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inaris\Software\Tests\nutrition-pwa\supabase\"/>
    </mc:Choice>
  </mc:AlternateContent>
  <xr:revisionPtr revIDLastSave="0" documentId="13_ncr:1_{0482A589-6503-44B1-8FDB-CDC74058E68A}" xr6:coauthVersionLast="47" xr6:coauthVersionMax="47" xr10:uidLastSave="{00000000-0000-0000-0000-000000000000}"/>
  <bookViews>
    <workbookView xWindow="13300" yWindow="5160" windowWidth="20600" windowHeight="15320" firstSheet="1" activeTab="1" xr2:uid="{00000000-000D-0000-FFFF-FFFF00000000}"/>
  </bookViews>
  <sheets>
    <sheet name="Ref" sheetId="4" r:id="rId1"/>
    <sheet name="Σκεύη" sheetId="9" r:id="rId2"/>
    <sheet name="Υλικά" sheetId="2" r:id="rId3"/>
    <sheet name="Συνδυασμοί" sheetId="1" r:id="rId4"/>
    <sheet name="ΣυνδΑθρ" sheetId="7" r:id="rId5"/>
    <sheet name="Γεύματα" sheetId="3" r:id="rId6"/>
    <sheet name="Ημέρες" sheetId="8" r:id="rId7"/>
  </sheets>
  <definedNames>
    <definedName name="_xlnm._FilterDatabase" localSheetId="0" hidden="1">Ref!#REF!</definedName>
    <definedName name="_xlnm._FilterDatabase" localSheetId="3" hidden="1">Συνδυασμοί!$C$2:$C$397</definedName>
    <definedName name="_xlnm._FilterDatabase" localSheetId="2" hidden="1">Υλικά!$C$1:$D$162</definedName>
    <definedName name="CombinationNames">ΣυνδΑθρ!$A$2:INDEX(ΣυνδΑθρ!$A:$A,MATCH(0,ΣυνδΑθρ!$A$2:$A$100,0))</definedName>
    <definedName name="CombinationNamesSorted">OFFSET(Ref!$F$1,1,0,COUNTIF(ΣυνδΑθρ!$A:$A,"?*")-1,1)</definedName>
    <definedName name="ItemNames">OFFSET(Ref!$D$1,1,0,MAX(Υλικά!$A:$A),1)</definedName>
    <definedName name="ItemNamesSorted">OFFSET(Ref!$E$1,1,0,MAX(Υλικά!$A:$A),1)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7" i="4" l="1" a="1"/>
  <c r="E167" i="4" s="1"/>
  <c r="D167" i="4"/>
  <c r="A168" i="2"/>
  <c r="K168" i="2"/>
  <c r="L168" i="2" s="1"/>
  <c r="D166" i="4"/>
  <c r="K167" i="2"/>
  <c r="L167" i="2" s="1"/>
  <c r="M167" i="2" s="1"/>
  <c r="A167" i="2"/>
  <c r="E3111" i="3"/>
  <c r="E3112" i="3"/>
  <c r="E3114" i="3"/>
  <c r="E3115" i="3"/>
  <c r="E3116" i="3"/>
  <c r="E3118" i="3"/>
  <c r="E3119" i="3"/>
  <c r="E3120" i="3"/>
  <c r="E3121" i="3"/>
  <c r="E3122" i="3"/>
  <c r="E3123" i="3"/>
  <c r="E3125" i="3"/>
  <c r="E3127" i="3"/>
  <c r="E3128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M168" i="2" l="1"/>
  <c r="N3113" i="3"/>
  <c r="N3117" i="3"/>
  <c r="N3124" i="3"/>
  <c r="N3126" i="3"/>
  <c r="N3129" i="3"/>
  <c r="N3136" i="3"/>
  <c r="N3144" i="3"/>
  <c r="N3146" i="3"/>
  <c r="I3163" i="3"/>
  <c r="L3163" i="3" s="1"/>
  <c r="J3163" i="3"/>
  <c r="M3163" i="3" s="1"/>
  <c r="H3165" i="3"/>
  <c r="K3165" i="3" s="1"/>
  <c r="N3170" i="3"/>
  <c r="N3178" i="3"/>
  <c r="H3180" i="3"/>
  <c r="K3180" i="3" s="1"/>
  <c r="I3180" i="3"/>
  <c r="L3180" i="3" s="1"/>
  <c r="J3180" i="3"/>
  <c r="M3180" i="3" s="1"/>
  <c r="N3180" i="3"/>
  <c r="H3181" i="3"/>
  <c r="K3181" i="3" s="1"/>
  <c r="I3181" i="3"/>
  <c r="L3181" i="3" s="1"/>
  <c r="J3181" i="3"/>
  <c r="M3181" i="3" s="1"/>
  <c r="N3181" i="3"/>
  <c r="H3182" i="3"/>
  <c r="K3182" i="3" s="1"/>
  <c r="I3182" i="3"/>
  <c r="L3182" i="3" s="1"/>
  <c r="J3182" i="3"/>
  <c r="M3182" i="3" s="1"/>
  <c r="N3182" i="3"/>
  <c r="H3183" i="3"/>
  <c r="K3183" i="3" s="1"/>
  <c r="I3183" i="3"/>
  <c r="L3183" i="3" s="1"/>
  <c r="J3183" i="3"/>
  <c r="M3183" i="3" s="1"/>
  <c r="N3183" i="3"/>
  <c r="H3184" i="3"/>
  <c r="K3184" i="3" s="1"/>
  <c r="I3184" i="3"/>
  <c r="L3184" i="3" s="1"/>
  <c r="J3184" i="3"/>
  <c r="M3184" i="3" s="1"/>
  <c r="N3184" i="3"/>
  <c r="H3185" i="3"/>
  <c r="K3185" i="3" s="1"/>
  <c r="I3185" i="3"/>
  <c r="L3185" i="3" s="1"/>
  <c r="J3185" i="3"/>
  <c r="M3185" i="3" s="1"/>
  <c r="N3185" i="3"/>
  <c r="H3186" i="3"/>
  <c r="K3186" i="3" s="1"/>
  <c r="I3186" i="3"/>
  <c r="L3186" i="3" s="1"/>
  <c r="J3186" i="3"/>
  <c r="M3186" i="3" s="1"/>
  <c r="N3186" i="3"/>
  <c r="H3187" i="3"/>
  <c r="K3187" i="3" s="1"/>
  <c r="I3187" i="3"/>
  <c r="L3187" i="3" s="1"/>
  <c r="J3187" i="3"/>
  <c r="M3187" i="3" s="1"/>
  <c r="N3187" i="3"/>
  <c r="H3188" i="3"/>
  <c r="K3188" i="3" s="1"/>
  <c r="I3188" i="3"/>
  <c r="L3188" i="3" s="1"/>
  <c r="J3188" i="3"/>
  <c r="M3188" i="3" s="1"/>
  <c r="N3188" i="3"/>
  <c r="H3189" i="3"/>
  <c r="K3189" i="3" s="1"/>
  <c r="I3189" i="3"/>
  <c r="L3189" i="3" s="1"/>
  <c r="J3189" i="3"/>
  <c r="M3189" i="3" s="1"/>
  <c r="N3189" i="3"/>
  <c r="H3190" i="3"/>
  <c r="K3190" i="3" s="1"/>
  <c r="I3190" i="3"/>
  <c r="L3190" i="3" s="1"/>
  <c r="J3190" i="3"/>
  <c r="M3190" i="3" s="1"/>
  <c r="N3190" i="3"/>
  <c r="H3191" i="3"/>
  <c r="K3191" i="3" s="1"/>
  <c r="I3191" i="3"/>
  <c r="L3191" i="3" s="1"/>
  <c r="J3191" i="3"/>
  <c r="M3191" i="3" s="1"/>
  <c r="N3191" i="3"/>
  <c r="H3192" i="3"/>
  <c r="K3192" i="3" s="1"/>
  <c r="I3192" i="3"/>
  <c r="L3192" i="3" s="1"/>
  <c r="J3192" i="3"/>
  <c r="M3192" i="3" s="1"/>
  <c r="N3192" i="3"/>
  <c r="H3193" i="3"/>
  <c r="K3193" i="3" s="1"/>
  <c r="I3193" i="3"/>
  <c r="L3193" i="3" s="1"/>
  <c r="J3193" i="3"/>
  <c r="M3193" i="3" s="1"/>
  <c r="N3193" i="3"/>
  <c r="H3194" i="3"/>
  <c r="K3194" i="3" s="1"/>
  <c r="I3194" i="3"/>
  <c r="L3194" i="3" s="1"/>
  <c r="J3194" i="3"/>
  <c r="M3194" i="3" s="1"/>
  <c r="N3194" i="3"/>
  <c r="H3195" i="3"/>
  <c r="K3195" i="3" s="1"/>
  <c r="I3195" i="3"/>
  <c r="L3195" i="3" s="1"/>
  <c r="J3195" i="3"/>
  <c r="M3195" i="3" s="1"/>
  <c r="N3195" i="3"/>
  <c r="H3196" i="3"/>
  <c r="K3196" i="3" s="1"/>
  <c r="I3196" i="3"/>
  <c r="L3196" i="3" s="1"/>
  <c r="J3196" i="3"/>
  <c r="M3196" i="3" s="1"/>
  <c r="N3196" i="3"/>
  <c r="H3197" i="3"/>
  <c r="K3197" i="3" s="1"/>
  <c r="I3197" i="3"/>
  <c r="L3197" i="3" s="1"/>
  <c r="J3197" i="3"/>
  <c r="M3197" i="3" s="1"/>
  <c r="N3197" i="3"/>
  <c r="H3198" i="3"/>
  <c r="K3198" i="3" s="1"/>
  <c r="I3198" i="3"/>
  <c r="L3198" i="3" s="1"/>
  <c r="J3198" i="3"/>
  <c r="M3198" i="3" s="1"/>
  <c r="N3198" i="3"/>
  <c r="H3199" i="3"/>
  <c r="K3199" i="3" s="1"/>
  <c r="I3199" i="3"/>
  <c r="L3199" i="3" s="1"/>
  <c r="J3199" i="3"/>
  <c r="M3199" i="3" s="1"/>
  <c r="N3199" i="3"/>
  <c r="H3200" i="3"/>
  <c r="K3200" i="3" s="1"/>
  <c r="I3200" i="3"/>
  <c r="L3200" i="3" s="1"/>
  <c r="J3200" i="3"/>
  <c r="M3200" i="3" s="1"/>
  <c r="N3200" i="3"/>
  <c r="H3201" i="3"/>
  <c r="K3201" i="3" s="1"/>
  <c r="I3201" i="3"/>
  <c r="L3201" i="3" s="1"/>
  <c r="J3201" i="3"/>
  <c r="M3201" i="3" s="1"/>
  <c r="N3201" i="3"/>
  <c r="H3202" i="3"/>
  <c r="K3202" i="3" s="1"/>
  <c r="I3202" i="3"/>
  <c r="L3202" i="3" s="1"/>
  <c r="J3202" i="3"/>
  <c r="M3202" i="3" s="1"/>
  <c r="N3202" i="3"/>
  <c r="H3203" i="3"/>
  <c r="K3203" i="3" s="1"/>
  <c r="I3203" i="3"/>
  <c r="L3203" i="3" s="1"/>
  <c r="J3203" i="3"/>
  <c r="M3203" i="3" s="1"/>
  <c r="N3203" i="3"/>
  <c r="H3204" i="3"/>
  <c r="K3204" i="3" s="1"/>
  <c r="I3204" i="3"/>
  <c r="L3204" i="3" s="1"/>
  <c r="J3204" i="3"/>
  <c r="M3204" i="3" s="1"/>
  <c r="N3204" i="3"/>
  <c r="H3205" i="3"/>
  <c r="K3205" i="3" s="1"/>
  <c r="I3205" i="3"/>
  <c r="L3205" i="3" s="1"/>
  <c r="J3205" i="3"/>
  <c r="M3205" i="3" s="1"/>
  <c r="N3205" i="3"/>
  <c r="H3206" i="3"/>
  <c r="K3206" i="3" s="1"/>
  <c r="I3206" i="3"/>
  <c r="L3206" i="3" s="1"/>
  <c r="J3206" i="3"/>
  <c r="M3206" i="3" s="1"/>
  <c r="N3206" i="3"/>
  <c r="H3207" i="3"/>
  <c r="K3207" i="3" s="1"/>
  <c r="I3207" i="3"/>
  <c r="L3207" i="3" s="1"/>
  <c r="J3207" i="3"/>
  <c r="M3207" i="3" s="1"/>
  <c r="N3207" i="3"/>
  <c r="H3208" i="3"/>
  <c r="K3208" i="3" s="1"/>
  <c r="I3208" i="3"/>
  <c r="L3208" i="3" s="1"/>
  <c r="J3208" i="3"/>
  <c r="M3208" i="3" s="1"/>
  <c r="N3208" i="3"/>
  <c r="H3209" i="3"/>
  <c r="K3209" i="3" s="1"/>
  <c r="I3209" i="3"/>
  <c r="L3209" i="3" s="1"/>
  <c r="J3209" i="3"/>
  <c r="M3209" i="3" s="1"/>
  <c r="N3209" i="3"/>
  <c r="H3210" i="3"/>
  <c r="K3210" i="3" s="1"/>
  <c r="I3210" i="3"/>
  <c r="L3210" i="3" s="1"/>
  <c r="J3210" i="3"/>
  <c r="M3210" i="3" s="1"/>
  <c r="N3210" i="3"/>
  <c r="H3211" i="3"/>
  <c r="K3211" i="3" s="1"/>
  <c r="I3211" i="3"/>
  <c r="L3211" i="3" s="1"/>
  <c r="J3211" i="3"/>
  <c r="M3211" i="3" s="1"/>
  <c r="N3211" i="3"/>
  <c r="H3212" i="3"/>
  <c r="K3212" i="3" s="1"/>
  <c r="I3212" i="3"/>
  <c r="L3212" i="3" s="1"/>
  <c r="J3212" i="3"/>
  <c r="M3212" i="3" s="1"/>
  <c r="N3212" i="3"/>
  <c r="H3213" i="3"/>
  <c r="K3213" i="3" s="1"/>
  <c r="I3213" i="3"/>
  <c r="L3213" i="3" s="1"/>
  <c r="J3213" i="3"/>
  <c r="M3213" i="3" s="1"/>
  <c r="N3213" i="3"/>
  <c r="H3214" i="3"/>
  <c r="K3214" i="3" s="1"/>
  <c r="I3214" i="3"/>
  <c r="L3214" i="3" s="1"/>
  <c r="J3214" i="3"/>
  <c r="M3214" i="3" s="1"/>
  <c r="N3214" i="3"/>
  <c r="H3215" i="3"/>
  <c r="K3215" i="3" s="1"/>
  <c r="I3215" i="3"/>
  <c r="L3215" i="3" s="1"/>
  <c r="J3215" i="3"/>
  <c r="M3215" i="3" s="1"/>
  <c r="N3215" i="3"/>
  <c r="H3216" i="3"/>
  <c r="K3216" i="3" s="1"/>
  <c r="I3216" i="3"/>
  <c r="L3216" i="3" s="1"/>
  <c r="J3216" i="3"/>
  <c r="M3216" i="3" s="1"/>
  <c r="N3216" i="3"/>
  <c r="H3217" i="3"/>
  <c r="K3217" i="3" s="1"/>
  <c r="I3217" i="3"/>
  <c r="L3217" i="3" s="1"/>
  <c r="J3217" i="3"/>
  <c r="M3217" i="3" s="1"/>
  <c r="N3217" i="3"/>
  <c r="H3218" i="3"/>
  <c r="K3218" i="3" s="1"/>
  <c r="I3218" i="3"/>
  <c r="L3218" i="3" s="1"/>
  <c r="J3218" i="3"/>
  <c r="M3218" i="3" s="1"/>
  <c r="N3218" i="3"/>
  <c r="H3219" i="3"/>
  <c r="K3219" i="3" s="1"/>
  <c r="I3219" i="3"/>
  <c r="L3219" i="3" s="1"/>
  <c r="J3219" i="3"/>
  <c r="M3219" i="3" s="1"/>
  <c r="N3219" i="3"/>
  <c r="H3220" i="3"/>
  <c r="K3220" i="3" s="1"/>
  <c r="I3220" i="3"/>
  <c r="L3220" i="3" s="1"/>
  <c r="J3220" i="3"/>
  <c r="M3220" i="3" s="1"/>
  <c r="N3220" i="3"/>
  <c r="H3221" i="3"/>
  <c r="K3221" i="3" s="1"/>
  <c r="I3221" i="3"/>
  <c r="L3221" i="3" s="1"/>
  <c r="J3221" i="3"/>
  <c r="M3221" i="3" s="1"/>
  <c r="N3221" i="3"/>
  <c r="H3222" i="3"/>
  <c r="K3222" i="3" s="1"/>
  <c r="I3222" i="3"/>
  <c r="L3222" i="3" s="1"/>
  <c r="J3222" i="3"/>
  <c r="M3222" i="3" s="1"/>
  <c r="N3222" i="3"/>
  <c r="H3223" i="3"/>
  <c r="K3223" i="3" s="1"/>
  <c r="I3223" i="3"/>
  <c r="L3223" i="3" s="1"/>
  <c r="J3223" i="3"/>
  <c r="M3223" i="3" s="1"/>
  <c r="N3223" i="3"/>
  <c r="H3224" i="3"/>
  <c r="K3224" i="3" s="1"/>
  <c r="I3224" i="3"/>
  <c r="L3224" i="3" s="1"/>
  <c r="J3224" i="3"/>
  <c r="M3224" i="3" s="1"/>
  <c r="N3224" i="3"/>
  <c r="H3225" i="3"/>
  <c r="K3225" i="3" s="1"/>
  <c r="I3225" i="3"/>
  <c r="L3225" i="3" s="1"/>
  <c r="J3225" i="3"/>
  <c r="M3225" i="3" s="1"/>
  <c r="N3225" i="3"/>
  <c r="H3226" i="3"/>
  <c r="K3226" i="3" s="1"/>
  <c r="I3226" i="3"/>
  <c r="L3226" i="3" s="1"/>
  <c r="J3226" i="3"/>
  <c r="M3226" i="3" s="1"/>
  <c r="N3226" i="3"/>
  <c r="H3227" i="3"/>
  <c r="K3227" i="3" s="1"/>
  <c r="I3227" i="3"/>
  <c r="L3227" i="3" s="1"/>
  <c r="J3227" i="3"/>
  <c r="M3227" i="3" s="1"/>
  <c r="N3227" i="3"/>
  <c r="H3228" i="3"/>
  <c r="K3228" i="3" s="1"/>
  <c r="I3228" i="3"/>
  <c r="L3228" i="3" s="1"/>
  <c r="J3228" i="3"/>
  <c r="M3228" i="3" s="1"/>
  <c r="N3228" i="3"/>
  <c r="H3229" i="3"/>
  <c r="K3229" i="3" s="1"/>
  <c r="I3229" i="3"/>
  <c r="L3229" i="3" s="1"/>
  <c r="J3229" i="3"/>
  <c r="M3229" i="3" s="1"/>
  <c r="N3229" i="3"/>
  <c r="H3230" i="3"/>
  <c r="K3230" i="3" s="1"/>
  <c r="I3230" i="3"/>
  <c r="L3230" i="3" s="1"/>
  <c r="J3230" i="3"/>
  <c r="M3230" i="3" s="1"/>
  <c r="N3230" i="3"/>
  <c r="H3231" i="3"/>
  <c r="K3231" i="3" s="1"/>
  <c r="I3231" i="3"/>
  <c r="L3231" i="3" s="1"/>
  <c r="J3231" i="3"/>
  <c r="M3231" i="3" s="1"/>
  <c r="N3231" i="3"/>
  <c r="H3232" i="3"/>
  <c r="K3232" i="3" s="1"/>
  <c r="I3232" i="3"/>
  <c r="L3232" i="3" s="1"/>
  <c r="J3232" i="3"/>
  <c r="M3232" i="3" s="1"/>
  <c r="N3232" i="3"/>
  <c r="H3233" i="3"/>
  <c r="K3233" i="3" s="1"/>
  <c r="I3233" i="3"/>
  <c r="L3233" i="3" s="1"/>
  <c r="J3233" i="3"/>
  <c r="M3233" i="3" s="1"/>
  <c r="N3233" i="3"/>
  <c r="H3234" i="3"/>
  <c r="K3234" i="3" s="1"/>
  <c r="I3234" i="3"/>
  <c r="L3234" i="3" s="1"/>
  <c r="J3234" i="3"/>
  <c r="M3234" i="3" s="1"/>
  <c r="N3234" i="3"/>
  <c r="H3235" i="3"/>
  <c r="K3235" i="3" s="1"/>
  <c r="I3235" i="3"/>
  <c r="L3235" i="3" s="1"/>
  <c r="J3235" i="3"/>
  <c r="M3235" i="3" s="1"/>
  <c r="N3235" i="3"/>
  <c r="H3236" i="3"/>
  <c r="K3236" i="3" s="1"/>
  <c r="I3236" i="3"/>
  <c r="L3236" i="3" s="1"/>
  <c r="J3236" i="3"/>
  <c r="M3236" i="3" s="1"/>
  <c r="N3236" i="3"/>
  <c r="H3237" i="3"/>
  <c r="K3237" i="3" s="1"/>
  <c r="I3237" i="3"/>
  <c r="L3237" i="3" s="1"/>
  <c r="J3237" i="3"/>
  <c r="M3237" i="3" s="1"/>
  <c r="N3237" i="3"/>
  <c r="H3238" i="3"/>
  <c r="K3238" i="3" s="1"/>
  <c r="I3238" i="3"/>
  <c r="L3238" i="3" s="1"/>
  <c r="J3238" i="3"/>
  <c r="M3238" i="3" s="1"/>
  <c r="N3238" i="3"/>
  <c r="H3239" i="3"/>
  <c r="K3239" i="3" s="1"/>
  <c r="I3239" i="3"/>
  <c r="L3239" i="3" s="1"/>
  <c r="J3239" i="3"/>
  <c r="M3239" i="3" s="1"/>
  <c r="N3239" i="3"/>
  <c r="H3240" i="3"/>
  <c r="K3240" i="3" s="1"/>
  <c r="I3240" i="3"/>
  <c r="L3240" i="3" s="1"/>
  <c r="J3240" i="3"/>
  <c r="M3240" i="3" s="1"/>
  <c r="N3240" i="3"/>
  <c r="H3241" i="3"/>
  <c r="K3241" i="3" s="1"/>
  <c r="I3241" i="3"/>
  <c r="L3241" i="3" s="1"/>
  <c r="J3241" i="3"/>
  <c r="M3241" i="3" s="1"/>
  <c r="N3241" i="3"/>
  <c r="H3242" i="3"/>
  <c r="K3242" i="3" s="1"/>
  <c r="I3242" i="3"/>
  <c r="L3242" i="3" s="1"/>
  <c r="J3242" i="3"/>
  <c r="M3242" i="3" s="1"/>
  <c r="N3242" i="3"/>
  <c r="H3243" i="3"/>
  <c r="K3243" i="3" s="1"/>
  <c r="I3243" i="3"/>
  <c r="L3243" i="3" s="1"/>
  <c r="J3243" i="3"/>
  <c r="M3243" i="3" s="1"/>
  <c r="N3243" i="3"/>
  <c r="H3244" i="3"/>
  <c r="K3244" i="3" s="1"/>
  <c r="I3244" i="3"/>
  <c r="L3244" i="3" s="1"/>
  <c r="J3244" i="3"/>
  <c r="M3244" i="3" s="1"/>
  <c r="N3244" i="3"/>
  <c r="H3245" i="3"/>
  <c r="K3245" i="3" s="1"/>
  <c r="I3245" i="3"/>
  <c r="L3245" i="3" s="1"/>
  <c r="J3245" i="3"/>
  <c r="M3245" i="3" s="1"/>
  <c r="N3245" i="3"/>
  <c r="H3246" i="3"/>
  <c r="K3246" i="3" s="1"/>
  <c r="I3246" i="3"/>
  <c r="L3246" i="3" s="1"/>
  <c r="J3246" i="3"/>
  <c r="M3246" i="3" s="1"/>
  <c r="N3246" i="3"/>
  <c r="H3247" i="3"/>
  <c r="K3247" i="3" s="1"/>
  <c r="I3247" i="3"/>
  <c r="L3247" i="3" s="1"/>
  <c r="J3247" i="3"/>
  <c r="M3247" i="3" s="1"/>
  <c r="N3247" i="3"/>
  <c r="H3248" i="3"/>
  <c r="K3248" i="3" s="1"/>
  <c r="I3248" i="3"/>
  <c r="L3248" i="3" s="1"/>
  <c r="J3248" i="3"/>
  <c r="M3248" i="3" s="1"/>
  <c r="N3248" i="3"/>
  <c r="H3249" i="3"/>
  <c r="K3249" i="3" s="1"/>
  <c r="I3249" i="3"/>
  <c r="L3249" i="3" s="1"/>
  <c r="J3249" i="3"/>
  <c r="M3249" i="3" s="1"/>
  <c r="N3249" i="3"/>
  <c r="H3250" i="3"/>
  <c r="K3250" i="3" s="1"/>
  <c r="I3250" i="3"/>
  <c r="L3250" i="3" s="1"/>
  <c r="J3250" i="3"/>
  <c r="M3250" i="3" s="1"/>
  <c r="N3250" i="3"/>
  <c r="H3251" i="3"/>
  <c r="K3251" i="3" s="1"/>
  <c r="I3251" i="3"/>
  <c r="L3251" i="3" s="1"/>
  <c r="J3251" i="3"/>
  <c r="M3251" i="3" s="1"/>
  <c r="N3251" i="3"/>
  <c r="H3252" i="3"/>
  <c r="K3252" i="3" s="1"/>
  <c r="I3252" i="3"/>
  <c r="L3252" i="3" s="1"/>
  <c r="J3252" i="3"/>
  <c r="M3252" i="3" s="1"/>
  <c r="N3252" i="3"/>
  <c r="H3253" i="3"/>
  <c r="K3253" i="3" s="1"/>
  <c r="I3253" i="3"/>
  <c r="L3253" i="3" s="1"/>
  <c r="J3253" i="3"/>
  <c r="M3253" i="3" s="1"/>
  <c r="N3253" i="3"/>
  <c r="H3254" i="3"/>
  <c r="K3254" i="3" s="1"/>
  <c r="I3254" i="3"/>
  <c r="L3254" i="3" s="1"/>
  <c r="J3254" i="3"/>
  <c r="M3254" i="3" s="1"/>
  <c r="N3254" i="3"/>
  <c r="H3255" i="3"/>
  <c r="K3255" i="3" s="1"/>
  <c r="I3255" i="3"/>
  <c r="L3255" i="3" s="1"/>
  <c r="J3255" i="3"/>
  <c r="M3255" i="3" s="1"/>
  <c r="N3255" i="3"/>
  <c r="H3256" i="3"/>
  <c r="K3256" i="3" s="1"/>
  <c r="I3256" i="3"/>
  <c r="L3256" i="3" s="1"/>
  <c r="J3256" i="3"/>
  <c r="M3256" i="3" s="1"/>
  <c r="N3256" i="3"/>
  <c r="H3257" i="3"/>
  <c r="K3257" i="3" s="1"/>
  <c r="I3257" i="3"/>
  <c r="L3257" i="3" s="1"/>
  <c r="J3257" i="3"/>
  <c r="M3257" i="3" s="1"/>
  <c r="N3257" i="3"/>
  <c r="H3258" i="3"/>
  <c r="K3258" i="3" s="1"/>
  <c r="I3258" i="3"/>
  <c r="L3258" i="3" s="1"/>
  <c r="J3258" i="3"/>
  <c r="M3258" i="3" s="1"/>
  <c r="N3258" i="3"/>
  <c r="H3259" i="3"/>
  <c r="K3259" i="3" s="1"/>
  <c r="I3259" i="3"/>
  <c r="L3259" i="3" s="1"/>
  <c r="J3259" i="3"/>
  <c r="M3259" i="3" s="1"/>
  <c r="N3259" i="3"/>
  <c r="H3260" i="3"/>
  <c r="K3260" i="3" s="1"/>
  <c r="I3260" i="3"/>
  <c r="L3260" i="3" s="1"/>
  <c r="J3260" i="3"/>
  <c r="M3260" i="3" s="1"/>
  <c r="N3260" i="3"/>
  <c r="H3261" i="3"/>
  <c r="K3261" i="3" s="1"/>
  <c r="I3261" i="3"/>
  <c r="L3261" i="3" s="1"/>
  <c r="J3261" i="3"/>
  <c r="M3261" i="3" s="1"/>
  <c r="N3261" i="3"/>
  <c r="H3262" i="3"/>
  <c r="K3262" i="3" s="1"/>
  <c r="I3262" i="3"/>
  <c r="L3262" i="3" s="1"/>
  <c r="J3262" i="3"/>
  <c r="M3262" i="3" s="1"/>
  <c r="N3262" i="3"/>
  <c r="H3263" i="3"/>
  <c r="K3263" i="3" s="1"/>
  <c r="I3263" i="3"/>
  <c r="L3263" i="3" s="1"/>
  <c r="J3263" i="3"/>
  <c r="M3263" i="3" s="1"/>
  <c r="N3263" i="3"/>
  <c r="H3264" i="3"/>
  <c r="K3264" i="3" s="1"/>
  <c r="I3264" i="3"/>
  <c r="L3264" i="3" s="1"/>
  <c r="J3264" i="3"/>
  <c r="M3264" i="3" s="1"/>
  <c r="N3264" i="3"/>
  <c r="H3265" i="3"/>
  <c r="K3265" i="3" s="1"/>
  <c r="I3265" i="3"/>
  <c r="L3265" i="3" s="1"/>
  <c r="J3265" i="3"/>
  <c r="M3265" i="3" s="1"/>
  <c r="N3265" i="3"/>
  <c r="H3266" i="3"/>
  <c r="K3266" i="3" s="1"/>
  <c r="I3266" i="3"/>
  <c r="L3266" i="3" s="1"/>
  <c r="J3266" i="3"/>
  <c r="M3266" i="3" s="1"/>
  <c r="N3266" i="3"/>
  <c r="H3267" i="3"/>
  <c r="K3267" i="3" s="1"/>
  <c r="I3267" i="3"/>
  <c r="L3267" i="3" s="1"/>
  <c r="J3267" i="3"/>
  <c r="M3267" i="3" s="1"/>
  <c r="N3267" i="3"/>
  <c r="H3268" i="3"/>
  <c r="K3268" i="3" s="1"/>
  <c r="I3268" i="3"/>
  <c r="L3268" i="3" s="1"/>
  <c r="J3268" i="3"/>
  <c r="M3268" i="3" s="1"/>
  <c r="N3268" i="3"/>
  <c r="H3269" i="3"/>
  <c r="K3269" i="3" s="1"/>
  <c r="I3269" i="3"/>
  <c r="L3269" i="3" s="1"/>
  <c r="J3269" i="3"/>
  <c r="M3269" i="3" s="1"/>
  <c r="N3269" i="3"/>
  <c r="H3270" i="3"/>
  <c r="K3270" i="3" s="1"/>
  <c r="I3270" i="3"/>
  <c r="L3270" i="3" s="1"/>
  <c r="J3270" i="3"/>
  <c r="M3270" i="3" s="1"/>
  <c r="N3270" i="3"/>
  <c r="H3271" i="3"/>
  <c r="K3271" i="3" s="1"/>
  <c r="I3271" i="3"/>
  <c r="L3271" i="3" s="1"/>
  <c r="J3271" i="3"/>
  <c r="M3271" i="3" s="1"/>
  <c r="N3271" i="3"/>
  <c r="H3272" i="3"/>
  <c r="K3272" i="3" s="1"/>
  <c r="I3272" i="3"/>
  <c r="L3272" i="3" s="1"/>
  <c r="J3272" i="3"/>
  <c r="M3272" i="3" s="1"/>
  <c r="N3272" i="3"/>
  <c r="H3273" i="3"/>
  <c r="K3273" i="3" s="1"/>
  <c r="I3273" i="3"/>
  <c r="L3273" i="3" s="1"/>
  <c r="J3273" i="3"/>
  <c r="M3273" i="3" s="1"/>
  <c r="N3273" i="3"/>
  <c r="H3274" i="3"/>
  <c r="K3274" i="3" s="1"/>
  <c r="I3274" i="3"/>
  <c r="L3274" i="3" s="1"/>
  <c r="J3274" i="3"/>
  <c r="M3274" i="3" s="1"/>
  <c r="N3274" i="3"/>
  <c r="H3275" i="3"/>
  <c r="K3275" i="3" s="1"/>
  <c r="I3275" i="3"/>
  <c r="L3275" i="3" s="1"/>
  <c r="J3275" i="3"/>
  <c r="M3275" i="3" s="1"/>
  <c r="N3275" i="3"/>
  <c r="H3276" i="3"/>
  <c r="K3276" i="3" s="1"/>
  <c r="I3276" i="3"/>
  <c r="L3276" i="3" s="1"/>
  <c r="J3276" i="3"/>
  <c r="M3276" i="3" s="1"/>
  <c r="N3276" i="3"/>
  <c r="H3277" i="3"/>
  <c r="K3277" i="3" s="1"/>
  <c r="I3277" i="3"/>
  <c r="L3277" i="3" s="1"/>
  <c r="J3277" i="3"/>
  <c r="M3277" i="3" s="1"/>
  <c r="N3277" i="3"/>
  <c r="H3278" i="3"/>
  <c r="K3278" i="3" s="1"/>
  <c r="I3278" i="3"/>
  <c r="L3278" i="3" s="1"/>
  <c r="J3278" i="3"/>
  <c r="M3278" i="3" s="1"/>
  <c r="N3278" i="3"/>
  <c r="H3279" i="3"/>
  <c r="K3279" i="3" s="1"/>
  <c r="I3279" i="3"/>
  <c r="L3279" i="3" s="1"/>
  <c r="J3279" i="3"/>
  <c r="M3279" i="3" s="1"/>
  <c r="N3279" i="3"/>
  <c r="H3280" i="3"/>
  <c r="K3280" i="3" s="1"/>
  <c r="I3280" i="3"/>
  <c r="L3280" i="3" s="1"/>
  <c r="J3280" i="3"/>
  <c r="M3280" i="3" s="1"/>
  <c r="N3280" i="3"/>
  <c r="H3281" i="3"/>
  <c r="K3281" i="3" s="1"/>
  <c r="I3281" i="3"/>
  <c r="L3281" i="3" s="1"/>
  <c r="J3281" i="3"/>
  <c r="M3281" i="3" s="1"/>
  <c r="N3281" i="3"/>
  <c r="H3282" i="3"/>
  <c r="K3282" i="3" s="1"/>
  <c r="I3282" i="3"/>
  <c r="L3282" i="3" s="1"/>
  <c r="J3282" i="3"/>
  <c r="M3282" i="3" s="1"/>
  <c r="N3282" i="3"/>
  <c r="H3283" i="3"/>
  <c r="K3283" i="3" s="1"/>
  <c r="I3283" i="3"/>
  <c r="L3283" i="3" s="1"/>
  <c r="J3283" i="3"/>
  <c r="M3283" i="3" s="1"/>
  <c r="N3283" i="3"/>
  <c r="H3284" i="3"/>
  <c r="K3284" i="3" s="1"/>
  <c r="I3284" i="3"/>
  <c r="L3284" i="3" s="1"/>
  <c r="J3284" i="3"/>
  <c r="M3284" i="3" s="1"/>
  <c r="N3284" i="3"/>
  <c r="H3285" i="3"/>
  <c r="K3285" i="3" s="1"/>
  <c r="I3285" i="3"/>
  <c r="L3285" i="3" s="1"/>
  <c r="J3285" i="3"/>
  <c r="M3285" i="3" s="1"/>
  <c r="N3285" i="3"/>
  <c r="H3286" i="3"/>
  <c r="K3286" i="3" s="1"/>
  <c r="I3286" i="3"/>
  <c r="L3286" i="3" s="1"/>
  <c r="J3286" i="3"/>
  <c r="M3286" i="3" s="1"/>
  <c r="N3286" i="3"/>
  <c r="H3287" i="3"/>
  <c r="K3287" i="3" s="1"/>
  <c r="I3287" i="3"/>
  <c r="L3287" i="3" s="1"/>
  <c r="J3287" i="3"/>
  <c r="M3287" i="3" s="1"/>
  <c r="N3287" i="3"/>
  <c r="H3288" i="3"/>
  <c r="K3288" i="3" s="1"/>
  <c r="I3288" i="3"/>
  <c r="L3288" i="3" s="1"/>
  <c r="J3288" i="3"/>
  <c r="M3288" i="3" s="1"/>
  <c r="N3288" i="3"/>
  <c r="H3289" i="3"/>
  <c r="K3289" i="3" s="1"/>
  <c r="I3289" i="3"/>
  <c r="L3289" i="3" s="1"/>
  <c r="J3289" i="3"/>
  <c r="M3289" i="3" s="1"/>
  <c r="N3289" i="3"/>
  <c r="H3290" i="3"/>
  <c r="K3290" i="3" s="1"/>
  <c r="I3290" i="3"/>
  <c r="L3290" i="3" s="1"/>
  <c r="J3290" i="3"/>
  <c r="M3290" i="3" s="1"/>
  <c r="N3290" i="3"/>
  <c r="H3291" i="3"/>
  <c r="K3291" i="3" s="1"/>
  <c r="I3291" i="3"/>
  <c r="L3291" i="3" s="1"/>
  <c r="J3291" i="3"/>
  <c r="M3291" i="3" s="1"/>
  <c r="N3291" i="3"/>
  <c r="H3292" i="3"/>
  <c r="K3292" i="3" s="1"/>
  <c r="I3292" i="3"/>
  <c r="L3292" i="3" s="1"/>
  <c r="J3292" i="3"/>
  <c r="M3292" i="3" s="1"/>
  <c r="N3292" i="3"/>
  <c r="H3293" i="3"/>
  <c r="K3293" i="3" s="1"/>
  <c r="I3293" i="3"/>
  <c r="L3293" i="3" s="1"/>
  <c r="J3293" i="3"/>
  <c r="M3293" i="3" s="1"/>
  <c r="N3293" i="3"/>
  <c r="H3294" i="3"/>
  <c r="K3294" i="3" s="1"/>
  <c r="I3294" i="3"/>
  <c r="L3294" i="3" s="1"/>
  <c r="J3294" i="3"/>
  <c r="M3294" i="3" s="1"/>
  <c r="N3294" i="3"/>
  <c r="H3295" i="3"/>
  <c r="K3295" i="3" s="1"/>
  <c r="I3295" i="3"/>
  <c r="L3295" i="3" s="1"/>
  <c r="J3295" i="3"/>
  <c r="M3295" i="3" s="1"/>
  <c r="N3295" i="3"/>
  <c r="H3296" i="3"/>
  <c r="K3296" i="3" s="1"/>
  <c r="I3296" i="3"/>
  <c r="L3296" i="3" s="1"/>
  <c r="J3296" i="3"/>
  <c r="M3296" i="3" s="1"/>
  <c r="N3296" i="3"/>
  <c r="H3297" i="3"/>
  <c r="K3297" i="3" s="1"/>
  <c r="I3297" i="3"/>
  <c r="L3297" i="3" s="1"/>
  <c r="J3297" i="3"/>
  <c r="M3297" i="3" s="1"/>
  <c r="N3297" i="3"/>
  <c r="H3298" i="3"/>
  <c r="K3298" i="3" s="1"/>
  <c r="I3298" i="3"/>
  <c r="L3298" i="3" s="1"/>
  <c r="J3298" i="3"/>
  <c r="M3298" i="3" s="1"/>
  <c r="N3298" i="3"/>
  <c r="H3299" i="3"/>
  <c r="K3299" i="3" s="1"/>
  <c r="I3299" i="3"/>
  <c r="L3299" i="3" s="1"/>
  <c r="J3299" i="3"/>
  <c r="M3299" i="3" s="1"/>
  <c r="N3299" i="3"/>
  <c r="H3300" i="3"/>
  <c r="K3300" i="3" s="1"/>
  <c r="I3300" i="3"/>
  <c r="L3300" i="3" s="1"/>
  <c r="J3300" i="3"/>
  <c r="M3300" i="3" s="1"/>
  <c r="N3300" i="3"/>
  <c r="H3301" i="3"/>
  <c r="K3301" i="3" s="1"/>
  <c r="I3301" i="3"/>
  <c r="L3301" i="3" s="1"/>
  <c r="J3301" i="3"/>
  <c r="M3301" i="3" s="1"/>
  <c r="N3301" i="3"/>
  <c r="H3302" i="3"/>
  <c r="K3302" i="3" s="1"/>
  <c r="I3302" i="3"/>
  <c r="L3302" i="3" s="1"/>
  <c r="J3302" i="3"/>
  <c r="M3302" i="3" s="1"/>
  <c r="N3302" i="3"/>
  <c r="H3303" i="3"/>
  <c r="K3303" i="3" s="1"/>
  <c r="I3303" i="3"/>
  <c r="L3303" i="3" s="1"/>
  <c r="J3303" i="3"/>
  <c r="M3303" i="3" s="1"/>
  <c r="N3303" i="3"/>
  <c r="H3304" i="3"/>
  <c r="K3304" i="3" s="1"/>
  <c r="I3304" i="3"/>
  <c r="L3304" i="3" s="1"/>
  <c r="J3304" i="3"/>
  <c r="M3304" i="3" s="1"/>
  <c r="N3304" i="3"/>
  <c r="H3305" i="3"/>
  <c r="K3305" i="3" s="1"/>
  <c r="I3305" i="3"/>
  <c r="L3305" i="3" s="1"/>
  <c r="J3305" i="3"/>
  <c r="M3305" i="3" s="1"/>
  <c r="N3305" i="3"/>
  <c r="H3306" i="3"/>
  <c r="K3306" i="3" s="1"/>
  <c r="I3306" i="3"/>
  <c r="L3306" i="3" s="1"/>
  <c r="J3306" i="3"/>
  <c r="M3306" i="3" s="1"/>
  <c r="N3306" i="3"/>
  <c r="H3307" i="3"/>
  <c r="K3307" i="3" s="1"/>
  <c r="I3307" i="3"/>
  <c r="L3307" i="3" s="1"/>
  <c r="J3307" i="3"/>
  <c r="M3307" i="3" s="1"/>
  <c r="N3307" i="3"/>
  <c r="H3308" i="3"/>
  <c r="K3308" i="3" s="1"/>
  <c r="I3308" i="3"/>
  <c r="L3308" i="3" s="1"/>
  <c r="J3308" i="3"/>
  <c r="M3308" i="3" s="1"/>
  <c r="N3308" i="3"/>
  <c r="H3309" i="3"/>
  <c r="K3309" i="3" s="1"/>
  <c r="I3309" i="3"/>
  <c r="L3309" i="3" s="1"/>
  <c r="J3309" i="3"/>
  <c r="M3309" i="3" s="1"/>
  <c r="N3309" i="3"/>
  <c r="H3310" i="3"/>
  <c r="K3310" i="3" s="1"/>
  <c r="I3310" i="3"/>
  <c r="L3310" i="3" s="1"/>
  <c r="J3310" i="3"/>
  <c r="M3310" i="3" s="1"/>
  <c r="N3310" i="3"/>
  <c r="H3311" i="3"/>
  <c r="K3311" i="3" s="1"/>
  <c r="I3311" i="3"/>
  <c r="L3311" i="3" s="1"/>
  <c r="J3311" i="3"/>
  <c r="M3311" i="3" s="1"/>
  <c r="N3311" i="3"/>
  <c r="H3312" i="3"/>
  <c r="K3312" i="3" s="1"/>
  <c r="I3312" i="3"/>
  <c r="L3312" i="3" s="1"/>
  <c r="J3312" i="3"/>
  <c r="M3312" i="3" s="1"/>
  <c r="N3312" i="3"/>
  <c r="H3313" i="3"/>
  <c r="K3313" i="3" s="1"/>
  <c r="I3313" i="3"/>
  <c r="L3313" i="3" s="1"/>
  <c r="J3313" i="3"/>
  <c r="M3313" i="3" s="1"/>
  <c r="N3313" i="3"/>
  <c r="H3314" i="3"/>
  <c r="K3314" i="3" s="1"/>
  <c r="I3314" i="3"/>
  <c r="L3314" i="3" s="1"/>
  <c r="J3314" i="3"/>
  <c r="M3314" i="3" s="1"/>
  <c r="N3314" i="3"/>
  <c r="H3315" i="3"/>
  <c r="K3315" i="3" s="1"/>
  <c r="I3315" i="3"/>
  <c r="L3315" i="3" s="1"/>
  <c r="J3315" i="3"/>
  <c r="M3315" i="3" s="1"/>
  <c r="N3315" i="3"/>
  <c r="H3316" i="3"/>
  <c r="K3316" i="3" s="1"/>
  <c r="I3316" i="3"/>
  <c r="L3316" i="3" s="1"/>
  <c r="J3316" i="3"/>
  <c r="M3316" i="3" s="1"/>
  <c r="N3316" i="3"/>
  <c r="H3317" i="3"/>
  <c r="K3317" i="3" s="1"/>
  <c r="I3317" i="3"/>
  <c r="L3317" i="3" s="1"/>
  <c r="J3317" i="3"/>
  <c r="M3317" i="3" s="1"/>
  <c r="N3317" i="3"/>
  <c r="H3318" i="3"/>
  <c r="K3318" i="3" s="1"/>
  <c r="I3318" i="3"/>
  <c r="L3318" i="3" s="1"/>
  <c r="J3318" i="3"/>
  <c r="M3318" i="3" s="1"/>
  <c r="N3318" i="3"/>
  <c r="H3319" i="3"/>
  <c r="K3319" i="3" s="1"/>
  <c r="I3319" i="3"/>
  <c r="L3319" i="3" s="1"/>
  <c r="J3319" i="3"/>
  <c r="M3319" i="3" s="1"/>
  <c r="N3319" i="3"/>
  <c r="H3320" i="3"/>
  <c r="K3320" i="3" s="1"/>
  <c r="I3320" i="3"/>
  <c r="L3320" i="3" s="1"/>
  <c r="J3320" i="3"/>
  <c r="M3320" i="3" s="1"/>
  <c r="N3320" i="3"/>
  <c r="H3321" i="3"/>
  <c r="K3321" i="3" s="1"/>
  <c r="I3321" i="3"/>
  <c r="L3321" i="3" s="1"/>
  <c r="J3321" i="3"/>
  <c r="M3321" i="3" s="1"/>
  <c r="N3321" i="3"/>
  <c r="H3322" i="3"/>
  <c r="K3322" i="3" s="1"/>
  <c r="I3322" i="3"/>
  <c r="L3322" i="3" s="1"/>
  <c r="J3322" i="3"/>
  <c r="M3322" i="3" s="1"/>
  <c r="N3322" i="3"/>
  <c r="H3323" i="3"/>
  <c r="K3323" i="3" s="1"/>
  <c r="I3323" i="3"/>
  <c r="L3323" i="3" s="1"/>
  <c r="J3323" i="3"/>
  <c r="M3323" i="3" s="1"/>
  <c r="N3323" i="3"/>
  <c r="H3324" i="3"/>
  <c r="K3324" i="3" s="1"/>
  <c r="I3324" i="3"/>
  <c r="L3324" i="3" s="1"/>
  <c r="J3324" i="3"/>
  <c r="M3324" i="3" s="1"/>
  <c r="N3324" i="3"/>
  <c r="H3325" i="3"/>
  <c r="K3325" i="3" s="1"/>
  <c r="I3325" i="3"/>
  <c r="L3325" i="3" s="1"/>
  <c r="J3325" i="3"/>
  <c r="M3325" i="3" s="1"/>
  <c r="N3325" i="3"/>
  <c r="H3326" i="3"/>
  <c r="K3326" i="3" s="1"/>
  <c r="I3326" i="3"/>
  <c r="L3326" i="3" s="1"/>
  <c r="J3326" i="3"/>
  <c r="M3326" i="3" s="1"/>
  <c r="N3326" i="3"/>
  <c r="H3327" i="3"/>
  <c r="K3327" i="3" s="1"/>
  <c r="I3327" i="3"/>
  <c r="L3327" i="3" s="1"/>
  <c r="J3327" i="3"/>
  <c r="M3327" i="3" s="1"/>
  <c r="N3327" i="3"/>
  <c r="H3328" i="3"/>
  <c r="K3328" i="3" s="1"/>
  <c r="I3328" i="3"/>
  <c r="L3328" i="3" s="1"/>
  <c r="J3328" i="3"/>
  <c r="M3328" i="3" s="1"/>
  <c r="N3328" i="3"/>
  <c r="H3329" i="3"/>
  <c r="K3329" i="3" s="1"/>
  <c r="I3329" i="3"/>
  <c r="L3329" i="3" s="1"/>
  <c r="J3329" i="3"/>
  <c r="M3329" i="3" s="1"/>
  <c r="N3329" i="3"/>
  <c r="H3330" i="3"/>
  <c r="K3330" i="3" s="1"/>
  <c r="I3330" i="3"/>
  <c r="L3330" i="3" s="1"/>
  <c r="J3330" i="3"/>
  <c r="M3330" i="3" s="1"/>
  <c r="N3330" i="3"/>
  <c r="H3331" i="3"/>
  <c r="K3331" i="3" s="1"/>
  <c r="I3331" i="3"/>
  <c r="L3331" i="3" s="1"/>
  <c r="J3331" i="3"/>
  <c r="M3331" i="3" s="1"/>
  <c r="N3331" i="3"/>
  <c r="H3332" i="3"/>
  <c r="K3332" i="3" s="1"/>
  <c r="I3332" i="3"/>
  <c r="L3332" i="3" s="1"/>
  <c r="J3332" i="3"/>
  <c r="M3332" i="3" s="1"/>
  <c r="N3332" i="3"/>
  <c r="H3333" i="3"/>
  <c r="K3333" i="3" s="1"/>
  <c r="I3333" i="3"/>
  <c r="L3333" i="3" s="1"/>
  <c r="J3333" i="3"/>
  <c r="M3333" i="3" s="1"/>
  <c r="N3333" i="3"/>
  <c r="H3334" i="3"/>
  <c r="K3334" i="3" s="1"/>
  <c r="I3334" i="3"/>
  <c r="L3334" i="3" s="1"/>
  <c r="J3334" i="3"/>
  <c r="M3334" i="3" s="1"/>
  <c r="N3334" i="3"/>
  <c r="H3335" i="3"/>
  <c r="K3335" i="3" s="1"/>
  <c r="I3335" i="3"/>
  <c r="L3335" i="3" s="1"/>
  <c r="J3335" i="3"/>
  <c r="M3335" i="3" s="1"/>
  <c r="N3335" i="3"/>
  <c r="H3336" i="3"/>
  <c r="K3336" i="3" s="1"/>
  <c r="I3336" i="3"/>
  <c r="L3336" i="3" s="1"/>
  <c r="J3336" i="3"/>
  <c r="M3336" i="3" s="1"/>
  <c r="N3336" i="3"/>
  <c r="H3337" i="3"/>
  <c r="K3337" i="3" s="1"/>
  <c r="I3337" i="3"/>
  <c r="L3337" i="3" s="1"/>
  <c r="J3337" i="3"/>
  <c r="M3337" i="3" s="1"/>
  <c r="N3337" i="3"/>
  <c r="H3338" i="3"/>
  <c r="K3338" i="3" s="1"/>
  <c r="I3338" i="3"/>
  <c r="L3338" i="3" s="1"/>
  <c r="J3338" i="3"/>
  <c r="M3338" i="3" s="1"/>
  <c r="N3338" i="3"/>
  <c r="H3339" i="3"/>
  <c r="K3339" i="3" s="1"/>
  <c r="I3339" i="3"/>
  <c r="L3339" i="3" s="1"/>
  <c r="J3339" i="3"/>
  <c r="M3339" i="3" s="1"/>
  <c r="N3339" i="3"/>
  <c r="H3340" i="3"/>
  <c r="K3340" i="3" s="1"/>
  <c r="I3340" i="3"/>
  <c r="L3340" i="3" s="1"/>
  <c r="J3340" i="3"/>
  <c r="M3340" i="3" s="1"/>
  <c r="N3340" i="3"/>
  <c r="H3341" i="3"/>
  <c r="K3341" i="3" s="1"/>
  <c r="I3341" i="3"/>
  <c r="L3341" i="3" s="1"/>
  <c r="J3341" i="3"/>
  <c r="M3341" i="3" s="1"/>
  <c r="N3341" i="3"/>
  <c r="H3342" i="3"/>
  <c r="K3342" i="3" s="1"/>
  <c r="I3342" i="3"/>
  <c r="L3342" i="3" s="1"/>
  <c r="J3342" i="3"/>
  <c r="M3342" i="3" s="1"/>
  <c r="N3342" i="3"/>
  <c r="H3343" i="3"/>
  <c r="K3343" i="3" s="1"/>
  <c r="I3343" i="3"/>
  <c r="L3343" i="3" s="1"/>
  <c r="J3343" i="3"/>
  <c r="M3343" i="3" s="1"/>
  <c r="N3343" i="3"/>
  <c r="H3344" i="3"/>
  <c r="K3344" i="3" s="1"/>
  <c r="I3344" i="3"/>
  <c r="L3344" i="3" s="1"/>
  <c r="J3344" i="3"/>
  <c r="M3344" i="3" s="1"/>
  <c r="N3344" i="3"/>
  <c r="H3345" i="3"/>
  <c r="K3345" i="3" s="1"/>
  <c r="I3345" i="3"/>
  <c r="L3345" i="3" s="1"/>
  <c r="J3345" i="3"/>
  <c r="M3345" i="3" s="1"/>
  <c r="N3345" i="3"/>
  <c r="H3346" i="3"/>
  <c r="K3346" i="3" s="1"/>
  <c r="I3346" i="3"/>
  <c r="L3346" i="3" s="1"/>
  <c r="J3346" i="3"/>
  <c r="M3346" i="3" s="1"/>
  <c r="N3346" i="3"/>
  <c r="H3347" i="3"/>
  <c r="K3347" i="3" s="1"/>
  <c r="I3347" i="3"/>
  <c r="L3347" i="3" s="1"/>
  <c r="J3347" i="3"/>
  <c r="M3347" i="3" s="1"/>
  <c r="N3347" i="3"/>
  <c r="H3348" i="3"/>
  <c r="K3348" i="3" s="1"/>
  <c r="I3348" i="3"/>
  <c r="L3348" i="3" s="1"/>
  <c r="J3348" i="3"/>
  <c r="M3348" i="3" s="1"/>
  <c r="N3348" i="3"/>
  <c r="H3349" i="3"/>
  <c r="K3349" i="3" s="1"/>
  <c r="I3349" i="3"/>
  <c r="L3349" i="3" s="1"/>
  <c r="J3349" i="3"/>
  <c r="M3349" i="3" s="1"/>
  <c r="N3349" i="3"/>
  <c r="H3350" i="3"/>
  <c r="K3350" i="3" s="1"/>
  <c r="I3350" i="3"/>
  <c r="L3350" i="3" s="1"/>
  <c r="J3350" i="3"/>
  <c r="M3350" i="3" s="1"/>
  <c r="N3350" i="3"/>
  <c r="H3351" i="3"/>
  <c r="K3351" i="3" s="1"/>
  <c r="I3351" i="3"/>
  <c r="L3351" i="3" s="1"/>
  <c r="J3351" i="3"/>
  <c r="M3351" i="3" s="1"/>
  <c r="N3351" i="3"/>
  <c r="H3352" i="3"/>
  <c r="K3352" i="3" s="1"/>
  <c r="I3352" i="3"/>
  <c r="L3352" i="3" s="1"/>
  <c r="J3352" i="3"/>
  <c r="M3352" i="3" s="1"/>
  <c r="N3352" i="3"/>
  <c r="H3353" i="3"/>
  <c r="K3353" i="3" s="1"/>
  <c r="I3353" i="3"/>
  <c r="L3353" i="3" s="1"/>
  <c r="J3353" i="3"/>
  <c r="M3353" i="3" s="1"/>
  <c r="N3353" i="3"/>
  <c r="H3354" i="3"/>
  <c r="K3354" i="3" s="1"/>
  <c r="I3354" i="3"/>
  <c r="L3354" i="3" s="1"/>
  <c r="J3354" i="3"/>
  <c r="M3354" i="3" s="1"/>
  <c r="N3354" i="3"/>
  <c r="H3355" i="3"/>
  <c r="K3355" i="3" s="1"/>
  <c r="I3355" i="3"/>
  <c r="L3355" i="3" s="1"/>
  <c r="J3355" i="3"/>
  <c r="M3355" i="3" s="1"/>
  <c r="N3355" i="3"/>
  <c r="H3356" i="3"/>
  <c r="K3356" i="3" s="1"/>
  <c r="I3356" i="3"/>
  <c r="L3356" i="3" s="1"/>
  <c r="J3356" i="3"/>
  <c r="M3356" i="3" s="1"/>
  <c r="N3356" i="3"/>
  <c r="H3357" i="3"/>
  <c r="K3357" i="3" s="1"/>
  <c r="I3357" i="3"/>
  <c r="L3357" i="3" s="1"/>
  <c r="J3357" i="3"/>
  <c r="M3357" i="3" s="1"/>
  <c r="N3357" i="3"/>
  <c r="H3358" i="3"/>
  <c r="K3358" i="3" s="1"/>
  <c r="I3358" i="3"/>
  <c r="L3358" i="3" s="1"/>
  <c r="J3358" i="3"/>
  <c r="M3358" i="3" s="1"/>
  <c r="N3358" i="3"/>
  <c r="H3359" i="3"/>
  <c r="K3359" i="3" s="1"/>
  <c r="I3359" i="3"/>
  <c r="L3359" i="3" s="1"/>
  <c r="J3359" i="3"/>
  <c r="M3359" i="3" s="1"/>
  <c r="N3359" i="3"/>
  <c r="H3360" i="3"/>
  <c r="K3360" i="3" s="1"/>
  <c r="I3360" i="3"/>
  <c r="L3360" i="3" s="1"/>
  <c r="J3360" i="3"/>
  <c r="M3360" i="3" s="1"/>
  <c r="N3360" i="3"/>
  <c r="H3361" i="3"/>
  <c r="K3361" i="3" s="1"/>
  <c r="I3361" i="3"/>
  <c r="L3361" i="3" s="1"/>
  <c r="J3361" i="3"/>
  <c r="M3361" i="3" s="1"/>
  <c r="N3361" i="3"/>
  <c r="H3362" i="3"/>
  <c r="K3362" i="3" s="1"/>
  <c r="I3362" i="3"/>
  <c r="L3362" i="3" s="1"/>
  <c r="J3362" i="3"/>
  <c r="M3362" i="3" s="1"/>
  <c r="N3362" i="3"/>
  <c r="H3363" i="3"/>
  <c r="K3363" i="3" s="1"/>
  <c r="I3363" i="3"/>
  <c r="L3363" i="3" s="1"/>
  <c r="J3363" i="3"/>
  <c r="M3363" i="3" s="1"/>
  <c r="N3363" i="3"/>
  <c r="H3364" i="3"/>
  <c r="K3364" i="3" s="1"/>
  <c r="I3364" i="3"/>
  <c r="L3364" i="3" s="1"/>
  <c r="J3364" i="3"/>
  <c r="M3364" i="3" s="1"/>
  <c r="N3364" i="3"/>
  <c r="H3365" i="3"/>
  <c r="K3365" i="3" s="1"/>
  <c r="I3365" i="3"/>
  <c r="L3365" i="3" s="1"/>
  <c r="J3365" i="3"/>
  <c r="M3365" i="3" s="1"/>
  <c r="N3365" i="3"/>
  <c r="H3366" i="3"/>
  <c r="K3366" i="3" s="1"/>
  <c r="I3366" i="3"/>
  <c r="L3366" i="3" s="1"/>
  <c r="J3366" i="3"/>
  <c r="M3366" i="3" s="1"/>
  <c r="N3366" i="3"/>
  <c r="H3367" i="3"/>
  <c r="K3367" i="3" s="1"/>
  <c r="I3367" i="3"/>
  <c r="L3367" i="3" s="1"/>
  <c r="J3367" i="3"/>
  <c r="M3367" i="3" s="1"/>
  <c r="N3367" i="3"/>
  <c r="H3368" i="3"/>
  <c r="K3368" i="3" s="1"/>
  <c r="I3368" i="3"/>
  <c r="L3368" i="3" s="1"/>
  <c r="J3368" i="3"/>
  <c r="M3368" i="3" s="1"/>
  <c r="N3368" i="3"/>
  <c r="H3369" i="3"/>
  <c r="K3369" i="3" s="1"/>
  <c r="I3369" i="3"/>
  <c r="L3369" i="3" s="1"/>
  <c r="J3369" i="3"/>
  <c r="M3369" i="3" s="1"/>
  <c r="N3369" i="3"/>
  <c r="H3370" i="3"/>
  <c r="K3370" i="3" s="1"/>
  <c r="I3370" i="3"/>
  <c r="L3370" i="3" s="1"/>
  <c r="J3370" i="3"/>
  <c r="M3370" i="3" s="1"/>
  <c r="N3370" i="3"/>
  <c r="H3371" i="3"/>
  <c r="K3371" i="3" s="1"/>
  <c r="I3371" i="3"/>
  <c r="L3371" i="3" s="1"/>
  <c r="J3371" i="3"/>
  <c r="M3371" i="3" s="1"/>
  <c r="N3371" i="3"/>
  <c r="H3372" i="3"/>
  <c r="K3372" i="3" s="1"/>
  <c r="I3372" i="3"/>
  <c r="L3372" i="3" s="1"/>
  <c r="J3372" i="3"/>
  <c r="M3372" i="3" s="1"/>
  <c r="N3372" i="3"/>
  <c r="H3373" i="3"/>
  <c r="K3373" i="3" s="1"/>
  <c r="I3373" i="3"/>
  <c r="L3373" i="3" s="1"/>
  <c r="J3373" i="3"/>
  <c r="M3373" i="3" s="1"/>
  <c r="N3373" i="3"/>
  <c r="H3374" i="3"/>
  <c r="K3374" i="3" s="1"/>
  <c r="I3374" i="3"/>
  <c r="L3374" i="3" s="1"/>
  <c r="J3374" i="3"/>
  <c r="M3374" i="3" s="1"/>
  <c r="N3374" i="3"/>
  <c r="H3375" i="3"/>
  <c r="K3375" i="3" s="1"/>
  <c r="I3375" i="3"/>
  <c r="L3375" i="3" s="1"/>
  <c r="J3375" i="3"/>
  <c r="M3375" i="3" s="1"/>
  <c r="N3375" i="3"/>
  <c r="H3376" i="3"/>
  <c r="K3376" i="3" s="1"/>
  <c r="I3376" i="3"/>
  <c r="L3376" i="3" s="1"/>
  <c r="J3376" i="3"/>
  <c r="M3376" i="3" s="1"/>
  <c r="N3376" i="3"/>
  <c r="H3377" i="3"/>
  <c r="K3377" i="3" s="1"/>
  <c r="I3377" i="3"/>
  <c r="L3377" i="3" s="1"/>
  <c r="J3377" i="3"/>
  <c r="M3377" i="3" s="1"/>
  <c r="N3377" i="3"/>
  <c r="H3378" i="3"/>
  <c r="K3378" i="3" s="1"/>
  <c r="I3378" i="3"/>
  <c r="L3378" i="3" s="1"/>
  <c r="J3378" i="3"/>
  <c r="M3378" i="3" s="1"/>
  <c r="N3378" i="3"/>
  <c r="H3379" i="3"/>
  <c r="K3379" i="3" s="1"/>
  <c r="I3379" i="3"/>
  <c r="L3379" i="3" s="1"/>
  <c r="J3379" i="3"/>
  <c r="M3379" i="3" s="1"/>
  <c r="N3379" i="3"/>
  <c r="H3380" i="3"/>
  <c r="K3380" i="3" s="1"/>
  <c r="I3380" i="3"/>
  <c r="L3380" i="3" s="1"/>
  <c r="J3380" i="3"/>
  <c r="M3380" i="3" s="1"/>
  <c r="N3380" i="3"/>
  <c r="H3381" i="3"/>
  <c r="K3381" i="3" s="1"/>
  <c r="I3381" i="3"/>
  <c r="L3381" i="3" s="1"/>
  <c r="J3381" i="3"/>
  <c r="M3381" i="3" s="1"/>
  <c r="N3381" i="3"/>
  <c r="H3382" i="3"/>
  <c r="K3382" i="3" s="1"/>
  <c r="I3382" i="3"/>
  <c r="L3382" i="3" s="1"/>
  <c r="J3382" i="3"/>
  <c r="M3382" i="3" s="1"/>
  <c r="N3382" i="3"/>
  <c r="H3383" i="3"/>
  <c r="K3383" i="3" s="1"/>
  <c r="I3383" i="3"/>
  <c r="L3383" i="3" s="1"/>
  <c r="J3383" i="3"/>
  <c r="M3383" i="3" s="1"/>
  <c r="N3383" i="3"/>
  <c r="H3384" i="3"/>
  <c r="K3384" i="3" s="1"/>
  <c r="I3384" i="3"/>
  <c r="L3384" i="3" s="1"/>
  <c r="J3384" i="3"/>
  <c r="M3384" i="3" s="1"/>
  <c r="N3384" i="3"/>
  <c r="H3385" i="3"/>
  <c r="K3385" i="3" s="1"/>
  <c r="I3385" i="3"/>
  <c r="L3385" i="3" s="1"/>
  <c r="J3385" i="3"/>
  <c r="M3385" i="3" s="1"/>
  <c r="N3385" i="3"/>
  <c r="H3386" i="3"/>
  <c r="K3386" i="3" s="1"/>
  <c r="I3386" i="3"/>
  <c r="L3386" i="3" s="1"/>
  <c r="J3386" i="3"/>
  <c r="M3386" i="3" s="1"/>
  <c r="N3386" i="3"/>
  <c r="H3387" i="3"/>
  <c r="K3387" i="3" s="1"/>
  <c r="I3387" i="3"/>
  <c r="L3387" i="3" s="1"/>
  <c r="J3387" i="3"/>
  <c r="M3387" i="3" s="1"/>
  <c r="N3387" i="3"/>
  <c r="H3388" i="3"/>
  <c r="K3388" i="3" s="1"/>
  <c r="I3388" i="3"/>
  <c r="L3388" i="3" s="1"/>
  <c r="J3388" i="3"/>
  <c r="M3388" i="3" s="1"/>
  <c r="N3388" i="3"/>
  <c r="H3389" i="3"/>
  <c r="K3389" i="3" s="1"/>
  <c r="I3389" i="3"/>
  <c r="L3389" i="3" s="1"/>
  <c r="J3389" i="3"/>
  <c r="M3389" i="3" s="1"/>
  <c r="N3389" i="3"/>
  <c r="H3390" i="3"/>
  <c r="K3390" i="3" s="1"/>
  <c r="I3390" i="3"/>
  <c r="L3390" i="3" s="1"/>
  <c r="J3390" i="3"/>
  <c r="M3390" i="3" s="1"/>
  <c r="N3390" i="3"/>
  <c r="H3391" i="3"/>
  <c r="K3391" i="3" s="1"/>
  <c r="I3391" i="3"/>
  <c r="L3391" i="3" s="1"/>
  <c r="J3391" i="3"/>
  <c r="M3391" i="3" s="1"/>
  <c r="N3391" i="3"/>
  <c r="H3392" i="3"/>
  <c r="K3392" i="3" s="1"/>
  <c r="I3392" i="3"/>
  <c r="L3392" i="3" s="1"/>
  <c r="J3392" i="3"/>
  <c r="M3392" i="3" s="1"/>
  <c r="N3392" i="3"/>
  <c r="H3393" i="3"/>
  <c r="K3393" i="3" s="1"/>
  <c r="I3393" i="3"/>
  <c r="L3393" i="3" s="1"/>
  <c r="J3393" i="3"/>
  <c r="M3393" i="3" s="1"/>
  <c r="N3393" i="3"/>
  <c r="H3394" i="3"/>
  <c r="K3394" i="3" s="1"/>
  <c r="I3394" i="3"/>
  <c r="L3394" i="3" s="1"/>
  <c r="J3394" i="3"/>
  <c r="M3394" i="3" s="1"/>
  <c r="N3394" i="3"/>
  <c r="H3395" i="3"/>
  <c r="K3395" i="3" s="1"/>
  <c r="I3395" i="3"/>
  <c r="L3395" i="3" s="1"/>
  <c r="J3395" i="3"/>
  <c r="M3395" i="3" s="1"/>
  <c r="N3395" i="3"/>
  <c r="H3396" i="3"/>
  <c r="K3396" i="3" s="1"/>
  <c r="I3396" i="3"/>
  <c r="L3396" i="3" s="1"/>
  <c r="J3396" i="3"/>
  <c r="M3396" i="3" s="1"/>
  <c r="N3396" i="3"/>
  <c r="H3397" i="3"/>
  <c r="K3397" i="3" s="1"/>
  <c r="I3397" i="3"/>
  <c r="L3397" i="3" s="1"/>
  <c r="J3397" i="3"/>
  <c r="M3397" i="3" s="1"/>
  <c r="N3397" i="3"/>
  <c r="H3398" i="3"/>
  <c r="K3398" i="3" s="1"/>
  <c r="I3398" i="3"/>
  <c r="L3398" i="3" s="1"/>
  <c r="J3398" i="3"/>
  <c r="M3398" i="3" s="1"/>
  <c r="N3398" i="3"/>
  <c r="H3399" i="3"/>
  <c r="K3399" i="3" s="1"/>
  <c r="I3399" i="3"/>
  <c r="L3399" i="3" s="1"/>
  <c r="J3399" i="3"/>
  <c r="M3399" i="3" s="1"/>
  <c r="N3399" i="3"/>
  <c r="H3400" i="3"/>
  <c r="K3400" i="3" s="1"/>
  <c r="I3400" i="3"/>
  <c r="L3400" i="3" s="1"/>
  <c r="J3400" i="3"/>
  <c r="M3400" i="3" s="1"/>
  <c r="N3400" i="3"/>
  <c r="H3401" i="3"/>
  <c r="K3401" i="3" s="1"/>
  <c r="I3401" i="3"/>
  <c r="L3401" i="3" s="1"/>
  <c r="J3401" i="3"/>
  <c r="M3401" i="3" s="1"/>
  <c r="N3401" i="3"/>
  <c r="H3402" i="3"/>
  <c r="K3402" i="3" s="1"/>
  <c r="I3402" i="3"/>
  <c r="L3402" i="3" s="1"/>
  <c r="J3402" i="3"/>
  <c r="M3402" i="3" s="1"/>
  <c r="N3402" i="3"/>
  <c r="H3403" i="3"/>
  <c r="K3403" i="3" s="1"/>
  <c r="I3403" i="3"/>
  <c r="L3403" i="3" s="1"/>
  <c r="J3403" i="3"/>
  <c r="M3403" i="3" s="1"/>
  <c r="N3403" i="3"/>
  <c r="H3404" i="3"/>
  <c r="K3404" i="3" s="1"/>
  <c r="I3404" i="3"/>
  <c r="L3404" i="3" s="1"/>
  <c r="J3404" i="3"/>
  <c r="M3404" i="3" s="1"/>
  <c r="N3404" i="3"/>
  <c r="H3405" i="3"/>
  <c r="K3405" i="3" s="1"/>
  <c r="I3405" i="3"/>
  <c r="L3405" i="3" s="1"/>
  <c r="J3405" i="3"/>
  <c r="M3405" i="3" s="1"/>
  <c r="N3405" i="3"/>
  <c r="H3406" i="3"/>
  <c r="K3406" i="3" s="1"/>
  <c r="I3406" i="3"/>
  <c r="L3406" i="3" s="1"/>
  <c r="J3406" i="3"/>
  <c r="M3406" i="3" s="1"/>
  <c r="N3406" i="3"/>
  <c r="H3407" i="3"/>
  <c r="K3407" i="3" s="1"/>
  <c r="I3407" i="3"/>
  <c r="L3407" i="3" s="1"/>
  <c r="J3407" i="3"/>
  <c r="M3407" i="3" s="1"/>
  <c r="N3407" i="3"/>
  <c r="H3408" i="3"/>
  <c r="K3408" i="3" s="1"/>
  <c r="I3408" i="3"/>
  <c r="L3408" i="3" s="1"/>
  <c r="J3408" i="3"/>
  <c r="M3408" i="3" s="1"/>
  <c r="N3408" i="3"/>
  <c r="H3409" i="3"/>
  <c r="K3409" i="3" s="1"/>
  <c r="I3409" i="3"/>
  <c r="L3409" i="3" s="1"/>
  <c r="J3409" i="3"/>
  <c r="M3409" i="3" s="1"/>
  <c r="N3409" i="3"/>
  <c r="H3410" i="3"/>
  <c r="K3410" i="3" s="1"/>
  <c r="I3410" i="3"/>
  <c r="L3410" i="3" s="1"/>
  <c r="J3410" i="3"/>
  <c r="M3410" i="3" s="1"/>
  <c r="N3410" i="3"/>
  <c r="H3411" i="3"/>
  <c r="K3411" i="3" s="1"/>
  <c r="I3411" i="3"/>
  <c r="L3411" i="3" s="1"/>
  <c r="J3411" i="3"/>
  <c r="M3411" i="3" s="1"/>
  <c r="N3411" i="3"/>
  <c r="H3412" i="3"/>
  <c r="K3412" i="3" s="1"/>
  <c r="I3412" i="3"/>
  <c r="L3412" i="3" s="1"/>
  <c r="J3412" i="3"/>
  <c r="M3412" i="3" s="1"/>
  <c r="N3412" i="3"/>
  <c r="H3413" i="3"/>
  <c r="K3413" i="3" s="1"/>
  <c r="I3413" i="3"/>
  <c r="L3413" i="3" s="1"/>
  <c r="J3413" i="3"/>
  <c r="M3413" i="3" s="1"/>
  <c r="N3413" i="3"/>
  <c r="H3414" i="3"/>
  <c r="K3414" i="3" s="1"/>
  <c r="I3414" i="3"/>
  <c r="L3414" i="3" s="1"/>
  <c r="J3414" i="3"/>
  <c r="M3414" i="3" s="1"/>
  <c r="N3414" i="3"/>
  <c r="H3415" i="3"/>
  <c r="K3415" i="3" s="1"/>
  <c r="I3415" i="3"/>
  <c r="L3415" i="3" s="1"/>
  <c r="J3415" i="3"/>
  <c r="M3415" i="3" s="1"/>
  <c r="N3415" i="3"/>
  <c r="H3416" i="3"/>
  <c r="K3416" i="3" s="1"/>
  <c r="I3416" i="3"/>
  <c r="L3416" i="3" s="1"/>
  <c r="J3416" i="3"/>
  <c r="M3416" i="3" s="1"/>
  <c r="N3416" i="3"/>
  <c r="H3417" i="3"/>
  <c r="K3417" i="3" s="1"/>
  <c r="I3417" i="3"/>
  <c r="L3417" i="3" s="1"/>
  <c r="J3417" i="3"/>
  <c r="M3417" i="3" s="1"/>
  <c r="N3417" i="3"/>
  <c r="H3418" i="3"/>
  <c r="K3418" i="3" s="1"/>
  <c r="I3418" i="3"/>
  <c r="L3418" i="3" s="1"/>
  <c r="J3418" i="3"/>
  <c r="M3418" i="3" s="1"/>
  <c r="N3418" i="3"/>
  <c r="H3419" i="3"/>
  <c r="K3419" i="3" s="1"/>
  <c r="I3419" i="3"/>
  <c r="L3419" i="3" s="1"/>
  <c r="J3419" i="3"/>
  <c r="M3419" i="3" s="1"/>
  <c r="N3419" i="3"/>
  <c r="H3420" i="3"/>
  <c r="K3420" i="3" s="1"/>
  <c r="I3420" i="3"/>
  <c r="L3420" i="3" s="1"/>
  <c r="J3420" i="3"/>
  <c r="M3420" i="3" s="1"/>
  <c r="N3420" i="3"/>
  <c r="H3421" i="3"/>
  <c r="K3421" i="3" s="1"/>
  <c r="I3421" i="3"/>
  <c r="L3421" i="3" s="1"/>
  <c r="J3421" i="3"/>
  <c r="M3421" i="3" s="1"/>
  <c r="N3421" i="3"/>
  <c r="H3422" i="3"/>
  <c r="K3422" i="3" s="1"/>
  <c r="I3422" i="3"/>
  <c r="L3422" i="3" s="1"/>
  <c r="J3422" i="3"/>
  <c r="M3422" i="3" s="1"/>
  <c r="N3422" i="3"/>
  <c r="H3423" i="3"/>
  <c r="K3423" i="3" s="1"/>
  <c r="I3423" i="3"/>
  <c r="L3423" i="3" s="1"/>
  <c r="J3423" i="3"/>
  <c r="M3423" i="3" s="1"/>
  <c r="N3423" i="3"/>
  <c r="H3424" i="3"/>
  <c r="K3424" i="3" s="1"/>
  <c r="I3424" i="3"/>
  <c r="L3424" i="3" s="1"/>
  <c r="J3424" i="3"/>
  <c r="M3424" i="3" s="1"/>
  <c r="N3424" i="3"/>
  <c r="H3425" i="3"/>
  <c r="K3425" i="3" s="1"/>
  <c r="I3425" i="3"/>
  <c r="L3425" i="3" s="1"/>
  <c r="J3425" i="3"/>
  <c r="M3425" i="3" s="1"/>
  <c r="N3425" i="3"/>
  <c r="H3426" i="3"/>
  <c r="K3426" i="3" s="1"/>
  <c r="I3426" i="3"/>
  <c r="L3426" i="3" s="1"/>
  <c r="J3426" i="3"/>
  <c r="M3426" i="3" s="1"/>
  <c r="N3426" i="3"/>
  <c r="H3427" i="3"/>
  <c r="K3427" i="3" s="1"/>
  <c r="I3427" i="3"/>
  <c r="L3427" i="3" s="1"/>
  <c r="J3427" i="3"/>
  <c r="M3427" i="3" s="1"/>
  <c r="N3427" i="3"/>
  <c r="H3428" i="3"/>
  <c r="K3428" i="3" s="1"/>
  <c r="I3428" i="3"/>
  <c r="L3428" i="3" s="1"/>
  <c r="J3428" i="3"/>
  <c r="M3428" i="3" s="1"/>
  <c r="N3428" i="3"/>
  <c r="H3429" i="3"/>
  <c r="K3429" i="3" s="1"/>
  <c r="I3429" i="3"/>
  <c r="L3429" i="3" s="1"/>
  <c r="J3429" i="3"/>
  <c r="M3429" i="3" s="1"/>
  <c r="N3429" i="3"/>
  <c r="H3430" i="3"/>
  <c r="K3430" i="3" s="1"/>
  <c r="I3430" i="3"/>
  <c r="L3430" i="3" s="1"/>
  <c r="J3430" i="3"/>
  <c r="M3430" i="3" s="1"/>
  <c r="N3430" i="3"/>
  <c r="H3431" i="3"/>
  <c r="K3431" i="3" s="1"/>
  <c r="I3431" i="3"/>
  <c r="L3431" i="3" s="1"/>
  <c r="J3431" i="3"/>
  <c r="M3431" i="3" s="1"/>
  <c r="N3431" i="3"/>
  <c r="H3432" i="3"/>
  <c r="K3432" i="3" s="1"/>
  <c r="I3432" i="3"/>
  <c r="L3432" i="3" s="1"/>
  <c r="J3432" i="3"/>
  <c r="M3432" i="3" s="1"/>
  <c r="N3432" i="3"/>
  <c r="H3433" i="3"/>
  <c r="K3433" i="3" s="1"/>
  <c r="I3433" i="3"/>
  <c r="L3433" i="3" s="1"/>
  <c r="J3433" i="3"/>
  <c r="M3433" i="3" s="1"/>
  <c r="N3433" i="3"/>
  <c r="H3434" i="3"/>
  <c r="K3434" i="3" s="1"/>
  <c r="I3434" i="3"/>
  <c r="L3434" i="3" s="1"/>
  <c r="J3434" i="3"/>
  <c r="M3434" i="3" s="1"/>
  <c r="N3434" i="3"/>
  <c r="H3435" i="3"/>
  <c r="K3435" i="3" s="1"/>
  <c r="I3435" i="3"/>
  <c r="L3435" i="3" s="1"/>
  <c r="J3435" i="3"/>
  <c r="M3435" i="3" s="1"/>
  <c r="N3435" i="3"/>
  <c r="H3436" i="3"/>
  <c r="K3436" i="3" s="1"/>
  <c r="I3436" i="3"/>
  <c r="L3436" i="3" s="1"/>
  <c r="J3436" i="3"/>
  <c r="M3436" i="3" s="1"/>
  <c r="N3436" i="3"/>
  <c r="H3437" i="3"/>
  <c r="K3437" i="3" s="1"/>
  <c r="I3437" i="3"/>
  <c r="L3437" i="3" s="1"/>
  <c r="J3437" i="3"/>
  <c r="M3437" i="3" s="1"/>
  <c r="N3437" i="3"/>
  <c r="H3438" i="3"/>
  <c r="K3438" i="3" s="1"/>
  <c r="I3438" i="3"/>
  <c r="L3438" i="3" s="1"/>
  <c r="J3438" i="3"/>
  <c r="M3438" i="3" s="1"/>
  <c r="N3438" i="3"/>
  <c r="H3439" i="3"/>
  <c r="K3439" i="3" s="1"/>
  <c r="I3439" i="3"/>
  <c r="L3439" i="3" s="1"/>
  <c r="J3439" i="3"/>
  <c r="M3439" i="3" s="1"/>
  <c r="N3439" i="3"/>
  <c r="H3440" i="3"/>
  <c r="K3440" i="3" s="1"/>
  <c r="I3440" i="3"/>
  <c r="L3440" i="3" s="1"/>
  <c r="J3440" i="3"/>
  <c r="M3440" i="3" s="1"/>
  <c r="N3440" i="3"/>
  <c r="H3441" i="3"/>
  <c r="K3441" i="3" s="1"/>
  <c r="I3441" i="3"/>
  <c r="L3441" i="3" s="1"/>
  <c r="J3441" i="3"/>
  <c r="M3441" i="3" s="1"/>
  <c r="N3441" i="3"/>
  <c r="H3442" i="3"/>
  <c r="K3442" i="3" s="1"/>
  <c r="I3442" i="3"/>
  <c r="L3442" i="3" s="1"/>
  <c r="J3442" i="3"/>
  <c r="M3442" i="3" s="1"/>
  <c r="N3442" i="3"/>
  <c r="H3443" i="3"/>
  <c r="K3443" i="3" s="1"/>
  <c r="I3443" i="3"/>
  <c r="L3443" i="3" s="1"/>
  <c r="J3443" i="3"/>
  <c r="M3443" i="3" s="1"/>
  <c r="N3443" i="3"/>
  <c r="H3444" i="3"/>
  <c r="K3444" i="3" s="1"/>
  <c r="I3444" i="3"/>
  <c r="L3444" i="3" s="1"/>
  <c r="J3444" i="3"/>
  <c r="M3444" i="3" s="1"/>
  <c r="N3444" i="3"/>
  <c r="H3445" i="3"/>
  <c r="K3445" i="3" s="1"/>
  <c r="I3445" i="3"/>
  <c r="L3445" i="3" s="1"/>
  <c r="J3445" i="3"/>
  <c r="M3445" i="3" s="1"/>
  <c r="N3445" i="3"/>
  <c r="H3446" i="3"/>
  <c r="K3446" i="3" s="1"/>
  <c r="I3446" i="3"/>
  <c r="L3446" i="3" s="1"/>
  <c r="J3446" i="3"/>
  <c r="M3446" i="3" s="1"/>
  <c r="N3446" i="3"/>
  <c r="H3447" i="3"/>
  <c r="K3447" i="3" s="1"/>
  <c r="I3447" i="3"/>
  <c r="L3447" i="3" s="1"/>
  <c r="J3447" i="3"/>
  <c r="M3447" i="3" s="1"/>
  <c r="N3447" i="3"/>
  <c r="H3448" i="3"/>
  <c r="K3448" i="3" s="1"/>
  <c r="I3448" i="3"/>
  <c r="L3448" i="3" s="1"/>
  <c r="J3448" i="3"/>
  <c r="M3448" i="3" s="1"/>
  <c r="N3448" i="3"/>
  <c r="H3449" i="3"/>
  <c r="K3449" i="3" s="1"/>
  <c r="I3449" i="3"/>
  <c r="L3449" i="3" s="1"/>
  <c r="J3449" i="3"/>
  <c r="M3449" i="3" s="1"/>
  <c r="N3449" i="3"/>
  <c r="H3450" i="3"/>
  <c r="K3450" i="3" s="1"/>
  <c r="I3450" i="3"/>
  <c r="L3450" i="3" s="1"/>
  <c r="J3450" i="3"/>
  <c r="M3450" i="3" s="1"/>
  <c r="N3450" i="3"/>
  <c r="H3451" i="3"/>
  <c r="K3451" i="3" s="1"/>
  <c r="I3451" i="3"/>
  <c r="L3451" i="3" s="1"/>
  <c r="J3451" i="3"/>
  <c r="M3451" i="3" s="1"/>
  <c r="N3451" i="3"/>
  <c r="H3452" i="3"/>
  <c r="K3452" i="3" s="1"/>
  <c r="I3452" i="3"/>
  <c r="L3452" i="3" s="1"/>
  <c r="J3452" i="3"/>
  <c r="M3452" i="3" s="1"/>
  <c r="N3452" i="3"/>
  <c r="H3453" i="3"/>
  <c r="K3453" i="3" s="1"/>
  <c r="I3453" i="3"/>
  <c r="L3453" i="3" s="1"/>
  <c r="J3453" i="3"/>
  <c r="M3453" i="3" s="1"/>
  <c r="N3453" i="3"/>
  <c r="H3454" i="3"/>
  <c r="K3454" i="3" s="1"/>
  <c r="I3454" i="3"/>
  <c r="L3454" i="3" s="1"/>
  <c r="J3454" i="3"/>
  <c r="M3454" i="3" s="1"/>
  <c r="N3454" i="3"/>
  <c r="H3455" i="3"/>
  <c r="K3455" i="3" s="1"/>
  <c r="I3455" i="3"/>
  <c r="L3455" i="3" s="1"/>
  <c r="J3455" i="3"/>
  <c r="M3455" i="3" s="1"/>
  <c r="N3455" i="3"/>
  <c r="H3456" i="3"/>
  <c r="K3456" i="3" s="1"/>
  <c r="I3456" i="3"/>
  <c r="L3456" i="3" s="1"/>
  <c r="J3456" i="3"/>
  <c r="M3456" i="3" s="1"/>
  <c r="N3456" i="3"/>
  <c r="H3457" i="3"/>
  <c r="K3457" i="3" s="1"/>
  <c r="I3457" i="3"/>
  <c r="L3457" i="3" s="1"/>
  <c r="J3457" i="3"/>
  <c r="M3457" i="3" s="1"/>
  <c r="N3457" i="3"/>
  <c r="H3458" i="3"/>
  <c r="K3458" i="3" s="1"/>
  <c r="I3458" i="3"/>
  <c r="L3458" i="3" s="1"/>
  <c r="J3458" i="3"/>
  <c r="M3458" i="3" s="1"/>
  <c r="N3458" i="3"/>
  <c r="H3459" i="3"/>
  <c r="K3459" i="3" s="1"/>
  <c r="I3459" i="3"/>
  <c r="L3459" i="3" s="1"/>
  <c r="J3459" i="3"/>
  <c r="M3459" i="3" s="1"/>
  <c r="N3459" i="3"/>
  <c r="H3460" i="3"/>
  <c r="K3460" i="3" s="1"/>
  <c r="I3460" i="3"/>
  <c r="L3460" i="3" s="1"/>
  <c r="J3460" i="3"/>
  <c r="M3460" i="3" s="1"/>
  <c r="N3460" i="3"/>
  <c r="H3461" i="3"/>
  <c r="K3461" i="3" s="1"/>
  <c r="I3461" i="3"/>
  <c r="L3461" i="3" s="1"/>
  <c r="J3461" i="3"/>
  <c r="M3461" i="3" s="1"/>
  <c r="N3461" i="3"/>
  <c r="H3462" i="3"/>
  <c r="K3462" i="3" s="1"/>
  <c r="I3462" i="3"/>
  <c r="L3462" i="3" s="1"/>
  <c r="J3462" i="3"/>
  <c r="M3462" i="3" s="1"/>
  <c r="N3462" i="3"/>
  <c r="H3463" i="3"/>
  <c r="K3463" i="3" s="1"/>
  <c r="I3463" i="3"/>
  <c r="L3463" i="3" s="1"/>
  <c r="J3463" i="3"/>
  <c r="M3463" i="3" s="1"/>
  <c r="N3463" i="3"/>
  <c r="H3464" i="3"/>
  <c r="K3464" i="3" s="1"/>
  <c r="I3464" i="3"/>
  <c r="L3464" i="3" s="1"/>
  <c r="J3464" i="3"/>
  <c r="M3464" i="3" s="1"/>
  <c r="N3464" i="3"/>
  <c r="H3465" i="3"/>
  <c r="K3465" i="3" s="1"/>
  <c r="I3465" i="3"/>
  <c r="L3465" i="3" s="1"/>
  <c r="J3465" i="3"/>
  <c r="M3465" i="3" s="1"/>
  <c r="N3465" i="3"/>
  <c r="H3466" i="3"/>
  <c r="K3466" i="3" s="1"/>
  <c r="I3466" i="3"/>
  <c r="L3466" i="3" s="1"/>
  <c r="J3466" i="3"/>
  <c r="M3466" i="3" s="1"/>
  <c r="N3466" i="3"/>
  <c r="H3467" i="3"/>
  <c r="K3467" i="3" s="1"/>
  <c r="I3467" i="3"/>
  <c r="L3467" i="3" s="1"/>
  <c r="J3467" i="3"/>
  <c r="M3467" i="3" s="1"/>
  <c r="N3467" i="3"/>
  <c r="H3468" i="3"/>
  <c r="K3468" i="3" s="1"/>
  <c r="I3468" i="3"/>
  <c r="L3468" i="3" s="1"/>
  <c r="J3468" i="3"/>
  <c r="M3468" i="3" s="1"/>
  <c r="N3468" i="3"/>
  <c r="H3469" i="3"/>
  <c r="K3469" i="3" s="1"/>
  <c r="I3469" i="3"/>
  <c r="L3469" i="3" s="1"/>
  <c r="J3469" i="3"/>
  <c r="M3469" i="3" s="1"/>
  <c r="N3469" i="3"/>
  <c r="H3470" i="3"/>
  <c r="K3470" i="3" s="1"/>
  <c r="I3470" i="3"/>
  <c r="L3470" i="3" s="1"/>
  <c r="J3470" i="3"/>
  <c r="M3470" i="3" s="1"/>
  <c r="N3470" i="3"/>
  <c r="H3471" i="3"/>
  <c r="K3471" i="3" s="1"/>
  <c r="I3471" i="3"/>
  <c r="L3471" i="3" s="1"/>
  <c r="J3471" i="3"/>
  <c r="M3471" i="3" s="1"/>
  <c r="N3471" i="3"/>
  <c r="H3472" i="3"/>
  <c r="K3472" i="3" s="1"/>
  <c r="I3472" i="3"/>
  <c r="L3472" i="3" s="1"/>
  <c r="J3472" i="3"/>
  <c r="M3472" i="3" s="1"/>
  <c r="N3472" i="3"/>
  <c r="H3473" i="3"/>
  <c r="K3473" i="3" s="1"/>
  <c r="I3473" i="3"/>
  <c r="L3473" i="3" s="1"/>
  <c r="J3473" i="3"/>
  <c r="M3473" i="3" s="1"/>
  <c r="N3473" i="3"/>
  <c r="H3474" i="3"/>
  <c r="K3474" i="3" s="1"/>
  <c r="I3474" i="3"/>
  <c r="L3474" i="3" s="1"/>
  <c r="J3474" i="3"/>
  <c r="M3474" i="3" s="1"/>
  <c r="N3474" i="3"/>
  <c r="H3475" i="3"/>
  <c r="K3475" i="3" s="1"/>
  <c r="I3475" i="3"/>
  <c r="L3475" i="3" s="1"/>
  <c r="J3475" i="3"/>
  <c r="M3475" i="3" s="1"/>
  <c r="N3475" i="3"/>
  <c r="H3476" i="3"/>
  <c r="K3476" i="3" s="1"/>
  <c r="I3476" i="3"/>
  <c r="L3476" i="3" s="1"/>
  <c r="J3476" i="3"/>
  <c r="M3476" i="3" s="1"/>
  <c r="N3476" i="3"/>
  <c r="H3477" i="3"/>
  <c r="K3477" i="3" s="1"/>
  <c r="I3477" i="3"/>
  <c r="L3477" i="3" s="1"/>
  <c r="J3477" i="3"/>
  <c r="M3477" i="3" s="1"/>
  <c r="N3477" i="3"/>
  <c r="H3478" i="3"/>
  <c r="K3478" i="3" s="1"/>
  <c r="I3478" i="3"/>
  <c r="L3478" i="3" s="1"/>
  <c r="J3478" i="3"/>
  <c r="M3478" i="3" s="1"/>
  <c r="N3478" i="3"/>
  <c r="H3479" i="3"/>
  <c r="K3479" i="3" s="1"/>
  <c r="I3479" i="3"/>
  <c r="L3479" i="3" s="1"/>
  <c r="J3479" i="3"/>
  <c r="M3479" i="3" s="1"/>
  <c r="N3479" i="3"/>
  <c r="H3480" i="3"/>
  <c r="K3480" i="3" s="1"/>
  <c r="I3480" i="3"/>
  <c r="L3480" i="3" s="1"/>
  <c r="J3480" i="3"/>
  <c r="M3480" i="3" s="1"/>
  <c r="N3480" i="3"/>
  <c r="H3481" i="3"/>
  <c r="K3481" i="3" s="1"/>
  <c r="I3481" i="3"/>
  <c r="L3481" i="3" s="1"/>
  <c r="J3481" i="3"/>
  <c r="M3481" i="3" s="1"/>
  <c r="N3481" i="3"/>
  <c r="H3482" i="3"/>
  <c r="K3482" i="3" s="1"/>
  <c r="I3482" i="3"/>
  <c r="L3482" i="3" s="1"/>
  <c r="J3482" i="3"/>
  <c r="M3482" i="3" s="1"/>
  <c r="N3482" i="3"/>
  <c r="H3483" i="3"/>
  <c r="K3483" i="3" s="1"/>
  <c r="I3483" i="3"/>
  <c r="L3483" i="3" s="1"/>
  <c r="J3483" i="3"/>
  <c r="M3483" i="3" s="1"/>
  <c r="N3483" i="3"/>
  <c r="H3484" i="3"/>
  <c r="K3484" i="3" s="1"/>
  <c r="I3484" i="3"/>
  <c r="L3484" i="3" s="1"/>
  <c r="J3484" i="3"/>
  <c r="M3484" i="3" s="1"/>
  <c r="N3484" i="3"/>
  <c r="H3485" i="3"/>
  <c r="K3485" i="3" s="1"/>
  <c r="I3485" i="3"/>
  <c r="L3485" i="3" s="1"/>
  <c r="J3485" i="3"/>
  <c r="M3485" i="3" s="1"/>
  <c r="N3485" i="3"/>
  <c r="H3486" i="3"/>
  <c r="K3486" i="3" s="1"/>
  <c r="I3486" i="3"/>
  <c r="L3486" i="3" s="1"/>
  <c r="J3486" i="3"/>
  <c r="M3486" i="3" s="1"/>
  <c r="N3486" i="3"/>
  <c r="H3487" i="3"/>
  <c r="K3487" i="3" s="1"/>
  <c r="I3487" i="3"/>
  <c r="L3487" i="3" s="1"/>
  <c r="J3487" i="3"/>
  <c r="M3487" i="3" s="1"/>
  <c r="N3487" i="3"/>
  <c r="H3488" i="3"/>
  <c r="K3488" i="3" s="1"/>
  <c r="I3488" i="3"/>
  <c r="L3488" i="3" s="1"/>
  <c r="J3488" i="3"/>
  <c r="M3488" i="3" s="1"/>
  <c r="N3488" i="3"/>
  <c r="H3489" i="3"/>
  <c r="K3489" i="3" s="1"/>
  <c r="I3489" i="3"/>
  <c r="L3489" i="3" s="1"/>
  <c r="J3489" i="3"/>
  <c r="M3489" i="3" s="1"/>
  <c r="N3489" i="3"/>
  <c r="H3490" i="3"/>
  <c r="K3490" i="3" s="1"/>
  <c r="I3490" i="3"/>
  <c r="L3490" i="3" s="1"/>
  <c r="J3490" i="3"/>
  <c r="M3490" i="3" s="1"/>
  <c r="N3490" i="3"/>
  <c r="H3491" i="3"/>
  <c r="K3491" i="3" s="1"/>
  <c r="I3491" i="3"/>
  <c r="L3491" i="3" s="1"/>
  <c r="J3491" i="3"/>
  <c r="M3491" i="3" s="1"/>
  <c r="N3491" i="3"/>
  <c r="H3492" i="3"/>
  <c r="K3492" i="3" s="1"/>
  <c r="I3492" i="3"/>
  <c r="L3492" i="3" s="1"/>
  <c r="J3492" i="3"/>
  <c r="M3492" i="3" s="1"/>
  <c r="N3492" i="3"/>
  <c r="H3493" i="3"/>
  <c r="K3493" i="3" s="1"/>
  <c r="I3493" i="3"/>
  <c r="L3493" i="3" s="1"/>
  <c r="J3493" i="3"/>
  <c r="M3493" i="3" s="1"/>
  <c r="N3493" i="3"/>
  <c r="H3494" i="3"/>
  <c r="K3494" i="3" s="1"/>
  <c r="I3494" i="3"/>
  <c r="L3494" i="3" s="1"/>
  <c r="J3494" i="3"/>
  <c r="M3494" i="3" s="1"/>
  <c r="N3494" i="3"/>
  <c r="H3495" i="3"/>
  <c r="K3495" i="3" s="1"/>
  <c r="I3495" i="3"/>
  <c r="L3495" i="3" s="1"/>
  <c r="J3495" i="3"/>
  <c r="M3495" i="3" s="1"/>
  <c r="N3495" i="3"/>
  <c r="H3496" i="3"/>
  <c r="K3496" i="3" s="1"/>
  <c r="I3496" i="3"/>
  <c r="L3496" i="3" s="1"/>
  <c r="J3496" i="3"/>
  <c r="M3496" i="3" s="1"/>
  <c r="N3496" i="3"/>
  <c r="H3497" i="3"/>
  <c r="K3497" i="3" s="1"/>
  <c r="I3497" i="3"/>
  <c r="L3497" i="3" s="1"/>
  <c r="J3497" i="3"/>
  <c r="M3497" i="3" s="1"/>
  <c r="N3497" i="3"/>
  <c r="H3498" i="3"/>
  <c r="K3498" i="3" s="1"/>
  <c r="I3498" i="3"/>
  <c r="L3498" i="3" s="1"/>
  <c r="J3498" i="3"/>
  <c r="M3498" i="3" s="1"/>
  <c r="N3498" i="3"/>
  <c r="H3499" i="3"/>
  <c r="K3499" i="3" s="1"/>
  <c r="I3499" i="3"/>
  <c r="L3499" i="3" s="1"/>
  <c r="J3499" i="3"/>
  <c r="M3499" i="3" s="1"/>
  <c r="N3499" i="3"/>
  <c r="H3500" i="3"/>
  <c r="K3500" i="3" s="1"/>
  <c r="I3500" i="3"/>
  <c r="L3500" i="3" s="1"/>
  <c r="J3500" i="3"/>
  <c r="M3500" i="3" s="1"/>
  <c r="N3500" i="3"/>
  <c r="H3501" i="3"/>
  <c r="K3501" i="3" s="1"/>
  <c r="I3501" i="3"/>
  <c r="L3501" i="3" s="1"/>
  <c r="J3501" i="3"/>
  <c r="M3501" i="3" s="1"/>
  <c r="N3501" i="3"/>
  <c r="H3502" i="3"/>
  <c r="K3502" i="3" s="1"/>
  <c r="I3502" i="3"/>
  <c r="L3502" i="3" s="1"/>
  <c r="J3502" i="3"/>
  <c r="M3502" i="3" s="1"/>
  <c r="N3502" i="3"/>
  <c r="H3503" i="3"/>
  <c r="K3503" i="3" s="1"/>
  <c r="I3503" i="3"/>
  <c r="L3503" i="3" s="1"/>
  <c r="J3503" i="3"/>
  <c r="M3503" i="3" s="1"/>
  <c r="N3503" i="3"/>
  <c r="H3504" i="3"/>
  <c r="K3504" i="3" s="1"/>
  <c r="I3504" i="3"/>
  <c r="L3504" i="3" s="1"/>
  <c r="J3504" i="3"/>
  <c r="M3504" i="3" s="1"/>
  <c r="N3504" i="3"/>
  <c r="H3505" i="3"/>
  <c r="K3505" i="3" s="1"/>
  <c r="I3505" i="3"/>
  <c r="L3505" i="3" s="1"/>
  <c r="J3505" i="3"/>
  <c r="M3505" i="3" s="1"/>
  <c r="N3505" i="3"/>
  <c r="H3506" i="3"/>
  <c r="K3506" i="3" s="1"/>
  <c r="I3506" i="3"/>
  <c r="L3506" i="3" s="1"/>
  <c r="J3506" i="3"/>
  <c r="M3506" i="3" s="1"/>
  <c r="N3506" i="3"/>
  <c r="H3507" i="3"/>
  <c r="K3507" i="3" s="1"/>
  <c r="I3507" i="3"/>
  <c r="L3507" i="3" s="1"/>
  <c r="J3507" i="3"/>
  <c r="M3507" i="3" s="1"/>
  <c r="N3507" i="3"/>
  <c r="H3508" i="3"/>
  <c r="K3508" i="3" s="1"/>
  <c r="I3508" i="3"/>
  <c r="L3508" i="3" s="1"/>
  <c r="J3508" i="3"/>
  <c r="M3508" i="3" s="1"/>
  <c r="N3508" i="3"/>
  <c r="H3509" i="3"/>
  <c r="K3509" i="3" s="1"/>
  <c r="I3509" i="3"/>
  <c r="L3509" i="3" s="1"/>
  <c r="J3509" i="3"/>
  <c r="M3509" i="3" s="1"/>
  <c r="N3509" i="3"/>
  <c r="H3510" i="3"/>
  <c r="K3510" i="3" s="1"/>
  <c r="I3510" i="3"/>
  <c r="L3510" i="3" s="1"/>
  <c r="J3510" i="3"/>
  <c r="M3510" i="3" s="1"/>
  <c r="N3510" i="3"/>
  <c r="H3511" i="3"/>
  <c r="K3511" i="3" s="1"/>
  <c r="I3511" i="3"/>
  <c r="L3511" i="3" s="1"/>
  <c r="J3511" i="3"/>
  <c r="M3511" i="3" s="1"/>
  <c r="N3511" i="3"/>
  <c r="H3512" i="3"/>
  <c r="K3512" i="3" s="1"/>
  <c r="I3512" i="3"/>
  <c r="L3512" i="3" s="1"/>
  <c r="J3512" i="3"/>
  <c r="M3512" i="3" s="1"/>
  <c r="N3512" i="3"/>
  <c r="H3513" i="3"/>
  <c r="K3513" i="3" s="1"/>
  <c r="I3513" i="3"/>
  <c r="L3513" i="3" s="1"/>
  <c r="J3513" i="3"/>
  <c r="M3513" i="3" s="1"/>
  <c r="N3513" i="3"/>
  <c r="H3514" i="3"/>
  <c r="K3514" i="3" s="1"/>
  <c r="I3514" i="3"/>
  <c r="L3514" i="3" s="1"/>
  <c r="J3514" i="3"/>
  <c r="M3514" i="3" s="1"/>
  <c r="N3514" i="3"/>
  <c r="H3515" i="3"/>
  <c r="K3515" i="3" s="1"/>
  <c r="I3515" i="3"/>
  <c r="L3515" i="3" s="1"/>
  <c r="J3515" i="3"/>
  <c r="M3515" i="3" s="1"/>
  <c r="N3515" i="3"/>
  <c r="H3516" i="3"/>
  <c r="K3516" i="3" s="1"/>
  <c r="I3516" i="3"/>
  <c r="L3516" i="3" s="1"/>
  <c r="J3516" i="3"/>
  <c r="M3516" i="3" s="1"/>
  <c r="N3516" i="3"/>
  <c r="H3517" i="3"/>
  <c r="K3517" i="3" s="1"/>
  <c r="I3517" i="3"/>
  <c r="L3517" i="3" s="1"/>
  <c r="J3517" i="3"/>
  <c r="M3517" i="3" s="1"/>
  <c r="N3517" i="3"/>
  <c r="H3518" i="3"/>
  <c r="K3518" i="3" s="1"/>
  <c r="I3518" i="3"/>
  <c r="L3518" i="3" s="1"/>
  <c r="J3518" i="3"/>
  <c r="M3518" i="3" s="1"/>
  <c r="N3518" i="3"/>
  <c r="H3519" i="3"/>
  <c r="K3519" i="3" s="1"/>
  <c r="I3519" i="3"/>
  <c r="L3519" i="3" s="1"/>
  <c r="J3519" i="3"/>
  <c r="M3519" i="3" s="1"/>
  <c r="N3519" i="3"/>
  <c r="H3520" i="3"/>
  <c r="K3520" i="3" s="1"/>
  <c r="I3520" i="3"/>
  <c r="L3520" i="3" s="1"/>
  <c r="J3520" i="3"/>
  <c r="M3520" i="3" s="1"/>
  <c r="N3520" i="3"/>
  <c r="H3521" i="3"/>
  <c r="K3521" i="3" s="1"/>
  <c r="I3521" i="3"/>
  <c r="L3521" i="3" s="1"/>
  <c r="J3521" i="3"/>
  <c r="M3521" i="3" s="1"/>
  <c r="N3521" i="3"/>
  <c r="H3522" i="3"/>
  <c r="K3522" i="3" s="1"/>
  <c r="I3522" i="3"/>
  <c r="L3522" i="3" s="1"/>
  <c r="J3522" i="3"/>
  <c r="M3522" i="3" s="1"/>
  <c r="N3522" i="3"/>
  <c r="H3523" i="3"/>
  <c r="K3523" i="3" s="1"/>
  <c r="I3523" i="3"/>
  <c r="L3523" i="3" s="1"/>
  <c r="J3523" i="3"/>
  <c r="M3523" i="3" s="1"/>
  <c r="N3523" i="3"/>
  <c r="H3524" i="3"/>
  <c r="K3524" i="3" s="1"/>
  <c r="I3524" i="3"/>
  <c r="L3524" i="3" s="1"/>
  <c r="J3524" i="3"/>
  <c r="M3524" i="3" s="1"/>
  <c r="N3524" i="3"/>
  <c r="H3525" i="3"/>
  <c r="K3525" i="3" s="1"/>
  <c r="I3525" i="3"/>
  <c r="L3525" i="3" s="1"/>
  <c r="J3525" i="3"/>
  <c r="M3525" i="3" s="1"/>
  <c r="N3525" i="3"/>
  <c r="H3526" i="3"/>
  <c r="K3526" i="3" s="1"/>
  <c r="I3526" i="3"/>
  <c r="L3526" i="3" s="1"/>
  <c r="J3526" i="3"/>
  <c r="M3526" i="3" s="1"/>
  <c r="N3526" i="3"/>
  <c r="H3527" i="3"/>
  <c r="K3527" i="3" s="1"/>
  <c r="I3527" i="3"/>
  <c r="L3527" i="3" s="1"/>
  <c r="J3527" i="3"/>
  <c r="M3527" i="3" s="1"/>
  <c r="N3527" i="3"/>
  <c r="H3528" i="3"/>
  <c r="K3528" i="3" s="1"/>
  <c r="I3528" i="3"/>
  <c r="L3528" i="3" s="1"/>
  <c r="J3528" i="3"/>
  <c r="M3528" i="3" s="1"/>
  <c r="N3528" i="3"/>
  <c r="H3529" i="3"/>
  <c r="K3529" i="3" s="1"/>
  <c r="I3529" i="3"/>
  <c r="L3529" i="3" s="1"/>
  <c r="J3529" i="3"/>
  <c r="M3529" i="3" s="1"/>
  <c r="N3529" i="3"/>
  <c r="H3530" i="3"/>
  <c r="K3530" i="3" s="1"/>
  <c r="I3530" i="3"/>
  <c r="L3530" i="3" s="1"/>
  <c r="J3530" i="3"/>
  <c r="M3530" i="3" s="1"/>
  <c r="N3530" i="3"/>
  <c r="H3531" i="3"/>
  <c r="K3531" i="3" s="1"/>
  <c r="I3531" i="3"/>
  <c r="L3531" i="3" s="1"/>
  <c r="J3531" i="3"/>
  <c r="M3531" i="3" s="1"/>
  <c r="N3531" i="3"/>
  <c r="H3532" i="3"/>
  <c r="K3532" i="3" s="1"/>
  <c r="I3532" i="3"/>
  <c r="L3532" i="3" s="1"/>
  <c r="J3532" i="3"/>
  <c r="M3532" i="3" s="1"/>
  <c r="N3532" i="3"/>
  <c r="H3533" i="3"/>
  <c r="K3533" i="3" s="1"/>
  <c r="I3533" i="3"/>
  <c r="L3533" i="3" s="1"/>
  <c r="J3533" i="3"/>
  <c r="M3533" i="3" s="1"/>
  <c r="N3533" i="3"/>
  <c r="H3534" i="3"/>
  <c r="K3534" i="3" s="1"/>
  <c r="I3534" i="3"/>
  <c r="L3534" i="3" s="1"/>
  <c r="J3534" i="3"/>
  <c r="M3534" i="3" s="1"/>
  <c r="N3534" i="3"/>
  <c r="H3535" i="3"/>
  <c r="K3535" i="3" s="1"/>
  <c r="I3535" i="3"/>
  <c r="L3535" i="3" s="1"/>
  <c r="J3535" i="3"/>
  <c r="M3535" i="3" s="1"/>
  <c r="N3535" i="3"/>
  <c r="H3536" i="3"/>
  <c r="K3536" i="3" s="1"/>
  <c r="I3536" i="3"/>
  <c r="L3536" i="3" s="1"/>
  <c r="J3536" i="3"/>
  <c r="M3536" i="3" s="1"/>
  <c r="N3536" i="3"/>
  <c r="H3537" i="3"/>
  <c r="K3537" i="3" s="1"/>
  <c r="I3537" i="3"/>
  <c r="L3537" i="3" s="1"/>
  <c r="J3537" i="3"/>
  <c r="M3537" i="3" s="1"/>
  <c r="N3537" i="3"/>
  <c r="H3538" i="3"/>
  <c r="K3538" i="3" s="1"/>
  <c r="I3538" i="3"/>
  <c r="L3538" i="3" s="1"/>
  <c r="J3538" i="3"/>
  <c r="M3538" i="3" s="1"/>
  <c r="N3538" i="3"/>
  <c r="H3539" i="3"/>
  <c r="K3539" i="3" s="1"/>
  <c r="I3539" i="3"/>
  <c r="L3539" i="3" s="1"/>
  <c r="J3539" i="3"/>
  <c r="M3539" i="3" s="1"/>
  <c r="N3539" i="3"/>
  <c r="H3540" i="3"/>
  <c r="K3540" i="3" s="1"/>
  <c r="I3540" i="3"/>
  <c r="L3540" i="3" s="1"/>
  <c r="J3540" i="3"/>
  <c r="M3540" i="3" s="1"/>
  <c r="N3540" i="3"/>
  <c r="H3541" i="3"/>
  <c r="K3541" i="3" s="1"/>
  <c r="I3541" i="3"/>
  <c r="L3541" i="3" s="1"/>
  <c r="J3541" i="3"/>
  <c r="M3541" i="3" s="1"/>
  <c r="N3541" i="3"/>
  <c r="H3542" i="3"/>
  <c r="K3542" i="3" s="1"/>
  <c r="I3542" i="3"/>
  <c r="L3542" i="3" s="1"/>
  <c r="J3542" i="3"/>
  <c r="M3542" i="3" s="1"/>
  <c r="N3542" i="3"/>
  <c r="H3543" i="3"/>
  <c r="K3543" i="3" s="1"/>
  <c r="I3543" i="3"/>
  <c r="L3543" i="3" s="1"/>
  <c r="J3543" i="3"/>
  <c r="M3543" i="3" s="1"/>
  <c r="N3543" i="3"/>
  <c r="H3544" i="3"/>
  <c r="K3544" i="3" s="1"/>
  <c r="I3544" i="3"/>
  <c r="L3544" i="3" s="1"/>
  <c r="J3544" i="3"/>
  <c r="M3544" i="3" s="1"/>
  <c r="N3544" i="3"/>
  <c r="H3545" i="3"/>
  <c r="K3545" i="3" s="1"/>
  <c r="I3545" i="3"/>
  <c r="L3545" i="3" s="1"/>
  <c r="J3545" i="3"/>
  <c r="M3545" i="3" s="1"/>
  <c r="N3545" i="3"/>
  <c r="H3546" i="3"/>
  <c r="K3546" i="3" s="1"/>
  <c r="I3546" i="3"/>
  <c r="L3546" i="3" s="1"/>
  <c r="J3546" i="3"/>
  <c r="M3546" i="3" s="1"/>
  <c r="N3546" i="3"/>
  <c r="H3547" i="3"/>
  <c r="K3547" i="3" s="1"/>
  <c r="I3547" i="3"/>
  <c r="L3547" i="3" s="1"/>
  <c r="J3547" i="3"/>
  <c r="M3547" i="3" s="1"/>
  <c r="N3547" i="3"/>
  <c r="H3548" i="3"/>
  <c r="K3548" i="3" s="1"/>
  <c r="I3548" i="3"/>
  <c r="L3548" i="3" s="1"/>
  <c r="J3548" i="3"/>
  <c r="M3548" i="3" s="1"/>
  <c r="N3548" i="3"/>
  <c r="H3549" i="3"/>
  <c r="K3549" i="3" s="1"/>
  <c r="I3549" i="3"/>
  <c r="L3549" i="3" s="1"/>
  <c r="J3549" i="3"/>
  <c r="M3549" i="3" s="1"/>
  <c r="N3549" i="3"/>
  <c r="H3550" i="3"/>
  <c r="K3550" i="3" s="1"/>
  <c r="I3550" i="3"/>
  <c r="L3550" i="3" s="1"/>
  <c r="J3550" i="3"/>
  <c r="M3550" i="3" s="1"/>
  <c r="N3550" i="3"/>
  <c r="H3551" i="3"/>
  <c r="K3551" i="3" s="1"/>
  <c r="I3551" i="3"/>
  <c r="L3551" i="3" s="1"/>
  <c r="J3551" i="3"/>
  <c r="M3551" i="3" s="1"/>
  <c r="N3551" i="3"/>
  <c r="H3552" i="3"/>
  <c r="K3552" i="3" s="1"/>
  <c r="I3552" i="3"/>
  <c r="L3552" i="3" s="1"/>
  <c r="J3552" i="3"/>
  <c r="M3552" i="3" s="1"/>
  <c r="N3552" i="3"/>
  <c r="H3553" i="3"/>
  <c r="K3553" i="3" s="1"/>
  <c r="I3553" i="3"/>
  <c r="L3553" i="3" s="1"/>
  <c r="J3553" i="3"/>
  <c r="M3553" i="3" s="1"/>
  <c r="N3553" i="3"/>
  <c r="H3554" i="3"/>
  <c r="K3554" i="3" s="1"/>
  <c r="I3554" i="3"/>
  <c r="L3554" i="3" s="1"/>
  <c r="J3554" i="3"/>
  <c r="M3554" i="3" s="1"/>
  <c r="N3554" i="3"/>
  <c r="H3555" i="3"/>
  <c r="K3555" i="3" s="1"/>
  <c r="I3555" i="3"/>
  <c r="L3555" i="3" s="1"/>
  <c r="J3555" i="3"/>
  <c r="M3555" i="3" s="1"/>
  <c r="N3555" i="3"/>
  <c r="H3556" i="3"/>
  <c r="K3556" i="3" s="1"/>
  <c r="I3556" i="3"/>
  <c r="L3556" i="3" s="1"/>
  <c r="J3556" i="3"/>
  <c r="M3556" i="3" s="1"/>
  <c r="N3556" i="3"/>
  <c r="H3557" i="3"/>
  <c r="K3557" i="3" s="1"/>
  <c r="I3557" i="3"/>
  <c r="L3557" i="3" s="1"/>
  <c r="J3557" i="3"/>
  <c r="M3557" i="3" s="1"/>
  <c r="N3557" i="3"/>
  <c r="H3558" i="3"/>
  <c r="K3558" i="3" s="1"/>
  <c r="I3558" i="3"/>
  <c r="L3558" i="3" s="1"/>
  <c r="J3558" i="3"/>
  <c r="M3558" i="3" s="1"/>
  <c r="N3558" i="3"/>
  <c r="H3559" i="3"/>
  <c r="K3559" i="3" s="1"/>
  <c r="I3559" i="3"/>
  <c r="L3559" i="3" s="1"/>
  <c r="J3559" i="3"/>
  <c r="M3559" i="3" s="1"/>
  <c r="N3559" i="3"/>
  <c r="H3560" i="3"/>
  <c r="K3560" i="3" s="1"/>
  <c r="I3560" i="3"/>
  <c r="L3560" i="3" s="1"/>
  <c r="J3560" i="3"/>
  <c r="M3560" i="3" s="1"/>
  <c r="N3560" i="3"/>
  <c r="H3561" i="3"/>
  <c r="K3561" i="3" s="1"/>
  <c r="I3561" i="3"/>
  <c r="L3561" i="3" s="1"/>
  <c r="J3561" i="3"/>
  <c r="M3561" i="3" s="1"/>
  <c r="N3561" i="3"/>
  <c r="H3562" i="3"/>
  <c r="K3562" i="3" s="1"/>
  <c r="I3562" i="3"/>
  <c r="L3562" i="3" s="1"/>
  <c r="J3562" i="3"/>
  <c r="M3562" i="3" s="1"/>
  <c r="N3562" i="3"/>
  <c r="H3563" i="3"/>
  <c r="K3563" i="3" s="1"/>
  <c r="I3563" i="3"/>
  <c r="L3563" i="3" s="1"/>
  <c r="J3563" i="3"/>
  <c r="M3563" i="3" s="1"/>
  <c r="N3563" i="3"/>
  <c r="H3564" i="3"/>
  <c r="K3564" i="3" s="1"/>
  <c r="I3564" i="3"/>
  <c r="L3564" i="3" s="1"/>
  <c r="J3564" i="3"/>
  <c r="M3564" i="3" s="1"/>
  <c r="N3564" i="3"/>
  <c r="H3565" i="3"/>
  <c r="K3565" i="3" s="1"/>
  <c r="I3565" i="3"/>
  <c r="L3565" i="3" s="1"/>
  <c r="J3565" i="3"/>
  <c r="M3565" i="3" s="1"/>
  <c r="N3565" i="3"/>
  <c r="H3566" i="3"/>
  <c r="K3566" i="3" s="1"/>
  <c r="I3566" i="3"/>
  <c r="L3566" i="3" s="1"/>
  <c r="J3566" i="3"/>
  <c r="M3566" i="3" s="1"/>
  <c r="N3566" i="3"/>
  <c r="H3567" i="3"/>
  <c r="K3567" i="3" s="1"/>
  <c r="I3567" i="3"/>
  <c r="L3567" i="3" s="1"/>
  <c r="J3567" i="3"/>
  <c r="M3567" i="3" s="1"/>
  <c r="N3567" i="3"/>
  <c r="H3568" i="3"/>
  <c r="K3568" i="3" s="1"/>
  <c r="I3568" i="3"/>
  <c r="L3568" i="3" s="1"/>
  <c r="J3568" i="3"/>
  <c r="M3568" i="3" s="1"/>
  <c r="N3568" i="3"/>
  <c r="H3569" i="3"/>
  <c r="K3569" i="3" s="1"/>
  <c r="I3569" i="3"/>
  <c r="L3569" i="3" s="1"/>
  <c r="J3569" i="3"/>
  <c r="M3569" i="3" s="1"/>
  <c r="N3569" i="3"/>
  <c r="H3570" i="3"/>
  <c r="K3570" i="3" s="1"/>
  <c r="I3570" i="3"/>
  <c r="L3570" i="3" s="1"/>
  <c r="J3570" i="3"/>
  <c r="M3570" i="3" s="1"/>
  <c r="N3570" i="3"/>
  <c r="H3571" i="3"/>
  <c r="K3571" i="3" s="1"/>
  <c r="I3571" i="3"/>
  <c r="L3571" i="3" s="1"/>
  <c r="J3571" i="3"/>
  <c r="M3571" i="3" s="1"/>
  <c r="N3571" i="3"/>
  <c r="H3572" i="3"/>
  <c r="K3572" i="3" s="1"/>
  <c r="I3572" i="3"/>
  <c r="L3572" i="3" s="1"/>
  <c r="J3572" i="3"/>
  <c r="M3572" i="3" s="1"/>
  <c r="N3572" i="3"/>
  <c r="H3573" i="3"/>
  <c r="K3573" i="3" s="1"/>
  <c r="I3573" i="3"/>
  <c r="L3573" i="3" s="1"/>
  <c r="J3573" i="3"/>
  <c r="M3573" i="3" s="1"/>
  <c r="N3573" i="3"/>
  <c r="H3574" i="3"/>
  <c r="K3574" i="3" s="1"/>
  <c r="I3574" i="3"/>
  <c r="L3574" i="3" s="1"/>
  <c r="J3574" i="3"/>
  <c r="M3574" i="3" s="1"/>
  <c r="N3574" i="3"/>
  <c r="H3575" i="3"/>
  <c r="K3575" i="3" s="1"/>
  <c r="I3575" i="3"/>
  <c r="L3575" i="3" s="1"/>
  <c r="J3575" i="3"/>
  <c r="M3575" i="3" s="1"/>
  <c r="N3575" i="3"/>
  <c r="H3576" i="3"/>
  <c r="K3576" i="3" s="1"/>
  <c r="I3576" i="3"/>
  <c r="L3576" i="3" s="1"/>
  <c r="J3576" i="3"/>
  <c r="M3576" i="3" s="1"/>
  <c r="N3576" i="3"/>
  <c r="H3577" i="3"/>
  <c r="K3577" i="3" s="1"/>
  <c r="I3577" i="3"/>
  <c r="L3577" i="3" s="1"/>
  <c r="J3577" i="3"/>
  <c r="M3577" i="3" s="1"/>
  <c r="N3577" i="3"/>
  <c r="H3578" i="3"/>
  <c r="K3578" i="3" s="1"/>
  <c r="I3578" i="3"/>
  <c r="L3578" i="3" s="1"/>
  <c r="J3578" i="3"/>
  <c r="M3578" i="3" s="1"/>
  <c r="N3578" i="3"/>
  <c r="H3579" i="3"/>
  <c r="K3579" i="3" s="1"/>
  <c r="I3579" i="3"/>
  <c r="L3579" i="3" s="1"/>
  <c r="J3579" i="3"/>
  <c r="M3579" i="3" s="1"/>
  <c r="N3579" i="3"/>
  <c r="H3580" i="3"/>
  <c r="K3580" i="3" s="1"/>
  <c r="I3580" i="3"/>
  <c r="L3580" i="3" s="1"/>
  <c r="J3580" i="3"/>
  <c r="M3580" i="3" s="1"/>
  <c r="N3580" i="3"/>
  <c r="H3581" i="3"/>
  <c r="K3581" i="3" s="1"/>
  <c r="I3581" i="3"/>
  <c r="L3581" i="3" s="1"/>
  <c r="J3581" i="3"/>
  <c r="M3581" i="3" s="1"/>
  <c r="N3581" i="3"/>
  <c r="H3582" i="3"/>
  <c r="K3582" i="3" s="1"/>
  <c r="I3582" i="3"/>
  <c r="L3582" i="3" s="1"/>
  <c r="J3582" i="3"/>
  <c r="M3582" i="3" s="1"/>
  <c r="N3582" i="3"/>
  <c r="H3583" i="3"/>
  <c r="K3583" i="3" s="1"/>
  <c r="I3583" i="3"/>
  <c r="L3583" i="3" s="1"/>
  <c r="J3583" i="3"/>
  <c r="M3583" i="3" s="1"/>
  <c r="N3583" i="3"/>
  <c r="H3584" i="3"/>
  <c r="K3584" i="3" s="1"/>
  <c r="I3584" i="3"/>
  <c r="L3584" i="3" s="1"/>
  <c r="J3584" i="3"/>
  <c r="M3584" i="3" s="1"/>
  <c r="N3584" i="3"/>
  <c r="H3585" i="3"/>
  <c r="K3585" i="3" s="1"/>
  <c r="I3585" i="3"/>
  <c r="L3585" i="3" s="1"/>
  <c r="J3585" i="3"/>
  <c r="M3585" i="3" s="1"/>
  <c r="N3585" i="3"/>
  <c r="H3586" i="3"/>
  <c r="K3586" i="3" s="1"/>
  <c r="I3586" i="3"/>
  <c r="L3586" i="3" s="1"/>
  <c r="J3586" i="3"/>
  <c r="M3586" i="3" s="1"/>
  <c r="N3586" i="3"/>
  <c r="H3587" i="3"/>
  <c r="K3587" i="3" s="1"/>
  <c r="I3587" i="3"/>
  <c r="L3587" i="3" s="1"/>
  <c r="J3587" i="3"/>
  <c r="M3587" i="3" s="1"/>
  <c r="N3587" i="3"/>
  <c r="H3588" i="3"/>
  <c r="K3588" i="3" s="1"/>
  <c r="I3588" i="3"/>
  <c r="L3588" i="3" s="1"/>
  <c r="J3588" i="3"/>
  <c r="M3588" i="3" s="1"/>
  <c r="N3588" i="3"/>
  <c r="H3589" i="3"/>
  <c r="K3589" i="3" s="1"/>
  <c r="I3589" i="3"/>
  <c r="L3589" i="3" s="1"/>
  <c r="J3589" i="3"/>
  <c r="M3589" i="3" s="1"/>
  <c r="N3589" i="3"/>
  <c r="H3590" i="3"/>
  <c r="K3590" i="3" s="1"/>
  <c r="I3590" i="3"/>
  <c r="L3590" i="3" s="1"/>
  <c r="J3590" i="3"/>
  <c r="M3590" i="3" s="1"/>
  <c r="N3590" i="3"/>
  <c r="H3591" i="3"/>
  <c r="K3591" i="3" s="1"/>
  <c r="I3591" i="3"/>
  <c r="L3591" i="3" s="1"/>
  <c r="J3591" i="3"/>
  <c r="M3591" i="3" s="1"/>
  <c r="N3591" i="3"/>
  <c r="H3592" i="3"/>
  <c r="K3592" i="3" s="1"/>
  <c r="I3592" i="3"/>
  <c r="L3592" i="3" s="1"/>
  <c r="J3592" i="3"/>
  <c r="M3592" i="3" s="1"/>
  <c r="N3592" i="3"/>
  <c r="H3593" i="3"/>
  <c r="K3593" i="3" s="1"/>
  <c r="I3593" i="3"/>
  <c r="L3593" i="3" s="1"/>
  <c r="J3593" i="3"/>
  <c r="M3593" i="3" s="1"/>
  <c r="N3593" i="3"/>
  <c r="H3594" i="3"/>
  <c r="K3594" i="3" s="1"/>
  <c r="I3594" i="3"/>
  <c r="L3594" i="3" s="1"/>
  <c r="J3594" i="3"/>
  <c r="M3594" i="3" s="1"/>
  <c r="N3594" i="3"/>
  <c r="H3595" i="3"/>
  <c r="K3595" i="3" s="1"/>
  <c r="I3595" i="3"/>
  <c r="L3595" i="3" s="1"/>
  <c r="J3595" i="3"/>
  <c r="M3595" i="3" s="1"/>
  <c r="N3595" i="3"/>
  <c r="H3596" i="3"/>
  <c r="K3596" i="3" s="1"/>
  <c r="I3596" i="3"/>
  <c r="L3596" i="3" s="1"/>
  <c r="J3596" i="3"/>
  <c r="M3596" i="3" s="1"/>
  <c r="N3596" i="3"/>
  <c r="H3597" i="3"/>
  <c r="K3597" i="3" s="1"/>
  <c r="I3597" i="3"/>
  <c r="L3597" i="3" s="1"/>
  <c r="J3597" i="3"/>
  <c r="M3597" i="3" s="1"/>
  <c r="N3597" i="3"/>
  <c r="H3598" i="3"/>
  <c r="K3598" i="3" s="1"/>
  <c r="I3598" i="3"/>
  <c r="L3598" i="3" s="1"/>
  <c r="J3598" i="3"/>
  <c r="M3598" i="3" s="1"/>
  <c r="N3598" i="3"/>
  <c r="H3599" i="3"/>
  <c r="K3599" i="3" s="1"/>
  <c r="I3599" i="3"/>
  <c r="L3599" i="3" s="1"/>
  <c r="J3599" i="3"/>
  <c r="M3599" i="3" s="1"/>
  <c r="N3599" i="3"/>
  <c r="H3600" i="3"/>
  <c r="K3600" i="3" s="1"/>
  <c r="I3600" i="3"/>
  <c r="L3600" i="3" s="1"/>
  <c r="J3600" i="3"/>
  <c r="M3600" i="3" s="1"/>
  <c r="N3600" i="3"/>
  <c r="H3601" i="3"/>
  <c r="K3601" i="3" s="1"/>
  <c r="I3601" i="3"/>
  <c r="L3601" i="3" s="1"/>
  <c r="J3601" i="3"/>
  <c r="M3601" i="3" s="1"/>
  <c r="N3601" i="3"/>
  <c r="H3602" i="3"/>
  <c r="K3602" i="3" s="1"/>
  <c r="I3602" i="3"/>
  <c r="L3602" i="3" s="1"/>
  <c r="J3602" i="3"/>
  <c r="M3602" i="3" s="1"/>
  <c r="N3602" i="3"/>
  <c r="H3603" i="3"/>
  <c r="K3603" i="3" s="1"/>
  <c r="I3603" i="3"/>
  <c r="L3603" i="3" s="1"/>
  <c r="J3603" i="3"/>
  <c r="M3603" i="3" s="1"/>
  <c r="N3603" i="3"/>
  <c r="H3604" i="3"/>
  <c r="K3604" i="3" s="1"/>
  <c r="I3604" i="3"/>
  <c r="L3604" i="3" s="1"/>
  <c r="J3604" i="3"/>
  <c r="M3604" i="3" s="1"/>
  <c r="N3604" i="3"/>
  <c r="H3605" i="3"/>
  <c r="K3605" i="3" s="1"/>
  <c r="I3605" i="3"/>
  <c r="L3605" i="3" s="1"/>
  <c r="J3605" i="3"/>
  <c r="M3605" i="3" s="1"/>
  <c r="N3605" i="3"/>
  <c r="H3606" i="3"/>
  <c r="K3606" i="3" s="1"/>
  <c r="I3606" i="3"/>
  <c r="L3606" i="3" s="1"/>
  <c r="J3606" i="3"/>
  <c r="M3606" i="3" s="1"/>
  <c r="N3606" i="3"/>
  <c r="H3607" i="3"/>
  <c r="K3607" i="3" s="1"/>
  <c r="I3607" i="3"/>
  <c r="L3607" i="3" s="1"/>
  <c r="J3607" i="3"/>
  <c r="M3607" i="3" s="1"/>
  <c r="N3607" i="3"/>
  <c r="H3608" i="3"/>
  <c r="K3608" i="3" s="1"/>
  <c r="I3608" i="3"/>
  <c r="L3608" i="3" s="1"/>
  <c r="J3608" i="3"/>
  <c r="M3608" i="3" s="1"/>
  <c r="N3608" i="3"/>
  <c r="H3609" i="3"/>
  <c r="K3609" i="3" s="1"/>
  <c r="I3609" i="3"/>
  <c r="L3609" i="3" s="1"/>
  <c r="J3609" i="3"/>
  <c r="M3609" i="3" s="1"/>
  <c r="N3609" i="3"/>
  <c r="H3610" i="3"/>
  <c r="K3610" i="3" s="1"/>
  <c r="I3610" i="3"/>
  <c r="L3610" i="3" s="1"/>
  <c r="J3610" i="3"/>
  <c r="M3610" i="3" s="1"/>
  <c r="N3610" i="3"/>
  <c r="H3611" i="3"/>
  <c r="K3611" i="3" s="1"/>
  <c r="I3611" i="3"/>
  <c r="L3611" i="3" s="1"/>
  <c r="J3611" i="3"/>
  <c r="M3611" i="3" s="1"/>
  <c r="N3611" i="3"/>
  <c r="H3612" i="3"/>
  <c r="K3612" i="3" s="1"/>
  <c r="I3612" i="3"/>
  <c r="L3612" i="3" s="1"/>
  <c r="J3612" i="3"/>
  <c r="M3612" i="3" s="1"/>
  <c r="N3612" i="3"/>
  <c r="H3613" i="3"/>
  <c r="K3613" i="3" s="1"/>
  <c r="I3613" i="3"/>
  <c r="L3613" i="3" s="1"/>
  <c r="J3613" i="3"/>
  <c r="M3613" i="3" s="1"/>
  <c r="N3613" i="3"/>
  <c r="H3614" i="3"/>
  <c r="K3614" i="3" s="1"/>
  <c r="I3614" i="3"/>
  <c r="L3614" i="3" s="1"/>
  <c r="J3614" i="3"/>
  <c r="M3614" i="3" s="1"/>
  <c r="N3614" i="3"/>
  <c r="H3615" i="3"/>
  <c r="K3615" i="3" s="1"/>
  <c r="I3615" i="3"/>
  <c r="L3615" i="3" s="1"/>
  <c r="J3615" i="3"/>
  <c r="M3615" i="3" s="1"/>
  <c r="N3615" i="3"/>
  <c r="H3616" i="3"/>
  <c r="K3616" i="3" s="1"/>
  <c r="I3616" i="3"/>
  <c r="L3616" i="3" s="1"/>
  <c r="J3616" i="3"/>
  <c r="M3616" i="3" s="1"/>
  <c r="N3616" i="3"/>
  <c r="H3617" i="3"/>
  <c r="K3617" i="3" s="1"/>
  <c r="I3617" i="3"/>
  <c r="L3617" i="3" s="1"/>
  <c r="J3617" i="3"/>
  <c r="M3617" i="3" s="1"/>
  <c r="N3617" i="3"/>
  <c r="H3618" i="3"/>
  <c r="K3618" i="3" s="1"/>
  <c r="I3618" i="3"/>
  <c r="L3618" i="3" s="1"/>
  <c r="J3618" i="3"/>
  <c r="M3618" i="3" s="1"/>
  <c r="N3618" i="3"/>
  <c r="H3619" i="3"/>
  <c r="K3619" i="3" s="1"/>
  <c r="I3619" i="3"/>
  <c r="L3619" i="3" s="1"/>
  <c r="J3619" i="3"/>
  <c r="M3619" i="3" s="1"/>
  <c r="N3619" i="3"/>
  <c r="H3620" i="3"/>
  <c r="K3620" i="3" s="1"/>
  <c r="I3620" i="3"/>
  <c r="L3620" i="3" s="1"/>
  <c r="J3620" i="3"/>
  <c r="M3620" i="3" s="1"/>
  <c r="N3620" i="3"/>
  <c r="H3621" i="3"/>
  <c r="K3621" i="3" s="1"/>
  <c r="I3621" i="3"/>
  <c r="L3621" i="3" s="1"/>
  <c r="J3621" i="3"/>
  <c r="M3621" i="3" s="1"/>
  <c r="N3621" i="3"/>
  <c r="H3622" i="3"/>
  <c r="K3622" i="3" s="1"/>
  <c r="I3622" i="3"/>
  <c r="L3622" i="3" s="1"/>
  <c r="J3622" i="3"/>
  <c r="M3622" i="3" s="1"/>
  <c r="N3622" i="3"/>
  <c r="H3623" i="3"/>
  <c r="K3623" i="3" s="1"/>
  <c r="I3623" i="3"/>
  <c r="L3623" i="3" s="1"/>
  <c r="J3623" i="3"/>
  <c r="M3623" i="3" s="1"/>
  <c r="N3623" i="3"/>
  <c r="H3624" i="3"/>
  <c r="K3624" i="3" s="1"/>
  <c r="I3624" i="3"/>
  <c r="L3624" i="3" s="1"/>
  <c r="J3624" i="3"/>
  <c r="M3624" i="3" s="1"/>
  <c r="N3624" i="3"/>
  <c r="H3625" i="3"/>
  <c r="K3625" i="3" s="1"/>
  <c r="I3625" i="3"/>
  <c r="L3625" i="3" s="1"/>
  <c r="J3625" i="3"/>
  <c r="M3625" i="3" s="1"/>
  <c r="N3625" i="3"/>
  <c r="H3626" i="3"/>
  <c r="K3626" i="3" s="1"/>
  <c r="I3626" i="3"/>
  <c r="L3626" i="3" s="1"/>
  <c r="J3626" i="3"/>
  <c r="M3626" i="3" s="1"/>
  <c r="N3626" i="3"/>
  <c r="H3627" i="3"/>
  <c r="K3627" i="3" s="1"/>
  <c r="I3627" i="3"/>
  <c r="L3627" i="3" s="1"/>
  <c r="J3627" i="3"/>
  <c r="M3627" i="3" s="1"/>
  <c r="N3627" i="3"/>
  <c r="H3628" i="3"/>
  <c r="K3628" i="3" s="1"/>
  <c r="I3628" i="3"/>
  <c r="L3628" i="3" s="1"/>
  <c r="J3628" i="3"/>
  <c r="M3628" i="3" s="1"/>
  <c r="N3628" i="3"/>
  <c r="H3629" i="3"/>
  <c r="K3629" i="3" s="1"/>
  <c r="I3629" i="3"/>
  <c r="L3629" i="3" s="1"/>
  <c r="J3629" i="3"/>
  <c r="M3629" i="3" s="1"/>
  <c r="N3629" i="3"/>
  <c r="H3630" i="3"/>
  <c r="K3630" i="3" s="1"/>
  <c r="I3630" i="3"/>
  <c r="L3630" i="3" s="1"/>
  <c r="J3630" i="3"/>
  <c r="M3630" i="3" s="1"/>
  <c r="N3630" i="3"/>
  <c r="H3631" i="3"/>
  <c r="K3631" i="3" s="1"/>
  <c r="I3631" i="3"/>
  <c r="L3631" i="3" s="1"/>
  <c r="J3631" i="3"/>
  <c r="M3631" i="3" s="1"/>
  <c r="N3631" i="3"/>
  <c r="H3632" i="3"/>
  <c r="K3632" i="3" s="1"/>
  <c r="I3632" i="3"/>
  <c r="L3632" i="3" s="1"/>
  <c r="J3632" i="3"/>
  <c r="M3632" i="3" s="1"/>
  <c r="N3632" i="3"/>
  <c r="H3633" i="3"/>
  <c r="K3633" i="3" s="1"/>
  <c r="I3633" i="3"/>
  <c r="L3633" i="3" s="1"/>
  <c r="J3633" i="3"/>
  <c r="M3633" i="3" s="1"/>
  <c r="N3633" i="3"/>
  <c r="H3634" i="3"/>
  <c r="K3634" i="3" s="1"/>
  <c r="I3634" i="3"/>
  <c r="L3634" i="3" s="1"/>
  <c r="J3634" i="3"/>
  <c r="M3634" i="3" s="1"/>
  <c r="N3634" i="3"/>
  <c r="H3635" i="3"/>
  <c r="K3635" i="3" s="1"/>
  <c r="I3635" i="3"/>
  <c r="L3635" i="3" s="1"/>
  <c r="J3635" i="3"/>
  <c r="M3635" i="3" s="1"/>
  <c r="N3635" i="3"/>
  <c r="H3636" i="3"/>
  <c r="K3636" i="3" s="1"/>
  <c r="I3636" i="3"/>
  <c r="L3636" i="3" s="1"/>
  <c r="J3636" i="3"/>
  <c r="M3636" i="3" s="1"/>
  <c r="N3636" i="3"/>
  <c r="H3637" i="3"/>
  <c r="K3637" i="3" s="1"/>
  <c r="I3637" i="3"/>
  <c r="L3637" i="3" s="1"/>
  <c r="J3637" i="3"/>
  <c r="M3637" i="3" s="1"/>
  <c r="N3637" i="3"/>
  <c r="H3638" i="3"/>
  <c r="K3638" i="3" s="1"/>
  <c r="I3638" i="3"/>
  <c r="L3638" i="3" s="1"/>
  <c r="J3638" i="3"/>
  <c r="M3638" i="3" s="1"/>
  <c r="N3638" i="3"/>
  <c r="H3639" i="3"/>
  <c r="K3639" i="3" s="1"/>
  <c r="I3639" i="3"/>
  <c r="L3639" i="3" s="1"/>
  <c r="J3639" i="3"/>
  <c r="M3639" i="3" s="1"/>
  <c r="N3639" i="3"/>
  <c r="H3640" i="3"/>
  <c r="K3640" i="3" s="1"/>
  <c r="I3640" i="3"/>
  <c r="L3640" i="3" s="1"/>
  <c r="J3640" i="3"/>
  <c r="M3640" i="3" s="1"/>
  <c r="N3640" i="3"/>
  <c r="H3641" i="3"/>
  <c r="K3641" i="3" s="1"/>
  <c r="I3641" i="3"/>
  <c r="L3641" i="3" s="1"/>
  <c r="J3641" i="3"/>
  <c r="M3641" i="3" s="1"/>
  <c r="N3641" i="3"/>
  <c r="H3642" i="3"/>
  <c r="K3642" i="3" s="1"/>
  <c r="I3642" i="3"/>
  <c r="L3642" i="3" s="1"/>
  <c r="J3642" i="3"/>
  <c r="M3642" i="3" s="1"/>
  <c r="N3642" i="3"/>
  <c r="H3643" i="3"/>
  <c r="K3643" i="3" s="1"/>
  <c r="I3643" i="3"/>
  <c r="L3643" i="3" s="1"/>
  <c r="J3643" i="3"/>
  <c r="M3643" i="3" s="1"/>
  <c r="N3643" i="3"/>
  <c r="H3644" i="3"/>
  <c r="K3644" i="3" s="1"/>
  <c r="I3644" i="3"/>
  <c r="L3644" i="3" s="1"/>
  <c r="J3644" i="3"/>
  <c r="M3644" i="3" s="1"/>
  <c r="N3644" i="3"/>
  <c r="H3645" i="3"/>
  <c r="K3645" i="3" s="1"/>
  <c r="I3645" i="3"/>
  <c r="L3645" i="3" s="1"/>
  <c r="J3645" i="3"/>
  <c r="M3645" i="3" s="1"/>
  <c r="N3645" i="3"/>
  <c r="H3646" i="3"/>
  <c r="K3646" i="3" s="1"/>
  <c r="I3646" i="3"/>
  <c r="L3646" i="3" s="1"/>
  <c r="J3646" i="3"/>
  <c r="M3646" i="3" s="1"/>
  <c r="N3646" i="3"/>
  <c r="H3647" i="3"/>
  <c r="K3647" i="3" s="1"/>
  <c r="I3647" i="3"/>
  <c r="L3647" i="3" s="1"/>
  <c r="J3647" i="3"/>
  <c r="M3647" i="3" s="1"/>
  <c r="N3647" i="3"/>
  <c r="H3648" i="3"/>
  <c r="K3648" i="3" s="1"/>
  <c r="I3648" i="3"/>
  <c r="L3648" i="3" s="1"/>
  <c r="J3648" i="3"/>
  <c r="M3648" i="3" s="1"/>
  <c r="N3648" i="3"/>
  <c r="H3649" i="3"/>
  <c r="K3649" i="3" s="1"/>
  <c r="I3649" i="3"/>
  <c r="L3649" i="3" s="1"/>
  <c r="J3649" i="3"/>
  <c r="M3649" i="3" s="1"/>
  <c r="N3649" i="3"/>
  <c r="H3650" i="3"/>
  <c r="K3650" i="3" s="1"/>
  <c r="I3650" i="3"/>
  <c r="L3650" i="3" s="1"/>
  <c r="J3650" i="3"/>
  <c r="M3650" i="3" s="1"/>
  <c r="N3650" i="3"/>
  <c r="H3651" i="3"/>
  <c r="K3651" i="3" s="1"/>
  <c r="I3651" i="3"/>
  <c r="L3651" i="3" s="1"/>
  <c r="J3651" i="3"/>
  <c r="M3651" i="3" s="1"/>
  <c r="N3651" i="3"/>
  <c r="H3652" i="3"/>
  <c r="K3652" i="3" s="1"/>
  <c r="I3652" i="3"/>
  <c r="L3652" i="3" s="1"/>
  <c r="J3652" i="3"/>
  <c r="M3652" i="3" s="1"/>
  <c r="N3652" i="3"/>
  <c r="H3653" i="3"/>
  <c r="K3653" i="3" s="1"/>
  <c r="I3653" i="3"/>
  <c r="L3653" i="3" s="1"/>
  <c r="J3653" i="3"/>
  <c r="M3653" i="3" s="1"/>
  <c r="N3653" i="3"/>
  <c r="H3654" i="3"/>
  <c r="K3654" i="3" s="1"/>
  <c r="I3654" i="3"/>
  <c r="L3654" i="3" s="1"/>
  <c r="J3654" i="3"/>
  <c r="M3654" i="3" s="1"/>
  <c r="N3654" i="3"/>
  <c r="H3655" i="3"/>
  <c r="K3655" i="3" s="1"/>
  <c r="I3655" i="3"/>
  <c r="L3655" i="3" s="1"/>
  <c r="J3655" i="3"/>
  <c r="M3655" i="3" s="1"/>
  <c r="N3655" i="3"/>
  <c r="H3656" i="3"/>
  <c r="K3656" i="3" s="1"/>
  <c r="I3656" i="3"/>
  <c r="L3656" i="3" s="1"/>
  <c r="J3656" i="3"/>
  <c r="M3656" i="3" s="1"/>
  <c r="N3656" i="3"/>
  <c r="H3657" i="3"/>
  <c r="K3657" i="3" s="1"/>
  <c r="I3657" i="3"/>
  <c r="L3657" i="3" s="1"/>
  <c r="J3657" i="3"/>
  <c r="M3657" i="3" s="1"/>
  <c r="N3657" i="3"/>
  <c r="H3658" i="3"/>
  <c r="K3658" i="3" s="1"/>
  <c r="I3658" i="3"/>
  <c r="L3658" i="3" s="1"/>
  <c r="J3658" i="3"/>
  <c r="M3658" i="3" s="1"/>
  <c r="N3658" i="3"/>
  <c r="H3659" i="3"/>
  <c r="K3659" i="3" s="1"/>
  <c r="I3659" i="3"/>
  <c r="L3659" i="3" s="1"/>
  <c r="J3659" i="3"/>
  <c r="M3659" i="3" s="1"/>
  <c r="N3659" i="3"/>
  <c r="H3660" i="3"/>
  <c r="K3660" i="3" s="1"/>
  <c r="I3660" i="3"/>
  <c r="L3660" i="3" s="1"/>
  <c r="J3660" i="3"/>
  <c r="M3660" i="3" s="1"/>
  <c r="N3660" i="3"/>
  <c r="H3661" i="3"/>
  <c r="K3661" i="3" s="1"/>
  <c r="I3661" i="3"/>
  <c r="L3661" i="3" s="1"/>
  <c r="J3661" i="3"/>
  <c r="M3661" i="3" s="1"/>
  <c r="N3661" i="3"/>
  <c r="H3662" i="3"/>
  <c r="K3662" i="3" s="1"/>
  <c r="I3662" i="3"/>
  <c r="L3662" i="3" s="1"/>
  <c r="J3662" i="3"/>
  <c r="M3662" i="3" s="1"/>
  <c r="N3662" i="3"/>
  <c r="H3663" i="3"/>
  <c r="K3663" i="3" s="1"/>
  <c r="I3663" i="3"/>
  <c r="L3663" i="3" s="1"/>
  <c r="J3663" i="3"/>
  <c r="M3663" i="3" s="1"/>
  <c r="N3663" i="3"/>
  <c r="H3664" i="3"/>
  <c r="K3664" i="3" s="1"/>
  <c r="I3664" i="3"/>
  <c r="L3664" i="3" s="1"/>
  <c r="J3664" i="3"/>
  <c r="M3664" i="3" s="1"/>
  <c r="N3664" i="3"/>
  <c r="H3665" i="3"/>
  <c r="K3665" i="3" s="1"/>
  <c r="I3665" i="3"/>
  <c r="L3665" i="3" s="1"/>
  <c r="J3665" i="3"/>
  <c r="M3665" i="3" s="1"/>
  <c r="N3665" i="3"/>
  <c r="H3666" i="3"/>
  <c r="K3666" i="3" s="1"/>
  <c r="I3666" i="3"/>
  <c r="L3666" i="3" s="1"/>
  <c r="J3666" i="3"/>
  <c r="M3666" i="3" s="1"/>
  <c r="N3666" i="3"/>
  <c r="H3667" i="3"/>
  <c r="K3667" i="3" s="1"/>
  <c r="I3667" i="3"/>
  <c r="L3667" i="3" s="1"/>
  <c r="J3667" i="3"/>
  <c r="M3667" i="3" s="1"/>
  <c r="N3667" i="3"/>
  <c r="H3668" i="3"/>
  <c r="K3668" i="3" s="1"/>
  <c r="I3668" i="3"/>
  <c r="L3668" i="3" s="1"/>
  <c r="J3668" i="3"/>
  <c r="M3668" i="3" s="1"/>
  <c r="N3668" i="3"/>
  <c r="H3669" i="3"/>
  <c r="K3669" i="3" s="1"/>
  <c r="I3669" i="3"/>
  <c r="L3669" i="3" s="1"/>
  <c r="J3669" i="3"/>
  <c r="M3669" i="3" s="1"/>
  <c r="N3669" i="3"/>
  <c r="H3670" i="3"/>
  <c r="K3670" i="3" s="1"/>
  <c r="I3670" i="3"/>
  <c r="L3670" i="3" s="1"/>
  <c r="J3670" i="3"/>
  <c r="M3670" i="3" s="1"/>
  <c r="N3670" i="3"/>
  <c r="H3671" i="3"/>
  <c r="K3671" i="3" s="1"/>
  <c r="I3671" i="3"/>
  <c r="L3671" i="3" s="1"/>
  <c r="J3671" i="3"/>
  <c r="M3671" i="3" s="1"/>
  <c r="N3671" i="3"/>
  <c r="H3672" i="3"/>
  <c r="K3672" i="3" s="1"/>
  <c r="I3672" i="3"/>
  <c r="L3672" i="3" s="1"/>
  <c r="J3672" i="3"/>
  <c r="M3672" i="3" s="1"/>
  <c r="N3672" i="3"/>
  <c r="H3673" i="3"/>
  <c r="K3673" i="3" s="1"/>
  <c r="I3673" i="3"/>
  <c r="L3673" i="3" s="1"/>
  <c r="J3673" i="3"/>
  <c r="M3673" i="3" s="1"/>
  <c r="N3673" i="3"/>
  <c r="H3674" i="3"/>
  <c r="K3674" i="3" s="1"/>
  <c r="I3674" i="3"/>
  <c r="L3674" i="3" s="1"/>
  <c r="J3674" i="3"/>
  <c r="M3674" i="3" s="1"/>
  <c r="N3674" i="3"/>
  <c r="H3675" i="3"/>
  <c r="K3675" i="3" s="1"/>
  <c r="I3675" i="3"/>
  <c r="L3675" i="3" s="1"/>
  <c r="J3675" i="3"/>
  <c r="M3675" i="3" s="1"/>
  <c r="N3675" i="3"/>
  <c r="H3676" i="3"/>
  <c r="K3676" i="3" s="1"/>
  <c r="I3676" i="3"/>
  <c r="L3676" i="3" s="1"/>
  <c r="J3676" i="3"/>
  <c r="M3676" i="3" s="1"/>
  <c r="N3676" i="3"/>
  <c r="H3677" i="3"/>
  <c r="K3677" i="3" s="1"/>
  <c r="I3677" i="3"/>
  <c r="L3677" i="3" s="1"/>
  <c r="J3677" i="3"/>
  <c r="M3677" i="3" s="1"/>
  <c r="N3677" i="3"/>
  <c r="H3678" i="3"/>
  <c r="K3678" i="3" s="1"/>
  <c r="I3678" i="3"/>
  <c r="L3678" i="3" s="1"/>
  <c r="J3678" i="3"/>
  <c r="M3678" i="3" s="1"/>
  <c r="N3678" i="3"/>
  <c r="H3679" i="3"/>
  <c r="K3679" i="3" s="1"/>
  <c r="I3679" i="3"/>
  <c r="L3679" i="3" s="1"/>
  <c r="J3679" i="3"/>
  <c r="M3679" i="3" s="1"/>
  <c r="N3679" i="3"/>
  <c r="H3680" i="3"/>
  <c r="K3680" i="3" s="1"/>
  <c r="I3680" i="3"/>
  <c r="L3680" i="3" s="1"/>
  <c r="J3680" i="3"/>
  <c r="M3680" i="3" s="1"/>
  <c r="N3680" i="3"/>
  <c r="H3681" i="3"/>
  <c r="K3681" i="3" s="1"/>
  <c r="I3681" i="3"/>
  <c r="L3681" i="3" s="1"/>
  <c r="J3681" i="3"/>
  <c r="M3681" i="3" s="1"/>
  <c r="N3681" i="3"/>
  <c r="H3682" i="3"/>
  <c r="K3682" i="3" s="1"/>
  <c r="I3682" i="3"/>
  <c r="L3682" i="3" s="1"/>
  <c r="J3682" i="3"/>
  <c r="M3682" i="3" s="1"/>
  <c r="N3682" i="3"/>
  <c r="H3683" i="3"/>
  <c r="K3683" i="3" s="1"/>
  <c r="I3683" i="3"/>
  <c r="L3683" i="3" s="1"/>
  <c r="J3683" i="3"/>
  <c r="M3683" i="3" s="1"/>
  <c r="N3683" i="3"/>
  <c r="H3684" i="3"/>
  <c r="K3684" i="3" s="1"/>
  <c r="I3684" i="3"/>
  <c r="L3684" i="3" s="1"/>
  <c r="J3684" i="3"/>
  <c r="M3684" i="3" s="1"/>
  <c r="N3684" i="3"/>
  <c r="H3685" i="3"/>
  <c r="K3685" i="3" s="1"/>
  <c r="I3685" i="3"/>
  <c r="L3685" i="3" s="1"/>
  <c r="J3685" i="3"/>
  <c r="M3685" i="3" s="1"/>
  <c r="N3685" i="3"/>
  <c r="H3686" i="3"/>
  <c r="K3686" i="3" s="1"/>
  <c r="I3686" i="3"/>
  <c r="L3686" i="3" s="1"/>
  <c r="J3686" i="3"/>
  <c r="M3686" i="3" s="1"/>
  <c r="N3686" i="3"/>
  <c r="H3687" i="3"/>
  <c r="K3687" i="3" s="1"/>
  <c r="I3687" i="3"/>
  <c r="L3687" i="3" s="1"/>
  <c r="J3687" i="3"/>
  <c r="M3687" i="3" s="1"/>
  <c r="N3687" i="3"/>
  <c r="H3688" i="3"/>
  <c r="K3688" i="3" s="1"/>
  <c r="I3688" i="3"/>
  <c r="L3688" i="3" s="1"/>
  <c r="J3688" i="3"/>
  <c r="M3688" i="3" s="1"/>
  <c r="N3688" i="3"/>
  <c r="H3689" i="3"/>
  <c r="K3689" i="3" s="1"/>
  <c r="I3689" i="3"/>
  <c r="L3689" i="3" s="1"/>
  <c r="J3689" i="3"/>
  <c r="M3689" i="3" s="1"/>
  <c r="N3689" i="3"/>
  <c r="H3690" i="3"/>
  <c r="K3690" i="3" s="1"/>
  <c r="I3690" i="3"/>
  <c r="L3690" i="3" s="1"/>
  <c r="J3690" i="3"/>
  <c r="M3690" i="3" s="1"/>
  <c r="N3690" i="3"/>
  <c r="H3691" i="3"/>
  <c r="K3691" i="3" s="1"/>
  <c r="I3691" i="3"/>
  <c r="L3691" i="3" s="1"/>
  <c r="J3691" i="3"/>
  <c r="M3691" i="3" s="1"/>
  <c r="N3691" i="3"/>
  <c r="H3692" i="3"/>
  <c r="K3692" i="3" s="1"/>
  <c r="I3692" i="3"/>
  <c r="L3692" i="3" s="1"/>
  <c r="J3692" i="3"/>
  <c r="M3692" i="3" s="1"/>
  <c r="N3692" i="3"/>
  <c r="H3693" i="3"/>
  <c r="K3693" i="3" s="1"/>
  <c r="I3693" i="3"/>
  <c r="L3693" i="3" s="1"/>
  <c r="J3693" i="3"/>
  <c r="M3693" i="3" s="1"/>
  <c r="N3693" i="3"/>
  <c r="H3694" i="3"/>
  <c r="K3694" i="3" s="1"/>
  <c r="I3694" i="3"/>
  <c r="L3694" i="3" s="1"/>
  <c r="J3694" i="3"/>
  <c r="M3694" i="3" s="1"/>
  <c r="N3694" i="3"/>
  <c r="H3695" i="3"/>
  <c r="K3695" i="3" s="1"/>
  <c r="I3695" i="3"/>
  <c r="L3695" i="3" s="1"/>
  <c r="J3695" i="3"/>
  <c r="M3695" i="3" s="1"/>
  <c r="N3695" i="3"/>
  <c r="H3696" i="3"/>
  <c r="K3696" i="3" s="1"/>
  <c r="I3696" i="3"/>
  <c r="L3696" i="3" s="1"/>
  <c r="J3696" i="3"/>
  <c r="M3696" i="3" s="1"/>
  <c r="N3696" i="3"/>
  <c r="H3697" i="3"/>
  <c r="K3697" i="3" s="1"/>
  <c r="I3697" i="3"/>
  <c r="L3697" i="3" s="1"/>
  <c r="J3697" i="3"/>
  <c r="M3697" i="3" s="1"/>
  <c r="N3697" i="3"/>
  <c r="H3698" i="3"/>
  <c r="K3698" i="3" s="1"/>
  <c r="I3698" i="3"/>
  <c r="L3698" i="3" s="1"/>
  <c r="J3698" i="3"/>
  <c r="M3698" i="3" s="1"/>
  <c r="N3698" i="3"/>
  <c r="H3699" i="3"/>
  <c r="K3699" i="3" s="1"/>
  <c r="I3699" i="3"/>
  <c r="L3699" i="3" s="1"/>
  <c r="J3699" i="3"/>
  <c r="M3699" i="3" s="1"/>
  <c r="N3699" i="3"/>
  <c r="H3700" i="3"/>
  <c r="K3700" i="3" s="1"/>
  <c r="I3700" i="3"/>
  <c r="L3700" i="3" s="1"/>
  <c r="J3700" i="3"/>
  <c r="M3700" i="3" s="1"/>
  <c r="N3700" i="3"/>
  <c r="H3701" i="3"/>
  <c r="K3701" i="3" s="1"/>
  <c r="I3701" i="3"/>
  <c r="L3701" i="3" s="1"/>
  <c r="J3701" i="3"/>
  <c r="M3701" i="3" s="1"/>
  <c r="N3701" i="3"/>
  <c r="H3702" i="3"/>
  <c r="K3702" i="3" s="1"/>
  <c r="I3702" i="3"/>
  <c r="L3702" i="3" s="1"/>
  <c r="J3702" i="3"/>
  <c r="M3702" i="3" s="1"/>
  <c r="N3702" i="3"/>
  <c r="H3703" i="3"/>
  <c r="K3703" i="3" s="1"/>
  <c r="I3703" i="3"/>
  <c r="L3703" i="3" s="1"/>
  <c r="J3703" i="3"/>
  <c r="M3703" i="3" s="1"/>
  <c r="N3703" i="3"/>
  <c r="H3704" i="3"/>
  <c r="K3704" i="3" s="1"/>
  <c r="I3704" i="3"/>
  <c r="L3704" i="3" s="1"/>
  <c r="J3704" i="3"/>
  <c r="M3704" i="3" s="1"/>
  <c r="N3704" i="3"/>
  <c r="H3705" i="3"/>
  <c r="K3705" i="3" s="1"/>
  <c r="I3705" i="3"/>
  <c r="L3705" i="3" s="1"/>
  <c r="J3705" i="3"/>
  <c r="M3705" i="3" s="1"/>
  <c r="N3705" i="3"/>
  <c r="H3706" i="3"/>
  <c r="K3706" i="3" s="1"/>
  <c r="I3706" i="3"/>
  <c r="L3706" i="3" s="1"/>
  <c r="J3706" i="3"/>
  <c r="M3706" i="3" s="1"/>
  <c r="N3706" i="3"/>
  <c r="H3707" i="3"/>
  <c r="K3707" i="3" s="1"/>
  <c r="I3707" i="3"/>
  <c r="L3707" i="3" s="1"/>
  <c r="J3707" i="3"/>
  <c r="M3707" i="3" s="1"/>
  <c r="N3707" i="3"/>
  <c r="H3708" i="3"/>
  <c r="K3708" i="3" s="1"/>
  <c r="I3708" i="3"/>
  <c r="L3708" i="3" s="1"/>
  <c r="J3708" i="3"/>
  <c r="M3708" i="3" s="1"/>
  <c r="N3708" i="3"/>
  <c r="H3709" i="3"/>
  <c r="K3709" i="3" s="1"/>
  <c r="I3709" i="3"/>
  <c r="L3709" i="3" s="1"/>
  <c r="J3709" i="3"/>
  <c r="M3709" i="3" s="1"/>
  <c r="N3709" i="3"/>
  <c r="H3710" i="3"/>
  <c r="K3710" i="3" s="1"/>
  <c r="I3710" i="3"/>
  <c r="L3710" i="3" s="1"/>
  <c r="J3710" i="3"/>
  <c r="M3710" i="3" s="1"/>
  <c r="N3710" i="3"/>
  <c r="H3711" i="3"/>
  <c r="K3711" i="3" s="1"/>
  <c r="I3711" i="3"/>
  <c r="L3711" i="3" s="1"/>
  <c r="J3711" i="3"/>
  <c r="M3711" i="3" s="1"/>
  <c r="N3711" i="3"/>
  <c r="H3712" i="3"/>
  <c r="K3712" i="3" s="1"/>
  <c r="I3712" i="3"/>
  <c r="L3712" i="3" s="1"/>
  <c r="J3712" i="3"/>
  <c r="M3712" i="3" s="1"/>
  <c r="N3712" i="3"/>
  <c r="H3713" i="3"/>
  <c r="K3713" i="3" s="1"/>
  <c r="I3713" i="3"/>
  <c r="L3713" i="3" s="1"/>
  <c r="J3713" i="3"/>
  <c r="M3713" i="3" s="1"/>
  <c r="N3713" i="3"/>
  <c r="H3714" i="3"/>
  <c r="K3714" i="3" s="1"/>
  <c r="I3714" i="3"/>
  <c r="L3714" i="3" s="1"/>
  <c r="J3714" i="3"/>
  <c r="M3714" i="3" s="1"/>
  <c r="N3714" i="3"/>
  <c r="H3715" i="3"/>
  <c r="K3715" i="3" s="1"/>
  <c r="I3715" i="3"/>
  <c r="L3715" i="3" s="1"/>
  <c r="J3715" i="3"/>
  <c r="M3715" i="3" s="1"/>
  <c r="N3715" i="3"/>
  <c r="H3716" i="3"/>
  <c r="K3716" i="3" s="1"/>
  <c r="I3716" i="3"/>
  <c r="L3716" i="3" s="1"/>
  <c r="J3716" i="3"/>
  <c r="M3716" i="3" s="1"/>
  <c r="N3716" i="3"/>
  <c r="H3717" i="3"/>
  <c r="K3717" i="3" s="1"/>
  <c r="I3717" i="3"/>
  <c r="L3717" i="3" s="1"/>
  <c r="J3717" i="3"/>
  <c r="M3717" i="3" s="1"/>
  <c r="N3717" i="3"/>
  <c r="H3718" i="3"/>
  <c r="K3718" i="3" s="1"/>
  <c r="I3718" i="3"/>
  <c r="L3718" i="3" s="1"/>
  <c r="J3718" i="3"/>
  <c r="M3718" i="3" s="1"/>
  <c r="N3718" i="3"/>
  <c r="H3719" i="3"/>
  <c r="K3719" i="3" s="1"/>
  <c r="I3719" i="3"/>
  <c r="L3719" i="3" s="1"/>
  <c r="J3719" i="3"/>
  <c r="M3719" i="3" s="1"/>
  <c r="N3719" i="3"/>
  <c r="H3720" i="3"/>
  <c r="K3720" i="3" s="1"/>
  <c r="I3720" i="3"/>
  <c r="L3720" i="3" s="1"/>
  <c r="J3720" i="3"/>
  <c r="M3720" i="3" s="1"/>
  <c r="N3720" i="3"/>
  <c r="H3721" i="3"/>
  <c r="K3721" i="3" s="1"/>
  <c r="I3721" i="3"/>
  <c r="L3721" i="3" s="1"/>
  <c r="J3721" i="3"/>
  <c r="M3721" i="3" s="1"/>
  <c r="N3721" i="3"/>
  <c r="H3722" i="3"/>
  <c r="K3722" i="3" s="1"/>
  <c r="I3722" i="3"/>
  <c r="L3722" i="3" s="1"/>
  <c r="J3722" i="3"/>
  <c r="M3722" i="3" s="1"/>
  <c r="N3722" i="3"/>
  <c r="H3723" i="3"/>
  <c r="K3723" i="3" s="1"/>
  <c r="I3723" i="3"/>
  <c r="L3723" i="3" s="1"/>
  <c r="J3723" i="3"/>
  <c r="M3723" i="3" s="1"/>
  <c r="N3723" i="3"/>
  <c r="H3724" i="3"/>
  <c r="K3724" i="3" s="1"/>
  <c r="I3724" i="3"/>
  <c r="L3724" i="3" s="1"/>
  <c r="J3724" i="3"/>
  <c r="M3724" i="3" s="1"/>
  <c r="N3724" i="3"/>
  <c r="H3725" i="3"/>
  <c r="K3725" i="3" s="1"/>
  <c r="I3725" i="3"/>
  <c r="L3725" i="3" s="1"/>
  <c r="J3725" i="3"/>
  <c r="M3725" i="3" s="1"/>
  <c r="N3725" i="3"/>
  <c r="H3726" i="3"/>
  <c r="K3726" i="3" s="1"/>
  <c r="I3726" i="3"/>
  <c r="L3726" i="3" s="1"/>
  <c r="J3726" i="3"/>
  <c r="M3726" i="3" s="1"/>
  <c r="N3726" i="3"/>
  <c r="H3727" i="3"/>
  <c r="K3727" i="3" s="1"/>
  <c r="I3727" i="3"/>
  <c r="L3727" i="3" s="1"/>
  <c r="J3727" i="3"/>
  <c r="M3727" i="3" s="1"/>
  <c r="N3727" i="3"/>
  <c r="H3728" i="3"/>
  <c r="K3728" i="3" s="1"/>
  <c r="I3728" i="3"/>
  <c r="L3728" i="3" s="1"/>
  <c r="J3728" i="3"/>
  <c r="M3728" i="3" s="1"/>
  <c r="N3728" i="3"/>
  <c r="H3729" i="3"/>
  <c r="K3729" i="3" s="1"/>
  <c r="I3729" i="3"/>
  <c r="L3729" i="3" s="1"/>
  <c r="J3729" i="3"/>
  <c r="M3729" i="3" s="1"/>
  <c r="N3729" i="3"/>
  <c r="H3730" i="3"/>
  <c r="K3730" i="3" s="1"/>
  <c r="I3730" i="3"/>
  <c r="L3730" i="3" s="1"/>
  <c r="J3730" i="3"/>
  <c r="M3730" i="3" s="1"/>
  <c r="N3730" i="3"/>
  <c r="H3731" i="3"/>
  <c r="K3731" i="3" s="1"/>
  <c r="I3731" i="3"/>
  <c r="L3731" i="3" s="1"/>
  <c r="J3731" i="3"/>
  <c r="M3731" i="3" s="1"/>
  <c r="N3731" i="3"/>
  <c r="H3732" i="3"/>
  <c r="K3732" i="3" s="1"/>
  <c r="I3732" i="3"/>
  <c r="L3732" i="3" s="1"/>
  <c r="J3732" i="3"/>
  <c r="M3732" i="3" s="1"/>
  <c r="N3732" i="3"/>
  <c r="H3733" i="3"/>
  <c r="K3733" i="3" s="1"/>
  <c r="I3733" i="3"/>
  <c r="L3733" i="3" s="1"/>
  <c r="J3733" i="3"/>
  <c r="M3733" i="3" s="1"/>
  <c r="N3733" i="3"/>
  <c r="H3734" i="3"/>
  <c r="K3734" i="3" s="1"/>
  <c r="I3734" i="3"/>
  <c r="L3734" i="3" s="1"/>
  <c r="J3734" i="3"/>
  <c r="M3734" i="3" s="1"/>
  <c r="N3734" i="3"/>
  <c r="H3735" i="3"/>
  <c r="K3735" i="3" s="1"/>
  <c r="I3735" i="3"/>
  <c r="L3735" i="3" s="1"/>
  <c r="J3735" i="3"/>
  <c r="M3735" i="3" s="1"/>
  <c r="N3735" i="3"/>
  <c r="H3736" i="3"/>
  <c r="K3736" i="3" s="1"/>
  <c r="I3736" i="3"/>
  <c r="L3736" i="3" s="1"/>
  <c r="J3736" i="3"/>
  <c r="M3736" i="3" s="1"/>
  <c r="N3736" i="3"/>
  <c r="H3737" i="3"/>
  <c r="K3737" i="3" s="1"/>
  <c r="I3737" i="3"/>
  <c r="L3737" i="3" s="1"/>
  <c r="J3737" i="3"/>
  <c r="M3737" i="3" s="1"/>
  <c r="N3737" i="3"/>
  <c r="H3738" i="3"/>
  <c r="K3738" i="3" s="1"/>
  <c r="I3738" i="3"/>
  <c r="L3738" i="3" s="1"/>
  <c r="J3738" i="3"/>
  <c r="M3738" i="3" s="1"/>
  <c r="N3738" i="3"/>
  <c r="H3739" i="3"/>
  <c r="K3739" i="3" s="1"/>
  <c r="I3739" i="3"/>
  <c r="L3739" i="3" s="1"/>
  <c r="J3739" i="3"/>
  <c r="M3739" i="3" s="1"/>
  <c r="N3739" i="3"/>
  <c r="H3740" i="3"/>
  <c r="K3740" i="3" s="1"/>
  <c r="I3740" i="3"/>
  <c r="L3740" i="3" s="1"/>
  <c r="J3740" i="3"/>
  <c r="M3740" i="3" s="1"/>
  <c r="N3740" i="3"/>
  <c r="H3741" i="3"/>
  <c r="K3741" i="3" s="1"/>
  <c r="I3741" i="3"/>
  <c r="L3741" i="3" s="1"/>
  <c r="J3741" i="3"/>
  <c r="M3741" i="3" s="1"/>
  <c r="N3741" i="3"/>
  <c r="H3742" i="3"/>
  <c r="K3742" i="3" s="1"/>
  <c r="I3742" i="3"/>
  <c r="L3742" i="3" s="1"/>
  <c r="J3742" i="3"/>
  <c r="M3742" i="3" s="1"/>
  <c r="N3742" i="3"/>
  <c r="H3743" i="3"/>
  <c r="K3743" i="3" s="1"/>
  <c r="I3743" i="3"/>
  <c r="L3743" i="3" s="1"/>
  <c r="J3743" i="3"/>
  <c r="M3743" i="3" s="1"/>
  <c r="N3743" i="3"/>
  <c r="H3744" i="3"/>
  <c r="K3744" i="3" s="1"/>
  <c r="I3744" i="3"/>
  <c r="L3744" i="3" s="1"/>
  <c r="J3744" i="3"/>
  <c r="M3744" i="3" s="1"/>
  <c r="N3744" i="3"/>
  <c r="H3745" i="3"/>
  <c r="K3745" i="3" s="1"/>
  <c r="I3745" i="3"/>
  <c r="L3745" i="3" s="1"/>
  <c r="J3745" i="3"/>
  <c r="M3745" i="3" s="1"/>
  <c r="N3745" i="3"/>
  <c r="H3746" i="3"/>
  <c r="K3746" i="3" s="1"/>
  <c r="I3746" i="3"/>
  <c r="L3746" i="3" s="1"/>
  <c r="J3746" i="3"/>
  <c r="M3746" i="3" s="1"/>
  <c r="N3746" i="3"/>
  <c r="H3747" i="3"/>
  <c r="K3747" i="3" s="1"/>
  <c r="I3747" i="3"/>
  <c r="L3747" i="3" s="1"/>
  <c r="J3747" i="3"/>
  <c r="M3747" i="3" s="1"/>
  <c r="N3747" i="3"/>
  <c r="H3748" i="3"/>
  <c r="K3748" i="3" s="1"/>
  <c r="I3748" i="3"/>
  <c r="L3748" i="3" s="1"/>
  <c r="J3748" i="3"/>
  <c r="M3748" i="3" s="1"/>
  <c r="N3748" i="3"/>
  <c r="H3749" i="3"/>
  <c r="K3749" i="3" s="1"/>
  <c r="I3749" i="3"/>
  <c r="L3749" i="3" s="1"/>
  <c r="J3749" i="3"/>
  <c r="M3749" i="3" s="1"/>
  <c r="N3749" i="3"/>
  <c r="H3750" i="3"/>
  <c r="K3750" i="3" s="1"/>
  <c r="I3750" i="3"/>
  <c r="L3750" i="3" s="1"/>
  <c r="J3750" i="3"/>
  <c r="M3750" i="3" s="1"/>
  <c r="N3750" i="3"/>
  <c r="H3751" i="3"/>
  <c r="K3751" i="3" s="1"/>
  <c r="I3751" i="3"/>
  <c r="L3751" i="3" s="1"/>
  <c r="J3751" i="3"/>
  <c r="M3751" i="3" s="1"/>
  <c r="N3751" i="3"/>
  <c r="H3752" i="3"/>
  <c r="K3752" i="3" s="1"/>
  <c r="I3752" i="3"/>
  <c r="L3752" i="3" s="1"/>
  <c r="J3752" i="3"/>
  <c r="M3752" i="3" s="1"/>
  <c r="N3752" i="3"/>
  <c r="H3753" i="3"/>
  <c r="K3753" i="3" s="1"/>
  <c r="I3753" i="3"/>
  <c r="L3753" i="3" s="1"/>
  <c r="J3753" i="3"/>
  <c r="M3753" i="3" s="1"/>
  <c r="N3753" i="3"/>
  <c r="H3754" i="3"/>
  <c r="K3754" i="3" s="1"/>
  <c r="I3754" i="3"/>
  <c r="L3754" i="3" s="1"/>
  <c r="J3754" i="3"/>
  <c r="M3754" i="3" s="1"/>
  <c r="N3754" i="3"/>
  <c r="H3755" i="3"/>
  <c r="K3755" i="3" s="1"/>
  <c r="I3755" i="3"/>
  <c r="L3755" i="3" s="1"/>
  <c r="J3755" i="3"/>
  <c r="M3755" i="3" s="1"/>
  <c r="N3755" i="3"/>
  <c r="H3756" i="3"/>
  <c r="K3756" i="3" s="1"/>
  <c r="I3756" i="3"/>
  <c r="L3756" i="3" s="1"/>
  <c r="J3756" i="3"/>
  <c r="M3756" i="3" s="1"/>
  <c r="N3756" i="3"/>
  <c r="H3757" i="3"/>
  <c r="K3757" i="3" s="1"/>
  <c r="I3757" i="3"/>
  <c r="L3757" i="3" s="1"/>
  <c r="J3757" i="3"/>
  <c r="M3757" i="3" s="1"/>
  <c r="N3757" i="3"/>
  <c r="H3758" i="3"/>
  <c r="K3758" i="3" s="1"/>
  <c r="I3758" i="3"/>
  <c r="L3758" i="3" s="1"/>
  <c r="J3758" i="3"/>
  <c r="M3758" i="3" s="1"/>
  <c r="N3758" i="3"/>
  <c r="H3759" i="3"/>
  <c r="K3759" i="3" s="1"/>
  <c r="I3759" i="3"/>
  <c r="L3759" i="3" s="1"/>
  <c r="J3759" i="3"/>
  <c r="M3759" i="3" s="1"/>
  <c r="N3759" i="3"/>
  <c r="H3760" i="3"/>
  <c r="K3760" i="3" s="1"/>
  <c r="I3760" i="3"/>
  <c r="L3760" i="3" s="1"/>
  <c r="J3760" i="3"/>
  <c r="M3760" i="3" s="1"/>
  <c r="N3760" i="3"/>
  <c r="H3761" i="3"/>
  <c r="K3761" i="3" s="1"/>
  <c r="I3761" i="3"/>
  <c r="L3761" i="3" s="1"/>
  <c r="J3761" i="3"/>
  <c r="M3761" i="3" s="1"/>
  <c r="N3761" i="3"/>
  <c r="H3762" i="3"/>
  <c r="K3762" i="3" s="1"/>
  <c r="I3762" i="3"/>
  <c r="L3762" i="3" s="1"/>
  <c r="J3762" i="3"/>
  <c r="M3762" i="3" s="1"/>
  <c r="N3762" i="3"/>
  <c r="H3763" i="3"/>
  <c r="K3763" i="3" s="1"/>
  <c r="I3763" i="3"/>
  <c r="L3763" i="3" s="1"/>
  <c r="J3763" i="3"/>
  <c r="M3763" i="3" s="1"/>
  <c r="N3763" i="3"/>
  <c r="H3764" i="3"/>
  <c r="K3764" i="3" s="1"/>
  <c r="I3764" i="3"/>
  <c r="L3764" i="3" s="1"/>
  <c r="J3764" i="3"/>
  <c r="M3764" i="3" s="1"/>
  <c r="N3764" i="3"/>
  <c r="H3765" i="3"/>
  <c r="K3765" i="3" s="1"/>
  <c r="I3765" i="3"/>
  <c r="L3765" i="3" s="1"/>
  <c r="J3765" i="3"/>
  <c r="M3765" i="3" s="1"/>
  <c r="N3765" i="3"/>
  <c r="H3766" i="3"/>
  <c r="K3766" i="3" s="1"/>
  <c r="I3766" i="3"/>
  <c r="L3766" i="3" s="1"/>
  <c r="J3766" i="3"/>
  <c r="M3766" i="3" s="1"/>
  <c r="N3766" i="3"/>
  <c r="H3767" i="3"/>
  <c r="K3767" i="3" s="1"/>
  <c r="I3767" i="3"/>
  <c r="L3767" i="3" s="1"/>
  <c r="J3767" i="3"/>
  <c r="M3767" i="3" s="1"/>
  <c r="N3767" i="3"/>
  <c r="H3768" i="3"/>
  <c r="K3768" i="3" s="1"/>
  <c r="I3768" i="3"/>
  <c r="L3768" i="3" s="1"/>
  <c r="J3768" i="3"/>
  <c r="M3768" i="3" s="1"/>
  <c r="N3768" i="3"/>
  <c r="H3769" i="3"/>
  <c r="K3769" i="3" s="1"/>
  <c r="I3769" i="3"/>
  <c r="L3769" i="3" s="1"/>
  <c r="J3769" i="3"/>
  <c r="M3769" i="3" s="1"/>
  <c r="N3769" i="3"/>
  <c r="H3770" i="3"/>
  <c r="K3770" i="3" s="1"/>
  <c r="I3770" i="3"/>
  <c r="L3770" i="3" s="1"/>
  <c r="J3770" i="3"/>
  <c r="M3770" i="3" s="1"/>
  <c r="N3770" i="3"/>
  <c r="H3771" i="3"/>
  <c r="K3771" i="3" s="1"/>
  <c r="I3771" i="3"/>
  <c r="L3771" i="3" s="1"/>
  <c r="J3771" i="3"/>
  <c r="M3771" i="3" s="1"/>
  <c r="N3771" i="3"/>
  <c r="H3772" i="3"/>
  <c r="K3772" i="3" s="1"/>
  <c r="I3772" i="3"/>
  <c r="L3772" i="3" s="1"/>
  <c r="J3772" i="3"/>
  <c r="M3772" i="3" s="1"/>
  <c r="N3772" i="3"/>
  <c r="H3773" i="3"/>
  <c r="K3773" i="3" s="1"/>
  <c r="I3773" i="3"/>
  <c r="L3773" i="3" s="1"/>
  <c r="J3773" i="3"/>
  <c r="M3773" i="3" s="1"/>
  <c r="N3773" i="3"/>
  <c r="H3774" i="3"/>
  <c r="K3774" i="3" s="1"/>
  <c r="I3774" i="3"/>
  <c r="L3774" i="3" s="1"/>
  <c r="J3774" i="3"/>
  <c r="M3774" i="3" s="1"/>
  <c r="N3774" i="3"/>
  <c r="H3775" i="3"/>
  <c r="K3775" i="3" s="1"/>
  <c r="I3775" i="3"/>
  <c r="L3775" i="3" s="1"/>
  <c r="J3775" i="3"/>
  <c r="M3775" i="3" s="1"/>
  <c r="N3775" i="3"/>
  <c r="H3776" i="3"/>
  <c r="K3776" i="3" s="1"/>
  <c r="I3776" i="3"/>
  <c r="L3776" i="3" s="1"/>
  <c r="J3776" i="3"/>
  <c r="M3776" i="3" s="1"/>
  <c r="N3776" i="3"/>
  <c r="H3777" i="3"/>
  <c r="K3777" i="3" s="1"/>
  <c r="I3777" i="3"/>
  <c r="L3777" i="3" s="1"/>
  <c r="J3777" i="3"/>
  <c r="M3777" i="3" s="1"/>
  <c r="N3777" i="3"/>
  <c r="H3778" i="3"/>
  <c r="K3778" i="3" s="1"/>
  <c r="I3778" i="3"/>
  <c r="L3778" i="3" s="1"/>
  <c r="J3778" i="3"/>
  <c r="M3778" i="3" s="1"/>
  <c r="N3778" i="3"/>
  <c r="H3779" i="3"/>
  <c r="K3779" i="3" s="1"/>
  <c r="I3779" i="3"/>
  <c r="L3779" i="3" s="1"/>
  <c r="J3779" i="3"/>
  <c r="M3779" i="3" s="1"/>
  <c r="N3779" i="3"/>
  <c r="H3780" i="3"/>
  <c r="K3780" i="3" s="1"/>
  <c r="I3780" i="3"/>
  <c r="L3780" i="3" s="1"/>
  <c r="J3780" i="3"/>
  <c r="M3780" i="3" s="1"/>
  <c r="N3780" i="3"/>
  <c r="H3781" i="3"/>
  <c r="K3781" i="3" s="1"/>
  <c r="I3781" i="3"/>
  <c r="L3781" i="3" s="1"/>
  <c r="J3781" i="3"/>
  <c r="M3781" i="3" s="1"/>
  <c r="N3781" i="3"/>
  <c r="H3782" i="3"/>
  <c r="K3782" i="3" s="1"/>
  <c r="I3782" i="3"/>
  <c r="L3782" i="3" s="1"/>
  <c r="J3782" i="3"/>
  <c r="M3782" i="3" s="1"/>
  <c r="N3782" i="3"/>
  <c r="H3783" i="3"/>
  <c r="K3783" i="3" s="1"/>
  <c r="I3783" i="3"/>
  <c r="L3783" i="3" s="1"/>
  <c r="J3783" i="3"/>
  <c r="M3783" i="3" s="1"/>
  <c r="N3783" i="3"/>
  <c r="H3784" i="3"/>
  <c r="K3784" i="3" s="1"/>
  <c r="I3784" i="3"/>
  <c r="L3784" i="3" s="1"/>
  <c r="J3784" i="3"/>
  <c r="M3784" i="3" s="1"/>
  <c r="N3784" i="3"/>
  <c r="H3785" i="3"/>
  <c r="K3785" i="3" s="1"/>
  <c r="I3785" i="3"/>
  <c r="L3785" i="3" s="1"/>
  <c r="J3785" i="3"/>
  <c r="M3785" i="3" s="1"/>
  <c r="N3785" i="3"/>
  <c r="H3786" i="3"/>
  <c r="K3786" i="3" s="1"/>
  <c r="I3786" i="3"/>
  <c r="L3786" i="3" s="1"/>
  <c r="J3786" i="3"/>
  <c r="M3786" i="3" s="1"/>
  <c r="N3786" i="3"/>
  <c r="H3787" i="3"/>
  <c r="K3787" i="3" s="1"/>
  <c r="I3787" i="3"/>
  <c r="L3787" i="3" s="1"/>
  <c r="J3787" i="3"/>
  <c r="M3787" i="3" s="1"/>
  <c r="N3787" i="3"/>
  <c r="H3788" i="3"/>
  <c r="K3788" i="3" s="1"/>
  <c r="I3788" i="3"/>
  <c r="L3788" i="3" s="1"/>
  <c r="J3788" i="3"/>
  <c r="M3788" i="3" s="1"/>
  <c r="N3788" i="3"/>
  <c r="H3789" i="3"/>
  <c r="K3789" i="3" s="1"/>
  <c r="I3789" i="3"/>
  <c r="L3789" i="3" s="1"/>
  <c r="J3789" i="3"/>
  <c r="M3789" i="3" s="1"/>
  <c r="N3789" i="3"/>
  <c r="H3790" i="3"/>
  <c r="K3790" i="3" s="1"/>
  <c r="I3790" i="3"/>
  <c r="L3790" i="3" s="1"/>
  <c r="J3790" i="3"/>
  <c r="M3790" i="3" s="1"/>
  <c r="N3790" i="3"/>
  <c r="H3791" i="3"/>
  <c r="K3791" i="3" s="1"/>
  <c r="I3791" i="3"/>
  <c r="L3791" i="3" s="1"/>
  <c r="J3791" i="3"/>
  <c r="M3791" i="3" s="1"/>
  <c r="N3791" i="3"/>
  <c r="H3792" i="3"/>
  <c r="K3792" i="3" s="1"/>
  <c r="I3792" i="3"/>
  <c r="L3792" i="3" s="1"/>
  <c r="J3792" i="3"/>
  <c r="M3792" i="3" s="1"/>
  <c r="N3792" i="3"/>
  <c r="H3793" i="3"/>
  <c r="K3793" i="3" s="1"/>
  <c r="I3793" i="3"/>
  <c r="L3793" i="3" s="1"/>
  <c r="J3793" i="3"/>
  <c r="M3793" i="3" s="1"/>
  <c r="N3793" i="3"/>
  <c r="H3794" i="3"/>
  <c r="K3794" i="3" s="1"/>
  <c r="I3794" i="3"/>
  <c r="L3794" i="3" s="1"/>
  <c r="J3794" i="3"/>
  <c r="M3794" i="3" s="1"/>
  <c r="N3794" i="3"/>
  <c r="H3795" i="3"/>
  <c r="K3795" i="3" s="1"/>
  <c r="I3795" i="3"/>
  <c r="L3795" i="3" s="1"/>
  <c r="J3795" i="3"/>
  <c r="M3795" i="3" s="1"/>
  <c r="N3795" i="3"/>
  <c r="H3796" i="3"/>
  <c r="K3796" i="3" s="1"/>
  <c r="I3796" i="3"/>
  <c r="L3796" i="3" s="1"/>
  <c r="J3796" i="3"/>
  <c r="M3796" i="3" s="1"/>
  <c r="N3796" i="3"/>
  <c r="H3797" i="3"/>
  <c r="K3797" i="3" s="1"/>
  <c r="I3797" i="3"/>
  <c r="L3797" i="3" s="1"/>
  <c r="J3797" i="3"/>
  <c r="M3797" i="3" s="1"/>
  <c r="N3797" i="3"/>
  <c r="H3798" i="3"/>
  <c r="K3798" i="3" s="1"/>
  <c r="I3798" i="3"/>
  <c r="L3798" i="3" s="1"/>
  <c r="J3798" i="3"/>
  <c r="M3798" i="3" s="1"/>
  <c r="N3798" i="3"/>
  <c r="H3799" i="3"/>
  <c r="K3799" i="3" s="1"/>
  <c r="I3799" i="3"/>
  <c r="L3799" i="3" s="1"/>
  <c r="J3799" i="3"/>
  <c r="M3799" i="3" s="1"/>
  <c r="N3799" i="3"/>
  <c r="H3800" i="3"/>
  <c r="K3800" i="3" s="1"/>
  <c r="I3800" i="3"/>
  <c r="L3800" i="3" s="1"/>
  <c r="J3800" i="3"/>
  <c r="M3800" i="3" s="1"/>
  <c r="N3800" i="3"/>
  <c r="H3801" i="3"/>
  <c r="K3801" i="3" s="1"/>
  <c r="I3801" i="3"/>
  <c r="L3801" i="3" s="1"/>
  <c r="J3801" i="3"/>
  <c r="M3801" i="3" s="1"/>
  <c r="N3801" i="3"/>
  <c r="H3802" i="3"/>
  <c r="K3802" i="3" s="1"/>
  <c r="I3802" i="3"/>
  <c r="L3802" i="3" s="1"/>
  <c r="J3802" i="3"/>
  <c r="M3802" i="3" s="1"/>
  <c r="N3802" i="3"/>
  <c r="H3803" i="3"/>
  <c r="K3803" i="3" s="1"/>
  <c r="I3803" i="3"/>
  <c r="L3803" i="3" s="1"/>
  <c r="J3803" i="3"/>
  <c r="M3803" i="3" s="1"/>
  <c r="N3803" i="3"/>
  <c r="H3804" i="3"/>
  <c r="K3804" i="3" s="1"/>
  <c r="I3804" i="3"/>
  <c r="L3804" i="3" s="1"/>
  <c r="J3804" i="3"/>
  <c r="M3804" i="3" s="1"/>
  <c r="N3804" i="3"/>
  <c r="H3805" i="3"/>
  <c r="K3805" i="3" s="1"/>
  <c r="I3805" i="3"/>
  <c r="L3805" i="3" s="1"/>
  <c r="J3805" i="3"/>
  <c r="M3805" i="3" s="1"/>
  <c r="N3805" i="3"/>
  <c r="H3806" i="3"/>
  <c r="K3806" i="3" s="1"/>
  <c r="I3806" i="3"/>
  <c r="L3806" i="3" s="1"/>
  <c r="J3806" i="3"/>
  <c r="M3806" i="3" s="1"/>
  <c r="N3806" i="3"/>
  <c r="H3807" i="3"/>
  <c r="K3807" i="3" s="1"/>
  <c r="I3807" i="3"/>
  <c r="L3807" i="3" s="1"/>
  <c r="J3807" i="3"/>
  <c r="M3807" i="3" s="1"/>
  <c r="N3807" i="3"/>
  <c r="H3808" i="3"/>
  <c r="K3808" i="3" s="1"/>
  <c r="I3808" i="3"/>
  <c r="L3808" i="3" s="1"/>
  <c r="J3808" i="3"/>
  <c r="M3808" i="3" s="1"/>
  <c r="N3808" i="3"/>
  <c r="H3809" i="3"/>
  <c r="K3809" i="3" s="1"/>
  <c r="I3809" i="3"/>
  <c r="L3809" i="3" s="1"/>
  <c r="J3809" i="3"/>
  <c r="M3809" i="3" s="1"/>
  <c r="N3809" i="3"/>
  <c r="H3810" i="3"/>
  <c r="K3810" i="3" s="1"/>
  <c r="I3810" i="3"/>
  <c r="L3810" i="3" s="1"/>
  <c r="J3810" i="3"/>
  <c r="M3810" i="3" s="1"/>
  <c r="N3810" i="3"/>
  <c r="H3811" i="3"/>
  <c r="K3811" i="3" s="1"/>
  <c r="I3811" i="3"/>
  <c r="L3811" i="3" s="1"/>
  <c r="J3811" i="3"/>
  <c r="M3811" i="3" s="1"/>
  <c r="N3811" i="3"/>
  <c r="H3812" i="3"/>
  <c r="K3812" i="3" s="1"/>
  <c r="I3812" i="3"/>
  <c r="L3812" i="3" s="1"/>
  <c r="J3812" i="3"/>
  <c r="M3812" i="3" s="1"/>
  <c r="N3812" i="3"/>
  <c r="H3813" i="3"/>
  <c r="K3813" i="3" s="1"/>
  <c r="I3813" i="3"/>
  <c r="L3813" i="3" s="1"/>
  <c r="J3813" i="3"/>
  <c r="M3813" i="3" s="1"/>
  <c r="N3813" i="3"/>
  <c r="H3814" i="3"/>
  <c r="K3814" i="3" s="1"/>
  <c r="I3814" i="3"/>
  <c r="L3814" i="3" s="1"/>
  <c r="J3814" i="3"/>
  <c r="M3814" i="3" s="1"/>
  <c r="N3814" i="3"/>
  <c r="H3815" i="3"/>
  <c r="K3815" i="3" s="1"/>
  <c r="I3815" i="3"/>
  <c r="L3815" i="3" s="1"/>
  <c r="J3815" i="3"/>
  <c r="M3815" i="3" s="1"/>
  <c r="N3815" i="3"/>
  <c r="H3816" i="3"/>
  <c r="K3816" i="3" s="1"/>
  <c r="I3816" i="3"/>
  <c r="L3816" i="3" s="1"/>
  <c r="J3816" i="3"/>
  <c r="M3816" i="3" s="1"/>
  <c r="N3816" i="3"/>
  <c r="H3817" i="3"/>
  <c r="K3817" i="3" s="1"/>
  <c r="I3817" i="3"/>
  <c r="L3817" i="3" s="1"/>
  <c r="J3817" i="3"/>
  <c r="M3817" i="3" s="1"/>
  <c r="N3817" i="3"/>
  <c r="H3818" i="3"/>
  <c r="K3818" i="3" s="1"/>
  <c r="I3818" i="3"/>
  <c r="L3818" i="3" s="1"/>
  <c r="J3818" i="3"/>
  <c r="M3818" i="3" s="1"/>
  <c r="N3818" i="3"/>
  <c r="H3819" i="3"/>
  <c r="K3819" i="3" s="1"/>
  <c r="I3819" i="3"/>
  <c r="L3819" i="3" s="1"/>
  <c r="J3819" i="3"/>
  <c r="M3819" i="3" s="1"/>
  <c r="N3819" i="3"/>
  <c r="H3820" i="3"/>
  <c r="K3820" i="3" s="1"/>
  <c r="I3820" i="3"/>
  <c r="L3820" i="3" s="1"/>
  <c r="J3820" i="3"/>
  <c r="M3820" i="3" s="1"/>
  <c r="N3820" i="3"/>
  <c r="H3821" i="3"/>
  <c r="K3821" i="3" s="1"/>
  <c r="I3821" i="3"/>
  <c r="L3821" i="3" s="1"/>
  <c r="J3821" i="3"/>
  <c r="M3821" i="3" s="1"/>
  <c r="N3821" i="3"/>
  <c r="H3822" i="3"/>
  <c r="K3822" i="3" s="1"/>
  <c r="I3822" i="3"/>
  <c r="L3822" i="3" s="1"/>
  <c r="J3822" i="3"/>
  <c r="M3822" i="3" s="1"/>
  <c r="N3822" i="3"/>
  <c r="H3823" i="3"/>
  <c r="K3823" i="3" s="1"/>
  <c r="I3823" i="3"/>
  <c r="L3823" i="3" s="1"/>
  <c r="J3823" i="3"/>
  <c r="M3823" i="3" s="1"/>
  <c r="N3823" i="3"/>
  <c r="H3824" i="3"/>
  <c r="K3824" i="3" s="1"/>
  <c r="I3824" i="3"/>
  <c r="L3824" i="3" s="1"/>
  <c r="J3824" i="3"/>
  <c r="M3824" i="3" s="1"/>
  <c r="N3824" i="3"/>
  <c r="H3825" i="3"/>
  <c r="K3825" i="3" s="1"/>
  <c r="I3825" i="3"/>
  <c r="L3825" i="3" s="1"/>
  <c r="J3825" i="3"/>
  <c r="M3825" i="3" s="1"/>
  <c r="N3825" i="3"/>
  <c r="H3826" i="3"/>
  <c r="K3826" i="3" s="1"/>
  <c r="I3826" i="3"/>
  <c r="L3826" i="3" s="1"/>
  <c r="J3826" i="3"/>
  <c r="M3826" i="3" s="1"/>
  <c r="N3826" i="3"/>
  <c r="H3827" i="3"/>
  <c r="K3827" i="3" s="1"/>
  <c r="I3827" i="3"/>
  <c r="L3827" i="3" s="1"/>
  <c r="J3827" i="3"/>
  <c r="M3827" i="3" s="1"/>
  <c r="N3827" i="3"/>
  <c r="H3828" i="3"/>
  <c r="K3828" i="3" s="1"/>
  <c r="I3828" i="3"/>
  <c r="L3828" i="3" s="1"/>
  <c r="J3828" i="3"/>
  <c r="M3828" i="3" s="1"/>
  <c r="N3828" i="3"/>
  <c r="H3829" i="3"/>
  <c r="K3829" i="3" s="1"/>
  <c r="I3829" i="3"/>
  <c r="L3829" i="3" s="1"/>
  <c r="J3829" i="3"/>
  <c r="M3829" i="3" s="1"/>
  <c r="N3829" i="3"/>
  <c r="H3830" i="3"/>
  <c r="K3830" i="3" s="1"/>
  <c r="I3830" i="3"/>
  <c r="L3830" i="3" s="1"/>
  <c r="J3830" i="3"/>
  <c r="M3830" i="3" s="1"/>
  <c r="N3830" i="3"/>
  <c r="H3831" i="3"/>
  <c r="K3831" i="3" s="1"/>
  <c r="I3831" i="3"/>
  <c r="L3831" i="3" s="1"/>
  <c r="J3831" i="3"/>
  <c r="M3831" i="3" s="1"/>
  <c r="N3831" i="3"/>
  <c r="H3832" i="3"/>
  <c r="K3832" i="3" s="1"/>
  <c r="I3832" i="3"/>
  <c r="L3832" i="3" s="1"/>
  <c r="J3832" i="3"/>
  <c r="M3832" i="3" s="1"/>
  <c r="N3832" i="3"/>
  <c r="H3833" i="3"/>
  <c r="K3833" i="3" s="1"/>
  <c r="I3833" i="3"/>
  <c r="L3833" i="3" s="1"/>
  <c r="J3833" i="3"/>
  <c r="M3833" i="3" s="1"/>
  <c r="N3833" i="3"/>
  <c r="H3834" i="3"/>
  <c r="K3834" i="3" s="1"/>
  <c r="I3834" i="3"/>
  <c r="L3834" i="3" s="1"/>
  <c r="J3834" i="3"/>
  <c r="M3834" i="3" s="1"/>
  <c r="N3834" i="3"/>
  <c r="H3835" i="3"/>
  <c r="K3835" i="3" s="1"/>
  <c r="I3835" i="3"/>
  <c r="L3835" i="3" s="1"/>
  <c r="J3835" i="3"/>
  <c r="M3835" i="3" s="1"/>
  <c r="N3835" i="3"/>
  <c r="H3836" i="3"/>
  <c r="K3836" i="3" s="1"/>
  <c r="I3836" i="3"/>
  <c r="L3836" i="3" s="1"/>
  <c r="J3836" i="3"/>
  <c r="M3836" i="3" s="1"/>
  <c r="N3836" i="3"/>
  <c r="H3837" i="3"/>
  <c r="K3837" i="3" s="1"/>
  <c r="I3837" i="3"/>
  <c r="L3837" i="3" s="1"/>
  <c r="J3837" i="3"/>
  <c r="M3837" i="3" s="1"/>
  <c r="N3837" i="3"/>
  <c r="H3838" i="3"/>
  <c r="K3838" i="3" s="1"/>
  <c r="I3838" i="3"/>
  <c r="L3838" i="3" s="1"/>
  <c r="J3838" i="3"/>
  <c r="M3838" i="3" s="1"/>
  <c r="N3838" i="3"/>
  <c r="H3839" i="3"/>
  <c r="K3839" i="3" s="1"/>
  <c r="I3839" i="3"/>
  <c r="L3839" i="3" s="1"/>
  <c r="J3839" i="3"/>
  <c r="M3839" i="3" s="1"/>
  <c r="N3839" i="3"/>
  <c r="H3840" i="3"/>
  <c r="K3840" i="3" s="1"/>
  <c r="I3840" i="3"/>
  <c r="L3840" i="3" s="1"/>
  <c r="J3840" i="3"/>
  <c r="M3840" i="3" s="1"/>
  <c r="N3840" i="3"/>
  <c r="H3841" i="3"/>
  <c r="K3841" i="3" s="1"/>
  <c r="I3841" i="3"/>
  <c r="L3841" i="3" s="1"/>
  <c r="J3841" i="3"/>
  <c r="M3841" i="3" s="1"/>
  <c r="N3841" i="3"/>
  <c r="H3842" i="3"/>
  <c r="K3842" i="3" s="1"/>
  <c r="I3842" i="3"/>
  <c r="L3842" i="3" s="1"/>
  <c r="J3842" i="3"/>
  <c r="M3842" i="3" s="1"/>
  <c r="N3842" i="3"/>
  <c r="H3843" i="3"/>
  <c r="K3843" i="3" s="1"/>
  <c r="I3843" i="3"/>
  <c r="L3843" i="3" s="1"/>
  <c r="J3843" i="3"/>
  <c r="M3843" i="3" s="1"/>
  <c r="N3843" i="3"/>
  <c r="H3844" i="3"/>
  <c r="K3844" i="3" s="1"/>
  <c r="I3844" i="3"/>
  <c r="L3844" i="3" s="1"/>
  <c r="J3844" i="3"/>
  <c r="M3844" i="3" s="1"/>
  <c r="N3844" i="3"/>
  <c r="H3845" i="3"/>
  <c r="K3845" i="3" s="1"/>
  <c r="I3845" i="3"/>
  <c r="L3845" i="3" s="1"/>
  <c r="J3845" i="3"/>
  <c r="M3845" i="3" s="1"/>
  <c r="N3845" i="3"/>
  <c r="H3846" i="3"/>
  <c r="K3846" i="3" s="1"/>
  <c r="I3846" i="3"/>
  <c r="L3846" i="3" s="1"/>
  <c r="J3846" i="3"/>
  <c r="M3846" i="3" s="1"/>
  <c r="N3846" i="3"/>
  <c r="H3847" i="3"/>
  <c r="K3847" i="3" s="1"/>
  <c r="I3847" i="3"/>
  <c r="L3847" i="3" s="1"/>
  <c r="J3847" i="3"/>
  <c r="M3847" i="3" s="1"/>
  <c r="N3847" i="3"/>
  <c r="H3848" i="3"/>
  <c r="K3848" i="3" s="1"/>
  <c r="I3848" i="3"/>
  <c r="L3848" i="3" s="1"/>
  <c r="J3848" i="3"/>
  <c r="M3848" i="3" s="1"/>
  <c r="N3848" i="3"/>
  <c r="H3849" i="3"/>
  <c r="K3849" i="3" s="1"/>
  <c r="I3849" i="3"/>
  <c r="L3849" i="3" s="1"/>
  <c r="J3849" i="3"/>
  <c r="M3849" i="3" s="1"/>
  <c r="N3849" i="3"/>
  <c r="H3850" i="3"/>
  <c r="K3850" i="3" s="1"/>
  <c r="I3850" i="3"/>
  <c r="L3850" i="3" s="1"/>
  <c r="J3850" i="3"/>
  <c r="M3850" i="3" s="1"/>
  <c r="N3850" i="3"/>
  <c r="H3851" i="3"/>
  <c r="K3851" i="3" s="1"/>
  <c r="I3851" i="3"/>
  <c r="L3851" i="3" s="1"/>
  <c r="J3851" i="3"/>
  <c r="M3851" i="3" s="1"/>
  <c r="N3851" i="3"/>
  <c r="H3852" i="3"/>
  <c r="K3852" i="3" s="1"/>
  <c r="I3852" i="3"/>
  <c r="L3852" i="3" s="1"/>
  <c r="J3852" i="3"/>
  <c r="M3852" i="3" s="1"/>
  <c r="N3852" i="3"/>
  <c r="H3853" i="3"/>
  <c r="K3853" i="3" s="1"/>
  <c r="I3853" i="3"/>
  <c r="L3853" i="3" s="1"/>
  <c r="J3853" i="3"/>
  <c r="M3853" i="3" s="1"/>
  <c r="N3853" i="3"/>
  <c r="H3854" i="3"/>
  <c r="K3854" i="3" s="1"/>
  <c r="I3854" i="3"/>
  <c r="L3854" i="3" s="1"/>
  <c r="J3854" i="3"/>
  <c r="M3854" i="3" s="1"/>
  <c r="N3854" i="3"/>
  <c r="H3855" i="3"/>
  <c r="K3855" i="3" s="1"/>
  <c r="I3855" i="3"/>
  <c r="L3855" i="3" s="1"/>
  <c r="J3855" i="3"/>
  <c r="M3855" i="3" s="1"/>
  <c r="N3855" i="3"/>
  <c r="H3856" i="3"/>
  <c r="K3856" i="3" s="1"/>
  <c r="I3856" i="3"/>
  <c r="L3856" i="3" s="1"/>
  <c r="J3856" i="3"/>
  <c r="M3856" i="3" s="1"/>
  <c r="N3856" i="3"/>
  <c r="H3857" i="3"/>
  <c r="K3857" i="3" s="1"/>
  <c r="I3857" i="3"/>
  <c r="L3857" i="3" s="1"/>
  <c r="J3857" i="3"/>
  <c r="M3857" i="3" s="1"/>
  <c r="N3857" i="3"/>
  <c r="H3858" i="3"/>
  <c r="K3858" i="3" s="1"/>
  <c r="I3858" i="3"/>
  <c r="L3858" i="3" s="1"/>
  <c r="J3858" i="3"/>
  <c r="M3858" i="3" s="1"/>
  <c r="N3858" i="3"/>
  <c r="H3859" i="3"/>
  <c r="K3859" i="3" s="1"/>
  <c r="I3859" i="3"/>
  <c r="L3859" i="3" s="1"/>
  <c r="J3859" i="3"/>
  <c r="M3859" i="3" s="1"/>
  <c r="N3859" i="3"/>
  <c r="H3860" i="3"/>
  <c r="K3860" i="3" s="1"/>
  <c r="I3860" i="3"/>
  <c r="L3860" i="3" s="1"/>
  <c r="J3860" i="3"/>
  <c r="M3860" i="3" s="1"/>
  <c r="N3860" i="3"/>
  <c r="H3861" i="3"/>
  <c r="K3861" i="3" s="1"/>
  <c r="I3861" i="3"/>
  <c r="L3861" i="3" s="1"/>
  <c r="J3861" i="3"/>
  <c r="M3861" i="3" s="1"/>
  <c r="N3861" i="3"/>
  <c r="H3862" i="3"/>
  <c r="K3862" i="3" s="1"/>
  <c r="I3862" i="3"/>
  <c r="L3862" i="3" s="1"/>
  <c r="J3862" i="3"/>
  <c r="M3862" i="3" s="1"/>
  <c r="N3862" i="3"/>
  <c r="H3863" i="3"/>
  <c r="K3863" i="3" s="1"/>
  <c r="I3863" i="3"/>
  <c r="L3863" i="3" s="1"/>
  <c r="J3863" i="3"/>
  <c r="M3863" i="3" s="1"/>
  <c r="N3863" i="3"/>
  <c r="H3864" i="3"/>
  <c r="K3864" i="3" s="1"/>
  <c r="I3864" i="3"/>
  <c r="L3864" i="3" s="1"/>
  <c r="J3864" i="3"/>
  <c r="M3864" i="3" s="1"/>
  <c r="N3864" i="3"/>
  <c r="H3865" i="3"/>
  <c r="K3865" i="3" s="1"/>
  <c r="I3865" i="3"/>
  <c r="L3865" i="3" s="1"/>
  <c r="J3865" i="3"/>
  <c r="M3865" i="3" s="1"/>
  <c r="N3865" i="3"/>
  <c r="H3866" i="3"/>
  <c r="K3866" i="3" s="1"/>
  <c r="I3866" i="3"/>
  <c r="L3866" i="3" s="1"/>
  <c r="J3866" i="3"/>
  <c r="M3866" i="3" s="1"/>
  <c r="N3866" i="3"/>
  <c r="H3867" i="3"/>
  <c r="K3867" i="3" s="1"/>
  <c r="I3867" i="3"/>
  <c r="L3867" i="3" s="1"/>
  <c r="J3867" i="3"/>
  <c r="M3867" i="3" s="1"/>
  <c r="N3867" i="3"/>
  <c r="H3868" i="3"/>
  <c r="K3868" i="3" s="1"/>
  <c r="I3868" i="3"/>
  <c r="L3868" i="3" s="1"/>
  <c r="J3868" i="3"/>
  <c r="M3868" i="3" s="1"/>
  <c r="N3868" i="3"/>
  <c r="H3869" i="3"/>
  <c r="K3869" i="3" s="1"/>
  <c r="I3869" i="3"/>
  <c r="L3869" i="3" s="1"/>
  <c r="J3869" i="3"/>
  <c r="M3869" i="3" s="1"/>
  <c r="N3869" i="3"/>
  <c r="H3870" i="3"/>
  <c r="K3870" i="3" s="1"/>
  <c r="I3870" i="3"/>
  <c r="L3870" i="3" s="1"/>
  <c r="J3870" i="3"/>
  <c r="M3870" i="3" s="1"/>
  <c r="N3870" i="3"/>
  <c r="H3871" i="3"/>
  <c r="K3871" i="3" s="1"/>
  <c r="I3871" i="3"/>
  <c r="L3871" i="3" s="1"/>
  <c r="J3871" i="3"/>
  <c r="M3871" i="3" s="1"/>
  <c r="N3871" i="3"/>
  <c r="H3872" i="3"/>
  <c r="K3872" i="3" s="1"/>
  <c r="I3872" i="3"/>
  <c r="L3872" i="3" s="1"/>
  <c r="J3872" i="3"/>
  <c r="M3872" i="3" s="1"/>
  <c r="N3872" i="3"/>
  <c r="H3873" i="3"/>
  <c r="K3873" i="3" s="1"/>
  <c r="I3873" i="3"/>
  <c r="L3873" i="3" s="1"/>
  <c r="J3873" i="3"/>
  <c r="M3873" i="3" s="1"/>
  <c r="N3873" i="3"/>
  <c r="H3874" i="3"/>
  <c r="K3874" i="3" s="1"/>
  <c r="I3874" i="3"/>
  <c r="L3874" i="3" s="1"/>
  <c r="J3874" i="3"/>
  <c r="M3874" i="3" s="1"/>
  <c r="N3874" i="3"/>
  <c r="H3875" i="3"/>
  <c r="K3875" i="3" s="1"/>
  <c r="I3875" i="3"/>
  <c r="L3875" i="3" s="1"/>
  <c r="J3875" i="3"/>
  <c r="M3875" i="3" s="1"/>
  <c r="N3875" i="3"/>
  <c r="H3876" i="3"/>
  <c r="K3876" i="3" s="1"/>
  <c r="I3876" i="3"/>
  <c r="L3876" i="3" s="1"/>
  <c r="J3876" i="3"/>
  <c r="M3876" i="3" s="1"/>
  <c r="N3876" i="3"/>
  <c r="H3877" i="3"/>
  <c r="K3877" i="3" s="1"/>
  <c r="I3877" i="3"/>
  <c r="L3877" i="3" s="1"/>
  <c r="J3877" i="3"/>
  <c r="M3877" i="3" s="1"/>
  <c r="N3877" i="3"/>
  <c r="H3878" i="3"/>
  <c r="K3878" i="3" s="1"/>
  <c r="I3878" i="3"/>
  <c r="L3878" i="3" s="1"/>
  <c r="J3878" i="3"/>
  <c r="M3878" i="3" s="1"/>
  <c r="N3878" i="3"/>
  <c r="H3879" i="3"/>
  <c r="K3879" i="3" s="1"/>
  <c r="I3879" i="3"/>
  <c r="L3879" i="3" s="1"/>
  <c r="J3879" i="3"/>
  <c r="M3879" i="3" s="1"/>
  <c r="N3879" i="3"/>
  <c r="H3880" i="3"/>
  <c r="K3880" i="3" s="1"/>
  <c r="I3880" i="3"/>
  <c r="L3880" i="3" s="1"/>
  <c r="J3880" i="3"/>
  <c r="M3880" i="3" s="1"/>
  <c r="N3880" i="3"/>
  <c r="H3881" i="3"/>
  <c r="K3881" i="3" s="1"/>
  <c r="I3881" i="3"/>
  <c r="L3881" i="3" s="1"/>
  <c r="J3881" i="3"/>
  <c r="M3881" i="3" s="1"/>
  <c r="N3881" i="3"/>
  <c r="H3882" i="3"/>
  <c r="K3882" i="3" s="1"/>
  <c r="I3882" i="3"/>
  <c r="L3882" i="3" s="1"/>
  <c r="J3882" i="3"/>
  <c r="M3882" i="3" s="1"/>
  <c r="N3882" i="3"/>
  <c r="H3883" i="3"/>
  <c r="K3883" i="3" s="1"/>
  <c r="I3883" i="3"/>
  <c r="L3883" i="3" s="1"/>
  <c r="J3883" i="3"/>
  <c r="M3883" i="3" s="1"/>
  <c r="N3883" i="3"/>
  <c r="H3884" i="3"/>
  <c r="K3884" i="3" s="1"/>
  <c r="I3884" i="3"/>
  <c r="L3884" i="3" s="1"/>
  <c r="J3884" i="3"/>
  <c r="M3884" i="3" s="1"/>
  <c r="N3884" i="3"/>
  <c r="H3885" i="3"/>
  <c r="K3885" i="3" s="1"/>
  <c r="I3885" i="3"/>
  <c r="L3885" i="3" s="1"/>
  <c r="J3885" i="3"/>
  <c r="M3885" i="3" s="1"/>
  <c r="N3885" i="3"/>
  <c r="H3886" i="3"/>
  <c r="K3886" i="3" s="1"/>
  <c r="I3886" i="3"/>
  <c r="L3886" i="3" s="1"/>
  <c r="J3886" i="3"/>
  <c r="M3886" i="3" s="1"/>
  <c r="N3886" i="3"/>
  <c r="H3887" i="3"/>
  <c r="K3887" i="3" s="1"/>
  <c r="I3887" i="3"/>
  <c r="L3887" i="3" s="1"/>
  <c r="J3887" i="3"/>
  <c r="M3887" i="3" s="1"/>
  <c r="N3887" i="3"/>
  <c r="H3888" i="3"/>
  <c r="K3888" i="3" s="1"/>
  <c r="I3888" i="3"/>
  <c r="L3888" i="3" s="1"/>
  <c r="J3888" i="3"/>
  <c r="M3888" i="3" s="1"/>
  <c r="N3888" i="3"/>
  <c r="H3889" i="3"/>
  <c r="K3889" i="3" s="1"/>
  <c r="I3889" i="3"/>
  <c r="L3889" i="3" s="1"/>
  <c r="J3889" i="3"/>
  <c r="M3889" i="3" s="1"/>
  <c r="N3889" i="3"/>
  <c r="H3890" i="3"/>
  <c r="K3890" i="3" s="1"/>
  <c r="I3890" i="3"/>
  <c r="L3890" i="3" s="1"/>
  <c r="J3890" i="3"/>
  <c r="M3890" i="3" s="1"/>
  <c r="N3890" i="3"/>
  <c r="H3891" i="3"/>
  <c r="K3891" i="3" s="1"/>
  <c r="I3891" i="3"/>
  <c r="L3891" i="3" s="1"/>
  <c r="J3891" i="3"/>
  <c r="M3891" i="3" s="1"/>
  <c r="N3891" i="3"/>
  <c r="H3892" i="3"/>
  <c r="K3892" i="3" s="1"/>
  <c r="I3892" i="3"/>
  <c r="L3892" i="3" s="1"/>
  <c r="J3892" i="3"/>
  <c r="M3892" i="3" s="1"/>
  <c r="N3892" i="3"/>
  <c r="H3893" i="3"/>
  <c r="K3893" i="3" s="1"/>
  <c r="I3893" i="3"/>
  <c r="L3893" i="3" s="1"/>
  <c r="J3893" i="3"/>
  <c r="M3893" i="3" s="1"/>
  <c r="N3893" i="3"/>
  <c r="H3894" i="3"/>
  <c r="K3894" i="3" s="1"/>
  <c r="I3894" i="3"/>
  <c r="L3894" i="3" s="1"/>
  <c r="J3894" i="3"/>
  <c r="M3894" i="3" s="1"/>
  <c r="N3894" i="3"/>
  <c r="H3895" i="3"/>
  <c r="K3895" i="3" s="1"/>
  <c r="I3895" i="3"/>
  <c r="L3895" i="3" s="1"/>
  <c r="J3895" i="3"/>
  <c r="M3895" i="3" s="1"/>
  <c r="N3895" i="3"/>
  <c r="H3896" i="3"/>
  <c r="K3896" i="3" s="1"/>
  <c r="I3896" i="3"/>
  <c r="L3896" i="3" s="1"/>
  <c r="J3896" i="3"/>
  <c r="M3896" i="3" s="1"/>
  <c r="N3896" i="3"/>
  <c r="H3897" i="3"/>
  <c r="K3897" i="3" s="1"/>
  <c r="I3897" i="3"/>
  <c r="L3897" i="3" s="1"/>
  <c r="J3897" i="3"/>
  <c r="M3897" i="3" s="1"/>
  <c r="N3897" i="3"/>
  <c r="H3898" i="3"/>
  <c r="K3898" i="3" s="1"/>
  <c r="I3898" i="3"/>
  <c r="L3898" i="3" s="1"/>
  <c r="J3898" i="3"/>
  <c r="M3898" i="3" s="1"/>
  <c r="N3898" i="3"/>
  <c r="H3899" i="3"/>
  <c r="K3899" i="3" s="1"/>
  <c r="I3899" i="3"/>
  <c r="L3899" i="3" s="1"/>
  <c r="J3899" i="3"/>
  <c r="M3899" i="3" s="1"/>
  <c r="N3899" i="3"/>
  <c r="H3900" i="3"/>
  <c r="K3900" i="3" s="1"/>
  <c r="I3900" i="3"/>
  <c r="L3900" i="3" s="1"/>
  <c r="J3900" i="3"/>
  <c r="M3900" i="3" s="1"/>
  <c r="N3900" i="3"/>
  <c r="H3901" i="3"/>
  <c r="K3901" i="3" s="1"/>
  <c r="I3901" i="3"/>
  <c r="L3901" i="3" s="1"/>
  <c r="J3901" i="3"/>
  <c r="M3901" i="3" s="1"/>
  <c r="N3901" i="3"/>
  <c r="H3902" i="3"/>
  <c r="K3902" i="3" s="1"/>
  <c r="I3902" i="3"/>
  <c r="L3902" i="3" s="1"/>
  <c r="J3902" i="3"/>
  <c r="M3902" i="3" s="1"/>
  <c r="N3902" i="3"/>
  <c r="H3903" i="3"/>
  <c r="K3903" i="3" s="1"/>
  <c r="I3903" i="3"/>
  <c r="L3903" i="3" s="1"/>
  <c r="J3903" i="3"/>
  <c r="M3903" i="3" s="1"/>
  <c r="N3903" i="3"/>
  <c r="H3904" i="3"/>
  <c r="K3904" i="3" s="1"/>
  <c r="I3904" i="3"/>
  <c r="L3904" i="3" s="1"/>
  <c r="J3904" i="3"/>
  <c r="M3904" i="3" s="1"/>
  <c r="N3904" i="3"/>
  <c r="H3905" i="3"/>
  <c r="K3905" i="3" s="1"/>
  <c r="I3905" i="3"/>
  <c r="L3905" i="3" s="1"/>
  <c r="J3905" i="3"/>
  <c r="M3905" i="3" s="1"/>
  <c r="N3905" i="3"/>
  <c r="H3906" i="3"/>
  <c r="K3906" i="3" s="1"/>
  <c r="I3906" i="3"/>
  <c r="L3906" i="3" s="1"/>
  <c r="J3906" i="3"/>
  <c r="M3906" i="3" s="1"/>
  <c r="N3906" i="3"/>
  <c r="H3907" i="3"/>
  <c r="K3907" i="3" s="1"/>
  <c r="I3907" i="3"/>
  <c r="L3907" i="3" s="1"/>
  <c r="J3907" i="3"/>
  <c r="M3907" i="3" s="1"/>
  <c r="N3907" i="3"/>
  <c r="H3908" i="3"/>
  <c r="K3908" i="3" s="1"/>
  <c r="I3908" i="3"/>
  <c r="L3908" i="3" s="1"/>
  <c r="J3908" i="3"/>
  <c r="M3908" i="3" s="1"/>
  <c r="N3908" i="3"/>
  <c r="H3909" i="3"/>
  <c r="K3909" i="3" s="1"/>
  <c r="I3909" i="3"/>
  <c r="L3909" i="3" s="1"/>
  <c r="J3909" i="3"/>
  <c r="M3909" i="3" s="1"/>
  <c r="N3909" i="3"/>
  <c r="H3910" i="3"/>
  <c r="K3910" i="3" s="1"/>
  <c r="I3910" i="3"/>
  <c r="L3910" i="3" s="1"/>
  <c r="J3910" i="3"/>
  <c r="M3910" i="3" s="1"/>
  <c r="N3910" i="3"/>
  <c r="H3911" i="3"/>
  <c r="K3911" i="3" s="1"/>
  <c r="I3911" i="3"/>
  <c r="L3911" i="3" s="1"/>
  <c r="J3911" i="3"/>
  <c r="M3911" i="3" s="1"/>
  <c r="N3911" i="3"/>
  <c r="H3912" i="3"/>
  <c r="K3912" i="3" s="1"/>
  <c r="I3912" i="3"/>
  <c r="L3912" i="3" s="1"/>
  <c r="J3912" i="3"/>
  <c r="M3912" i="3" s="1"/>
  <c r="N3912" i="3"/>
  <c r="H3913" i="3"/>
  <c r="K3913" i="3" s="1"/>
  <c r="I3913" i="3"/>
  <c r="L3913" i="3" s="1"/>
  <c r="J3913" i="3"/>
  <c r="M3913" i="3" s="1"/>
  <c r="N3913" i="3"/>
  <c r="H3914" i="3"/>
  <c r="K3914" i="3" s="1"/>
  <c r="I3914" i="3"/>
  <c r="L3914" i="3" s="1"/>
  <c r="J3914" i="3"/>
  <c r="M3914" i="3" s="1"/>
  <c r="N3914" i="3"/>
  <c r="H3915" i="3"/>
  <c r="K3915" i="3" s="1"/>
  <c r="I3915" i="3"/>
  <c r="L3915" i="3" s="1"/>
  <c r="J3915" i="3"/>
  <c r="M3915" i="3" s="1"/>
  <c r="N3915" i="3"/>
  <c r="H3916" i="3"/>
  <c r="K3916" i="3" s="1"/>
  <c r="I3916" i="3"/>
  <c r="L3916" i="3" s="1"/>
  <c r="J3916" i="3"/>
  <c r="M3916" i="3" s="1"/>
  <c r="N3916" i="3"/>
  <c r="H3917" i="3"/>
  <c r="K3917" i="3" s="1"/>
  <c r="I3917" i="3"/>
  <c r="L3917" i="3" s="1"/>
  <c r="J3917" i="3"/>
  <c r="M3917" i="3" s="1"/>
  <c r="N3917" i="3"/>
  <c r="H3918" i="3"/>
  <c r="K3918" i="3" s="1"/>
  <c r="I3918" i="3"/>
  <c r="L3918" i="3" s="1"/>
  <c r="J3918" i="3"/>
  <c r="M3918" i="3" s="1"/>
  <c r="N3918" i="3"/>
  <c r="H3919" i="3"/>
  <c r="K3919" i="3" s="1"/>
  <c r="I3919" i="3"/>
  <c r="L3919" i="3" s="1"/>
  <c r="J3919" i="3"/>
  <c r="M3919" i="3" s="1"/>
  <c r="N3919" i="3"/>
  <c r="H3920" i="3"/>
  <c r="K3920" i="3" s="1"/>
  <c r="I3920" i="3"/>
  <c r="L3920" i="3" s="1"/>
  <c r="J3920" i="3"/>
  <c r="M3920" i="3" s="1"/>
  <c r="N3920" i="3"/>
  <c r="H3921" i="3"/>
  <c r="K3921" i="3" s="1"/>
  <c r="I3921" i="3"/>
  <c r="L3921" i="3" s="1"/>
  <c r="J3921" i="3"/>
  <c r="M3921" i="3" s="1"/>
  <c r="N3921" i="3"/>
  <c r="H3922" i="3"/>
  <c r="K3922" i="3" s="1"/>
  <c r="I3922" i="3"/>
  <c r="L3922" i="3" s="1"/>
  <c r="J3922" i="3"/>
  <c r="M3922" i="3" s="1"/>
  <c r="N3922" i="3"/>
  <c r="H3923" i="3"/>
  <c r="K3923" i="3" s="1"/>
  <c r="I3923" i="3"/>
  <c r="L3923" i="3" s="1"/>
  <c r="J3923" i="3"/>
  <c r="M3923" i="3" s="1"/>
  <c r="N3923" i="3"/>
  <c r="H3924" i="3"/>
  <c r="K3924" i="3" s="1"/>
  <c r="I3924" i="3"/>
  <c r="L3924" i="3" s="1"/>
  <c r="J3924" i="3"/>
  <c r="M3924" i="3" s="1"/>
  <c r="N3924" i="3"/>
  <c r="H3925" i="3"/>
  <c r="K3925" i="3" s="1"/>
  <c r="I3925" i="3"/>
  <c r="L3925" i="3" s="1"/>
  <c r="J3925" i="3"/>
  <c r="M3925" i="3" s="1"/>
  <c r="N3925" i="3"/>
  <c r="H3926" i="3"/>
  <c r="K3926" i="3" s="1"/>
  <c r="I3926" i="3"/>
  <c r="L3926" i="3" s="1"/>
  <c r="J3926" i="3"/>
  <c r="M3926" i="3" s="1"/>
  <c r="N3926" i="3"/>
  <c r="H3927" i="3"/>
  <c r="K3927" i="3" s="1"/>
  <c r="I3927" i="3"/>
  <c r="L3927" i="3" s="1"/>
  <c r="J3927" i="3"/>
  <c r="M3927" i="3" s="1"/>
  <c r="N3927" i="3"/>
  <c r="H3928" i="3"/>
  <c r="K3928" i="3" s="1"/>
  <c r="I3928" i="3"/>
  <c r="L3928" i="3" s="1"/>
  <c r="J3928" i="3"/>
  <c r="M3928" i="3" s="1"/>
  <c r="N3928" i="3"/>
  <c r="H3929" i="3"/>
  <c r="K3929" i="3" s="1"/>
  <c r="I3929" i="3"/>
  <c r="L3929" i="3" s="1"/>
  <c r="J3929" i="3"/>
  <c r="M3929" i="3" s="1"/>
  <c r="N3929" i="3"/>
  <c r="H3930" i="3"/>
  <c r="K3930" i="3" s="1"/>
  <c r="I3930" i="3"/>
  <c r="L3930" i="3" s="1"/>
  <c r="J3930" i="3"/>
  <c r="M3930" i="3" s="1"/>
  <c r="N3930" i="3"/>
  <c r="H3931" i="3"/>
  <c r="K3931" i="3" s="1"/>
  <c r="I3931" i="3"/>
  <c r="L3931" i="3" s="1"/>
  <c r="J3931" i="3"/>
  <c r="M3931" i="3" s="1"/>
  <c r="N3931" i="3"/>
  <c r="H3932" i="3"/>
  <c r="K3932" i="3" s="1"/>
  <c r="I3932" i="3"/>
  <c r="L3932" i="3" s="1"/>
  <c r="J3932" i="3"/>
  <c r="M3932" i="3" s="1"/>
  <c r="N3932" i="3"/>
  <c r="H3933" i="3"/>
  <c r="K3933" i="3" s="1"/>
  <c r="I3933" i="3"/>
  <c r="L3933" i="3" s="1"/>
  <c r="J3933" i="3"/>
  <c r="M3933" i="3" s="1"/>
  <c r="N3933" i="3"/>
  <c r="H3934" i="3"/>
  <c r="K3934" i="3" s="1"/>
  <c r="I3934" i="3"/>
  <c r="L3934" i="3" s="1"/>
  <c r="J3934" i="3"/>
  <c r="M3934" i="3" s="1"/>
  <c r="N3934" i="3"/>
  <c r="H3935" i="3"/>
  <c r="K3935" i="3" s="1"/>
  <c r="I3935" i="3"/>
  <c r="L3935" i="3" s="1"/>
  <c r="J3935" i="3"/>
  <c r="M3935" i="3" s="1"/>
  <c r="N3935" i="3"/>
  <c r="H3936" i="3"/>
  <c r="K3936" i="3" s="1"/>
  <c r="I3936" i="3"/>
  <c r="L3936" i="3" s="1"/>
  <c r="J3936" i="3"/>
  <c r="M3936" i="3" s="1"/>
  <c r="N3936" i="3"/>
  <c r="H3937" i="3"/>
  <c r="K3937" i="3" s="1"/>
  <c r="I3937" i="3"/>
  <c r="L3937" i="3" s="1"/>
  <c r="J3937" i="3"/>
  <c r="M3937" i="3" s="1"/>
  <c r="N3937" i="3"/>
  <c r="H3938" i="3"/>
  <c r="K3938" i="3" s="1"/>
  <c r="I3938" i="3"/>
  <c r="L3938" i="3" s="1"/>
  <c r="J3938" i="3"/>
  <c r="M3938" i="3" s="1"/>
  <c r="N3938" i="3"/>
  <c r="H3939" i="3"/>
  <c r="K3939" i="3" s="1"/>
  <c r="I3939" i="3"/>
  <c r="L3939" i="3" s="1"/>
  <c r="J3939" i="3"/>
  <c r="M3939" i="3" s="1"/>
  <c r="N3939" i="3"/>
  <c r="H3940" i="3"/>
  <c r="K3940" i="3" s="1"/>
  <c r="I3940" i="3"/>
  <c r="L3940" i="3" s="1"/>
  <c r="J3940" i="3"/>
  <c r="M3940" i="3" s="1"/>
  <c r="N3940" i="3"/>
  <c r="H3941" i="3"/>
  <c r="K3941" i="3" s="1"/>
  <c r="I3941" i="3"/>
  <c r="L3941" i="3" s="1"/>
  <c r="J3941" i="3"/>
  <c r="M3941" i="3" s="1"/>
  <c r="N3941" i="3"/>
  <c r="H3942" i="3"/>
  <c r="K3942" i="3" s="1"/>
  <c r="I3942" i="3"/>
  <c r="L3942" i="3" s="1"/>
  <c r="J3942" i="3"/>
  <c r="M3942" i="3" s="1"/>
  <c r="N3942" i="3"/>
  <c r="H3943" i="3"/>
  <c r="K3943" i="3" s="1"/>
  <c r="I3943" i="3"/>
  <c r="L3943" i="3" s="1"/>
  <c r="J3943" i="3"/>
  <c r="M3943" i="3" s="1"/>
  <c r="N3943" i="3"/>
  <c r="H3944" i="3"/>
  <c r="K3944" i="3" s="1"/>
  <c r="I3944" i="3"/>
  <c r="L3944" i="3" s="1"/>
  <c r="J3944" i="3"/>
  <c r="M3944" i="3" s="1"/>
  <c r="N3944" i="3"/>
  <c r="H3945" i="3"/>
  <c r="K3945" i="3" s="1"/>
  <c r="I3945" i="3"/>
  <c r="L3945" i="3" s="1"/>
  <c r="J3945" i="3"/>
  <c r="M3945" i="3" s="1"/>
  <c r="N3945" i="3"/>
  <c r="H3946" i="3"/>
  <c r="K3946" i="3" s="1"/>
  <c r="I3946" i="3"/>
  <c r="L3946" i="3" s="1"/>
  <c r="J3946" i="3"/>
  <c r="M3946" i="3" s="1"/>
  <c r="N3946" i="3"/>
  <c r="H3947" i="3"/>
  <c r="K3947" i="3" s="1"/>
  <c r="I3947" i="3"/>
  <c r="L3947" i="3" s="1"/>
  <c r="J3947" i="3"/>
  <c r="M3947" i="3" s="1"/>
  <c r="N3947" i="3"/>
  <c r="H3948" i="3"/>
  <c r="K3948" i="3" s="1"/>
  <c r="I3948" i="3"/>
  <c r="L3948" i="3" s="1"/>
  <c r="J3948" i="3"/>
  <c r="M3948" i="3" s="1"/>
  <c r="N3948" i="3"/>
  <c r="H3949" i="3"/>
  <c r="K3949" i="3" s="1"/>
  <c r="I3949" i="3"/>
  <c r="L3949" i="3" s="1"/>
  <c r="J3949" i="3"/>
  <c r="M3949" i="3" s="1"/>
  <c r="N3949" i="3"/>
  <c r="H3950" i="3"/>
  <c r="K3950" i="3" s="1"/>
  <c r="I3950" i="3"/>
  <c r="L3950" i="3" s="1"/>
  <c r="J3950" i="3"/>
  <c r="M3950" i="3" s="1"/>
  <c r="N3950" i="3"/>
  <c r="H3951" i="3"/>
  <c r="K3951" i="3" s="1"/>
  <c r="I3951" i="3"/>
  <c r="L3951" i="3" s="1"/>
  <c r="J3951" i="3"/>
  <c r="M3951" i="3" s="1"/>
  <c r="N3951" i="3"/>
  <c r="H3952" i="3"/>
  <c r="K3952" i="3" s="1"/>
  <c r="I3952" i="3"/>
  <c r="L3952" i="3" s="1"/>
  <c r="J3952" i="3"/>
  <c r="M3952" i="3" s="1"/>
  <c r="N3952" i="3"/>
  <c r="H3953" i="3"/>
  <c r="K3953" i="3" s="1"/>
  <c r="I3953" i="3"/>
  <c r="L3953" i="3" s="1"/>
  <c r="J3953" i="3"/>
  <c r="M3953" i="3" s="1"/>
  <c r="N3953" i="3"/>
  <c r="H3954" i="3"/>
  <c r="K3954" i="3" s="1"/>
  <c r="I3954" i="3"/>
  <c r="L3954" i="3" s="1"/>
  <c r="J3954" i="3"/>
  <c r="M3954" i="3" s="1"/>
  <c r="N3954" i="3"/>
  <c r="H3955" i="3"/>
  <c r="K3955" i="3" s="1"/>
  <c r="I3955" i="3"/>
  <c r="L3955" i="3" s="1"/>
  <c r="J3955" i="3"/>
  <c r="M3955" i="3" s="1"/>
  <c r="N3955" i="3"/>
  <c r="H3956" i="3"/>
  <c r="K3956" i="3" s="1"/>
  <c r="I3956" i="3"/>
  <c r="L3956" i="3" s="1"/>
  <c r="J3956" i="3"/>
  <c r="M3956" i="3" s="1"/>
  <c r="N3956" i="3"/>
  <c r="H3957" i="3"/>
  <c r="K3957" i="3" s="1"/>
  <c r="I3957" i="3"/>
  <c r="L3957" i="3" s="1"/>
  <c r="J3957" i="3"/>
  <c r="M3957" i="3" s="1"/>
  <c r="N3957" i="3"/>
  <c r="H3958" i="3"/>
  <c r="K3958" i="3" s="1"/>
  <c r="I3958" i="3"/>
  <c r="L3958" i="3" s="1"/>
  <c r="J3958" i="3"/>
  <c r="M3958" i="3" s="1"/>
  <c r="N3958" i="3"/>
  <c r="H3959" i="3"/>
  <c r="K3959" i="3" s="1"/>
  <c r="I3959" i="3"/>
  <c r="L3959" i="3" s="1"/>
  <c r="J3959" i="3"/>
  <c r="M3959" i="3" s="1"/>
  <c r="N3959" i="3"/>
  <c r="H3960" i="3"/>
  <c r="K3960" i="3" s="1"/>
  <c r="I3960" i="3"/>
  <c r="L3960" i="3" s="1"/>
  <c r="J3960" i="3"/>
  <c r="M3960" i="3" s="1"/>
  <c r="N3960" i="3"/>
  <c r="H3961" i="3"/>
  <c r="K3961" i="3" s="1"/>
  <c r="I3961" i="3"/>
  <c r="L3961" i="3" s="1"/>
  <c r="J3961" i="3"/>
  <c r="M3961" i="3" s="1"/>
  <c r="N3961" i="3"/>
  <c r="H3962" i="3"/>
  <c r="K3962" i="3" s="1"/>
  <c r="I3962" i="3"/>
  <c r="L3962" i="3" s="1"/>
  <c r="J3962" i="3"/>
  <c r="M3962" i="3" s="1"/>
  <c r="N3962" i="3"/>
  <c r="H3963" i="3"/>
  <c r="K3963" i="3" s="1"/>
  <c r="I3963" i="3"/>
  <c r="L3963" i="3" s="1"/>
  <c r="J3963" i="3"/>
  <c r="M3963" i="3" s="1"/>
  <c r="N3963" i="3"/>
  <c r="H3964" i="3"/>
  <c r="K3964" i="3" s="1"/>
  <c r="I3964" i="3"/>
  <c r="L3964" i="3" s="1"/>
  <c r="J3964" i="3"/>
  <c r="M3964" i="3" s="1"/>
  <c r="N3964" i="3"/>
  <c r="H3965" i="3"/>
  <c r="K3965" i="3" s="1"/>
  <c r="I3965" i="3"/>
  <c r="L3965" i="3" s="1"/>
  <c r="J3965" i="3"/>
  <c r="M3965" i="3" s="1"/>
  <c r="N3965" i="3"/>
  <c r="H3966" i="3"/>
  <c r="K3966" i="3" s="1"/>
  <c r="I3966" i="3"/>
  <c r="L3966" i="3" s="1"/>
  <c r="J3966" i="3"/>
  <c r="M3966" i="3" s="1"/>
  <c r="N3966" i="3"/>
  <c r="H3967" i="3"/>
  <c r="K3967" i="3" s="1"/>
  <c r="I3967" i="3"/>
  <c r="L3967" i="3" s="1"/>
  <c r="J3967" i="3"/>
  <c r="M3967" i="3" s="1"/>
  <c r="N3967" i="3"/>
  <c r="H3968" i="3"/>
  <c r="K3968" i="3" s="1"/>
  <c r="I3968" i="3"/>
  <c r="L3968" i="3" s="1"/>
  <c r="J3968" i="3"/>
  <c r="M3968" i="3" s="1"/>
  <c r="N3968" i="3"/>
  <c r="H3969" i="3"/>
  <c r="K3969" i="3" s="1"/>
  <c r="I3969" i="3"/>
  <c r="L3969" i="3" s="1"/>
  <c r="J3969" i="3"/>
  <c r="M3969" i="3" s="1"/>
  <c r="N3969" i="3"/>
  <c r="H3970" i="3"/>
  <c r="K3970" i="3" s="1"/>
  <c r="I3970" i="3"/>
  <c r="L3970" i="3" s="1"/>
  <c r="J3970" i="3"/>
  <c r="M3970" i="3" s="1"/>
  <c r="N3970" i="3"/>
  <c r="H3971" i="3"/>
  <c r="K3971" i="3" s="1"/>
  <c r="I3971" i="3"/>
  <c r="L3971" i="3" s="1"/>
  <c r="J3971" i="3"/>
  <c r="M3971" i="3" s="1"/>
  <c r="N3971" i="3"/>
  <c r="H3972" i="3"/>
  <c r="K3972" i="3" s="1"/>
  <c r="I3972" i="3"/>
  <c r="L3972" i="3" s="1"/>
  <c r="J3972" i="3"/>
  <c r="M3972" i="3" s="1"/>
  <c r="N3972" i="3"/>
  <c r="H3973" i="3"/>
  <c r="K3973" i="3" s="1"/>
  <c r="I3973" i="3"/>
  <c r="L3973" i="3" s="1"/>
  <c r="J3973" i="3"/>
  <c r="M3973" i="3" s="1"/>
  <c r="N3973" i="3"/>
  <c r="H3974" i="3"/>
  <c r="K3974" i="3" s="1"/>
  <c r="I3974" i="3"/>
  <c r="L3974" i="3" s="1"/>
  <c r="J3974" i="3"/>
  <c r="M3974" i="3" s="1"/>
  <c r="N3974" i="3"/>
  <c r="H3975" i="3"/>
  <c r="K3975" i="3" s="1"/>
  <c r="I3975" i="3"/>
  <c r="L3975" i="3" s="1"/>
  <c r="J3975" i="3"/>
  <c r="M3975" i="3" s="1"/>
  <c r="N3975" i="3"/>
  <c r="H3976" i="3"/>
  <c r="K3976" i="3" s="1"/>
  <c r="I3976" i="3"/>
  <c r="L3976" i="3" s="1"/>
  <c r="J3976" i="3"/>
  <c r="M3976" i="3" s="1"/>
  <c r="N3976" i="3"/>
  <c r="H3977" i="3"/>
  <c r="K3977" i="3" s="1"/>
  <c r="I3977" i="3"/>
  <c r="L3977" i="3" s="1"/>
  <c r="J3977" i="3"/>
  <c r="M3977" i="3" s="1"/>
  <c r="N3977" i="3"/>
  <c r="H3978" i="3"/>
  <c r="K3978" i="3" s="1"/>
  <c r="I3978" i="3"/>
  <c r="L3978" i="3" s="1"/>
  <c r="J3978" i="3"/>
  <c r="M3978" i="3" s="1"/>
  <c r="N3978" i="3"/>
  <c r="H3979" i="3"/>
  <c r="K3979" i="3" s="1"/>
  <c r="I3979" i="3"/>
  <c r="L3979" i="3" s="1"/>
  <c r="J3979" i="3"/>
  <c r="M3979" i="3" s="1"/>
  <c r="N3979" i="3"/>
  <c r="H3980" i="3"/>
  <c r="K3980" i="3" s="1"/>
  <c r="I3980" i="3"/>
  <c r="L3980" i="3" s="1"/>
  <c r="J3980" i="3"/>
  <c r="M3980" i="3" s="1"/>
  <c r="N3980" i="3"/>
  <c r="H3981" i="3"/>
  <c r="K3981" i="3" s="1"/>
  <c r="I3981" i="3"/>
  <c r="L3981" i="3" s="1"/>
  <c r="J3981" i="3"/>
  <c r="M3981" i="3" s="1"/>
  <c r="N3981" i="3"/>
  <c r="H3982" i="3"/>
  <c r="K3982" i="3" s="1"/>
  <c r="I3982" i="3"/>
  <c r="L3982" i="3" s="1"/>
  <c r="J3982" i="3"/>
  <c r="M3982" i="3" s="1"/>
  <c r="N3982" i="3"/>
  <c r="H3983" i="3"/>
  <c r="K3983" i="3" s="1"/>
  <c r="I3983" i="3"/>
  <c r="L3983" i="3" s="1"/>
  <c r="J3983" i="3"/>
  <c r="M3983" i="3" s="1"/>
  <c r="N3983" i="3"/>
  <c r="H3984" i="3"/>
  <c r="K3984" i="3" s="1"/>
  <c r="I3984" i="3"/>
  <c r="L3984" i="3" s="1"/>
  <c r="J3984" i="3"/>
  <c r="M3984" i="3" s="1"/>
  <c r="N3984" i="3"/>
  <c r="H3985" i="3"/>
  <c r="K3985" i="3" s="1"/>
  <c r="I3985" i="3"/>
  <c r="L3985" i="3" s="1"/>
  <c r="J3985" i="3"/>
  <c r="M3985" i="3" s="1"/>
  <c r="N3985" i="3"/>
  <c r="H3986" i="3"/>
  <c r="K3986" i="3" s="1"/>
  <c r="I3986" i="3"/>
  <c r="L3986" i="3" s="1"/>
  <c r="J3986" i="3"/>
  <c r="M3986" i="3" s="1"/>
  <c r="N3986" i="3"/>
  <c r="H3987" i="3"/>
  <c r="K3987" i="3" s="1"/>
  <c r="I3987" i="3"/>
  <c r="L3987" i="3" s="1"/>
  <c r="J3987" i="3"/>
  <c r="M3987" i="3" s="1"/>
  <c r="N3987" i="3"/>
  <c r="H3988" i="3"/>
  <c r="K3988" i="3" s="1"/>
  <c r="I3988" i="3"/>
  <c r="L3988" i="3" s="1"/>
  <c r="J3988" i="3"/>
  <c r="M3988" i="3" s="1"/>
  <c r="N3988" i="3"/>
  <c r="H3989" i="3"/>
  <c r="K3989" i="3" s="1"/>
  <c r="I3989" i="3"/>
  <c r="L3989" i="3" s="1"/>
  <c r="J3989" i="3"/>
  <c r="M3989" i="3" s="1"/>
  <c r="N3989" i="3"/>
  <c r="H3990" i="3"/>
  <c r="K3990" i="3" s="1"/>
  <c r="I3990" i="3"/>
  <c r="L3990" i="3" s="1"/>
  <c r="J3990" i="3"/>
  <c r="M3990" i="3" s="1"/>
  <c r="N3990" i="3"/>
  <c r="H3991" i="3"/>
  <c r="K3991" i="3" s="1"/>
  <c r="I3991" i="3"/>
  <c r="L3991" i="3" s="1"/>
  <c r="J3991" i="3"/>
  <c r="M3991" i="3" s="1"/>
  <c r="N3991" i="3"/>
  <c r="H3992" i="3"/>
  <c r="K3992" i="3" s="1"/>
  <c r="I3992" i="3"/>
  <c r="L3992" i="3" s="1"/>
  <c r="J3992" i="3"/>
  <c r="M3992" i="3" s="1"/>
  <c r="N3992" i="3"/>
  <c r="H3993" i="3"/>
  <c r="K3993" i="3" s="1"/>
  <c r="I3993" i="3"/>
  <c r="L3993" i="3" s="1"/>
  <c r="J3993" i="3"/>
  <c r="M3993" i="3" s="1"/>
  <c r="N3993" i="3"/>
  <c r="H3994" i="3"/>
  <c r="K3994" i="3" s="1"/>
  <c r="I3994" i="3"/>
  <c r="L3994" i="3" s="1"/>
  <c r="J3994" i="3"/>
  <c r="M3994" i="3" s="1"/>
  <c r="N3994" i="3"/>
  <c r="H3995" i="3"/>
  <c r="K3995" i="3" s="1"/>
  <c r="I3995" i="3"/>
  <c r="L3995" i="3" s="1"/>
  <c r="J3995" i="3"/>
  <c r="M3995" i="3" s="1"/>
  <c r="N3995" i="3"/>
  <c r="H3996" i="3"/>
  <c r="K3996" i="3" s="1"/>
  <c r="I3996" i="3"/>
  <c r="L3996" i="3" s="1"/>
  <c r="J3996" i="3"/>
  <c r="M3996" i="3" s="1"/>
  <c r="N3996" i="3"/>
  <c r="H3997" i="3"/>
  <c r="K3997" i="3" s="1"/>
  <c r="I3997" i="3"/>
  <c r="L3997" i="3" s="1"/>
  <c r="J3997" i="3"/>
  <c r="M3997" i="3" s="1"/>
  <c r="N3997" i="3"/>
  <c r="H3998" i="3"/>
  <c r="K3998" i="3" s="1"/>
  <c r="I3998" i="3"/>
  <c r="L3998" i="3" s="1"/>
  <c r="J3998" i="3"/>
  <c r="M3998" i="3" s="1"/>
  <c r="N3998" i="3"/>
  <c r="F3111" i="3"/>
  <c r="H3111" i="3" s="1"/>
  <c r="K3111" i="3" s="1"/>
  <c r="F3112" i="3"/>
  <c r="H3112" i="3" s="1"/>
  <c r="F3114" i="3"/>
  <c r="H3114" i="3" s="1"/>
  <c r="K3114" i="3" s="1"/>
  <c r="F3115" i="3"/>
  <c r="H3115" i="3" s="1"/>
  <c r="K3115" i="3" s="1"/>
  <c r="F3116" i="3"/>
  <c r="H3116" i="3" s="1"/>
  <c r="K3116" i="3" s="1"/>
  <c r="F3118" i="3"/>
  <c r="H3118" i="3" s="1"/>
  <c r="K3118" i="3" s="1"/>
  <c r="F3119" i="3"/>
  <c r="H3119" i="3" s="1"/>
  <c r="K3119" i="3" s="1"/>
  <c r="F3120" i="3"/>
  <c r="H3120" i="3" s="1"/>
  <c r="K3120" i="3" s="1"/>
  <c r="F3121" i="3"/>
  <c r="H3121" i="3" s="1"/>
  <c r="K3121" i="3" s="1"/>
  <c r="F3122" i="3"/>
  <c r="H3122" i="3" s="1"/>
  <c r="K3122" i="3" s="1"/>
  <c r="F3123" i="3"/>
  <c r="H3123" i="3" s="1"/>
  <c r="K3123" i="3" s="1"/>
  <c r="F3125" i="3"/>
  <c r="H3125" i="3" s="1"/>
  <c r="K3125" i="3" s="1"/>
  <c r="F3127" i="3"/>
  <c r="H3127" i="3" s="1"/>
  <c r="K3127" i="3" s="1"/>
  <c r="F3128" i="3"/>
  <c r="H3128" i="3" s="1"/>
  <c r="K3128" i="3" s="1"/>
  <c r="F3130" i="3"/>
  <c r="H3130" i="3" s="1"/>
  <c r="K3130" i="3" s="1"/>
  <c r="F3131" i="3"/>
  <c r="H3131" i="3" s="1"/>
  <c r="K3131" i="3" s="1"/>
  <c r="F3132" i="3"/>
  <c r="H3132" i="3" s="1"/>
  <c r="K3132" i="3" s="1"/>
  <c r="F3133" i="3"/>
  <c r="H3133" i="3" s="1"/>
  <c r="K3133" i="3" s="1"/>
  <c r="F3134" i="3"/>
  <c r="N3134" i="3" s="1"/>
  <c r="F3135" i="3"/>
  <c r="H3135" i="3" s="1"/>
  <c r="K3135" i="3" s="1"/>
  <c r="F3136" i="3"/>
  <c r="F3137" i="3"/>
  <c r="I3137" i="3" s="1"/>
  <c r="L3137" i="3" s="1"/>
  <c r="F3138" i="3"/>
  <c r="N3138" i="3" s="1"/>
  <c r="F3139" i="3"/>
  <c r="H3139" i="3" s="1"/>
  <c r="K3139" i="3" s="1"/>
  <c r="F3140" i="3"/>
  <c r="H3140" i="3" s="1"/>
  <c r="K3140" i="3" s="1"/>
  <c r="F3141" i="3"/>
  <c r="H3141" i="3" s="1"/>
  <c r="K3141" i="3" s="1"/>
  <c r="F3142" i="3"/>
  <c r="H3142" i="3" s="1"/>
  <c r="K3142" i="3" s="1"/>
  <c r="F3143" i="3"/>
  <c r="H3143" i="3" s="1"/>
  <c r="K3143" i="3" s="1"/>
  <c r="F3144" i="3"/>
  <c r="F3145" i="3"/>
  <c r="H3145" i="3" s="1"/>
  <c r="K3145" i="3" s="1"/>
  <c r="F3146" i="3"/>
  <c r="F3147" i="3"/>
  <c r="N3147" i="3" s="1"/>
  <c r="F3148" i="3"/>
  <c r="J3148" i="3" s="1"/>
  <c r="M3148" i="3" s="1"/>
  <c r="F3149" i="3"/>
  <c r="I3149" i="3" s="1"/>
  <c r="L3149" i="3" s="1"/>
  <c r="F3150" i="3"/>
  <c r="H3150" i="3" s="1"/>
  <c r="K3150" i="3" s="1"/>
  <c r="F3151" i="3"/>
  <c r="H3151" i="3" s="1"/>
  <c r="F3152" i="3"/>
  <c r="H3152" i="3" s="1"/>
  <c r="K3152" i="3" s="1"/>
  <c r="F3153" i="3"/>
  <c r="H3153" i="3" s="1"/>
  <c r="K3153" i="3" s="1"/>
  <c r="F3154" i="3"/>
  <c r="H3154" i="3" s="1"/>
  <c r="K3154" i="3" s="1"/>
  <c r="F3155" i="3"/>
  <c r="H3155" i="3" s="1"/>
  <c r="K3155" i="3" s="1"/>
  <c r="F3156" i="3"/>
  <c r="H3156" i="3" s="1"/>
  <c r="K3156" i="3" s="1"/>
  <c r="F3157" i="3"/>
  <c r="H3157" i="3" s="1"/>
  <c r="K3157" i="3" s="1"/>
  <c r="F3158" i="3"/>
  <c r="H3158" i="3" s="1"/>
  <c r="K3158" i="3" s="1"/>
  <c r="F3159" i="3"/>
  <c r="H3159" i="3" s="1"/>
  <c r="K3159" i="3" s="1"/>
  <c r="F3160" i="3"/>
  <c r="H3160" i="3" s="1"/>
  <c r="K3160" i="3" s="1"/>
  <c r="F3161" i="3"/>
  <c r="H3161" i="3" s="1"/>
  <c r="F3162" i="3"/>
  <c r="H3162" i="3" s="1"/>
  <c r="K3162" i="3" s="1"/>
  <c r="F3163" i="3"/>
  <c r="N3163" i="3" s="1"/>
  <c r="F3164" i="3"/>
  <c r="I3164" i="3" s="1"/>
  <c r="L3164" i="3" s="1"/>
  <c r="F3165" i="3"/>
  <c r="I3165" i="3" s="1"/>
  <c r="L3165" i="3" s="1"/>
  <c r="F3166" i="3"/>
  <c r="H3166" i="3" s="1"/>
  <c r="K3166" i="3" s="1"/>
  <c r="F3167" i="3"/>
  <c r="H3167" i="3" s="1"/>
  <c r="K3167" i="3" s="1"/>
  <c r="F3168" i="3"/>
  <c r="H3168" i="3" s="1"/>
  <c r="K3168" i="3" s="1"/>
  <c r="F3169" i="3"/>
  <c r="H3169" i="3" s="1"/>
  <c r="K3169" i="3" s="1"/>
  <c r="F3170" i="3"/>
  <c r="H3170" i="3" s="1"/>
  <c r="K3170" i="3" s="1"/>
  <c r="F3171" i="3"/>
  <c r="H3171" i="3" s="1"/>
  <c r="K3171" i="3" s="1"/>
  <c r="F3172" i="3"/>
  <c r="H3172" i="3" s="1"/>
  <c r="K3172" i="3" s="1"/>
  <c r="F3173" i="3"/>
  <c r="H3173" i="3" s="1"/>
  <c r="K3173" i="3" s="1"/>
  <c r="F3174" i="3"/>
  <c r="H3174" i="3" s="1"/>
  <c r="K3174" i="3" s="1"/>
  <c r="F3175" i="3"/>
  <c r="H3175" i="3" s="1"/>
  <c r="K3175" i="3" s="1"/>
  <c r="F3176" i="3"/>
  <c r="H3176" i="3" s="1"/>
  <c r="K3176" i="3" s="1"/>
  <c r="F3177" i="3"/>
  <c r="H3177" i="3" s="1"/>
  <c r="K3177" i="3" s="1"/>
  <c r="F3178" i="3"/>
  <c r="H3178" i="3" s="1"/>
  <c r="K3178" i="3" s="1"/>
  <c r="F3179" i="3"/>
  <c r="H3179" i="3" s="1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H426" i="1"/>
  <c r="K426" i="1" s="1"/>
  <c r="G426" i="1"/>
  <c r="J426" i="1" s="1"/>
  <c r="F426" i="1"/>
  <c r="I426" i="1" s="1"/>
  <c r="D426" i="1"/>
  <c r="H425" i="1"/>
  <c r="K425" i="1" s="1"/>
  <c r="G425" i="1"/>
  <c r="J425" i="1" s="1"/>
  <c r="F425" i="1"/>
  <c r="I425" i="1" s="1"/>
  <c r="D425" i="1"/>
  <c r="H424" i="1"/>
  <c r="K424" i="1" s="1"/>
  <c r="G424" i="1"/>
  <c r="J424" i="1" s="1"/>
  <c r="F424" i="1"/>
  <c r="I424" i="1" s="1"/>
  <c r="D424" i="1"/>
  <c r="H423" i="1"/>
  <c r="K423" i="1" s="1"/>
  <c r="G423" i="1"/>
  <c r="J423" i="1" s="1"/>
  <c r="F423" i="1"/>
  <c r="I423" i="1" s="1"/>
  <c r="D423" i="1"/>
  <c r="H422" i="1"/>
  <c r="K422" i="1" s="1"/>
  <c r="G422" i="1"/>
  <c r="J422" i="1" s="1"/>
  <c r="F422" i="1"/>
  <c r="I422" i="1" s="1"/>
  <c r="D422" i="1"/>
  <c r="H421" i="1"/>
  <c r="K421" i="1" s="1"/>
  <c r="G421" i="1"/>
  <c r="J421" i="1" s="1"/>
  <c r="F421" i="1"/>
  <c r="I421" i="1" s="1"/>
  <c r="D421" i="1"/>
  <c r="A421" i="1"/>
  <c r="A422" i="1" s="1"/>
  <c r="A423" i="1" s="1"/>
  <c r="A424" i="1" s="1"/>
  <c r="A425" i="1" s="1"/>
  <c r="A426" i="1" s="1"/>
  <c r="E3100" i="3"/>
  <c r="F3100" i="3"/>
  <c r="H3100" i="3" s="1"/>
  <c r="E3101" i="3"/>
  <c r="F3101" i="3"/>
  <c r="J3101" i="3" s="1"/>
  <c r="M3101" i="3" s="1"/>
  <c r="E3102" i="3"/>
  <c r="F3102" i="3"/>
  <c r="H3102" i="3" s="1"/>
  <c r="K3102" i="3" s="1"/>
  <c r="E3103" i="3"/>
  <c r="F3103" i="3"/>
  <c r="H3103" i="3" s="1"/>
  <c r="K3103" i="3" s="1"/>
  <c r="E3104" i="3"/>
  <c r="F3104" i="3"/>
  <c r="I3104" i="3" s="1"/>
  <c r="L3104" i="3" s="1"/>
  <c r="N3105" i="3"/>
  <c r="N3106" i="3"/>
  <c r="N3107" i="3"/>
  <c r="E3108" i="3"/>
  <c r="F3108" i="3"/>
  <c r="J3108" i="3" s="1"/>
  <c r="M3108" i="3" s="1"/>
  <c r="E3109" i="3"/>
  <c r="F3109" i="3"/>
  <c r="J3109" i="3" s="1"/>
  <c r="M3109" i="3" s="1"/>
  <c r="N3110" i="3"/>
  <c r="E3067" i="3"/>
  <c r="F3067" i="3"/>
  <c r="H3067" i="3" s="1"/>
  <c r="K3067" i="3" s="1"/>
  <c r="E3068" i="3"/>
  <c r="F3068" i="3"/>
  <c r="J3068" i="3" s="1"/>
  <c r="M3068" i="3" s="1"/>
  <c r="N3069" i="3"/>
  <c r="E3070" i="3"/>
  <c r="F3070" i="3"/>
  <c r="J3070" i="3" s="1"/>
  <c r="M3070" i="3" s="1"/>
  <c r="E3071" i="3"/>
  <c r="F3071" i="3"/>
  <c r="H3071" i="3" s="1"/>
  <c r="K3071" i="3" s="1"/>
  <c r="N3072" i="3"/>
  <c r="E3073" i="3"/>
  <c r="F3073" i="3"/>
  <c r="J3073" i="3" s="1"/>
  <c r="M3073" i="3" s="1"/>
  <c r="E3074" i="3"/>
  <c r="F3074" i="3"/>
  <c r="I3074" i="3" s="1"/>
  <c r="L3074" i="3" s="1"/>
  <c r="E3075" i="3"/>
  <c r="F3075" i="3"/>
  <c r="I3075" i="3" s="1"/>
  <c r="L3075" i="3" s="1"/>
  <c r="E3076" i="3"/>
  <c r="F3076" i="3"/>
  <c r="H3076" i="3" s="1"/>
  <c r="K3076" i="3" s="1"/>
  <c r="N3077" i="3"/>
  <c r="E3078" i="3"/>
  <c r="F3078" i="3"/>
  <c r="H3078" i="3" s="1"/>
  <c r="K3078" i="3" s="1"/>
  <c r="E3079" i="3"/>
  <c r="F3079" i="3"/>
  <c r="H3079" i="3" s="1"/>
  <c r="K3079" i="3" s="1"/>
  <c r="E3080" i="3"/>
  <c r="F3080" i="3"/>
  <c r="H3080" i="3" s="1"/>
  <c r="K3080" i="3" s="1"/>
  <c r="E3081" i="3"/>
  <c r="F3081" i="3"/>
  <c r="H3081" i="3" s="1"/>
  <c r="K3081" i="3" s="1"/>
  <c r="N3082" i="3"/>
  <c r="E3083" i="3"/>
  <c r="F3083" i="3"/>
  <c r="H3083" i="3" s="1"/>
  <c r="K3083" i="3" s="1"/>
  <c r="E3084" i="3"/>
  <c r="F3084" i="3"/>
  <c r="I3084" i="3" s="1"/>
  <c r="L3084" i="3" s="1"/>
  <c r="E3085" i="3"/>
  <c r="F3085" i="3"/>
  <c r="H3085" i="3" s="1"/>
  <c r="K3085" i="3" s="1"/>
  <c r="E3086" i="3"/>
  <c r="F3086" i="3"/>
  <c r="I3086" i="3" s="1"/>
  <c r="L3086" i="3" s="1"/>
  <c r="E3087" i="3"/>
  <c r="F3087" i="3"/>
  <c r="N3087" i="3" s="1"/>
  <c r="E3088" i="3"/>
  <c r="F3088" i="3"/>
  <c r="I3088" i="3" s="1"/>
  <c r="L3088" i="3" s="1"/>
  <c r="E3089" i="3"/>
  <c r="F3089" i="3"/>
  <c r="H3089" i="3" s="1"/>
  <c r="K3089" i="3" s="1"/>
  <c r="E3091" i="3"/>
  <c r="F3091" i="3"/>
  <c r="I3091" i="3" s="1"/>
  <c r="L3091" i="3" s="1"/>
  <c r="E3094" i="3"/>
  <c r="F3094" i="3"/>
  <c r="H3094" i="3" s="1"/>
  <c r="K3094" i="3" s="1"/>
  <c r="E3095" i="3"/>
  <c r="F3095" i="3"/>
  <c r="I3095" i="3" s="1"/>
  <c r="L3095" i="3" s="1"/>
  <c r="E3096" i="3"/>
  <c r="F3096" i="3"/>
  <c r="N3096" i="3" s="1"/>
  <c r="E3097" i="3"/>
  <c r="F3097" i="3"/>
  <c r="I3097" i="3" s="1"/>
  <c r="L3097" i="3" s="1"/>
  <c r="E3098" i="3"/>
  <c r="F3098" i="3"/>
  <c r="N3098" i="3" s="1"/>
  <c r="E3099" i="3"/>
  <c r="F3099" i="3"/>
  <c r="I3099" i="3" s="1"/>
  <c r="L3099" i="3" s="1"/>
  <c r="E3048" i="3"/>
  <c r="F3048" i="3"/>
  <c r="H3048" i="3" s="1"/>
  <c r="K3048" i="3" s="1"/>
  <c r="N3051" i="3"/>
  <c r="E3052" i="3"/>
  <c r="F3052" i="3"/>
  <c r="J3052" i="3" s="1"/>
  <c r="M3052" i="3" s="1"/>
  <c r="E3053" i="3"/>
  <c r="F3053" i="3"/>
  <c r="H3053" i="3" s="1"/>
  <c r="K3053" i="3" s="1"/>
  <c r="E3054" i="3"/>
  <c r="F3054" i="3"/>
  <c r="J3054" i="3" s="1"/>
  <c r="M3054" i="3" s="1"/>
  <c r="E3055" i="3"/>
  <c r="F3055" i="3"/>
  <c r="J3055" i="3" s="1"/>
  <c r="M3055" i="3" s="1"/>
  <c r="E3057" i="3"/>
  <c r="F3057" i="3"/>
  <c r="J3057" i="3" s="1"/>
  <c r="M3057" i="3" s="1"/>
  <c r="E3058" i="3"/>
  <c r="F3058" i="3"/>
  <c r="J3058" i="3" s="1"/>
  <c r="M3058" i="3" s="1"/>
  <c r="E3059" i="3"/>
  <c r="F3059" i="3"/>
  <c r="H3059" i="3" s="1"/>
  <c r="K3059" i="3" s="1"/>
  <c r="E3061" i="3"/>
  <c r="F3061" i="3"/>
  <c r="H3061" i="3" s="1"/>
  <c r="K3061" i="3" s="1"/>
  <c r="E3062" i="3"/>
  <c r="F3062" i="3"/>
  <c r="J3062" i="3" s="1"/>
  <c r="M3062" i="3" s="1"/>
  <c r="E3063" i="3"/>
  <c r="F3063" i="3"/>
  <c r="J3063" i="3" s="1"/>
  <c r="M3063" i="3" s="1"/>
  <c r="E3064" i="3"/>
  <c r="F3064" i="3"/>
  <c r="H3064" i="3" s="1"/>
  <c r="E3066" i="3"/>
  <c r="F3066" i="3"/>
  <c r="J3066" i="3" s="1"/>
  <c r="M3066" i="3" s="1"/>
  <c r="K166" i="2"/>
  <c r="L166" i="2" s="1"/>
  <c r="F416" i="1"/>
  <c r="I416" i="1" s="1"/>
  <c r="G416" i="1"/>
  <c r="J416" i="1" s="1"/>
  <c r="H416" i="1"/>
  <c r="K416" i="1" s="1"/>
  <c r="F417" i="1"/>
  <c r="I417" i="1" s="1"/>
  <c r="G417" i="1"/>
  <c r="J417" i="1" s="1"/>
  <c r="H417" i="1"/>
  <c r="K417" i="1" s="1"/>
  <c r="F418" i="1"/>
  <c r="I418" i="1" s="1"/>
  <c r="G418" i="1"/>
  <c r="J418" i="1" s="1"/>
  <c r="H418" i="1"/>
  <c r="K418" i="1" s="1"/>
  <c r="F419" i="1"/>
  <c r="I419" i="1" s="1"/>
  <c r="G419" i="1"/>
  <c r="J419" i="1" s="1"/>
  <c r="H419" i="1"/>
  <c r="K419" i="1" s="1"/>
  <c r="F420" i="1"/>
  <c r="I420" i="1" s="1"/>
  <c r="G420" i="1"/>
  <c r="J420" i="1" s="1"/>
  <c r="H420" i="1"/>
  <c r="K420" i="1" s="1"/>
  <c r="A416" i="1"/>
  <c r="A417" i="1"/>
  <c r="A418" i="1" s="1"/>
  <c r="A419" i="1" s="1"/>
  <c r="A420" i="1" s="1"/>
  <c r="F412" i="1"/>
  <c r="I412" i="1" s="1"/>
  <c r="G412" i="1"/>
  <c r="J412" i="1" s="1"/>
  <c r="H412" i="1"/>
  <c r="K412" i="1" s="1"/>
  <c r="F413" i="1"/>
  <c r="I413" i="1" s="1"/>
  <c r="G413" i="1"/>
  <c r="J413" i="1" s="1"/>
  <c r="H413" i="1"/>
  <c r="K413" i="1" s="1"/>
  <c r="F414" i="1"/>
  <c r="I414" i="1" s="1"/>
  <c r="G414" i="1"/>
  <c r="J414" i="1" s="1"/>
  <c r="H414" i="1"/>
  <c r="K414" i="1" s="1"/>
  <c r="F415" i="1"/>
  <c r="I415" i="1" s="1"/>
  <c r="G415" i="1"/>
  <c r="J415" i="1" s="1"/>
  <c r="H415" i="1"/>
  <c r="K415" i="1" s="1"/>
  <c r="A412" i="1"/>
  <c r="A413" i="1" s="1"/>
  <c r="A414" i="1" s="1"/>
  <c r="A415" i="1" s="1"/>
  <c r="D414" i="1"/>
  <c r="D413" i="1"/>
  <c r="D412" i="1"/>
  <c r="F2935" i="3"/>
  <c r="K3179" i="3" l="1"/>
  <c r="E304" i="8" s="1"/>
  <c r="B304" i="8"/>
  <c r="N3179" i="3"/>
  <c r="J3179" i="3"/>
  <c r="I3179" i="3"/>
  <c r="J3178" i="3"/>
  <c r="M3178" i="3" s="1"/>
  <c r="I3178" i="3"/>
  <c r="L3178" i="3" s="1"/>
  <c r="N3177" i="3"/>
  <c r="J3177" i="3"/>
  <c r="M3177" i="3" s="1"/>
  <c r="I3177" i="3"/>
  <c r="L3177" i="3" s="1"/>
  <c r="O3177" i="3" s="1"/>
  <c r="N3176" i="3"/>
  <c r="J3176" i="3"/>
  <c r="M3176" i="3" s="1"/>
  <c r="I3176" i="3"/>
  <c r="L3176" i="3" s="1"/>
  <c r="N3175" i="3"/>
  <c r="J3175" i="3"/>
  <c r="M3175" i="3" s="1"/>
  <c r="I3175" i="3"/>
  <c r="L3175" i="3" s="1"/>
  <c r="N3174" i="3"/>
  <c r="J3174" i="3"/>
  <c r="M3174" i="3" s="1"/>
  <c r="I3174" i="3"/>
  <c r="L3174" i="3" s="1"/>
  <c r="N3173" i="3"/>
  <c r="J3173" i="3"/>
  <c r="M3173" i="3" s="1"/>
  <c r="I3173" i="3"/>
  <c r="L3173" i="3" s="1"/>
  <c r="N3172" i="3"/>
  <c r="J3172" i="3"/>
  <c r="M3172" i="3" s="1"/>
  <c r="I3172" i="3"/>
  <c r="L3172" i="3" s="1"/>
  <c r="N3171" i="3"/>
  <c r="J3171" i="3"/>
  <c r="M3171" i="3" s="1"/>
  <c r="I3171" i="3"/>
  <c r="L3171" i="3" s="1"/>
  <c r="O3171" i="3" s="1"/>
  <c r="J3170" i="3"/>
  <c r="M3170" i="3" s="1"/>
  <c r="I3170" i="3"/>
  <c r="L3170" i="3" s="1"/>
  <c r="N3169" i="3"/>
  <c r="J3169" i="3"/>
  <c r="M3169" i="3" s="1"/>
  <c r="I3169" i="3"/>
  <c r="L3169" i="3" s="1"/>
  <c r="O3169" i="3" s="1"/>
  <c r="N3168" i="3"/>
  <c r="J3168" i="3"/>
  <c r="M3168" i="3" s="1"/>
  <c r="I3168" i="3"/>
  <c r="L3168" i="3" s="1"/>
  <c r="N3167" i="3"/>
  <c r="J3167" i="3"/>
  <c r="M3167" i="3" s="1"/>
  <c r="I3167" i="3"/>
  <c r="L3167" i="3" s="1"/>
  <c r="N3166" i="3"/>
  <c r="J3166" i="3"/>
  <c r="M3166" i="3" s="1"/>
  <c r="I3166" i="3"/>
  <c r="L3166" i="3" s="1"/>
  <c r="N3165" i="3"/>
  <c r="J3165" i="3"/>
  <c r="M3165" i="3" s="1"/>
  <c r="H3164" i="3"/>
  <c r="K3164" i="3" s="1"/>
  <c r="N3164" i="3"/>
  <c r="J3164" i="3"/>
  <c r="M3164" i="3" s="1"/>
  <c r="O3164" i="3" s="1"/>
  <c r="H3163" i="3"/>
  <c r="K3163" i="3" s="1"/>
  <c r="H3149" i="3"/>
  <c r="K3149" i="3" s="1"/>
  <c r="I3148" i="3"/>
  <c r="L3148" i="3" s="1"/>
  <c r="J3147" i="3"/>
  <c r="M3147" i="3" s="1"/>
  <c r="N3162" i="3"/>
  <c r="J3162" i="3"/>
  <c r="M3162" i="3" s="1"/>
  <c r="I3162" i="3"/>
  <c r="L3162" i="3" s="1"/>
  <c r="K3161" i="3"/>
  <c r="E303" i="8" s="1"/>
  <c r="B303" i="8"/>
  <c r="N3161" i="3"/>
  <c r="J3161" i="3"/>
  <c r="I3161" i="3"/>
  <c r="N3160" i="3"/>
  <c r="J3160" i="3"/>
  <c r="M3160" i="3" s="1"/>
  <c r="I3160" i="3"/>
  <c r="L3160" i="3" s="1"/>
  <c r="N3159" i="3"/>
  <c r="J3159" i="3"/>
  <c r="M3159" i="3" s="1"/>
  <c r="I3159" i="3"/>
  <c r="L3159" i="3" s="1"/>
  <c r="N3158" i="3"/>
  <c r="J3158" i="3"/>
  <c r="M3158" i="3" s="1"/>
  <c r="I3158" i="3"/>
  <c r="L3158" i="3" s="1"/>
  <c r="N3157" i="3"/>
  <c r="J3157" i="3"/>
  <c r="M3157" i="3" s="1"/>
  <c r="I3157" i="3"/>
  <c r="L3157" i="3" s="1"/>
  <c r="N3156" i="3"/>
  <c r="J3156" i="3"/>
  <c r="M3156" i="3" s="1"/>
  <c r="I3156" i="3"/>
  <c r="L3156" i="3" s="1"/>
  <c r="N3155" i="3"/>
  <c r="J3155" i="3"/>
  <c r="M3155" i="3" s="1"/>
  <c r="I3155" i="3"/>
  <c r="L3155" i="3" s="1"/>
  <c r="N3154" i="3"/>
  <c r="J3154" i="3"/>
  <c r="M3154" i="3" s="1"/>
  <c r="I3154" i="3"/>
  <c r="L3154" i="3" s="1"/>
  <c r="N3153" i="3"/>
  <c r="J3153" i="3"/>
  <c r="M3153" i="3" s="1"/>
  <c r="I3153" i="3"/>
  <c r="L3153" i="3" s="1"/>
  <c r="N3152" i="3"/>
  <c r="J3152" i="3"/>
  <c r="M3152" i="3" s="1"/>
  <c r="I3152" i="3"/>
  <c r="L3152" i="3" s="1"/>
  <c r="K3151" i="3"/>
  <c r="E302" i="8" s="1"/>
  <c r="B302" i="8"/>
  <c r="N3151" i="3"/>
  <c r="J3151" i="3"/>
  <c r="I3151" i="3"/>
  <c r="N3150" i="3"/>
  <c r="J3150" i="3"/>
  <c r="M3150" i="3" s="1"/>
  <c r="I3150" i="3"/>
  <c r="L3150" i="3" s="1"/>
  <c r="N3149" i="3"/>
  <c r="J3149" i="3"/>
  <c r="M3149" i="3" s="1"/>
  <c r="O3149" i="3" s="1"/>
  <c r="H3148" i="3"/>
  <c r="K3148" i="3" s="1"/>
  <c r="N3148" i="3"/>
  <c r="I3147" i="3"/>
  <c r="L3147" i="3" s="1"/>
  <c r="H3147" i="3"/>
  <c r="K3147" i="3" s="1"/>
  <c r="N3145" i="3"/>
  <c r="J3145" i="3"/>
  <c r="M3145" i="3" s="1"/>
  <c r="I3145" i="3"/>
  <c r="L3145" i="3" s="1"/>
  <c r="O3145" i="3" s="1"/>
  <c r="N3143" i="3"/>
  <c r="J3143" i="3"/>
  <c r="M3143" i="3" s="1"/>
  <c r="I3143" i="3"/>
  <c r="L3143" i="3" s="1"/>
  <c r="N3142" i="3"/>
  <c r="J3142" i="3"/>
  <c r="M3142" i="3" s="1"/>
  <c r="I3142" i="3"/>
  <c r="L3142" i="3" s="1"/>
  <c r="O3559" i="3"/>
  <c r="H3138" i="3"/>
  <c r="K3138" i="3" s="1"/>
  <c r="O3883" i="3"/>
  <c r="J3135" i="3"/>
  <c r="M3135" i="3" s="1"/>
  <c r="I3135" i="3"/>
  <c r="L3135" i="3" s="1"/>
  <c r="O3943" i="3"/>
  <c r="H3134" i="3"/>
  <c r="K3134" i="3" s="1"/>
  <c r="O3916" i="3"/>
  <c r="J3138" i="3"/>
  <c r="M3138" i="3" s="1"/>
  <c r="I3138" i="3"/>
  <c r="L3138" i="3" s="1"/>
  <c r="N3141" i="3"/>
  <c r="J3141" i="3"/>
  <c r="M3141" i="3" s="1"/>
  <c r="I3141" i="3"/>
  <c r="L3141" i="3" s="1"/>
  <c r="N3140" i="3"/>
  <c r="J3140" i="3"/>
  <c r="M3140" i="3" s="1"/>
  <c r="I3140" i="3"/>
  <c r="L3140" i="3" s="1"/>
  <c r="N3139" i="3"/>
  <c r="J3139" i="3"/>
  <c r="M3139" i="3" s="1"/>
  <c r="I3139" i="3"/>
  <c r="L3139" i="3" s="1"/>
  <c r="H3137" i="3"/>
  <c r="K3137" i="3" s="1"/>
  <c r="N3137" i="3"/>
  <c r="J3137" i="3"/>
  <c r="M3137" i="3" s="1"/>
  <c r="N3133" i="3"/>
  <c r="J3133" i="3"/>
  <c r="M3133" i="3" s="1"/>
  <c r="I3133" i="3"/>
  <c r="L3133" i="3" s="1"/>
  <c r="J3134" i="3"/>
  <c r="M3134" i="3" s="1"/>
  <c r="I3134" i="3"/>
  <c r="L3134" i="3" s="1"/>
  <c r="N3135" i="3"/>
  <c r="O3648" i="3"/>
  <c r="O3921" i="3"/>
  <c r="O3671" i="3"/>
  <c r="O3668" i="3"/>
  <c r="O3644" i="3"/>
  <c r="O3934" i="3"/>
  <c r="N3132" i="3"/>
  <c r="J3132" i="3"/>
  <c r="M3132" i="3" s="1"/>
  <c r="I3132" i="3"/>
  <c r="L3132" i="3" s="1"/>
  <c r="N3131" i="3"/>
  <c r="J3131" i="3"/>
  <c r="M3131" i="3" s="1"/>
  <c r="I3131" i="3"/>
  <c r="L3131" i="3" s="1"/>
  <c r="O3802" i="3"/>
  <c r="O3649" i="3"/>
  <c r="O3448" i="3"/>
  <c r="O3599" i="3"/>
  <c r="O3442" i="3"/>
  <c r="O3940" i="3"/>
  <c r="O3859" i="3"/>
  <c r="O3371" i="3"/>
  <c r="O3231" i="3"/>
  <c r="O3765" i="3"/>
  <c r="O3526" i="3"/>
  <c r="O3961" i="3"/>
  <c r="O3168" i="3"/>
  <c r="O3545" i="3"/>
  <c r="O3352" i="3"/>
  <c r="O3324" i="3"/>
  <c r="O3222" i="3"/>
  <c r="O3879" i="3"/>
  <c r="O3838" i="3"/>
  <c r="O3931" i="3"/>
  <c r="O3901" i="3"/>
  <c r="O3846" i="3"/>
  <c r="O3738" i="3"/>
  <c r="O3393" i="3"/>
  <c r="O3384" i="3"/>
  <c r="O3578" i="3"/>
  <c r="O3895" i="3"/>
  <c r="O3761" i="3"/>
  <c r="O3610" i="3"/>
  <c r="O3603" i="3"/>
  <c r="O3496" i="3"/>
  <c r="O3312" i="3"/>
  <c r="O3199" i="3"/>
  <c r="O3945" i="3"/>
  <c r="O3690" i="3"/>
  <c r="O3678" i="3"/>
  <c r="O3665" i="3"/>
  <c r="O3643" i="3"/>
  <c r="O3635" i="3"/>
  <c r="O3597" i="3"/>
  <c r="O3587" i="3"/>
  <c r="O3521" i="3"/>
  <c r="O3506" i="3"/>
  <c r="O3450" i="3"/>
  <c r="O3424" i="3"/>
  <c r="O3366" i="3"/>
  <c r="O3301" i="3"/>
  <c r="O3191" i="3"/>
  <c r="O3997" i="3"/>
  <c r="O3955" i="3"/>
  <c r="O3933" i="3"/>
  <c r="O3817" i="3"/>
  <c r="O3768" i="3"/>
  <c r="O3267" i="3"/>
  <c r="O3257" i="3"/>
  <c r="N3125" i="3"/>
  <c r="O3930" i="3"/>
  <c r="O3420" i="3"/>
  <c r="O3258" i="3"/>
  <c r="O3983" i="3"/>
  <c r="O3973" i="3"/>
  <c r="O3784" i="3"/>
  <c r="O3740" i="3"/>
  <c r="O3515" i="3"/>
  <c r="O3510" i="3"/>
  <c r="O3195" i="3"/>
  <c r="O3971" i="3"/>
  <c r="O3491" i="3"/>
  <c r="O3256" i="3"/>
  <c r="O3863" i="3"/>
  <c r="O3692" i="3"/>
  <c r="O3669" i="3"/>
  <c r="O3666" i="3"/>
  <c r="O3650" i="3"/>
  <c r="O3505" i="3"/>
  <c r="O3479" i="3"/>
  <c r="O3439" i="3"/>
  <c r="O3423" i="3"/>
  <c r="O3415" i="3"/>
  <c r="O3394" i="3"/>
  <c r="O3276" i="3"/>
  <c r="O3680" i="3"/>
  <c r="O3396" i="3"/>
  <c r="O3192" i="3"/>
  <c r="O3942" i="3"/>
  <c r="O3912" i="3"/>
  <c r="O3781" i="3"/>
  <c r="O3759" i="3"/>
  <c r="O3726" i="3"/>
  <c r="O3626" i="3"/>
  <c r="O3326" i="3"/>
  <c r="N3111" i="3"/>
  <c r="O3939" i="3"/>
  <c r="O3872" i="3"/>
  <c r="O3801" i="3"/>
  <c r="O3686" i="3"/>
  <c r="O3551" i="3"/>
  <c r="O3538" i="3"/>
  <c r="O3535" i="3"/>
  <c r="O3183" i="3"/>
  <c r="J3111" i="3"/>
  <c r="M3111" i="3" s="1"/>
  <c r="O3995" i="3"/>
  <c r="O3985" i="3"/>
  <c r="O3924" i="3"/>
  <c r="O3894" i="3"/>
  <c r="O3891" i="3"/>
  <c r="O3823" i="3"/>
  <c r="O3786" i="3"/>
  <c r="O3628" i="3"/>
  <c r="O3494" i="3"/>
  <c r="O3430" i="3"/>
  <c r="O3369" i="3"/>
  <c r="O3359" i="3"/>
  <c r="I3111" i="3"/>
  <c r="L3111" i="3" s="1"/>
  <c r="O3946" i="3"/>
  <c r="O3843" i="3"/>
  <c r="O3713" i="3"/>
  <c r="O3467" i="3"/>
  <c r="O3414" i="3"/>
  <c r="O3204" i="3"/>
  <c r="N3130" i="3"/>
  <c r="J3130" i="3"/>
  <c r="M3130" i="3" s="1"/>
  <c r="I3130" i="3"/>
  <c r="L3130" i="3" s="1"/>
  <c r="N3128" i="3"/>
  <c r="J3128" i="3"/>
  <c r="M3128" i="3" s="1"/>
  <c r="I3128" i="3"/>
  <c r="L3128" i="3" s="1"/>
  <c r="N3127" i="3"/>
  <c r="J3127" i="3"/>
  <c r="M3127" i="3" s="1"/>
  <c r="I3127" i="3"/>
  <c r="L3127" i="3" s="1"/>
  <c r="J3125" i="3"/>
  <c r="M3125" i="3" s="1"/>
  <c r="I3125" i="3"/>
  <c r="L3125" i="3" s="1"/>
  <c r="N3123" i="3"/>
  <c r="J3123" i="3"/>
  <c r="M3123" i="3" s="1"/>
  <c r="I3123" i="3"/>
  <c r="L3123" i="3" s="1"/>
  <c r="N3122" i="3"/>
  <c r="J3122" i="3"/>
  <c r="M3122" i="3" s="1"/>
  <c r="I3122" i="3"/>
  <c r="L3122" i="3" s="1"/>
  <c r="N3121" i="3"/>
  <c r="J3121" i="3"/>
  <c r="M3121" i="3" s="1"/>
  <c r="I3121" i="3"/>
  <c r="L3121" i="3" s="1"/>
  <c r="N3120" i="3"/>
  <c r="J3120" i="3"/>
  <c r="M3120" i="3" s="1"/>
  <c r="I3120" i="3"/>
  <c r="L3120" i="3" s="1"/>
  <c r="N3119" i="3"/>
  <c r="J3119" i="3"/>
  <c r="M3119" i="3" s="1"/>
  <c r="I3119" i="3"/>
  <c r="L3119" i="3" s="1"/>
  <c r="N3118" i="3"/>
  <c r="J3118" i="3"/>
  <c r="M3118" i="3" s="1"/>
  <c r="I3118" i="3"/>
  <c r="L3118" i="3" s="1"/>
  <c r="N3116" i="3"/>
  <c r="J3116" i="3"/>
  <c r="M3116" i="3" s="1"/>
  <c r="I3116" i="3"/>
  <c r="L3116" i="3" s="1"/>
  <c r="N3115" i="3"/>
  <c r="J3115" i="3"/>
  <c r="M3115" i="3" s="1"/>
  <c r="I3115" i="3"/>
  <c r="L3115" i="3" s="1"/>
  <c r="N3114" i="3"/>
  <c r="J3114" i="3"/>
  <c r="M3114" i="3" s="1"/>
  <c r="I3114" i="3"/>
  <c r="L3114" i="3" s="1"/>
  <c r="O3903" i="3"/>
  <c r="O3876" i="3"/>
  <c r="O3756" i="3"/>
  <c r="O3885" i="3"/>
  <c r="O3954" i="3"/>
  <c r="O3734" i="3"/>
  <c r="O3994" i="3"/>
  <c r="O3970" i="3"/>
  <c r="O3849" i="3"/>
  <c r="O3632" i="3"/>
  <c r="O3898" i="3"/>
  <c r="O3951" i="3"/>
  <c r="O3907" i="3"/>
  <c r="O3873" i="3"/>
  <c r="O3820" i="3"/>
  <c r="O3818" i="3"/>
  <c r="O3789" i="3"/>
  <c r="O3785" i="3"/>
  <c r="O3780" i="3"/>
  <c r="O3762" i="3"/>
  <c r="O3741" i="3"/>
  <c r="O3701" i="3"/>
  <c r="O3667" i="3"/>
  <c r="O3645" i="3"/>
  <c r="O3539" i="3"/>
  <c r="O3407" i="3"/>
  <c r="O3887" i="3"/>
  <c r="O3720" i="3"/>
  <c r="O3982" i="3"/>
  <c r="O3918" i="3"/>
  <c r="O3856" i="3"/>
  <c r="O3722" i="3"/>
  <c r="O3977" i="3"/>
  <c r="O3956" i="3"/>
  <c r="O3729" i="3"/>
  <c r="O3358" i="3"/>
  <c r="O3188" i="3"/>
  <c r="O3947" i="3"/>
  <c r="O3922" i="3"/>
  <c r="O3909" i="3"/>
  <c r="O3888" i="3"/>
  <c r="O3886" i="3"/>
  <c r="O3871" i="3"/>
  <c r="O3862" i="3"/>
  <c r="O3860" i="3"/>
  <c r="O3844" i="3"/>
  <c r="O3813" i="3"/>
  <c r="O3811" i="3"/>
  <c r="O3793" i="3"/>
  <c r="O3787" i="3"/>
  <c r="O3778" i="3"/>
  <c r="O3753" i="3"/>
  <c r="O3710" i="3"/>
  <c r="O3705" i="3"/>
  <c r="O3402" i="3"/>
  <c r="O3302" i="3"/>
  <c r="O3651" i="3"/>
  <c r="O3986" i="3"/>
  <c r="O3984" i="3"/>
  <c r="O3974" i="3"/>
  <c r="O3972" i="3"/>
  <c r="O3962" i="3"/>
  <c r="O3960" i="3"/>
  <c r="O3913" i="3"/>
  <c r="O3897" i="3"/>
  <c r="O3884" i="3"/>
  <c r="O3851" i="3"/>
  <c r="O3800" i="3"/>
  <c r="O3707" i="3"/>
  <c r="O3681" i="3"/>
  <c r="O3653" i="3"/>
  <c r="O3614" i="3"/>
  <c r="O3562" i="3"/>
  <c r="O3812" i="3"/>
  <c r="O3896" i="3"/>
  <c r="O3854" i="3"/>
  <c r="O3880" i="3"/>
  <c r="O3853" i="3"/>
  <c r="O3836" i="3"/>
  <c r="O3455" i="3"/>
  <c r="O3938" i="3"/>
  <c r="O3902" i="3"/>
  <c r="O3837" i="3"/>
  <c r="O3835" i="3"/>
  <c r="O3826" i="3"/>
  <c r="O3824" i="3"/>
  <c r="O3791" i="3"/>
  <c r="O3728" i="3"/>
  <c r="O3672" i="3"/>
  <c r="O3623" i="3"/>
  <c r="O3560" i="3"/>
  <c r="O3948" i="3"/>
  <c r="O3944" i="3"/>
  <c r="O3915" i="3"/>
  <c r="O3911" i="3"/>
  <c r="O3906" i="3"/>
  <c r="O3904" i="3"/>
  <c r="O3877" i="3"/>
  <c r="O3875" i="3"/>
  <c r="O3868" i="3"/>
  <c r="O3808" i="3"/>
  <c r="O3795" i="3"/>
  <c r="O3764" i="3"/>
  <c r="O3750" i="3"/>
  <c r="O3714" i="3"/>
  <c r="O3696" i="3"/>
  <c r="O3532" i="3"/>
  <c r="O3462" i="3"/>
  <c r="O3383" i="3"/>
  <c r="O3215" i="3"/>
  <c r="O3949" i="3"/>
  <c r="O3617" i="3"/>
  <c r="O3927" i="3"/>
  <c r="O3882" i="3"/>
  <c r="O3829" i="3"/>
  <c r="O3673" i="3"/>
  <c r="O3993" i="3"/>
  <c r="O3981" i="3"/>
  <c r="O3969" i="3"/>
  <c r="O3959" i="3"/>
  <c r="O3957" i="3"/>
  <c r="O3890" i="3"/>
  <c r="O3841" i="3"/>
  <c r="O3815" i="3"/>
  <c r="O3810" i="3"/>
  <c r="O3777" i="3"/>
  <c r="O3745" i="3"/>
  <c r="O3716" i="3"/>
  <c r="O3698" i="3"/>
  <c r="O3616" i="3"/>
  <c r="O3572" i="3"/>
  <c r="O3486" i="3"/>
  <c r="O3364" i="3"/>
  <c r="O3275" i="3"/>
  <c r="O3197" i="3"/>
  <c r="O3865" i="3"/>
  <c r="O3965" i="3"/>
  <c r="O3936" i="3"/>
  <c r="O3900" i="3"/>
  <c r="O3474" i="3"/>
  <c r="O3224" i="3"/>
  <c r="O3998" i="3"/>
  <c r="O3892" i="3"/>
  <c r="O3889" i="3"/>
  <c r="O3857" i="3"/>
  <c r="O3850" i="3"/>
  <c r="O3848" i="3"/>
  <c r="O3832" i="3"/>
  <c r="O3799" i="3"/>
  <c r="O3775" i="3"/>
  <c r="O3766" i="3"/>
  <c r="O3704" i="3"/>
  <c r="O3702" i="3"/>
  <c r="O3674" i="3"/>
  <c r="O3663" i="3"/>
  <c r="O3652" i="3"/>
  <c r="O3638" i="3"/>
  <c r="O3620" i="3"/>
  <c r="O3429" i="3"/>
  <c r="O3401" i="3"/>
  <c r="O3814" i="3"/>
  <c r="O3219" i="3"/>
  <c r="O3827" i="3"/>
  <c r="O3656" i="3"/>
  <c r="O3937" i="3"/>
  <c r="O3928" i="3"/>
  <c r="O3919" i="3"/>
  <c r="O3910" i="3"/>
  <c r="O3881" i="3"/>
  <c r="O3874" i="3"/>
  <c r="O3797" i="3"/>
  <c r="O3772" i="3"/>
  <c r="O3732" i="3"/>
  <c r="O3683" i="3"/>
  <c r="O3807" i="3"/>
  <c r="O3744" i="3"/>
  <c r="O3923" i="3"/>
  <c r="O3847" i="3"/>
  <c r="O3695" i="3"/>
  <c r="O3654" i="3"/>
  <c r="O3925" i="3"/>
  <c r="O3687" i="3"/>
  <c r="O3405" i="3"/>
  <c r="O3996" i="3"/>
  <c r="O3952" i="3"/>
  <c r="O3950" i="3"/>
  <c r="O3908" i="3"/>
  <c r="O3821" i="3"/>
  <c r="O3805" i="3"/>
  <c r="O3796" i="3"/>
  <c r="O3790" i="3"/>
  <c r="O3779" i="3"/>
  <c r="O3685" i="3"/>
  <c r="O3657" i="3"/>
  <c r="O3629" i="3"/>
  <c r="O3566" i="3"/>
  <c r="O3646" i="3"/>
  <c r="O3634" i="3"/>
  <c r="O3606" i="3"/>
  <c r="O3536" i="3"/>
  <c r="O3523" i="3"/>
  <c r="O3512" i="3"/>
  <c r="O3509" i="3"/>
  <c r="O3427" i="3"/>
  <c r="O3387" i="3"/>
  <c r="O3228" i="3"/>
  <c r="O3226" i="3"/>
  <c r="O3642" i="3"/>
  <c r="O3613" i="3"/>
  <c r="O3600" i="3"/>
  <c r="O3591" i="3"/>
  <c r="O3583" i="3"/>
  <c r="O3567" i="3"/>
  <c r="O3445" i="3"/>
  <c r="O3425" i="3"/>
  <c r="O3418" i="3"/>
  <c r="O3198" i="3"/>
  <c r="O3148" i="3"/>
  <c r="O3675" i="3"/>
  <c r="O3660" i="3"/>
  <c r="O3619" i="3"/>
  <c r="O3608" i="3"/>
  <c r="O3546" i="3"/>
  <c r="O3541" i="3"/>
  <c r="O3525" i="3"/>
  <c r="O3502" i="3"/>
  <c r="O3495" i="3"/>
  <c r="O3431" i="3"/>
  <c r="O3408" i="3"/>
  <c r="O3389" i="3"/>
  <c r="O3382" i="3"/>
  <c r="O3372" i="3"/>
  <c r="O3337" i="3"/>
  <c r="O3268" i="3"/>
  <c r="O3250" i="3"/>
  <c r="O3234" i="3"/>
  <c r="O3205" i="3"/>
  <c r="O3200" i="3"/>
  <c r="O3662" i="3"/>
  <c r="O3625" i="3"/>
  <c r="O3524" i="3"/>
  <c r="O3518" i="3"/>
  <c r="O3449" i="3"/>
  <c r="O3375" i="3"/>
  <c r="O3357" i="3"/>
  <c r="O3355" i="3"/>
  <c r="O3339" i="3"/>
  <c r="O3304" i="3"/>
  <c r="O3216" i="3"/>
  <c r="O3214" i="3"/>
  <c r="O3165" i="3"/>
  <c r="O3163" i="3"/>
  <c r="O3527" i="3"/>
  <c r="O3504" i="3"/>
  <c r="O3497" i="3"/>
  <c r="O3288" i="3"/>
  <c r="O3631" i="3"/>
  <c r="O3573" i="3"/>
  <c r="O3499" i="3"/>
  <c r="O3413" i="3"/>
  <c r="O3406" i="3"/>
  <c r="O3404" i="3"/>
  <c r="O3377" i="3"/>
  <c r="O3370" i="3"/>
  <c r="O3189" i="3"/>
  <c r="O3187" i="3"/>
  <c r="O3622" i="3"/>
  <c r="O3575" i="3"/>
  <c r="O3435" i="3"/>
  <c r="O3417" i="3"/>
  <c r="O3368" i="3"/>
  <c r="O3345" i="3"/>
  <c r="O3343" i="3"/>
  <c r="O3265" i="3"/>
  <c r="O3240" i="3"/>
  <c r="O3213" i="3"/>
  <c r="O3180" i="3"/>
  <c r="O3637" i="3"/>
  <c r="O3611" i="3"/>
  <c r="O3594" i="3"/>
  <c r="O3561" i="3"/>
  <c r="O3531" i="3"/>
  <c r="O3381" i="3"/>
  <c r="O3249" i="3"/>
  <c r="O3708" i="3"/>
  <c r="O3508" i="3"/>
  <c r="O3500" i="3"/>
  <c r="O3489" i="3"/>
  <c r="O3477" i="3"/>
  <c r="O3465" i="3"/>
  <c r="O3453" i="3"/>
  <c r="O3444" i="3"/>
  <c r="O3428" i="3"/>
  <c r="O3421" i="3"/>
  <c r="O3410" i="3"/>
  <c r="O3388" i="3"/>
  <c r="O3363" i="3"/>
  <c r="O3360" i="3"/>
  <c r="O3342" i="3"/>
  <c r="O3303" i="3"/>
  <c r="O3294" i="3"/>
  <c r="O3292" i="3"/>
  <c r="O3285" i="3"/>
  <c r="O3691" i="3"/>
  <c r="O3661" i="3"/>
  <c r="O3607" i="3"/>
  <c r="O3590" i="3"/>
  <c r="O3579" i="3"/>
  <c r="O3563" i="3"/>
  <c r="O3484" i="3"/>
  <c r="O3472" i="3"/>
  <c r="O3460" i="3"/>
  <c r="O3403" i="3"/>
  <c r="O3351" i="3"/>
  <c r="O3266" i="3"/>
  <c r="O3239" i="3"/>
  <c r="O3210" i="3"/>
  <c r="O3184" i="3"/>
  <c r="K3112" i="3"/>
  <c r="N3112" i="3"/>
  <c r="J3112" i="3"/>
  <c r="I3112" i="3"/>
  <c r="O3992" i="3"/>
  <c r="O3990" i="3"/>
  <c r="O3980" i="3"/>
  <c r="O3978" i="3"/>
  <c r="O3968" i="3"/>
  <c r="O3966" i="3"/>
  <c r="O3941" i="3"/>
  <c r="O3932" i="3"/>
  <c r="O3989" i="3"/>
  <c r="O3987" i="3"/>
  <c r="O3975" i="3"/>
  <c r="O3963" i="3"/>
  <c r="O3914" i="3"/>
  <c r="O3958" i="3"/>
  <c r="O3991" i="3"/>
  <c r="O3979" i="3"/>
  <c r="O3967" i="3"/>
  <c r="O3953" i="3"/>
  <c r="O3929" i="3"/>
  <c r="O3988" i="3"/>
  <c r="O3976" i="3"/>
  <c r="O3964" i="3"/>
  <c r="O3935" i="3"/>
  <c r="O3866" i="3"/>
  <c r="O3855" i="3"/>
  <c r="O3830" i="3"/>
  <c r="O3819" i="3"/>
  <c r="O3776" i="3"/>
  <c r="O3749" i="3"/>
  <c r="O3840" i="3"/>
  <c r="O3804" i="3"/>
  <c r="O3771" i="3"/>
  <c r="O3769" i="3"/>
  <c r="O3861" i="3"/>
  <c r="O3825" i="3"/>
  <c r="O3731" i="3"/>
  <c r="O3767" i="3"/>
  <c r="O3867" i="3"/>
  <c r="O3842" i="3"/>
  <c r="O3831" i="3"/>
  <c r="O3806" i="3"/>
  <c r="O3743" i="3"/>
  <c r="O3719" i="3"/>
  <c r="O3717" i="3"/>
  <c r="O3852" i="3"/>
  <c r="O3816" i="3"/>
  <c r="O3899" i="3"/>
  <c r="O3870" i="3"/>
  <c r="O3834" i="3"/>
  <c r="O3809" i="3"/>
  <c r="O3758" i="3"/>
  <c r="O3711" i="3"/>
  <c r="O3917" i="3"/>
  <c r="O3755" i="3"/>
  <c r="O3920" i="3"/>
  <c r="O3893" i="3"/>
  <c r="O3798" i="3"/>
  <c r="O3869" i="3"/>
  <c r="O3858" i="3"/>
  <c r="O3833" i="3"/>
  <c r="O3822" i="3"/>
  <c r="O3788" i="3"/>
  <c r="O3773" i="3"/>
  <c r="O3905" i="3"/>
  <c r="O3845" i="3"/>
  <c r="O3774" i="3"/>
  <c r="O3783" i="3"/>
  <c r="O3735" i="3"/>
  <c r="O3926" i="3"/>
  <c r="O3878" i="3"/>
  <c r="O3864" i="3"/>
  <c r="O3839" i="3"/>
  <c r="O3828" i="3"/>
  <c r="O3803" i="3"/>
  <c r="O3792" i="3"/>
  <c r="O3752" i="3"/>
  <c r="O3747" i="3"/>
  <c r="O3737" i="3"/>
  <c r="O3725" i="3"/>
  <c r="O3723" i="3"/>
  <c r="O3679" i="3"/>
  <c r="O3760" i="3"/>
  <c r="O3739" i="3"/>
  <c r="O3733" i="3"/>
  <c r="O3727" i="3"/>
  <c r="O3721" i="3"/>
  <c r="O3715" i="3"/>
  <c r="O3709" i="3"/>
  <c r="O3703" i="3"/>
  <c r="O3697" i="3"/>
  <c r="O3503" i="3"/>
  <c r="O3699" i="3"/>
  <c r="O3754" i="3"/>
  <c r="O3676" i="3"/>
  <c r="O3664" i="3"/>
  <c r="O3658" i="3"/>
  <c r="O3596" i="3"/>
  <c r="O3584" i="3"/>
  <c r="O3554" i="3"/>
  <c r="O3746" i="3"/>
  <c r="O3688" i="3"/>
  <c r="O3684" i="3"/>
  <c r="O3794" i="3"/>
  <c r="O3748" i="3"/>
  <c r="O3782" i="3"/>
  <c r="O3770" i="3"/>
  <c r="O3763" i="3"/>
  <c r="O3700" i="3"/>
  <c r="O3742" i="3"/>
  <c r="O3736" i="3"/>
  <c r="O3730" i="3"/>
  <c r="O3724" i="3"/>
  <c r="O3718" i="3"/>
  <c r="O3712" i="3"/>
  <c r="O3706" i="3"/>
  <c r="O3647" i="3"/>
  <c r="O3641" i="3"/>
  <c r="O3757" i="3"/>
  <c r="O3659" i="3"/>
  <c r="O3677" i="3"/>
  <c r="O3655" i="3"/>
  <c r="O3593" i="3"/>
  <c r="O3751" i="3"/>
  <c r="O3693" i="3"/>
  <c r="O3689" i="3"/>
  <c r="O3605" i="3"/>
  <c r="O3581" i="3"/>
  <c r="O3533" i="3"/>
  <c r="O3501" i="3"/>
  <c r="O3595" i="3"/>
  <c r="O3565" i="3"/>
  <c r="O3542" i="3"/>
  <c r="O3530" i="3"/>
  <c r="O3361" i="3"/>
  <c r="O3609" i="3"/>
  <c r="O3580" i="3"/>
  <c r="O3537" i="3"/>
  <c r="O3399" i="3"/>
  <c r="O3639" i="3"/>
  <c r="O3633" i="3"/>
  <c r="O3627" i="3"/>
  <c r="O3621" i="3"/>
  <c r="O3615" i="3"/>
  <c r="O3569" i="3"/>
  <c r="O3544" i="3"/>
  <c r="O3441" i="3"/>
  <c r="O3694" i="3"/>
  <c r="O3682" i="3"/>
  <c r="O3670" i="3"/>
  <c r="O3598" i="3"/>
  <c r="O3586" i="3"/>
  <c r="O3571" i="3"/>
  <c r="O3550" i="3"/>
  <c r="O3520" i="3"/>
  <c r="O3640" i="3"/>
  <c r="O3588" i="3"/>
  <c r="O3557" i="3"/>
  <c r="O3548" i="3"/>
  <c r="O3493" i="3"/>
  <c r="O3443" i="3"/>
  <c r="O3602" i="3"/>
  <c r="O3582" i="3"/>
  <c r="O3556" i="3"/>
  <c r="O3529" i="3"/>
  <c r="O3447" i="3"/>
  <c r="O3636" i="3"/>
  <c r="O3630" i="3"/>
  <c r="O3624" i="3"/>
  <c r="O3618" i="3"/>
  <c r="O3612" i="3"/>
  <c r="O3577" i="3"/>
  <c r="O3514" i="3"/>
  <c r="O3552" i="3"/>
  <c r="O3516" i="3"/>
  <c r="O3481" i="3"/>
  <c r="O3469" i="3"/>
  <c r="O3457" i="3"/>
  <c r="O3385" i="3"/>
  <c r="O3378" i="3"/>
  <c r="O3374" i="3"/>
  <c r="O3392" i="3"/>
  <c r="O3601" i="3"/>
  <c r="O3589" i="3"/>
  <c r="O3574" i="3"/>
  <c r="O3568" i="3"/>
  <c r="O3558" i="3"/>
  <c r="O3547" i="3"/>
  <c r="O3522" i="3"/>
  <c r="O3511" i="3"/>
  <c r="O3488" i="3"/>
  <c r="O3483" i="3"/>
  <c r="O3476" i="3"/>
  <c r="O3471" i="3"/>
  <c r="O3464" i="3"/>
  <c r="O3459" i="3"/>
  <c r="O3452" i="3"/>
  <c r="O3412" i="3"/>
  <c r="O3367" i="3"/>
  <c r="O3543" i="3"/>
  <c r="O3507" i="3"/>
  <c r="O3490" i="3"/>
  <c r="O3478" i="3"/>
  <c r="O3466" i="3"/>
  <c r="O3454" i="3"/>
  <c r="O3436" i="3"/>
  <c r="O3416" i="3"/>
  <c r="O3409" i="3"/>
  <c r="O3376" i="3"/>
  <c r="O3576" i="3"/>
  <c r="O3570" i="3"/>
  <c r="O3564" i="3"/>
  <c r="O3553" i="3"/>
  <c r="O3528" i="3"/>
  <c r="O3517" i="3"/>
  <c r="O3492" i="3"/>
  <c r="O3438" i="3"/>
  <c r="O3398" i="3"/>
  <c r="O3391" i="3"/>
  <c r="O3373" i="3"/>
  <c r="O3604" i="3"/>
  <c r="O3592" i="3"/>
  <c r="O3549" i="3"/>
  <c r="O3513" i="3"/>
  <c r="O3485" i="3"/>
  <c r="O3480" i="3"/>
  <c r="O3473" i="3"/>
  <c r="O3468" i="3"/>
  <c r="O3461" i="3"/>
  <c r="O3456" i="3"/>
  <c r="O3433" i="3"/>
  <c r="O3380" i="3"/>
  <c r="O3534" i="3"/>
  <c r="O3498" i="3"/>
  <c r="O3487" i="3"/>
  <c r="O3475" i="3"/>
  <c r="O3463" i="3"/>
  <c r="O3451" i="3"/>
  <c r="O3440" i="3"/>
  <c r="O3426" i="3"/>
  <c r="O3422" i="3"/>
  <c r="O3411" i="3"/>
  <c r="O3395" i="3"/>
  <c r="O3555" i="3"/>
  <c r="O3519" i="3"/>
  <c r="O3432" i="3"/>
  <c r="O3400" i="3"/>
  <c r="O3585" i="3"/>
  <c r="O3540" i="3"/>
  <c r="O3482" i="3"/>
  <c r="O3470" i="3"/>
  <c r="O3458" i="3"/>
  <c r="O3419" i="3"/>
  <c r="O3397" i="3"/>
  <c r="O3390" i="3"/>
  <c r="O3386" i="3"/>
  <c r="O3379" i="3"/>
  <c r="O3350" i="3"/>
  <c r="O3260" i="3"/>
  <c r="O3446" i="3"/>
  <c r="O3362" i="3"/>
  <c r="O3328" i="3"/>
  <c r="O3434" i="3"/>
  <c r="O3354" i="3"/>
  <c r="O3348" i="3"/>
  <c r="O3330" i="3"/>
  <c r="O3311" i="3"/>
  <c r="O3186" i="3"/>
  <c r="O3437" i="3"/>
  <c r="O3365" i="3"/>
  <c r="O3286" i="3"/>
  <c r="O3237" i="3"/>
  <c r="O3317" i="3"/>
  <c r="O3322" i="3"/>
  <c r="O3252" i="3"/>
  <c r="O3344" i="3"/>
  <c r="O3296" i="3"/>
  <c r="O3332" i="3"/>
  <c r="O3309" i="3"/>
  <c r="O3307" i="3"/>
  <c r="O3281" i="3"/>
  <c r="O3273" i="3"/>
  <c r="O3271" i="3"/>
  <c r="O3245" i="3"/>
  <c r="O3338" i="3"/>
  <c r="O3315" i="3"/>
  <c r="O3313" i="3"/>
  <c r="O3287" i="3"/>
  <c r="O3279" i="3"/>
  <c r="O3277" i="3"/>
  <c r="O3251" i="3"/>
  <c r="O3243" i="3"/>
  <c r="O3241" i="3"/>
  <c r="O3346" i="3"/>
  <c r="O3336" i="3"/>
  <c r="O3334" i="3"/>
  <c r="O3323" i="3"/>
  <c r="O3300" i="3"/>
  <c r="O3298" i="3"/>
  <c r="O3272" i="3"/>
  <c r="O3264" i="3"/>
  <c r="O3262" i="3"/>
  <c r="O3201" i="3"/>
  <c r="O3353" i="3"/>
  <c r="O3321" i="3"/>
  <c r="O3319" i="3"/>
  <c r="O3308" i="3"/>
  <c r="O3293" i="3"/>
  <c r="O3283" i="3"/>
  <c r="O3247" i="3"/>
  <c r="O3340" i="3"/>
  <c r="O3329" i="3"/>
  <c r="O3306" i="3"/>
  <c r="O3278" i="3"/>
  <c r="O3270" i="3"/>
  <c r="O3242" i="3"/>
  <c r="O3190" i="3"/>
  <c r="O3347" i="3"/>
  <c r="O3327" i="3"/>
  <c r="O3325" i="3"/>
  <c r="O3314" i="3"/>
  <c r="O3299" i="3"/>
  <c r="O3291" i="3"/>
  <c r="O3289" i="3"/>
  <c r="O3263" i="3"/>
  <c r="O3255" i="3"/>
  <c r="O3253" i="3"/>
  <c r="O3232" i="3"/>
  <c r="O3207" i="3"/>
  <c r="O3356" i="3"/>
  <c r="O3335" i="3"/>
  <c r="O3310" i="3"/>
  <c r="O3284" i="3"/>
  <c r="O3274" i="3"/>
  <c r="O3248" i="3"/>
  <c r="O3238" i="3"/>
  <c r="O3349" i="3"/>
  <c r="O3341" i="3"/>
  <c r="O3333" i="3"/>
  <c r="O3331" i="3"/>
  <c r="O3320" i="3"/>
  <c r="O3297" i="3"/>
  <c r="O3295" i="3"/>
  <c r="O3269" i="3"/>
  <c r="O3261" i="3"/>
  <c r="O3259" i="3"/>
  <c r="O3225" i="3"/>
  <c r="O3318" i="3"/>
  <c r="O3316" i="3"/>
  <c r="O3305" i="3"/>
  <c r="O3290" i="3"/>
  <c r="O3282" i="3"/>
  <c r="O3280" i="3"/>
  <c r="O3254" i="3"/>
  <c r="O3246" i="3"/>
  <c r="O3244" i="3"/>
  <c r="O3209" i="3"/>
  <c r="O3236" i="3"/>
  <c r="O3230" i="3"/>
  <c r="O3220" i="3"/>
  <c r="O3194" i="3"/>
  <c r="O3221" i="3"/>
  <c r="O3211" i="3"/>
  <c r="O3185" i="3"/>
  <c r="O3206" i="3"/>
  <c r="O3196" i="3"/>
  <c r="O3170" i="3"/>
  <c r="O3227" i="3"/>
  <c r="O3217" i="3"/>
  <c r="O3181" i="3"/>
  <c r="O3212" i="3"/>
  <c r="O3202" i="3"/>
  <c r="O3176" i="3"/>
  <c r="O3233" i="3"/>
  <c r="O3223" i="3"/>
  <c r="O3218" i="3"/>
  <c r="O3208" i="3"/>
  <c r="O3182" i="3"/>
  <c r="O3235" i="3"/>
  <c r="O3229" i="3"/>
  <c r="O3203" i="3"/>
  <c r="O3193" i="3"/>
  <c r="I3109" i="3"/>
  <c r="L3109" i="3" s="1"/>
  <c r="H3109" i="3"/>
  <c r="K3109" i="3" s="1"/>
  <c r="N3109" i="3"/>
  <c r="N3108" i="3"/>
  <c r="H3108" i="3"/>
  <c r="K3108" i="3" s="1"/>
  <c r="I3108" i="3"/>
  <c r="L3108" i="3" s="1"/>
  <c r="L425" i="1"/>
  <c r="L426" i="1"/>
  <c r="L423" i="1"/>
  <c r="L422" i="1"/>
  <c r="L421" i="1"/>
  <c r="L424" i="1"/>
  <c r="N3100" i="3"/>
  <c r="H3099" i="3"/>
  <c r="K3099" i="3" s="1"/>
  <c r="H3104" i="3"/>
  <c r="K3104" i="3" s="1"/>
  <c r="N3104" i="3"/>
  <c r="J3104" i="3"/>
  <c r="M3104" i="3" s="1"/>
  <c r="I3103" i="3"/>
  <c r="L3103" i="3" s="1"/>
  <c r="N3103" i="3"/>
  <c r="J3103" i="3"/>
  <c r="M3103" i="3" s="1"/>
  <c r="N3102" i="3"/>
  <c r="J3102" i="3"/>
  <c r="M3102" i="3" s="1"/>
  <c r="I3102" i="3"/>
  <c r="L3102" i="3" s="1"/>
  <c r="N3101" i="3"/>
  <c r="H3101" i="3"/>
  <c r="K3101" i="3" s="1"/>
  <c r="I3101" i="3"/>
  <c r="L3101" i="3" s="1"/>
  <c r="K3100" i="3"/>
  <c r="J3100" i="3"/>
  <c r="M3100" i="3" s="1"/>
  <c r="I3100" i="3"/>
  <c r="H3098" i="3"/>
  <c r="K3098" i="3" s="1"/>
  <c r="J3098" i="3"/>
  <c r="M3098" i="3" s="1"/>
  <c r="I3098" i="3"/>
  <c r="L3098" i="3" s="1"/>
  <c r="N3097" i="3"/>
  <c r="J3097" i="3"/>
  <c r="M3097" i="3" s="1"/>
  <c r="H3097" i="3"/>
  <c r="K3097" i="3" s="1"/>
  <c r="J3096" i="3"/>
  <c r="M3096" i="3" s="1"/>
  <c r="I3096" i="3"/>
  <c r="L3096" i="3" s="1"/>
  <c r="H3096" i="3"/>
  <c r="K3096" i="3" s="1"/>
  <c r="I3055" i="3"/>
  <c r="L3055" i="3" s="1"/>
  <c r="H3055" i="3"/>
  <c r="K3055" i="3" s="1"/>
  <c r="H3095" i="3"/>
  <c r="K3095" i="3" s="1"/>
  <c r="N3095" i="3"/>
  <c r="J3095" i="3"/>
  <c r="M3095" i="3" s="1"/>
  <c r="J3094" i="3"/>
  <c r="M3094" i="3" s="1"/>
  <c r="N3094" i="3"/>
  <c r="H3091" i="3"/>
  <c r="K3091" i="3" s="1"/>
  <c r="N3089" i="3"/>
  <c r="J3089" i="3"/>
  <c r="M3089" i="3" s="1"/>
  <c r="I3089" i="3"/>
  <c r="H3088" i="3"/>
  <c r="J3087" i="3"/>
  <c r="M3087" i="3" s="1"/>
  <c r="H3087" i="3"/>
  <c r="K3087" i="3" s="1"/>
  <c r="I3087" i="3"/>
  <c r="L3087" i="3" s="1"/>
  <c r="J3086" i="3"/>
  <c r="M3086" i="3" s="1"/>
  <c r="H3086" i="3"/>
  <c r="K3086" i="3" s="1"/>
  <c r="N3085" i="3"/>
  <c r="J3085" i="3"/>
  <c r="M3085" i="3" s="1"/>
  <c r="I3085" i="3"/>
  <c r="L3085" i="3" s="1"/>
  <c r="H3084" i="3"/>
  <c r="K3084" i="3" s="1"/>
  <c r="J3084" i="3"/>
  <c r="M3084" i="3" s="1"/>
  <c r="N3083" i="3"/>
  <c r="N3081" i="3"/>
  <c r="J3076" i="3"/>
  <c r="M3076" i="3" s="1"/>
  <c r="I3076" i="3"/>
  <c r="L3076" i="3" s="1"/>
  <c r="N3076" i="3"/>
  <c r="H3075" i="3"/>
  <c r="K3075" i="3" s="1"/>
  <c r="N3074" i="3"/>
  <c r="J3074" i="3"/>
  <c r="M3074" i="3" s="1"/>
  <c r="H3074" i="3"/>
  <c r="K3074" i="3" s="1"/>
  <c r="N3073" i="3"/>
  <c r="I3073" i="3"/>
  <c r="L3073" i="3" s="1"/>
  <c r="H3073" i="3"/>
  <c r="K3073" i="3" s="1"/>
  <c r="I3070" i="3"/>
  <c r="L3070" i="3" s="1"/>
  <c r="H3070" i="3"/>
  <c r="K3070" i="3" s="1"/>
  <c r="H3068" i="3"/>
  <c r="K3068" i="3" s="1"/>
  <c r="I3068" i="3"/>
  <c r="L3068" i="3" s="1"/>
  <c r="N3092" i="3"/>
  <c r="J3083" i="3"/>
  <c r="M3083" i="3" s="1"/>
  <c r="N3079" i="3"/>
  <c r="N3070" i="3"/>
  <c r="I3094" i="3"/>
  <c r="L3094" i="3" s="1"/>
  <c r="N3090" i="3"/>
  <c r="I3083" i="3"/>
  <c r="L3083" i="3" s="1"/>
  <c r="J3081" i="3"/>
  <c r="M3081" i="3" s="1"/>
  <c r="J3079" i="3"/>
  <c r="M3079" i="3" s="1"/>
  <c r="N3088" i="3"/>
  <c r="I3081" i="3"/>
  <c r="L3081" i="3" s="1"/>
  <c r="I3079" i="3"/>
  <c r="L3079" i="3" s="1"/>
  <c r="N3068" i="3"/>
  <c r="N3075" i="3"/>
  <c r="N3086" i="3"/>
  <c r="N3084" i="3"/>
  <c r="J3075" i="3"/>
  <c r="M3075" i="3" s="1"/>
  <c r="N3071" i="3"/>
  <c r="N3093" i="3"/>
  <c r="J3088" i="3"/>
  <c r="N3099" i="3"/>
  <c r="N3091" i="3"/>
  <c r="N3080" i="3"/>
  <c r="N3078" i="3"/>
  <c r="J3080" i="3"/>
  <c r="M3080" i="3" s="1"/>
  <c r="J3078" i="3"/>
  <c r="M3078" i="3" s="1"/>
  <c r="J3071" i="3"/>
  <c r="M3071" i="3" s="1"/>
  <c r="J3099" i="3"/>
  <c r="J3091" i="3"/>
  <c r="M3091" i="3" s="1"/>
  <c r="I3080" i="3"/>
  <c r="L3080" i="3" s="1"/>
  <c r="I3078" i="3"/>
  <c r="L3078" i="3" s="1"/>
  <c r="I3071" i="3"/>
  <c r="L3071" i="3" s="1"/>
  <c r="N3067" i="3"/>
  <c r="J3067" i="3"/>
  <c r="M3067" i="3" s="1"/>
  <c r="I3067" i="3"/>
  <c r="L3067" i="3" s="1"/>
  <c r="I3066" i="3"/>
  <c r="L3066" i="3" s="1"/>
  <c r="H3066" i="3"/>
  <c r="K3066" i="3" s="1"/>
  <c r="K3064" i="3"/>
  <c r="N3064" i="3"/>
  <c r="J3064" i="3"/>
  <c r="I3064" i="3"/>
  <c r="I3063" i="3"/>
  <c r="L3063" i="3" s="1"/>
  <c r="H3063" i="3"/>
  <c r="K3063" i="3" s="1"/>
  <c r="N3063" i="3"/>
  <c r="N3061" i="3"/>
  <c r="J3061" i="3"/>
  <c r="M3061" i="3" s="1"/>
  <c r="I3061" i="3"/>
  <c r="L3061" i="3" s="1"/>
  <c r="H3058" i="3"/>
  <c r="K3058" i="3" s="1"/>
  <c r="N3058" i="3"/>
  <c r="I3058" i="3"/>
  <c r="L3058" i="3" s="1"/>
  <c r="I3057" i="3"/>
  <c r="L3057" i="3" s="1"/>
  <c r="H3057" i="3"/>
  <c r="K3057" i="3" s="1"/>
  <c r="N3057" i="3"/>
  <c r="N3055" i="3"/>
  <c r="I3054" i="3"/>
  <c r="L3054" i="3" s="1"/>
  <c r="H3054" i="3"/>
  <c r="K3054" i="3" s="1"/>
  <c r="N3052" i="3"/>
  <c r="I3052" i="3"/>
  <c r="L3052" i="3" s="1"/>
  <c r="H3052" i="3"/>
  <c r="K3052" i="3" s="1"/>
  <c r="I3062" i="3"/>
  <c r="L3062" i="3" s="1"/>
  <c r="N3065" i="3"/>
  <c r="H3062" i="3"/>
  <c r="K3062" i="3" s="1"/>
  <c r="N3059" i="3"/>
  <c r="N3053" i="3"/>
  <c r="N3066" i="3"/>
  <c r="N3060" i="3"/>
  <c r="N3054" i="3"/>
  <c r="N3048" i="3"/>
  <c r="J3059" i="3"/>
  <c r="M3059" i="3" s="1"/>
  <c r="J3053" i="3"/>
  <c r="M3053" i="3" s="1"/>
  <c r="I3059" i="3"/>
  <c r="L3059" i="3" s="1"/>
  <c r="I3053" i="3"/>
  <c r="L3053" i="3" s="1"/>
  <c r="N3062" i="3"/>
  <c r="N3056" i="3"/>
  <c r="N3050" i="3"/>
  <c r="J3048" i="3"/>
  <c r="M3048" i="3" s="1"/>
  <c r="I3048" i="3"/>
  <c r="L3048" i="3" s="1"/>
  <c r="M166" i="2"/>
  <c r="L420" i="1"/>
  <c r="L417" i="1"/>
  <c r="L419" i="1"/>
  <c r="L418" i="1"/>
  <c r="L416" i="1"/>
  <c r="L414" i="1"/>
  <c r="L412" i="1"/>
  <c r="L413" i="1"/>
  <c r="L415" i="1"/>
  <c r="F411" i="1"/>
  <c r="I411" i="1" s="1"/>
  <c r="G411" i="1"/>
  <c r="J411" i="1" s="1"/>
  <c r="H411" i="1"/>
  <c r="K411" i="1" s="1"/>
  <c r="K165" i="2"/>
  <c r="L165" i="2" s="1"/>
  <c r="F410" i="1"/>
  <c r="I410" i="1" s="1"/>
  <c r="G410" i="1"/>
  <c r="J410" i="1" s="1"/>
  <c r="H410" i="1"/>
  <c r="K410" i="1" s="1"/>
  <c r="A410" i="1"/>
  <c r="A411" i="1" s="1"/>
  <c r="K164" i="2"/>
  <c r="L164" i="2" s="1"/>
  <c r="F2863" i="3"/>
  <c r="E2863" i="3"/>
  <c r="F2862" i="3"/>
  <c r="E2862" i="3"/>
  <c r="F2861" i="3"/>
  <c r="E2861" i="3"/>
  <c r="F2858" i="3"/>
  <c r="E2858" i="3"/>
  <c r="F2857" i="3"/>
  <c r="E2857" i="3"/>
  <c r="F2856" i="3"/>
  <c r="E2856" i="3"/>
  <c r="L3179" i="3" l="1"/>
  <c r="C304" i="8"/>
  <c r="M3179" i="3"/>
  <c r="G304" i="8" s="1"/>
  <c r="D304" i="8"/>
  <c r="O3178" i="3"/>
  <c r="O3175" i="3"/>
  <c r="O3174" i="3"/>
  <c r="O3172" i="3"/>
  <c r="O3173" i="3"/>
  <c r="O3167" i="3"/>
  <c r="O3166" i="3"/>
  <c r="O3143" i="3"/>
  <c r="O3154" i="3"/>
  <c r="O3158" i="3"/>
  <c r="O3147" i="3"/>
  <c r="O3157" i="3"/>
  <c r="O3156" i="3"/>
  <c r="O3142" i="3"/>
  <c r="O3162" i="3"/>
  <c r="O3159" i="3"/>
  <c r="O3153" i="3"/>
  <c r="O3150" i="3"/>
  <c r="L3161" i="3"/>
  <c r="C303" i="8"/>
  <c r="M3161" i="3"/>
  <c r="G303" i="8" s="1"/>
  <c r="D303" i="8"/>
  <c r="O3160" i="3"/>
  <c r="O3155" i="3"/>
  <c r="O3152" i="3"/>
  <c r="L3151" i="3"/>
  <c r="C302" i="8"/>
  <c r="M3151" i="3"/>
  <c r="G302" i="8" s="1"/>
  <c r="D302" i="8"/>
  <c r="O3138" i="3"/>
  <c r="O3137" i="3"/>
  <c r="O3139" i="3"/>
  <c r="O3134" i="3"/>
  <c r="O3128" i="3"/>
  <c r="O3140" i="3"/>
  <c r="O3121" i="3"/>
  <c r="O3131" i="3"/>
  <c r="O3135" i="3"/>
  <c r="O3141" i="3"/>
  <c r="O3133" i="3"/>
  <c r="O3114" i="3"/>
  <c r="O3111" i="3"/>
  <c r="O3132" i="3"/>
  <c r="O3125" i="3"/>
  <c r="O3123" i="3"/>
  <c r="O3122" i="3"/>
  <c r="O3127" i="3"/>
  <c r="O3115" i="3"/>
  <c r="O3116" i="3"/>
  <c r="O3130" i="3"/>
  <c r="O3120" i="3"/>
  <c r="O3119" i="3"/>
  <c r="O3118" i="3"/>
  <c r="L3112" i="3"/>
  <c r="M3112" i="3"/>
  <c r="O3109" i="3"/>
  <c r="O3108" i="3"/>
  <c r="O3094" i="3"/>
  <c r="O3098" i="3"/>
  <c r="O3103" i="3"/>
  <c r="O3097" i="3"/>
  <c r="O3101" i="3"/>
  <c r="O3104" i="3"/>
  <c r="O3102" i="3"/>
  <c r="L3100" i="3"/>
  <c r="M3099" i="3"/>
  <c r="O3096" i="3"/>
  <c r="O3055" i="3"/>
  <c r="O3095" i="3"/>
  <c r="O3086" i="3"/>
  <c r="O3061" i="3"/>
  <c r="O3084" i="3"/>
  <c r="O3085" i="3"/>
  <c r="O3054" i="3"/>
  <c r="O3057" i="3"/>
  <c r="O3087" i="3"/>
  <c r="O3075" i="3"/>
  <c r="O3091" i="3"/>
  <c r="O3066" i="3"/>
  <c r="L3089" i="3"/>
  <c r="M3088" i="3"/>
  <c r="K3088" i="3"/>
  <c r="O3083" i="3"/>
  <c r="O3080" i="3"/>
  <c r="O3076" i="3"/>
  <c r="O3074" i="3"/>
  <c r="O3073" i="3"/>
  <c r="O3071" i="3"/>
  <c r="O3070" i="3"/>
  <c r="O3068" i="3"/>
  <c r="O3067" i="3"/>
  <c r="O3079" i="3"/>
  <c r="O3078" i="3"/>
  <c r="O3081" i="3"/>
  <c r="L3064" i="3"/>
  <c r="M3064" i="3"/>
  <c r="O3063" i="3"/>
  <c r="O3058" i="3"/>
  <c r="O3052" i="3"/>
  <c r="O3053" i="3"/>
  <c r="O3059" i="3"/>
  <c r="O3048" i="3"/>
  <c r="O3062" i="3"/>
  <c r="L411" i="1"/>
  <c r="M165" i="2"/>
  <c r="L410" i="1"/>
  <c r="M164" i="2"/>
  <c r="F409" i="1"/>
  <c r="I409" i="1" s="1"/>
  <c r="G409" i="1"/>
  <c r="J409" i="1" s="1"/>
  <c r="H409" i="1"/>
  <c r="K409" i="1" s="1"/>
  <c r="K163" i="2"/>
  <c r="A406" i="1"/>
  <c r="A407" i="1" s="1"/>
  <c r="A408" i="1" s="1"/>
  <c r="A409" i="1" s="1"/>
  <c r="F408" i="1"/>
  <c r="I408" i="1" s="1"/>
  <c r="G408" i="1"/>
  <c r="J408" i="1" s="1"/>
  <c r="H408" i="1"/>
  <c r="K408" i="1" s="1"/>
  <c r="F407" i="1"/>
  <c r="I407" i="1" s="1"/>
  <c r="G407" i="1"/>
  <c r="J407" i="1" s="1"/>
  <c r="H407" i="1"/>
  <c r="K407" i="1" s="1"/>
  <c r="F406" i="1"/>
  <c r="I406" i="1" s="1"/>
  <c r="G406" i="1"/>
  <c r="J406" i="1" s="1"/>
  <c r="H406" i="1"/>
  <c r="K406" i="1" s="1"/>
  <c r="F2833" i="3"/>
  <c r="E2833" i="3"/>
  <c r="F2832" i="3"/>
  <c r="E2832" i="3"/>
  <c r="F2831" i="3"/>
  <c r="E2831" i="3"/>
  <c r="U274" i="8"/>
  <c r="U275" i="8"/>
  <c r="U276" i="8"/>
  <c r="U277" i="8"/>
  <c r="F2826" i="3"/>
  <c r="E2826" i="3"/>
  <c r="F2825" i="3"/>
  <c r="E2825" i="3"/>
  <c r="F2824" i="3"/>
  <c r="E2824" i="3"/>
  <c r="B275" i="8"/>
  <c r="C275" i="8"/>
  <c r="D275" i="8"/>
  <c r="E275" i="8"/>
  <c r="F275" i="8"/>
  <c r="G275" i="8"/>
  <c r="H275" i="8"/>
  <c r="J275" i="8" s="1"/>
  <c r="F2818" i="3"/>
  <c r="E2818" i="3"/>
  <c r="F2817" i="3"/>
  <c r="E2817" i="3"/>
  <c r="F2816" i="3"/>
  <c r="E2816" i="3"/>
  <c r="F399" i="1"/>
  <c r="I399" i="1" s="1"/>
  <c r="G399" i="1"/>
  <c r="J399" i="1" s="1"/>
  <c r="H399" i="1"/>
  <c r="K399" i="1" s="1"/>
  <c r="F400" i="1"/>
  <c r="I400" i="1" s="1"/>
  <c r="G400" i="1"/>
  <c r="J400" i="1" s="1"/>
  <c r="H400" i="1"/>
  <c r="K400" i="1" s="1"/>
  <c r="F401" i="1"/>
  <c r="I401" i="1" s="1"/>
  <c r="G401" i="1"/>
  <c r="J401" i="1" s="1"/>
  <c r="H401" i="1"/>
  <c r="K401" i="1" s="1"/>
  <c r="F402" i="1"/>
  <c r="I402" i="1" s="1"/>
  <c r="G402" i="1"/>
  <c r="J402" i="1" s="1"/>
  <c r="H402" i="1"/>
  <c r="K402" i="1" s="1"/>
  <c r="F403" i="1"/>
  <c r="I403" i="1" s="1"/>
  <c r="G403" i="1"/>
  <c r="J403" i="1" s="1"/>
  <c r="H403" i="1"/>
  <c r="K403" i="1" s="1"/>
  <c r="F404" i="1"/>
  <c r="I404" i="1" s="1"/>
  <c r="G404" i="1"/>
  <c r="J404" i="1" s="1"/>
  <c r="H404" i="1"/>
  <c r="K404" i="1" s="1"/>
  <c r="F405" i="1"/>
  <c r="I405" i="1" s="1"/>
  <c r="G405" i="1"/>
  <c r="J405" i="1" s="1"/>
  <c r="H405" i="1"/>
  <c r="K405" i="1" s="1"/>
  <c r="A399" i="1"/>
  <c r="A400" i="1" s="1"/>
  <c r="A401" i="1" s="1"/>
  <c r="A402" i="1" s="1"/>
  <c r="A403" i="1" s="1"/>
  <c r="A404" i="1" s="1"/>
  <c r="A405" i="1" s="1"/>
  <c r="F2804" i="3"/>
  <c r="E2804" i="3"/>
  <c r="F2803" i="3"/>
  <c r="E2803" i="3"/>
  <c r="F2802" i="3"/>
  <c r="E2802" i="3"/>
  <c r="U273" i="8"/>
  <c r="F2795" i="3"/>
  <c r="E2795" i="3"/>
  <c r="F2794" i="3"/>
  <c r="E2794" i="3"/>
  <c r="F2793" i="3"/>
  <c r="E2793" i="3"/>
  <c r="F2792" i="3"/>
  <c r="E2792" i="3"/>
  <c r="F2791" i="3"/>
  <c r="E2791" i="3"/>
  <c r="F2789" i="3"/>
  <c r="E2789" i="3"/>
  <c r="F2788" i="3"/>
  <c r="E2788" i="3"/>
  <c r="F2787" i="3"/>
  <c r="E2787" i="3"/>
  <c r="U271" i="8"/>
  <c r="U272" i="8"/>
  <c r="U262" i="8"/>
  <c r="U263" i="8"/>
  <c r="U264" i="8"/>
  <c r="U265" i="8"/>
  <c r="U266" i="8"/>
  <c r="U267" i="8"/>
  <c r="U268" i="8"/>
  <c r="U269" i="8"/>
  <c r="U270" i="8"/>
  <c r="F398" i="1"/>
  <c r="I398" i="1" s="1"/>
  <c r="G398" i="1"/>
  <c r="J398" i="1" s="1"/>
  <c r="H398" i="1"/>
  <c r="K398" i="1" s="1"/>
  <c r="A391" i="1"/>
  <c r="A392" i="1" s="1"/>
  <c r="A393" i="1" s="1"/>
  <c r="A394" i="1" s="1"/>
  <c r="A395" i="1" s="1"/>
  <c r="A396" i="1" s="1"/>
  <c r="A397" i="1" s="1"/>
  <c r="A398" i="1" s="1"/>
  <c r="F391" i="1"/>
  <c r="I391" i="1" s="1"/>
  <c r="G391" i="1"/>
  <c r="J391" i="1" s="1"/>
  <c r="H391" i="1"/>
  <c r="K391" i="1" s="1"/>
  <c r="F392" i="1"/>
  <c r="I392" i="1" s="1"/>
  <c r="G392" i="1"/>
  <c r="J392" i="1" s="1"/>
  <c r="H392" i="1"/>
  <c r="K392" i="1" s="1"/>
  <c r="F393" i="1"/>
  <c r="I393" i="1" s="1"/>
  <c r="G393" i="1"/>
  <c r="J393" i="1" s="1"/>
  <c r="H393" i="1"/>
  <c r="K393" i="1" s="1"/>
  <c r="F394" i="1"/>
  <c r="I394" i="1" s="1"/>
  <c r="G394" i="1"/>
  <c r="J394" i="1" s="1"/>
  <c r="H394" i="1"/>
  <c r="K394" i="1" s="1"/>
  <c r="F395" i="1"/>
  <c r="I395" i="1" s="1"/>
  <c r="G395" i="1"/>
  <c r="J395" i="1" s="1"/>
  <c r="H395" i="1"/>
  <c r="K395" i="1" s="1"/>
  <c r="F396" i="1"/>
  <c r="I396" i="1" s="1"/>
  <c r="G396" i="1"/>
  <c r="J396" i="1" s="1"/>
  <c r="H396" i="1"/>
  <c r="K396" i="1" s="1"/>
  <c r="F397" i="1"/>
  <c r="I397" i="1" s="1"/>
  <c r="G397" i="1"/>
  <c r="J397" i="1" s="1"/>
  <c r="H397" i="1"/>
  <c r="K397" i="1" s="1"/>
  <c r="K162" i="2"/>
  <c r="L162" i="2" s="1"/>
  <c r="F2699" i="3"/>
  <c r="E2699" i="3"/>
  <c r="F2698" i="3"/>
  <c r="E2698" i="3"/>
  <c r="F2697" i="3"/>
  <c r="E2697" i="3"/>
  <c r="F304" i="8" l="1"/>
  <c r="O3179" i="3"/>
  <c r="H304" i="8" s="1"/>
  <c r="F303" i="8"/>
  <c r="O3161" i="3"/>
  <c r="H303" i="8" s="1"/>
  <c r="F302" i="8"/>
  <c r="O3151" i="3"/>
  <c r="H302" i="8" s="1"/>
  <c r="O3112" i="3"/>
  <c r="O3100" i="3"/>
  <c r="O3099" i="3"/>
  <c r="O3089" i="3"/>
  <c r="O3088" i="3"/>
  <c r="O3064" i="3"/>
  <c r="L409" i="1"/>
  <c r="L163" i="2"/>
  <c r="M163" i="2" s="1"/>
  <c r="M162" i="2"/>
  <c r="L408" i="1"/>
  <c r="L407" i="1"/>
  <c r="L406" i="1"/>
  <c r="L403" i="1"/>
  <c r="L396" i="1"/>
  <c r="L395" i="1"/>
  <c r="L402" i="1"/>
  <c r="L404" i="1"/>
  <c r="M275" i="8"/>
  <c r="K275" i="8"/>
  <c r="I275" i="8"/>
  <c r="L399" i="1"/>
  <c r="L400" i="1"/>
  <c r="L405" i="1"/>
  <c r="L401" i="1"/>
  <c r="L398" i="1"/>
  <c r="L391" i="1"/>
  <c r="L397" i="1"/>
  <c r="L394" i="1"/>
  <c r="L392" i="1"/>
  <c r="L393" i="1"/>
  <c r="F2663" i="3"/>
  <c r="E2663" i="3"/>
  <c r="F2662" i="3"/>
  <c r="E2662" i="3"/>
  <c r="U261" i="8"/>
  <c r="U260" i="8"/>
  <c r="F2650" i="3"/>
  <c r="E2650" i="3"/>
  <c r="F2649" i="3"/>
  <c r="E2649" i="3"/>
  <c r="F2648" i="3"/>
  <c r="E2648" i="3"/>
  <c r="K161" i="2"/>
  <c r="L161" i="2" s="1"/>
  <c r="K160" i="2"/>
  <c r="L160" i="2" s="1"/>
  <c r="U259" i="8"/>
  <c r="F2631" i="3"/>
  <c r="E2631" i="3"/>
  <c r="F2630" i="3"/>
  <c r="E2630" i="3"/>
  <c r="F2629" i="3"/>
  <c r="E2629" i="3"/>
  <c r="F2628" i="3"/>
  <c r="E2628" i="3"/>
  <c r="U257" i="8"/>
  <c r="U258" i="8"/>
  <c r="U256" i="8"/>
  <c r="U255" i="8"/>
  <c r="F2602" i="3"/>
  <c r="E2602" i="3"/>
  <c r="F2601" i="3"/>
  <c r="E2601" i="3"/>
  <c r="F2600" i="3"/>
  <c r="E2600" i="3"/>
  <c r="K159" i="2"/>
  <c r="L159" i="2" s="1"/>
  <c r="J304" i="8" l="1"/>
  <c r="M304" i="8"/>
  <c r="K304" i="8"/>
  <c r="I304" i="8"/>
  <c r="I303" i="8"/>
  <c r="K303" i="8"/>
  <c r="M303" i="8"/>
  <c r="J303" i="8"/>
  <c r="I302" i="8"/>
  <c r="M302" i="8"/>
  <c r="K302" i="8"/>
  <c r="J302" i="8"/>
  <c r="M161" i="2"/>
  <c r="M160" i="2"/>
  <c r="M159" i="2"/>
  <c r="F390" i="1"/>
  <c r="I390" i="1" s="1"/>
  <c r="G390" i="1"/>
  <c r="J390" i="1" s="1"/>
  <c r="H390" i="1"/>
  <c r="K390" i="1" s="1"/>
  <c r="A384" i="1"/>
  <c r="A385" i="1" s="1"/>
  <c r="A386" i="1" s="1"/>
  <c r="A387" i="1" s="1"/>
  <c r="A388" i="1" s="1"/>
  <c r="A389" i="1" s="1"/>
  <c r="A390" i="1" s="1"/>
  <c r="F386" i="1"/>
  <c r="I386" i="1" s="1"/>
  <c r="G386" i="1"/>
  <c r="J386" i="1" s="1"/>
  <c r="H386" i="1"/>
  <c r="K386" i="1" s="1"/>
  <c r="F387" i="1"/>
  <c r="I387" i="1" s="1"/>
  <c r="G387" i="1"/>
  <c r="J387" i="1" s="1"/>
  <c r="H387" i="1"/>
  <c r="K387" i="1" s="1"/>
  <c r="F388" i="1"/>
  <c r="I388" i="1" s="1"/>
  <c r="G388" i="1"/>
  <c r="J388" i="1" s="1"/>
  <c r="H388" i="1"/>
  <c r="K388" i="1" s="1"/>
  <c r="F389" i="1"/>
  <c r="I389" i="1" s="1"/>
  <c r="G389" i="1"/>
  <c r="J389" i="1" s="1"/>
  <c r="H389" i="1"/>
  <c r="K389" i="1" s="1"/>
  <c r="F384" i="1"/>
  <c r="I384" i="1" s="1"/>
  <c r="G384" i="1"/>
  <c r="J384" i="1" s="1"/>
  <c r="H384" i="1"/>
  <c r="K384" i="1" s="1"/>
  <c r="F385" i="1"/>
  <c r="I385" i="1" s="1"/>
  <c r="G385" i="1"/>
  <c r="J385" i="1" s="1"/>
  <c r="H385" i="1"/>
  <c r="K385" i="1" s="1"/>
  <c r="F2591" i="3"/>
  <c r="E2591" i="3"/>
  <c r="F2590" i="3"/>
  <c r="E2590" i="3"/>
  <c r="F2589" i="3"/>
  <c r="E2589" i="3"/>
  <c r="F2588" i="3"/>
  <c r="E2588" i="3"/>
  <c r="U254" i="8"/>
  <c r="U252" i="8"/>
  <c r="U253" i="8"/>
  <c r="J2565" i="3"/>
  <c r="M2565" i="3" s="1"/>
  <c r="I2565" i="3"/>
  <c r="L2565" i="3" s="1"/>
  <c r="H2565" i="3"/>
  <c r="K2565" i="3" s="1"/>
  <c r="F2565" i="3"/>
  <c r="E2565" i="3"/>
  <c r="F2560" i="3"/>
  <c r="E2560" i="3"/>
  <c r="F2559" i="3"/>
  <c r="E2559" i="3"/>
  <c r="F2558" i="3"/>
  <c r="E2558" i="3"/>
  <c r="U251" i="8"/>
  <c r="U250" i="8"/>
  <c r="U249" i="8"/>
  <c r="U248" i="8"/>
  <c r="U247" i="8"/>
  <c r="U246" i="8"/>
  <c r="L385" i="1" l="1"/>
  <c r="L386" i="1"/>
  <c r="L387" i="1"/>
  <c r="L390" i="1"/>
  <c r="L389" i="1"/>
  <c r="L388" i="1"/>
  <c r="L384" i="1"/>
  <c r="O2565" i="3"/>
  <c r="U245" i="8"/>
  <c r="U244" i="8" l="1"/>
  <c r="F2444" i="3"/>
  <c r="U243" i="8"/>
  <c r="U242" i="8"/>
  <c r="U241" i="8"/>
  <c r="K158" i="2"/>
  <c r="L158" i="2" s="1"/>
  <c r="U240" i="8"/>
  <c r="U239" i="8"/>
  <c r="F379" i="1"/>
  <c r="I379" i="1" s="1"/>
  <c r="G379" i="1"/>
  <c r="J379" i="1" s="1"/>
  <c r="H379" i="1"/>
  <c r="K379" i="1" s="1"/>
  <c r="F380" i="1"/>
  <c r="I380" i="1" s="1"/>
  <c r="G380" i="1"/>
  <c r="J380" i="1" s="1"/>
  <c r="H380" i="1"/>
  <c r="K380" i="1" s="1"/>
  <c r="F381" i="1"/>
  <c r="I381" i="1" s="1"/>
  <c r="G381" i="1"/>
  <c r="J381" i="1" s="1"/>
  <c r="H381" i="1"/>
  <c r="K381" i="1" s="1"/>
  <c r="F382" i="1"/>
  <c r="I382" i="1" s="1"/>
  <c r="G382" i="1"/>
  <c r="J382" i="1" s="1"/>
  <c r="H382" i="1"/>
  <c r="K382" i="1" s="1"/>
  <c r="F383" i="1"/>
  <c r="I383" i="1" s="1"/>
  <c r="G383" i="1"/>
  <c r="J383" i="1" s="1"/>
  <c r="H383" i="1"/>
  <c r="K383" i="1" s="1"/>
  <c r="K157" i="2"/>
  <c r="L157" i="2" s="1"/>
  <c r="M158" i="2" l="1"/>
  <c r="L382" i="1"/>
  <c r="L381" i="1"/>
  <c r="L383" i="1"/>
  <c r="L380" i="1"/>
  <c r="L379" i="1"/>
  <c r="M157" i="2"/>
  <c r="U238" i="8"/>
  <c r="U237" i="8" l="1"/>
  <c r="F374" i="1"/>
  <c r="I374" i="1" s="1"/>
  <c r="G374" i="1"/>
  <c r="J374" i="1" s="1"/>
  <c r="H374" i="1"/>
  <c r="K374" i="1" s="1"/>
  <c r="F375" i="1"/>
  <c r="I375" i="1" s="1"/>
  <c r="G375" i="1"/>
  <c r="J375" i="1" s="1"/>
  <c r="H375" i="1"/>
  <c r="K375" i="1" s="1"/>
  <c r="F376" i="1"/>
  <c r="I376" i="1" s="1"/>
  <c r="G376" i="1"/>
  <c r="J376" i="1" s="1"/>
  <c r="H376" i="1"/>
  <c r="K376" i="1" s="1"/>
  <c r="F377" i="1"/>
  <c r="I377" i="1" s="1"/>
  <c r="G377" i="1"/>
  <c r="J377" i="1" s="1"/>
  <c r="H377" i="1"/>
  <c r="K377" i="1" s="1"/>
  <c r="F378" i="1"/>
  <c r="I378" i="1" s="1"/>
  <c r="G378" i="1"/>
  <c r="J378" i="1" s="1"/>
  <c r="H378" i="1"/>
  <c r="K378" i="1" s="1"/>
  <c r="F373" i="1"/>
  <c r="I373" i="1" s="1"/>
  <c r="G373" i="1"/>
  <c r="J373" i="1" s="1"/>
  <c r="H373" i="1"/>
  <c r="K373" i="1" s="1"/>
  <c r="U236" i="8"/>
  <c r="U235" i="8"/>
  <c r="U234" i="8"/>
  <c r="U233" i="8"/>
  <c r="U232" i="8"/>
  <c r="U231" i="8"/>
  <c r="L374" i="1" l="1"/>
  <c r="L378" i="1"/>
  <c r="L377" i="1"/>
  <c r="L373" i="1"/>
  <c r="L376" i="1"/>
  <c r="L375" i="1"/>
  <c r="U230" i="8"/>
  <c r="K156" i="2"/>
  <c r="L156" i="2" s="1"/>
  <c r="U229" i="8"/>
  <c r="K155" i="2"/>
  <c r="L155" i="2" s="1"/>
  <c r="F350" i="1"/>
  <c r="I350" i="1" s="1"/>
  <c r="G350" i="1"/>
  <c r="J350" i="1" s="1"/>
  <c r="H350" i="1"/>
  <c r="K350" i="1" s="1"/>
  <c r="U228" i="8"/>
  <c r="U227" i="8"/>
  <c r="M156" i="2" l="1"/>
  <c r="M155" i="2"/>
  <c r="L350" i="1"/>
  <c r="K154" i="2"/>
  <c r="U226" i="8"/>
  <c r="L154" i="2" l="1"/>
  <c r="M154" i="2" s="1"/>
  <c r="U224" i="8"/>
  <c r="U225" i="8"/>
  <c r="U223" i="8"/>
  <c r="U180" i="8"/>
  <c r="F370" i="1" l="1"/>
  <c r="I370" i="1" s="1"/>
  <c r="G370" i="1"/>
  <c r="J370" i="1" s="1"/>
  <c r="H370" i="1"/>
  <c r="K370" i="1" s="1"/>
  <c r="F371" i="1"/>
  <c r="I371" i="1" s="1"/>
  <c r="G371" i="1"/>
  <c r="J371" i="1" s="1"/>
  <c r="H371" i="1"/>
  <c r="K371" i="1" s="1"/>
  <c r="F372" i="1"/>
  <c r="I372" i="1" s="1"/>
  <c r="G372" i="1"/>
  <c r="J372" i="1" s="1"/>
  <c r="H372" i="1"/>
  <c r="K372" i="1" s="1"/>
  <c r="A368" i="1"/>
  <c r="A369" i="1" s="1"/>
  <c r="A370" i="1" s="1"/>
  <c r="A371" i="1" s="1"/>
  <c r="A372" i="1" s="1"/>
  <c r="A373" i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F368" i="1"/>
  <c r="I368" i="1" s="1"/>
  <c r="G368" i="1"/>
  <c r="J368" i="1" s="1"/>
  <c r="H368" i="1"/>
  <c r="K368" i="1" s="1"/>
  <c r="F369" i="1"/>
  <c r="I369" i="1" s="1"/>
  <c r="G369" i="1"/>
  <c r="J369" i="1" s="1"/>
  <c r="H369" i="1"/>
  <c r="K369" i="1" s="1"/>
  <c r="F367" i="1"/>
  <c r="I367" i="1" s="1"/>
  <c r="G367" i="1"/>
  <c r="J367" i="1" s="1"/>
  <c r="H367" i="1"/>
  <c r="K367" i="1" s="1"/>
  <c r="A356" i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F366" i="1"/>
  <c r="I366" i="1" s="1"/>
  <c r="G366" i="1"/>
  <c r="J366" i="1" s="1"/>
  <c r="H366" i="1"/>
  <c r="K366" i="1" s="1"/>
  <c r="H365" i="1"/>
  <c r="K365" i="1" s="1"/>
  <c r="G365" i="1"/>
  <c r="J365" i="1" s="1"/>
  <c r="F365" i="1"/>
  <c r="I365" i="1" s="1"/>
  <c r="F359" i="1"/>
  <c r="I359" i="1" s="1"/>
  <c r="G359" i="1"/>
  <c r="J359" i="1" s="1"/>
  <c r="H359" i="1"/>
  <c r="K359" i="1" s="1"/>
  <c r="F360" i="1"/>
  <c r="I360" i="1" s="1"/>
  <c r="G360" i="1"/>
  <c r="J360" i="1" s="1"/>
  <c r="H360" i="1"/>
  <c r="K360" i="1" s="1"/>
  <c r="F361" i="1"/>
  <c r="I361" i="1" s="1"/>
  <c r="G361" i="1"/>
  <c r="J361" i="1" s="1"/>
  <c r="H361" i="1"/>
  <c r="K361" i="1" s="1"/>
  <c r="F362" i="1"/>
  <c r="I362" i="1" s="1"/>
  <c r="G362" i="1"/>
  <c r="J362" i="1" s="1"/>
  <c r="H362" i="1"/>
  <c r="K362" i="1" s="1"/>
  <c r="F363" i="1"/>
  <c r="I363" i="1" s="1"/>
  <c r="G363" i="1"/>
  <c r="J363" i="1" s="1"/>
  <c r="H363" i="1"/>
  <c r="K363" i="1" s="1"/>
  <c r="F364" i="1"/>
  <c r="I364" i="1" s="1"/>
  <c r="G364" i="1"/>
  <c r="J364" i="1" s="1"/>
  <c r="H364" i="1"/>
  <c r="K364" i="1" s="1"/>
  <c r="K153" i="2"/>
  <c r="L153" i="2" s="1"/>
  <c r="F358" i="1"/>
  <c r="I358" i="1" s="1"/>
  <c r="G358" i="1"/>
  <c r="J358" i="1" s="1"/>
  <c r="H358" i="1"/>
  <c r="K358" i="1" s="1"/>
  <c r="F357" i="1"/>
  <c r="I357" i="1" s="1"/>
  <c r="G357" i="1"/>
  <c r="J357" i="1" s="1"/>
  <c r="H357" i="1"/>
  <c r="K357" i="1" s="1"/>
  <c r="F356" i="1"/>
  <c r="I356" i="1" s="1"/>
  <c r="G356" i="1"/>
  <c r="J356" i="1" s="1"/>
  <c r="H356" i="1"/>
  <c r="K356" i="1" s="1"/>
  <c r="L362" i="1" l="1"/>
  <c r="L364" i="1"/>
  <c r="L367" i="1"/>
  <c r="L368" i="1"/>
  <c r="L371" i="1"/>
  <c r="L370" i="1"/>
  <c r="L372" i="1"/>
  <c r="L369" i="1"/>
  <c r="L366" i="1"/>
  <c r="L365" i="1"/>
  <c r="L361" i="1"/>
  <c r="L360" i="1"/>
  <c r="L363" i="1"/>
  <c r="L359" i="1"/>
  <c r="M153" i="2"/>
  <c r="L358" i="1"/>
  <c r="L357" i="1"/>
  <c r="L356" i="1"/>
  <c r="A351" i="1"/>
  <c r="A352" i="1"/>
  <c r="A353" i="1" s="1"/>
  <c r="A354" i="1" s="1"/>
  <c r="A355" i="1" s="1"/>
  <c r="F352" i="1"/>
  <c r="I352" i="1" s="1"/>
  <c r="G352" i="1"/>
  <c r="J352" i="1" s="1"/>
  <c r="H352" i="1"/>
  <c r="K352" i="1" s="1"/>
  <c r="F353" i="1"/>
  <c r="I353" i="1" s="1"/>
  <c r="G353" i="1"/>
  <c r="J353" i="1" s="1"/>
  <c r="H353" i="1"/>
  <c r="K353" i="1" s="1"/>
  <c r="F354" i="1"/>
  <c r="I354" i="1" s="1"/>
  <c r="G354" i="1"/>
  <c r="J354" i="1" s="1"/>
  <c r="H354" i="1"/>
  <c r="K354" i="1" s="1"/>
  <c r="F355" i="1"/>
  <c r="I355" i="1" s="1"/>
  <c r="G355" i="1"/>
  <c r="J355" i="1" s="1"/>
  <c r="H355" i="1"/>
  <c r="K355" i="1" s="1"/>
  <c r="F351" i="1"/>
  <c r="I351" i="1" s="1"/>
  <c r="G351" i="1"/>
  <c r="J351" i="1" s="1"/>
  <c r="H351" i="1"/>
  <c r="K351" i="1" s="1"/>
  <c r="E2172" i="3"/>
  <c r="L353" i="1" l="1"/>
  <c r="L354" i="1"/>
  <c r="L355" i="1"/>
  <c r="L352" i="1"/>
  <c r="L351" i="1"/>
  <c r="K152" i="2"/>
  <c r="L152" i="2" s="1"/>
  <c r="M152" i="2" l="1"/>
  <c r="K151" i="2"/>
  <c r="L151" i="2" s="1"/>
  <c r="N2026" i="3"/>
  <c r="E2027" i="3"/>
  <c r="F2027" i="3"/>
  <c r="H2027" i="3" s="1"/>
  <c r="K2027" i="3" s="1"/>
  <c r="E2028" i="3"/>
  <c r="F2028" i="3"/>
  <c r="H2028" i="3" s="1"/>
  <c r="K2028" i="3" s="1"/>
  <c r="E2029" i="3"/>
  <c r="F2029" i="3"/>
  <c r="H2029" i="3" s="1"/>
  <c r="K2029" i="3" s="1"/>
  <c r="E2030" i="3"/>
  <c r="F2030" i="3"/>
  <c r="H2030" i="3" s="1"/>
  <c r="K2030" i="3" s="1"/>
  <c r="E2031" i="3"/>
  <c r="F2031" i="3"/>
  <c r="H2031" i="3" s="1"/>
  <c r="K2031" i="3" s="1"/>
  <c r="E2032" i="3"/>
  <c r="F2032" i="3"/>
  <c r="I2032" i="3" s="1"/>
  <c r="L2032" i="3" s="1"/>
  <c r="E2033" i="3"/>
  <c r="F2033" i="3"/>
  <c r="H2033" i="3" s="1"/>
  <c r="K2033" i="3" s="1"/>
  <c r="E2034" i="3"/>
  <c r="F2034" i="3"/>
  <c r="I2034" i="3" s="1"/>
  <c r="L2034" i="3" s="1"/>
  <c r="E2035" i="3"/>
  <c r="F2035" i="3"/>
  <c r="N2035" i="3" s="1"/>
  <c r="E2036" i="3"/>
  <c r="F2036" i="3"/>
  <c r="H2036" i="3" s="1"/>
  <c r="K2036" i="3" s="1"/>
  <c r="E2037" i="3"/>
  <c r="F2037" i="3"/>
  <c r="H2037" i="3" s="1"/>
  <c r="K2037" i="3" s="1"/>
  <c r="E2038" i="3"/>
  <c r="F2038" i="3"/>
  <c r="H2038" i="3" s="1"/>
  <c r="K2038" i="3" s="1"/>
  <c r="N2039" i="3"/>
  <c r="E2040" i="3"/>
  <c r="F2040" i="3"/>
  <c r="H2040" i="3" s="1"/>
  <c r="K2040" i="3" s="1"/>
  <c r="E2041" i="3"/>
  <c r="F2041" i="3"/>
  <c r="H2041" i="3" s="1"/>
  <c r="K2041" i="3" s="1"/>
  <c r="E2042" i="3"/>
  <c r="F2042" i="3"/>
  <c r="H2042" i="3"/>
  <c r="K2042" i="3" s="1"/>
  <c r="I2042" i="3"/>
  <c r="L2042" i="3" s="1"/>
  <c r="J2042" i="3"/>
  <c r="M2042" i="3" s="1"/>
  <c r="E2043" i="3"/>
  <c r="F2043" i="3"/>
  <c r="J2043" i="3" s="1"/>
  <c r="M2043" i="3" s="1"/>
  <c r="E2044" i="3"/>
  <c r="F2044" i="3"/>
  <c r="H2044" i="3" s="1"/>
  <c r="K2044" i="3" s="1"/>
  <c r="E2045" i="3"/>
  <c r="F2045" i="3"/>
  <c r="N2045" i="3" s="1"/>
  <c r="E2046" i="3"/>
  <c r="F2046" i="3"/>
  <c r="H2046" i="3" s="1"/>
  <c r="K2046" i="3" s="1"/>
  <c r="E2048" i="3"/>
  <c r="F2048" i="3"/>
  <c r="H2048" i="3" s="1"/>
  <c r="K2048" i="3" s="1"/>
  <c r="E2049" i="3"/>
  <c r="F2049" i="3"/>
  <c r="H2049" i="3" s="1"/>
  <c r="K2049" i="3" s="1"/>
  <c r="E2050" i="3"/>
  <c r="F2050" i="3"/>
  <c r="I2050" i="3" s="1"/>
  <c r="L2050" i="3" s="1"/>
  <c r="E2051" i="3"/>
  <c r="F2051" i="3"/>
  <c r="I2051" i="3" s="1"/>
  <c r="L2051" i="3" s="1"/>
  <c r="E2052" i="3"/>
  <c r="F2052" i="3"/>
  <c r="H2052" i="3" s="1"/>
  <c r="K2052" i="3" s="1"/>
  <c r="E2053" i="3"/>
  <c r="F2053" i="3"/>
  <c r="H2053" i="3" s="1"/>
  <c r="K2053" i="3" s="1"/>
  <c r="E2054" i="3"/>
  <c r="F2054" i="3"/>
  <c r="H2054" i="3" s="1"/>
  <c r="K2054" i="3" s="1"/>
  <c r="E2055" i="3"/>
  <c r="F2055" i="3"/>
  <c r="H2055" i="3" s="1"/>
  <c r="K2055" i="3" s="1"/>
  <c r="E2056" i="3"/>
  <c r="F2056" i="3"/>
  <c r="H2056" i="3" s="1"/>
  <c r="K2056" i="3" s="1"/>
  <c r="E2057" i="3"/>
  <c r="F2057" i="3"/>
  <c r="H2057" i="3" s="1"/>
  <c r="E2058" i="3"/>
  <c r="F2058" i="3"/>
  <c r="H2058" i="3" s="1"/>
  <c r="K2058" i="3" s="1"/>
  <c r="N2059" i="3"/>
  <c r="E2060" i="3"/>
  <c r="F2060" i="3"/>
  <c r="H2060" i="3" s="1"/>
  <c r="K2060" i="3" s="1"/>
  <c r="E2061" i="3"/>
  <c r="F2061" i="3"/>
  <c r="H2061" i="3" s="1"/>
  <c r="K2061" i="3" s="1"/>
  <c r="E2062" i="3"/>
  <c r="F2062" i="3"/>
  <c r="I2062" i="3" s="1"/>
  <c r="L2062" i="3" s="1"/>
  <c r="E2063" i="3"/>
  <c r="F2063" i="3"/>
  <c r="H2063" i="3" s="1"/>
  <c r="K2063" i="3" s="1"/>
  <c r="E2064" i="3"/>
  <c r="F2064" i="3"/>
  <c r="H2064" i="3" s="1"/>
  <c r="K2064" i="3" s="1"/>
  <c r="E2065" i="3"/>
  <c r="F2065" i="3"/>
  <c r="J2065" i="3" s="1"/>
  <c r="M2065" i="3" s="1"/>
  <c r="E2066" i="3"/>
  <c r="F2066" i="3"/>
  <c r="I2066" i="3" s="1"/>
  <c r="L2066" i="3" s="1"/>
  <c r="E2067" i="3"/>
  <c r="F2067" i="3"/>
  <c r="H2067" i="3" s="1"/>
  <c r="K2067" i="3" s="1"/>
  <c r="E2068" i="3"/>
  <c r="F2068" i="3"/>
  <c r="H2068" i="3" s="1"/>
  <c r="K2068" i="3" s="1"/>
  <c r="E2069" i="3"/>
  <c r="F2069" i="3"/>
  <c r="H2069" i="3" s="1"/>
  <c r="E2070" i="3"/>
  <c r="F2070" i="3"/>
  <c r="J2070" i="3" s="1"/>
  <c r="M2070" i="3" s="1"/>
  <c r="E2071" i="3"/>
  <c r="F2071" i="3"/>
  <c r="I2071" i="3" s="1"/>
  <c r="L2071" i="3" s="1"/>
  <c r="E2072" i="3"/>
  <c r="F2072" i="3"/>
  <c r="H2072" i="3" s="1"/>
  <c r="K2072" i="3" s="1"/>
  <c r="E2073" i="3"/>
  <c r="F2073" i="3"/>
  <c r="I2073" i="3" s="1"/>
  <c r="L2073" i="3" s="1"/>
  <c r="E2074" i="3"/>
  <c r="F2074" i="3"/>
  <c r="H2074" i="3" s="1"/>
  <c r="K2074" i="3" s="1"/>
  <c r="N2075" i="3"/>
  <c r="E2076" i="3"/>
  <c r="F2076" i="3"/>
  <c r="H2076" i="3" s="1"/>
  <c r="K2076" i="3" s="1"/>
  <c r="E2077" i="3"/>
  <c r="F2077" i="3"/>
  <c r="N2077" i="3" s="1"/>
  <c r="E2078" i="3"/>
  <c r="F2078" i="3"/>
  <c r="I2078" i="3" s="1"/>
  <c r="L2078" i="3" s="1"/>
  <c r="N2079" i="3"/>
  <c r="E2080" i="3"/>
  <c r="F2080" i="3"/>
  <c r="H2080" i="3" s="1"/>
  <c r="K2080" i="3" s="1"/>
  <c r="E2081" i="3"/>
  <c r="F2081" i="3"/>
  <c r="J2081" i="3" s="1"/>
  <c r="M2081" i="3" s="1"/>
  <c r="E2082" i="3"/>
  <c r="F2082" i="3"/>
  <c r="H2082" i="3" s="1"/>
  <c r="K2082" i="3" s="1"/>
  <c r="E2083" i="3"/>
  <c r="F2083" i="3"/>
  <c r="H2083" i="3" s="1"/>
  <c r="K2083" i="3" s="1"/>
  <c r="E2084" i="3"/>
  <c r="F2084" i="3"/>
  <c r="H2084" i="3" s="1"/>
  <c r="K2084" i="3" s="1"/>
  <c r="E2085" i="3"/>
  <c r="F2085" i="3"/>
  <c r="I2085" i="3" s="1"/>
  <c r="L2085" i="3" s="1"/>
  <c r="E2086" i="3"/>
  <c r="F2086" i="3"/>
  <c r="H2086" i="3" s="1"/>
  <c r="K2086" i="3" s="1"/>
  <c r="E2087" i="3"/>
  <c r="F2087" i="3"/>
  <c r="H2087" i="3" s="1"/>
  <c r="K2087" i="3" s="1"/>
  <c r="E2088" i="3"/>
  <c r="F2088" i="3"/>
  <c r="H2088" i="3" s="1"/>
  <c r="K2088" i="3" s="1"/>
  <c r="E2089" i="3"/>
  <c r="F2089" i="3"/>
  <c r="J2089" i="3" s="1"/>
  <c r="M2089" i="3" s="1"/>
  <c r="E2090" i="3"/>
  <c r="F2090" i="3"/>
  <c r="J2090" i="3" s="1"/>
  <c r="M2090" i="3" s="1"/>
  <c r="E2091" i="3"/>
  <c r="F2091" i="3"/>
  <c r="H2091" i="3" s="1"/>
  <c r="K2091" i="3" s="1"/>
  <c r="E2092" i="3"/>
  <c r="F2092" i="3"/>
  <c r="H2092" i="3" s="1"/>
  <c r="N2093" i="3"/>
  <c r="E2094" i="3"/>
  <c r="F2094" i="3"/>
  <c r="H2094" i="3" s="1"/>
  <c r="K2094" i="3" s="1"/>
  <c r="E2095" i="3"/>
  <c r="F2095" i="3"/>
  <c r="H2095" i="3" s="1"/>
  <c r="K2095" i="3" s="1"/>
  <c r="E2096" i="3"/>
  <c r="F2096" i="3"/>
  <c r="J2096" i="3" s="1"/>
  <c r="M2096" i="3" s="1"/>
  <c r="E2097" i="3"/>
  <c r="F2097" i="3"/>
  <c r="H2097" i="3" s="1"/>
  <c r="K2097" i="3" s="1"/>
  <c r="E2098" i="3"/>
  <c r="F2098" i="3"/>
  <c r="H2098" i="3" s="1"/>
  <c r="K2098" i="3" s="1"/>
  <c r="E2099" i="3"/>
  <c r="F2099" i="3"/>
  <c r="H2099" i="3"/>
  <c r="K2099" i="3" s="1"/>
  <c r="I2099" i="3"/>
  <c r="L2099" i="3" s="1"/>
  <c r="J2099" i="3"/>
  <c r="M2099" i="3" s="1"/>
  <c r="E2100" i="3"/>
  <c r="F2100" i="3"/>
  <c r="H2100" i="3" s="1"/>
  <c r="K2100" i="3" s="1"/>
  <c r="E2101" i="3"/>
  <c r="F2101" i="3"/>
  <c r="H2101" i="3" s="1"/>
  <c r="K2101" i="3" s="1"/>
  <c r="E2102" i="3"/>
  <c r="F2102" i="3"/>
  <c r="H2102" i="3" s="1"/>
  <c r="K2102" i="3" s="1"/>
  <c r="E2103" i="3"/>
  <c r="F2103" i="3"/>
  <c r="H2103" i="3" s="1"/>
  <c r="K2103" i="3" s="1"/>
  <c r="E2104" i="3"/>
  <c r="F2104" i="3"/>
  <c r="H2104" i="3" s="1"/>
  <c r="E2105" i="3"/>
  <c r="F2105" i="3"/>
  <c r="J2105" i="3" s="1"/>
  <c r="M2105" i="3" s="1"/>
  <c r="E2106" i="3"/>
  <c r="F2106" i="3"/>
  <c r="H2106" i="3" s="1"/>
  <c r="K2106" i="3" s="1"/>
  <c r="E2107" i="3"/>
  <c r="F2107" i="3"/>
  <c r="H2107" i="3" s="1"/>
  <c r="K2107" i="3" s="1"/>
  <c r="E2108" i="3"/>
  <c r="F2108" i="3"/>
  <c r="H2108" i="3" s="1"/>
  <c r="K2108" i="3" s="1"/>
  <c r="E2109" i="3"/>
  <c r="F2109" i="3"/>
  <c r="H2109" i="3" s="1"/>
  <c r="K2109" i="3" s="1"/>
  <c r="E2110" i="3"/>
  <c r="F2110" i="3"/>
  <c r="H2110" i="3" s="1"/>
  <c r="K2110" i="3" s="1"/>
  <c r="E2111" i="3"/>
  <c r="F2111" i="3"/>
  <c r="J2111" i="3" s="1"/>
  <c r="M2111" i="3" s="1"/>
  <c r="E2112" i="3"/>
  <c r="F2112" i="3"/>
  <c r="H2112" i="3" s="1"/>
  <c r="K2112" i="3" s="1"/>
  <c r="E2113" i="3"/>
  <c r="F2113" i="3"/>
  <c r="N2113" i="3" s="1"/>
  <c r="E2114" i="3"/>
  <c r="F2114" i="3"/>
  <c r="H2114" i="3" s="1"/>
  <c r="K2114" i="3" s="1"/>
  <c r="E2115" i="3"/>
  <c r="F2115" i="3"/>
  <c r="H2115" i="3" s="1"/>
  <c r="K2115" i="3" s="1"/>
  <c r="E2116" i="3"/>
  <c r="F2116" i="3"/>
  <c r="H2116" i="3" s="1"/>
  <c r="K2116" i="3" s="1"/>
  <c r="E2117" i="3"/>
  <c r="F2117" i="3"/>
  <c r="J2117" i="3" s="1"/>
  <c r="M2117" i="3" s="1"/>
  <c r="E2118" i="3"/>
  <c r="F2118" i="3"/>
  <c r="H2118" i="3" s="1"/>
  <c r="E2119" i="3"/>
  <c r="F2119" i="3"/>
  <c r="H2119" i="3" s="1"/>
  <c r="K2119" i="3" s="1"/>
  <c r="E2120" i="3"/>
  <c r="F2120" i="3"/>
  <c r="H2120" i="3" s="1"/>
  <c r="K2120" i="3" s="1"/>
  <c r="E2121" i="3"/>
  <c r="F2121" i="3"/>
  <c r="H2121" i="3" s="1"/>
  <c r="K2121" i="3" s="1"/>
  <c r="E2122" i="3"/>
  <c r="F2122" i="3"/>
  <c r="H2122" i="3" s="1"/>
  <c r="K2122" i="3" s="1"/>
  <c r="E2123" i="3"/>
  <c r="F2123" i="3"/>
  <c r="N2123" i="3" s="1"/>
  <c r="E2124" i="3"/>
  <c r="F2124" i="3"/>
  <c r="J2124" i="3" s="1"/>
  <c r="M2124" i="3" s="1"/>
  <c r="E2125" i="3"/>
  <c r="F2125" i="3"/>
  <c r="H2125" i="3" s="1"/>
  <c r="K2125" i="3" s="1"/>
  <c r="E2126" i="3"/>
  <c r="F2126" i="3"/>
  <c r="N2126" i="3" s="1"/>
  <c r="E2127" i="3"/>
  <c r="F2127" i="3"/>
  <c r="H2127" i="3" s="1"/>
  <c r="K2127" i="3" s="1"/>
  <c r="E2128" i="3"/>
  <c r="F2128" i="3"/>
  <c r="N2128" i="3" s="1"/>
  <c r="E2129" i="3"/>
  <c r="F2129" i="3"/>
  <c r="I2129" i="3" s="1"/>
  <c r="E2130" i="3"/>
  <c r="F2130" i="3"/>
  <c r="H2130" i="3" s="1"/>
  <c r="K2130" i="3" s="1"/>
  <c r="E2131" i="3"/>
  <c r="F2131" i="3"/>
  <c r="H2131" i="3" s="1"/>
  <c r="K2131" i="3" s="1"/>
  <c r="E2132" i="3"/>
  <c r="F2132" i="3"/>
  <c r="N2132" i="3" s="1"/>
  <c r="E2133" i="3"/>
  <c r="F2133" i="3"/>
  <c r="H2133" i="3" s="1"/>
  <c r="K2133" i="3" s="1"/>
  <c r="E2134" i="3"/>
  <c r="F2134" i="3"/>
  <c r="H2134" i="3" s="1"/>
  <c r="K2134" i="3" s="1"/>
  <c r="E2135" i="3"/>
  <c r="F2135" i="3"/>
  <c r="H2135" i="3" s="1"/>
  <c r="K2135" i="3" s="1"/>
  <c r="E2136" i="3"/>
  <c r="F2136" i="3"/>
  <c r="H2136" i="3" s="1"/>
  <c r="K2136" i="3" s="1"/>
  <c r="E2137" i="3"/>
  <c r="F2137" i="3"/>
  <c r="H2137" i="3" s="1"/>
  <c r="K2137" i="3" s="1"/>
  <c r="E2138" i="3"/>
  <c r="F2138" i="3"/>
  <c r="H2138" i="3" s="1"/>
  <c r="K2138" i="3" s="1"/>
  <c r="E2139" i="3"/>
  <c r="F2139" i="3"/>
  <c r="H2139" i="3" s="1"/>
  <c r="K2139" i="3" s="1"/>
  <c r="E2140" i="3"/>
  <c r="F2140" i="3"/>
  <c r="H2140" i="3"/>
  <c r="K2140" i="3" s="1"/>
  <c r="I2140" i="3"/>
  <c r="L2140" i="3" s="1"/>
  <c r="J2140" i="3"/>
  <c r="M2140" i="3" s="1"/>
  <c r="E2141" i="3"/>
  <c r="F2141" i="3"/>
  <c r="J2141" i="3" s="1"/>
  <c r="M2141" i="3" s="1"/>
  <c r="E2142" i="3"/>
  <c r="F2142" i="3"/>
  <c r="H2142" i="3" s="1"/>
  <c r="K2142" i="3" s="1"/>
  <c r="E2143" i="3"/>
  <c r="F2143" i="3"/>
  <c r="I2143" i="3" s="1"/>
  <c r="E2144" i="3"/>
  <c r="F2144" i="3"/>
  <c r="H2144" i="3" s="1"/>
  <c r="K2144" i="3" s="1"/>
  <c r="E2145" i="3"/>
  <c r="F2145" i="3"/>
  <c r="H2145" i="3" s="1"/>
  <c r="K2145" i="3" s="1"/>
  <c r="E2146" i="3"/>
  <c r="F2146" i="3"/>
  <c r="H2146" i="3" s="1"/>
  <c r="K2146" i="3" s="1"/>
  <c r="E2147" i="3"/>
  <c r="F2147" i="3"/>
  <c r="H2147" i="3" s="1"/>
  <c r="K2147" i="3" s="1"/>
  <c r="E2148" i="3"/>
  <c r="F2148" i="3"/>
  <c r="I2148" i="3" s="1"/>
  <c r="L2148" i="3" s="1"/>
  <c r="E2149" i="3"/>
  <c r="F2149" i="3"/>
  <c r="H2149" i="3" s="1"/>
  <c r="K2149" i="3" s="1"/>
  <c r="E2150" i="3"/>
  <c r="F2150" i="3"/>
  <c r="H2150" i="3" s="1"/>
  <c r="K2150" i="3" s="1"/>
  <c r="E2151" i="3"/>
  <c r="F2151" i="3"/>
  <c r="H2151" i="3" s="1"/>
  <c r="K2151" i="3" s="1"/>
  <c r="E2152" i="3"/>
  <c r="F2152" i="3"/>
  <c r="H2152" i="3" s="1"/>
  <c r="K2152" i="3" s="1"/>
  <c r="E2153" i="3"/>
  <c r="F2153" i="3"/>
  <c r="H2153" i="3" s="1"/>
  <c r="K2153" i="3" s="1"/>
  <c r="E2154" i="3"/>
  <c r="F2154" i="3"/>
  <c r="H2154" i="3" s="1"/>
  <c r="K2154" i="3" s="1"/>
  <c r="E2155" i="3"/>
  <c r="F2155" i="3"/>
  <c r="I2155" i="3" s="1"/>
  <c r="L2155" i="3" s="1"/>
  <c r="E2156" i="3"/>
  <c r="F2156" i="3"/>
  <c r="H2156" i="3" s="1"/>
  <c r="K2156" i="3" s="1"/>
  <c r="E2157" i="3"/>
  <c r="F2157" i="3"/>
  <c r="H2157" i="3" s="1"/>
  <c r="K2157" i="3" s="1"/>
  <c r="E2158" i="3"/>
  <c r="F2158" i="3"/>
  <c r="H2158" i="3" s="1"/>
  <c r="E2159" i="3"/>
  <c r="F2159" i="3"/>
  <c r="N2159" i="3" s="1"/>
  <c r="E2160" i="3"/>
  <c r="F2160" i="3"/>
  <c r="H2160" i="3" s="1"/>
  <c r="K2160" i="3" s="1"/>
  <c r="E2161" i="3"/>
  <c r="F2161" i="3"/>
  <c r="H2161" i="3" s="1"/>
  <c r="K2161" i="3" s="1"/>
  <c r="E2162" i="3"/>
  <c r="F2162" i="3"/>
  <c r="N2162" i="3" s="1"/>
  <c r="E2163" i="3"/>
  <c r="F2163" i="3"/>
  <c r="H2163" i="3" s="1"/>
  <c r="K2163" i="3" s="1"/>
  <c r="E2164" i="3"/>
  <c r="F2164" i="3"/>
  <c r="H2164" i="3" s="1"/>
  <c r="K2164" i="3" s="1"/>
  <c r="E2165" i="3"/>
  <c r="F2165" i="3"/>
  <c r="H2165" i="3" s="1"/>
  <c r="K2165" i="3" s="1"/>
  <c r="E2166" i="3"/>
  <c r="F2166" i="3"/>
  <c r="H2166" i="3" s="1"/>
  <c r="K2166" i="3" s="1"/>
  <c r="E2167" i="3"/>
  <c r="F2167" i="3"/>
  <c r="N2167" i="3" s="1"/>
  <c r="E2168" i="3"/>
  <c r="F2168" i="3"/>
  <c r="I2168" i="3" s="1"/>
  <c r="L2168" i="3" s="1"/>
  <c r="E2169" i="3"/>
  <c r="F2169" i="3"/>
  <c r="H2169" i="3" s="1"/>
  <c r="K2169" i="3" s="1"/>
  <c r="E2170" i="3"/>
  <c r="F2170" i="3"/>
  <c r="H2170" i="3" s="1"/>
  <c r="K2170" i="3" s="1"/>
  <c r="E2171" i="3"/>
  <c r="F2171" i="3"/>
  <c r="I2171" i="3" s="1"/>
  <c r="F2172" i="3"/>
  <c r="H2172" i="3" s="1"/>
  <c r="K2172" i="3" s="1"/>
  <c r="E2173" i="3"/>
  <c r="F2173" i="3"/>
  <c r="H2173" i="3" s="1"/>
  <c r="K2173" i="3" s="1"/>
  <c r="E2174" i="3"/>
  <c r="F2174" i="3"/>
  <c r="H2174" i="3" s="1"/>
  <c r="K2174" i="3" s="1"/>
  <c r="E2175" i="3"/>
  <c r="F2175" i="3"/>
  <c r="I2175" i="3" s="1"/>
  <c r="L2175" i="3" s="1"/>
  <c r="N2176" i="3"/>
  <c r="E2177" i="3"/>
  <c r="F2177" i="3"/>
  <c r="N2177" i="3" s="1"/>
  <c r="N2178" i="3"/>
  <c r="E2179" i="3"/>
  <c r="F2179" i="3"/>
  <c r="H2179" i="3" s="1"/>
  <c r="K2179" i="3" s="1"/>
  <c r="E2180" i="3"/>
  <c r="F2180" i="3"/>
  <c r="H2180" i="3" s="1"/>
  <c r="K2180" i="3" s="1"/>
  <c r="E2181" i="3"/>
  <c r="F2181" i="3"/>
  <c r="I2181" i="3" s="1"/>
  <c r="L2181" i="3" s="1"/>
  <c r="E2182" i="3"/>
  <c r="F2182" i="3"/>
  <c r="J2182" i="3" s="1"/>
  <c r="E2183" i="3"/>
  <c r="F2183" i="3"/>
  <c r="H2183" i="3" s="1"/>
  <c r="K2183" i="3" s="1"/>
  <c r="E2184" i="3"/>
  <c r="F2184" i="3"/>
  <c r="I2184" i="3" s="1"/>
  <c r="L2184" i="3" s="1"/>
  <c r="E2185" i="3"/>
  <c r="F2185" i="3"/>
  <c r="N2185" i="3" s="1"/>
  <c r="N2186" i="3"/>
  <c r="E2187" i="3"/>
  <c r="F2187" i="3"/>
  <c r="J2187" i="3" s="1"/>
  <c r="M2187" i="3" s="1"/>
  <c r="E2188" i="3"/>
  <c r="F2188" i="3"/>
  <c r="I2188" i="3" s="1"/>
  <c r="L2188" i="3" s="1"/>
  <c r="E2189" i="3"/>
  <c r="F2189" i="3"/>
  <c r="J2189" i="3" s="1"/>
  <c r="M2189" i="3" s="1"/>
  <c r="E2190" i="3"/>
  <c r="F2190" i="3"/>
  <c r="N2190" i="3" s="1"/>
  <c r="E2191" i="3"/>
  <c r="F2191" i="3"/>
  <c r="H2191" i="3" s="1"/>
  <c r="K2191" i="3" s="1"/>
  <c r="E2192" i="3"/>
  <c r="F2192" i="3"/>
  <c r="H2192" i="3" s="1"/>
  <c r="K2192" i="3" s="1"/>
  <c r="N2193" i="3"/>
  <c r="E2194" i="3"/>
  <c r="F2194" i="3"/>
  <c r="H2194" i="3" s="1"/>
  <c r="K2194" i="3" s="1"/>
  <c r="E2195" i="3"/>
  <c r="F2195" i="3"/>
  <c r="H2195" i="3" s="1"/>
  <c r="K2195" i="3" s="1"/>
  <c r="E2196" i="3"/>
  <c r="F2196" i="3"/>
  <c r="H2196" i="3" s="1"/>
  <c r="K2196" i="3" s="1"/>
  <c r="E2197" i="3"/>
  <c r="F2197" i="3"/>
  <c r="H2197" i="3" s="1"/>
  <c r="K2197" i="3" s="1"/>
  <c r="E2198" i="3"/>
  <c r="F2198" i="3"/>
  <c r="N2198" i="3" s="1"/>
  <c r="E2199" i="3"/>
  <c r="F2199" i="3"/>
  <c r="H2199" i="3" s="1"/>
  <c r="K2199" i="3" s="1"/>
  <c r="E2200" i="3"/>
  <c r="F2200" i="3"/>
  <c r="H2200" i="3" s="1"/>
  <c r="K2200" i="3" s="1"/>
  <c r="E2201" i="3"/>
  <c r="F2201" i="3"/>
  <c r="H2201" i="3" s="1"/>
  <c r="K2201" i="3" s="1"/>
  <c r="E2202" i="3"/>
  <c r="F2202" i="3"/>
  <c r="H2202" i="3" s="1"/>
  <c r="K2202" i="3" s="1"/>
  <c r="E2203" i="3"/>
  <c r="F2203" i="3"/>
  <c r="J2203" i="3" s="1"/>
  <c r="M2203" i="3" s="1"/>
  <c r="E2204" i="3"/>
  <c r="F2204" i="3"/>
  <c r="H2204" i="3" s="1"/>
  <c r="K2204" i="3" s="1"/>
  <c r="N2205" i="3"/>
  <c r="E2206" i="3"/>
  <c r="F2206" i="3"/>
  <c r="H2206" i="3" s="1"/>
  <c r="K2206" i="3" s="1"/>
  <c r="E2207" i="3"/>
  <c r="F2207" i="3"/>
  <c r="N2207" i="3" s="1"/>
  <c r="E2208" i="3"/>
  <c r="F2208" i="3"/>
  <c r="H2208" i="3" s="1"/>
  <c r="K2208" i="3" s="1"/>
  <c r="E2209" i="3"/>
  <c r="F2209" i="3"/>
  <c r="H2209" i="3" s="1"/>
  <c r="K2209" i="3" s="1"/>
  <c r="E2210" i="3"/>
  <c r="F2210" i="3"/>
  <c r="H2210" i="3" s="1"/>
  <c r="K2210" i="3" s="1"/>
  <c r="E2211" i="3"/>
  <c r="F2211" i="3"/>
  <c r="H2211" i="3" s="1"/>
  <c r="K2211" i="3" s="1"/>
  <c r="E2212" i="3"/>
  <c r="F2212" i="3"/>
  <c r="H2212" i="3" s="1"/>
  <c r="K2212" i="3" s="1"/>
  <c r="E2213" i="3"/>
  <c r="F2213" i="3"/>
  <c r="H2213" i="3" s="1"/>
  <c r="K2213" i="3" s="1"/>
  <c r="E2214" i="3"/>
  <c r="F2214" i="3"/>
  <c r="H2214" i="3" s="1"/>
  <c r="E2215" i="3"/>
  <c r="F2215" i="3"/>
  <c r="H2215" i="3" s="1"/>
  <c r="K2215" i="3" s="1"/>
  <c r="N2216" i="3"/>
  <c r="E2217" i="3"/>
  <c r="F2217" i="3"/>
  <c r="H2217" i="3" s="1"/>
  <c r="K2217" i="3" s="1"/>
  <c r="E2218" i="3"/>
  <c r="F2218" i="3"/>
  <c r="H2218" i="3" s="1"/>
  <c r="K2218" i="3" s="1"/>
  <c r="E2219" i="3"/>
  <c r="F2219" i="3"/>
  <c r="H2219" i="3" s="1"/>
  <c r="K2219" i="3" s="1"/>
  <c r="E2220" i="3"/>
  <c r="F2220" i="3"/>
  <c r="H2220" i="3" s="1"/>
  <c r="K2220" i="3" s="1"/>
  <c r="E2222" i="3"/>
  <c r="F2222" i="3"/>
  <c r="I2222" i="3" s="1"/>
  <c r="L2222" i="3" s="1"/>
  <c r="E2223" i="3"/>
  <c r="F2223" i="3"/>
  <c r="I2223" i="3" s="1"/>
  <c r="L2223" i="3" s="1"/>
  <c r="E2224" i="3"/>
  <c r="F2224" i="3"/>
  <c r="H2224" i="3" s="1"/>
  <c r="K2224" i="3" s="1"/>
  <c r="E2225" i="3"/>
  <c r="F2225" i="3"/>
  <c r="I2225" i="3" s="1"/>
  <c r="L2225" i="3" s="1"/>
  <c r="E2226" i="3"/>
  <c r="F2226" i="3"/>
  <c r="H2226" i="3" s="1"/>
  <c r="E2227" i="3"/>
  <c r="F2227" i="3"/>
  <c r="H2227" i="3" s="1"/>
  <c r="K2227" i="3" s="1"/>
  <c r="E2228" i="3"/>
  <c r="F2228" i="3"/>
  <c r="H2228" i="3" s="1"/>
  <c r="K2228" i="3" s="1"/>
  <c r="E2229" i="3"/>
  <c r="F2229" i="3"/>
  <c r="I2229" i="3" s="1"/>
  <c r="L2229" i="3" s="1"/>
  <c r="E2230" i="3"/>
  <c r="F2230" i="3"/>
  <c r="I2230" i="3" s="1"/>
  <c r="L2230" i="3" s="1"/>
  <c r="E2231" i="3"/>
  <c r="F2231" i="3"/>
  <c r="H2231" i="3" s="1"/>
  <c r="K2231" i="3" s="1"/>
  <c r="E2232" i="3"/>
  <c r="F2232" i="3"/>
  <c r="I2232" i="3" s="1"/>
  <c r="L2232" i="3" s="1"/>
  <c r="E2233" i="3"/>
  <c r="F2233" i="3"/>
  <c r="H2233" i="3" s="1"/>
  <c r="K2233" i="3" s="1"/>
  <c r="E2234" i="3"/>
  <c r="F2234" i="3"/>
  <c r="H2234" i="3" s="1"/>
  <c r="K2234" i="3" s="1"/>
  <c r="E2235" i="3"/>
  <c r="F2235" i="3"/>
  <c r="N2235" i="3" s="1"/>
  <c r="E2236" i="3"/>
  <c r="F2236" i="3"/>
  <c r="H2236" i="3" s="1"/>
  <c r="K2236" i="3" s="1"/>
  <c r="E2237" i="3"/>
  <c r="F2237" i="3"/>
  <c r="I2237" i="3" s="1"/>
  <c r="L2237" i="3" s="1"/>
  <c r="N2238" i="3"/>
  <c r="E2239" i="3"/>
  <c r="F2239" i="3"/>
  <c r="H2239" i="3" s="1"/>
  <c r="K2239" i="3" s="1"/>
  <c r="E2240" i="3"/>
  <c r="F2240" i="3"/>
  <c r="H2240" i="3" s="1"/>
  <c r="K2240" i="3" s="1"/>
  <c r="E2241" i="3"/>
  <c r="F2241" i="3"/>
  <c r="H2241" i="3" s="1"/>
  <c r="K2241" i="3" s="1"/>
  <c r="E2242" i="3"/>
  <c r="F2242" i="3"/>
  <c r="H2242" i="3" s="1"/>
  <c r="K2242" i="3" s="1"/>
  <c r="E2243" i="3"/>
  <c r="F2243" i="3"/>
  <c r="J2243" i="3" s="1"/>
  <c r="M2243" i="3" s="1"/>
  <c r="E2244" i="3"/>
  <c r="F2244" i="3"/>
  <c r="H2244" i="3" s="1"/>
  <c r="K2244" i="3" s="1"/>
  <c r="E2245" i="3"/>
  <c r="F2245" i="3"/>
  <c r="H2245" i="3" s="1"/>
  <c r="K2245" i="3" s="1"/>
  <c r="E2246" i="3"/>
  <c r="F2246" i="3"/>
  <c r="H2246" i="3" s="1"/>
  <c r="K2246" i="3" s="1"/>
  <c r="E2247" i="3"/>
  <c r="F2247" i="3"/>
  <c r="H2247" i="3" s="1"/>
  <c r="K2247" i="3" s="1"/>
  <c r="E2248" i="3"/>
  <c r="F2248" i="3"/>
  <c r="H2248" i="3" s="1"/>
  <c r="K2248" i="3" s="1"/>
  <c r="E2249" i="3"/>
  <c r="F2249" i="3"/>
  <c r="J2249" i="3" s="1"/>
  <c r="M2249" i="3" s="1"/>
  <c r="E2250" i="3"/>
  <c r="F2250" i="3"/>
  <c r="H2250" i="3" s="1"/>
  <c r="K2250" i="3" s="1"/>
  <c r="E2251" i="3"/>
  <c r="F2251" i="3"/>
  <c r="H2251" i="3" s="1"/>
  <c r="K2251" i="3" s="1"/>
  <c r="E2252" i="3"/>
  <c r="F2252" i="3"/>
  <c r="I2252" i="3" s="1"/>
  <c r="L2252" i="3" s="1"/>
  <c r="N2253" i="3"/>
  <c r="E2254" i="3"/>
  <c r="F2254" i="3"/>
  <c r="I2254" i="3" s="1"/>
  <c r="L2254" i="3" s="1"/>
  <c r="E2255" i="3"/>
  <c r="F2255" i="3"/>
  <c r="N2255" i="3" s="1"/>
  <c r="E2256" i="3"/>
  <c r="F2256" i="3"/>
  <c r="H2256" i="3" s="1"/>
  <c r="K2256" i="3" s="1"/>
  <c r="E2257" i="3"/>
  <c r="F2257" i="3"/>
  <c r="J2257" i="3" s="1"/>
  <c r="M2257" i="3" s="1"/>
  <c r="E2258" i="3"/>
  <c r="F2258" i="3"/>
  <c r="H2258" i="3" s="1"/>
  <c r="K2258" i="3" s="1"/>
  <c r="E2259" i="3"/>
  <c r="F2259" i="3"/>
  <c r="N2259" i="3" s="1"/>
  <c r="E2260" i="3"/>
  <c r="F2260" i="3"/>
  <c r="I2260" i="3" s="1"/>
  <c r="L2260" i="3" s="1"/>
  <c r="E2261" i="3"/>
  <c r="F2261" i="3"/>
  <c r="I2261" i="3" s="1"/>
  <c r="L2261" i="3" s="1"/>
  <c r="E2262" i="3"/>
  <c r="F2262" i="3"/>
  <c r="H2262" i="3" s="1"/>
  <c r="K2262" i="3" s="1"/>
  <c r="E2263" i="3"/>
  <c r="F2263" i="3"/>
  <c r="H2263" i="3" s="1"/>
  <c r="K2263" i="3" s="1"/>
  <c r="E2264" i="3"/>
  <c r="F2264" i="3"/>
  <c r="H2264" i="3" s="1"/>
  <c r="E2265" i="3"/>
  <c r="F2265" i="3"/>
  <c r="N2265" i="3" s="1"/>
  <c r="E2266" i="3"/>
  <c r="F2266" i="3"/>
  <c r="H2266" i="3" s="1"/>
  <c r="K2266" i="3" s="1"/>
  <c r="E2267" i="3"/>
  <c r="F2267" i="3"/>
  <c r="J2267" i="3" s="1"/>
  <c r="M2267" i="3" s="1"/>
  <c r="E2268" i="3"/>
  <c r="F2268" i="3"/>
  <c r="H2268" i="3" s="1"/>
  <c r="K2268" i="3" s="1"/>
  <c r="E2269" i="3"/>
  <c r="F2269" i="3"/>
  <c r="H2269" i="3" s="1"/>
  <c r="K2269" i="3" s="1"/>
  <c r="E2270" i="3"/>
  <c r="F2270" i="3"/>
  <c r="H2270" i="3" s="1"/>
  <c r="K2270" i="3" s="1"/>
  <c r="E2271" i="3"/>
  <c r="F2271" i="3"/>
  <c r="I2271" i="3" s="1"/>
  <c r="L2271" i="3" s="1"/>
  <c r="E2272" i="3"/>
  <c r="F2272" i="3"/>
  <c r="H2272" i="3" s="1"/>
  <c r="K2272" i="3" s="1"/>
  <c r="E2273" i="3"/>
  <c r="F2273" i="3"/>
  <c r="H2273" i="3" s="1"/>
  <c r="K2273" i="3" s="1"/>
  <c r="E2274" i="3"/>
  <c r="F2274" i="3"/>
  <c r="H2274" i="3" s="1"/>
  <c r="K2274" i="3" s="1"/>
  <c r="E2275" i="3"/>
  <c r="F2275" i="3"/>
  <c r="H2275" i="3" s="1"/>
  <c r="K2275" i="3" s="1"/>
  <c r="E2276" i="3"/>
  <c r="F2276" i="3"/>
  <c r="H2276" i="3" s="1"/>
  <c r="K2276" i="3" s="1"/>
  <c r="E2277" i="3"/>
  <c r="F2277" i="3"/>
  <c r="H2277" i="3" s="1"/>
  <c r="K2277" i="3" s="1"/>
  <c r="N2278" i="3"/>
  <c r="E2279" i="3"/>
  <c r="F2279" i="3"/>
  <c r="H2279" i="3" s="1"/>
  <c r="K2279" i="3" s="1"/>
  <c r="E2280" i="3"/>
  <c r="F2280" i="3"/>
  <c r="H2280" i="3" s="1"/>
  <c r="K2280" i="3" s="1"/>
  <c r="E2281" i="3"/>
  <c r="F2281" i="3"/>
  <c r="N2281" i="3" s="1"/>
  <c r="E2282" i="3"/>
  <c r="F2282" i="3"/>
  <c r="H2282" i="3" s="1"/>
  <c r="K2282" i="3" s="1"/>
  <c r="E2283" i="3"/>
  <c r="F2283" i="3"/>
  <c r="H2283" i="3" s="1"/>
  <c r="E2284" i="3"/>
  <c r="F2284" i="3"/>
  <c r="J2284" i="3" s="1"/>
  <c r="M2284" i="3" s="1"/>
  <c r="E2285" i="3"/>
  <c r="F2285" i="3"/>
  <c r="H2285" i="3" s="1"/>
  <c r="K2285" i="3" s="1"/>
  <c r="E2286" i="3"/>
  <c r="F2286" i="3"/>
  <c r="H2286" i="3" s="1"/>
  <c r="K2286" i="3" s="1"/>
  <c r="E2287" i="3"/>
  <c r="F2287" i="3"/>
  <c r="H2287" i="3" s="1"/>
  <c r="K2287" i="3" s="1"/>
  <c r="E2288" i="3"/>
  <c r="F2288" i="3"/>
  <c r="I2288" i="3" s="1"/>
  <c r="L2288" i="3" s="1"/>
  <c r="E2289" i="3"/>
  <c r="F2289" i="3"/>
  <c r="H2289" i="3" s="1"/>
  <c r="K2289" i="3" s="1"/>
  <c r="E2290" i="3"/>
  <c r="F2290" i="3"/>
  <c r="H2290" i="3" s="1"/>
  <c r="K2290" i="3" s="1"/>
  <c r="E2291" i="3"/>
  <c r="F2291" i="3"/>
  <c r="H2291" i="3" s="1"/>
  <c r="K2291" i="3" s="1"/>
  <c r="E2292" i="3"/>
  <c r="F2292" i="3"/>
  <c r="H2292" i="3" s="1"/>
  <c r="K2292" i="3" s="1"/>
  <c r="E2293" i="3"/>
  <c r="F2293" i="3"/>
  <c r="H2293" i="3" s="1"/>
  <c r="K2293" i="3" s="1"/>
  <c r="E2294" i="3"/>
  <c r="F2294" i="3"/>
  <c r="H2294" i="3" s="1"/>
  <c r="K2294" i="3" s="1"/>
  <c r="E2295" i="3"/>
  <c r="F2295" i="3"/>
  <c r="H2295" i="3" s="1"/>
  <c r="K2295" i="3" s="1"/>
  <c r="E2296" i="3"/>
  <c r="F2296" i="3"/>
  <c r="J2296" i="3" s="1"/>
  <c r="E2297" i="3"/>
  <c r="F2297" i="3"/>
  <c r="H2297" i="3" s="1"/>
  <c r="K2297" i="3" s="1"/>
  <c r="E2298" i="3"/>
  <c r="F2298" i="3"/>
  <c r="H2298" i="3" s="1"/>
  <c r="K2298" i="3" s="1"/>
  <c r="E2299" i="3"/>
  <c r="F2299" i="3"/>
  <c r="H2299" i="3" s="1"/>
  <c r="K2299" i="3" s="1"/>
  <c r="E2300" i="3"/>
  <c r="F2300" i="3"/>
  <c r="I2300" i="3" s="1"/>
  <c r="L2300" i="3" s="1"/>
  <c r="E2301" i="3"/>
  <c r="F2301" i="3"/>
  <c r="H2301" i="3" s="1"/>
  <c r="K2301" i="3" s="1"/>
  <c r="E2302" i="3"/>
  <c r="F2302" i="3"/>
  <c r="H2302" i="3"/>
  <c r="K2302" i="3" s="1"/>
  <c r="I2302" i="3"/>
  <c r="L2302" i="3" s="1"/>
  <c r="J2302" i="3"/>
  <c r="M2302" i="3" s="1"/>
  <c r="E2303" i="3"/>
  <c r="F2303" i="3"/>
  <c r="H2303" i="3" s="1"/>
  <c r="E2304" i="3"/>
  <c r="F2304" i="3"/>
  <c r="H2304" i="3" s="1"/>
  <c r="K2304" i="3" s="1"/>
  <c r="E2305" i="3"/>
  <c r="F2305" i="3"/>
  <c r="I2305" i="3" s="1"/>
  <c r="L2305" i="3" s="1"/>
  <c r="E2306" i="3"/>
  <c r="F2306" i="3"/>
  <c r="H2306" i="3" s="1"/>
  <c r="K2306" i="3" s="1"/>
  <c r="E2307" i="3"/>
  <c r="F2307" i="3"/>
  <c r="N2307" i="3" s="1"/>
  <c r="E2308" i="3"/>
  <c r="F2308" i="3"/>
  <c r="I2308" i="3" s="1"/>
  <c r="L2308" i="3" s="1"/>
  <c r="E2309" i="3"/>
  <c r="F2309" i="3"/>
  <c r="H2309" i="3" s="1"/>
  <c r="K2309" i="3" s="1"/>
  <c r="E2310" i="3"/>
  <c r="F2310" i="3"/>
  <c r="I2310" i="3" s="1"/>
  <c r="L2310" i="3" s="1"/>
  <c r="E2311" i="3"/>
  <c r="F2311" i="3"/>
  <c r="J2311" i="3" s="1"/>
  <c r="M2311" i="3" s="1"/>
  <c r="E2312" i="3"/>
  <c r="F2312" i="3"/>
  <c r="H2312" i="3" s="1"/>
  <c r="K2312" i="3" s="1"/>
  <c r="E2313" i="3"/>
  <c r="F2313" i="3"/>
  <c r="I2313" i="3" s="1"/>
  <c r="L2313" i="3" s="1"/>
  <c r="E2314" i="3"/>
  <c r="F2314" i="3"/>
  <c r="H2314" i="3" s="1"/>
  <c r="K2314" i="3" s="1"/>
  <c r="E2315" i="3"/>
  <c r="F2315" i="3"/>
  <c r="H2315" i="3" s="1"/>
  <c r="K2315" i="3" s="1"/>
  <c r="E2316" i="3"/>
  <c r="F2316" i="3"/>
  <c r="I2316" i="3" s="1"/>
  <c r="L2316" i="3" s="1"/>
  <c r="E2317" i="3"/>
  <c r="F2317" i="3"/>
  <c r="H2317" i="3" s="1"/>
  <c r="E2318" i="3"/>
  <c r="F2318" i="3"/>
  <c r="N2318" i="3" s="1"/>
  <c r="E2319" i="3"/>
  <c r="F2319" i="3"/>
  <c r="H2319" i="3" s="1"/>
  <c r="K2319" i="3" s="1"/>
  <c r="E2320" i="3"/>
  <c r="F2320" i="3"/>
  <c r="H2320" i="3" s="1"/>
  <c r="K2320" i="3" s="1"/>
  <c r="E2321" i="3"/>
  <c r="F2321" i="3"/>
  <c r="J2321" i="3" s="1"/>
  <c r="M2321" i="3" s="1"/>
  <c r="E2322" i="3"/>
  <c r="F2322" i="3"/>
  <c r="N2322" i="3" s="1"/>
  <c r="E2323" i="3"/>
  <c r="F2323" i="3"/>
  <c r="H2323" i="3" s="1"/>
  <c r="K2323" i="3" s="1"/>
  <c r="E2324" i="3"/>
  <c r="F2324" i="3"/>
  <c r="I2324" i="3" s="1"/>
  <c r="L2324" i="3" s="1"/>
  <c r="E2325" i="3"/>
  <c r="F2325" i="3"/>
  <c r="I2325" i="3" s="1"/>
  <c r="L2325" i="3" s="1"/>
  <c r="E2326" i="3"/>
  <c r="F2326" i="3"/>
  <c r="H2326" i="3" s="1"/>
  <c r="K2326" i="3" s="1"/>
  <c r="E2327" i="3"/>
  <c r="F2327" i="3"/>
  <c r="H2327" i="3" s="1"/>
  <c r="K2327" i="3" s="1"/>
  <c r="E2328" i="3"/>
  <c r="F2328" i="3"/>
  <c r="I2328" i="3" s="1"/>
  <c r="L2328" i="3" s="1"/>
  <c r="E2329" i="3"/>
  <c r="F2329" i="3"/>
  <c r="H2329" i="3" s="1"/>
  <c r="K2329" i="3" s="1"/>
  <c r="E2330" i="3"/>
  <c r="F2330" i="3"/>
  <c r="H2330" i="3" s="1"/>
  <c r="K2330" i="3" s="1"/>
  <c r="E2331" i="3"/>
  <c r="F2331" i="3"/>
  <c r="H2331" i="3" s="1"/>
  <c r="K2331" i="3" s="1"/>
  <c r="E2332" i="3"/>
  <c r="F2332" i="3"/>
  <c r="H2332" i="3" s="1"/>
  <c r="K2332" i="3" s="1"/>
  <c r="E2333" i="3"/>
  <c r="F2333" i="3"/>
  <c r="J2333" i="3" s="1"/>
  <c r="M2333" i="3" s="1"/>
  <c r="E2334" i="3"/>
  <c r="F2334" i="3"/>
  <c r="H2334" i="3" s="1"/>
  <c r="E2335" i="3"/>
  <c r="F2335" i="3"/>
  <c r="H2335" i="3" s="1"/>
  <c r="K2335" i="3" s="1"/>
  <c r="E2336" i="3"/>
  <c r="F2336" i="3"/>
  <c r="H2336" i="3" s="1"/>
  <c r="K2336" i="3" s="1"/>
  <c r="E2337" i="3"/>
  <c r="F2337" i="3"/>
  <c r="H2337" i="3" s="1"/>
  <c r="K2337" i="3" s="1"/>
  <c r="E2338" i="3"/>
  <c r="F2338" i="3"/>
  <c r="H2338" i="3" s="1"/>
  <c r="E2339" i="3"/>
  <c r="F2339" i="3"/>
  <c r="H2339" i="3" s="1"/>
  <c r="K2339" i="3" s="1"/>
  <c r="E2340" i="3"/>
  <c r="F2340" i="3"/>
  <c r="H2340" i="3" s="1"/>
  <c r="K2340" i="3" s="1"/>
  <c r="E2341" i="3"/>
  <c r="F2341" i="3"/>
  <c r="H2341" i="3" s="1"/>
  <c r="K2341" i="3" s="1"/>
  <c r="E2342" i="3"/>
  <c r="F2342" i="3"/>
  <c r="H2342" i="3" s="1"/>
  <c r="K2342" i="3" s="1"/>
  <c r="E2343" i="3"/>
  <c r="F2343" i="3"/>
  <c r="H2343" i="3" s="1"/>
  <c r="K2343" i="3" s="1"/>
  <c r="N2344" i="3"/>
  <c r="E2345" i="3"/>
  <c r="F2345" i="3"/>
  <c r="I2345" i="3" s="1"/>
  <c r="E2346" i="3"/>
  <c r="F2346" i="3"/>
  <c r="I2346" i="3" s="1"/>
  <c r="L2346" i="3" s="1"/>
  <c r="E2347" i="3"/>
  <c r="F2347" i="3"/>
  <c r="N2347" i="3" s="1"/>
  <c r="E2348" i="3"/>
  <c r="F2348" i="3"/>
  <c r="H2348" i="3" s="1"/>
  <c r="K2348" i="3" s="1"/>
  <c r="E2349" i="3"/>
  <c r="F2349" i="3"/>
  <c r="J2349" i="3" s="1"/>
  <c r="M2349" i="3" s="1"/>
  <c r="E2350" i="3"/>
  <c r="F2350" i="3"/>
  <c r="H2350" i="3" s="1"/>
  <c r="K2350" i="3" s="1"/>
  <c r="E2351" i="3"/>
  <c r="F2351" i="3"/>
  <c r="H2351" i="3" s="1"/>
  <c r="K2351" i="3" s="1"/>
  <c r="E2352" i="3"/>
  <c r="F2352" i="3"/>
  <c r="H2352" i="3" s="1"/>
  <c r="K2352" i="3" s="1"/>
  <c r="E2353" i="3"/>
  <c r="F2353" i="3"/>
  <c r="H2353" i="3" s="1"/>
  <c r="K2353" i="3" s="1"/>
  <c r="E2354" i="3"/>
  <c r="F2354" i="3"/>
  <c r="H2354" i="3" s="1"/>
  <c r="K2354" i="3" s="1"/>
  <c r="E2355" i="3"/>
  <c r="F2355" i="3"/>
  <c r="H2355" i="3" s="1"/>
  <c r="K2355" i="3" s="1"/>
  <c r="N2356" i="3"/>
  <c r="E2357" i="3"/>
  <c r="F2357" i="3"/>
  <c r="H2357" i="3" s="1"/>
  <c r="K2357" i="3" s="1"/>
  <c r="E2358" i="3"/>
  <c r="F2358" i="3"/>
  <c r="H2358" i="3" s="1"/>
  <c r="K2358" i="3" s="1"/>
  <c r="E2359" i="3"/>
  <c r="F2359" i="3"/>
  <c r="J2359" i="3" s="1"/>
  <c r="M2359" i="3" s="1"/>
  <c r="E2360" i="3"/>
  <c r="F2360" i="3"/>
  <c r="J2360" i="3" s="1"/>
  <c r="M2360" i="3" s="1"/>
  <c r="E2361" i="3"/>
  <c r="F2361" i="3"/>
  <c r="J2361" i="3" s="1"/>
  <c r="M2361" i="3" s="1"/>
  <c r="E2362" i="3"/>
  <c r="F2362" i="3"/>
  <c r="H2362" i="3" s="1"/>
  <c r="K2362" i="3" s="1"/>
  <c r="E2363" i="3"/>
  <c r="F2363" i="3"/>
  <c r="H2363" i="3" s="1"/>
  <c r="K2363" i="3" s="1"/>
  <c r="E2364" i="3"/>
  <c r="F2364" i="3"/>
  <c r="H2364" i="3" s="1"/>
  <c r="N2365" i="3"/>
  <c r="E2366" i="3"/>
  <c r="F2366" i="3"/>
  <c r="H2366" i="3" s="1"/>
  <c r="K2366" i="3" s="1"/>
  <c r="E2367" i="3"/>
  <c r="F2367" i="3"/>
  <c r="H2367" i="3" s="1"/>
  <c r="K2367" i="3" s="1"/>
  <c r="E2368" i="3"/>
  <c r="F2368" i="3"/>
  <c r="H2368" i="3" s="1"/>
  <c r="K2368" i="3" s="1"/>
  <c r="E2369" i="3"/>
  <c r="F2369" i="3"/>
  <c r="H2369" i="3" s="1"/>
  <c r="K2369" i="3" s="1"/>
  <c r="E2370" i="3"/>
  <c r="F2370" i="3"/>
  <c r="N2370" i="3" s="1"/>
  <c r="E2371" i="3"/>
  <c r="F2371" i="3"/>
  <c r="I2371" i="3" s="1"/>
  <c r="E2372" i="3"/>
  <c r="F2372" i="3"/>
  <c r="H2372" i="3" s="1"/>
  <c r="K2372" i="3" s="1"/>
  <c r="E2373" i="3"/>
  <c r="F2373" i="3"/>
  <c r="J2373" i="3" s="1"/>
  <c r="M2373" i="3" s="1"/>
  <c r="E2374" i="3"/>
  <c r="F2374" i="3"/>
  <c r="H2374" i="3" s="1"/>
  <c r="K2374" i="3" s="1"/>
  <c r="E2375" i="3"/>
  <c r="F2375" i="3"/>
  <c r="H2375" i="3" s="1"/>
  <c r="K2375" i="3" s="1"/>
  <c r="E2376" i="3"/>
  <c r="F2376" i="3"/>
  <c r="H2376" i="3" s="1"/>
  <c r="K2376" i="3" s="1"/>
  <c r="E2377" i="3"/>
  <c r="F2377" i="3"/>
  <c r="J2377" i="3" s="1"/>
  <c r="M2377" i="3" s="1"/>
  <c r="E2378" i="3"/>
  <c r="F2378" i="3"/>
  <c r="H2378" i="3" s="1"/>
  <c r="K2378" i="3" s="1"/>
  <c r="N2379" i="3"/>
  <c r="E2380" i="3"/>
  <c r="F2380" i="3"/>
  <c r="I2380" i="3" s="1"/>
  <c r="L2380" i="3" s="1"/>
  <c r="E2381" i="3"/>
  <c r="F2381" i="3"/>
  <c r="J2381" i="3" s="1"/>
  <c r="M2381" i="3" s="1"/>
  <c r="E2382" i="3"/>
  <c r="F2382" i="3"/>
  <c r="H2382" i="3" s="1"/>
  <c r="K2382" i="3" s="1"/>
  <c r="E2383" i="3"/>
  <c r="F2383" i="3"/>
  <c r="J2383" i="3" s="1"/>
  <c r="M2383" i="3" s="1"/>
  <c r="E2384" i="3"/>
  <c r="F2384" i="3"/>
  <c r="H2384" i="3" s="1"/>
  <c r="K2384" i="3" s="1"/>
  <c r="E2385" i="3"/>
  <c r="F2385" i="3"/>
  <c r="H2385" i="3" s="1"/>
  <c r="K2385" i="3" s="1"/>
  <c r="E2386" i="3"/>
  <c r="F2386" i="3"/>
  <c r="H2386" i="3" s="1"/>
  <c r="K2386" i="3" s="1"/>
  <c r="E2387" i="3"/>
  <c r="F2387" i="3"/>
  <c r="H2387" i="3" s="1"/>
  <c r="K2387" i="3" s="1"/>
  <c r="E2388" i="3"/>
  <c r="F2388" i="3"/>
  <c r="I2388" i="3" s="1"/>
  <c r="L2388" i="3" s="1"/>
  <c r="N2389" i="3"/>
  <c r="E2390" i="3"/>
  <c r="F2390" i="3"/>
  <c r="H2390" i="3" s="1"/>
  <c r="E2391" i="3"/>
  <c r="F2391" i="3"/>
  <c r="H2391" i="3" s="1"/>
  <c r="K2391" i="3" s="1"/>
  <c r="E2392" i="3"/>
  <c r="F2392" i="3"/>
  <c r="H2392" i="3" s="1"/>
  <c r="K2392" i="3" s="1"/>
  <c r="E2393" i="3"/>
  <c r="F2393" i="3"/>
  <c r="N2393" i="3" s="1"/>
  <c r="N2394" i="3"/>
  <c r="E2395" i="3"/>
  <c r="F2395" i="3"/>
  <c r="H2395" i="3" s="1"/>
  <c r="K2395" i="3" s="1"/>
  <c r="E2396" i="3"/>
  <c r="F2396" i="3"/>
  <c r="H2396" i="3" s="1"/>
  <c r="K2396" i="3" s="1"/>
  <c r="E2397" i="3"/>
  <c r="F2397" i="3"/>
  <c r="J2397" i="3" s="1"/>
  <c r="M2397" i="3" s="1"/>
  <c r="E2398" i="3"/>
  <c r="F2398" i="3"/>
  <c r="H2398" i="3" s="1"/>
  <c r="K2398" i="3" s="1"/>
  <c r="E2399" i="3"/>
  <c r="F2399" i="3"/>
  <c r="H2399" i="3" s="1"/>
  <c r="K2399" i="3" s="1"/>
  <c r="E2400" i="3"/>
  <c r="F2400" i="3"/>
  <c r="H2400" i="3" s="1"/>
  <c r="K2400" i="3" s="1"/>
  <c r="E2401" i="3"/>
  <c r="F2401" i="3"/>
  <c r="I2401" i="3" s="1"/>
  <c r="E2402" i="3"/>
  <c r="F2402" i="3"/>
  <c r="I2402" i="3" s="1"/>
  <c r="L2402" i="3" s="1"/>
  <c r="E2403" i="3"/>
  <c r="F2403" i="3"/>
  <c r="H2403" i="3" s="1"/>
  <c r="K2403" i="3" s="1"/>
  <c r="N2404" i="3"/>
  <c r="E2405" i="3"/>
  <c r="F2405" i="3"/>
  <c r="J2405" i="3" s="1"/>
  <c r="M2405" i="3" s="1"/>
  <c r="E2406" i="3"/>
  <c r="F2406" i="3"/>
  <c r="H2406" i="3" s="1"/>
  <c r="K2406" i="3" s="1"/>
  <c r="E2407" i="3"/>
  <c r="F2407" i="3"/>
  <c r="H2407" i="3" s="1"/>
  <c r="K2407" i="3" s="1"/>
  <c r="N2408" i="3"/>
  <c r="E2409" i="3"/>
  <c r="F2409" i="3"/>
  <c r="I2409" i="3" s="1"/>
  <c r="L2409" i="3" s="1"/>
  <c r="E2410" i="3"/>
  <c r="F2410" i="3"/>
  <c r="H2410" i="3" s="1"/>
  <c r="K2410" i="3" s="1"/>
  <c r="E2411" i="3"/>
  <c r="F2411" i="3"/>
  <c r="H2411" i="3" s="1"/>
  <c r="K2411" i="3" s="1"/>
  <c r="E2412" i="3"/>
  <c r="F2412" i="3"/>
  <c r="I2412" i="3" s="1"/>
  <c r="L2412" i="3" s="1"/>
  <c r="E2413" i="3"/>
  <c r="F2413" i="3"/>
  <c r="H2413" i="3" s="1"/>
  <c r="K2413" i="3" s="1"/>
  <c r="E2414" i="3"/>
  <c r="F2414" i="3"/>
  <c r="I2414" i="3" s="1"/>
  <c r="L2414" i="3" s="1"/>
  <c r="E2415" i="3"/>
  <c r="F2415" i="3"/>
  <c r="H2415" i="3" s="1"/>
  <c r="E2416" i="3"/>
  <c r="F2416" i="3"/>
  <c r="N2416" i="3" s="1"/>
  <c r="E2417" i="3"/>
  <c r="F2417" i="3"/>
  <c r="H2417" i="3" s="1"/>
  <c r="K2417" i="3" s="1"/>
  <c r="E2418" i="3"/>
  <c r="F2418" i="3"/>
  <c r="H2418" i="3" s="1"/>
  <c r="K2418" i="3" s="1"/>
  <c r="E2419" i="3"/>
  <c r="F2419" i="3"/>
  <c r="H2419" i="3" s="1"/>
  <c r="K2419" i="3" s="1"/>
  <c r="E2421" i="3"/>
  <c r="F2421" i="3"/>
  <c r="N2421" i="3" s="1"/>
  <c r="E2422" i="3"/>
  <c r="F2422" i="3"/>
  <c r="J2422" i="3" s="1"/>
  <c r="M2422" i="3" s="1"/>
  <c r="E2423" i="3"/>
  <c r="F2423" i="3"/>
  <c r="N2423" i="3" s="1"/>
  <c r="E2424" i="3"/>
  <c r="F2424" i="3"/>
  <c r="H2424" i="3" s="1"/>
  <c r="K2424" i="3" s="1"/>
  <c r="E2425" i="3"/>
  <c r="F2425" i="3"/>
  <c r="H2425" i="3" s="1"/>
  <c r="E2426" i="3"/>
  <c r="F2426" i="3"/>
  <c r="J2426" i="3" s="1"/>
  <c r="M2426" i="3" s="1"/>
  <c r="E2427" i="3"/>
  <c r="F2427" i="3"/>
  <c r="J2427" i="3" s="1"/>
  <c r="M2427" i="3" s="1"/>
  <c r="E2428" i="3"/>
  <c r="F2428" i="3"/>
  <c r="H2428" i="3" s="1"/>
  <c r="K2428" i="3" s="1"/>
  <c r="E2429" i="3"/>
  <c r="F2429" i="3"/>
  <c r="N2429" i="3" s="1"/>
  <c r="E2430" i="3"/>
  <c r="F2430" i="3"/>
  <c r="H2430" i="3" s="1"/>
  <c r="K2430" i="3" s="1"/>
  <c r="E2431" i="3"/>
  <c r="F2431" i="3"/>
  <c r="H2431" i="3" s="1"/>
  <c r="K2431" i="3" s="1"/>
  <c r="E2432" i="3"/>
  <c r="F2432" i="3"/>
  <c r="H2432" i="3" s="1"/>
  <c r="K2432" i="3" s="1"/>
  <c r="N2433" i="3"/>
  <c r="E2434" i="3"/>
  <c r="F2434" i="3"/>
  <c r="I2434" i="3" s="1"/>
  <c r="E2435" i="3"/>
  <c r="F2435" i="3"/>
  <c r="H2435" i="3" s="1"/>
  <c r="K2435" i="3" s="1"/>
  <c r="E2436" i="3"/>
  <c r="F2436" i="3"/>
  <c r="H2436" i="3" s="1"/>
  <c r="K2436" i="3" s="1"/>
  <c r="N2437" i="3"/>
  <c r="E2438" i="3"/>
  <c r="F2438" i="3"/>
  <c r="H2438" i="3" s="1"/>
  <c r="K2438" i="3" s="1"/>
  <c r="E2439" i="3"/>
  <c r="F2439" i="3"/>
  <c r="I2439" i="3" s="1"/>
  <c r="L2439" i="3" s="1"/>
  <c r="N2440" i="3"/>
  <c r="E2441" i="3"/>
  <c r="F2441" i="3"/>
  <c r="H2441" i="3" s="1"/>
  <c r="K2441" i="3" s="1"/>
  <c r="E2442" i="3"/>
  <c r="F2442" i="3"/>
  <c r="N2442" i="3" s="1"/>
  <c r="E2443" i="3"/>
  <c r="F2443" i="3"/>
  <c r="H2443" i="3" s="1"/>
  <c r="K2443" i="3" s="1"/>
  <c r="H2444" i="3"/>
  <c r="K2444" i="3" s="1"/>
  <c r="E2445" i="3"/>
  <c r="F2445" i="3"/>
  <c r="H2445" i="3" s="1"/>
  <c r="K2445" i="3" s="1"/>
  <c r="E2446" i="3"/>
  <c r="F2446" i="3"/>
  <c r="H2446" i="3" s="1"/>
  <c r="E2447" i="3"/>
  <c r="F2447" i="3"/>
  <c r="H2447" i="3" s="1"/>
  <c r="K2447" i="3" s="1"/>
  <c r="E2448" i="3"/>
  <c r="F2448" i="3"/>
  <c r="H2448" i="3" s="1"/>
  <c r="K2448" i="3" s="1"/>
  <c r="E2449" i="3"/>
  <c r="F2449" i="3"/>
  <c r="H2449" i="3" s="1"/>
  <c r="K2449" i="3" s="1"/>
  <c r="N2450" i="3"/>
  <c r="E2452" i="3"/>
  <c r="F2452" i="3"/>
  <c r="H2452" i="3" s="1"/>
  <c r="K2452" i="3" s="1"/>
  <c r="N2453" i="3"/>
  <c r="E2454" i="3"/>
  <c r="F2454" i="3"/>
  <c r="I2454" i="3" s="1"/>
  <c r="L2454" i="3" s="1"/>
  <c r="E2455" i="3"/>
  <c r="F2455" i="3"/>
  <c r="H2455" i="3" s="1"/>
  <c r="K2455" i="3" s="1"/>
  <c r="E2456" i="3"/>
  <c r="F2456" i="3"/>
  <c r="H2456" i="3" s="1"/>
  <c r="K2456" i="3" s="1"/>
  <c r="E2457" i="3"/>
  <c r="F2457" i="3"/>
  <c r="J2457" i="3" s="1"/>
  <c r="M2457" i="3" s="1"/>
  <c r="E2458" i="3"/>
  <c r="F2458" i="3"/>
  <c r="N2458" i="3" s="1"/>
  <c r="E2459" i="3"/>
  <c r="F2459" i="3"/>
  <c r="H2459" i="3" s="1"/>
  <c r="K2459" i="3" s="1"/>
  <c r="E2460" i="3"/>
  <c r="F2460" i="3"/>
  <c r="H2460" i="3" s="1"/>
  <c r="K2460" i="3" s="1"/>
  <c r="E2461" i="3"/>
  <c r="F2461" i="3"/>
  <c r="H2461" i="3" s="1"/>
  <c r="K2461" i="3" s="1"/>
  <c r="E2462" i="3"/>
  <c r="F2462" i="3"/>
  <c r="H2462" i="3" s="1"/>
  <c r="K2462" i="3" s="1"/>
  <c r="E2463" i="3"/>
  <c r="F2463" i="3"/>
  <c r="J2463" i="3" s="1"/>
  <c r="E2464" i="3"/>
  <c r="F2464" i="3"/>
  <c r="H2464" i="3" s="1"/>
  <c r="K2464" i="3" s="1"/>
  <c r="E2465" i="3"/>
  <c r="F2465" i="3"/>
  <c r="H2465" i="3" s="1"/>
  <c r="K2465" i="3" s="1"/>
  <c r="E2466" i="3"/>
  <c r="F2466" i="3"/>
  <c r="H2466" i="3" s="1"/>
  <c r="K2466" i="3" s="1"/>
  <c r="E2467" i="3"/>
  <c r="F2467" i="3"/>
  <c r="H2467" i="3" s="1"/>
  <c r="K2467" i="3" s="1"/>
  <c r="N2468" i="3"/>
  <c r="E2469" i="3"/>
  <c r="F2469" i="3"/>
  <c r="H2469" i="3"/>
  <c r="K2469" i="3" s="1"/>
  <c r="I2469" i="3"/>
  <c r="L2469" i="3" s="1"/>
  <c r="J2469" i="3"/>
  <c r="M2469" i="3" s="1"/>
  <c r="E2470" i="3"/>
  <c r="F2470" i="3"/>
  <c r="H2470" i="3" s="1"/>
  <c r="K2470" i="3" s="1"/>
  <c r="E2471" i="3"/>
  <c r="F2471" i="3"/>
  <c r="H2471" i="3" s="1"/>
  <c r="K2471" i="3" s="1"/>
  <c r="E2472" i="3"/>
  <c r="F2472" i="3"/>
  <c r="J2472" i="3" s="1"/>
  <c r="M2472" i="3" s="1"/>
  <c r="E2473" i="3"/>
  <c r="F2473" i="3"/>
  <c r="J2473" i="3" s="1"/>
  <c r="E2474" i="3"/>
  <c r="F2474" i="3"/>
  <c r="H2474" i="3" s="1"/>
  <c r="K2474" i="3" s="1"/>
  <c r="E2475" i="3"/>
  <c r="F2475" i="3"/>
  <c r="H2475" i="3" s="1"/>
  <c r="K2475" i="3" s="1"/>
  <c r="E2476" i="3"/>
  <c r="F2476" i="3"/>
  <c r="H2476" i="3" s="1"/>
  <c r="K2476" i="3" s="1"/>
  <c r="E2477" i="3"/>
  <c r="F2477" i="3"/>
  <c r="H2477" i="3" s="1"/>
  <c r="K2477" i="3" s="1"/>
  <c r="N2478" i="3"/>
  <c r="E2479" i="3"/>
  <c r="F2479" i="3"/>
  <c r="I2479" i="3" s="1"/>
  <c r="L2479" i="3" s="1"/>
  <c r="E2480" i="3"/>
  <c r="F2480" i="3"/>
  <c r="H2480" i="3" s="1"/>
  <c r="K2480" i="3" s="1"/>
  <c r="E2481" i="3"/>
  <c r="F2481" i="3"/>
  <c r="H2481" i="3" s="1"/>
  <c r="K2481" i="3" s="1"/>
  <c r="E2482" i="3"/>
  <c r="F2482" i="3"/>
  <c r="H2482" i="3" s="1"/>
  <c r="K2482" i="3" s="1"/>
  <c r="E2483" i="3"/>
  <c r="F2483" i="3"/>
  <c r="H2483" i="3" s="1"/>
  <c r="K2483" i="3" s="1"/>
  <c r="E2484" i="3"/>
  <c r="F2484" i="3"/>
  <c r="J2484" i="3" s="1"/>
  <c r="M2484" i="3" s="1"/>
  <c r="E2485" i="3"/>
  <c r="F2485" i="3"/>
  <c r="H2485" i="3" s="1"/>
  <c r="K2485" i="3" s="1"/>
  <c r="E2486" i="3"/>
  <c r="F2486" i="3"/>
  <c r="H2486" i="3" s="1"/>
  <c r="K2486" i="3" s="1"/>
  <c r="E2487" i="3"/>
  <c r="F2487" i="3"/>
  <c r="H2487" i="3" s="1"/>
  <c r="K2487" i="3" s="1"/>
  <c r="E2488" i="3"/>
  <c r="F2488" i="3"/>
  <c r="H2488" i="3" s="1"/>
  <c r="K2488" i="3" s="1"/>
  <c r="E2489" i="3"/>
  <c r="F2489" i="3"/>
  <c r="N2489" i="3" s="1"/>
  <c r="E2490" i="3"/>
  <c r="F2490" i="3"/>
  <c r="H2490" i="3" s="1"/>
  <c r="K2490" i="3" s="1"/>
  <c r="E2491" i="3"/>
  <c r="F2491" i="3"/>
  <c r="I2491" i="3" s="1"/>
  <c r="L2491" i="3" s="1"/>
  <c r="N2492" i="3"/>
  <c r="E2493" i="3"/>
  <c r="F2493" i="3"/>
  <c r="J2493" i="3" s="1"/>
  <c r="M2493" i="3" s="1"/>
  <c r="E2494" i="3"/>
  <c r="F2494" i="3"/>
  <c r="H2494" i="3" s="1"/>
  <c r="K2494" i="3" s="1"/>
  <c r="E2495" i="3"/>
  <c r="F2495" i="3"/>
  <c r="H2495" i="3" s="1"/>
  <c r="K2495" i="3" s="1"/>
  <c r="E2496" i="3"/>
  <c r="F2496" i="3"/>
  <c r="H2496" i="3" s="1"/>
  <c r="K2496" i="3" s="1"/>
  <c r="N2497" i="3"/>
  <c r="E2498" i="3"/>
  <c r="F2498" i="3"/>
  <c r="I2498" i="3" s="1"/>
  <c r="E2499" i="3"/>
  <c r="F2499" i="3"/>
  <c r="J2499" i="3" s="1"/>
  <c r="M2499" i="3" s="1"/>
  <c r="E2500" i="3"/>
  <c r="F2500" i="3"/>
  <c r="H2500" i="3" s="1"/>
  <c r="K2500" i="3" s="1"/>
  <c r="E2501" i="3"/>
  <c r="F2501" i="3"/>
  <c r="H2501" i="3" s="1"/>
  <c r="K2501" i="3" s="1"/>
  <c r="E2502" i="3"/>
  <c r="F2502" i="3"/>
  <c r="H2502" i="3" s="1"/>
  <c r="K2502" i="3" s="1"/>
  <c r="E2503" i="3"/>
  <c r="F2503" i="3"/>
  <c r="H2503" i="3" s="1"/>
  <c r="K2503" i="3" s="1"/>
  <c r="E2504" i="3"/>
  <c r="F2504" i="3"/>
  <c r="N2504" i="3" s="1"/>
  <c r="E2505" i="3"/>
  <c r="F2505" i="3"/>
  <c r="H2505" i="3" s="1"/>
  <c r="N2506" i="3"/>
  <c r="E2507" i="3"/>
  <c r="F2507" i="3"/>
  <c r="H2507" i="3" s="1"/>
  <c r="K2507" i="3" s="1"/>
  <c r="N2508" i="3"/>
  <c r="E2509" i="3"/>
  <c r="F2509" i="3"/>
  <c r="J2509" i="3" s="1"/>
  <c r="M2509" i="3" s="1"/>
  <c r="E2510" i="3"/>
  <c r="F2510" i="3"/>
  <c r="H2510" i="3" s="1"/>
  <c r="K2510" i="3" s="1"/>
  <c r="E2511" i="3"/>
  <c r="F2511" i="3"/>
  <c r="H2511" i="3" s="1"/>
  <c r="K2511" i="3" s="1"/>
  <c r="E2512" i="3"/>
  <c r="F2512" i="3"/>
  <c r="H2512" i="3" s="1"/>
  <c r="K2512" i="3" s="1"/>
  <c r="E2513" i="3"/>
  <c r="F2513" i="3"/>
  <c r="I2513" i="3" s="1"/>
  <c r="L2513" i="3" s="1"/>
  <c r="E2514" i="3"/>
  <c r="F2514" i="3"/>
  <c r="H2514" i="3" s="1"/>
  <c r="K2514" i="3" s="1"/>
  <c r="E2515" i="3"/>
  <c r="F2515" i="3"/>
  <c r="J2515" i="3" s="1"/>
  <c r="E2516" i="3"/>
  <c r="F2516" i="3"/>
  <c r="H2516" i="3" s="1"/>
  <c r="K2516" i="3" s="1"/>
  <c r="E2517" i="3"/>
  <c r="F2517" i="3"/>
  <c r="H2517" i="3" s="1"/>
  <c r="K2517" i="3" s="1"/>
  <c r="E2518" i="3"/>
  <c r="F2518" i="3"/>
  <c r="H2518" i="3" s="1"/>
  <c r="K2518" i="3" s="1"/>
  <c r="E2519" i="3"/>
  <c r="F2519" i="3"/>
  <c r="H2519" i="3" s="1"/>
  <c r="K2519" i="3" s="1"/>
  <c r="E2520" i="3"/>
  <c r="F2520" i="3"/>
  <c r="N2520" i="3" s="1"/>
  <c r="E2521" i="3"/>
  <c r="F2521" i="3"/>
  <c r="H2521" i="3" s="1"/>
  <c r="K2521" i="3" s="1"/>
  <c r="E2522" i="3"/>
  <c r="F2522" i="3"/>
  <c r="H2522" i="3" s="1"/>
  <c r="K2522" i="3" s="1"/>
  <c r="E2523" i="3"/>
  <c r="F2523" i="3"/>
  <c r="H2523" i="3" s="1"/>
  <c r="K2523" i="3" s="1"/>
  <c r="N2524" i="3"/>
  <c r="E2525" i="3"/>
  <c r="F2525" i="3"/>
  <c r="I2525" i="3" s="1"/>
  <c r="L2525" i="3" s="1"/>
  <c r="E2526" i="3"/>
  <c r="F2526" i="3"/>
  <c r="H2526" i="3" s="1"/>
  <c r="K2526" i="3" s="1"/>
  <c r="E2527" i="3"/>
  <c r="F2527" i="3"/>
  <c r="H2527" i="3" s="1"/>
  <c r="K2527" i="3" s="1"/>
  <c r="E2528" i="3"/>
  <c r="F2528" i="3"/>
  <c r="H2528" i="3" s="1"/>
  <c r="K2528" i="3" s="1"/>
  <c r="E2529" i="3"/>
  <c r="F2529" i="3"/>
  <c r="I2529" i="3" s="1"/>
  <c r="L2529" i="3" s="1"/>
  <c r="E2530" i="3"/>
  <c r="F2530" i="3"/>
  <c r="H2530" i="3" s="1"/>
  <c r="K2530" i="3" s="1"/>
  <c r="E2531" i="3"/>
  <c r="F2531" i="3"/>
  <c r="H2531" i="3" s="1"/>
  <c r="K2531" i="3" s="1"/>
  <c r="E2532" i="3"/>
  <c r="F2532" i="3"/>
  <c r="H2532" i="3" s="1"/>
  <c r="K2532" i="3" s="1"/>
  <c r="E2533" i="3"/>
  <c r="F2533" i="3"/>
  <c r="I2533" i="3" s="1"/>
  <c r="E2534" i="3"/>
  <c r="F2534" i="3"/>
  <c r="H2534" i="3" s="1"/>
  <c r="K2534" i="3" s="1"/>
  <c r="E2535" i="3"/>
  <c r="F2535" i="3"/>
  <c r="H2535" i="3" s="1"/>
  <c r="K2535" i="3" s="1"/>
  <c r="E2536" i="3"/>
  <c r="F2536" i="3"/>
  <c r="I2536" i="3" s="1"/>
  <c r="L2536" i="3" s="1"/>
  <c r="E2537" i="3"/>
  <c r="F2537" i="3"/>
  <c r="H2537" i="3" s="1"/>
  <c r="K2537" i="3" s="1"/>
  <c r="E2538" i="3"/>
  <c r="F2538" i="3"/>
  <c r="I2538" i="3" s="1"/>
  <c r="L2538" i="3" s="1"/>
  <c r="N2539" i="3"/>
  <c r="E2540" i="3"/>
  <c r="F2540" i="3"/>
  <c r="H2540" i="3" s="1"/>
  <c r="K2540" i="3" s="1"/>
  <c r="E2541" i="3"/>
  <c r="F2541" i="3"/>
  <c r="H2541" i="3" s="1"/>
  <c r="K2541" i="3" s="1"/>
  <c r="E2542" i="3"/>
  <c r="F2542" i="3"/>
  <c r="J2542" i="3" s="1"/>
  <c r="M2542" i="3" s="1"/>
  <c r="E2543" i="3"/>
  <c r="F2543" i="3"/>
  <c r="H2543" i="3" s="1"/>
  <c r="K2543" i="3" s="1"/>
  <c r="E2544" i="3"/>
  <c r="F2544" i="3"/>
  <c r="I2544" i="3" s="1"/>
  <c r="L2544" i="3" s="1"/>
  <c r="E2545" i="3"/>
  <c r="F2545" i="3"/>
  <c r="H2545" i="3" s="1"/>
  <c r="K2545" i="3" s="1"/>
  <c r="E2546" i="3"/>
  <c r="F2546" i="3"/>
  <c r="H2546" i="3" s="1"/>
  <c r="K2546" i="3" s="1"/>
  <c r="E2547" i="3"/>
  <c r="F2547" i="3"/>
  <c r="H2547" i="3" s="1"/>
  <c r="K2547" i="3" s="1"/>
  <c r="E2548" i="3"/>
  <c r="F2548" i="3"/>
  <c r="H2548" i="3" s="1"/>
  <c r="E2549" i="3"/>
  <c r="F2549" i="3"/>
  <c r="H2549" i="3" s="1"/>
  <c r="K2549" i="3" s="1"/>
  <c r="E2550" i="3"/>
  <c r="F2550" i="3"/>
  <c r="H2550" i="3" s="1"/>
  <c r="K2550" i="3" s="1"/>
  <c r="E2551" i="3"/>
  <c r="F2551" i="3"/>
  <c r="N2551" i="3" s="1"/>
  <c r="E2552" i="3"/>
  <c r="F2552" i="3"/>
  <c r="H2552" i="3" s="1"/>
  <c r="K2552" i="3" s="1"/>
  <c r="E2553" i="3"/>
  <c r="F2553" i="3"/>
  <c r="H2553" i="3" s="1"/>
  <c r="K2553" i="3" s="1"/>
  <c r="E2554" i="3"/>
  <c r="F2554" i="3"/>
  <c r="H2554" i="3" s="1"/>
  <c r="K2554" i="3" s="1"/>
  <c r="E2555" i="3"/>
  <c r="F2555" i="3"/>
  <c r="J2555" i="3" s="1"/>
  <c r="M2555" i="3" s="1"/>
  <c r="E2556" i="3"/>
  <c r="F2556" i="3"/>
  <c r="H2556" i="3" s="1"/>
  <c r="K2556" i="3" s="1"/>
  <c r="E2557" i="3"/>
  <c r="F2557" i="3"/>
  <c r="I2557" i="3" s="1"/>
  <c r="L2557" i="3" s="1"/>
  <c r="H2558" i="3"/>
  <c r="K2558" i="3" s="1"/>
  <c r="I2558" i="3"/>
  <c r="L2558" i="3" s="1"/>
  <c r="J2558" i="3"/>
  <c r="M2558" i="3" s="1"/>
  <c r="N2558" i="3"/>
  <c r="H2559" i="3"/>
  <c r="K2559" i="3" s="1"/>
  <c r="I2559" i="3"/>
  <c r="L2559" i="3" s="1"/>
  <c r="J2559" i="3"/>
  <c r="M2559" i="3" s="1"/>
  <c r="N2559" i="3"/>
  <c r="H2560" i="3"/>
  <c r="K2560" i="3" s="1"/>
  <c r="I2560" i="3"/>
  <c r="L2560" i="3" s="1"/>
  <c r="J2560" i="3"/>
  <c r="M2560" i="3" s="1"/>
  <c r="N2560" i="3"/>
  <c r="E2561" i="3"/>
  <c r="F2561" i="3"/>
  <c r="H2561" i="3" s="1"/>
  <c r="N2562" i="3"/>
  <c r="E2563" i="3"/>
  <c r="F2563" i="3"/>
  <c r="H2563" i="3" s="1"/>
  <c r="K2563" i="3" s="1"/>
  <c r="E2564" i="3"/>
  <c r="F2564" i="3"/>
  <c r="H2564" i="3" s="1"/>
  <c r="K2564" i="3" s="1"/>
  <c r="E2566" i="3"/>
  <c r="F2566" i="3"/>
  <c r="H2566" i="3" s="1"/>
  <c r="K2566" i="3" s="1"/>
  <c r="E2567" i="3"/>
  <c r="F2567" i="3"/>
  <c r="H2567" i="3" s="1"/>
  <c r="K2567" i="3" s="1"/>
  <c r="E2568" i="3"/>
  <c r="F2568" i="3"/>
  <c r="H2568" i="3" s="1"/>
  <c r="K2568" i="3" s="1"/>
  <c r="E2569" i="3"/>
  <c r="F2569" i="3"/>
  <c r="I2569" i="3" s="1"/>
  <c r="L2569" i="3" s="1"/>
  <c r="N2570" i="3"/>
  <c r="E2571" i="3"/>
  <c r="F2571" i="3"/>
  <c r="H2571" i="3" s="1"/>
  <c r="K2571" i="3" s="1"/>
  <c r="E2572" i="3"/>
  <c r="F2572" i="3"/>
  <c r="H2572" i="3" s="1"/>
  <c r="K2572" i="3" s="1"/>
  <c r="E2573" i="3"/>
  <c r="F2573" i="3"/>
  <c r="J2573" i="3" s="1"/>
  <c r="M2573" i="3" s="1"/>
  <c r="E2574" i="3"/>
  <c r="F2574" i="3"/>
  <c r="H2574" i="3" s="1"/>
  <c r="K2574" i="3" s="1"/>
  <c r="E2575" i="3"/>
  <c r="F2575" i="3"/>
  <c r="H2575" i="3" s="1"/>
  <c r="K2575" i="3" s="1"/>
  <c r="E2576" i="3"/>
  <c r="F2576" i="3"/>
  <c r="H2576" i="3" s="1"/>
  <c r="K2576" i="3" s="1"/>
  <c r="E2577" i="3"/>
  <c r="F2577" i="3"/>
  <c r="J2577" i="3" s="1"/>
  <c r="M2577" i="3" s="1"/>
  <c r="E2578" i="3"/>
  <c r="F2578" i="3"/>
  <c r="H2578" i="3" s="1"/>
  <c r="K2578" i="3" s="1"/>
  <c r="E2579" i="3"/>
  <c r="F2579" i="3"/>
  <c r="H2579" i="3" s="1"/>
  <c r="K2579" i="3" s="1"/>
  <c r="E2580" i="3"/>
  <c r="F2580" i="3"/>
  <c r="H2580" i="3" s="1"/>
  <c r="K2580" i="3" s="1"/>
  <c r="E2581" i="3"/>
  <c r="F2581" i="3"/>
  <c r="J2581" i="3" s="1"/>
  <c r="E2582" i="3"/>
  <c r="F2582" i="3"/>
  <c r="H2582" i="3" s="1"/>
  <c r="K2582" i="3" s="1"/>
  <c r="E2583" i="3"/>
  <c r="F2583" i="3"/>
  <c r="H2583" i="3" s="1"/>
  <c r="K2583" i="3" s="1"/>
  <c r="E2584" i="3"/>
  <c r="F2584" i="3"/>
  <c r="I2584" i="3" s="1"/>
  <c r="L2584" i="3" s="1"/>
  <c r="E2585" i="3"/>
  <c r="F2585" i="3"/>
  <c r="N2585" i="3" s="1"/>
  <c r="E2586" i="3"/>
  <c r="F2586" i="3"/>
  <c r="H2586" i="3" s="1"/>
  <c r="K2586" i="3" s="1"/>
  <c r="E2587" i="3"/>
  <c r="F2587" i="3"/>
  <c r="H2587" i="3" s="1"/>
  <c r="K2587" i="3" s="1"/>
  <c r="H2588" i="3"/>
  <c r="K2588" i="3" s="1"/>
  <c r="I2588" i="3"/>
  <c r="L2588" i="3" s="1"/>
  <c r="J2588" i="3"/>
  <c r="M2588" i="3" s="1"/>
  <c r="N2588" i="3"/>
  <c r="H2589" i="3"/>
  <c r="K2589" i="3" s="1"/>
  <c r="I2589" i="3"/>
  <c r="L2589" i="3" s="1"/>
  <c r="J2589" i="3"/>
  <c r="M2589" i="3" s="1"/>
  <c r="N2589" i="3"/>
  <c r="H2590" i="3"/>
  <c r="K2590" i="3" s="1"/>
  <c r="I2590" i="3"/>
  <c r="L2590" i="3" s="1"/>
  <c r="J2590" i="3"/>
  <c r="M2590" i="3" s="1"/>
  <c r="N2590" i="3"/>
  <c r="H2591" i="3"/>
  <c r="K2591" i="3" s="1"/>
  <c r="I2591" i="3"/>
  <c r="L2591" i="3" s="1"/>
  <c r="J2591" i="3"/>
  <c r="M2591" i="3" s="1"/>
  <c r="N2591" i="3"/>
  <c r="E2592" i="3"/>
  <c r="F2592" i="3"/>
  <c r="H2592" i="3" s="1"/>
  <c r="E2593" i="3"/>
  <c r="F2593" i="3"/>
  <c r="H2593" i="3" s="1"/>
  <c r="K2593" i="3" s="1"/>
  <c r="E2594" i="3"/>
  <c r="F2594" i="3"/>
  <c r="N2594" i="3" s="1"/>
  <c r="E2596" i="3"/>
  <c r="F2596" i="3"/>
  <c r="I2596" i="3" s="1"/>
  <c r="L2596" i="3" s="1"/>
  <c r="N2597" i="3"/>
  <c r="E2598" i="3"/>
  <c r="F2598" i="3"/>
  <c r="H2598" i="3" s="1"/>
  <c r="K2598" i="3" s="1"/>
  <c r="N2599" i="3"/>
  <c r="H2600" i="3"/>
  <c r="K2600" i="3" s="1"/>
  <c r="H2601" i="3"/>
  <c r="K2601" i="3" s="1"/>
  <c r="I2601" i="3"/>
  <c r="L2601" i="3" s="1"/>
  <c r="J2601" i="3"/>
  <c r="M2601" i="3" s="1"/>
  <c r="N2601" i="3"/>
  <c r="H2602" i="3"/>
  <c r="K2602" i="3" s="1"/>
  <c r="I2602" i="3"/>
  <c r="L2602" i="3" s="1"/>
  <c r="J2602" i="3"/>
  <c r="M2602" i="3" s="1"/>
  <c r="N2602" i="3"/>
  <c r="E2603" i="3"/>
  <c r="F2603" i="3"/>
  <c r="H2603" i="3" s="1"/>
  <c r="K2603" i="3" s="1"/>
  <c r="E2604" i="3"/>
  <c r="F2604" i="3"/>
  <c r="H2604" i="3" s="1"/>
  <c r="K2604" i="3" s="1"/>
  <c r="E2605" i="3"/>
  <c r="F2605" i="3"/>
  <c r="H2605" i="3" s="1"/>
  <c r="K2605" i="3" s="1"/>
  <c r="E2606" i="3"/>
  <c r="F2606" i="3"/>
  <c r="H2606" i="3" s="1"/>
  <c r="K2606" i="3" s="1"/>
  <c r="N2607" i="3"/>
  <c r="E2608" i="3"/>
  <c r="F2608" i="3"/>
  <c r="H2608" i="3" s="1"/>
  <c r="K2608" i="3" s="1"/>
  <c r="E2609" i="3"/>
  <c r="F2609" i="3"/>
  <c r="H2609" i="3" s="1"/>
  <c r="K2609" i="3" s="1"/>
  <c r="E2610" i="3"/>
  <c r="F2610" i="3"/>
  <c r="J2610" i="3" s="1"/>
  <c r="M2610" i="3" s="1"/>
  <c r="E2611" i="3"/>
  <c r="F2611" i="3"/>
  <c r="H2611" i="3"/>
  <c r="K2611" i="3" s="1"/>
  <c r="I2611" i="3"/>
  <c r="L2611" i="3" s="1"/>
  <c r="J2611" i="3"/>
  <c r="M2611" i="3" s="1"/>
  <c r="E2612" i="3"/>
  <c r="F2612" i="3"/>
  <c r="H2612" i="3" s="1"/>
  <c r="K2612" i="3" s="1"/>
  <c r="E2613" i="3"/>
  <c r="F2613" i="3"/>
  <c r="J2613" i="3" s="1"/>
  <c r="M2613" i="3" s="1"/>
  <c r="E2614" i="3"/>
  <c r="F2614" i="3"/>
  <c r="H2614" i="3" s="1"/>
  <c r="K2614" i="3" s="1"/>
  <c r="E2615" i="3"/>
  <c r="F2615" i="3"/>
  <c r="H2615" i="3" s="1"/>
  <c r="K2615" i="3" s="1"/>
  <c r="E2616" i="3"/>
  <c r="F2616" i="3"/>
  <c r="H2616" i="3" s="1"/>
  <c r="K2616" i="3" s="1"/>
  <c r="E2617" i="3"/>
  <c r="F2617" i="3"/>
  <c r="J2617" i="3" s="1"/>
  <c r="M2617" i="3" s="1"/>
  <c r="E2618" i="3"/>
  <c r="F2618" i="3"/>
  <c r="H2618" i="3" s="1"/>
  <c r="E2619" i="3"/>
  <c r="F2619" i="3"/>
  <c r="H2619" i="3" s="1"/>
  <c r="K2619" i="3" s="1"/>
  <c r="E2620" i="3"/>
  <c r="F2620" i="3"/>
  <c r="J2620" i="3" s="1"/>
  <c r="M2620" i="3" s="1"/>
  <c r="E2621" i="3"/>
  <c r="F2621" i="3"/>
  <c r="I2621" i="3" s="1"/>
  <c r="L2621" i="3" s="1"/>
  <c r="E2622" i="3"/>
  <c r="F2622" i="3"/>
  <c r="H2622" i="3" s="1"/>
  <c r="K2622" i="3" s="1"/>
  <c r="E2623" i="3"/>
  <c r="F2623" i="3"/>
  <c r="J2623" i="3" s="1"/>
  <c r="E2624" i="3"/>
  <c r="F2624" i="3"/>
  <c r="H2624" i="3" s="1"/>
  <c r="K2624" i="3" s="1"/>
  <c r="E2625" i="3"/>
  <c r="F2625" i="3"/>
  <c r="H2625" i="3" s="1"/>
  <c r="K2625" i="3" s="1"/>
  <c r="E2626" i="3"/>
  <c r="F2626" i="3"/>
  <c r="E2627" i="3"/>
  <c r="F2627" i="3"/>
  <c r="H2627" i="3" s="1"/>
  <c r="K2627" i="3" s="1"/>
  <c r="H2628" i="3"/>
  <c r="K2628" i="3" s="1"/>
  <c r="I2628" i="3"/>
  <c r="L2628" i="3" s="1"/>
  <c r="J2628" i="3"/>
  <c r="M2628" i="3" s="1"/>
  <c r="N2628" i="3"/>
  <c r="H2629" i="3"/>
  <c r="K2629" i="3" s="1"/>
  <c r="I2629" i="3"/>
  <c r="L2629" i="3" s="1"/>
  <c r="J2629" i="3"/>
  <c r="M2629" i="3" s="1"/>
  <c r="N2629" i="3"/>
  <c r="H2630" i="3"/>
  <c r="K2630" i="3" s="1"/>
  <c r="I2630" i="3"/>
  <c r="L2630" i="3" s="1"/>
  <c r="J2630" i="3"/>
  <c r="M2630" i="3" s="1"/>
  <c r="N2630" i="3"/>
  <c r="H2631" i="3"/>
  <c r="K2631" i="3" s="1"/>
  <c r="I2631" i="3"/>
  <c r="L2631" i="3" s="1"/>
  <c r="J2631" i="3"/>
  <c r="M2631" i="3" s="1"/>
  <c r="N2631" i="3"/>
  <c r="E2632" i="3"/>
  <c r="F2632" i="3"/>
  <c r="H2632" i="3" s="1"/>
  <c r="K2632" i="3" s="1"/>
  <c r="E2633" i="3"/>
  <c r="F2633" i="3"/>
  <c r="H2633" i="3" s="1"/>
  <c r="K2633" i="3" s="1"/>
  <c r="E2634" i="3"/>
  <c r="F2634" i="3"/>
  <c r="H2634" i="3" s="1"/>
  <c r="K2634" i="3" s="1"/>
  <c r="E2635" i="3"/>
  <c r="F2635" i="3"/>
  <c r="J2635" i="3" s="1"/>
  <c r="M2635" i="3" s="1"/>
  <c r="E2636" i="3"/>
  <c r="F2636" i="3"/>
  <c r="H2636" i="3" s="1"/>
  <c r="K2636" i="3" s="1"/>
  <c r="E2637" i="3"/>
  <c r="F2637" i="3"/>
  <c r="H2637" i="3" s="1"/>
  <c r="K2637" i="3" s="1"/>
  <c r="E2638" i="3"/>
  <c r="F2638" i="3"/>
  <c r="H2638" i="3" s="1"/>
  <c r="K2638" i="3" s="1"/>
  <c r="E2639" i="3"/>
  <c r="F2639" i="3"/>
  <c r="H2639" i="3" s="1"/>
  <c r="E2640" i="3"/>
  <c r="F2640" i="3"/>
  <c r="H2640" i="3" s="1"/>
  <c r="K2640" i="3" s="1"/>
  <c r="N2641" i="3"/>
  <c r="E2642" i="3"/>
  <c r="F2642" i="3"/>
  <c r="N2642" i="3" s="1"/>
  <c r="E2643" i="3"/>
  <c r="F2643" i="3"/>
  <c r="H2643" i="3" s="1"/>
  <c r="K2643" i="3" s="1"/>
  <c r="E2644" i="3"/>
  <c r="F2644" i="3"/>
  <c r="H2644" i="3" s="1"/>
  <c r="K2644" i="3" s="1"/>
  <c r="E2645" i="3"/>
  <c r="F2645" i="3"/>
  <c r="H2645" i="3" s="1"/>
  <c r="K2645" i="3" s="1"/>
  <c r="E2646" i="3"/>
  <c r="F2646" i="3"/>
  <c r="H2646" i="3" s="1"/>
  <c r="K2646" i="3" s="1"/>
  <c r="E2647" i="3"/>
  <c r="F2647" i="3"/>
  <c r="H2647" i="3" s="1"/>
  <c r="H2648" i="3"/>
  <c r="K2648" i="3" s="1"/>
  <c r="I2648" i="3"/>
  <c r="L2648" i="3" s="1"/>
  <c r="J2648" i="3"/>
  <c r="M2648" i="3" s="1"/>
  <c r="N2648" i="3"/>
  <c r="H2649" i="3"/>
  <c r="K2649" i="3" s="1"/>
  <c r="I2649" i="3"/>
  <c r="L2649" i="3" s="1"/>
  <c r="J2649" i="3"/>
  <c r="M2649" i="3" s="1"/>
  <c r="N2649" i="3"/>
  <c r="H2650" i="3"/>
  <c r="K2650" i="3" s="1"/>
  <c r="I2650" i="3"/>
  <c r="L2650" i="3" s="1"/>
  <c r="J2650" i="3"/>
  <c r="M2650" i="3" s="1"/>
  <c r="N2650" i="3"/>
  <c r="E2651" i="3"/>
  <c r="F2651" i="3"/>
  <c r="H2651" i="3" s="1"/>
  <c r="K2651" i="3" s="1"/>
  <c r="E2652" i="3"/>
  <c r="F2652" i="3"/>
  <c r="H2652" i="3" s="1"/>
  <c r="K2652" i="3" s="1"/>
  <c r="N2653" i="3"/>
  <c r="E2654" i="3"/>
  <c r="F2654" i="3"/>
  <c r="J2654" i="3" s="1"/>
  <c r="M2654" i="3" s="1"/>
  <c r="E2655" i="3"/>
  <c r="F2655" i="3"/>
  <c r="H2655" i="3" s="1"/>
  <c r="K2655" i="3" s="1"/>
  <c r="E2656" i="3"/>
  <c r="F2656" i="3"/>
  <c r="H2656" i="3" s="1"/>
  <c r="K2656" i="3" s="1"/>
  <c r="E2657" i="3"/>
  <c r="F2657" i="3"/>
  <c r="H2657" i="3" s="1"/>
  <c r="K2657" i="3" s="1"/>
  <c r="E2658" i="3"/>
  <c r="F2658" i="3"/>
  <c r="N2658" i="3" s="1"/>
  <c r="E2659" i="3"/>
  <c r="F2659" i="3"/>
  <c r="I2659" i="3" s="1"/>
  <c r="L2659" i="3" s="1"/>
  <c r="E2660" i="3"/>
  <c r="F2660" i="3"/>
  <c r="H2660" i="3" s="1"/>
  <c r="K2660" i="3" s="1"/>
  <c r="E2661" i="3"/>
  <c r="F2661" i="3"/>
  <c r="H2661" i="3" s="1"/>
  <c r="H2662" i="3"/>
  <c r="K2662" i="3" s="1"/>
  <c r="I2662" i="3"/>
  <c r="L2662" i="3" s="1"/>
  <c r="J2662" i="3"/>
  <c r="M2662" i="3" s="1"/>
  <c r="N2662" i="3"/>
  <c r="H2663" i="3"/>
  <c r="K2663" i="3" s="1"/>
  <c r="I2663" i="3"/>
  <c r="L2663" i="3" s="1"/>
  <c r="J2663" i="3"/>
  <c r="M2663" i="3" s="1"/>
  <c r="N2663" i="3"/>
  <c r="E2664" i="3"/>
  <c r="F2664" i="3"/>
  <c r="H2664" i="3" s="1"/>
  <c r="K2664" i="3" s="1"/>
  <c r="E2665" i="3"/>
  <c r="F2665" i="3"/>
  <c r="H2665" i="3" s="1"/>
  <c r="K2665" i="3" s="1"/>
  <c r="N2666" i="3"/>
  <c r="E2667" i="3"/>
  <c r="F2667" i="3"/>
  <c r="H2667" i="3" s="1"/>
  <c r="K2667" i="3" s="1"/>
  <c r="E2668" i="3"/>
  <c r="F2668" i="3"/>
  <c r="H2668" i="3" s="1"/>
  <c r="K2668" i="3" s="1"/>
  <c r="E2669" i="3"/>
  <c r="F2669" i="3"/>
  <c r="H2669" i="3" s="1"/>
  <c r="K2669" i="3" s="1"/>
  <c r="N2670" i="3"/>
  <c r="N2671" i="3"/>
  <c r="E2672" i="3"/>
  <c r="F2672" i="3"/>
  <c r="H2672" i="3" s="1"/>
  <c r="K2672" i="3" s="1"/>
  <c r="E2673" i="3"/>
  <c r="F2673" i="3"/>
  <c r="H2673" i="3" s="1"/>
  <c r="K2673" i="3" s="1"/>
  <c r="E2674" i="3"/>
  <c r="F2674" i="3"/>
  <c r="I2674" i="3" s="1"/>
  <c r="L2674" i="3" s="1"/>
  <c r="E2675" i="3"/>
  <c r="F2675" i="3"/>
  <c r="H2675" i="3" s="1"/>
  <c r="K2675" i="3" s="1"/>
  <c r="E2676" i="3"/>
  <c r="F2676" i="3"/>
  <c r="N2676" i="3" s="1"/>
  <c r="N2677" i="3"/>
  <c r="E2678" i="3"/>
  <c r="F2678" i="3"/>
  <c r="H2678" i="3" s="1"/>
  <c r="K2678" i="3" s="1"/>
  <c r="N2679" i="3"/>
  <c r="E2680" i="3"/>
  <c r="F2680" i="3"/>
  <c r="N2680" i="3" s="1"/>
  <c r="E2681" i="3"/>
  <c r="F2681" i="3"/>
  <c r="J2681" i="3" s="1"/>
  <c r="M2681" i="3" s="1"/>
  <c r="E2682" i="3"/>
  <c r="F2682" i="3"/>
  <c r="H2682" i="3" s="1"/>
  <c r="K2682" i="3" s="1"/>
  <c r="E2683" i="3"/>
  <c r="F2683" i="3"/>
  <c r="I2683" i="3" s="1"/>
  <c r="L2683" i="3" s="1"/>
  <c r="N2684" i="3"/>
  <c r="N2685" i="3"/>
  <c r="E2686" i="3"/>
  <c r="F2686" i="3"/>
  <c r="J2686" i="3" s="1"/>
  <c r="M2686" i="3" s="1"/>
  <c r="E2687" i="3"/>
  <c r="F2687" i="3"/>
  <c r="H2687" i="3"/>
  <c r="K2687" i="3" s="1"/>
  <c r="I2687" i="3"/>
  <c r="L2687" i="3" s="1"/>
  <c r="J2687" i="3"/>
  <c r="M2687" i="3" s="1"/>
  <c r="E2688" i="3"/>
  <c r="F2688" i="3"/>
  <c r="H2688" i="3" s="1"/>
  <c r="K2688" i="3" s="1"/>
  <c r="E2689" i="3"/>
  <c r="F2689" i="3"/>
  <c r="I2689" i="3" s="1"/>
  <c r="L2689" i="3" s="1"/>
  <c r="E2690" i="3"/>
  <c r="F2690" i="3"/>
  <c r="H2690" i="3" s="1"/>
  <c r="K2690" i="3" s="1"/>
  <c r="N2691" i="3"/>
  <c r="N2692" i="3"/>
  <c r="N2693" i="3"/>
  <c r="E2694" i="3"/>
  <c r="F2694" i="3"/>
  <c r="N2694" i="3" s="1"/>
  <c r="E2695" i="3"/>
  <c r="F2695" i="3"/>
  <c r="H2695" i="3" s="1"/>
  <c r="K2695" i="3" s="1"/>
  <c r="E2696" i="3"/>
  <c r="F2696" i="3"/>
  <c r="H2696" i="3" s="1"/>
  <c r="K2696" i="3" s="1"/>
  <c r="H2697" i="3"/>
  <c r="K2697" i="3" s="1"/>
  <c r="I2697" i="3"/>
  <c r="L2697" i="3" s="1"/>
  <c r="J2697" i="3"/>
  <c r="M2697" i="3" s="1"/>
  <c r="N2697" i="3"/>
  <c r="H2698" i="3"/>
  <c r="K2698" i="3" s="1"/>
  <c r="I2698" i="3"/>
  <c r="L2698" i="3" s="1"/>
  <c r="J2698" i="3"/>
  <c r="M2698" i="3" s="1"/>
  <c r="N2698" i="3"/>
  <c r="H2699" i="3"/>
  <c r="K2699" i="3" s="1"/>
  <c r="I2699" i="3"/>
  <c r="L2699" i="3" s="1"/>
  <c r="J2699" i="3"/>
  <c r="M2699" i="3" s="1"/>
  <c r="N2699" i="3"/>
  <c r="N2700" i="3"/>
  <c r="N2701" i="3"/>
  <c r="N2702" i="3"/>
  <c r="E2703" i="3"/>
  <c r="F2703" i="3"/>
  <c r="J2703" i="3" s="1"/>
  <c r="M2703" i="3" s="1"/>
  <c r="N2704" i="3"/>
  <c r="E2705" i="3"/>
  <c r="F2705" i="3"/>
  <c r="I2705" i="3" s="1"/>
  <c r="L2705" i="3" s="1"/>
  <c r="E2706" i="3"/>
  <c r="F2706" i="3"/>
  <c r="H2706" i="3" s="1"/>
  <c r="K2706" i="3" s="1"/>
  <c r="N2707" i="3"/>
  <c r="E2708" i="3"/>
  <c r="F2708" i="3"/>
  <c r="I2708" i="3" s="1"/>
  <c r="N2709" i="3"/>
  <c r="E2710" i="3"/>
  <c r="F2710" i="3"/>
  <c r="H2710" i="3" s="1"/>
  <c r="K2710" i="3" s="1"/>
  <c r="E2711" i="3"/>
  <c r="F2711" i="3"/>
  <c r="J2711" i="3" s="1"/>
  <c r="M2711" i="3" s="1"/>
  <c r="E2712" i="3"/>
  <c r="F2712" i="3"/>
  <c r="H2712" i="3" s="1"/>
  <c r="K2712" i="3" s="1"/>
  <c r="E2713" i="3"/>
  <c r="F2713" i="3"/>
  <c r="I2713" i="3" s="1"/>
  <c r="L2713" i="3" s="1"/>
  <c r="E2714" i="3"/>
  <c r="F2714" i="3"/>
  <c r="H2714" i="3" s="1"/>
  <c r="K2714" i="3" s="1"/>
  <c r="E2715" i="3"/>
  <c r="F2715" i="3"/>
  <c r="I2715" i="3" s="1"/>
  <c r="L2715" i="3" s="1"/>
  <c r="E2716" i="3"/>
  <c r="F2716" i="3"/>
  <c r="H2716" i="3" s="1"/>
  <c r="K2716" i="3" s="1"/>
  <c r="E2717" i="3"/>
  <c r="F2717" i="3"/>
  <c r="H2717" i="3" s="1"/>
  <c r="K2717" i="3" s="1"/>
  <c r="E2718" i="3"/>
  <c r="F2718" i="3"/>
  <c r="H2718" i="3" s="1"/>
  <c r="K2718" i="3" s="1"/>
  <c r="E2719" i="3"/>
  <c r="F2719" i="3"/>
  <c r="J2719" i="3" s="1"/>
  <c r="M2719" i="3" s="1"/>
  <c r="E2720" i="3"/>
  <c r="F2720" i="3"/>
  <c r="H2720" i="3" s="1"/>
  <c r="K2720" i="3" s="1"/>
  <c r="E2721" i="3"/>
  <c r="F2721" i="3"/>
  <c r="H2721" i="3" s="1"/>
  <c r="K2721" i="3" s="1"/>
  <c r="E2722" i="3"/>
  <c r="F2722" i="3"/>
  <c r="I2722" i="3" s="1"/>
  <c r="L2722" i="3" s="1"/>
  <c r="E2723" i="3"/>
  <c r="F2723" i="3"/>
  <c r="H2723" i="3" s="1"/>
  <c r="K2723" i="3" s="1"/>
  <c r="E2724" i="3"/>
  <c r="F2724" i="3"/>
  <c r="J2724" i="3" s="1"/>
  <c r="E2725" i="3"/>
  <c r="F2725" i="3"/>
  <c r="H2725" i="3" s="1"/>
  <c r="K2725" i="3" s="1"/>
  <c r="E2726" i="3"/>
  <c r="F2726" i="3"/>
  <c r="H2726" i="3" s="1"/>
  <c r="K2726" i="3" s="1"/>
  <c r="E2727" i="3"/>
  <c r="F2727" i="3"/>
  <c r="H2727" i="3" s="1"/>
  <c r="K2727" i="3" s="1"/>
  <c r="E2728" i="3"/>
  <c r="F2728" i="3"/>
  <c r="I2728" i="3" s="1"/>
  <c r="L2728" i="3" s="1"/>
  <c r="E2729" i="3"/>
  <c r="F2729" i="3"/>
  <c r="I2729" i="3" s="1"/>
  <c r="L2729" i="3" s="1"/>
  <c r="E2730" i="3"/>
  <c r="F2730" i="3"/>
  <c r="H2730" i="3" s="1"/>
  <c r="K2730" i="3" s="1"/>
  <c r="E2731" i="3"/>
  <c r="F2731" i="3"/>
  <c r="H2731" i="3" s="1"/>
  <c r="N2732" i="3"/>
  <c r="N2733" i="3"/>
  <c r="E2734" i="3"/>
  <c r="F2734" i="3"/>
  <c r="H2734" i="3" s="1"/>
  <c r="K2734" i="3" s="1"/>
  <c r="E2735" i="3"/>
  <c r="F2735" i="3"/>
  <c r="H2735" i="3" s="1"/>
  <c r="K2735" i="3" s="1"/>
  <c r="E2736" i="3"/>
  <c r="F2736" i="3"/>
  <c r="H2736" i="3" s="1"/>
  <c r="K2736" i="3" s="1"/>
  <c r="E2737" i="3"/>
  <c r="F2737" i="3"/>
  <c r="H2737" i="3" s="1"/>
  <c r="K2737" i="3" s="1"/>
  <c r="N2738" i="3"/>
  <c r="N2739" i="3"/>
  <c r="E2740" i="3"/>
  <c r="F2740" i="3"/>
  <c r="H2740" i="3" s="1"/>
  <c r="K2740" i="3" s="1"/>
  <c r="N2741" i="3"/>
  <c r="E2742" i="3"/>
  <c r="F2742" i="3"/>
  <c r="H2742" i="3" s="1"/>
  <c r="K2742" i="3" s="1"/>
  <c r="E2743" i="3"/>
  <c r="F2743" i="3"/>
  <c r="H2743" i="3" s="1"/>
  <c r="K2743" i="3" s="1"/>
  <c r="E2744" i="3"/>
  <c r="F2744" i="3"/>
  <c r="H2744" i="3" s="1"/>
  <c r="K2744" i="3" s="1"/>
  <c r="E2745" i="3"/>
  <c r="F2745" i="3"/>
  <c r="H2745" i="3" s="1"/>
  <c r="K2745" i="3" s="1"/>
  <c r="N2746" i="3"/>
  <c r="N2747" i="3"/>
  <c r="E2748" i="3"/>
  <c r="F2748" i="3"/>
  <c r="H2748" i="3" s="1"/>
  <c r="K2748" i="3" s="1"/>
  <c r="E2749" i="3"/>
  <c r="F2749" i="3"/>
  <c r="H2749" i="3" s="1"/>
  <c r="K2749" i="3" s="1"/>
  <c r="E2750" i="3"/>
  <c r="F2750" i="3"/>
  <c r="H2750" i="3" s="1"/>
  <c r="K2750" i="3" s="1"/>
  <c r="E2751" i="3"/>
  <c r="F2751" i="3"/>
  <c r="N2751" i="3" s="1"/>
  <c r="E2752" i="3"/>
  <c r="F2752" i="3"/>
  <c r="I2752" i="3" s="1"/>
  <c r="L2752" i="3" s="1"/>
  <c r="E2753" i="3"/>
  <c r="F2753" i="3"/>
  <c r="N2753" i="3" s="1"/>
  <c r="E2754" i="3"/>
  <c r="F2754" i="3"/>
  <c r="H2754" i="3" s="1"/>
  <c r="K2754" i="3" s="1"/>
  <c r="E2755" i="3"/>
  <c r="F2755" i="3"/>
  <c r="N2755" i="3" s="1"/>
  <c r="E2756" i="3"/>
  <c r="F2756" i="3"/>
  <c r="I2756" i="3" s="1"/>
  <c r="L2756" i="3" s="1"/>
  <c r="N2757" i="3"/>
  <c r="N2758" i="3"/>
  <c r="E2759" i="3"/>
  <c r="F2759" i="3"/>
  <c r="N2759" i="3" s="1"/>
  <c r="E2760" i="3"/>
  <c r="F2760" i="3"/>
  <c r="H2760" i="3" s="1"/>
  <c r="K2760" i="3" s="1"/>
  <c r="E2761" i="3"/>
  <c r="F2761" i="3"/>
  <c r="H2761" i="3"/>
  <c r="K2761" i="3" s="1"/>
  <c r="I2761" i="3"/>
  <c r="L2761" i="3" s="1"/>
  <c r="J2761" i="3"/>
  <c r="M2761" i="3" s="1"/>
  <c r="E2762" i="3"/>
  <c r="F2762" i="3"/>
  <c r="H2762" i="3" s="1"/>
  <c r="K2762" i="3" s="1"/>
  <c r="E2763" i="3"/>
  <c r="F2763" i="3"/>
  <c r="N2763" i="3" s="1"/>
  <c r="E2764" i="3"/>
  <c r="F2764" i="3"/>
  <c r="H2764" i="3" s="1"/>
  <c r="K2764" i="3" s="1"/>
  <c r="E2765" i="3"/>
  <c r="F2765" i="3"/>
  <c r="H2765" i="3" s="1"/>
  <c r="K2765" i="3" s="1"/>
  <c r="E2766" i="3"/>
  <c r="F2766" i="3"/>
  <c r="H2766" i="3" s="1"/>
  <c r="K2766" i="3" s="1"/>
  <c r="N2767" i="3"/>
  <c r="E2768" i="3"/>
  <c r="F2768" i="3"/>
  <c r="I2768" i="3" s="1"/>
  <c r="L2768" i="3" s="1"/>
  <c r="N2769" i="3"/>
  <c r="N2770" i="3"/>
  <c r="E2771" i="3"/>
  <c r="F2771" i="3"/>
  <c r="H2771" i="3" s="1"/>
  <c r="K2771" i="3" s="1"/>
  <c r="E2772" i="3"/>
  <c r="F2772" i="3"/>
  <c r="J2772" i="3" s="1"/>
  <c r="M2772" i="3" s="1"/>
  <c r="E2773" i="3"/>
  <c r="F2773" i="3"/>
  <c r="N2773" i="3" s="1"/>
  <c r="E2774" i="3"/>
  <c r="F2774" i="3"/>
  <c r="H2774" i="3" s="1"/>
  <c r="K2774" i="3" s="1"/>
  <c r="E2775" i="3"/>
  <c r="F2775" i="3"/>
  <c r="I2775" i="3" s="1"/>
  <c r="L2775" i="3" s="1"/>
  <c r="E2776" i="3"/>
  <c r="F2776" i="3"/>
  <c r="I2776" i="3" s="1"/>
  <c r="L2776" i="3" s="1"/>
  <c r="E2777" i="3"/>
  <c r="F2777" i="3"/>
  <c r="H2777" i="3" s="1"/>
  <c r="E2778" i="3"/>
  <c r="F2778" i="3"/>
  <c r="N2778" i="3" s="1"/>
  <c r="E2779" i="3"/>
  <c r="F2779" i="3"/>
  <c r="H2779" i="3" s="1"/>
  <c r="K2779" i="3" s="1"/>
  <c r="E2780" i="3"/>
  <c r="F2780" i="3"/>
  <c r="H2780" i="3" s="1"/>
  <c r="K2780" i="3" s="1"/>
  <c r="E2781" i="3"/>
  <c r="F2781" i="3"/>
  <c r="H2781" i="3" s="1"/>
  <c r="K2781" i="3" s="1"/>
  <c r="N2782" i="3"/>
  <c r="E2783" i="3"/>
  <c r="F2783" i="3"/>
  <c r="J2783" i="3" s="1"/>
  <c r="M2783" i="3" s="1"/>
  <c r="E2784" i="3"/>
  <c r="F2784" i="3"/>
  <c r="H2784" i="3" s="1"/>
  <c r="K2784" i="3" s="1"/>
  <c r="E2785" i="3"/>
  <c r="F2785" i="3"/>
  <c r="H2785" i="3" s="1"/>
  <c r="K2785" i="3" s="1"/>
  <c r="E2786" i="3"/>
  <c r="F2786" i="3"/>
  <c r="H2786" i="3" s="1"/>
  <c r="K2786" i="3" s="1"/>
  <c r="H2787" i="3"/>
  <c r="K2787" i="3" s="1"/>
  <c r="I2787" i="3"/>
  <c r="L2787" i="3" s="1"/>
  <c r="J2787" i="3"/>
  <c r="M2787" i="3" s="1"/>
  <c r="N2787" i="3"/>
  <c r="H2788" i="3"/>
  <c r="K2788" i="3" s="1"/>
  <c r="I2788" i="3"/>
  <c r="L2788" i="3" s="1"/>
  <c r="J2788" i="3"/>
  <c r="M2788" i="3" s="1"/>
  <c r="N2788" i="3"/>
  <c r="H2789" i="3"/>
  <c r="K2789" i="3" s="1"/>
  <c r="I2789" i="3"/>
  <c r="L2789" i="3" s="1"/>
  <c r="J2789" i="3"/>
  <c r="M2789" i="3" s="1"/>
  <c r="N2789" i="3"/>
  <c r="E2790" i="3"/>
  <c r="F2790" i="3"/>
  <c r="J2790" i="3" s="1"/>
  <c r="H2791" i="3"/>
  <c r="K2791" i="3" s="1"/>
  <c r="I2791" i="3"/>
  <c r="L2791" i="3" s="1"/>
  <c r="J2791" i="3"/>
  <c r="M2791" i="3" s="1"/>
  <c r="N2791" i="3"/>
  <c r="H2792" i="3"/>
  <c r="K2792" i="3" s="1"/>
  <c r="I2792" i="3"/>
  <c r="L2792" i="3" s="1"/>
  <c r="J2792" i="3"/>
  <c r="M2792" i="3" s="1"/>
  <c r="N2792" i="3"/>
  <c r="H2793" i="3"/>
  <c r="K2793" i="3" s="1"/>
  <c r="I2793" i="3"/>
  <c r="L2793" i="3" s="1"/>
  <c r="J2793" i="3"/>
  <c r="M2793" i="3" s="1"/>
  <c r="N2793" i="3"/>
  <c r="H2794" i="3"/>
  <c r="K2794" i="3" s="1"/>
  <c r="I2794" i="3"/>
  <c r="L2794" i="3" s="1"/>
  <c r="J2794" i="3"/>
  <c r="M2794" i="3" s="1"/>
  <c r="N2794" i="3"/>
  <c r="H2795" i="3"/>
  <c r="K2795" i="3" s="1"/>
  <c r="I2795" i="3"/>
  <c r="L2795" i="3" s="1"/>
  <c r="J2795" i="3"/>
  <c r="M2795" i="3" s="1"/>
  <c r="N2795" i="3"/>
  <c r="E2796" i="3"/>
  <c r="F2796" i="3"/>
  <c r="H2796" i="3" s="1"/>
  <c r="K2796" i="3" s="1"/>
  <c r="E2797" i="3"/>
  <c r="F2797" i="3"/>
  <c r="J2797" i="3" s="1"/>
  <c r="M2797" i="3" s="1"/>
  <c r="E2798" i="3"/>
  <c r="F2798" i="3"/>
  <c r="H2798" i="3" s="1"/>
  <c r="K2798" i="3" s="1"/>
  <c r="E2799" i="3"/>
  <c r="F2799" i="3"/>
  <c r="H2799" i="3" s="1"/>
  <c r="K2799" i="3" s="1"/>
  <c r="E2800" i="3"/>
  <c r="F2800" i="3"/>
  <c r="H2800" i="3" s="1"/>
  <c r="K2800" i="3" s="1"/>
  <c r="E2801" i="3"/>
  <c r="F2801" i="3"/>
  <c r="H2801" i="3" s="1"/>
  <c r="K2801" i="3" s="1"/>
  <c r="H2802" i="3"/>
  <c r="K2802" i="3" s="1"/>
  <c r="I2802" i="3"/>
  <c r="L2802" i="3" s="1"/>
  <c r="J2802" i="3"/>
  <c r="M2802" i="3" s="1"/>
  <c r="N2802" i="3"/>
  <c r="H2803" i="3"/>
  <c r="K2803" i="3" s="1"/>
  <c r="I2803" i="3"/>
  <c r="L2803" i="3" s="1"/>
  <c r="J2803" i="3"/>
  <c r="M2803" i="3" s="1"/>
  <c r="N2803" i="3"/>
  <c r="H2804" i="3"/>
  <c r="K2804" i="3" s="1"/>
  <c r="I2804" i="3"/>
  <c r="L2804" i="3" s="1"/>
  <c r="J2804" i="3"/>
  <c r="M2804" i="3" s="1"/>
  <c r="N2804" i="3"/>
  <c r="E2805" i="3"/>
  <c r="F2805" i="3"/>
  <c r="I2805" i="3" s="1"/>
  <c r="E2806" i="3"/>
  <c r="F2806" i="3"/>
  <c r="H2806" i="3" s="1"/>
  <c r="K2806" i="3" s="1"/>
  <c r="E2807" i="3"/>
  <c r="F2807" i="3"/>
  <c r="H2807" i="3" s="1"/>
  <c r="K2807" i="3" s="1"/>
  <c r="E2808" i="3"/>
  <c r="F2808" i="3"/>
  <c r="H2808" i="3" s="1"/>
  <c r="K2808" i="3" s="1"/>
  <c r="E2809" i="3"/>
  <c r="F2809" i="3"/>
  <c r="J2809" i="3" s="1"/>
  <c r="M2809" i="3" s="1"/>
  <c r="E2810" i="3"/>
  <c r="F2810" i="3"/>
  <c r="H2810" i="3" s="1"/>
  <c r="K2810" i="3" s="1"/>
  <c r="E2811" i="3"/>
  <c r="F2811" i="3"/>
  <c r="I2811" i="3" s="1"/>
  <c r="L2811" i="3" s="1"/>
  <c r="E2812" i="3"/>
  <c r="F2812" i="3"/>
  <c r="H2812" i="3" s="1"/>
  <c r="K2812" i="3" s="1"/>
  <c r="E2813" i="3"/>
  <c r="F2813" i="3"/>
  <c r="H2813" i="3" s="1"/>
  <c r="K2813" i="3" s="1"/>
  <c r="E2814" i="3"/>
  <c r="F2814" i="3"/>
  <c r="J2814" i="3" s="1"/>
  <c r="M2814" i="3" s="1"/>
  <c r="N2815" i="3"/>
  <c r="H2816" i="3"/>
  <c r="K2816" i="3" s="1"/>
  <c r="I2816" i="3"/>
  <c r="L2816" i="3" s="1"/>
  <c r="J2816" i="3"/>
  <c r="M2816" i="3" s="1"/>
  <c r="N2816" i="3"/>
  <c r="H2817" i="3"/>
  <c r="K2817" i="3" s="1"/>
  <c r="I2817" i="3"/>
  <c r="L2817" i="3" s="1"/>
  <c r="J2817" i="3"/>
  <c r="M2817" i="3" s="1"/>
  <c r="N2817" i="3"/>
  <c r="H2818" i="3"/>
  <c r="K2818" i="3" s="1"/>
  <c r="I2818" i="3"/>
  <c r="L2818" i="3" s="1"/>
  <c r="J2818" i="3"/>
  <c r="M2818" i="3" s="1"/>
  <c r="N2818" i="3"/>
  <c r="N2819" i="3"/>
  <c r="E2820" i="3"/>
  <c r="F2820" i="3"/>
  <c r="N2820" i="3" s="1"/>
  <c r="E2821" i="3"/>
  <c r="F2821" i="3"/>
  <c r="H2821" i="3" s="1"/>
  <c r="K2821" i="3" s="1"/>
  <c r="E2822" i="3"/>
  <c r="F2822" i="3"/>
  <c r="H2822" i="3" s="1"/>
  <c r="K2822" i="3" s="1"/>
  <c r="E2823" i="3"/>
  <c r="F2823" i="3"/>
  <c r="H2823" i="3" s="1"/>
  <c r="K2823" i="3" s="1"/>
  <c r="H2824" i="3"/>
  <c r="K2824" i="3" s="1"/>
  <c r="I2824" i="3"/>
  <c r="L2824" i="3" s="1"/>
  <c r="J2824" i="3"/>
  <c r="M2824" i="3" s="1"/>
  <c r="N2824" i="3"/>
  <c r="H2825" i="3"/>
  <c r="K2825" i="3" s="1"/>
  <c r="I2825" i="3"/>
  <c r="L2825" i="3" s="1"/>
  <c r="J2825" i="3"/>
  <c r="M2825" i="3" s="1"/>
  <c r="N2825" i="3"/>
  <c r="H2826" i="3"/>
  <c r="K2826" i="3" s="1"/>
  <c r="I2826" i="3"/>
  <c r="L2826" i="3" s="1"/>
  <c r="J2826" i="3"/>
  <c r="M2826" i="3" s="1"/>
  <c r="N2826" i="3"/>
  <c r="E2827" i="3"/>
  <c r="F2827" i="3"/>
  <c r="H2827" i="3" s="1"/>
  <c r="N2828" i="3"/>
  <c r="E2829" i="3"/>
  <c r="F2829" i="3"/>
  <c r="H2829" i="3" s="1"/>
  <c r="K2829" i="3" s="1"/>
  <c r="E2830" i="3"/>
  <c r="F2830" i="3"/>
  <c r="H2830" i="3"/>
  <c r="K2830" i="3" s="1"/>
  <c r="I2830" i="3"/>
  <c r="L2830" i="3" s="1"/>
  <c r="J2830" i="3"/>
  <c r="M2830" i="3" s="1"/>
  <c r="H2831" i="3"/>
  <c r="K2831" i="3" s="1"/>
  <c r="I2831" i="3"/>
  <c r="L2831" i="3" s="1"/>
  <c r="J2831" i="3"/>
  <c r="M2831" i="3" s="1"/>
  <c r="N2831" i="3"/>
  <c r="H2832" i="3"/>
  <c r="K2832" i="3" s="1"/>
  <c r="I2832" i="3"/>
  <c r="L2832" i="3" s="1"/>
  <c r="J2832" i="3"/>
  <c r="M2832" i="3" s="1"/>
  <c r="N2832" i="3"/>
  <c r="H2833" i="3"/>
  <c r="K2833" i="3" s="1"/>
  <c r="I2833" i="3"/>
  <c r="L2833" i="3" s="1"/>
  <c r="J2833" i="3"/>
  <c r="M2833" i="3" s="1"/>
  <c r="N2833" i="3"/>
  <c r="E2834" i="3"/>
  <c r="F2834" i="3"/>
  <c r="H2834" i="3" s="1"/>
  <c r="K2834" i="3" s="1"/>
  <c r="N2835" i="3"/>
  <c r="E2836" i="3"/>
  <c r="F2836" i="3"/>
  <c r="N2836" i="3" s="1"/>
  <c r="N2837" i="3"/>
  <c r="N2838" i="3"/>
  <c r="E2839" i="3"/>
  <c r="F2839" i="3"/>
  <c r="J2839" i="3" s="1"/>
  <c r="M2839" i="3" s="1"/>
  <c r="E2840" i="3"/>
  <c r="F2840" i="3"/>
  <c r="H2840" i="3" s="1"/>
  <c r="K2840" i="3" s="1"/>
  <c r="E2841" i="3"/>
  <c r="F2841" i="3"/>
  <c r="H2841" i="3" s="1"/>
  <c r="K2841" i="3" s="1"/>
  <c r="E2842" i="3"/>
  <c r="F2842" i="3"/>
  <c r="N2842" i="3" s="1"/>
  <c r="E2843" i="3"/>
  <c r="F2843" i="3"/>
  <c r="I2843" i="3" s="1"/>
  <c r="L2843" i="3" s="1"/>
  <c r="E2844" i="3"/>
  <c r="F2844" i="3"/>
  <c r="H2844" i="3" s="1"/>
  <c r="K2844" i="3" s="1"/>
  <c r="E2845" i="3"/>
  <c r="F2845" i="3"/>
  <c r="H2845" i="3" s="1"/>
  <c r="K2845" i="3" s="1"/>
  <c r="E2846" i="3"/>
  <c r="F2846" i="3"/>
  <c r="H2846" i="3" s="1"/>
  <c r="E2847" i="3"/>
  <c r="F2847" i="3"/>
  <c r="I2847" i="3" s="1"/>
  <c r="L2847" i="3" s="1"/>
  <c r="E2848" i="3"/>
  <c r="F2848" i="3"/>
  <c r="I2848" i="3" s="1"/>
  <c r="L2848" i="3" s="1"/>
  <c r="E2849" i="3"/>
  <c r="F2849" i="3"/>
  <c r="H2849" i="3" s="1"/>
  <c r="K2849" i="3" s="1"/>
  <c r="E2850" i="3"/>
  <c r="F2850" i="3"/>
  <c r="H2850" i="3" s="1"/>
  <c r="K2850" i="3" s="1"/>
  <c r="E2851" i="3"/>
  <c r="F2851" i="3"/>
  <c r="H2851" i="3" s="1"/>
  <c r="K2851" i="3" s="1"/>
  <c r="E2852" i="3"/>
  <c r="F2852" i="3"/>
  <c r="H2852" i="3" s="1"/>
  <c r="K2852" i="3" s="1"/>
  <c r="E2853" i="3"/>
  <c r="F2853" i="3"/>
  <c r="J2853" i="3" s="1"/>
  <c r="M2853" i="3" s="1"/>
  <c r="E2854" i="3"/>
  <c r="F2854" i="3"/>
  <c r="H2854" i="3" s="1"/>
  <c r="K2854" i="3" s="1"/>
  <c r="E2855" i="3"/>
  <c r="F2855" i="3"/>
  <c r="H2855" i="3" s="1"/>
  <c r="K2855" i="3" s="1"/>
  <c r="H2856" i="3"/>
  <c r="K2856" i="3" s="1"/>
  <c r="I2856" i="3"/>
  <c r="L2856" i="3" s="1"/>
  <c r="J2856" i="3"/>
  <c r="M2856" i="3" s="1"/>
  <c r="N2856" i="3"/>
  <c r="H2857" i="3"/>
  <c r="K2857" i="3" s="1"/>
  <c r="I2857" i="3"/>
  <c r="L2857" i="3" s="1"/>
  <c r="J2857" i="3"/>
  <c r="M2857" i="3" s="1"/>
  <c r="N2857" i="3"/>
  <c r="H2858" i="3"/>
  <c r="K2858" i="3" s="1"/>
  <c r="I2858" i="3"/>
  <c r="L2858" i="3" s="1"/>
  <c r="J2858" i="3"/>
  <c r="M2858" i="3" s="1"/>
  <c r="N2858" i="3"/>
  <c r="E2859" i="3"/>
  <c r="F2859" i="3"/>
  <c r="J2859" i="3" s="1"/>
  <c r="E2860" i="3"/>
  <c r="F2860" i="3"/>
  <c r="H2860" i="3" s="1"/>
  <c r="K2860" i="3" s="1"/>
  <c r="H2861" i="3"/>
  <c r="K2861" i="3" s="1"/>
  <c r="I2861" i="3"/>
  <c r="L2861" i="3" s="1"/>
  <c r="J2861" i="3"/>
  <c r="M2861" i="3" s="1"/>
  <c r="N2861" i="3"/>
  <c r="H2862" i="3"/>
  <c r="K2862" i="3" s="1"/>
  <c r="I2862" i="3"/>
  <c r="L2862" i="3" s="1"/>
  <c r="J2862" i="3"/>
  <c r="M2862" i="3" s="1"/>
  <c r="N2862" i="3"/>
  <c r="H2863" i="3"/>
  <c r="K2863" i="3" s="1"/>
  <c r="I2863" i="3"/>
  <c r="L2863" i="3" s="1"/>
  <c r="J2863" i="3"/>
  <c r="M2863" i="3" s="1"/>
  <c r="N2863" i="3"/>
  <c r="E2864" i="3"/>
  <c r="F2864" i="3"/>
  <c r="H2864" i="3" s="1"/>
  <c r="K2864" i="3" s="1"/>
  <c r="E2865" i="3"/>
  <c r="F2865" i="3"/>
  <c r="H2865" i="3" s="1"/>
  <c r="K2865" i="3" s="1"/>
  <c r="E2866" i="3"/>
  <c r="F2866" i="3"/>
  <c r="I2866" i="3" s="1"/>
  <c r="L2866" i="3" s="1"/>
  <c r="E2867" i="3"/>
  <c r="F2867" i="3"/>
  <c r="H2867" i="3" s="1"/>
  <c r="K2867" i="3" s="1"/>
  <c r="E2868" i="3"/>
  <c r="F2868" i="3"/>
  <c r="H2868" i="3" s="1"/>
  <c r="K2868" i="3" s="1"/>
  <c r="E2869" i="3"/>
  <c r="F2869" i="3"/>
  <c r="H2869" i="3" s="1"/>
  <c r="K2869" i="3" s="1"/>
  <c r="E2870" i="3"/>
  <c r="F2870" i="3"/>
  <c r="H2870" i="3" s="1"/>
  <c r="K2870" i="3" s="1"/>
  <c r="E2871" i="3"/>
  <c r="F2871" i="3"/>
  <c r="H2871" i="3" s="1"/>
  <c r="K2871" i="3" s="1"/>
  <c r="E2872" i="3"/>
  <c r="F2872" i="3"/>
  <c r="I2872" i="3" s="1"/>
  <c r="E2873" i="3"/>
  <c r="F2873" i="3"/>
  <c r="H2873" i="3" s="1"/>
  <c r="K2873" i="3" s="1"/>
  <c r="E2874" i="3"/>
  <c r="F2874" i="3"/>
  <c r="H2874" i="3" s="1"/>
  <c r="K2874" i="3" s="1"/>
  <c r="E2875" i="3"/>
  <c r="F2875" i="3"/>
  <c r="H2875" i="3" s="1"/>
  <c r="K2875" i="3" s="1"/>
  <c r="E2876" i="3"/>
  <c r="F2876" i="3"/>
  <c r="N2876" i="3" s="1"/>
  <c r="E2877" i="3"/>
  <c r="F2877" i="3"/>
  <c r="I2877" i="3" s="1"/>
  <c r="L2877" i="3" s="1"/>
  <c r="E2878" i="3"/>
  <c r="F2878" i="3"/>
  <c r="I2878" i="3" s="1"/>
  <c r="L2878" i="3" s="1"/>
  <c r="E2879" i="3"/>
  <c r="F2879" i="3"/>
  <c r="H2879" i="3" s="1"/>
  <c r="K2879" i="3" s="1"/>
  <c r="E2880" i="3"/>
  <c r="F2880" i="3"/>
  <c r="H2880" i="3" s="1"/>
  <c r="K2880" i="3" s="1"/>
  <c r="E2881" i="3"/>
  <c r="F2881" i="3"/>
  <c r="H2881" i="3" s="1"/>
  <c r="K2881" i="3" s="1"/>
  <c r="E2882" i="3"/>
  <c r="F2882" i="3"/>
  <c r="H2882" i="3" s="1"/>
  <c r="K2882" i="3" s="1"/>
  <c r="E2883" i="3"/>
  <c r="F2883" i="3"/>
  <c r="H2883" i="3" s="1"/>
  <c r="K2883" i="3" s="1"/>
  <c r="E2884" i="3"/>
  <c r="F2884" i="3"/>
  <c r="H2884" i="3" s="1"/>
  <c r="K2884" i="3" s="1"/>
  <c r="E2885" i="3"/>
  <c r="F2885" i="3"/>
  <c r="H2885" i="3" s="1"/>
  <c r="K2885" i="3" s="1"/>
  <c r="E2886" i="3"/>
  <c r="F2886" i="3"/>
  <c r="H2886" i="3" s="1"/>
  <c r="K2886" i="3" s="1"/>
  <c r="E2887" i="3"/>
  <c r="F2887" i="3"/>
  <c r="J2887" i="3" s="1"/>
  <c r="E2888" i="3"/>
  <c r="F2888" i="3"/>
  <c r="I2888" i="3" s="1"/>
  <c r="L2888" i="3" s="1"/>
  <c r="E2889" i="3"/>
  <c r="F2889" i="3"/>
  <c r="H2889" i="3" s="1"/>
  <c r="K2889" i="3" s="1"/>
  <c r="E2890" i="3"/>
  <c r="F2890" i="3"/>
  <c r="H2890" i="3" s="1"/>
  <c r="K2890" i="3" s="1"/>
  <c r="E2891" i="3"/>
  <c r="F2891" i="3"/>
  <c r="H2891" i="3" s="1"/>
  <c r="K2891" i="3" s="1"/>
  <c r="E2892" i="3"/>
  <c r="F2892" i="3"/>
  <c r="H2892" i="3" s="1"/>
  <c r="K2892" i="3" s="1"/>
  <c r="E2893" i="3"/>
  <c r="F2893" i="3"/>
  <c r="H2893" i="3" s="1"/>
  <c r="K2893" i="3" s="1"/>
  <c r="E2894" i="3"/>
  <c r="F2894" i="3"/>
  <c r="I2894" i="3" s="1"/>
  <c r="L2894" i="3" s="1"/>
  <c r="E2895" i="3"/>
  <c r="F2895" i="3"/>
  <c r="I2895" i="3" s="1"/>
  <c r="L2895" i="3" s="1"/>
  <c r="E2896" i="3"/>
  <c r="F2896" i="3"/>
  <c r="H2896" i="3" s="1"/>
  <c r="K2896" i="3" s="1"/>
  <c r="E2897" i="3"/>
  <c r="F2897" i="3"/>
  <c r="H2897" i="3" s="1"/>
  <c r="K2897" i="3" s="1"/>
  <c r="E2898" i="3"/>
  <c r="F2898" i="3"/>
  <c r="J2898" i="3" s="1"/>
  <c r="M2898" i="3" s="1"/>
  <c r="E2899" i="3"/>
  <c r="F2899" i="3"/>
  <c r="I2899" i="3" s="1"/>
  <c r="L2899" i="3" s="1"/>
  <c r="E2900" i="3"/>
  <c r="F2900" i="3"/>
  <c r="I2900" i="3" s="1"/>
  <c r="L2900" i="3" s="1"/>
  <c r="E2902" i="3"/>
  <c r="F2902" i="3"/>
  <c r="N2902" i="3" s="1"/>
  <c r="E2904" i="3"/>
  <c r="F2904" i="3"/>
  <c r="H2904" i="3" s="1"/>
  <c r="K2904" i="3" s="1"/>
  <c r="E2905" i="3"/>
  <c r="F2905" i="3"/>
  <c r="H2905" i="3" s="1"/>
  <c r="K2905" i="3" s="1"/>
  <c r="E2906" i="3"/>
  <c r="F2906" i="3"/>
  <c r="H2906" i="3" s="1"/>
  <c r="K2906" i="3" s="1"/>
  <c r="E2907" i="3"/>
  <c r="F2907" i="3"/>
  <c r="N2907" i="3" s="1"/>
  <c r="E2908" i="3"/>
  <c r="F2908" i="3"/>
  <c r="H2908" i="3" s="1"/>
  <c r="K2908" i="3" s="1"/>
  <c r="E2909" i="3"/>
  <c r="F2909" i="3"/>
  <c r="H2909" i="3" s="1"/>
  <c r="K2909" i="3" s="1"/>
  <c r="E2911" i="3"/>
  <c r="F2911" i="3"/>
  <c r="H2911" i="3" s="1"/>
  <c r="K2911" i="3" s="1"/>
  <c r="E2912" i="3"/>
  <c r="F2912" i="3"/>
  <c r="J2912" i="3" s="1"/>
  <c r="M2912" i="3" s="1"/>
  <c r="E2913" i="3"/>
  <c r="F2913" i="3"/>
  <c r="H2913" i="3" s="1"/>
  <c r="K2913" i="3" s="1"/>
  <c r="E2914" i="3"/>
  <c r="F2914" i="3"/>
  <c r="J2914" i="3" s="1"/>
  <c r="E2915" i="3"/>
  <c r="F2915" i="3"/>
  <c r="H2915" i="3" s="1"/>
  <c r="K2915" i="3" s="1"/>
  <c r="E2916" i="3"/>
  <c r="F2916" i="3"/>
  <c r="H2916" i="3" s="1"/>
  <c r="K2916" i="3" s="1"/>
  <c r="E2917" i="3"/>
  <c r="F2917" i="3"/>
  <c r="H2917" i="3" s="1"/>
  <c r="K2917" i="3" s="1"/>
  <c r="E2918" i="3"/>
  <c r="F2918" i="3"/>
  <c r="N2918" i="3" s="1"/>
  <c r="E2920" i="3"/>
  <c r="F2920" i="3"/>
  <c r="H2920" i="3" s="1"/>
  <c r="K2920" i="3" s="1"/>
  <c r="E2921" i="3"/>
  <c r="F2921" i="3"/>
  <c r="H2921" i="3" s="1"/>
  <c r="K2921" i="3" s="1"/>
  <c r="E2922" i="3"/>
  <c r="F2922" i="3"/>
  <c r="H2922" i="3" s="1"/>
  <c r="K2922" i="3" s="1"/>
  <c r="E2923" i="3"/>
  <c r="F2923" i="3"/>
  <c r="H2923" i="3" s="1"/>
  <c r="K2923" i="3" s="1"/>
  <c r="E2924" i="3"/>
  <c r="F2924" i="3"/>
  <c r="H2924" i="3" s="1"/>
  <c r="K2924" i="3" s="1"/>
  <c r="E2925" i="3"/>
  <c r="F2925" i="3"/>
  <c r="N2925" i="3" s="1"/>
  <c r="E2927" i="3"/>
  <c r="F2927" i="3"/>
  <c r="H2927" i="3" s="1"/>
  <c r="K2927" i="3" s="1"/>
  <c r="E2928" i="3"/>
  <c r="F2928" i="3"/>
  <c r="H2928" i="3" s="1"/>
  <c r="K2928" i="3" s="1"/>
  <c r="E2929" i="3"/>
  <c r="F2929" i="3"/>
  <c r="H2929" i="3" s="1"/>
  <c r="K2929" i="3" s="1"/>
  <c r="E2930" i="3"/>
  <c r="F2930" i="3"/>
  <c r="H2930" i="3" s="1"/>
  <c r="E2931" i="3"/>
  <c r="F2931" i="3"/>
  <c r="H2931" i="3" s="1"/>
  <c r="K2931" i="3" s="1"/>
  <c r="N2932" i="3"/>
  <c r="E2933" i="3"/>
  <c r="F2933" i="3"/>
  <c r="H2933" i="3" s="1"/>
  <c r="K2933" i="3" s="1"/>
  <c r="E2934" i="3"/>
  <c r="F2934" i="3"/>
  <c r="J2934" i="3" s="1"/>
  <c r="M2934" i="3" s="1"/>
  <c r="E2935" i="3"/>
  <c r="J2935" i="3"/>
  <c r="M2935" i="3" s="1"/>
  <c r="H2935" i="3"/>
  <c r="K2935" i="3" s="1"/>
  <c r="I2935" i="3"/>
  <c r="L2935" i="3" s="1"/>
  <c r="E2936" i="3"/>
  <c r="F2936" i="3"/>
  <c r="H2936" i="3" s="1"/>
  <c r="K2936" i="3" s="1"/>
  <c r="E2937" i="3"/>
  <c r="F2937" i="3"/>
  <c r="H2937" i="3" s="1"/>
  <c r="K2937" i="3" s="1"/>
  <c r="E2938" i="3"/>
  <c r="F2938" i="3"/>
  <c r="N2938" i="3" s="1"/>
  <c r="E2939" i="3"/>
  <c r="F2939" i="3"/>
  <c r="H2939" i="3" s="1"/>
  <c r="K2939" i="3" s="1"/>
  <c r="E2940" i="3"/>
  <c r="F2940" i="3"/>
  <c r="H2940" i="3" s="1"/>
  <c r="K2940" i="3" s="1"/>
  <c r="E2941" i="3"/>
  <c r="F2941" i="3"/>
  <c r="H2941" i="3" s="1"/>
  <c r="K2941" i="3" s="1"/>
  <c r="E2942" i="3"/>
  <c r="F2942" i="3"/>
  <c r="H2942" i="3" s="1"/>
  <c r="K2942" i="3" s="1"/>
  <c r="E2943" i="3"/>
  <c r="F2943" i="3"/>
  <c r="J2943" i="3" s="1"/>
  <c r="M2943" i="3" s="1"/>
  <c r="E2944" i="3"/>
  <c r="F2944" i="3"/>
  <c r="H2944" i="3" s="1"/>
  <c r="K2944" i="3" s="1"/>
  <c r="E2945" i="3"/>
  <c r="F2945" i="3"/>
  <c r="H2945" i="3" s="1"/>
  <c r="K2945" i="3" s="1"/>
  <c r="E2946" i="3"/>
  <c r="F2946" i="3"/>
  <c r="H2946" i="3" s="1"/>
  <c r="E2947" i="3"/>
  <c r="F2947" i="3"/>
  <c r="H2947" i="3" s="1"/>
  <c r="K2947" i="3" s="1"/>
  <c r="E2948" i="3"/>
  <c r="F2948" i="3"/>
  <c r="N2948" i="3" s="1"/>
  <c r="E2949" i="3"/>
  <c r="F2949" i="3"/>
  <c r="H2949" i="3" s="1"/>
  <c r="K2949" i="3" s="1"/>
  <c r="E2950" i="3"/>
  <c r="F2950" i="3"/>
  <c r="H2950" i="3" s="1"/>
  <c r="K2950" i="3" s="1"/>
  <c r="E2951" i="3"/>
  <c r="F2951" i="3"/>
  <c r="H2951" i="3" s="1"/>
  <c r="K2951" i="3" s="1"/>
  <c r="E2952" i="3"/>
  <c r="F2952" i="3"/>
  <c r="I2952" i="3" s="1"/>
  <c r="L2952" i="3" s="1"/>
  <c r="E2953" i="3"/>
  <c r="F2953" i="3"/>
  <c r="H2953" i="3" s="1"/>
  <c r="K2953" i="3" s="1"/>
  <c r="E2954" i="3"/>
  <c r="F2954" i="3"/>
  <c r="H2954" i="3" s="1"/>
  <c r="K2954" i="3" s="1"/>
  <c r="E2955" i="3"/>
  <c r="F2955" i="3"/>
  <c r="H2955" i="3" s="1"/>
  <c r="K2955" i="3" s="1"/>
  <c r="E2956" i="3"/>
  <c r="F2956" i="3"/>
  <c r="H2956" i="3" s="1"/>
  <c r="K2956" i="3" s="1"/>
  <c r="E2957" i="3"/>
  <c r="F2957" i="3"/>
  <c r="H2957" i="3" s="1"/>
  <c r="K2957" i="3" s="1"/>
  <c r="E2958" i="3"/>
  <c r="F2958" i="3"/>
  <c r="H2958" i="3" s="1"/>
  <c r="K2958" i="3" s="1"/>
  <c r="E2959" i="3"/>
  <c r="F2959" i="3"/>
  <c r="H2959" i="3" s="1"/>
  <c r="K2959" i="3" s="1"/>
  <c r="N2960" i="3"/>
  <c r="N2961" i="3"/>
  <c r="E2962" i="3"/>
  <c r="F2962" i="3"/>
  <c r="I2962" i="3" s="1"/>
  <c r="L2962" i="3" s="1"/>
  <c r="E2963" i="3"/>
  <c r="F2963" i="3"/>
  <c r="H2963" i="3" s="1"/>
  <c r="K2963" i="3" s="1"/>
  <c r="E2964" i="3"/>
  <c r="F2964" i="3"/>
  <c r="H2964" i="3" s="1"/>
  <c r="K2964" i="3" s="1"/>
  <c r="E2965" i="3"/>
  <c r="F2965" i="3"/>
  <c r="H2965" i="3" s="1"/>
  <c r="K2965" i="3" s="1"/>
  <c r="E2966" i="3"/>
  <c r="F2966" i="3"/>
  <c r="H2966" i="3" s="1"/>
  <c r="K2966" i="3" s="1"/>
  <c r="E2967" i="3"/>
  <c r="F2967" i="3"/>
  <c r="H2967" i="3" s="1"/>
  <c r="K2967" i="3" s="1"/>
  <c r="E2968" i="3"/>
  <c r="F2968" i="3"/>
  <c r="H2968" i="3" s="1"/>
  <c r="K2968" i="3" s="1"/>
  <c r="E2969" i="3"/>
  <c r="F2969" i="3"/>
  <c r="J2969" i="3" s="1"/>
  <c r="M2969" i="3" s="1"/>
  <c r="E2970" i="3"/>
  <c r="F2970" i="3"/>
  <c r="J2970" i="3" s="1"/>
  <c r="M2970" i="3" s="1"/>
  <c r="E2971" i="3"/>
  <c r="F2971" i="3"/>
  <c r="H2971" i="3" s="1"/>
  <c r="K2971" i="3" s="1"/>
  <c r="N2972" i="3"/>
  <c r="E2973" i="3"/>
  <c r="F2973" i="3"/>
  <c r="H2973" i="3" s="1"/>
  <c r="K2973" i="3" s="1"/>
  <c r="N2974" i="3"/>
  <c r="E2975" i="3"/>
  <c r="F2975" i="3"/>
  <c r="J2975" i="3" s="1"/>
  <c r="M2975" i="3" s="1"/>
  <c r="E2976" i="3"/>
  <c r="F2976" i="3"/>
  <c r="H2976" i="3" s="1"/>
  <c r="K2976" i="3" s="1"/>
  <c r="E2977" i="3"/>
  <c r="F2977" i="3"/>
  <c r="H2977" i="3" s="1"/>
  <c r="K2977" i="3" s="1"/>
  <c r="E2978" i="3"/>
  <c r="F2978" i="3"/>
  <c r="H2978" i="3" s="1"/>
  <c r="K2978" i="3" s="1"/>
  <c r="E2979" i="3"/>
  <c r="F2979" i="3"/>
  <c r="J2979" i="3" s="1"/>
  <c r="M2979" i="3" s="1"/>
  <c r="E2980" i="3"/>
  <c r="F2980" i="3"/>
  <c r="J2980" i="3" s="1"/>
  <c r="M2980" i="3" s="1"/>
  <c r="E2981" i="3"/>
  <c r="F2981" i="3"/>
  <c r="H2981" i="3" s="1"/>
  <c r="K2981" i="3" s="1"/>
  <c r="E2982" i="3"/>
  <c r="F2982" i="3"/>
  <c r="H2982" i="3" s="1"/>
  <c r="K2982" i="3" s="1"/>
  <c r="E2983" i="3"/>
  <c r="F2983" i="3"/>
  <c r="H2983" i="3" s="1"/>
  <c r="K2983" i="3" s="1"/>
  <c r="N2984" i="3"/>
  <c r="E2985" i="3"/>
  <c r="F2985" i="3"/>
  <c r="N2985" i="3" s="1"/>
  <c r="N2986" i="3"/>
  <c r="E2987" i="3"/>
  <c r="F2987" i="3"/>
  <c r="H2987" i="3" s="1"/>
  <c r="K2987" i="3" s="1"/>
  <c r="E2988" i="3"/>
  <c r="F2988" i="3"/>
  <c r="I2988" i="3" s="1"/>
  <c r="L2988" i="3" s="1"/>
  <c r="E2989" i="3"/>
  <c r="F2989" i="3"/>
  <c r="N2989" i="3" s="1"/>
  <c r="E2990" i="3"/>
  <c r="F2990" i="3"/>
  <c r="I2990" i="3" s="1"/>
  <c r="L2990" i="3" s="1"/>
  <c r="E2991" i="3"/>
  <c r="F2991" i="3"/>
  <c r="H2991" i="3" s="1"/>
  <c r="K2991" i="3" s="1"/>
  <c r="E2992" i="3"/>
  <c r="F2992" i="3"/>
  <c r="H2992" i="3" s="1"/>
  <c r="K2992" i="3" s="1"/>
  <c r="E2993" i="3"/>
  <c r="F2993" i="3"/>
  <c r="H2993" i="3" s="1"/>
  <c r="K2993" i="3" s="1"/>
  <c r="E2994" i="3"/>
  <c r="F2994" i="3"/>
  <c r="I2994" i="3" s="1"/>
  <c r="L2994" i="3" s="1"/>
  <c r="E2995" i="3"/>
  <c r="F2995" i="3"/>
  <c r="H2995" i="3" s="1"/>
  <c r="K2995" i="3" s="1"/>
  <c r="E2996" i="3"/>
  <c r="F2996" i="3"/>
  <c r="H2996" i="3" s="1"/>
  <c r="K2996" i="3" s="1"/>
  <c r="E2997" i="3"/>
  <c r="F2997" i="3"/>
  <c r="H2997" i="3" s="1"/>
  <c r="K2997" i="3" s="1"/>
  <c r="N2998" i="3"/>
  <c r="E2999" i="3"/>
  <c r="F2999" i="3"/>
  <c r="J2999" i="3" s="1"/>
  <c r="M2999" i="3" s="1"/>
  <c r="E3000" i="3"/>
  <c r="F3000" i="3"/>
  <c r="H3000" i="3" s="1"/>
  <c r="E3001" i="3"/>
  <c r="F3001" i="3"/>
  <c r="H3001" i="3" s="1"/>
  <c r="K3001" i="3" s="1"/>
  <c r="E3002" i="3"/>
  <c r="F3002" i="3"/>
  <c r="H3002" i="3" s="1"/>
  <c r="K3002" i="3" s="1"/>
  <c r="E3003" i="3"/>
  <c r="F3003" i="3"/>
  <c r="H3003" i="3" s="1"/>
  <c r="K3003" i="3" s="1"/>
  <c r="N3004" i="3"/>
  <c r="E3005" i="3"/>
  <c r="F3005" i="3"/>
  <c r="H3005" i="3" s="1"/>
  <c r="K3005" i="3" s="1"/>
  <c r="E3006" i="3"/>
  <c r="F3006" i="3"/>
  <c r="I3006" i="3" s="1"/>
  <c r="L3006" i="3" s="1"/>
  <c r="E3007" i="3"/>
  <c r="F3007" i="3"/>
  <c r="H3007" i="3" s="1"/>
  <c r="K3007" i="3" s="1"/>
  <c r="E3008" i="3"/>
  <c r="F3008" i="3"/>
  <c r="H3008" i="3" s="1"/>
  <c r="K3008" i="3" s="1"/>
  <c r="E3009" i="3"/>
  <c r="F3009" i="3"/>
  <c r="H3009" i="3" s="1"/>
  <c r="K3009" i="3" s="1"/>
  <c r="E3010" i="3"/>
  <c r="F3010" i="3"/>
  <c r="J3010" i="3" s="1"/>
  <c r="M3010" i="3" s="1"/>
  <c r="E3011" i="3"/>
  <c r="F3011" i="3"/>
  <c r="H3011" i="3" s="1"/>
  <c r="K3011" i="3" s="1"/>
  <c r="E3012" i="3"/>
  <c r="F3012" i="3"/>
  <c r="H3012" i="3" s="1"/>
  <c r="K3012" i="3" s="1"/>
  <c r="E3013" i="3"/>
  <c r="F3013" i="3"/>
  <c r="H3013" i="3" s="1"/>
  <c r="K3013" i="3" s="1"/>
  <c r="E3014" i="3"/>
  <c r="F3014" i="3"/>
  <c r="H3014" i="3" s="1"/>
  <c r="K3014" i="3" s="1"/>
  <c r="E3015" i="3"/>
  <c r="F3015" i="3"/>
  <c r="H3015" i="3" s="1"/>
  <c r="N3016" i="3"/>
  <c r="E3017" i="3"/>
  <c r="F3017" i="3"/>
  <c r="H3017" i="3" s="1"/>
  <c r="K3017" i="3" s="1"/>
  <c r="E3018" i="3"/>
  <c r="F3018" i="3"/>
  <c r="J3018" i="3" s="1"/>
  <c r="M3018" i="3" s="1"/>
  <c r="E3019" i="3"/>
  <c r="F3019" i="3"/>
  <c r="J3019" i="3" s="1"/>
  <c r="M3019" i="3" s="1"/>
  <c r="E3020" i="3"/>
  <c r="F3020" i="3"/>
  <c r="H3020" i="3" s="1"/>
  <c r="K3020" i="3" s="1"/>
  <c r="E3021" i="3"/>
  <c r="F3021" i="3"/>
  <c r="H3021" i="3" s="1"/>
  <c r="K3021" i="3" s="1"/>
  <c r="E3022" i="3"/>
  <c r="F3022" i="3"/>
  <c r="H3022" i="3" s="1"/>
  <c r="K3022" i="3" s="1"/>
  <c r="E3023" i="3"/>
  <c r="F3023" i="3"/>
  <c r="H3023" i="3" s="1"/>
  <c r="K3023" i="3" s="1"/>
  <c r="E3024" i="3"/>
  <c r="F3024" i="3"/>
  <c r="I3024" i="3" s="1"/>
  <c r="N3025" i="3"/>
  <c r="E3026" i="3"/>
  <c r="F3026" i="3"/>
  <c r="H3026" i="3" s="1"/>
  <c r="K3026" i="3" s="1"/>
  <c r="E3027" i="3"/>
  <c r="F3027" i="3"/>
  <c r="H3027" i="3" s="1"/>
  <c r="K3027" i="3" s="1"/>
  <c r="E3028" i="3"/>
  <c r="F3028" i="3"/>
  <c r="N3028" i="3" s="1"/>
  <c r="E3029" i="3"/>
  <c r="F3029" i="3"/>
  <c r="H3029" i="3" s="1"/>
  <c r="K3029" i="3" s="1"/>
  <c r="E3030" i="3"/>
  <c r="F3030" i="3"/>
  <c r="I3030" i="3" s="1"/>
  <c r="L3030" i="3" s="1"/>
  <c r="E3031" i="3"/>
  <c r="F3031" i="3"/>
  <c r="H3031" i="3" s="1"/>
  <c r="K3031" i="3" s="1"/>
  <c r="E3032" i="3"/>
  <c r="F3032" i="3"/>
  <c r="I3032" i="3" s="1"/>
  <c r="L3032" i="3" s="1"/>
  <c r="N3033" i="3"/>
  <c r="E3034" i="3"/>
  <c r="F3034" i="3"/>
  <c r="I3034" i="3" s="1"/>
  <c r="L3034" i="3" s="1"/>
  <c r="E3035" i="3"/>
  <c r="F3035" i="3"/>
  <c r="H3035" i="3" s="1"/>
  <c r="K3035" i="3" s="1"/>
  <c r="E3036" i="3"/>
  <c r="F3036" i="3"/>
  <c r="H3036" i="3" s="1"/>
  <c r="K3036" i="3" s="1"/>
  <c r="E3037" i="3"/>
  <c r="F3037" i="3"/>
  <c r="J3037" i="3" s="1"/>
  <c r="M3037" i="3" s="1"/>
  <c r="E3038" i="3"/>
  <c r="F3038" i="3"/>
  <c r="N3038" i="3" s="1"/>
  <c r="E3039" i="3"/>
  <c r="F3039" i="3"/>
  <c r="J3039" i="3" s="1"/>
  <c r="M3039" i="3" s="1"/>
  <c r="E3040" i="3"/>
  <c r="F3040" i="3"/>
  <c r="H3040" i="3" s="1"/>
  <c r="K3040" i="3" s="1"/>
  <c r="E3041" i="3"/>
  <c r="F3041" i="3"/>
  <c r="H3041" i="3" s="1"/>
  <c r="K3041" i="3" s="1"/>
  <c r="N3042" i="3"/>
  <c r="E3043" i="3"/>
  <c r="F3043" i="3"/>
  <c r="I3043" i="3" s="1"/>
  <c r="L3043" i="3" s="1"/>
  <c r="E3044" i="3"/>
  <c r="F3044" i="3"/>
  <c r="I3044" i="3" s="1"/>
  <c r="L3044" i="3" s="1"/>
  <c r="N3045" i="3"/>
  <c r="E3047" i="3"/>
  <c r="F3047" i="3"/>
  <c r="H3047" i="3" s="1"/>
  <c r="K3047" i="3" s="1"/>
  <c r="E2000" i="3"/>
  <c r="F2000" i="3"/>
  <c r="H2000" i="3" s="1"/>
  <c r="K2000" i="3" s="1"/>
  <c r="E2002" i="3"/>
  <c r="F2002" i="3"/>
  <c r="J2002" i="3" s="1"/>
  <c r="M2002" i="3" s="1"/>
  <c r="E2003" i="3"/>
  <c r="F2003" i="3"/>
  <c r="N2003" i="3" s="1"/>
  <c r="E2004" i="3"/>
  <c r="F2004" i="3"/>
  <c r="H2004" i="3" s="1"/>
  <c r="K2004" i="3" s="1"/>
  <c r="E2005" i="3"/>
  <c r="F2005" i="3"/>
  <c r="H2005" i="3" s="1"/>
  <c r="K2005" i="3" s="1"/>
  <c r="E2006" i="3"/>
  <c r="F2006" i="3"/>
  <c r="H2006" i="3" s="1"/>
  <c r="K2006" i="3" s="1"/>
  <c r="E2007" i="3"/>
  <c r="F2007" i="3"/>
  <c r="J2007" i="3" s="1"/>
  <c r="M2007" i="3" s="1"/>
  <c r="E2008" i="3"/>
  <c r="F2008" i="3"/>
  <c r="J2008" i="3" s="1"/>
  <c r="M2008" i="3" s="1"/>
  <c r="E2009" i="3"/>
  <c r="F2009" i="3"/>
  <c r="N2009" i="3" s="1"/>
  <c r="E2010" i="3"/>
  <c r="F2010" i="3"/>
  <c r="H2010" i="3" s="1"/>
  <c r="K2010" i="3" s="1"/>
  <c r="E2011" i="3"/>
  <c r="F2011" i="3"/>
  <c r="H2011" i="3" s="1"/>
  <c r="K2011" i="3" s="1"/>
  <c r="E2012" i="3"/>
  <c r="F2012" i="3"/>
  <c r="H2012" i="3" s="1"/>
  <c r="K2012" i="3" s="1"/>
  <c r="N2013" i="3"/>
  <c r="E2014" i="3"/>
  <c r="F2014" i="3"/>
  <c r="J2014" i="3" s="1"/>
  <c r="M2014" i="3" s="1"/>
  <c r="E2015" i="3"/>
  <c r="F2015" i="3"/>
  <c r="N2015" i="3" s="1"/>
  <c r="E2016" i="3"/>
  <c r="F2016" i="3"/>
  <c r="H2016" i="3" s="1"/>
  <c r="K2016" i="3" s="1"/>
  <c r="E2017" i="3"/>
  <c r="F2017" i="3"/>
  <c r="I2017" i="3" s="1"/>
  <c r="L2017" i="3" s="1"/>
  <c r="E2018" i="3"/>
  <c r="F2018" i="3"/>
  <c r="H2018" i="3" s="1"/>
  <c r="K2018" i="3" s="1"/>
  <c r="E2019" i="3"/>
  <c r="F2019" i="3"/>
  <c r="H2019" i="3" s="1"/>
  <c r="K2019" i="3" s="1"/>
  <c r="E2020" i="3"/>
  <c r="F2020" i="3"/>
  <c r="H2020" i="3" s="1"/>
  <c r="K2020" i="3" s="1"/>
  <c r="E2021" i="3"/>
  <c r="F2021" i="3"/>
  <c r="N2021" i="3" s="1"/>
  <c r="E2022" i="3"/>
  <c r="F2022" i="3"/>
  <c r="I2022" i="3" s="1"/>
  <c r="L2022" i="3" s="1"/>
  <c r="E2023" i="3"/>
  <c r="F2023" i="3"/>
  <c r="H2023" i="3" s="1"/>
  <c r="K2023" i="3" s="1"/>
  <c r="E2024" i="3"/>
  <c r="F2024" i="3"/>
  <c r="H2024" i="3" s="1"/>
  <c r="K2024" i="3" s="1"/>
  <c r="E2025" i="3"/>
  <c r="F2025" i="3"/>
  <c r="N2025" i="3" s="1"/>
  <c r="F349" i="1"/>
  <c r="I349" i="1" s="1"/>
  <c r="G349" i="1"/>
  <c r="J349" i="1" s="1"/>
  <c r="H349" i="1"/>
  <c r="K349" i="1" s="1"/>
  <c r="A345" i="1"/>
  <c r="A346" i="1" s="1"/>
  <c r="A347" i="1" s="1"/>
  <c r="A348" i="1" s="1"/>
  <c r="A349" i="1" s="1"/>
  <c r="A350" i="1" s="1"/>
  <c r="F346" i="1"/>
  <c r="I346" i="1" s="1"/>
  <c r="G346" i="1"/>
  <c r="J346" i="1" s="1"/>
  <c r="H346" i="1"/>
  <c r="K346" i="1" s="1"/>
  <c r="F347" i="1"/>
  <c r="I347" i="1" s="1"/>
  <c r="G347" i="1"/>
  <c r="J347" i="1" s="1"/>
  <c r="H347" i="1"/>
  <c r="K347" i="1" s="1"/>
  <c r="F348" i="1"/>
  <c r="I348" i="1" s="1"/>
  <c r="G348" i="1"/>
  <c r="J348" i="1" s="1"/>
  <c r="H348" i="1"/>
  <c r="K348" i="1" s="1"/>
  <c r="F345" i="1"/>
  <c r="I345" i="1" s="1"/>
  <c r="G345" i="1"/>
  <c r="J345" i="1" s="1"/>
  <c r="H345" i="1"/>
  <c r="K345" i="1" s="1"/>
  <c r="K150" i="2"/>
  <c r="L150" i="2" s="1"/>
  <c r="H341" i="1"/>
  <c r="K341" i="1" s="1"/>
  <c r="G341" i="1"/>
  <c r="J341" i="1" s="1"/>
  <c r="F341" i="1"/>
  <c r="I341" i="1" s="1"/>
  <c r="F342" i="1"/>
  <c r="I342" i="1" s="1"/>
  <c r="G342" i="1"/>
  <c r="J342" i="1" s="1"/>
  <c r="H342" i="1"/>
  <c r="K342" i="1" s="1"/>
  <c r="F343" i="1"/>
  <c r="I343" i="1" s="1"/>
  <c r="G343" i="1"/>
  <c r="J343" i="1" s="1"/>
  <c r="H343" i="1"/>
  <c r="K343" i="1" s="1"/>
  <c r="F344" i="1"/>
  <c r="I344" i="1" s="1"/>
  <c r="G344" i="1"/>
  <c r="J344" i="1" s="1"/>
  <c r="H344" i="1"/>
  <c r="K344" i="1" s="1"/>
  <c r="A341" i="1"/>
  <c r="A342" i="1" s="1"/>
  <c r="A343" i="1" s="1"/>
  <c r="A344" i="1" s="1"/>
  <c r="K149" i="2"/>
  <c r="L149" i="2" s="1"/>
  <c r="J3028" i="3" l="1"/>
  <c r="M3028" i="3" s="1"/>
  <c r="H3030" i="3"/>
  <c r="K3030" i="3" s="1"/>
  <c r="H3034" i="3"/>
  <c r="K3034" i="3" s="1"/>
  <c r="H3032" i="3"/>
  <c r="K3032" i="3" s="1"/>
  <c r="I3028" i="3"/>
  <c r="L3028" i="3" s="1"/>
  <c r="N3039" i="3"/>
  <c r="I3039" i="3"/>
  <c r="L3039" i="3" s="1"/>
  <c r="N3034" i="3"/>
  <c r="N3031" i="3"/>
  <c r="H3028" i="3"/>
  <c r="K3028" i="3" s="1"/>
  <c r="O3028" i="3" s="1"/>
  <c r="N3023" i="3"/>
  <c r="J3043" i="3"/>
  <c r="M3043" i="3" s="1"/>
  <c r="H3039" i="3"/>
  <c r="K3039" i="3" s="1"/>
  <c r="J3034" i="3"/>
  <c r="M3034" i="3" s="1"/>
  <c r="I3031" i="3"/>
  <c r="L3031" i="3" s="1"/>
  <c r="J3023" i="3"/>
  <c r="M3023" i="3" s="1"/>
  <c r="I3023" i="3"/>
  <c r="L3023" i="3" s="1"/>
  <c r="I3029" i="3"/>
  <c r="L3029" i="3" s="1"/>
  <c r="N3047" i="3"/>
  <c r="J3047" i="3"/>
  <c r="M3047" i="3" s="1"/>
  <c r="O3047" i="3" s="1"/>
  <c r="I3047" i="3"/>
  <c r="L3047" i="3" s="1"/>
  <c r="N3046" i="3"/>
  <c r="H3044" i="3"/>
  <c r="K3044" i="3" s="1"/>
  <c r="N3044" i="3"/>
  <c r="J3044" i="3"/>
  <c r="M3044" i="3" s="1"/>
  <c r="N3043" i="3"/>
  <c r="H3043" i="3"/>
  <c r="K3043" i="3" s="1"/>
  <c r="N3041" i="3"/>
  <c r="J3041" i="3"/>
  <c r="M3041" i="3" s="1"/>
  <c r="I3041" i="3"/>
  <c r="L3041" i="3" s="1"/>
  <c r="N3040" i="3"/>
  <c r="J3040" i="3"/>
  <c r="M3040" i="3" s="1"/>
  <c r="I3040" i="3"/>
  <c r="L3040" i="3" s="1"/>
  <c r="J3038" i="3"/>
  <c r="M3038" i="3" s="1"/>
  <c r="I3038" i="3"/>
  <c r="L3038" i="3" s="1"/>
  <c r="H3038" i="3"/>
  <c r="K3038" i="3" s="1"/>
  <c r="N3037" i="3"/>
  <c r="I3037" i="3"/>
  <c r="L3037" i="3" s="1"/>
  <c r="H3037" i="3"/>
  <c r="K3037" i="3" s="1"/>
  <c r="N3036" i="3"/>
  <c r="J3036" i="3"/>
  <c r="M3036" i="3" s="1"/>
  <c r="I3036" i="3"/>
  <c r="L3036" i="3" s="1"/>
  <c r="N3032" i="3"/>
  <c r="J3032" i="3"/>
  <c r="M3032" i="3" s="1"/>
  <c r="N3035" i="3"/>
  <c r="J3035" i="3"/>
  <c r="M3035" i="3" s="1"/>
  <c r="I3035" i="3"/>
  <c r="L3035" i="3" s="1"/>
  <c r="J3031" i="3"/>
  <c r="M3031" i="3" s="1"/>
  <c r="N3030" i="3"/>
  <c r="J3030" i="3"/>
  <c r="M3030" i="3" s="1"/>
  <c r="N3029" i="3"/>
  <c r="J3029" i="3"/>
  <c r="M3029" i="3" s="1"/>
  <c r="N3027" i="3"/>
  <c r="J3027" i="3"/>
  <c r="M3027" i="3" s="1"/>
  <c r="I3027" i="3"/>
  <c r="L3027" i="3" s="1"/>
  <c r="N3026" i="3"/>
  <c r="J3026" i="3"/>
  <c r="M3026" i="3" s="1"/>
  <c r="I3026" i="3"/>
  <c r="L3026" i="3" s="1"/>
  <c r="L3024" i="3"/>
  <c r="H3024" i="3"/>
  <c r="N3024" i="3"/>
  <c r="J3024" i="3"/>
  <c r="N3022" i="3"/>
  <c r="J3022" i="3"/>
  <c r="M3022" i="3" s="1"/>
  <c r="I3022" i="3"/>
  <c r="L3022" i="3" s="1"/>
  <c r="N3021" i="3"/>
  <c r="J3021" i="3"/>
  <c r="M3021" i="3" s="1"/>
  <c r="I3021" i="3"/>
  <c r="L3021" i="3" s="1"/>
  <c r="N3020" i="3"/>
  <c r="J3020" i="3"/>
  <c r="M3020" i="3" s="1"/>
  <c r="I3020" i="3"/>
  <c r="L3020" i="3" s="1"/>
  <c r="H3019" i="3"/>
  <c r="K3019" i="3" s="1"/>
  <c r="I3019" i="3"/>
  <c r="L3019" i="3" s="1"/>
  <c r="N3019" i="3"/>
  <c r="N3018" i="3"/>
  <c r="I3018" i="3"/>
  <c r="L3018" i="3" s="1"/>
  <c r="H3018" i="3"/>
  <c r="K3018" i="3" s="1"/>
  <c r="N3017" i="3"/>
  <c r="J3017" i="3"/>
  <c r="M3017" i="3" s="1"/>
  <c r="I3017" i="3"/>
  <c r="L3017" i="3" s="1"/>
  <c r="N2959" i="3"/>
  <c r="N3006" i="3"/>
  <c r="N3010" i="3"/>
  <c r="J3006" i="3"/>
  <c r="M3006" i="3" s="1"/>
  <c r="I3010" i="3"/>
  <c r="L3010" i="3" s="1"/>
  <c r="H3006" i="3"/>
  <c r="K3006" i="3" s="1"/>
  <c r="H3010" i="3"/>
  <c r="K3010" i="3" s="1"/>
  <c r="K3015" i="3"/>
  <c r="N3015" i="3"/>
  <c r="J3015" i="3"/>
  <c r="I3015" i="3"/>
  <c r="N3014" i="3"/>
  <c r="J3014" i="3"/>
  <c r="M3014" i="3" s="1"/>
  <c r="I3014" i="3"/>
  <c r="L3014" i="3" s="1"/>
  <c r="N3013" i="3"/>
  <c r="J3013" i="3"/>
  <c r="M3013" i="3" s="1"/>
  <c r="I3013" i="3"/>
  <c r="L3013" i="3" s="1"/>
  <c r="N3012" i="3"/>
  <c r="J3012" i="3"/>
  <c r="M3012" i="3" s="1"/>
  <c r="I3012" i="3"/>
  <c r="L3012" i="3" s="1"/>
  <c r="N3011" i="3"/>
  <c r="J3011" i="3"/>
  <c r="M3011" i="3" s="1"/>
  <c r="I3011" i="3"/>
  <c r="L3011" i="3" s="1"/>
  <c r="N3009" i="3"/>
  <c r="J3009" i="3"/>
  <c r="M3009" i="3" s="1"/>
  <c r="I3009" i="3"/>
  <c r="L3009" i="3" s="1"/>
  <c r="N3008" i="3"/>
  <c r="J3008" i="3"/>
  <c r="M3008" i="3" s="1"/>
  <c r="I3008" i="3"/>
  <c r="L3008" i="3" s="1"/>
  <c r="N3007" i="3"/>
  <c r="J3007" i="3"/>
  <c r="M3007" i="3" s="1"/>
  <c r="I3007" i="3"/>
  <c r="L3007" i="3" s="1"/>
  <c r="N3005" i="3"/>
  <c r="J3005" i="3"/>
  <c r="M3005" i="3" s="1"/>
  <c r="I3005" i="3"/>
  <c r="L3005" i="3" s="1"/>
  <c r="H2988" i="3"/>
  <c r="K2988" i="3" s="1"/>
  <c r="I2999" i="3"/>
  <c r="L2999" i="3" s="1"/>
  <c r="J2942" i="3"/>
  <c r="M2942" i="3" s="1"/>
  <c r="N2904" i="3"/>
  <c r="H2990" i="3"/>
  <c r="K2990" i="3" s="1"/>
  <c r="N2978" i="3"/>
  <c r="H2952" i="3"/>
  <c r="K2952" i="3" s="1"/>
  <c r="J2913" i="3"/>
  <c r="M2913" i="3" s="1"/>
  <c r="N3003" i="3"/>
  <c r="J2918" i="3"/>
  <c r="M2918" i="3" s="1"/>
  <c r="N2994" i="3"/>
  <c r="J2994" i="3"/>
  <c r="M2994" i="3" s="1"/>
  <c r="J2985" i="3"/>
  <c r="M2985" i="3" s="1"/>
  <c r="N2965" i="3"/>
  <c r="N2956" i="3"/>
  <c r="H2994" i="3"/>
  <c r="K2994" i="3" s="1"/>
  <c r="J2965" i="3"/>
  <c r="M2965" i="3" s="1"/>
  <c r="J2956" i="3"/>
  <c r="M2956" i="3" s="1"/>
  <c r="N2951" i="3"/>
  <c r="I2969" i="3"/>
  <c r="L2969" i="3" s="1"/>
  <c r="N2988" i="3"/>
  <c r="H2969" i="3"/>
  <c r="K2969" i="3" s="1"/>
  <c r="I2977" i="3"/>
  <c r="L2977" i="3" s="1"/>
  <c r="H2934" i="3"/>
  <c r="K2934" i="3" s="1"/>
  <c r="N2929" i="3"/>
  <c r="H2962" i="3"/>
  <c r="K2962" i="3" s="1"/>
  <c r="J2948" i="3"/>
  <c r="M2948" i="3" s="1"/>
  <c r="I2943" i="3"/>
  <c r="L2943" i="3" s="1"/>
  <c r="J2938" i="3"/>
  <c r="M2938" i="3" s="1"/>
  <c r="I2948" i="3"/>
  <c r="L2948" i="3" s="1"/>
  <c r="J3003" i="3"/>
  <c r="M3003" i="3" s="1"/>
  <c r="I3003" i="3"/>
  <c r="L3003" i="3" s="1"/>
  <c r="N3002" i="3"/>
  <c r="J3002" i="3"/>
  <c r="M3002" i="3" s="1"/>
  <c r="I3002" i="3"/>
  <c r="L3002" i="3" s="1"/>
  <c r="N3001" i="3"/>
  <c r="J3001" i="3"/>
  <c r="M3001" i="3" s="1"/>
  <c r="I3001" i="3"/>
  <c r="L3001" i="3" s="1"/>
  <c r="H2999" i="3"/>
  <c r="K2999" i="3" s="1"/>
  <c r="K3000" i="3"/>
  <c r="N3000" i="3"/>
  <c r="J3000" i="3"/>
  <c r="I3000" i="3"/>
  <c r="N2999" i="3"/>
  <c r="N2997" i="3"/>
  <c r="J2997" i="3"/>
  <c r="M2997" i="3" s="1"/>
  <c r="I2997" i="3"/>
  <c r="L2997" i="3" s="1"/>
  <c r="N2996" i="3"/>
  <c r="J2996" i="3"/>
  <c r="M2996" i="3" s="1"/>
  <c r="I2996" i="3"/>
  <c r="L2996" i="3" s="1"/>
  <c r="N2995" i="3"/>
  <c r="J2995" i="3"/>
  <c r="M2995" i="3" s="1"/>
  <c r="I2995" i="3"/>
  <c r="L2995" i="3" s="1"/>
  <c r="N2993" i="3"/>
  <c r="J2993" i="3"/>
  <c r="M2993" i="3" s="1"/>
  <c r="I2993" i="3"/>
  <c r="L2993" i="3" s="1"/>
  <c r="N2992" i="3"/>
  <c r="J2992" i="3"/>
  <c r="M2992" i="3" s="1"/>
  <c r="I2992" i="3"/>
  <c r="L2992" i="3" s="1"/>
  <c r="N2991" i="3"/>
  <c r="J2991" i="3"/>
  <c r="M2991" i="3" s="1"/>
  <c r="I2991" i="3"/>
  <c r="L2991" i="3" s="1"/>
  <c r="N2990" i="3"/>
  <c r="J2990" i="3"/>
  <c r="M2990" i="3" s="1"/>
  <c r="J2989" i="3"/>
  <c r="M2989" i="3" s="1"/>
  <c r="I2989" i="3"/>
  <c r="L2989" i="3" s="1"/>
  <c r="H2989" i="3"/>
  <c r="K2989" i="3" s="1"/>
  <c r="J2988" i="3"/>
  <c r="M2988" i="3" s="1"/>
  <c r="N2987" i="3"/>
  <c r="J2987" i="3"/>
  <c r="M2987" i="3" s="1"/>
  <c r="I2987" i="3"/>
  <c r="L2987" i="3" s="1"/>
  <c r="I2985" i="3"/>
  <c r="L2985" i="3" s="1"/>
  <c r="H2985" i="3"/>
  <c r="K2985" i="3" s="1"/>
  <c r="N2983" i="3"/>
  <c r="J2983" i="3"/>
  <c r="M2983" i="3" s="1"/>
  <c r="I2983" i="3"/>
  <c r="L2983" i="3" s="1"/>
  <c r="N2982" i="3"/>
  <c r="J2982" i="3"/>
  <c r="M2982" i="3" s="1"/>
  <c r="I2982" i="3"/>
  <c r="L2982" i="3" s="1"/>
  <c r="N2981" i="3"/>
  <c r="J2981" i="3"/>
  <c r="M2981" i="3" s="1"/>
  <c r="I2981" i="3"/>
  <c r="L2981" i="3" s="1"/>
  <c r="I2980" i="3"/>
  <c r="L2980" i="3" s="1"/>
  <c r="H2980" i="3"/>
  <c r="K2980" i="3" s="1"/>
  <c r="N2980" i="3"/>
  <c r="N2979" i="3"/>
  <c r="I2979" i="3"/>
  <c r="L2979" i="3" s="1"/>
  <c r="H2979" i="3"/>
  <c r="K2979" i="3" s="1"/>
  <c r="J2978" i="3"/>
  <c r="M2978" i="3" s="1"/>
  <c r="I2978" i="3"/>
  <c r="L2978" i="3" s="1"/>
  <c r="N2977" i="3"/>
  <c r="J2977" i="3"/>
  <c r="M2977" i="3" s="1"/>
  <c r="I2975" i="3"/>
  <c r="L2975" i="3" s="1"/>
  <c r="N2976" i="3"/>
  <c r="J2976" i="3"/>
  <c r="M2976" i="3" s="1"/>
  <c r="I2976" i="3"/>
  <c r="L2976" i="3" s="1"/>
  <c r="H2975" i="3"/>
  <c r="K2975" i="3" s="1"/>
  <c r="N2975" i="3"/>
  <c r="N2973" i="3"/>
  <c r="J2973" i="3"/>
  <c r="M2973" i="3" s="1"/>
  <c r="I2973" i="3"/>
  <c r="L2973" i="3" s="1"/>
  <c r="N2971" i="3"/>
  <c r="J2971" i="3"/>
  <c r="M2971" i="3" s="1"/>
  <c r="I2971" i="3"/>
  <c r="L2971" i="3" s="1"/>
  <c r="H2970" i="3"/>
  <c r="K2970" i="3" s="1"/>
  <c r="I2970" i="3"/>
  <c r="L2970" i="3" s="1"/>
  <c r="N2970" i="3"/>
  <c r="N2969" i="3"/>
  <c r="N2968" i="3"/>
  <c r="J2968" i="3"/>
  <c r="M2968" i="3" s="1"/>
  <c r="I2968" i="3"/>
  <c r="L2968" i="3" s="1"/>
  <c r="N2967" i="3"/>
  <c r="J2967" i="3"/>
  <c r="M2967" i="3" s="1"/>
  <c r="I2967" i="3"/>
  <c r="L2967" i="3" s="1"/>
  <c r="N2966" i="3"/>
  <c r="J2966" i="3"/>
  <c r="M2966" i="3" s="1"/>
  <c r="I2966" i="3"/>
  <c r="L2966" i="3" s="1"/>
  <c r="I2965" i="3"/>
  <c r="L2965" i="3" s="1"/>
  <c r="N2964" i="3"/>
  <c r="J2964" i="3"/>
  <c r="M2964" i="3" s="1"/>
  <c r="I2964" i="3"/>
  <c r="L2964" i="3" s="1"/>
  <c r="N2963" i="3"/>
  <c r="J2963" i="3"/>
  <c r="M2963" i="3" s="1"/>
  <c r="I2963" i="3"/>
  <c r="L2963" i="3" s="1"/>
  <c r="N2962" i="3"/>
  <c r="J2962" i="3"/>
  <c r="M2962" i="3" s="1"/>
  <c r="J2959" i="3"/>
  <c r="M2959" i="3" s="1"/>
  <c r="I2959" i="3"/>
  <c r="L2959" i="3" s="1"/>
  <c r="N2958" i="3"/>
  <c r="J2958" i="3"/>
  <c r="M2958" i="3" s="1"/>
  <c r="I2958" i="3"/>
  <c r="L2958" i="3" s="1"/>
  <c r="N2957" i="3"/>
  <c r="J2957" i="3"/>
  <c r="M2957" i="3" s="1"/>
  <c r="I2957" i="3"/>
  <c r="L2957" i="3" s="1"/>
  <c r="I2956" i="3"/>
  <c r="L2956" i="3" s="1"/>
  <c r="N2955" i="3"/>
  <c r="J2955" i="3"/>
  <c r="M2955" i="3" s="1"/>
  <c r="I2955" i="3"/>
  <c r="L2955" i="3" s="1"/>
  <c r="N2954" i="3"/>
  <c r="J2954" i="3"/>
  <c r="M2954" i="3" s="1"/>
  <c r="I2954" i="3"/>
  <c r="L2954" i="3" s="1"/>
  <c r="N2953" i="3"/>
  <c r="J2953" i="3"/>
  <c r="M2953" i="3" s="1"/>
  <c r="I2953" i="3"/>
  <c r="L2953" i="3" s="1"/>
  <c r="N2952" i="3"/>
  <c r="J2952" i="3"/>
  <c r="M2952" i="3" s="1"/>
  <c r="N2930" i="3"/>
  <c r="J2930" i="3"/>
  <c r="M2930" i="3" s="1"/>
  <c r="I2930" i="3"/>
  <c r="L2930" i="3" s="1"/>
  <c r="N2914" i="3"/>
  <c r="J2933" i="3"/>
  <c r="M2933" i="3" s="1"/>
  <c r="I2933" i="3"/>
  <c r="L2933" i="3" s="1"/>
  <c r="J2929" i="3"/>
  <c r="M2929" i="3" s="1"/>
  <c r="I2940" i="3"/>
  <c r="L2940" i="3" s="1"/>
  <c r="I2912" i="3"/>
  <c r="L2912" i="3" s="1"/>
  <c r="J2951" i="3"/>
  <c r="M2951" i="3" s="1"/>
  <c r="I2951" i="3"/>
  <c r="L2951" i="3" s="1"/>
  <c r="N2950" i="3"/>
  <c r="J2950" i="3"/>
  <c r="M2950" i="3" s="1"/>
  <c r="I2950" i="3"/>
  <c r="L2950" i="3" s="1"/>
  <c r="N2949" i="3"/>
  <c r="J2949" i="3"/>
  <c r="M2949" i="3" s="1"/>
  <c r="I2949" i="3"/>
  <c r="L2949" i="3" s="1"/>
  <c r="H2948" i="3"/>
  <c r="K2948" i="3" s="1"/>
  <c r="N2947" i="3"/>
  <c r="J2947" i="3"/>
  <c r="M2947" i="3" s="1"/>
  <c r="I2947" i="3"/>
  <c r="L2947" i="3" s="1"/>
  <c r="K2946" i="3"/>
  <c r="N2946" i="3"/>
  <c r="J2946" i="3"/>
  <c r="I2946" i="3"/>
  <c r="N2945" i="3"/>
  <c r="J2945" i="3"/>
  <c r="M2945" i="3" s="1"/>
  <c r="I2945" i="3"/>
  <c r="L2945" i="3" s="1"/>
  <c r="N2944" i="3"/>
  <c r="J2944" i="3"/>
  <c r="M2944" i="3" s="1"/>
  <c r="I2944" i="3"/>
  <c r="L2944" i="3" s="1"/>
  <c r="H2943" i="3"/>
  <c r="K2943" i="3" s="1"/>
  <c r="N2943" i="3"/>
  <c r="N2942" i="3"/>
  <c r="I2942" i="3"/>
  <c r="L2942" i="3" s="1"/>
  <c r="N2941" i="3"/>
  <c r="J2941" i="3"/>
  <c r="M2941" i="3" s="1"/>
  <c r="I2941" i="3"/>
  <c r="L2941" i="3" s="1"/>
  <c r="N2940" i="3"/>
  <c r="J2940" i="3"/>
  <c r="M2940" i="3" s="1"/>
  <c r="N2939" i="3"/>
  <c r="J2939" i="3"/>
  <c r="M2939" i="3" s="1"/>
  <c r="I2939" i="3"/>
  <c r="L2939" i="3" s="1"/>
  <c r="I2938" i="3"/>
  <c r="L2938" i="3" s="1"/>
  <c r="H2938" i="3"/>
  <c r="K2938" i="3" s="1"/>
  <c r="N2937" i="3"/>
  <c r="J2937" i="3"/>
  <c r="M2937" i="3" s="1"/>
  <c r="I2937" i="3"/>
  <c r="L2937" i="3" s="1"/>
  <c r="N2936" i="3"/>
  <c r="J2936" i="3"/>
  <c r="M2936" i="3" s="1"/>
  <c r="I2936" i="3"/>
  <c r="L2936" i="3" s="1"/>
  <c r="N2935" i="3"/>
  <c r="O2935" i="3" s="1"/>
  <c r="I2934" i="3"/>
  <c r="L2934" i="3" s="1"/>
  <c r="N2934" i="3"/>
  <c r="N2933" i="3"/>
  <c r="N2931" i="3"/>
  <c r="J2931" i="3"/>
  <c r="M2931" i="3" s="1"/>
  <c r="I2931" i="3"/>
  <c r="L2931" i="3" s="1"/>
  <c r="K2930" i="3"/>
  <c r="I2929" i="3"/>
  <c r="L2929" i="3" s="1"/>
  <c r="N2928" i="3"/>
  <c r="J2928" i="3"/>
  <c r="M2928" i="3" s="1"/>
  <c r="I2928" i="3"/>
  <c r="L2928" i="3" s="1"/>
  <c r="N2927" i="3"/>
  <c r="J2927" i="3"/>
  <c r="M2927" i="3" s="1"/>
  <c r="I2927" i="3"/>
  <c r="L2927" i="3" s="1"/>
  <c r="N2926" i="3"/>
  <c r="J2925" i="3"/>
  <c r="M2925" i="3" s="1"/>
  <c r="I2925" i="3"/>
  <c r="L2925" i="3" s="1"/>
  <c r="H2925" i="3"/>
  <c r="K2925" i="3" s="1"/>
  <c r="N2924" i="3"/>
  <c r="J2924" i="3"/>
  <c r="M2924" i="3" s="1"/>
  <c r="I2924" i="3"/>
  <c r="L2924" i="3" s="1"/>
  <c r="N2923" i="3"/>
  <c r="J2923" i="3"/>
  <c r="M2923" i="3" s="1"/>
  <c r="I2923" i="3"/>
  <c r="L2923" i="3" s="1"/>
  <c r="N2922" i="3"/>
  <c r="J2922" i="3"/>
  <c r="M2922" i="3" s="1"/>
  <c r="I2922" i="3"/>
  <c r="L2922" i="3" s="1"/>
  <c r="I2914" i="3"/>
  <c r="L2914" i="3" s="1"/>
  <c r="I2913" i="3"/>
  <c r="L2913" i="3" s="1"/>
  <c r="J2895" i="3"/>
  <c r="M2895" i="3" s="1"/>
  <c r="N2916" i="3"/>
  <c r="N2921" i="3"/>
  <c r="J2921" i="3"/>
  <c r="M2921" i="3" s="1"/>
  <c r="I2921" i="3"/>
  <c r="L2921" i="3" s="1"/>
  <c r="N2920" i="3"/>
  <c r="J2920" i="3"/>
  <c r="M2920" i="3" s="1"/>
  <c r="I2920" i="3"/>
  <c r="L2920" i="3" s="1"/>
  <c r="N2919" i="3"/>
  <c r="I2918" i="3"/>
  <c r="L2918" i="3" s="1"/>
  <c r="H2918" i="3"/>
  <c r="K2918" i="3" s="1"/>
  <c r="N2917" i="3"/>
  <c r="J2917" i="3"/>
  <c r="M2917" i="3" s="1"/>
  <c r="I2917" i="3"/>
  <c r="L2917" i="3" s="1"/>
  <c r="J2916" i="3"/>
  <c r="M2916" i="3" s="1"/>
  <c r="I2916" i="3"/>
  <c r="L2916" i="3" s="1"/>
  <c r="N2915" i="3"/>
  <c r="J2915" i="3"/>
  <c r="M2915" i="3" s="1"/>
  <c r="I2915" i="3"/>
  <c r="L2915" i="3" s="1"/>
  <c r="M2914" i="3"/>
  <c r="H2914" i="3"/>
  <c r="N2913" i="3"/>
  <c r="J2902" i="3"/>
  <c r="M2902" i="3" s="1"/>
  <c r="J2854" i="3"/>
  <c r="M2854" i="3" s="1"/>
  <c r="H2912" i="3"/>
  <c r="K2912" i="3" s="1"/>
  <c r="I2906" i="3"/>
  <c r="L2906" i="3" s="1"/>
  <c r="N2912" i="3"/>
  <c r="N2906" i="3"/>
  <c r="J2904" i="3"/>
  <c r="M2904" i="3" s="1"/>
  <c r="I2904" i="3"/>
  <c r="L2904" i="3" s="1"/>
  <c r="J2907" i="3"/>
  <c r="M2907" i="3" s="1"/>
  <c r="N2910" i="3"/>
  <c r="N2911" i="3"/>
  <c r="J2911" i="3"/>
  <c r="M2911" i="3" s="1"/>
  <c r="I2911" i="3"/>
  <c r="L2911" i="3" s="1"/>
  <c r="N2909" i="3"/>
  <c r="J2909" i="3"/>
  <c r="M2909" i="3" s="1"/>
  <c r="I2909" i="3"/>
  <c r="L2909" i="3" s="1"/>
  <c r="N2903" i="3"/>
  <c r="I2902" i="3"/>
  <c r="H2902" i="3"/>
  <c r="N2908" i="3"/>
  <c r="J2908" i="3"/>
  <c r="M2908" i="3" s="1"/>
  <c r="I2908" i="3"/>
  <c r="L2908" i="3" s="1"/>
  <c r="I2907" i="3"/>
  <c r="L2907" i="3" s="1"/>
  <c r="H2907" i="3"/>
  <c r="K2907" i="3" s="1"/>
  <c r="J2906" i="3"/>
  <c r="M2906" i="3" s="1"/>
  <c r="N2905" i="3"/>
  <c r="J2905" i="3"/>
  <c r="M2905" i="3" s="1"/>
  <c r="I2905" i="3"/>
  <c r="L2905" i="3" s="1"/>
  <c r="H2900" i="3"/>
  <c r="K2900" i="3" s="1"/>
  <c r="N2881" i="3"/>
  <c r="J2891" i="3"/>
  <c r="M2891" i="3" s="1"/>
  <c r="N2880" i="3"/>
  <c r="J2897" i="3"/>
  <c r="M2897" i="3" s="1"/>
  <c r="N2855" i="3"/>
  <c r="I2855" i="3"/>
  <c r="L2855" i="3" s="1"/>
  <c r="H2888" i="3"/>
  <c r="K2888" i="3" s="1"/>
  <c r="I2887" i="3"/>
  <c r="L2887" i="3" s="1"/>
  <c r="H2895" i="3"/>
  <c r="K2895" i="3" s="1"/>
  <c r="I2891" i="3"/>
  <c r="L2891" i="3" s="1"/>
  <c r="N2894" i="3"/>
  <c r="H2894" i="3"/>
  <c r="K2894" i="3" s="1"/>
  <c r="N2895" i="3"/>
  <c r="N2853" i="3"/>
  <c r="N2882" i="3"/>
  <c r="I2853" i="3"/>
  <c r="L2853" i="3" s="1"/>
  <c r="J2882" i="3"/>
  <c r="M2882" i="3" s="1"/>
  <c r="I2859" i="3"/>
  <c r="L2859" i="3" s="1"/>
  <c r="H2853" i="3"/>
  <c r="K2853" i="3" s="1"/>
  <c r="H2898" i="3"/>
  <c r="K2898" i="3" s="1"/>
  <c r="N2886" i="3"/>
  <c r="I2882" i="3"/>
  <c r="L2882" i="3" s="1"/>
  <c r="H2847" i="3"/>
  <c r="K2847" i="3" s="1"/>
  <c r="I2886" i="3"/>
  <c r="L2886" i="3" s="1"/>
  <c r="J2866" i="3"/>
  <c r="M2866" i="3" s="1"/>
  <c r="N2871" i="3"/>
  <c r="H2866" i="3"/>
  <c r="K2866" i="3" s="1"/>
  <c r="N2875" i="3"/>
  <c r="N2900" i="3"/>
  <c r="I2898" i="3"/>
  <c r="L2898" i="3" s="1"/>
  <c r="J2900" i="3"/>
  <c r="M2900" i="3" s="1"/>
  <c r="N2899" i="3"/>
  <c r="H2899" i="3"/>
  <c r="K2899" i="3" s="1"/>
  <c r="J2899" i="3"/>
  <c r="M2899" i="3" s="1"/>
  <c r="N2898" i="3"/>
  <c r="N2897" i="3"/>
  <c r="I2897" i="3"/>
  <c r="L2897" i="3" s="1"/>
  <c r="N2896" i="3"/>
  <c r="J2896" i="3"/>
  <c r="M2896" i="3" s="1"/>
  <c r="I2896" i="3"/>
  <c r="L2896" i="3" s="1"/>
  <c r="J2894" i="3"/>
  <c r="M2894" i="3" s="1"/>
  <c r="N2893" i="3"/>
  <c r="J2893" i="3"/>
  <c r="M2893" i="3" s="1"/>
  <c r="I2893" i="3"/>
  <c r="L2893" i="3" s="1"/>
  <c r="N2892" i="3"/>
  <c r="J2892" i="3"/>
  <c r="M2892" i="3" s="1"/>
  <c r="I2892" i="3"/>
  <c r="L2892" i="3" s="1"/>
  <c r="N2891" i="3"/>
  <c r="N2890" i="3"/>
  <c r="J2890" i="3"/>
  <c r="M2890" i="3" s="1"/>
  <c r="I2890" i="3"/>
  <c r="L2890" i="3" s="1"/>
  <c r="N2889" i="3"/>
  <c r="J2889" i="3"/>
  <c r="M2889" i="3" s="1"/>
  <c r="I2889" i="3"/>
  <c r="L2889" i="3" s="1"/>
  <c r="N2888" i="3"/>
  <c r="J2888" i="3"/>
  <c r="M2888" i="3" s="1"/>
  <c r="M2887" i="3"/>
  <c r="H2887" i="3"/>
  <c r="N2887" i="3"/>
  <c r="J2886" i="3"/>
  <c r="M2886" i="3" s="1"/>
  <c r="N2885" i="3"/>
  <c r="J2885" i="3"/>
  <c r="M2885" i="3" s="1"/>
  <c r="I2885" i="3"/>
  <c r="L2885" i="3" s="1"/>
  <c r="N2884" i="3"/>
  <c r="J2884" i="3"/>
  <c r="M2884" i="3" s="1"/>
  <c r="I2884" i="3"/>
  <c r="L2884" i="3" s="1"/>
  <c r="N2883" i="3"/>
  <c r="J2883" i="3"/>
  <c r="M2883" i="3" s="1"/>
  <c r="I2883" i="3"/>
  <c r="L2883" i="3" s="1"/>
  <c r="I2881" i="3"/>
  <c r="L2881" i="3" s="1"/>
  <c r="J2881" i="3"/>
  <c r="M2881" i="3" s="1"/>
  <c r="J2876" i="3"/>
  <c r="M2876" i="3" s="1"/>
  <c r="H2872" i="3"/>
  <c r="K2872" i="3" s="1"/>
  <c r="N2843" i="3"/>
  <c r="N2865" i="3"/>
  <c r="N2878" i="3"/>
  <c r="H2878" i="3"/>
  <c r="K2878" i="3" s="1"/>
  <c r="J2880" i="3"/>
  <c r="M2880" i="3" s="1"/>
  <c r="I2880" i="3"/>
  <c r="L2880" i="3" s="1"/>
  <c r="N2879" i="3"/>
  <c r="J2879" i="3"/>
  <c r="M2879" i="3" s="1"/>
  <c r="I2879" i="3"/>
  <c r="L2879" i="3" s="1"/>
  <c r="J2878" i="3"/>
  <c r="M2878" i="3" s="1"/>
  <c r="H2877" i="3"/>
  <c r="K2877" i="3" s="1"/>
  <c r="N2877" i="3"/>
  <c r="J2877" i="3"/>
  <c r="M2877" i="3" s="1"/>
  <c r="I2876" i="3"/>
  <c r="L2876" i="3" s="1"/>
  <c r="H2876" i="3"/>
  <c r="K2876" i="3" s="1"/>
  <c r="J2875" i="3"/>
  <c r="M2875" i="3" s="1"/>
  <c r="I2875" i="3"/>
  <c r="L2875" i="3" s="1"/>
  <c r="N2874" i="3"/>
  <c r="J2874" i="3"/>
  <c r="M2874" i="3" s="1"/>
  <c r="I2874" i="3"/>
  <c r="L2874" i="3" s="1"/>
  <c r="N2873" i="3"/>
  <c r="J2873" i="3"/>
  <c r="M2873" i="3" s="1"/>
  <c r="I2873" i="3"/>
  <c r="L2873" i="3" s="1"/>
  <c r="L2872" i="3"/>
  <c r="N2872" i="3"/>
  <c r="J2872" i="3"/>
  <c r="J2871" i="3"/>
  <c r="M2871" i="3" s="1"/>
  <c r="I2871" i="3"/>
  <c r="L2871" i="3" s="1"/>
  <c r="N2870" i="3"/>
  <c r="J2870" i="3"/>
  <c r="M2870" i="3" s="1"/>
  <c r="I2870" i="3"/>
  <c r="L2870" i="3" s="1"/>
  <c r="N2869" i="3"/>
  <c r="J2869" i="3"/>
  <c r="M2869" i="3" s="1"/>
  <c r="I2869" i="3"/>
  <c r="L2869" i="3" s="1"/>
  <c r="N2868" i="3"/>
  <c r="J2868" i="3"/>
  <c r="M2868" i="3" s="1"/>
  <c r="I2868" i="3"/>
  <c r="L2868" i="3" s="1"/>
  <c r="N2867" i="3"/>
  <c r="J2867" i="3"/>
  <c r="M2867" i="3" s="1"/>
  <c r="I2867" i="3"/>
  <c r="L2867" i="3" s="1"/>
  <c r="N2866" i="3"/>
  <c r="J2865" i="3"/>
  <c r="M2865" i="3" s="1"/>
  <c r="I2865" i="3"/>
  <c r="L2865" i="3" s="1"/>
  <c r="N2864" i="3"/>
  <c r="J2864" i="3"/>
  <c r="M2864" i="3" s="1"/>
  <c r="I2864" i="3"/>
  <c r="L2864" i="3" s="1"/>
  <c r="N2860" i="3"/>
  <c r="J2860" i="3"/>
  <c r="M2860" i="3" s="1"/>
  <c r="I2860" i="3"/>
  <c r="L2860" i="3" s="1"/>
  <c r="M2859" i="3"/>
  <c r="H2859" i="3"/>
  <c r="N2859" i="3"/>
  <c r="J2855" i="3"/>
  <c r="M2855" i="3" s="1"/>
  <c r="N2854" i="3"/>
  <c r="I2854" i="3"/>
  <c r="L2854" i="3" s="1"/>
  <c r="N2852" i="3"/>
  <c r="J2852" i="3"/>
  <c r="M2852" i="3" s="1"/>
  <c r="I2852" i="3"/>
  <c r="L2852" i="3" s="1"/>
  <c r="N2851" i="3"/>
  <c r="J2851" i="3"/>
  <c r="M2851" i="3" s="1"/>
  <c r="I2851" i="3"/>
  <c r="L2851" i="3" s="1"/>
  <c r="N2850" i="3"/>
  <c r="J2850" i="3"/>
  <c r="M2850" i="3" s="1"/>
  <c r="I2850" i="3"/>
  <c r="L2850" i="3" s="1"/>
  <c r="N2849" i="3"/>
  <c r="J2849" i="3"/>
  <c r="M2849" i="3" s="1"/>
  <c r="I2849" i="3"/>
  <c r="L2849" i="3" s="1"/>
  <c r="H2848" i="3"/>
  <c r="K2848" i="3" s="1"/>
  <c r="N2848" i="3"/>
  <c r="J2848" i="3"/>
  <c r="M2848" i="3" s="1"/>
  <c r="N2847" i="3"/>
  <c r="J2847" i="3"/>
  <c r="M2847" i="3" s="1"/>
  <c r="K2846" i="3"/>
  <c r="N2846" i="3"/>
  <c r="J2846" i="3"/>
  <c r="I2846" i="3"/>
  <c r="N2845" i="3"/>
  <c r="J2845" i="3"/>
  <c r="M2845" i="3" s="1"/>
  <c r="I2845" i="3"/>
  <c r="L2845" i="3" s="1"/>
  <c r="N2844" i="3"/>
  <c r="J2844" i="3"/>
  <c r="M2844" i="3" s="1"/>
  <c r="I2844" i="3"/>
  <c r="L2844" i="3" s="1"/>
  <c r="H2843" i="3"/>
  <c r="K2843" i="3" s="1"/>
  <c r="J2843" i="3"/>
  <c r="M2843" i="3" s="1"/>
  <c r="J2842" i="3"/>
  <c r="M2842" i="3" s="1"/>
  <c r="I2842" i="3"/>
  <c r="L2842" i="3" s="1"/>
  <c r="H2842" i="3"/>
  <c r="K2842" i="3" s="1"/>
  <c r="N2841" i="3"/>
  <c r="J2841" i="3"/>
  <c r="M2841" i="3" s="1"/>
  <c r="I2841" i="3"/>
  <c r="L2841" i="3" s="1"/>
  <c r="I2836" i="3"/>
  <c r="L2836" i="3" s="1"/>
  <c r="I2839" i="3"/>
  <c r="L2839" i="3" s="1"/>
  <c r="J2836" i="3"/>
  <c r="M2836" i="3" s="1"/>
  <c r="H2836" i="3"/>
  <c r="K2836" i="3" s="1"/>
  <c r="I2820" i="3"/>
  <c r="L2820" i="3" s="1"/>
  <c r="J2459" i="3"/>
  <c r="M2459" i="3" s="1"/>
  <c r="N2840" i="3"/>
  <c r="J2840" i="3"/>
  <c r="M2840" i="3" s="1"/>
  <c r="I2840" i="3"/>
  <c r="L2840" i="3" s="1"/>
  <c r="N2827" i="3"/>
  <c r="H2839" i="3"/>
  <c r="K2839" i="3" s="1"/>
  <c r="N2839" i="3"/>
  <c r="N2834" i="3"/>
  <c r="J2834" i="3"/>
  <c r="M2834" i="3" s="1"/>
  <c r="I2834" i="3"/>
  <c r="L2834" i="3" s="1"/>
  <c r="H2776" i="3"/>
  <c r="K2776" i="3" s="1"/>
  <c r="N2784" i="3"/>
  <c r="J2776" i="3"/>
  <c r="M2776" i="3" s="1"/>
  <c r="L346" i="1"/>
  <c r="N2829" i="3"/>
  <c r="J2829" i="3"/>
  <c r="M2829" i="3" s="1"/>
  <c r="I2829" i="3"/>
  <c r="L2829" i="3" s="1"/>
  <c r="K2827" i="3"/>
  <c r="J2827" i="3"/>
  <c r="I2827" i="3"/>
  <c r="N2823" i="3"/>
  <c r="J2823" i="3"/>
  <c r="M2823" i="3" s="1"/>
  <c r="I2823" i="3"/>
  <c r="L2823" i="3" s="1"/>
  <c r="N2822" i="3"/>
  <c r="J2822" i="3"/>
  <c r="M2822" i="3" s="1"/>
  <c r="I2822" i="3"/>
  <c r="L2822" i="3" s="1"/>
  <c r="N2821" i="3"/>
  <c r="J2821" i="3"/>
  <c r="M2821" i="3" s="1"/>
  <c r="I2821" i="3"/>
  <c r="L2821" i="3" s="1"/>
  <c r="J2820" i="3"/>
  <c r="M2820" i="3" s="1"/>
  <c r="H2820" i="3"/>
  <c r="K2820" i="3" s="1"/>
  <c r="J2784" i="3"/>
  <c r="M2784" i="3" s="1"/>
  <c r="N2764" i="3"/>
  <c r="N2801" i="3"/>
  <c r="N2742" i="3"/>
  <c r="I2753" i="3"/>
  <c r="L2753" i="3" s="1"/>
  <c r="J2742" i="3"/>
  <c r="M2742" i="3" s="1"/>
  <c r="N2716" i="3"/>
  <c r="H2763" i="3"/>
  <c r="K2763" i="3" s="1"/>
  <c r="J2759" i="3"/>
  <c r="M2759" i="3" s="1"/>
  <c r="H2753" i="3"/>
  <c r="K2753" i="3" s="1"/>
  <c r="I2784" i="3"/>
  <c r="L2784" i="3" s="1"/>
  <c r="J2773" i="3"/>
  <c r="M2773" i="3" s="1"/>
  <c r="I2773" i="3"/>
  <c r="L2773" i="3" s="1"/>
  <c r="H2773" i="3"/>
  <c r="K2773" i="3" s="1"/>
  <c r="N2744" i="3"/>
  <c r="J2811" i="3"/>
  <c r="M2811" i="3" s="1"/>
  <c r="H2811" i="3"/>
  <c r="K2811" i="3" s="1"/>
  <c r="H2805" i="3"/>
  <c r="K2805" i="3" s="1"/>
  <c r="J2779" i="3"/>
  <c r="M2779" i="3" s="1"/>
  <c r="H2775" i="3"/>
  <c r="K2775" i="3" s="1"/>
  <c r="H2756" i="3"/>
  <c r="K2756" i="3" s="1"/>
  <c r="H2752" i="3"/>
  <c r="K2752" i="3" s="1"/>
  <c r="I2779" i="3"/>
  <c r="L2779" i="3" s="1"/>
  <c r="I2772" i="3"/>
  <c r="L2772" i="3" s="1"/>
  <c r="N2774" i="3"/>
  <c r="N2808" i="3"/>
  <c r="J2786" i="3"/>
  <c r="M2786" i="3" s="1"/>
  <c r="J2774" i="3"/>
  <c r="M2774" i="3" s="1"/>
  <c r="I2771" i="3"/>
  <c r="L2771" i="3" s="1"/>
  <c r="J2808" i="3"/>
  <c r="M2808" i="3" s="1"/>
  <c r="J2753" i="3"/>
  <c r="M2753" i="3" s="1"/>
  <c r="I2714" i="3"/>
  <c r="L2714" i="3" s="1"/>
  <c r="N2798" i="3"/>
  <c r="J2798" i="3"/>
  <c r="M2798" i="3" s="1"/>
  <c r="N2779" i="3"/>
  <c r="J2764" i="3"/>
  <c r="M2764" i="3" s="1"/>
  <c r="J2756" i="3"/>
  <c r="M2756" i="3" s="1"/>
  <c r="I2814" i="3"/>
  <c r="L2814" i="3" s="1"/>
  <c r="H2814" i="3"/>
  <c r="K2814" i="3" s="1"/>
  <c r="N2814" i="3"/>
  <c r="N2813" i="3"/>
  <c r="I2813" i="3"/>
  <c r="L2813" i="3" s="1"/>
  <c r="J2813" i="3"/>
  <c r="M2813" i="3" s="1"/>
  <c r="N2812" i="3"/>
  <c r="J2812" i="3"/>
  <c r="M2812" i="3" s="1"/>
  <c r="I2812" i="3"/>
  <c r="L2812" i="3" s="1"/>
  <c r="N2811" i="3"/>
  <c r="N2810" i="3"/>
  <c r="J2810" i="3"/>
  <c r="M2810" i="3" s="1"/>
  <c r="I2810" i="3"/>
  <c r="L2810" i="3" s="1"/>
  <c r="I2809" i="3"/>
  <c r="L2809" i="3" s="1"/>
  <c r="H2809" i="3"/>
  <c r="K2809" i="3" s="1"/>
  <c r="N2809" i="3"/>
  <c r="I2808" i="3"/>
  <c r="L2808" i="3" s="1"/>
  <c r="N2807" i="3"/>
  <c r="J2807" i="3"/>
  <c r="M2807" i="3" s="1"/>
  <c r="I2807" i="3"/>
  <c r="L2807" i="3" s="1"/>
  <c r="N2806" i="3"/>
  <c r="J2806" i="3"/>
  <c r="M2806" i="3" s="1"/>
  <c r="I2806" i="3"/>
  <c r="L2806" i="3" s="1"/>
  <c r="L2805" i="3"/>
  <c r="N2805" i="3"/>
  <c r="J2805" i="3"/>
  <c r="J2801" i="3"/>
  <c r="M2801" i="3" s="1"/>
  <c r="I2801" i="3"/>
  <c r="L2801" i="3" s="1"/>
  <c r="N2800" i="3"/>
  <c r="J2800" i="3"/>
  <c r="M2800" i="3" s="1"/>
  <c r="I2800" i="3"/>
  <c r="L2800" i="3" s="1"/>
  <c r="N2799" i="3"/>
  <c r="J2799" i="3"/>
  <c r="M2799" i="3" s="1"/>
  <c r="I2799" i="3"/>
  <c r="L2799" i="3" s="1"/>
  <c r="I2798" i="3"/>
  <c r="L2798" i="3" s="1"/>
  <c r="I2797" i="3"/>
  <c r="L2797" i="3" s="1"/>
  <c r="H2797" i="3"/>
  <c r="K2797" i="3" s="1"/>
  <c r="N2797" i="3"/>
  <c r="N2796" i="3"/>
  <c r="J2796" i="3"/>
  <c r="M2796" i="3" s="1"/>
  <c r="I2796" i="3"/>
  <c r="L2796" i="3" s="1"/>
  <c r="M2790" i="3"/>
  <c r="I2790" i="3"/>
  <c r="H2790" i="3"/>
  <c r="N2790" i="3"/>
  <c r="N2786" i="3"/>
  <c r="I2786" i="3"/>
  <c r="L2786" i="3" s="1"/>
  <c r="N2785" i="3"/>
  <c r="J2785" i="3"/>
  <c r="M2785" i="3" s="1"/>
  <c r="I2785" i="3"/>
  <c r="L2785" i="3" s="1"/>
  <c r="H2783" i="3"/>
  <c r="K2783" i="3" s="1"/>
  <c r="N2783" i="3"/>
  <c r="I2783" i="3"/>
  <c r="L2783" i="3" s="1"/>
  <c r="N2781" i="3"/>
  <c r="J2781" i="3"/>
  <c r="M2781" i="3" s="1"/>
  <c r="I2781" i="3"/>
  <c r="L2781" i="3" s="1"/>
  <c r="N2780" i="3"/>
  <c r="J2780" i="3"/>
  <c r="M2780" i="3" s="1"/>
  <c r="I2780" i="3"/>
  <c r="L2780" i="3" s="1"/>
  <c r="N2777" i="3"/>
  <c r="J2778" i="3"/>
  <c r="M2778" i="3" s="1"/>
  <c r="I2778" i="3"/>
  <c r="L2778" i="3" s="1"/>
  <c r="H2778" i="3"/>
  <c r="K2778" i="3" s="1"/>
  <c r="K2777" i="3"/>
  <c r="J2777" i="3"/>
  <c r="I2777" i="3"/>
  <c r="N2776" i="3"/>
  <c r="N2775" i="3"/>
  <c r="J2775" i="3"/>
  <c r="M2775" i="3" s="1"/>
  <c r="I2774" i="3"/>
  <c r="L2774" i="3" s="1"/>
  <c r="H2772" i="3"/>
  <c r="K2772" i="3" s="1"/>
  <c r="N2772" i="3"/>
  <c r="N2771" i="3"/>
  <c r="J2771" i="3"/>
  <c r="M2771" i="3" s="1"/>
  <c r="H2768" i="3"/>
  <c r="K2768" i="3" s="1"/>
  <c r="N2768" i="3"/>
  <c r="J2768" i="3"/>
  <c r="M2768" i="3" s="1"/>
  <c r="N2766" i="3"/>
  <c r="J2766" i="3"/>
  <c r="M2766" i="3" s="1"/>
  <c r="I2766" i="3"/>
  <c r="L2766" i="3" s="1"/>
  <c r="N2765" i="3"/>
  <c r="J2765" i="3"/>
  <c r="M2765" i="3" s="1"/>
  <c r="I2765" i="3"/>
  <c r="L2765" i="3" s="1"/>
  <c r="I2764" i="3"/>
  <c r="L2764" i="3" s="1"/>
  <c r="J2763" i="3"/>
  <c r="I2763" i="3"/>
  <c r="N2762" i="3"/>
  <c r="J2762" i="3"/>
  <c r="M2762" i="3" s="1"/>
  <c r="I2762" i="3"/>
  <c r="L2762" i="3" s="1"/>
  <c r="N2760" i="3"/>
  <c r="J2760" i="3"/>
  <c r="M2760" i="3" s="1"/>
  <c r="I2760" i="3"/>
  <c r="L2760" i="3" s="1"/>
  <c r="I2759" i="3"/>
  <c r="L2759" i="3" s="1"/>
  <c r="H2759" i="3"/>
  <c r="K2759" i="3" s="1"/>
  <c r="N2756" i="3"/>
  <c r="J2755" i="3"/>
  <c r="M2755" i="3" s="1"/>
  <c r="I2755" i="3"/>
  <c r="L2755" i="3" s="1"/>
  <c r="H2755" i="3"/>
  <c r="K2755" i="3" s="1"/>
  <c r="N2754" i="3"/>
  <c r="J2754" i="3"/>
  <c r="M2754" i="3" s="1"/>
  <c r="I2754" i="3"/>
  <c r="L2754" i="3" s="1"/>
  <c r="N2752" i="3"/>
  <c r="J2752" i="3"/>
  <c r="M2752" i="3" s="1"/>
  <c r="J2751" i="3"/>
  <c r="M2751" i="3" s="1"/>
  <c r="I2751" i="3"/>
  <c r="L2751" i="3" s="1"/>
  <c r="H2751" i="3"/>
  <c r="K2751" i="3" s="1"/>
  <c r="N2750" i="3"/>
  <c r="J2750" i="3"/>
  <c r="M2750" i="3" s="1"/>
  <c r="I2750" i="3"/>
  <c r="L2750" i="3" s="1"/>
  <c r="N2749" i="3"/>
  <c r="J2749" i="3"/>
  <c r="M2749" i="3" s="1"/>
  <c r="I2749" i="3"/>
  <c r="L2749" i="3" s="1"/>
  <c r="N2748" i="3"/>
  <c r="J2748" i="3"/>
  <c r="M2748" i="3" s="1"/>
  <c r="I2748" i="3"/>
  <c r="L2748" i="3" s="1"/>
  <c r="N2745" i="3"/>
  <c r="J2745" i="3"/>
  <c r="M2745" i="3" s="1"/>
  <c r="I2745" i="3"/>
  <c r="L2745" i="3" s="1"/>
  <c r="J2744" i="3"/>
  <c r="M2744" i="3" s="1"/>
  <c r="I2744" i="3"/>
  <c r="L2744" i="3" s="1"/>
  <c r="N2743" i="3"/>
  <c r="J2743" i="3"/>
  <c r="M2743" i="3" s="1"/>
  <c r="I2743" i="3"/>
  <c r="L2743" i="3" s="1"/>
  <c r="I2742" i="3"/>
  <c r="L2742" i="3" s="1"/>
  <c r="N2740" i="3"/>
  <c r="J2740" i="3"/>
  <c r="M2740" i="3" s="1"/>
  <c r="I2740" i="3"/>
  <c r="L2740" i="3" s="1"/>
  <c r="N2737" i="3"/>
  <c r="J2737" i="3"/>
  <c r="M2737" i="3" s="1"/>
  <c r="I2737" i="3"/>
  <c r="L2737" i="3" s="1"/>
  <c r="N2736" i="3"/>
  <c r="J2736" i="3"/>
  <c r="M2736" i="3" s="1"/>
  <c r="I2736" i="3"/>
  <c r="L2736" i="3" s="1"/>
  <c r="N2735" i="3"/>
  <c r="J2735" i="3"/>
  <c r="M2735" i="3" s="1"/>
  <c r="I2735" i="3"/>
  <c r="L2735" i="3" s="1"/>
  <c r="N2734" i="3"/>
  <c r="J2734" i="3"/>
  <c r="M2734" i="3" s="1"/>
  <c r="I2734" i="3"/>
  <c r="L2734" i="3" s="1"/>
  <c r="I2680" i="3"/>
  <c r="L2680" i="3" s="1"/>
  <c r="H2713" i="3"/>
  <c r="K2713" i="3" s="1"/>
  <c r="N2710" i="3"/>
  <c r="J2714" i="3"/>
  <c r="M2714" i="3" s="1"/>
  <c r="J2710" i="3"/>
  <c r="M2710" i="3" s="1"/>
  <c r="J2728" i="3"/>
  <c r="M2728" i="3" s="1"/>
  <c r="H2617" i="3"/>
  <c r="K2617" i="3" s="1"/>
  <c r="H2728" i="3"/>
  <c r="K2728" i="3" s="1"/>
  <c r="H2719" i="3"/>
  <c r="K2719" i="3" s="1"/>
  <c r="J2676" i="3"/>
  <c r="M2676" i="3" s="1"/>
  <c r="N2728" i="3"/>
  <c r="N2714" i="3"/>
  <c r="J2718" i="3"/>
  <c r="M2718" i="3" s="1"/>
  <c r="H2722" i="3"/>
  <c r="K2722" i="3" s="1"/>
  <c r="H2674" i="3"/>
  <c r="K2674" i="3" s="1"/>
  <c r="J2664" i="3"/>
  <c r="M2664" i="3" s="1"/>
  <c r="I2664" i="3"/>
  <c r="L2664" i="3" s="1"/>
  <c r="J2713" i="3"/>
  <c r="M2713" i="3" s="1"/>
  <c r="H2705" i="3"/>
  <c r="K2705" i="3" s="1"/>
  <c r="N2681" i="3"/>
  <c r="K2731" i="3"/>
  <c r="J2716" i="3"/>
  <c r="M2716" i="3" s="1"/>
  <c r="J2694" i="3"/>
  <c r="M2694" i="3" s="1"/>
  <c r="I2681" i="3"/>
  <c r="L2681" i="3" s="1"/>
  <c r="H2681" i="3"/>
  <c r="K2681" i="3" s="1"/>
  <c r="N2731" i="3"/>
  <c r="J2731" i="3"/>
  <c r="I2731" i="3"/>
  <c r="N2730" i="3"/>
  <c r="J2730" i="3"/>
  <c r="M2730" i="3" s="1"/>
  <c r="I2730" i="3"/>
  <c r="L2730" i="3" s="1"/>
  <c r="H2729" i="3"/>
  <c r="K2729" i="3" s="1"/>
  <c r="N2729" i="3"/>
  <c r="J2729" i="3"/>
  <c r="M2729" i="3" s="1"/>
  <c r="N2727" i="3"/>
  <c r="J2727" i="3"/>
  <c r="M2727" i="3" s="1"/>
  <c r="I2727" i="3"/>
  <c r="L2727" i="3" s="1"/>
  <c r="N2726" i="3"/>
  <c r="J2726" i="3"/>
  <c r="M2726" i="3" s="1"/>
  <c r="I2726" i="3"/>
  <c r="L2726" i="3" s="1"/>
  <c r="N2725" i="3"/>
  <c r="J2725" i="3"/>
  <c r="M2725" i="3" s="1"/>
  <c r="I2725" i="3"/>
  <c r="L2725" i="3" s="1"/>
  <c r="M2724" i="3"/>
  <c r="I2724" i="3"/>
  <c r="H2724" i="3"/>
  <c r="N2724" i="3"/>
  <c r="N2723" i="3"/>
  <c r="J2723" i="3"/>
  <c r="M2723" i="3" s="1"/>
  <c r="I2723" i="3"/>
  <c r="L2723" i="3" s="1"/>
  <c r="N2722" i="3"/>
  <c r="J2722" i="3"/>
  <c r="M2722" i="3" s="1"/>
  <c r="N2721" i="3"/>
  <c r="J2721" i="3"/>
  <c r="M2721" i="3" s="1"/>
  <c r="I2721" i="3"/>
  <c r="L2721" i="3" s="1"/>
  <c r="N2720" i="3"/>
  <c r="J2720" i="3"/>
  <c r="M2720" i="3" s="1"/>
  <c r="I2720" i="3"/>
  <c r="L2720" i="3" s="1"/>
  <c r="I2719" i="3"/>
  <c r="L2719" i="3" s="1"/>
  <c r="N2719" i="3"/>
  <c r="N2718" i="3"/>
  <c r="I2718" i="3"/>
  <c r="L2718" i="3" s="1"/>
  <c r="N2717" i="3"/>
  <c r="J2717" i="3"/>
  <c r="M2717" i="3" s="1"/>
  <c r="I2717" i="3"/>
  <c r="L2717" i="3" s="1"/>
  <c r="I2716" i="3"/>
  <c r="L2716" i="3" s="1"/>
  <c r="H2715" i="3"/>
  <c r="K2715" i="3" s="1"/>
  <c r="N2715" i="3"/>
  <c r="J2715" i="3"/>
  <c r="M2715" i="3" s="1"/>
  <c r="N2713" i="3"/>
  <c r="N2712" i="3"/>
  <c r="J2712" i="3"/>
  <c r="M2712" i="3" s="1"/>
  <c r="I2712" i="3"/>
  <c r="L2712" i="3" s="1"/>
  <c r="I2711" i="3"/>
  <c r="L2711" i="3" s="1"/>
  <c r="H2711" i="3"/>
  <c r="K2711" i="3" s="1"/>
  <c r="N2711" i="3"/>
  <c r="I2710" i="3"/>
  <c r="L2710" i="3" s="1"/>
  <c r="L2708" i="3"/>
  <c r="H2708" i="3"/>
  <c r="N2708" i="3"/>
  <c r="J2708" i="3"/>
  <c r="N2706" i="3"/>
  <c r="J2706" i="3"/>
  <c r="M2706" i="3" s="1"/>
  <c r="I2706" i="3"/>
  <c r="L2706" i="3" s="1"/>
  <c r="N2705" i="3"/>
  <c r="J2705" i="3"/>
  <c r="M2705" i="3" s="1"/>
  <c r="I2703" i="3"/>
  <c r="L2703" i="3" s="1"/>
  <c r="H2703" i="3"/>
  <c r="K2703" i="3" s="1"/>
  <c r="N2703" i="3"/>
  <c r="J2680" i="3"/>
  <c r="M2680" i="3" s="1"/>
  <c r="J2682" i="3"/>
  <c r="M2682" i="3" s="1"/>
  <c r="H2680" i="3"/>
  <c r="K2680" i="3" s="1"/>
  <c r="I2682" i="3"/>
  <c r="L2682" i="3" s="1"/>
  <c r="N2644" i="3"/>
  <c r="J2605" i="3"/>
  <c r="M2605" i="3" s="1"/>
  <c r="N2664" i="3"/>
  <c r="J2618" i="3"/>
  <c r="M2618" i="3" s="1"/>
  <c r="N2609" i="3"/>
  <c r="N2655" i="3"/>
  <c r="I2618" i="3"/>
  <c r="L2618" i="3" s="1"/>
  <c r="J2655" i="3"/>
  <c r="M2655" i="3" s="1"/>
  <c r="I2655" i="3"/>
  <c r="L2655" i="3" s="1"/>
  <c r="N2696" i="3"/>
  <c r="J2696" i="3"/>
  <c r="M2696" i="3" s="1"/>
  <c r="I2696" i="3"/>
  <c r="L2696" i="3" s="1"/>
  <c r="N2695" i="3"/>
  <c r="J2695" i="3"/>
  <c r="M2695" i="3" s="1"/>
  <c r="I2695" i="3"/>
  <c r="L2695" i="3" s="1"/>
  <c r="I2694" i="3"/>
  <c r="L2694" i="3" s="1"/>
  <c r="H2694" i="3"/>
  <c r="K2694" i="3" s="1"/>
  <c r="H2689" i="3"/>
  <c r="K2689" i="3" s="1"/>
  <c r="N2690" i="3"/>
  <c r="N2688" i="3"/>
  <c r="J2688" i="3"/>
  <c r="M2688" i="3" s="1"/>
  <c r="J2690" i="3"/>
  <c r="M2690" i="3" s="1"/>
  <c r="I2690" i="3"/>
  <c r="L2690" i="3" s="1"/>
  <c r="I2688" i="3"/>
  <c r="L2688" i="3" s="1"/>
  <c r="N2689" i="3"/>
  <c r="J2689" i="3"/>
  <c r="M2689" i="3" s="1"/>
  <c r="I2686" i="3"/>
  <c r="L2686" i="3" s="1"/>
  <c r="H2686" i="3"/>
  <c r="K2686" i="3" s="1"/>
  <c r="N2686" i="3"/>
  <c r="H2683" i="3"/>
  <c r="K2683" i="3" s="1"/>
  <c r="J2683" i="3"/>
  <c r="M2683" i="3" s="1"/>
  <c r="N2683" i="3"/>
  <c r="N2682" i="3"/>
  <c r="N2678" i="3"/>
  <c r="J2678" i="3"/>
  <c r="M2678" i="3" s="1"/>
  <c r="I2678" i="3"/>
  <c r="L2678" i="3" s="1"/>
  <c r="I2676" i="3"/>
  <c r="L2676" i="3" s="1"/>
  <c r="H2676" i="3"/>
  <c r="K2676" i="3" s="1"/>
  <c r="N2675" i="3"/>
  <c r="J2675" i="3"/>
  <c r="M2675" i="3" s="1"/>
  <c r="I2675" i="3"/>
  <c r="L2675" i="3" s="1"/>
  <c r="N2674" i="3"/>
  <c r="J2674" i="3"/>
  <c r="M2674" i="3" s="1"/>
  <c r="N2673" i="3"/>
  <c r="J2673" i="3"/>
  <c r="M2673" i="3" s="1"/>
  <c r="I2673" i="3"/>
  <c r="L2673" i="3" s="1"/>
  <c r="N2672" i="3"/>
  <c r="J2672" i="3"/>
  <c r="M2672" i="3" s="1"/>
  <c r="I2672" i="3"/>
  <c r="L2672" i="3" s="1"/>
  <c r="N2667" i="3"/>
  <c r="J2667" i="3"/>
  <c r="M2667" i="3" s="1"/>
  <c r="N2669" i="3"/>
  <c r="J2669" i="3"/>
  <c r="M2669" i="3" s="1"/>
  <c r="I2669" i="3"/>
  <c r="L2669" i="3" s="1"/>
  <c r="N2668" i="3"/>
  <c r="J2668" i="3"/>
  <c r="M2668" i="3" s="1"/>
  <c r="I2668" i="3"/>
  <c r="L2668" i="3" s="1"/>
  <c r="I2667" i="3"/>
  <c r="L2667" i="3" s="1"/>
  <c r="N2665" i="3"/>
  <c r="J2665" i="3"/>
  <c r="M2665" i="3" s="1"/>
  <c r="I2665" i="3"/>
  <c r="L2665" i="3" s="1"/>
  <c r="K2661" i="3"/>
  <c r="N2661" i="3"/>
  <c r="J2661" i="3"/>
  <c r="I2661" i="3"/>
  <c r="N2660" i="3"/>
  <c r="J2660" i="3"/>
  <c r="M2660" i="3" s="1"/>
  <c r="I2660" i="3"/>
  <c r="L2660" i="3" s="1"/>
  <c r="H2659" i="3"/>
  <c r="K2659" i="3" s="1"/>
  <c r="N2659" i="3"/>
  <c r="J2659" i="3"/>
  <c r="M2659" i="3" s="1"/>
  <c r="J2658" i="3"/>
  <c r="M2658" i="3" s="1"/>
  <c r="I2658" i="3"/>
  <c r="L2658" i="3" s="1"/>
  <c r="H2658" i="3"/>
  <c r="K2658" i="3" s="1"/>
  <c r="N2657" i="3"/>
  <c r="J2657" i="3"/>
  <c r="M2657" i="3" s="1"/>
  <c r="I2657" i="3"/>
  <c r="L2657" i="3" s="1"/>
  <c r="N2656" i="3"/>
  <c r="I2656" i="3"/>
  <c r="L2656" i="3" s="1"/>
  <c r="J2656" i="3"/>
  <c r="M2656" i="3" s="1"/>
  <c r="I2654" i="3"/>
  <c r="L2654" i="3" s="1"/>
  <c r="H2654" i="3"/>
  <c r="K2654" i="3" s="1"/>
  <c r="N2654" i="3"/>
  <c r="N2652" i="3"/>
  <c r="J2652" i="3"/>
  <c r="M2652" i="3" s="1"/>
  <c r="I2652" i="3"/>
  <c r="L2652" i="3" s="1"/>
  <c r="N2651" i="3"/>
  <c r="J2651" i="3"/>
  <c r="M2651" i="3" s="1"/>
  <c r="I2651" i="3"/>
  <c r="L2651" i="3" s="1"/>
  <c r="J2619" i="3"/>
  <c r="M2619" i="3" s="1"/>
  <c r="J2644" i="3"/>
  <c r="M2644" i="3" s="1"/>
  <c r="I2623" i="3"/>
  <c r="L2623" i="3" s="1"/>
  <c r="J2634" i="3"/>
  <c r="M2634" i="3" s="1"/>
  <c r="J2627" i="3"/>
  <c r="M2627" i="3" s="1"/>
  <c r="I2613" i="3"/>
  <c r="L2613" i="3" s="1"/>
  <c r="I2605" i="3"/>
  <c r="L2605" i="3" s="1"/>
  <c r="I2634" i="3"/>
  <c r="L2634" i="3" s="1"/>
  <c r="I2627" i="3"/>
  <c r="L2627" i="3" s="1"/>
  <c r="H2613" i="3"/>
  <c r="K2613" i="3" s="1"/>
  <c r="I2642" i="3"/>
  <c r="L2642" i="3" s="1"/>
  <c r="N2637" i="3"/>
  <c r="I2617" i="3"/>
  <c r="L2617" i="3" s="1"/>
  <c r="J2637" i="3"/>
  <c r="M2637" i="3" s="1"/>
  <c r="I2637" i="3"/>
  <c r="L2637" i="3" s="1"/>
  <c r="K2647" i="3"/>
  <c r="N2647" i="3"/>
  <c r="J2647" i="3"/>
  <c r="I2647" i="3"/>
  <c r="N2646" i="3"/>
  <c r="J2646" i="3"/>
  <c r="M2646" i="3" s="1"/>
  <c r="I2646" i="3"/>
  <c r="L2646" i="3" s="1"/>
  <c r="N2645" i="3"/>
  <c r="J2645" i="3"/>
  <c r="M2645" i="3" s="1"/>
  <c r="I2645" i="3"/>
  <c r="L2645" i="3" s="1"/>
  <c r="I2644" i="3"/>
  <c r="L2644" i="3" s="1"/>
  <c r="N2624" i="3"/>
  <c r="N2638" i="3"/>
  <c r="J2624" i="3"/>
  <c r="M2624" i="3" s="1"/>
  <c r="N2617" i="3"/>
  <c r="N2613" i="3"/>
  <c r="J2642" i="3"/>
  <c r="M2642" i="3" s="1"/>
  <c r="J2638" i="3"/>
  <c r="M2638" i="3" s="1"/>
  <c r="I2624" i="3"/>
  <c r="L2624" i="3" s="1"/>
  <c r="N2605" i="3"/>
  <c r="I2638" i="3"/>
  <c r="L2638" i="3" s="1"/>
  <c r="N2618" i="3"/>
  <c r="H2626" i="3"/>
  <c r="K2626" i="3" s="1"/>
  <c r="N2621" i="3"/>
  <c r="H2621" i="3"/>
  <c r="K2621" i="3" s="1"/>
  <c r="H2642" i="3"/>
  <c r="K2642" i="3" s="1"/>
  <c r="N2643" i="3"/>
  <c r="J2643" i="3"/>
  <c r="M2643" i="3" s="1"/>
  <c r="I2643" i="3"/>
  <c r="L2643" i="3" s="1"/>
  <c r="N2640" i="3"/>
  <c r="J2640" i="3"/>
  <c r="M2640" i="3" s="1"/>
  <c r="I2640" i="3"/>
  <c r="L2640" i="3" s="1"/>
  <c r="I2635" i="3"/>
  <c r="L2635" i="3" s="1"/>
  <c r="H2635" i="3"/>
  <c r="K2635" i="3" s="1"/>
  <c r="N2635" i="3"/>
  <c r="K2639" i="3"/>
  <c r="N2639" i="3"/>
  <c r="J2639" i="3"/>
  <c r="I2639" i="3"/>
  <c r="N2636" i="3"/>
  <c r="J2636" i="3"/>
  <c r="M2636" i="3" s="1"/>
  <c r="I2636" i="3"/>
  <c r="L2636" i="3" s="1"/>
  <c r="N2633" i="3"/>
  <c r="J2633" i="3"/>
  <c r="M2633" i="3" s="1"/>
  <c r="I2633" i="3"/>
  <c r="L2633" i="3" s="1"/>
  <c r="N2634" i="3"/>
  <c r="N2632" i="3"/>
  <c r="J2632" i="3"/>
  <c r="M2632" i="3" s="1"/>
  <c r="I2632" i="3"/>
  <c r="L2632" i="3" s="1"/>
  <c r="N2627" i="3"/>
  <c r="N2622" i="3"/>
  <c r="J2622" i="3"/>
  <c r="M2622" i="3" s="1"/>
  <c r="I2622" i="3"/>
  <c r="L2622" i="3" s="1"/>
  <c r="N2626" i="3"/>
  <c r="J2626" i="3"/>
  <c r="M2626" i="3" s="1"/>
  <c r="I2626" i="3"/>
  <c r="L2626" i="3" s="1"/>
  <c r="N2625" i="3"/>
  <c r="J2625" i="3"/>
  <c r="M2625" i="3" s="1"/>
  <c r="I2625" i="3"/>
  <c r="L2625" i="3" s="1"/>
  <c r="M2623" i="3"/>
  <c r="H2623" i="3"/>
  <c r="N2623" i="3"/>
  <c r="J2621" i="3"/>
  <c r="M2621" i="3" s="1"/>
  <c r="N2620" i="3"/>
  <c r="I2620" i="3"/>
  <c r="L2620" i="3" s="1"/>
  <c r="H2620" i="3"/>
  <c r="K2620" i="3" s="1"/>
  <c r="N2619" i="3"/>
  <c r="I2619" i="3"/>
  <c r="L2619" i="3" s="1"/>
  <c r="K2618" i="3"/>
  <c r="J2616" i="3"/>
  <c r="M2616" i="3" s="1"/>
  <c r="I2616" i="3"/>
  <c r="L2616" i="3" s="1"/>
  <c r="N2616" i="3"/>
  <c r="N2615" i="3"/>
  <c r="J2615" i="3"/>
  <c r="M2615" i="3" s="1"/>
  <c r="I2615" i="3"/>
  <c r="L2615" i="3" s="1"/>
  <c r="N2614" i="3"/>
  <c r="J2614" i="3"/>
  <c r="M2614" i="3" s="1"/>
  <c r="I2614" i="3"/>
  <c r="L2614" i="3" s="1"/>
  <c r="N2612" i="3"/>
  <c r="J2612" i="3"/>
  <c r="M2612" i="3" s="1"/>
  <c r="I2612" i="3"/>
  <c r="L2612" i="3" s="1"/>
  <c r="I2610" i="3"/>
  <c r="L2610" i="3" s="1"/>
  <c r="H2610" i="3"/>
  <c r="K2610" i="3" s="1"/>
  <c r="N2610" i="3"/>
  <c r="J2609" i="3"/>
  <c r="M2609" i="3" s="1"/>
  <c r="I2609" i="3"/>
  <c r="L2609" i="3" s="1"/>
  <c r="N2608" i="3"/>
  <c r="J2608" i="3"/>
  <c r="M2608" i="3" s="1"/>
  <c r="I2608" i="3"/>
  <c r="L2608" i="3" s="1"/>
  <c r="N2606" i="3"/>
  <c r="J2606" i="3"/>
  <c r="M2606" i="3" s="1"/>
  <c r="I2606" i="3"/>
  <c r="L2606" i="3" s="1"/>
  <c r="N2604" i="3"/>
  <c r="J2604" i="3"/>
  <c r="M2604" i="3" s="1"/>
  <c r="I2604" i="3"/>
  <c r="L2604" i="3" s="1"/>
  <c r="N2603" i="3"/>
  <c r="J2603" i="3"/>
  <c r="M2603" i="3" s="1"/>
  <c r="I2603" i="3"/>
  <c r="L2603" i="3" s="1"/>
  <c r="N2600" i="3"/>
  <c r="J2600" i="3"/>
  <c r="M2600" i="3" s="1"/>
  <c r="I2600" i="3"/>
  <c r="L2600" i="3" s="1"/>
  <c r="N2598" i="3"/>
  <c r="J2598" i="3"/>
  <c r="M2598" i="3" s="1"/>
  <c r="I2598" i="3"/>
  <c r="L2598" i="3" s="1"/>
  <c r="N2596" i="3"/>
  <c r="J2596" i="3"/>
  <c r="M2596" i="3" s="1"/>
  <c r="H2596" i="3"/>
  <c r="K2596" i="3" s="1"/>
  <c r="I2493" i="3"/>
  <c r="L2493" i="3" s="1"/>
  <c r="J2520" i="3"/>
  <c r="M2520" i="3" s="1"/>
  <c r="J2529" i="3"/>
  <c r="M2529" i="3" s="1"/>
  <c r="I2463" i="3"/>
  <c r="L2463" i="3" s="1"/>
  <c r="N2447" i="3"/>
  <c r="N2470" i="3"/>
  <c r="N2586" i="3"/>
  <c r="H2525" i="3"/>
  <c r="K2525" i="3" s="1"/>
  <c r="I2442" i="3"/>
  <c r="L2442" i="3" s="1"/>
  <c r="I2572" i="3"/>
  <c r="L2572" i="3" s="1"/>
  <c r="J2513" i="3"/>
  <c r="M2513" i="3" s="1"/>
  <c r="J2475" i="3"/>
  <c r="M2475" i="3" s="1"/>
  <c r="N2427" i="3"/>
  <c r="J2544" i="3"/>
  <c r="M2544" i="3" s="1"/>
  <c r="J2594" i="3"/>
  <c r="M2594" i="3" s="1"/>
  <c r="H2594" i="3"/>
  <c r="K2594" i="3" s="1"/>
  <c r="N2511" i="3"/>
  <c r="I2515" i="3"/>
  <c r="L2515" i="3" s="1"/>
  <c r="J2546" i="3"/>
  <c r="M2546" i="3" s="1"/>
  <c r="J2551" i="3"/>
  <c r="M2551" i="3" s="1"/>
  <c r="H2520" i="3"/>
  <c r="K2520" i="3" s="1"/>
  <c r="I2458" i="3"/>
  <c r="L2458" i="3" s="1"/>
  <c r="J2586" i="3"/>
  <c r="M2586" i="3" s="1"/>
  <c r="J2576" i="3"/>
  <c r="M2576" i="3" s="1"/>
  <c r="H2529" i="3"/>
  <c r="K2529" i="3" s="1"/>
  <c r="N2509" i="3"/>
  <c r="I2499" i="3"/>
  <c r="L2499" i="3" s="1"/>
  <c r="J2470" i="3"/>
  <c r="M2470" i="3" s="1"/>
  <c r="J2467" i="3"/>
  <c r="M2467" i="3" s="1"/>
  <c r="N2452" i="3"/>
  <c r="H2427" i="3"/>
  <c r="K2427" i="3" s="1"/>
  <c r="J2504" i="3"/>
  <c r="M2504" i="3" s="1"/>
  <c r="I2470" i="3"/>
  <c r="L2470" i="3" s="1"/>
  <c r="J2452" i="3"/>
  <c r="M2452" i="3" s="1"/>
  <c r="J2585" i="3"/>
  <c r="M2585" i="3" s="1"/>
  <c r="J2580" i="3"/>
  <c r="M2580" i="3" s="1"/>
  <c r="I2585" i="3"/>
  <c r="L2585" i="3" s="1"/>
  <c r="H2538" i="3"/>
  <c r="K2538" i="3" s="1"/>
  <c r="H2493" i="3"/>
  <c r="K2493" i="3" s="1"/>
  <c r="N2477" i="3"/>
  <c r="N2473" i="3"/>
  <c r="J2460" i="3"/>
  <c r="M2460" i="3" s="1"/>
  <c r="J2477" i="3"/>
  <c r="M2477" i="3" s="1"/>
  <c r="I2477" i="3"/>
  <c r="L2477" i="3" s="1"/>
  <c r="I2429" i="3"/>
  <c r="L2429" i="3" s="1"/>
  <c r="J2587" i="3"/>
  <c r="M2587" i="3" s="1"/>
  <c r="J2496" i="3"/>
  <c r="M2496" i="3" s="1"/>
  <c r="I2486" i="3"/>
  <c r="L2486" i="3" s="1"/>
  <c r="N2587" i="3"/>
  <c r="N2546" i="3"/>
  <c r="N2515" i="3"/>
  <c r="N2499" i="3"/>
  <c r="N2496" i="3"/>
  <c r="H2484" i="3"/>
  <c r="K2484" i="3" s="1"/>
  <c r="N2475" i="3"/>
  <c r="H2472" i="3"/>
  <c r="K2472" i="3" s="1"/>
  <c r="N2460" i="3"/>
  <c r="J2458" i="3"/>
  <c r="M2458" i="3" s="1"/>
  <c r="J2442" i="3"/>
  <c r="M2442" i="3" s="1"/>
  <c r="H2434" i="3"/>
  <c r="K2434" i="3" s="1"/>
  <c r="J2429" i="3"/>
  <c r="M2429" i="3" s="1"/>
  <c r="H2426" i="3"/>
  <c r="K2426" i="3" s="1"/>
  <c r="I2587" i="3"/>
  <c r="L2587" i="3" s="1"/>
  <c r="H2585" i="3"/>
  <c r="K2585" i="3" s="1"/>
  <c r="N2568" i="3"/>
  <c r="I2546" i="3"/>
  <c r="L2546" i="3" s="1"/>
  <c r="N2537" i="3"/>
  <c r="N2532" i="3"/>
  <c r="J2528" i="3"/>
  <c r="M2528" i="3" s="1"/>
  <c r="H2515" i="3"/>
  <c r="K2515" i="3" s="1"/>
  <c r="I2511" i="3"/>
  <c r="L2511" i="3" s="1"/>
  <c r="H2499" i="3"/>
  <c r="K2499" i="3" s="1"/>
  <c r="I2496" i="3"/>
  <c r="L2496" i="3" s="1"/>
  <c r="I2475" i="3"/>
  <c r="L2475" i="3" s="1"/>
  <c r="I2460" i="3"/>
  <c r="L2460" i="3" s="1"/>
  <c r="H2458" i="3"/>
  <c r="K2458" i="3" s="1"/>
  <c r="J2447" i="3"/>
  <c r="M2447" i="3" s="1"/>
  <c r="H2442" i="3"/>
  <c r="K2442" i="3" s="1"/>
  <c r="N2438" i="3"/>
  <c r="H2429" i="3"/>
  <c r="K2429" i="3" s="1"/>
  <c r="N2580" i="3"/>
  <c r="N2576" i="3"/>
  <c r="J2572" i="3"/>
  <c r="M2572" i="3" s="1"/>
  <c r="N2554" i="3"/>
  <c r="N2541" i="3"/>
  <c r="J2532" i="3"/>
  <c r="M2532" i="3" s="1"/>
  <c r="I2528" i="3"/>
  <c r="L2528" i="3" s="1"/>
  <c r="N2483" i="3"/>
  <c r="N2425" i="3"/>
  <c r="N2584" i="3"/>
  <c r="H2536" i="3"/>
  <c r="K2536" i="3" s="1"/>
  <c r="H2498" i="3"/>
  <c r="K2498" i="3" s="1"/>
  <c r="H2491" i="3"/>
  <c r="K2491" i="3" s="1"/>
  <c r="I2457" i="3"/>
  <c r="L2457" i="3" s="1"/>
  <c r="K2592" i="3"/>
  <c r="H2584" i="3"/>
  <c r="K2584" i="3" s="1"/>
  <c r="N2459" i="3"/>
  <c r="H2457" i="3"/>
  <c r="K2457" i="3" s="1"/>
  <c r="N2448" i="3"/>
  <c r="I2586" i="3"/>
  <c r="L2586" i="3" s="1"/>
  <c r="H2557" i="3"/>
  <c r="K2557" i="3" s="1"/>
  <c r="N2552" i="3"/>
  <c r="H2544" i="3"/>
  <c r="K2544" i="3" s="1"/>
  <c r="N2526" i="3"/>
  <c r="H2513" i="3"/>
  <c r="K2513" i="3" s="1"/>
  <c r="I2509" i="3"/>
  <c r="L2509" i="3" s="1"/>
  <c r="N2505" i="3"/>
  <c r="N2490" i="3"/>
  <c r="I2473" i="3"/>
  <c r="L2473" i="3" s="1"/>
  <c r="I2459" i="3"/>
  <c r="L2459" i="3" s="1"/>
  <c r="I2452" i="3"/>
  <c r="L2452" i="3" s="1"/>
  <c r="J2448" i="3"/>
  <c r="M2448" i="3" s="1"/>
  <c r="I2427" i="3"/>
  <c r="L2427" i="3" s="1"/>
  <c r="J2423" i="3"/>
  <c r="M2423" i="3" s="1"/>
  <c r="N2578" i="3"/>
  <c r="N2574" i="3"/>
  <c r="J2552" i="3"/>
  <c r="M2552" i="3" s="1"/>
  <c r="H2509" i="3"/>
  <c r="K2509" i="3" s="1"/>
  <c r="J2505" i="3"/>
  <c r="M2505" i="3" s="1"/>
  <c r="J2490" i="3"/>
  <c r="M2490" i="3" s="1"/>
  <c r="H2473" i="3"/>
  <c r="K2473" i="3" s="1"/>
  <c r="I2461" i="3"/>
  <c r="L2461" i="3" s="1"/>
  <c r="I2448" i="3"/>
  <c r="L2448" i="3" s="1"/>
  <c r="I2423" i="3"/>
  <c r="L2423" i="3" s="1"/>
  <c r="J2578" i="3"/>
  <c r="M2578" i="3" s="1"/>
  <c r="J2574" i="3"/>
  <c r="M2574" i="3" s="1"/>
  <c r="I2552" i="3"/>
  <c r="L2552" i="3" s="1"/>
  <c r="I2505" i="3"/>
  <c r="L2505" i="3" s="1"/>
  <c r="I2490" i="3"/>
  <c r="L2490" i="3" s="1"/>
  <c r="H2423" i="3"/>
  <c r="K2423" i="3" s="1"/>
  <c r="I2594" i="3"/>
  <c r="L2594" i="3" s="1"/>
  <c r="N2593" i="3"/>
  <c r="J2593" i="3"/>
  <c r="M2593" i="3" s="1"/>
  <c r="I2593" i="3"/>
  <c r="L2593" i="3" s="1"/>
  <c r="N2592" i="3"/>
  <c r="J2592" i="3"/>
  <c r="I2592" i="3"/>
  <c r="J2584" i="3"/>
  <c r="M2584" i="3" s="1"/>
  <c r="N2583" i="3"/>
  <c r="J2583" i="3"/>
  <c r="M2583" i="3" s="1"/>
  <c r="I2583" i="3"/>
  <c r="L2583" i="3" s="1"/>
  <c r="J2582" i="3"/>
  <c r="M2582" i="3" s="1"/>
  <c r="I2582" i="3"/>
  <c r="L2582" i="3" s="1"/>
  <c r="N2582" i="3"/>
  <c r="M2581" i="3"/>
  <c r="I2581" i="3"/>
  <c r="H2581" i="3"/>
  <c r="N2581" i="3"/>
  <c r="I2580" i="3"/>
  <c r="L2580" i="3" s="1"/>
  <c r="N2579" i="3"/>
  <c r="J2579" i="3"/>
  <c r="M2579" i="3" s="1"/>
  <c r="I2579" i="3"/>
  <c r="L2579" i="3" s="1"/>
  <c r="I2578" i="3"/>
  <c r="L2578" i="3" s="1"/>
  <c r="I2577" i="3"/>
  <c r="L2577" i="3" s="1"/>
  <c r="H2577" i="3"/>
  <c r="K2577" i="3" s="1"/>
  <c r="N2577" i="3"/>
  <c r="I2576" i="3"/>
  <c r="L2576" i="3" s="1"/>
  <c r="N2575" i="3"/>
  <c r="J2575" i="3"/>
  <c r="M2575" i="3" s="1"/>
  <c r="I2575" i="3"/>
  <c r="L2575" i="3" s="1"/>
  <c r="I2574" i="3"/>
  <c r="L2574" i="3" s="1"/>
  <c r="I2573" i="3"/>
  <c r="L2573" i="3" s="1"/>
  <c r="H2573" i="3"/>
  <c r="K2573" i="3" s="1"/>
  <c r="N2573" i="3"/>
  <c r="N2572" i="3"/>
  <c r="N2571" i="3"/>
  <c r="J2571" i="3"/>
  <c r="M2571" i="3" s="1"/>
  <c r="I2571" i="3"/>
  <c r="L2571" i="3" s="1"/>
  <c r="H2569" i="3"/>
  <c r="K2569" i="3" s="1"/>
  <c r="N2569" i="3"/>
  <c r="J2569" i="3"/>
  <c r="M2569" i="3" s="1"/>
  <c r="J2568" i="3"/>
  <c r="M2568" i="3" s="1"/>
  <c r="I2568" i="3"/>
  <c r="L2568" i="3" s="1"/>
  <c r="N2567" i="3"/>
  <c r="J2567" i="3"/>
  <c r="M2567" i="3" s="1"/>
  <c r="I2567" i="3"/>
  <c r="L2567" i="3" s="1"/>
  <c r="N2566" i="3"/>
  <c r="J2566" i="3"/>
  <c r="M2566" i="3" s="1"/>
  <c r="I2566" i="3"/>
  <c r="L2566" i="3" s="1"/>
  <c r="N2564" i="3"/>
  <c r="J2564" i="3"/>
  <c r="M2564" i="3" s="1"/>
  <c r="I2564" i="3"/>
  <c r="L2564" i="3" s="1"/>
  <c r="N2563" i="3"/>
  <c r="J2563" i="3"/>
  <c r="M2563" i="3" s="1"/>
  <c r="I2563" i="3"/>
  <c r="L2563" i="3" s="1"/>
  <c r="N2561" i="3"/>
  <c r="K2561" i="3"/>
  <c r="J2561" i="3"/>
  <c r="I2561" i="3"/>
  <c r="N2557" i="3"/>
  <c r="J2557" i="3"/>
  <c r="M2557" i="3" s="1"/>
  <c r="N2556" i="3"/>
  <c r="J2556" i="3"/>
  <c r="M2556" i="3" s="1"/>
  <c r="I2556" i="3"/>
  <c r="L2556" i="3" s="1"/>
  <c r="I2555" i="3"/>
  <c r="L2555" i="3" s="1"/>
  <c r="H2555" i="3"/>
  <c r="K2555" i="3" s="1"/>
  <c r="N2555" i="3"/>
  <c r="J2554" i="3"/>
  <c r="M2554" i="3" s="1"/>
  <c r="I2554" i="3"/>
  <c r="L2554" i="3" s="1"/>
  <c r="N2553" i="3"/>
  <c r="J2553" i="3"/>
  <c r="M2553" i="3" s="1"/>
  <c r="I2553" i="3"/>
  <c r="L2553" i="3" s="1"/>
  <c r="I2551" i="3"/>
  <c r="L2551" i="3" s="1"/>
  <c r="H2551" i="3"/>
  <c r="K2551" i="3" s="1"/>
  <c r="N2550" i="3"/>
  <c r="J2550" i="3"/>
  <c r="M2550" i="3" s="1"/>
  <c r="I2550" i="3"/>
  <c r="L2550" i="3" s="1"/>
  <c r="N2549" i="3"/>
  <c r="J2549" i="3"/>
  <c r="M2549" i="3" s="1"/>
  <c r="I2549" i="3"/>
  <c r="L2549" i="3" s="1"/>
  <c r="K2548" i="3"/>
  <c r="N2548" i="3"/>
  <c r="J2548" i="3"/>
  <c r="I2548" i="3"/>
  <c r="N2547" i="3"/>
  <c r="J2547" i="3"/>
  <c r="M2547" i="3" s="1"/>
  <c r="I2547" i="3"/>
  <c r="L2547" i="3" s="1"/>
  <c r="N2545" i="3"/>
  <c r="J2545" i="3"/>
  <c r="M2545" i="3" s="1"/>
  <c r="I2545" i="3"/>
  <c r="L2545" i="3" s="1"/>
  <c r="N2544" i="3"/>
  <c r="N2543" i="3"/>
  <c r="J2543" i="3"/>
  <c r="M2543" i="3" s="1"/>
  <c r="I2543" i="3"/>
  <c r="L2543" i="3" s="1"/>
  <c r="I2542" i="3"/>
  <c r="L2542" i="3" s="1"/>
  <c r="H2542" i="3"/>
  <c r="K2542" i="3" s="1"/>
  <c r="N2542" i="3"/>
  <c r="J2541" i="3"/>
  <c r="M2541" i="3" s="1"/>
  <c r="I2541" i="3"/>
  <c r="L2541" i="3" s="1"/>
  <c r="N2540" i="3"/>
  <c r="J2540" i="3"/>
  <c r="M2540" i="3" s="1"/>
  <c r="I2540" i="3"/>
  <c r="L2540" i="3" s="1"/>
  <c r="N2538" i="3"/>
  <c r="J2538" i="3"/>
  <c r="M2538" i="3" s="1"/>
  <c r="J2537" i="3"/>
  <c r="M2537" i="3" s="1"/>
  <c r="I2537" i="3"/>
  <c r="L2537" i="3" s="1"/>
  <c r="N2536" i="3"/>
  <c r="J2536" i="3"/>
  <c r="M2536" i="3" s="1"/>
  <c r="N2535" i="3"/>
  <c r="J2535" i="3"/>
  <c r="M2535" i="3" s="1"/>
  <c r="I2535" i="3"/>
  <c r="L2535" i="3" s="1"/>
  <c r="N2534" i="3"/>
  <c r="J2534" i="3"/>
  <c r="M2534" i="3" s="1"/>
  <c r="I2534" i="3"/>
  <c r="L2534" i="3" s="1"/>
  <c r="L2533" i="3"/>
  <c r="H2533" i="3"/>
  <c r="N2533" i="3"/>
  <c r="J2533" i="3"/>
  <c r="I2532" i="3"/>
  <c r="L2532" i="3" s="1"/>
  <c r="N2531" i="3"/>
  <c r="J2531" i="3"/>
  <c r="M2531" i="3" s="1"/>
  <c r="I2531" i="3"/>
  <c r="L2531" i="3" s="1"/>
  <c r="N2530" i="3"/>
  <c r="J2530" i="3"/>
  <c r="M2530" i="3" s="1"/>
  <c r="I2530" i="3"/>
  <c r="L2530" i="3" s="1"/>
  <c r="N2529" i="3"/>
  <c r="N2528" i="3"/>
  <c r="N2527" i="3"/>
  <c r="J2527" i="3"/>
  <c r="M2527" i="3" s="1"/>
  <c r="I2527" i="3"/>
  <c r="L2527" i="3" s="1"/>
  <c r="J2526" i="3"/>
  <c r="M2526" i="3" s="1"/>
  <c r="I2526" i="3"/>
  <c r="L2526" i="3" s="1"/>
  <c r="N2525" i="3"/>
  <c r="J2525" i="3"/>
  <c r="M2525" i="3" s="1"/>
  <c r="N2523" i="3"/>
  <c r="J2523" i="3"/>
  <c r="M2523" i="3" s="1"/>
  <c r="I2523" i="3"/>
  <c r="L2523" i="3" s="1"/>
  <c r="N2522" i="3"/>
  <c r="J2522" i="3"/>
  <c r="M2522" i="3" s="1"/>
  <c r="I2522" i="3"/>
  <c r="L2522" i="3" s="1"/>
  <c r="N2521" i="3"/>
  <c r="J2521" i="3"/>
  <c r="M2521" i="3" s="1"/>
  <c r="I2521" i="3"/>
  <c r="L2521" i="3" s="1"/>
  <c r="I2520" i="3"/>
  <c r="L2520" i="3" s="1"/>
  <c r="N2519" i="3"/>
  <c r="J2519" i="3"/>
  <c r="M2519" i="3" s="1"/>
  <c r="I2519" i="3"/>
  <c r="L2519" i="3" s="1"/>
  <c r="N2518" i="3"/>
  <c r="J2518" i="3"/>
  <c r="M2518" i="3" s="1"/>
  <c r="I2518" i="3"/>
  <c r="L2518" i="3" s="1"/>
  <c r="N2517" i="3"/>
  <c r="J2517" i="3"/>
  <c r="M2517" i="3" s="1"/>
  <c r="I2517" i="3"/>
  <c r="L2517" i="3" s="1"/>
  <c r="N2516" i="3"/>
  <c r="J2516" i="3"/>
  <c r="M2516" i="3" s="1"/>
  <c r="I2516" i="3"/>
  <c r="L2516" i="3" s="1"/>
  <c r="M2515" i="3"/>
  <c r="N2514" i="3"/>
  <c r="J2514" i="3"/>
  <c r="M2514" i="3" s="1"/>
  <c r="I2514" i="3"/>
  <c r="L2514" i="3" s="1"/>
  <c r="N2513" i="3"/>
  <c r="N2512" i="3"/>
  <c r="J2512" i="3"/>
  <c r="M2512" i="3" s="1"/>
  <c r="I2512" i="3"/>
  <c r="L2512" i="3" s="1"/>
  <c r="J2511" i="3"/>
  <c r="M2511" i="3" s="1"/>
  <c r="N2510" i="3"/>
  <c r="J2510" i="3"/>
  <c r="M2510" i="3" s="1"/>
  <c r="I2510" i="3"/>
  <c r="L2510" i="3" s="1"/>
  <c r="I2507" i="3"/>
  <c r="L2507" i="3" s="1"/>
  <c r="N2507" i="3"/>
  <c r="J2507" i="3"/>
  <c r="M2507" i="3" s="1"/>
  <c r="K2505" i="3"/>
  <c r="I2504" i="3"/>
  <c r="L2504" i="3" s="1"/>
  <c r="H2504" i="3"/>
  <c r="K2504" i="3" s="1"/>
  <c r="N2503" i="3"/>
  <c r="J2503" i="3"/>
  <c r="M2503" i="3" s="1"/>
  <c r="I2503" i="3"/>
  <c r="L2503" i="3" s="1"/>
  <c r="N2502" i="3"/>
  <c r="J2502" i="3"/>
  <c r="M2502" i="3" s="1"/>
  <c r="I2502" i="3"/>
  <c r="L2502" i="3" s="1"/>
  <c r="N2501" i="3"/>
  <c r="J2501" i="3"/>
  <c r="M2501" i="3" s="1"/>
  <c r="I2501" i="3"/>
  <c r="L2501" i="3" s="1"/>
  <c r="N2500" i="3"/>
  <c r="J2500" i="3"/>
  <c r="M2500" i="3" s="1"/>
  <c r="I2500" i="3"/>
  <c r="L2500" i="3" s="1"/>
  <c r="L2498" i="3"/>
  <c r="N2498" i="3"/>
  <c r="J2498" i="3"/>
  <c r="N2495" i="3"/>
  <c r="J2495" i="3"/>
  <c r="M2495" i="3" s="1"/>
  <c r="I2495" i="3"/>
  <c r="L2495" i="3" s="1"/>
  <c r="N2494" i="3"/>
  <c r="J2494" i="3"/>
  <c r="M2494" i="3" s="1"/>
  <c r="I2494" i="3"/>
  <c r="L2494" i="3" s="1"/>
  <c r="N2493" i="3"/>
  <c r="N2491" i="3"/>
  <c r="J2491" i="3"/>
  <c r="M2491" i="3" s="1"/>
  <c r="J2489" i="3"/>
  <c r="M2489" i="3" s="1"/>
  <c r="I2489" i="3"/>
  <c r="L2489" i="3" s="1"/>
  <c r="H2489" i="3"/>
  <c r="K2489" i="3" s="1"/>
  <c r="N2488" i="3"/>
  <c r="J2488" i="3"/>
  <c r="M2488" i="3" s="1"/>
  <c r="I2488" i="3"/>
  <c r="L2488" i="3" s="1"/>
  <c r="N2487" i="3"/>
  <c r="J2487" i="3"/>
  <c r="M2487" i="3" s="1"/>
  <c r="I2487" i="3"/>
  <c r="L2487" i="3" s="1"/>
  <c r="N2486" i="3"/>
  <c r="J2486" i="3"/>
  <c r="M2486" i="3" s="1"/>
  <c r="N2485" i="3"/>
  <c r="J2485" i="3"/>
  <c r="M2485" i="3" s="1"/>
  <c r="I2485" i="3"/>
  <c r="L2485" i="3" s="1"/>
  <c r="I2484" i="3"/>
  <c r="L2484" i="3" s="1"/>
  <c r="N2484" i="3"/>
  <c r="J2483" i="3"/>
  <c r="M2483" i="3" s="1"/>
  <c r="I2483" i="3"/>
  <c r="L2483" i="3" s="1"/>
  <c r="N2482" i="3"/>
  <c r="J2482" i="3"/>
  <c r="M2482" i="3" s="1"/>
  <c r="I2482" i="3"/>
  <c r="L2482" i="3" s="1"/>
  <c r="N2481" i="3"/>
  <c r="J2481" i="3"/>
  <c r="M2481" i="3" s="1"/>
  <c r="I2481" i="3"/>
  <c r="L2481" i="3" s="1"/>
  <c r="N2480" i="3"/>
  <c r="J2480" i="3"/>
  <c r="M2480" i="3" s="1"/>
  <c r="I2480" i="3"/>
  <c r="L2480" i="3" s="1"/>
  <c r="H2479" i="3"/>
  <c r="K2479" i="3" s="1"/>
  <c r="N2479" i="3"/>
  <c r="J2479" i="3"/>
  <c r="M2479" i="3" s="1"/>
  <c r="N2474" i="3"/>
  <c r="J2476" i="3"/>
  <c r="M2476" i="3" s="1"/>
  <c r="J2474" i="3"/>
  <c r="M2474" i="3" s="1"/>
  <c r="N2476" i="3"/>
  <c r="I2476" i="3"/>
  <c r="L2476" i="3" s="1"/>
  <c r="I2474" i="3"/>
  <c r="L2474" i="3" s="1"/>
  <c r="M2473" i="3"/>
  <c r="I2472" i="3"/>
  <c r="L2472" i="3" s="1"/>
  <c r="N2472" i="3"/>
  <c r="N2471" i="3"/>
  <c r="J2471" i="3"/>
  <c r="M2471" i="3" s="1"/>
  <c r="I2471" i="3"/>
  <c r="L2471" i="3" s="1"/>
  <c r="N2467" i="3"/>
  <c r="I2467" i="3"/>
  <c r="L2467" i="3" s="1"/>
  <c r="N2462" i="3"/>
  <c r="J2462" i="3"/>
  <c r="M2462" i="3" s="1"/>
  <c r="I2462" i="3"/>
  <c r="L2462" i="3" s="1"/>
  <c r="N2466" i="3"/>
  <c r="J2466" i="3"/>
  <c r="M2466" i="3" s="1"/>
  <c r="I2466" i="3"/>
  <c r="L2466" i="3" s="1"/>
  <c r="N2465" i="3"/>
  <c r="J2465" i="3"/>
  <c r="M2465" i="3" s="1"/>
  <c r="I2465" i="3"/>
  <c r="L2465" i="3" s="1"/>
  <c r="N2464" i="3"/>
  <c r="J2464" i="3"/>
  <c r="M2464" i="3" s="1"/>
  <c r="I2464" i="3"/>
  <c r="L2464" i="3" s="1"/>
  <c r="M2463" i="3"/>
  <c r="H2463" i="3"/>
  <c r="N2463" i="3"/>
  <c r="N2461" i="3"/>
  <c r="J2461" i="3"/>
  <c r="M2461" i="3" s="1"/>
  <c r="N2457" i="3"/>
  <c r="N2456" i="3"/>
  <c r="J2456" i="3"/>
  <c r="M2456" i="3" s="1"/>
  <c r="I2456" i="3"/>
  <c r="L2456" i="3" s="1"/>
  <c r="N2455" i="3"/>
  <c r="J2455" i="3"/>
  <c r="M2455" i="3" s="1"/>
  <c r="I2455" i="3"/>
  <c r="L2455" i="3" s="1"/>
  <c r="H2454" i="3"/>
  <c r="K2454" i="3" s="1"/>
  <c r="N2454" i="3"/>
  <c r="J2454" i="3"/>
  <c r="M2454" i="3" s="1"/>
  <c r="N2449" i="3"/>
  <c r="J2449" i="3"/>
  <c r="M2449" i="3" s="1"/>
  <c r="I2449" i="3"/>
  <c r="L2449" i="3" s="1"/>
  <c r="N2451" i="3"/>
  <c r="I2447" i="3"/>
  <c r="L2447" i="3" s="1"/>
  <c r="K2446" i="3"/>
  <c r="N2446" i="3"/>
  <c r="J2446" i="3"/>
  <c r="I2446" i="3"/>
  <c r="N2445" i="3"/>
  <c r="J2445" i="3"/>
  <c r="M2445" i="3" s="1"/>
  <c r="I2445" i="3"/>
  <c r="L2445" i="3" s="1"/>
  <c r="N2444" i="3"/>
  <c r="J2444" i="3"/>
  <c r="M2444" i="3" s="1"/>
  <c r="I2444" i="3"/>
  <c r="L2444" i="3" s="1"/>
  <c r="N2443" i="3"/>
  <c r="J2443" i="3"/>
  <c r="M2443" i="3" s="1"/>
  <c r="I2443" i="3"/>
  <c r="L2443" i="3" s="1"/>
  <c r="N2441" i="3"/>
  <c r="J2441" i="3"/>
  <c r="M2441" i="3" s="1"/>
  <c r="I2441" i="3"/>
  <c r="L2441" i="3" s="1"/>
  <c r="H2439" i="3"/>
  <c r="K2439" i="3" s="1"/>
  <c r="N2439" i="3"/>
  <c r="J2439" i="3"/>
  <c r="M2439" i="3" s="1"/>
  <c r="J2438" i="3"/>
  <c r="M2438" i="3" s="1"/>
  <c r="I2438" i="3"/>
  <c r="L2438" i="3" s="1"/>
  <c r="L2434" i="3"/>
  <c r="N2436" i="3"/>
  <c r="J2436" i="3"/>
  <c r="M2436" i="3" s="1"/>
  <c r="I2436" i="3"/>
  <c r="L2436" i="3" s="1"/>
  <c r="N2435" i="3"/>
  <c r="J2435" i="3"/>
  <c r="M2435" i="3" s="1"/>
  <c r="I2435" i="3"/>
  <c r="L2435" i="3" s="1"/>
  <c r="N2434" i="3"/>
  <c r="J2434" i="3"/>
  <c r="N2432" i="3"/>
  <c r="J2432" i="3"/>
  <c r="M2432" i="3" s="1"/>
  <c r="I2432" i="3"/>
  <c r="L2432" i="3" s="1"/>
  <c r="N2431" i="3"/>
  <c r="J2431" i="3"/>
  <c r="M2431" i="3" s="1"/>
  <c r="I2431" i="3"/>
  <c r="L2431" i="3" s="1"/>
  <c r="N2430" i="3"/>
  <c r="J2430" i="3"/>
  <c r="M2430" i="3" s="1"/>
  <c r="I2430" i="3"/>
  <c r="L2430" i="3" s="1"/>
  <c r="N2428" i="3"/>
  <c r="J2428" i="3"/>
  <c r="M2428" i="3" s="1"/>
  <c r="I2428" i="3"/>
  <c r="L2428" i="3" s="1"/>
  <c r="N2426" i="3"/>
  <c r="I2426" i="3"/>
  <c r="L2426" i="3" s="1"/>
  <c r="K2425" i="3"/>
  <c r="J2425" i="3"/>
  <c r="I2425" i="3"/>
  <c r="N2424" i="3"/>
  <c r="J2424" i="3"/>
  <c r="M2424" i="3" s="1"/>
  <c r="I2424" i="3"/>
  <c r="L2424" i="3" s="1"/>
  <c r="I2422" i="3"/>
  <c r="L2422" i="3" s="1"/>
  <c r="H2422" i="3"/>
  <c r="K2422" i="3" s="1"/>
  <c r="N2422" i="3"/>
  <c r="J2393" i="3"/>
  <c r="M2393" i="3" s="1"/>
  <c r="J2407" i="3"/>
  <c r="M2407" i="3" s="1"/>
  <c r="I2416" i="3"/>
  <c r="L2416" i="3" s="1"/>
  <c r="I2407" i="3"/>
  <c r="L2407" i="3" s="1"/>
  <c r="J2412" i="3"/>
  <c r="M2412" i="3" s="1"/>
  <c r="I2405" i="3"/>
  <c r="L2405" i="3" s="1"/>
  <c r="N2400" i="3"/>
  <c r="H2412" i="3"/>
  <c r="K2412" i="3" s="1"/>
  <c r="I2421" i="3"/>
  <c r="L2421" i="3" s="1"/>
  <c r="I2397" i="3"/>
  <c r="L2397" i="3" s="1"/>
  <c r="H2421" i="3"/>
  <c r="K2421" i="3" s="1"/>
  <c r="H2397" i="3"/>
  <c r="K2397" i="3" s="1"/>
  <c r="J2400" i="3"/>
  <c r="M2400" i="3" s="1"/>
  <c r="H2409" i="3"/>
  <c r="K2409" i="3" s="1"/>
  <c r="N2401" i="3"/>
  <c r="N2412" i="3"/>
  <c r="H2393" i="3"/>
  <c r="K2393" i="3" s="1"/>
  <c r="N2414" i="3"/>
  <c r="H2414" i="3"/>
  <c r="K2414" i="3" s="1"/>
  <c r="J2402" i="3"/>
  <c r="M2402" i="3" s="1"/>
  <c r="I2398" i="3"/>
  <c r="L2398" i="3" s="1"/>
  <c r="N2409" i="3"/>
  <c r="N2420" i="3"/>
  <c r="J2421" i="3"/>
  <c r="M2421" i="3" s="1"/>
  <c r="N2419" i="3"/>
  <c r="J2419" i="3"/>
  <c r="M2419" i="3" s="1"/>
  <c r="I2419" i="3"/>
  <c r="L2419" i="3" s="1"/>
  <c r="J2415" i="3"/>
  <c r="M2415" i="3" s="1"/>
  <c r="N2418" i="3"/>
  <c r="J2418" i="3"/>
  <c r="M2418" i="3" s="1"/>
  <c r="I2418" i="3"/>
  <c r="L2418" i="3" s="1"/>
  <c r="N2417" i="3"/>
  <c r="J2417" i="3"/>
  <c r="M2417" i="3" s="1"/>
  <c r="I2417" i="3"/>
  <c r="L2417" i="3" s="1"/>
  <c r="J2416" i="3"/>
  <c r="M2416" i="3" s="1"/>
  <c r="H2416" i="3"/>
  <c r="K2416" i="3" s="1"/>
  <c r="K2415" i="3"/>
  <c r="N2415" i="3"/>
  <c r="I2415" i="3"/>
  <c r="J2414" i="3"/>
  <c r="M2414" i="3" s="1"/>
  <c r="N2413" i="3"/>
  <c r="J2413" i="3"/>
  <c r="M2413" i="3" s="1"/>
  <c r="I2413" i="3"/>
  <c r="L2413" i="3" s="1"/>
  <c r="J2411" i="3"/>
  <c r="M2411" i="3" s="1"/>
  <c r="N2411" i="3"/>
  <c r="I2411" i="3"/>
  <c r="L2411" i="3" s="1"/>
  <c r="N2410" i="3"/>
  <c r="J2410" i="3"/>
  <c r="M2410" i="3" s="1"/>
  <c r="I2410" i="3"/>
  <c r="L2410" i="3" s="1"/>
  <c r="J2409" i="3"/>
  <c r="M2409" i="3" s="1"/>
  <c r="N2407" i="3"/>
  <c r="N2406" i="3"/>
  <c r="J2406" i="3"/>
  <c r="M2406" i="3" s="1"/>
  <c r="I2406" i="3"/>
  <c r="L2406" i="3" s="1"/>
  <c r="H2405" i="3"/>
  <c r="K2405" i="3" s="1"/>
  <c r="N2405" i="3"/>
  <c r="N2403" i="3"/>
  <c r="J2403" i="3"/>
  <c r="M2403" i="3" s="1"/>
  <c r="I2403" i="3"/>
  <c r="L2403" i="3" s="1"/>
  <c r="H2402" i="3"/>
  <c r="K2402" i="3" s="1"/>
  <c r="N2402" i="3"/>
  <c r="L2401" i="3"/>
  <c r="H2401" i="3"/>
  <c r="J2401" i="3"/>
  <c r="I2400" i="3"/>
  <c r="L2400" i="3" s="1"/>
  <c r="N2399" i="3"/>
  <c r="J2399" i="3"/>
  <c r="M2399" i="3" s="1"/>
  <c r="I2399" i="3"/>
  <c r="L2399" i="3" s="1"/>
  <c r="N2398" i="3"/>
  <c r="J2398" i="3"/>
  <c r="M2398" i="3" s="1"/>
  <c r="N2397" i="3"/>
  <c r="N2396" i="3"/>
  <c r="J2396" i="3"/>
  <c r="M2396" i="3" s="1"/>
  <c r="I2396" i="3"/>
  <c r="L2396" i="3" s="1"/>
  <c r="N2395" i="3"/>
  <c r="J2395" i="3"/>
  <c r="M2395" i="3" s="1"/>
  <c r="I2395" i="3"/>
  <c r="L2395" i="3" s="1"/>
  <c r="I2393" i="3"/>
  <c r="L2393" i="3" s="1"/>
  <c r="N2392" i="3"/>
  <c r="J2392" i="3"/>
  <c r="M2392" i="3" s="1"/>
  <c r="I2392" i="3"/>
  <c r="L2392" i="3" s="1"/>
  <c r="N2391" i="3"/>
  <c r="J2391" i="3"/>
  <c r="M2391" i="3" s="1"/>
  <c r="I2391" i="3"/>
  <c r="L2391" i="3" s="1"/>
  <c r="K2390" i="3"/>
  <c r="N2390" i="3"/>
  <c r="J2390" i="3"/>
  <c r="I2390" i="3"/>
  <c r="H2381" i="3"/>
  <c r="K2381" i="3" s="1"/>
  <c r="I2361" i="3"/>
  <c r="L2361" i="3" s="1"/>
  <c r="H2324" i="3"/>
  <c r="K2324" i="3" s="1"/>
  <c r="J2382" i="3"/>
  <c r="M2382" i="3" s="1"/>
  <c r="N2387" i="3"/>
  <c r="N2359" i="3"/>
  <c r="N2381" i="3"/>
  <c r="I2381" i="3"/>
  <c r="L2381" i="3" s="1"/>
  <c r="H2388" i="3"/>
  <c r="K2388" i="3" s="1"/>
  <c r="J2387" i="3"/>
  <c r="M2387" i="3" s="1"/>
  <c r="N2382" i="3"/>
  <c r="I2363" i="3"/>
  <c r="L2363" i="3" s="1"/>
  <c r="I2387" i="3"/>
  <c r="L2387" i="3" s="1"/>
  <c r="I2373" i="3"/>
  <c r="L2373" i="3" s="1"/>
  <c r="H2373" i="3"/>
  <c r="K2373" i="3" s="1"/>
  <c r="N2358" i="3"/>
  <c r="I2189" i="3"/>
  <c r="L2189" i="3" s="1"/>
  <c r="J2322" i="3"/>
  <c r="M2322" i="3" s="1"/>
  <c r="N2388" i="3"/>
  <c r="H2361" i="3"/>
  <c r="K2361" i="3" s="1"/>
  <c r="J2388" i="3"/>
  <c r="M2388" i="3" s="1"/>
  <c r="I2383" i="3"/>
  <c r="L2383" i="3" s="1"/>
  <c r="H2383" i="3"/>
  <c r="K2383" i="3" s="1"/>
  <c r="N2386" i="3"/>
  <c r="J2386" i="3"/>
  <c r="M2386" i="3" s="1"/>
  <c r="I2386" i="3"/>
  <c r="L2386" i="3" s="1"/>
  <c r="N2385" i="3"/>
  <c r="J2385" i="3"/>
  <c r="M2385" i="3" s="1"/>
  <c r="I2385" i="3"/>
  <c r="L2385" i="3" s="1"/>
  <c r="N2384" i="3"/>
  <c r="J2384" i="3"/>
  <c r="M2384" i="3" s="1"/>
  <c r="I2384" i="3"/>
  <c r="L2384" i="3" s="1"/>
  <c r="N2383" i="3"/>
  <c r="I2382" i="3"/>
  <c r="L2382" i="3" s="1"/>
  <c r="H2380" i="3"/>
  <c r="K2380" i="3" s="1"/>
  <c r="N2380" i="3"/>
  <c r="J2380" i="3"/>
  <c r="M2380" i="3" s="1"/>
  <c r="N2378" i="3"/>
  <c r="J2378" i="3"/>
  <c r="M2378" i="3" s="1"/>
  <c r="I2378" i="3"/>
  <c r="L2378" i="3" s="1"/>
  <c r="N2373" i="3"/>
  <c r="N2361" i="3"/>
  <c r="H2359" i="3"/>
  <c r="K2359" i="3" s="1"/>
  <c r="J2260" i="3"/>
  <c r="M2260" i="3" s="1"/>
  <c r="N2376" i="3"/>
  <c r="N2364" i="3"/>
  <c r="J2376" i="3"/>
  <c r="M2376" i="3" s="1"/>
  <c r="J2364" i="3"/>
  <c r="M2364" i="3" s="1"/>
  <c r="N2372" i="3"/>
  <c r="N2360" i="3"/>
  <c r="J2372" i="3"/>
  <c r="M2372" i="3" s="1"/>
  <c r="I2360" i="3"/>
  <c r="L2360" i="3" s="1"/>
  <c r="I2372" i="3"/>
  <c r="L2372" i="3" s="1"/>
  <c r="H2360" i="3"/>
  <c r="K2360" i="3" s="1"/>
  <c r="H2321" i="3"/>
  <c r="K2321" i="3" s="1"/>
  <c r="I2374" i="3"/>
  <c r="L2374" i="3" s="1"/>
  <c r="I2377" i="3"/>
  <c r="L2377" i="3" s="1"/>
  <c r="H2377" i="3"/>
  <c r="K2377" i="3" s="1"/>
  <c r="N2377" i="3"/>
  <c r="I2376" i="3"/>
  <c r="L2376" i="3" s="1"/>
  <c r="N2375" i="3"/>
  <c r="J2375" i="3"/>
  <c r="M2375" i="3" s="1"/>
  <c r="I2375" i="3"/>
  <c r="L2375" i="3" s="1"/>
  <c r="N2374" i="3"/>
  <c r="J2374" i="3"/>
  <c r="M2374" i="3" s="1"/>
  <c r="L2371" i="3"/>
  <c r="H2371" i="3"/>
  <c r="N2371" i="3"/>
  <c r="J2371" i="3"/>
  <c r="J2370" i="3"/>
  <c r="M2370" i="3" s="1"/>
  <c r="I2370" i="3"/>
  <c r="L2370" i="3" s="1"/>
  <c r="H2370" i="3"/>
  <c r="K2370" i="3" s="1"/>
  <c r="N2369" i="3"/>
  <c r="J2369" i="3"/>
  <c r="M2369" i="3" s="1"/>
  <c r="I2369" i="3"/>
  <c r="L2369" i="3" s="1"/>
  <c r="N2368" i="3"/>
  <c r="J2368" i="3"/>
  <c r="M2368" i="3" s="1"/>
  <c r="I2368" i="3"/>
  <c r="L2368" i="3" s="1"/>
  <c r="N2367" i="3"/>
  <c r="J2367" i="3"/>
  <c r="M2367" i="3" s="1"/>
  <c r="I2367" i="3"/>
  <c r="L2367" i="3" s="1"/>
  <c r="N2366" i="3"/>
  <c r="J2366" i="3"/>
  <c r="M2366" i="3" s="1"/>
  <c r="I2366" i="3"/>
  <c r="L2366" i="3" s="1"/>
  <c r="K2364" i="3"/>
  <c r="I2364" i="3"/>
  <c r="N2363" i="3"/>
  <c r="J2363" i="3"/>
  <c r="M2363" i="3" s="1"/>
  <c r="N2362" i="3"/>
  <c r="J2362" i="3"/>
  <c r="M2362" i="3" s="1"/>
  <c r="I2362" i="3"/>
  <c r="L2362" i="3" s="1"/>
  <c r="I2359" i="3"/>
  <c r="L2359" i="3" s="1"/>
  <c r="J2358" i="3"/>
  <c r="M2358" i="3" s="1"/>
  <c r="I2358" i="3"/>
  <c r="L2358" i="3" s="1"/>
  <c r="N2357" i="3"/>
  <c r="J2357" i="3"/>
  <c r="M2357" i="3" s="1"/>
  <c r="I2357" i="3"/>
  <c r="L2357" i="3" s="1"/>
  <c r="N2295" i="3"/>
  <c r="N2332" i="3"/>
  <c r="J2281" i="3"/>
  <c r="M2281" i="3" s="1"/>
  <c r="I2275" i="3"/>
  <c r="L2275" i="3" s="1"/>
  <c r="N2324" i="3"/>
  <c r="H2305" i="3"/>
  <c r="K2305" i="3" s="1"/>
  <c r="N2301" i="3"/>
  <c r="H2254" i="3"/>
  <c r="K2254" i="3" s="1"/>
  <c r="N2319" i="3"/>
  <c r="J2308" i="3"/>
  <c r="M2308" i="3" s="1"/>
  <c r="J2339" i="3"/>
  <c r="M2339" i="3" s="1"/>
  <c r="J2319" i="3"/>
  <c r="M2319" i="3" s="1"/>
  <c r="H2308" i="3"/>
  <c r="K2308" i="3" s="1"/>
  <c r="I2327" i="3"/>
  <c r="L2327" i="3" s="1"/>
  <c r="H2349" i="3"/>
  <c r="K2349" i="3" s="1"/>
  <c r="N2339" i="3"/>
  <c r="H2310" i="3"/>
  <c r="K2310" i="3" s="1"/>
  <c r="H2271" i="3"/>
  <c r="K2271" i="3" s="1"/>
  <c r="N2260" i="3"/>
  <c r="N2300" i="3"/>
  <c r="N2284" i="3"/>
  <c r="H2318" i="3"/>
  <c r="K2318" i="3" s="1"/>
  <c r="H2300" i="3"/>
  <c r="K2300" i="3" s="1"/>
  <c r="H2284" i="3"/>
  <c r="K2284" i="3" s="1"/>
  <c r="N2312" i="3"/>
  <c r="N2353" i="3"/>
  <c r="I2321" i="3"/>
  <c r="L2321" i="3" s="1"/>
  <c r="J2312" i="3"/>
  <c r="M2312" i="3" s="1"/>
  <c r="J2262" i="3"/>
  <c r="M2262" i="3" s="1"/>
  <c r="J2283" i="3"/>
  <c r="M2283" i="3" s="1"/>
  <c r="I2287" i="3"/>
  <c r="L2287" i="3" s="1"/>
  <c r="N2271" i="3"/>
  <c r="J2271" i="3"/>
  <c r="M2271" i="3" s="1"/>
  <c r="J2353" i="3"/>
  <c r="M2353" i="3" s="1"/>
  <c r="J2324" i="3"/>
  <c r="M2324" i="3" s="1"/>
  <c r="I2322" i="3"/>
  <c r="L2322" i="3" s="1"/>
  <c r="I2319" i="3"/>
  <c r="L2319" i="3" s="1"/>
  <c r="J2307" i="3"/>
  <c r="M2307" i="3" s="1"/>
  <c r="J2300" i="3"/>
  <c r="M2300" i="3" s="1"/>
  <c r="N2291" i="3"/>
  <c r="I2281" i="3"/>
  <c r="L2281" i="3" s="1"/>
  <c r="I2353" i="3"/>
  <c r="L2353" i="3" s="1"/>
  <c r="J2343" i="3"/>
  <c r="M2343" i="3" s="1"/>
  <c r="N2327" i="3"/>
  <c r="H2322" i="3"/>
  <c r="K2322" i="3" s="1"/>
  <c r="J2315" i="3"/>
  <c r="M2315" i="3" s="1"/>
  <c r="J2287" i="3"/>
  <c r="M2287" i="3" s="1"/>
  <c r="K2338" i="3"/>
  <c r="I2318" i="3"/>
  <c r="L2318" i="3" s="1"/>
  <c r="J2295" i="3"/>
  <c r="M2295" i="3" s="1"/>
  <c r="N2290" i="3"/>
  <c r="N2256" i="3"/>
  <c r="N2323" i="3"/>
  <c r="N2282" i="3"/>
  <c r="N2279" i="3"/>
  <c r="J2323" i="3"/>
  <c r="M2323" i="3" s="1"/>
  <c r="J2301" i="3"/>
  <c r="M2301" i="3" s="1"/>
  <c r="N2289" i="3"/>
  <c r="J2282" i="3"/>
  <c r="M2282" i="3" s="1"/>
  <c r="J2279" i="3"/>
  <c r="M2279" i="3" s="1"/>
  <c r="N2325" i="3"/>
  <c r="I2323" i="3"/>
  <c r="L2323" i="3" s="1"/>
  <c r="N2317" i="3"/>
  <c r="N2308" i="3"/>
  <c r="I2301" i="3"/>
  <c r="L2301" i="3" s="1"/>
  <c r="I2298" i="3"/>
  <c r="L2298" i="3" s="1"/>
  <c r="J2289" i="3"/>
  <c r="M2289" i="3" s="1"/>
  <c r="J2285" i="3"/>
  <c r="M2285" i="3" s="1"/>
  <c r="I2282" i="3"/>
  <c r="L2282" i="3" s="1"/>
  <c r="I2279" i="3"/>
  <c r="L2279" i="3" s="1"/>
  <c r="I2350" i="3"/>
  <c r="L2350" i="3" s="1"/>
  <c r="H2325" i="3"/>
  <c r="K2325" i="3" s="1"/>
  <c r="J2317" i="3"/>
  <c r="M2317" i="3" s="1"/>
  <c r="I2289" i="3"/>
  <c r="L2289" i="3" s="1"/>
  <c r="N2355" i="3"/>
  <c r="J2355" i="3"/>
  <c r="M2355" i="3" s="1"/>
  <c r="I2355" i="3"/>
  <c r="L2355" i="3" s="1"/>
  <c r="N2354" i="3"/>
  <c r="J2354" i="3"/>
  <c r="M2354" i="3" s="1"/>
  <c r="I2354" i="3"/>
  <c r="L2354" i="3" s="1"/>
  <c r="N2352" i="3"/>
  <c r="J2352" i="3"/>
  <c r="M2352" i="3" s="1"/>
  <c r="I2352" i="3"/>
  <c r="L2352" i="3" s="1"/>
  <c r="N2351" i="3"/>
  <c r="J2351" i="3"/>
  <c r="M2351" i="3" s="1"/>
  <c r="I2351" i="3"/>
  <c r="L2351" i="3" s="1"/>
  <c r="N2350" i="3"/>
  <c r="J2350" i="3"/>
  <c r="M2350" i="3" s="1"/>
  <c r="I2349" i="3"/>
  <c r="L2349" i="3" s="1"/>
  <c r="N2349" i="3"/>
  <c r="J2347" i="3"/>
  <c r="M2347" i="3" s="1"/>
  <c r="N2346" i="3"/>
  <c r="H2346" i="3"/>
  <c r="K2346" i="3" s="1"/>
  <c r="H2345" i="3"/>
  <c r="K2345" i="3" s="1"/>
  <c r="N2348" i="3"/>
  <c r="J2348" i="3"/>
  <c r="M2348" i="3" s="1"/>
  <c r="I2348" i="3"/>
  <c r="L2348" i="3" s="1"/>
  <c r="I2347" i="3"/>
  <c r="L2347" i="3" s="1"/>
  <c r="H2347" i="3"/>
  <c r="K2347" i="3" s="1"/>
  <c r="J2346" i="3"/>
  <c r="M2346" i="3" s="1"/>
  <c r="L2345" i="3"/>
  <c r="N2345" i="3"/>
  <c r="J2345" i="3"/>
  <c r="I2343" i="3"/>
  <c r="L2343" i="3" s="1"/>
  <c r="N2343" i="3"/>
  <c r="J2342" i="3"/>
  <c r="M2342" i="3" s="1"/>
  <c r="I2342" i="3"/>
  <c r="L2342" i="3" s="1"/>
  <c r="N2342" i="3"/>
  <c r="N2341" i="3"/>
  <c r="J2341" i="3"/>
  <c r="M2341" i="3" s="1"/>
  <c r="I2341" i="3"/>
  <c r="L2341" i="3" s="1"/>
  <c r="N2340" i="3"/>
  <c r="J2340" i="3"/>
  <c r="M2340" i="3" s="1"/>
  <c r="I2340" i="3"/>
  <c r="L2340" i="3" s="1"/>
  <c r="I2339" i="3"/>
  <c r="L2339" i="3" s="1"/>
  <c r="N2338" i="3"/>
  <c r="J2338" i="3"/>
  <c r="I2338" i="3"/>
  <c r="N2337" i="3"/>
  <c r="J2337" i="3"/>
  <c r="M2337" i="3" s="1"/>
  <c r="I2337" i="3"/>
  <c r="L2337" i="3" s="1"/>
  <c r="N2336" i="3"/>
  <c r="J2336" i="3"/>
  <c r="M2336" i="3" s="1"/>
  <c r="I2336" i="3"/>
  <c r="L2336" i="3" s="1"/>
  <c r="N2335" i="3"/>
  <c r="J2335" i="3"/>
  <c r="M2335" i="3" s="1"/>
  <c r="I2335" i="3"/>
  <c r="L2335" i="3" s="1"/>
  <c r="K2334" i="3"/>
  <c r="N2334" i="3"/>
  <c r="J2334" i="3"/>
  <c r="I2334" i="3"/>
  <c r="I2333" i="3"/>
  <c r="L2333" i="3" s="1"/>
  <c r="H2333" i="3"/>
  <c r="K2333" i="3" s="1"/>
  <c r="N2333" i="3"/>
  <c r="J2332" i="3"/>
  <c r="M2332" i="3" s="1"/>
  <c r="I2332" i="3"/>
  <c r="L2332" i="3" s="1"/>
  <c r="N2331" i="3"/>
  <c r="J2331" i="3"/>
  <c r="M2331" i="3" s="1"/>
  <c r="I2331" i="3"/>
  <c r="L2331" i="3" s="1"/>
  <c r="N2330" i="3"/>
  <c r="J2330" i="3"/>
  <c r="M2330" i="3" s="1"/>
  <c r="I2330" i="3"/>
  <c r="L2330" i="3" s="1"/>
  <c r="N2329" i="3"/>
  <c r="J2329" i="3"/>
  <c r="M2329" i="3" s="1"/>
  <c r="I2329" i="3"/>
  <c r="L2329" i="3" s="1"/>
  <c r="H2328" i="3"/>
  <c r="K2328" i="3" s="1"/>
  <c r="J2328" i="3"/>
  <c r="M2328" i="3" s="1"/>
  <c r="N2328" i="3"/>
  <c r="J2327" i="3"/>
  <c r="M2327" i="3" s="1"/>
  <c r="N2326" i="3"/>
  <c r="J2326" i="3"/>
  <c r="M2326" i="3" s="1"/>
  <c r="I2326" i="3"/>
  <c r="L2326" i="3" s="1"/>
  <c r="J2325" i="3"/>
  <c r="M2325" i="3" s="1"/>
  <c r="N2321" i="3"/>
  <c r="H2316" i="3"/>
  <c r="K2316" i="3" s="1"/>
  <c r="N2316" i="3"/>
  <c r="J2316" i="3"/>
  <c r="M2316" i="3" s="1"/>
  <c r="N2320" i="3"/>
  <c r="J2320" i="3"/>
  <c r="M2320" i="3" s="1"/>
  <c r="I2320" i="3"/>
  <c r="L2320" i="3" s="1"/>
  <c r="J2318" i="3"/>
  <c r="M2318" i="3" s="1"/>
  <c r="K2317" i="3"/>
  <c r="I2317" i="3"/>
  <c r="N2315" i="3"/>
  <c r="I2315" i="3"/>
  <c r="L2315" i="3" s="1"/>
  <c r="N2314" i="3"/>
  <c r="J2314" i="3"/>
  <c r="M2314" i="3" s="1"/>
  <c r="I2314" i="3"/>
  <c r="L2314" i="3" s="1"/>
  <c r="H2313" i="3"/>
  <c r="K2313" i="3" s="1"/>
  <c r="N2313" i="3"/>
  <c r="J2313" i="3"/>
  <c r="M2313" i="3" s="1"/>
  <c r="I2312" i="3"/>
  <c r="L2312" i="3" s="1"/>
  <c r="I2311" i="3"/>
  <c r="L2311" i="3" s="1"/>
  <c r="H2311" i="3"/>
  <c r="K2311" i="3" s="1"/>
  <c r="N2311" i="3"/>
  <c r="N2310" i="3"/>
  <c r="J2310" i="3"/>
  <c r="M2310" i="3" s="1"/>
  <c r="N2309" i="3"/>
  <c r="J2309" i="3"/>
  <c r="M2309" i="3" s="1"/>
  <c r="I2309" i="3"/>
  <c r="L2309" i="3" s="1"/>
  <c r="I2307" i="3"/>
  <c r="L2307" i="3" s="1"/>
  <c r="H2307" i="3"/>
  <c r="K2307" i="3" s="1"/>
  <c r="N2306" i="3"/>
  <c r="J2306" i="3"/>
  <c r="M2306" i="3" s="1"/>
  <c r="I2306" i="3"/>
  <c r="L2306" i="3" s="1"/>
  <c r="N2305" i="3"/>
  <c r="J2305" i="3"/>
  <c r="M2305" i="3" s="1"/>
  <c r="N2304" i="3"/>
  <c r="J2304" i="3"/>
  <c r="M2304" i="3" s="1"/>
  <c r="I2304" i="3"/>
  <c r="L2304" i="3" s="1"/>
  <c r="K2303" i="3"/>
  <c r="N2303" i="3"/>
  <c r="J2303" i="3"/>
  <c r="I2303" i="3"/>
  <c r="N2299" i="3"/>
  <c r="J2299" i="3"/>
  <c r="M2299" i="3" s="1"/>
  <c r="I2299" i="3"/>
  <c r="L2299" i="3" s="1"/>
  <c r="N2298" i="3"/>
  <c r="J2298" i="3"/>
  <c r="M2298" i="3" s="1"/>
  <c r="N2297" i="3"/>
  <c r="J2297" i="3"/>
  <c r="M2297" i="3" s="1"/>
  <c r="I2297" i="3"/>
  <c r="L2297" i="3" s="1"/>
  <c r="M2296" i="3"/>
  <c r="I2296" i="3"/>
  <c r="H2296" i="3"/>
  <c r="N2296" i="3"/>
  <c r="I2295" i="3"/>
  <c r="L2295" i="3" s="1"/>
  <c r="N2294" i="3"/>
  <c r="J2294" i="3"/>
  <c r="M2294" i="3" s="1"/>
  <c r="I2294" i="3"/>
  <c r="L2294" i="3" s="1"/>
  <c r="N2293" i="3"/>
  <c r="J2293" i="3"/>
  <c r="M2293" i="3" s="1"/>
  <c r="I2293" i="3"/>
  <c r="L2293" i="3" s="1"/>
  <c r="N2292" i="3"/>
  <c r="J2292" i="3"/>
  <c r="M2292" i="3" s="1"/>
  <c r="I2292" i="3"/>
  <c r="L2292" i="3" s="1"/>
  <c r="J2291" i="3"/>
  <c r="M2291" i="3" s="1"/>
  <c r="I2291" i="3"/>
  <c r="L2291" i="3" s="1"/>
  <c r="J2290" i="3"/>
  <c r="M2290" i="3" s="1"/>
  <c r="I2290" i="3"/>
  <c r="L2290" i="3" s="1"/>
  <c r="H2288" i="3"/>
  <c r="K2288" i="3" s="1"/>
  <c r="N2288" i="3"/>
  <c r="J2288" i="3"/>
  <c r="M2288" i="3" s="1"/>
  <c r="N2287" i="3"/>
  <c r="J2286" i="3"/>
  <c r="M2286" i="3" s="1"/>
  <c r="N2286" i="3"/>
  <c r="I2286" i="3"/>
  <c r="L2286" i="3" s="1"/>
  <c r="N2285" i="3"/>
  <c r="I2285" i="3"/>
  <c r="L2285" i="3" s="1"/>
  <c r="I2284" i="3"/>
  <c r="L2284" i="3" s="1"/>
  <c r="K2283" i="3"/>
  <c r="N2283" i="3"/>
  <c r="I2283" i="3"/>
  <c r="H2281" i="3"/>
  <c r="K2281" i="3" s="1"/>
  <c r="N2280" i="3"/>
  <c r="J2280" i="3"/>
  <c r="M2280" i="3" s="1"/>
  <c r="I2280" i="3"/>
  <c r="L2280" i="3" s="1"/>
  <c r="N2277" i="3"/>
  <c r="J2277" i="3"/>
  <c r="M2277" i="3" s="1"/>
  <c r="I2277" i="3"/>
  <c r="L2277" i="3" s="1"/>
  <c r="N2275" i="3"/>
  <c r="J2275" i="3"/>
  <c r="M2275" i="3" s="1"/>
  <c r="N2242" i="3"/>
  <c r="I2272" i="3"/>
  <c r="L2272" i="3" s="1"/>
  <c r="J2242" i="3"/>
  <c r="M2242" i="3" s="1"/>
  <c r="N2276" i="3"/>
  <c r="J2276" i="3"/>
  <c r="M2276" i="3" s="1"/>
  <c r="I2276" i="3"/>
  <c r="L2276" i="3" s="1"/>
  <c r="N2274" i="3"/>
  <c r="J2274" i="3"/>
  <c r="M2274" i="3" s="1"/>
  <c r="I2274" i="3"/>
  <c r="L2274" i="3" s="1"/>
  <c r="N2273" i="3"/>
  <c r="J2273" i="3"/>
  <c r="M2273" i="3" s="1"/>
  <c r="I2273" i="3"/>
  <c r="L2273" i="3" s="1"/>
  <c r="N2272" i="3"/>
  <c r="J2272" i="3"/>
  <c r="M2272" i="3" s="1"/>
  <c r="N2270" i="3"/>
  <c r="J2270" i="3"/>
  <c r="M2270" i="3" s="1"/>
  <c r="I2270" i="3"/>
  <c r="L2270" i="3" s="1"/>
  <c r="N2269" i="3"/>
  <c r="J2269" i="3"/>
  <c r="M2269" i="3" s="1"/>
  <c r="I2269" i="3"/>
  <c r="L2269" i="3" s="1"/>
  <c r="N2268" i="3"/>
  <c r="J2268" i="3"/>
  <c r="M2268" i="3" s="1"/>
  <c r="I2268" i="3"/>
  <c r="L2268" i="3" s="1"/>
  <c r="I2267" i="3"/>
  <c r="L2267" i="3" s="1"/>
  <c r="H2267" i="3"/>
  <c r="K2267" i="3" s="1"/>
  <c r="N2267" i="3"/>
  <c r="H2265" i="3"/>
  <c r="K2265" i="3" s="1"/>
  <c r="H2260" i="3"/>
  <c r="K2260" i="3" s="1"/>
  <c r="J2255" i="3"/>
  <c r="M2255" i="3" s="1"/>
  <c r="H2252" i="3"/>
  <c r="K2252" i="3" s="1"/>
  <c r="J2212" i="3"/>
  <c r="M2212" i="3" s="1"/>
  <c r="J2259" i="3"/>
  <c r="M2259" i="3" s="1"/>
  <c r="I2255" i="3"/>
  <c r="L2255" i="3" s="1"/>
  <c r="N2194" i="3"/>
  <c r="N2262" i="3"/>
  <c r="I2259" i="3"/>
  <c r="L2259" i="3" s="1"/>
  <c r="H2255" i="3"/>
  <c r="K2255" i="3" s="1"/>
  <c r="I2198" i="3"/>
  <c r="L2198" i="3" s="1"/>
  <c r="N2266" i="3"/>
  <c r="J2266" i="3"/>
  <c r="M2266" i="3" s="1"/>
  <c r="I2266" i="3"/>
  <c r="L2266" i="3" s="1"/>
  <c r="K2264" i="3"/>
  <c r="J2265" i="3"/>
  <c r="M2265" i="3" s="1"/>
  <c r="I2265" i="3"/>
  <c r="L2265" i="3" s="1"/>
  <c r="N2264" i="3"/>
  <c r="J2264" i="3"/>
  <c r="I2264" i="3"/>
  <c r="N2263" i="3"/>
  <c r="J2263" i="3"/>
  <c r="M2263" i="3" s="1"/>
  <c r="I2263" i="3"/>
  <c r="L2263" i="3" s="1"/>
  <c r="I2262" i="3"/>
  <c r="L2262" i="3" s="1"/>
  <c r="H2261" i="3"/>
  <c r="K2261" i="3" s="1"/>
  <c r="N2261" i="3"/>
  <c r="J2261" i="3"/>
  <c r="M2261" i="3" s="1"/>
  <c r="H2259" i="3"/>
  <c r="K2259" i="3" s="1"/>
  <c r="N2258" i="3"/>
  <c r="J2258" i="3"/>
  <c r="M2258" i="3" s="1"/>
  <c r="I2258" i="3"/>
  <c r="L2258" i="3" s="1"/>
  <c r="I2257" i="3"/>
  <c r="L2257" i="3" s="1"/>
  <c r="H2257" i="3"/>
  <c r="K2257" i="3" s="1"/>
  <c r="N2257" i="3"/>
  <c r="J2256" i="3"/>
  <c r="M2256" i="3" s="1"/>
  <c r="I2256" i="3"/>
  <c r="L2256" i="3" s="1"/>
  <c r="N2254" i="3"/>
  <c r="J2254" i="3"/>
  <c r="M2254" i="3" s="1"/>
  <c r="N2252" i="3"/>
  <c r="J2252" i="3"/>
  <c r="M2252" i="3" s="1"/>
  <c r="N2251" i="3"/>
  <c r="J2251" i="3"/>
  <c r="M2251" i="3" s="1"/>
  <c r="I2251" i="3"/>
  <c r="L2251" i="3" s="1"/>
  <c r="N2250" i="3"/>
  <c r="J2250" i="3"/>
  <c r="M2250" i="3" s="1"/>
  <c r="I2250" i="3"/>
  <c r="L2250" i="3" s="1"/>
  <c r="I2249" i="3"/>
  <c r="L2249" i="3" s="1"/>
  <c r="H2249" i="3"/>
  <c r="K2249" i="3" s="1"/>
  <c r="N2249" i="3"/>
  <c r="N2248" i="3"/>
  <c r="J2248" i="3"/>
  <c r="M2248" i="3" s="1"/>
  <c r="I2248" i="3"/>
  <c r="L2248" i="3" s="1"/>
  <c r="N2247" i="3"/>
  <c r="J2247" i="3"/>
  <c r="M2247" i="3" s="1"/>
  <c r="I2247" i="3"/>
  <c r="L2247" i="3" s="1"/>
  <c r="N2246" i="3"/>
  <c r="J2246" i="3"/>
  <c r="M2246" i="3" s="1"/>
  <c r="I2246" i="3"/>
  <c r="L2246" i="3" s="1"/>
  <c r="N2245" i="3"/>
  <c r="J2245" i="3"/>
  <c r="M2245" i="3" s="1"/>
  <c r="I2245" i="3"/>
  <c r="L2245" i="3" s="1"/>
  <c r="N2244" i="3"/>
  <c r="J2244" i="3"/>
  <c r="M2244" i="3" s="1"/>
  <c r="I2244" i="3"/>
  <c r="L2244" i="3" s="1"/>
  <c r="I2243" i="3"/>
  <c r="L2243" i="3" s="1"/>
  <c r="H2243" i="3"/>
  <c r="K2243" i="3" s="1"/>
  <c r="N2243" i="3"/>
  <c r="I2242" i="3"/>
  <c r="L2242" i="3" s="1"/>
  <c r="N2241" i="3"/>
  <c r="J2241" i="3"/>
  <c r="M2241" i="3" s="1"/>
  <c r="I2241" i="3"/>
  <c r="L2241" i="3" s="1"/>
  <c r="N2240" i="3"/>
  <c r="J2240" i="3"/>
  <c r="M2240" i="3" s="1"/>
  <c r="I2240" i="3"/>
  <c r="L2240" i="3" s="1"/>
  <c r="N2239" i="3"/>
  <c r="J2239" i="3"/>
  <c r="M2239" i="3" s="1"/>
  <c r="I2239" i="3"/>
  <c r="L2239" i="3" s="1"/>
  <c r="J2220" i="3"/>
  <c r="M2220" i="3" s="1"/>
  <c r="I2194" i="3"/>
  <c r="L2194" i="3" s="1"/>
  <c r="N2228" i="3"/>
  <c r="H2187" i="3"/>
  <c r="K2187" i="3" s="1"/>
  <c r="L345" i="1"/>
  <c r="J2231" i="3"/>
  <c r="M2231" i="3" s="1"/>
  <c r="N2220" i="3"/>
  <c r="J2235" i="3"/>
  <c r="M2235" i="3" s="1"/>
  <c r="J2224" i="3"/>
  <c r="M2224" i="3" s="1"/>
  <c r="H2232" i="3"/>
  <c r="K2232" i="3" s="1"/>
  <c r="H2229" i="3"/>
  <c r="K2229" i="3" s="1"/>
  <c r="H2225" i="3"/>
  <c r="K2225" i="3" s="1"/>
  <c r="H2222" i="3"/>
  <c r="K2222" i="3" s="1"/>
  <c r="N2212" i="3"/>
  <c r="J2198" i="3"/>
  <c r="M2198" i="3" s="1"/>
  <c r="J2194" i="3"/>
  <c r="M2194" i="3" s="1"/>
  <c r="H2190" i="3"/>
  <c r="K2190" i="3" s="1"/>
  <c r="I2231" i="3"/>
  <c r="L2231" i="3" s="1"/>
  <c r="J2228" i="3"/>
  <c r="M2228" i="3" s="1"/>
  <c r="I2224" i="3"/>
  <c r="L2224" i="3" s="1"/>
  <c r="I2212" i="3"/>
  <c r="L2212" i="3" s="1"/>
  <c r="J2207" i="3"/>
  <c r="M2207" i="3" s="1"/>
  <c r="N2202" i="3"/>
  <c r="H2198" i="3"/>
  <c r="K2198" i="3" s="1"/>
  <c r="J2234" i="3"/>
  <c r="M2234" i="3" s="1"/>
  <c r="I2228" i="3"/>
  <c r="L2228" i="3" s="1"/>
  <c r="J2202" i="3"/>
  <c r="M2202" i="3" s="1"/>
  <c r="H2230" i="3"/>
  <c r="K2230" i="3" s="1"/>
  <c r="H2223" i="3"/>
  <c r="K2223" i="3" s="1"/>
  <c r="H2237" i="3"/>
  <c r="K2237" i="3" s="1"/>
  <c r="N2232" i="3"/>
  <c r="N2229" i="3"/>
  <c r="N2222" i="3"/>
  <c r="J2232" i="3"/>
  <c r="M2232" i="3" s="1"/>
  <c r="J2229" i="3"/>
  <c r="M2229" i="3" s="1"/>
  <c r="J2222" i="3"/>
  <c r="M2222" i="3" s="1"/>
  <c r="N2237" i="3"/>
  <c r="J2237" i="3"/>
  <c r="M2237" i="3" s="1"/>
  <c r="N2236" i="3"/>
  <c r="J2236" i="3"/>
  <c r="M2236" i="3" s="1"/>
  <c r="I2236" i="3"/>
  <c r="L2236" i="3" s="1"/>
  <c r="I2235" i="3"/>
  <c r="H2235" i="3"/>
  <c r="N2234" i="3"/>
  <c r="I2234" i="3"/>
  <c r="L2234" i="3" s="1"/>
  <c r="N2233" i="3"/>
  <c r="J2233" i="3"/>
  <c r="M2233" i="3" s="1"/>
  <c r="I2233" i="3"/>
  <c r="L2233" i="3" s="1"/>
  <c r="N2231" i="3"/>
  <c r="N2230" i="3"/>
  <c r="J2230" i="3"/>
  <c r="M2230" i="3" s="1"/>
  <c r="N2227" i="3"/>
  <c r="J2227" i="3"/>
  <c r="M2227" i="3" s="1"/>
  <c r="I2227" i="3"/>
  <c r="L2227" i="3" s="1"/>
  <c r="K2226" i="3"/>
  <c r="N2226" i="3"/>
  <c r="J2226" i="3"/>
  <c r="I2226" i="3"/>
  <c r="N2225" i="3"/>
  <c r="J2225" i="3"/>
  <c r="M2225" i="3" s="1"/>
  <c r="N2224" i="3"/>
  <c r="N2223" i="3"/>
  <c r="J2223" i="3"/>
  <c r="M2223" i="3" s="1"/>
  <c r="I2220" i="3"/>
  <c r="L2220" i="3" s="1"/>
  <c r="N2219" i="3"/>
  <c r="J2219" i="3"/>
  <c r="M2219" i="3" s="1"/>
  <c r="I2219" i="3"/>
  <c r="L2219" i="3" s="1"/>
  <c r="N2218" i="3"/>
  <c r="J2218" i="3"/>
  <c r="M2218" i="3" s="1"/>
  <c r="I2218" i="3"/>
  <c r="L2218" i="3" s="1"/>
  <c r="N2217" i="3"/>
  <c r="J2217" i="3"/>
  <c r="M2217" i="3" s="1"/>
  <c r="I2217" i="3"/>
  <c r="L2217" i="3" s="1"/>
  <c r="N2215" i="3"/>
  <c r="J2215" i="3"/>
  <c r="M2215" i="3" s="1"/>
  <c r="I2215" i="3"/>
  <c r="L2215" i="3" s="1"/>
  <c r="K2214" i="3"/>
  <c r="N2214" i="3"/>
  <c r="J2214" i="3"/>
  <c r="I2214" i="3"/>
  <c r="N2213" i="3"/>
  <c r="J2213" i="3"/>
  <c r="M2213" i="3" s="1"/>
  <c r="I2213" i="3"/>
  <c r="L2213" i="3" s="1"/>
  <c r="N2211" i="3"/>
  <c r="J2211" i="3"/>
  <c r="M2211" i="3" s="1"/>
  <c r="I2211" i="3"/>
  <c r="L2211" i="3" s="1"/>
  <c r="N2210" i="3"/>
  <c r="J2210" i="3"/>
  <c r="M2210" i="3" s="1"/>
  <c r="I2210" i="3"/>
  <c r="L2210" i="3" s="1"/>
  <c r="N2209" i="3"/>
  <c r="J2209" i="3"/>
  <c r="M2209" i="3" s="1"/>
  <c r="I2209" i="3"/>
  <c r="L2209" i="3" s="1"/>
  <c r="I2207" i="3"/>
  <c r="L2207" i="3" s="1"/>
  <c r="H2207" i="3"/>
  <c r="K2207" i="3" s="1"/>
  <c r="N2208" i="3"/>
  <c r="J2208" i="3"/>
  <c r="M2208" i="3" s="1"/>
  <c r="I2208" i="3"/>
  <c r="L2208" i="3" s="1"/>
  <c r="N2206" i="3"/>
  <c r="J2206" i="3"/>
  <c r="M2206" i="3" s="1"/>
  <c r="I2206" i="3"/>
  <c r="L2206" i="3" s="1"/>
  <c r="N2204" i="3"/>
  <c r="J2204" i="3"/>
  <c r="M2204" i="3" s="1"/>
  <c r="I2204" i="3"/>
  <c r="L2204" i="3" s="1"/>
  <c r="I2203" i="3"/>
  <c r="L2203" i="3" s="1"/>
  <c r="H2203" i="3"/>
  <c r="K2203" i="3" s="1"/>
  <c r="N2203" i="3"/>
  <c r="I2202" i="3"/>
  <c r="L2202" i="3" s="1"/>
  <c r="N2201" i="3"/>
  <c r="J2201" i="3"/>
  <c r="M2201" i="3" s="1"/>
  <c r="I2201" i="3"/>
  <c r="L2201" i="3" s="1"/>
  <c r="N2200" i="3"/>
  <c r="J2200" i="3"/>
  <c r="M2200" i="3" s="1"/>
  <c r="I2200" i="3"/>
  <c r="L2200" i="3" s="1"/>
  <c r="N2199" i="3"/>
  <c r="J2199" i="3"/>
  <c r="M2199" i="3" s="1"/>
  <c r="I2199" i="3"/>
  <c r="L2199" i="3" s="1"/>
  <c r="N2197" i="3"/>
  <c r="J2197" i="3"/>
  <c r="M2197" i="3" s="1"/>
  <c r="I2197" i="3"/>
  <c r="L2197" i="3" s="1"/>
  <c r="N2196" i="3"/>
  <c r="J2196" i="3"/>
  <c r="M2196" i="3" s="1"/>
  <c r="I2196" i="3"/>
  <c r="L2196" i="3" s="1"/>
  <c r="N2195" i="3"/>
  <c r="J2195" i="3"/>
  <c r="M2195" i="3" s="1"/>
  <c r="I2195" i="3"/>
  <c r="L2195" i="3" s="1"/>
  <c r="N2192" i="3"/>
  <c r="J2192" i="3"/>
  <c r="M2192" i="3" s="1"/>
  <c r="I2192" i="3"/>
  <c r="L2192" i="3" s="1"/>
  <c r="N2191" i="3"/>
  <c r="J2191" i="3"/>
  <c r="M2191" i="3" s="1"/>
  <c r="I2191" i="3"/>
  <c r="L2191" i="3" s="1"/>
  <c r="J2190" i="3"/>
  <c r="M2190" i="3" s="1"/>
  <c r="I2190" i="3"/>
  <c r="L2190" i="3" s="1"/>
  <c r="N2189" i="3"/>
  <c r="H2189" i="3"/>
  <c r="K2189" i="3" s="1"/>
  <c r="N2187" i="3"/>
  <c r="N2182" i="3"/>
  <c r="I2187" i="3"/>
  <c r="L2187" i="3" s="1"/>
  <c r="H2182" i="3"/>
  <c r="K2182" i="3" s="1"/>
  <c r="J2177" i="3"/>
  <c r="M2177" i="3" s="1"/>
  <c r="N2022" i="3"/>
  <c r="I2185" i="3"/>
  <c r="L2185" i="3" s="1"/>
  <c r="H2073" i="3"/>
  <c r="K2073" i="3" s="1"/>
  <c r="H2188" i="3"/>
  <c r="K2188" i="3" s="1"/>
  <c r="N2188" i="3"/>
  <c r="J2188" i="3"/>
  <c r="M2188" i="3" s="1"/>
  <c r="J2185" i="3"/>
  <c r="M2185" i="3" s="1"/>
  <c r="I2182" i="3"/>
  <c r="L2182" i="3" s="1"/>
  <c r="I2177" i="3"/>
  <c r="L2177" i="3" s="1"/>
  <c r="J2022" i="3"/>
  <c r="M2022" i="3" s="1"/>
  <c r="H2022" i="3"/>
  <c r="K2022" i="3" s="1"/>
  <c r="H2185" i="3"/>
  <c r="K2185" i="3" s="1"/>
  <c r="H2070" i="3"/>
  <c r="K2070" i="3" s="1"/>
  <c r="I2134" i="3"/>
  <c r="L2134" i="3" s="1"/>
  <c r="N2184" i="3"/>
  <c r="H2184" i="3"/>
  <c r="K2184" i="3" s="1"/>
  <c r="J2184" i="3"/>
  <c r="M2184" i="3" s="1"/>
  <c r="N2183" i="3"/>
  <c r="J2183" i="3"/>
  <c r="M2183" i="3" s="1"/>
  <c r="I2183" i="3"/>
  <c r="L2183" i="3" s="1"/>
  <c r="M2182" i="3"/>
  <c r="I2124" i="3"/>
  <c r="L2124" i="3" s="1"/>
  <c r="H2181" i="3"/>
  <c r="K2181" i="3" s="1"/>
  <c r="H2017" i="3"/>
  <c r="K2017" i="3" s="1"/>
  <c r="J2149" i="3"/>
  <c r="M2149" i="3" s="1"/>
  <c r="N2139" i="3"/>
  <c r="J2154" i="3"/>
  <c r="M2154" i="3" s="1"/>
  <c r="J2170" i="3"/>
  <c r="M2170" i="3" s="1"/>
  <c r="H2032" i="3"/>
  <c r="K2032" i="3" s="1"/>
  <c r="N2136" i="3"/>
  <c r="I2131" i="3"/>
  <c r="L2131" i="3" s="1"/>
  <c r="N2150" i="3"/>
  <c r="I2150" i="3"/>
  <c r="L2150" i="3" s="1"/>
  <c r="N2131" i="3"/>
  <c r="N2180" i="3"/>
  <c r="N2081" i="3"/>
  <c r="J2180" i="3"/>
  <c r="M2180" i="3" s="1"/>
  <c r="I2159" i="3"/>
  <c r="L2159" i="3" s="1"/>
  <c r="N2149" i="3"/>
  <c r="I2180" i="3"/>
  <c r="L2180" i="3" s="1"/>
  <c r="H2124" i="3"/>
  <c r="K2124" i="3" s="1"/>
  <c r="I2090" i="3"/>
  <c r="L2090" i="3" s="1"/>
  <c r="J2128" i="3"/>
  <c r="M2128" i="3" s="1"/>
  <c r="H2132" i="3"/>
  <c r="K2132" i="3" s="1"/>
  <c r="H2128" i="3"/>
  <c r="K2128" i="3" s="1"/>
  <c r="H2105" i="3"/>
  <c r="K2105" i="3" s="1"/>
  <c r="H2071" i="3"/>
  <c r="K2071" i="3" s="1"/>
  <c r="N2181" i="3"/>
  <c r="J2181" i="3"/>
  <c r="M2181" i="3" s="1"/>
  <c r="N2179" i="3"/>
  <c r="J2179" i="3"/>
  <c r="M2179" i="3" s="1"/>
  <c r="I2179" i="3"/>
  <c r="L2179" i="3" s="1"/>
  <c r="H2177" i="3"/>
  <c r="K2177" i="3" s="1"/>
  <c r="N2175" i="3"/>
  <c r="J2175" i="3"/>
  <c r="M2175" i="3" s="1"/>
  <c r="H2175" i="3"/>
  <c r="K2175" i="3" s="1"/>
  <c r="I2128" i="3"/>
  <c r="L2128" i="3" s="1"/>
  <c r="J2116" i="3"/>
  <c r="M2116" i="3" s="1"/>
  <c r="I2105" i="3"/>
  <c r="L2105" i="3" s="1"/>
  <c r="N2084" i="3"/>
  <c r="H2062" i="3"/>
  <c r="K2062" i="3" s="1"/>
  <c r="N2142" i="3"/>
  <c r="J2139" i="3"/>
  <c r="M2139" i="3" s="1"/>
  <c r="H2168" i="3"/>
  <c r="K2168" i="3" s="1"/>
  <c r="J2142" i="3"/>
  <c r="M2142" i="3" s="1"/>
  <c r="I2115" i="3"/>
  <c r="L2115" i="3" s="1"/>
  <c r="N2071" i="3"/>
  <c r="N2092" i="3"/>
  <c r="J2035" i="3"/>
  <c r="M2035" i="3" s="1"/>
  <c r="L2171" i="3"/>
  <c r="J2092" i="3"/>
  <c r="M2092" i="3" s="1"/>
  <c r="J2162" i="3"/>
  <c r="M2162" i="3" s="1"/>
  <c r="J2159" i="3"/>
  <c r="M2159" i="3" s="1"/>
  <c r="J2150" i="3"/>
  <c r="M2150" i="3" s="1"/>
  <c r="I2092" i="3"/>
  <c r="L2092" i="3" s="1"/>
  <c r="N2032" i="3"/>
  <c r="N2027" i="3"/>
  <c r="N2109" i="3"/>
  <c r="I2170" i="3"/>
  <c r="L2170" i="3" s="1"/>
  <c r="H2159" i="3"/>
  <c r="K2159" i="3" s="1"/>
  <c r="I2154" i="3"/>
  <c r="L2154" i="3" s="1"/>
  <c r="I2142" i="3"/>
  <c r="L2142" i="3" s="1"/>
  <c r="I2139" i="3"/>
  <c r="L2139" i="3" s="1"/>
  <c r="J2131" i="3"/>
  <c r="M2131" i="3" s="1"/>
  <c r="I2117" i="3"/>
  <c r="L2117" i="3" s="1"/>
  <c r="J2109" i="3"/>
  <c r="M2109" i="3" s="1"/>
  <c r="N2066" i="3"/>
  <c r="N2166" i="3"/>
  <c r="N2161" i="3"/>
  <c r="N2134" i="3"/>
  <c r="I2109" i="3"/>
  <c r="L2109" i="3" s="1"/>
  <c r="J2066" i="3"/>
  <c r="M2066" i="3" s="1"/>
  <c r="N2056" i="3"/>
  <c r="I2045" i="3"/>
  <c r="L2045" i="3" s="1"/>
  <c r="J2134" i="3"/>
  <c r="M2134" i="3" s="1"/>
  <c r="H2066" i="3"/>
  <c r="K2066" i="3" s="1"/>
  <c r="H2045" i="3"/>
  <c r="K2045" i="3" s="1"/>
  <c r="N2160" i="3"/>
  <c r="N2168" i="3"/>
  <c r="J2160" i="3"/>
  <c r="M2160" i="3" s="1"/>
  <c r="I2149" i="3"/>
  <c r="L2149" i="3" s="1"/>
  <c r="I2111" i="3"/>
  <c r="L2111" i="3" s="1"/>
  <c r="J2168" i="3"/>
  <c r="M2168" i="3" s="1"/>
  <c r="I2160" i="3"/>
  <c r="L2160" i="3" s="1"/>
  <c r="N2115" i="3"/>
  <c r="H2111" i="3"/>
  <c r="K2111" i="3" s="1"/>
  <c r="H2143" i="3"/>
  <c r="K2143" i="3" s="1"/>
  <c r="J2115" i="3"/>
  <c r="M2115" i="3" s="1"/>
  <c r="N2174" i="3"/>
  <c r="J2174" i="3"/>
  <c r="M2174" i="3" s="1"/>
  <c r="I2174" i="3"/>
  <c r="L2174" i="3" s="1"/>
  <c r="N2173" i="3"/>
  <c r="J2173" i="3"/>
  <c r="M2173" i="3" s="1"/>
  <c r="I2173" i="3"/>
  <c r="L2173" i="3" s="1"/>
  <c r="N2172" i="3"/>
  <c r="J2172" i="3"/>
  <c r="M2172" i="3" s="1"/>
  <c r="I2172" i="3"/>
  <c r="L2172" i="3" s="1"/>
  <c r="H2171" i="3"/>
  <c r="N2171" i="3"/>
  <c r="J2171" i="3"/>
  <c r="N2170" i="3"/>
  <c r="N2169" i="3"/>
  <c r="J2169" i="3"/>
  <c r="M2169" i="3" s="1"/>
  <c r="I2169" i="3"/>
  <c r="L2169" i="3" s="1"/>
  <c r="J2167" i="3"/>
  <c r="M2167" i="3" s="1"/>
  <c r="I2167" i="3"/>
  <c r="L2167" i="3" s="1"/>
  <c r="H2167" i="3"/>
  <c r="K2167" i="3" s="1"/>
  <c r="J2166" i="3"/>
  <c r="M2166" i="3" s="1"/>
  <c r="I2166" i="3"/>
  <c r="L2166" i="3" s="1"/>
  <c r="N2165" i="3"/>
  <c r="J2165" i="3"/>
  <c r="M2165" i="3" s="1"/>
  <c r="I2165" i="3"/>
  <c r="L2165" i="3" s="1"/>
  <c r="N2164" i="3"/>
  <c r="J2164" i="3"/>
  <c r="M2164" i="3" s="1"/>
  <c r="I2164" i="3"/>
  <c r="L2164" i="3" s="1"/>
  <c r="N2163" i="3"/>
  <c r="J2163" i="3"/>
  <c r="M2163" i="3" s="1"/>
  <c r="I2163" i="3"/>
  <c r="L2163" i="3" s="1"/>
  <c r="I2162" i="3"/>
  <c r="L2162" i="3" s="1"/>
  <c r="H2162" i="3"/>
  <c r="K2162" i="3" s="1"/>
  <c r="J2161" i="3"/>
  <c r="M2161" i="3" s="1"/>
  <c r="I2161" i="3"/>
  <c r="L2161" i="3" s="1"/>
  <c r="K2158" i="3"/>
  <c r="N2158" i="3"/>
  <c r="J2158" i="3"/>
  <c r="I2158" i="3"/>
  <c r="N2157" i="3"/>
  <c r="J2157" i="3"/>
  <c r="M2157" i="3" s="1"/>
  <c r="I2157" i="3"/>
  <c r="L2157" i="3" s="1"/>
  <c r="N2156" i="3"/>
  <c r="J2156" i="3"/>
  <c r="M2156" i="3" s="1"/>
  <c r="I2156" i="3"/>
  <c r="L2156" i="3" s="1"/>
  <c r="H2155" i="3"/>
  <c r="K2155" i="3" s="1"/>
  <c r="N2155" i="3"/>
  <c r="J2155" i="3"/>
  <c r="M2155" i="3" s="1"/>
  <c r="N2154" i="3"/>
  <c r="N2153" i="3"/>
  <c r="J2153" i="3"/>
  <c r="M2153" i="3" s="1"/>
  <c r="I2153" i="3"/>
  <c r="L2153" i="3" s="1"/>
  <c r="N2152" i="3"/>
  <c r="J2152" i="3"/>
  <c r="M2152" i="3" s="1"/>
  <c r="I2152" i="3"/>
  <c r="L2152" i="3" s="1"/>
  <c r="N2151" i="3"/>
  <c r="J2151" i="3"/>
  <c r="M2151" i="3" s="1"/>
  <c r="I2151" i="3"/>
  <c r="L2151" i="3" s="1"/>
  <c r="H2148" i="3"/>
  <c r="K2148" i="3" s="1"/>
  <c r="N2148" i="3"/>
  <c r="J2148" i="3"/>
  <c r="M2148" i="3" s="1"/>
  <c r="I2004" i="3"/>
  <c r="L2004" i="3" s="1"/>
  <c r="I2141" i="3"/>
  <c r="L2141" i="3" s="1"/>
  <c r="I2070" i="3"/>
  <c r="L2070" i="3" s="1"/>
  <c r="N2146" i="3"/>
  <c r="N2095" i="3"/>
  <c r="H2078" i="3"/>
  <c r="K2078" i="3" s="1"/>
  <c r="J2146" i="3"/>
  <c r="M2146" i="3" s="1"/>
  <c r="N2138" i="3"/>
  <c r="J2136" i="3"/>
  <c r="M2136" i="3" s="1"/>
  <c r="N2097" i="3"/>
  <c r="J2095" i="3"/>
  <c r="M2095" i="3" s="1"/>
  <c r="N2031" i="3"/>
  <c r="I2146" i="3"/>
  <c r="L2146" i="3" s="1"/>
  <c r="J2138" i="3"/>
  <c r="M2138" i="3" s="1"/>
  <c r="I2136" i="3"/>
  <c r="L2136" i="3" s="1"/>
  <c r="N2120" i="3"/>
  <c r="J2097" i="3"/>
  <c r="M2097" i="3" s="1"/>
  <c r="I2095" i="3"/>
  <c r="L2095" i="3" s="1"/>
  <c r="N2085" i="3"/>
  <c r="I2081" i="3"/>
  <c r="L2081" i="3" s="1"/>
  <c r="J2031" i="3"/>
  <c r="M2031" i="3" s="1"/>
  <c r="I2027" i="3"/>
  <c r="L2027" i="3" s="1"/>
  <c r="I2138" i="3"/>
  <c r="L2138" i="3" s="1"/>
  <c r="J2132" i="3"/>
  <c r="M2132" i="3" s="1"/>
  <c r="N2129" i="3"/>
  <c r="J2126" i="3"/>
  <c r="M2126" i="3" s="1"/>
  <c r="J2120" i="3"/>
  <c r="M2120" i="3" s="1"/>
  <c r="J2113" i="3"/>
  <c r="M2113" i="3" s="1"/>
  <c r="N2107" i="3"/>
  <c r="I2097" i="3"/>
  <c r="L2097" i="3" s="1"/>
  <c r="H2085" i="3"/>
  <c r="K2085" i="3" s="1"/>
  <c r="H2081" i="3"/>
  <c r="K2081" i="3" s="1"/>
  <c r="J2072" i="3"/>
  <c r="M2072" i="3" s="1"/>
  <c r="N2065" i="3"/>
  <c r="N2050" i="3"/>
  <c r="J2046" i="3"/>
  <c r="M2046" i="3" s="1"/>
  <c r="N2038" i="3"/>
  <c r="I2031" i="3"/>
  <c r="L2031" i="3" s="1"/>
  <c r="J2018" i="3"/>
  <c r="M2018" i="3" s="1"/>
  <c r="I2132" i="3"/>
  <c r="L2132" i="3" s="1"/>
  <c r="H2129" i="3"/>
  <c r="K2129" i="3" s="1"/>
  <c r="N2110" i="3"/>
  <c r="I2089" i="3"/>
  <c r="L2089" i="3" s="1"/>
  <c r="I2072" i="3"/>
  <c r="L2072" i="3" s="1"/>
  <c r="I2065" i="3"/>
  <c r="L2065" i="3" s="1"/>
  <c r="J2050" i="3"/>
  <c r="M2050" i="3" s="1"/>
  <c r="J2038" i="3"/>
  <c r="M2038" i="3" s="1"/>
  <c r="H2034" i="3"/>
  <c r="K2034" i="3" s="1"/>
  <c r="H2089" i="3"/>
  <c r="K2089" i="3" s="1"/>
  <c r="H2065" i="3"/>
  <c r="K2065" i="3" s="1"/>
  <c r="I2038" i="3"/>
  <c r="L2038" i="3" s="1"/>
  <c r="O2794" i="3"/>
  <c r="N2147" i="3"/>
  <c r="N2145" i="3"/>
  <c r="N2137" i="3"/>
  <c r="N2125" i="3"/>
  <c r="N2122" i="3"/>
  <c r="N2119" i="3"/>
  <c r="N2112" i="3"/>
  <c r="N2106" i="3"/>
  <c r="N2103" i="3"/>
  <c r="N2094" i="3"/>
  <c r="J2045" i="3"/>
  <c r="M2045" i="3" s="1"/>
  <c r="J2147" i="3"/>
  <c r="M2147" i="3" s="1"/>
  <c r="J2145" i="3"/>
  <c r="M2145" i="3" s="1"/>
  <c r="J2137" i="3"/>
  <c r="M2137" i="3" s="1"/>
  <c r="J2125" i="3"/>
  <c r="M2125" i="3" s="1"/>
  <c r="J2122" i="3"/>
  <c r="M2122" i="3" s="1"/>
  <c r="J2119" i="3"/>
  <c r="M2119" i="3" s="1"/>
  <c r="J2112" i="3"/>
  <c r="M2112" i="3" s="1"/>
  <c r="J2106" i="3"/>
  <c r="M2106" i="3" s="1"/>
  <c r="J2103" i="3"/>
  <c r="M2103" i="3" s="1"/>
  <c r="N2096" i="3"/>
  <c r="J2094" i="3"/>
  <c r="M2094" i="3" s="1"/>
  <c r="I2147" i="3"/>
  <c r="L2147" i="3" s="1"/>
  <c r="I2145" i="3"/>
  <c r="L2145" i="3" s="1"/>
  <c r="I2137" i="3"/>
  <c r="L2137" i="3" s="1"/>
  <c r="I2125" i="3"/>
  <c r="L2125" i="3" s="1"/>
  <c r="I2122" i="3"/>
  <c r="L2122" i="3" s="1"/>
  <c r="I2119" i="3"/>
  <c r="L2119" i="3" s="1"/>
  <c r="I2112" i="3"/>
  <c r="L2112" i="3" s="1"/>
  <c r="I2106" i="3"/>
  <c r="L2106" i="3" s="1"/>
  <c r="I2103" i="3"/>
  <c r="L2103" i="3" s="1"/>
  <c r="I2096" i="3"/>
  <c r="L2096" i="3" s="1"/>
  <c r="I2094" i="3"/>
  <c r="L2094" i="3" s="1"/>
  <c r="H2096" i="3"/>
  <c r="K2096" i="3" s="1"/>
  <c r="N2144" i="3"/>
  <c r="J2144" i="3"/>
  <c r="M2144" i="3" s="1"/>
  <c r="I2144" i="3"/>
  <c r="L2144" i="3" s="1"/>
  <c r="L2143" i="3"/>
  <c r="N2143" i="3"/>
  <c r="J2143" i="3"/>
  <c r="H2141" i="3"/>
  <c r="K2141" i="3" s="1"/>
  <c r="N2141" i="3"/>
  <c r="N2135" i="3"/>
  <c r="J2135" i="3"/>
  <c r="M2135" i="3" s="1"/>
  <c r="I2135" i="3"/>
  <c r="L2135" i="3" s="1"/>
  <c r="J2133" i="3"/>
  <c r="M2133" i="3" s="1"/>
  <c r="N2133" i="3"/>
  <c r="I2133" i="3"/>
  <c r="L2133" i="3" s="1"/>
  <c r="J2130" i="3"/>
  <c r="M2130" i="3" s="1"/>
  <c r="N2130" i="3"/>
  <c r="I2130" i="3"/>
  <c r="L2130" i="3" s="1"/>
  <c r="L2129" i="3"/>
  <c r="J2129" i="3"/>
  <c r="N2127" i="3"/>
  <c r="J2127" i="3"/>
  <c r="M2127" i="3" s="1"/>
  <c r="I2127" i="3"/>
  <c r="L2127" i="3" s="1"/>
  <c r="I2126" i="3"/>
  <c r="L2126" i="3" s="1"/>
  <c r="H2126" i="3"/>
  <c r="K2126" i="3" s="1"/>
  <c r="N2124" i="3"/>
  <c r="J2123" i="3"/>
  <c r="M2123" i="3" s="1"/>
  <c r="I2123" i="3"/>
  <c r="L2123" i="3" s="1"/>
  <c r="H2123" i="3"/>
  <c r="K2123" i="3" s="1"/>
  <c r="N2121" i="3"/>
  <c r="J2121" i="3"/>
  <c r="M2121" i="3" s="1"/>
  <c r="I2121" i="3"/>
  <c r="L2121" i="3" s="1"/>
  <c r="I2120" i="3"/>
  <c r="L2120" i="3" s="1"/>
  <c r="K2118" i="3"/>
  <c r="J2118" i="3"/>
  <c r="I2118" i="3"/>
  <c r="N2118" i="3"/>
  <c r="H2117" i="3"/>
  <c r="K2117" i="3" s="1"/>
  <c r="N2117" i="3"/>
  <c r="N2116" i="3"/>
  <c r="I2116" i="3"/>
  <c r="L2116" i="3" s="1"/>
  <c r="N2114" i="3"/>
  <c r="J2114" i="3"/>
  <c r="M2114" i="3" s="1"/>
  <c r="I2114" i="3"/>
  <c r="L2114" i="3" s="1"/>
  <c r="I2113" i="3"/>
  <c r="L2113" i="3" s="1"/>
  <c r="H2113" i="3"/>
  <c r="K2113" i="3" s="1"/>
  <c r="N2111" i="3"/>
  <c r="J2110" i="3"/>
  <c r="M2110" i="3" s="1"/>
  <c r="I2110" i="3"/>
  <c r="L2110" i="3" s="1"/>
  <c r="N2108" i="3"/>
  <c r="J2108" i="3"/>
  <c r="M2108" i="3" s="1"/>
  <c r="I2108" i="3"/>
  <c r="L2108" i="3" s="1"/>
  <c r="J2107" i="3"/>
  <c r="M2107" i="3" s="1"/>
  <c r="I2107" i="3"/>
  <c r="L2107" i="3" s="1"/>
  <c r="N2105" i="3"/>
  <c r="K2104" i="3"/>
  <c r="N2104" i="3"/>
  <c r="J2104" i="3"/>
  <c r="I2104" i="3"/>
  <c r="N2102" i="3"/>
  <c r="J2102" i="3"/>
  <c r="M2102" i="3" s="1"/>
  <c r="I2102" i="3"/>
  <c r="L2102" i="3" s="1"/>
  <c r="N2101" i="3"/>
  <c r="J2101" i="3"/>
  <c r="M2101" i="3" s="1"/>
  <c r="I2101" i="3"/>
  <c r="L2101" i="3" s="1"/>
  <c r="N2100" i="3"/>
  <c r="J2100" i="3"/>
  <c r="M2100" i="3" s="1"/>
  <c r="I2100" i="3"/>
  <c r="L2100" i="3" s="1"/>
  <c r="N2098" i="3"/>
  <c r="J2098" i="3"/>
  <c r="M2098" i="3" s="1"/>
  <c r="I2098" i="3"/>
  <c r="L2098" i="3" s="1"/>
  <c r="K2092" i="3"/>
  <c r="N2091" i="3"/>
  <c r="J2091" i="3"/>
  <c r="M2091" i="3" s="1"/>
  <c r="I2091" i="3"/>
  <c r="L2091" i="3" s="1"/>
  <c r="H2090" i="3"/>
  <c r="K2090" i="3" s="1"/>
  <c r="N2090" i="3"/>
  <c r="N2089" i="3"/>
  <c r="N2088" i="3"/>
  <c r="J2088" i="3"/>
  <c r="M2088" i="3" s="1"/>
  <c r="I2088" i="3"/>
  <c r="L2088" i="3" s="1"/>
  <c r="N2087" i="3"/>
  <c r="J2087" i="3"/>
  <c r="M2087" i="3" s="1"/>
  <c r="I2087" i="3"/>
  <c r="L2087" i="3" s="1"/>
  <c r="N2086" i="3"/>
  <c r="J2086" i="3"/>
  <c r="M2086" i="3" s="1"/>
  <c r="I2086" i="3"/>
  <c r="L2086" i="3" s="1"/>
  <c r="J2085" i="3"/>
  <c r="M2085" i="3" s="1"/>
  <c r="J2084" i="3"/>
  <c r="M2084" i="3" s="1"/>
  <c r="I2084" i="3"/>
  <c r="L2084" i="3" s="1"/>
  <c r="N2083" i="3"/>
  <c r="J2083" i="3"/>
  <c r="M2083" i="3" s="1"/>
  <c r="I2083" i="3"/>
  <c r="L2083" i="3" s="1"/>
  <c r="N2082" i="3"/>
  <c r="J2082" i="3"/>
  <c r="M2082" i="3" s="1"/>
  <c r="I2082" i="3"/>
  <c r="L2082" i="3" s="1"/>
  <c r="N2080" i="3"/>
  <c r="J2080" i="3"/>
  <c r="M2080" i="3" s="1"/>
  <c r="I2080" i="3"/>
  <c r="L2080" i="3" s="1"/>
  <c r="N2078" i="3"/>
  <c r="J2078" i="3"/>
  <c r="M2078" i="3" s="1"/>
  <c r="J2077" i="3"/>
  <c r="M2077" i="3" s="1"/>
  <c r="I2077" i="3"/>
  <c r="L2077" i="3" s="1"/>
  <c r="H2077" i="3"/>
  <c r="K2077" i="3" s="1"/>
  <c r="N2076" i="3"/>
  <c r="J2076" i="3"/>
  <c r="M2076" i="3" s="1"/>
  <c r="I2076" i="3"/>
  <c r="L2076" i="3" s="1"/>
  <c r="N2074" i="3"/>
  <c r="J2074" i="3"/>
  <c r="M2074" i="3" s="1"/>
  <c r="I2074" i="3"/>
  <c r="L2074" i="3" s="1"/>
  <c r="N2073" i="3"/>
  <c r="J2073" i="3"/>
  <c r="M2073" i="3" s="1"/>
  <c r="N2072" i="3"/>
  <c r="J2071" i="3"/>
  <c r="M2071" i="3" s="1"/>
  <c r="N2070" i="3"/>
  <c r="K2069" i="3"/>
  <c r="N2069" i="3"/>
  <c r="J2069" i="3"/>
  <c r="I2069" i="3"/>
  <c r="N2068" i="3"/>
  <c r="J2068" i="3"/>
  <c r="M2068" i="3" s="1"/>
  <c r="I2068" i="3"/>
  <c r="L2068" i="3" s="1"/>
  <c r="N2067" i="3"/>
  <c r="J2067" i="3"/>
  <c r="M2067" i="3" s="1"/>
  <c r="I2067" i="3"/>
  <c r="L2067" i="3" s="1"/>
  <c r="N2064" i="3"/>
  <c r="J2064" i="3"/>
  <c r="M2064" i="3" s="1"/>
  <c r="I2064" i="3"/>
  <c r="L2064" i="3" s="1"/>
  <c r="N2063" i="3"/>
  <c r="J2063" i="3"/>
  <c r="M2063" i="3" s="1"/>
  <c r="I2063" i="3"/>
  <c r="L2063" i="3" s="1"/>
  <c r="N2062" i="3"/>
  <c r="J2062" i="3"/>
  <c r="M2062" i="3" s="1"/>
  <c r="N2061" i="3"/>
  <c r="J2061" i="3"/>
  <c r="M2061" i="3" s="1"/>
  <c r="I2061" i="3"/>
  <c r="L2061" i="3" s="1"/>
  <c r="N2060" i="3"/>
  <c r="J2060" i="3"/>
  <c r="M2060" i="3" s="1"/>
  <c r="I2060" i="3"/>
  <c r="L2060" i="3" s="1"/>
  <c r="N2058" i="3"/>
  <c r="J2058" i="3"/>
  <c r="M2058" i="3" s="1"/>
  <c r="I2058" i="3"/>
  <c r="L2058" i="3" s="1"/>
  <c r="K2057" i="3"/>
  <c r="N2057" i="3"/>
  <c r="J2057" i="3"/>
  <c r="I2057" i="3"/>
  <c r="J2056" i="3"/>
  <c r="M2056" i="3" s="1"/>
  <c r="I2056" i="3"/>
  <c r="L2056" i="3" s="1"/>
  <c r="N2055" i="3"/>
  <c r="J2055" i="3"/>
  <c r="M2055" i="3" s="1"/>
  <c r="I2055" i="3"/>
  <c r="L2055" i="3" s="1"/>
  <c r="N2054" i="3"/>
  <c r="J2054" i="3"/>
  <c r="M2054" i="3" s="1"/>
  <c r="I2054" i="3"/>
  <c r="L2054" i="3" s="1"/>
  <c r="N2053" i="3"/>
  <c r="J2053" i="3"/>
  <c r="M2053" i="3" s="1"/>
  <c r="I2053" i="3"/>
  <c r="L2053" i="3" s="1"/>
  <c r="N2052" i="3"/>
  <c r="J2052" i="3"/>
  <c r="M2052" i="3" s="1"/>
  <c r="I2052" i="3"/>
  <c r="L2052" i="3" s="1"/>
  <c r="H2050" i="3"/>
  <c r="K2050" i="3" s="1"/>
  <c r="H2051" i="3"/>
  <c r="N2051" i="3"/>
  <c r="J2051" i="3"/>
  <c r="N2049" i="3"/>
  <c r="J2049" i="3"/>
  <c r="M2049" i="3" s="1"/>
  <c r="I2049" i="3"/>
  <c r="L2049" i="3" s="1"/>
  <c r="N2048" i="3"/>
  <c r="J2048" i="3"/>
  <c r="M2048" i="3" s="1"/>
  <c r="I2048" i="3"/>
  <c r="N2046" i="3"/>
  <c r="I2046" i="3"/>
  <c r="L2046" i="3" s="1"/>
  <c r="N2044" i="3"/>
  <c r="J2044" i="3"/>
  <c r="M2044" i="3" s="1"/>
  <c r="I2044" i="3"/>
  <c r="L2044" i="3" s="1"/>
  <c r="I2043" i="3"/>
  <c r="L2043" i="3" s="1"/>
  <c r="H2043" i="3"/>
  <c r="K2043" i="3" s="1"/>
  <c r="N2043" i="3"/>
  <c r="N2041" i="3"/>
  <c r="J2041" i="3"/>
  <c r="M2041" i="3" s="1"/>
  <c r="I2041" i="3"/>
  <c r="L2041" i="3" s="1"/>
  <c r="N2040" i="3"/>
  <c r="J2040" i="3"/>
  <c r="M2040" i="3" s="1"/>
  <c r="I2040" i="3"/>
  <c r="L2040" i="3" s="1"/>
  <c r="N2037" i="3"/>
  <c r="J2037" i="3"/>
  <c r="M2037" i="3" s="1"/>
  <c r="I2037" i="3"/>
  <c r="L2037" i="3" s="1"/>
  <c r="N2036" i="3"/>
  <c r="J2036" i="3"/>
  <c r="M2036" i="3" s="1"/>
  <c r="I2036" i="3"/>
  <c r="L2036" i="3" s="1"/>
  <c r="I2035" i="3"/>
  <c r="L2035" i="3" s="1"/>
  <c r="H2035" i="3"/>
  <c r="K2035" i="3" s="1"/>
  <c r="N2034" i="3"/>
  <c r="J2034" i="3"/>
  <c r="M2034" i="3" s="1"/>
  <c r="N2033" i="3"/>
  <c r="J2033" i="3"/>
  <c r="M2033" i="3" s="1"/>
  <c r="I2033" i="3"/>
  <c r="L2033" i="3" s="1"/>
  <c r="J2032" i="3"/>
  <c r="M2032" i="3" s="1"/>
  <c r="N2030" i="3"/>
  <c r="J2030" i="3"/>
  <c r="M2030" i="3" s="1"/>
  <c r="I2030" i="3"/>
  <c r="L2030" i="3" s="1"/>
  <c r="N2029" i="3"/>
  <c r="J2029" i="3"/>
  <c r="M2029" i="3" s="1"/>
  <c r="I2029" i="3"/>
  <c r="L2029" i="3" s="1"/>
  <c r="N2028" i="3"/>
  <c r="J2028" i="3"/>
  <c r="M2028" i="3" s="1"/>
  <c r="I2028" i="3"/>
  <c r="L2028" i="3" s="1"/>
  <c r="J2027" i="3"/>
  <c r="M2027" i="3" s="1"/>
  <c r="J2025" i="3"/>
  <c r="M2025" i="3" s="1"/>
  <c r="I2025" i="3"/>
  <c r="L2025" i="3" s="1"/>
  <c r="H2025" i="3"/>
  <c r="J2021" i="3"/>
  <c r="M2021" i="3" s="1"/>
  <c r="I2021" i="3"/>
  <c r="L2021" i="3" s="1"/>
  <c r="H2021" i="3"/>
  <c r="K2021" i="3" s="1"/>
  <c r="N2020" i="3"/>
  <c r="N2019" i="3"/>
  <c r="J2019" i="3"/>
  <c r="M2019" i="3" s="1"/>
  <c r="I2019" i="3"/>
  <c r="L2019" i="3" s="1"/>
  <c r="N2016" i="3"/>
  <c r="J2016" i="3"/>
  <c r="M2016" i="3" s="1"/>
  <c r="I2016" i="3"/>
  <c r="L2016" i="3" s="1"/>
  <c r="J2015" i="3"/>
  <c r="M2015" i="3" s="1"/>
  <c r="I2015" i="3"/>
  <c r="L2015" i="3" s="1"/>
  <c r="H2015" i="3"/>
  <c r="K2015" i="3" s="1"/>
  <c r="N2014" i="3"/>
  <c r="J2012" i="3"/>
  <c r="M2012" i="3" s="1"/>
  <c r="N2010" i="3"/>
  <c r="J2010" i="3"/>
  <c r="M2010" i="3" s="1"/>
  <c r="I2010" i="3"/>
  <c r="L2010" i="3" s="1"/>
  <c r="I2009" i="3"/>
  <c r="L2009" i="3" s="1"/>
  <c r="H2009" i="3"/>
  <c r="K2009" i="3" s="1"/>
  <c r="M151" i="2"/>
  <c r="O2591" i="3"/>
  <c r="O2856" i="3"/>
  <c r="O3039" i="3"/>
  <c r="O2825" i="3"/>
  <c r="O2662" i="3"/>
  <c r="O2601" i="3"/>
  <c r="O2857" i="3"/>
  <c r="O2833" i="3"/>
  <c r="O2611" i="3"/>
  <c r="O2793" i="3"/>
  <c r="O2862" i="3"/>
  <c r="O2559" i="3"/>
  <c r="O2831" i="3"/>
  <c r="O2761" i="3"/>
  <c r="O3032" i="3"/>
  <c r="O2816" i="3"/>
  <c r="O3027" i="3"/>
  <c r="O2832" i="3"/>
  <c r="O2861" i="3"/>
  <c r="O2628" i="3"/>
  <c r="O2863" i="3"/>
  <c r="O2858" i="3"/>
  <c r="O2648" i="3"/>
  <c r="O2588" i="3"/>
  <c r="O2099" i="3"/>
  <c r="O2560" i="3"/>
  <c r="O2649" i="3"/>
  <c r="O2630" i="3"/>
  <c r="O2791" i="3"/>
  <c r="O2589" i="3"/>
  <c r="O2792" i="3"/>
  <c r="O2650" i="3"/>
  <c r="O2590" i="3"/>
  <c r="O2558" i="3"/>
  <c r="O2789" i="3"/>
  <c r="O2602" i="3"/>
  <c r="O2042" i="3"/>
  <c r="I2007" i="3"/>
  <c r="L2007" i="3" s="1"/>
  <c r="H2007" i="3"/>
  <c r="K2007" i="3" s="1"/>
  <c r="N2004" i="3"/>
  <c r="J2004" i="3"/>
  <c r="M2004" i="3" s="1"/>
  <c r="I2003" i="3"/>
  <c r="L2003" i="3" s="1"/>
  <c r="J2003" i="3"/>
  <c r="M2003" i="3" s="1"/>
  <c r="H2003" i="3"/>
  <c r="K2003" i="3" s="1"/>
  <c r="O3036" i="3"/>
  <c r="O3029" i="3"/>
  <c r="O2826" i="3"/>
  <c r="O2830" i="3"/>
  <c r="O2795" i="3"/>
  <c r="O2787" i="3"/>
  <c r="O2804" i="3"/>
  <c r="O2802" i="3"/>
  <c r="O2824" i="3"/>
  <c r="O2817" i="3"/>
  <c r="O2697" i="3"/>
  <c r="O2818" i="3"/>
  <c r="O2803" i="3"/>
  <c r="O2631" i="3"/>
  <c r="O2629" i="3"/>
  <c r="O2698" i="3"/>
  <c r="O2687" i="3"/>
  <c r="O2663" i="3"/>
  <c r="O2699" i="3"/>
  <c r="O2788" i="3"/>
  <c r="O2469" i="3"/>
  <c r="O2302" i="3"/>
  <c r="O2140" i="3"/>
  <c r="J2020" i="3"/>
  <c r="M2020" i="3" s="1"/>
  <c r="I2020" i="3"/>
  <c r="L2020" i="3" s="1"/>
  <c r="I2014" i="3"/>
  <c r="L2014" i="3" s="1"/>
  <c r="I2008" i="3"/>
  <c r="L2008" i="3" s="1"/>
  <c r="I2002" i="3"/>
  <c r="L2002" i="3" s="1"/>
  <c r="N2023" i="3"/>
  <c r="N2017" i="3"/>
  <c r="H2014" i="3"/>
  <c r="K2014" i="3" s="1"/>
  <c r="N2011" i="3"/>
  <c r="J2009" i="3"/>
  <c r="M2009" i="3" s="1"/>
  <c r="H2008" i="3"/>
  <c r="K2008" i="3" s="1"/>
  <c r="N2005" i="3"/>
  <c r="H2002" i="3"/>
  <c r="N2018" i="3"/>
  <c r="N2012" i="3"/>
  <c r="N2006" i="3"/>
  <c r="N2000" i="3"/>
  <c r="J2024" i="3"/>
  <c r="J2017" i="3"/>
  <c r="M2017" i="3" s="1"/>
  <c r="J2011" i="3"/>
  <c r="M2011" i="3" s="1"/>
  <c r="N2007" i="3"/>
  <c r="J2005" i="3"/>
  <c r="M2005" i="3" s="1"/>
  <c r="N2001" i="3"/>
  <c r="N2024" i="3"/>
  <c r="J2023" i="3"/>
  <c r="M2023" i="3" s="1"/>
  <c r="I2023" i="3"/>
  <c r="L2023" i="3" s="1"/>
  <c r="I2011" i="3"/>
  <c r="L2011" i="3" s="1"/>
  <c r="I2005" i="3"/>
  <c r="L2005" i="3" s="1"/>
  <c r="N2008" i="3"/>
  <c r="J2006" i="3"/>
  <c r="M2006" i="3" s="1"/>
  <c r="N2002" i="3"/>
  <c r="J2000" i="3"/>
  <c r="M2000" i="3" s="1"/>
  <c r="I2024" i="3"/>
  <c r="I2012" i="3"/>
  <c r="L2012" i="3" s="1"/>
  <c r="I2006" i="3"/>
  <c r="L2006" i="3" s="1"/>
  <c r="I2000" i="3"/>
  <c r="L2000" i="3" s="1"/>
  <c r="I2018" i="3"/>
  <c r="L2018" i="3" s="1"/>
  <c r="N1999" i="3"/>
  <c r="L347" i="1"/>
  <c r="L349" i="1"/>
  <c r="L348" i="1"/>
  <c r="M150" i="2"/>
  <c r="L344" i="1"/>
  <c r="L343" i="1"/>
  <c r="L342" i="1"/>
  <c r="L341" i="1"/>
  <c r="M149" i="2"/>
  <c r="O3023" i="3" l="1"/>
  <c r="O3019" i="3"/>
  <c r="O2990" i="3"/>
  <c r="O3031" i="3"/>
  <c r="O3044" i="3"/>
  <c r="O3026" i="3"/>
  <c r="O3006" i="3"/>
  <c r="O2999" i="3"/>
  <c r="O3030" i="3"/>
  <c r="O3041" i="3"/>
  <c r="O3034" i="3"/>
  <c r="O3010" i="3"/>
  <c r="O3043" i="3"/>
  <c r="O2965" i="3"/>
  <c r="O3021" i="3"/>
  <c r="O3020" i="3"/>
  <c r="O2922" i="3"/>
  <c r="O2966" i="3"/>
  <c r="O3037" i="3"/>
  <c r="O2939" i="3"/>
  <c r="O3038" i="3"/>
  <c r="O3008" i="3"/>
  <c r="O3013" i="3"/>
  <c r="O3040" i="3"/>
  <c r="O2995" i="3"/>
  <c r="O3017" i="3"/>
  <c r="O3018" i="3"/>
  <c r="O3035" i="3"/>
  <c r="M3024" i="3"/>
  <c r="K3024" i="3"/>
  <c r="O3022" i="3"/>
  <c r="O2958" i="3"/>
  <c r="O2927" i="3"/>
  <c r="O2971" i="3"/>
  <c r="O2993" i="3"/>
  <c r="O2988" i="3"/>
  <c r="O2968" i="3"/>
  <c r="O3014" i="3"/>
  <c r="O3012" i="3"/>
  <c r="O2981" i="3"/>
  <c r="O3002" i="3"/>
  <c r="O2975" i="3"/>
  <c r="O2959" i="3"/>
  <c r="O3003" i="3"/>
  <c r="O2908" i="3"/>
  <c r="O2951" i="3"/>
  <c r="O2985" i="3"/>
  <c r="O3007" i="3"/>
  <c r="O2957" i="3"/>
  <c r="O2996" i="3"/>
  <c r="O3001" i="3"/>
  <c r="O3005" i="3"/>
  <c r="O3011" i="3"/>
  <c r="O2969" i="3"/>
  <c r="O3009" i="3"/>
  <c r="L3015" i="3"/>
  <c r="M3015" i="3"/>
  <c r="O2853" i="3"/>
  <c r="O2978" i="3"/>
  <c r="O2948" i="3"/>
  <c r="O2956" i="3"/>
  <c r="O2942" i="3"/>
  <c r="O2938" i="3"/>
  <c r="O2947" i="3"/>
  <c r="O2953" i="3"/>
  <c r="O2970" i="3"/>
  <c r="O2980" i="3"/>
  <c r="O2987" i="3"/>
  <c r="O2992" i="3"/>
  <c r="O2997" i="3"/>
  <c r="O2977" i="3"/>
  <c r="O2936" i="3"/>
  <c r="O2950" i="3"/>
  <c r="O2983" i="3"/>
  <c r="O2994" i="3"/>
  <c r="O2952" i="3"/>
  <c r="O2991" i="3"/>
  <c r="O2963" i="3"/>
  <c r="O2940" i="3"/>
  <c r="O2955" i="3"/>
  <c r="O2962" i="3"/>
  <c r="O2944" i="3"/>
  <c r="O2933" i="3"/>
  <c r="O2949" i="3"/>
  <c r="O2989" i="3"/>
  <c r="O2904" i="3"/>
  <c r="O2930" i="3"/>
  <c r="O2973" i="3"/>
  <c r="O2897" i="3"/>
  <c r="O2916" i="3"/>
  <c r="O2895" i="3"/>
  <c r="O2913" i="3"/>
  <c r="O2967" i="3"/>
  <c r="O2929" i="3"/>
  <c r="O2912" i="3"/>
  <c r="O2937" i="3"/>
  <c r="O2954" i="3"/>
  <c r="O2923" i="3"/>
  <c r="O2934" i="3"/>
  <c r="O2964" i="3"/>
  <c r="O2941" i="3"/>
  <c r="O2979" i="3"/>
  <c r="O2915" i="3"/>
  <c r="O2921" i="3"/>
  <c r="B286" i="8"/>
  <c r="E286" i="8"/>
  <c r="L3000" i="3"/>
  <c r="M3000" i="3"/>
  <c r="O2982" i="3"/>
  <c r="O2976" i="3"/>
  <c r="O2886" i="3"/>
  <c r="O2924" i="3"/>
  <c r="O2943" i="3"/>
  <c r="O2906" i="3"/>
  <c r="O2920" i="3"/>
  <c r="L2946" i="3"/>
  <c r="C286" i="8"/>
  <c r="M2946" i="3"/>
  <c r="G286" i="8" s="1"/>
  <c r="D286" i="8"/>
  <c r="O2945" i="3"/>
  <c r="O2931" i="3"/>
  <c r="O2928" i="3"/>
  <c r="O2925" i="3"/>
  <c r="O2778" i="3"/>
  <c r="O2918" i="3"/>
  <c r="O2893" i="3"/>
  <c r="O2882" i="3"/>
  <c r="O2907" i="3"/>
  <c r="O2917" i="3"/>
  <c r="K2914" i="3"/>
  <c r="O2855" i="3"/>
  <c r="O2911" i="3"/>
  <c r="O2905" i="3"/>
  <c r="O2909" i="3"/>
  <c r="K2902" i="3"/>
  <c r="L2902" i="3"/>
  <c r="O2894" i="3"/>
  <c r="O2896" i="3"/>
  <c r="O2891" i="3"/>
  <c r="O2890" i="3"/>
  <c r="O2868" i="3"/>
  <c r="O2899" i="3"/>
  <c r="O2808" i="3"/>
  <c r="O2877" i="3"/>
  <c r="O2729" i="3"/>
  <c r="O2843" i="3"/>
  <c r="O2880" i="3"/>
  <c r="O2900" i="3"/>
  <c r="O2889" i="3"/>
  <c r="O2874" i="3"/>
  <c r="O2883" i="3"/>
  <c r="O2866" i="3"/>
  <c r="O2850" i="3"/>
  <c r="O2813" i="3"/>
  <c r="O2876" i="3"/>
  <c r="O2844" i="3"/>
  <c r="O2865" i="3"/>
  <c r="O2898" i="3"/>
  <c r="O2807" i="3"/>
  <c r="O2875" i="3"/>
  <c r="O2884" i="3"/>
  <c r="O2841" i="3"/>
  <c r="O2870" i="3"/>
  <c r="O2879" i="3"/>
  <c r="O2871" i="3"/>
  <c r="O2888" i="3"/>
  <c r="G280" i="8"/>
  <c r="O2885" i="3"/>
  <c r="O2725" i="3"/>
  <c r="O2878" i="3"/>
  <c r="O2854" i="3"/>
  <c r="O2892" i="3"/>
  <c r="K2887" i="3"/>
  <c r="O2881" i="3"/>
  <c r="O2836" i="3"/>
  <c r="O2849" i="3"/>
  <c r="O2869" i="3"/>
  <c r="O2845" i="3"/>
  <c r="O2840" i="3"/>
  <c r="O2867" i="3"/>
  <c r="B281" i="8"/>
  <c r="O2847" i="3"/>
  <c r="O2851" i="3"/>
  <c r="E281" i="8"/>
  <c r="O2749" i="3"/>
  <c r="O2783" i="3"/>
  <c r="O2801" i="3"/>
  <c r="O2814" i="3"/>
  <c r="C281" i="8"/>
  <c r="F281" i="8"/>
  <c r="O2864" i="3"/>
  <c r="O2873" i="3"/>
  <c r="O2800" i="3"/>
  <c r="O2842" i="3"/>
  <c r="C280" i="8"/>
  <c r="B279" i="8"/>
  <c r="F280" i="8"/>
  <c r="E279" i="8"/>
  <c r="D280" i="8"/>
  <c r="O2848" i="3"/>
  <c r="M2872" i="3"/>
  <c r="D281" i="8"/>
  <c r="O2860" i="3"/>
  <c r="K2859" i="3"/>
  <c r="B280" i="8"/>
  <c r="O2852" i="3"/>
  <c r="L2846" i="3"/>
  <c r="C279" i="8"/>
  <c r="M2846" i="3"/>
  <c r="G279" i="8" s="1"/>
  <c r="D279" i="8"/>
  <c r="O2829" i="3"/>
  <c r="O2785" i="3"/>
  <c r="O2839" i="3"/>
  <c r="O2820" i="3"/>
  <c r="O2812" i="3"/>
  <c r="O2811" i="3"/>
  <c r="O2779" i="3"/>
  <c r="O2690" i="3"/>
  <c r="O2764" i="3"/>
  <c r="O2756" i="3"/>
  <c r="O2784" i="3"/>
  <c r="O2728" i="3"/>
  <c r="O2776" i="3"/>
  <c r="O2781" i="3"/>
  <c r="O2775" i="3"/>
  <c r="O2665" i="3"/>
  <c r="O2762" i="3"/>
  <c r="O2678" i="3"/>
  <c r="O2696" i="3"/>
  <c r="O2834" i="3"/>
  <c r="O2753" i="3"/>
  <c r="O2823" i="3"/>
  <c r="L2827" i="3"/>
  <c r="M2827" i="3"/>
  <c r="O2822" i="3"/>
  <c r="O2821" i="3"/>
  <c r="O2798" i="3"/>
  <c r="O2806" i="3"/>
  <c r="O2773" i="3"/>
  <c r="O2774" i="3"/>
  <c r="O2751" i="3"/>
  <c r="O2759" i="3"/>
  <c r="O2772" i="3"/>
  <c r="O2715" i="3"/>
  <c r="O2730" i="3"/>
  <c r="O2703" i="3"/>
  <c r="O2810" i="3"/>
  <c r="O2718" i="3"/>
  <c r="O2799" i="3"/>
  <c r="O2766" i="3"/>
  <c r="O2658" i="3"/>
  <c r="O2716" i="3"/>
  <c r="O2742" i="3"/>
  <c r="O2755" i="3"/>
  <c r="O2771" i="3"/>
  <c r="O2786" i="3"/>
  <c r="O2734" i="3"/>
  <c r="O2744" i="3"/>
  <c r="O2760" i="3"/>
  <c r="O2765" i="3"/>
  <c r="D273" i="8"/>
  <c r="G273" i="8"/>
  <c r="O2745" i="3"/>
  <c r="O2710" i="3"/>
  <c r="O2664" i="3"/>
  <c r="O2714" i="3"/>
  <c r="O2797" i="3"/>
  <c r="O2754" i="3"/>
  <c r="O2737" i="3"/>
  <c r="O2743" i="3"/>
  <c r="O2752" i="3"/>
  <c r="O2780" i="3"/>
  <c r="O2809" i="3"/>
  <c r="M2805" i="3"/>
  <c r="O2796" i="3"/>
  <c r="K2790" i="3"/>
  <c r="B273" i="8"/>
  <c r="L2790" i="3"/>
  <c r="F273" i="8" s="1"/>
  <c r="C273" i="8"/>
  <c r="L2777" i="3"/>
  <c r="M2777" i="3"/>
  <c r="O2768" i="3"/>
  <c r="L2763" i="3"/>
  <c r="M2763" i="3"/>
  <c r="O2750" i="3"/>
  <c r="O2748" i="3"/>
  <c r="O2676" i="3"/>
  <c r="O2735" i="3"/>
  <c r="O2740" i="3"/>
  <c r="O2736" i="3"/>
  <c r="O2695" i="3"/>
  <c r="O2706" i="3"/>
  <c r="O2712" i="3"/>
  <c r="O2719" i="3"/>
  <c r="O2727" i="3"/>
  <c r="O2659" i="3"/>
  <c r="O2682" i="3"/>
  <c r="O2688" i="3"/>
  <c r="O2680" i="3"/>
  <c r="O2713" i="3"/>
  <c r="G258" i="8"/>
  <c r="O2617" i="3"/>
  <c r="O2657" i="3"/>
  <c r="O2675" i="3"/>
  <c r="O2686" i="3"/>
  <c r="O2723" i="3"/>
  <c r="O2674" i="3"/>
  <c r="O2689" i="3"/>
  <c r="O2720" i="3"/>
  <c r="O2681" i="3"/>
  <c r="O2627" i="3"/>
  <c r="O2667" i="3"/>
  <c r="O2637" i="3"/>
  <c r="O2717" i="3"/>
  <c r="O2711" i="3"/>
  <c r="O2726" i="3"/>
  <c r="O2705" i="3"/>
  <c r="L2731" i="3"/>
  <c r="O2683" i="3"/>
  <c r="M2731" i="3"/>
  <c r="O2622" i="3"/>
  <c r="D267" i="8"/>
  <c r="G267" i="8"/>
  <c r="O2721" i="3"/>
  <c r="O2668" i="3"/>
  <c r="K2724" i="3"/>
  <c r="B267" i="8"/>
  <c r="L2724" i="3"/>
  <c r="F267" i="8" s="1"/>
  <c r="C267" i="8"/>
  <c r="O2722" i="3"/>
  <c r="M2708" i="3"/>
  <c r="K2708" i="3"/>
  <c r="O2655" i="3"/>
  <c r="O2651" i="3"/>
  <c r="O2605" i="3"/>
  <c r="O2610" i="3"/>
  <c r="O2642" i="3"/>
  <c r="D258" i="8"/>
  <c r="O2673" i="3"/>
  <c r="O2643" i="3"/>
  <c r="D257" i="8"/>
  <c r="O2614" i="3"/>
  <c r="O2644" i="3"/>
  <c r="O2694" i="3"/>
  <c r="O2672" i="3"/>
  <c r="O2669" i="3"/>
  <c r="L2661" i="3"/>
  <c r="M2661" i="3"/>
  <c r="O2660" i="3"/>
  <c r="O2656" i="3"/>
  <c r="O2654" i="3"/>
  <c r="O2652" i="3"/>
  <c r="O2645" i="3"/>
  <c r="O2621" i="3"/>
  <c r="O2624" i="3"/>
  <c r="O2638" i="3"/>
  <c r="O2646" i="3"/>
  <c r="O2613" i="3"/>
  <c r="O2634" i="3"/>
  <c r="O2606" i="3"/>
  <c r="O2608" i="3"/>
  <c r="O2619" i="3"/>
  <c r="O2459" i="3"/>
  <c r="O2609" i="3"/>
  <c r="B257" i="8"/>
  <c r="E257" i="8"/>
  <c r="G257" i="8"/>
  <c r="L2647" i="3"/>
  <c r="M2647" i="3"/>
  <c r="O2626" i="3"/>
  <c r="O2612" i="3"/>
  <c r="O2598" i="3"/>
  <c r="O2618" i="3"/>
  <c r="O2585" i="3"/>
  <c r="O2477" i="3"/>
  <c r="O2603" i="3"/>
  <c r="O2620" i="3"/>
  <c r="C257" i="8"/>
  <c r="C258" i="8"/>
  <c r="F257" i="8"/>
  <c r="F258" i="8"/>
  <c r="O2632" i="3"/>
  <c r="O2615" i="3"/>
  <c r="O2635" i="3"/>
  <c r="O2640" i="3"/>
  <c r="L2639" i="3"/>
  <c r="M2639" i="3"/>
  <c r="O2636" i="3"/>
  <c r="O2633" i="3"/>
  <c r="O2625" i="3"/>
  <c r="K2623" i="3"/>
  <c r="B258" i="8"/>
  <c r="O2616" i="3"/>
  <c r="O2604" i="3"/>
  <c r="O2600" i="3"/>
  <c r="O2586" i="3"/>
  <c r="O2596" i="3"/>
  <c r="O2556" i="3"/>
  <c r="O2569" i="3"/>
  <c r="O2529" i="3"/>
  <c r="O2520" i="3"/>
  <c r="O2594" i="3"/>
  <c r="O2447" i="3"/>
  <c r="O2457" i="3"/>
  <c r="O2587" i="3"/>
  <c r="O2493" i="3"/>
  <c r="O2554" i="3"/>
  <c r="O2572" i="3"/>
  <c r="O2470" i="3"/>
  <c r="O2550" i="3"/>
  <c r="O2496" i="3"/>
  <c r="O2512" i="3"/>
  <c r="O2545" i="3"/>
  <c r="O2564" i="3"/>
  <c r="O2526" i="3"/>
  <c r="O2516" i="3"/>
  <c r="O2521" i="3"/>
  <c r="O2573" i="3"/>
  <c r="O2579" i="3"/>
  <c r="O2574" i="3"/>
  <c r="O2578" i="3"/>
  <c r="O2499" i="3"/>
  <c r="O2476" i="3"/>
  <c r="O2535" i="3"/>
  <c r="O2525" i="3"/>
  <c r="O2531" i="3"/>
  <c r="O2541" i="3"/>
  <c r="O2547" i="3"/>
  <c r="O2513" i="3"/>
  <c r="O2518" i="3"/>
  <c r="O2538" i="3"/>
  <c r="O2543" i="3"/>
  <c r="O2576" i="3"/>
  <c r="O2593" i="3"/>
  <c r="O2442" i="3"/>
  <c r="O2475" i="3"/>
  <c r="O2383" i="3"/>
  <c r="O2449" i="3"/>
  <c r="O2465" i="3"/>
  <c r="O2544" i="3"/>
  <c r="O2555" i="3"/>
  <c r="O2567" i="3"/>
  <c r="O2571" i="3"/>
  <c r="O2577" i="3"/>
  <c r="O2582" i="3"/>
  <c r="O2490" i="3"/>
  <c r="O2532" i="3"/>
  <c r="O2505" i="3"/>
  <c r="O2488" i="3"/>
  <c r="O2340" i="3"/>
  <c r="O2431" i="3"/>
  <c r="O2501" i="3"/>
  <c r="O2519" i="3"/>
  <c r="O2540" i="3"/>
  <c r="O2563" i="3"/>
  <c r="O2568" i="3"/>
  <c r="O2583" i="3"/>
  <c r="O2509" i="3"/>
  <c r="O2480" i="3"/>
  <c r="O2489" i="3"/>
  <c r="O2427" i="3"/>
  <c r="O2436" i="3"/>
  <c r="O2481" i="3"/>
  <c r="O2491" i="3"/>
  <c r="O2584" i="3"/>
  <c r="O2474" i="3"/>
  <c r="O2503" i="3"/>
  <c r="O2523" i="3"/>
  <c r="O2534" i="3"/>
  <c r="O2486" i="3"/>
  <c r="O2517" i="3"/>
  <c r="O2527" i="3"/>
  <c r="O2537" i="3"/>
  <c r="O2452" i="3"/>
  <c r="O2546" i="3"/>
  <c r="O2551" i="3"/>
  <c r="O2507" i="3"/>
  <c r="O2487" i="3"/>
  <c r="O2514" i="3"/>
  <c r="O2482" i="3"/>
  <c r="O2530" i="3"/>
  <c r="O2549" i="3"/>
  <c r="O2510" i="3"/>
  <c r="O2495" i="3"/>
  <c r="O2511" i="3"/>
  <c r="O2438" i="3"/>
  <c r="O2464" i="3"/>
  <c r="O2467" i="3"/>
  <c r="O2500" i="3"/>
  <c r="O2479" i="3"/>
  <c r="O2494" i="3"/>
  <c r="O2484" i="3"/>
  <c r="O2445" i="3"/>
  <c r="O2462" i="3"/>
  <c r="O2430" i="3"/>
  <c r="O2441" i="3"/>
  <c r="O2471" i="3"/>
  <c r="O2423" i="3"/>
  <c r="O2552" i="3"/>
  <c r="O2536" i="3"/>
  <c r="O2580" i="3"/>
  <c r="O2528" i="3"/>
  <c r="O2458" i="3"/>
  <c r="O2424" i="3"/>
  <c r="O2553" i="3"/>
  <c r="O2566" i="3"/>
  <c r="O2575" i="3"/>
  <c r="O2448" i="3"/>
  <c r="O2557" i="3"/>
  <c r="O2429" i="3"/>
  <c r="O2460" i="3"/>
  <c r="O2461" i="3"/>
  <c r="O2522" i="3"/>
  <c r="O2515" i="3"/>
  <c r="O2483" i="3"/>
  <c r="O2542" i="3"/>
  <c r="L2592" i="3"/>
  <c r="B251" i="8"/>
  <c r="D254" i="8"/>
  <c r="E251" i="8"/>
  <c r="G254" i="8"/>
  <c r="O2485" i="3"/>
  <c r="M2592" i="3"/>
  <c r="O2502" i="3"/>
  <c r="O2472" i="3"/>
  <c r="K2581" i="3"/>
  <c r="B254" i="8"/>
  <c r="L2581" i="3"/>
  <c r="F254" i="8" s="1"/>
  <c r="C254" i="8"/>
  <c r="L2561" i="3"/>
  <c r="M2561" i="3"/>
  <c r="L2548" i="3"/>
  <c r="C251" i="8"/>
  <c r="M2548" i="3"/>
  <c r="G251" i="8" s="1"/>
  <c r="D251" i="8"/>
  <c r="M2533" i="3"/>
  <c r="K2533" i="3"/>
  <c r="O2504" i="3"/>
  <c r="M2498" i="3"/>
  <c r="O2473" i="3"/>
  <c r="O2466" i="3"/>
  <c r="K2463" i="3"/>
  <c r="O2455" i="3"/>
  <c r="O2454" i="3"/>
  <c r="O2456" i="3"/>
  <c r="L2446" i="3"/>
  <c r="M2446" i="3"/>
  <c r="O2444" i="3"/>
  <c r="O2443" i="3"/>
  <c r="O2439" i="3"/>
  <c r="O2422" i="3"/>
  <c r="O2418" i="3"/>
  <c r="O2435" i="3"/>
  <c r="O2432" i="3"/>
  <c r="O2426" i="3"/>
  <c r="O2412" i="3"/>
  <c r="O2399" i="3"/>
  <c r="O2400" i="3"/>
  <c r="M2434" i="3"/>
  <c r="O2428" i="3"/>
  <c r="O2407" i="3"/>
  <c r="O2380" i="3"/>
  <c r="O2417" i="3"/>
  <c r="L2425" i="3"/>
  <c r="M2425" i="3"/>
  <c r="O2260" i="3"/>
  <c r="O2416" i="3"/>
  <c r="O2388" i="3"/>
  <c r="O2405" i="3"/>
  <c r="O2310" i="3"/>
  <c r="O2421" i="3"/>
  <c r="O2402" i="3"/>
  <c r="O2398" i="3"/>
  <c r="O2387" i="3"/>
  <c r="O2409" i="3"/>
  <c r="O2397" i="3"/>
  <c r="O2414" i="3"/>
  <c r="O2382" i="3"/>
  <c r="G233" i="8"/>
  <c r="O2361" i="3"/>
  <c r="O2314" i="3"/>
  <c r="O2413" i="3"/>
  <c r="O2341" i="3"/>
  <c r="O2403" i="3"/>
  <c r="O2381" i="3"/>
  <c r="O2376" i="3"/>
  <c r="O2392" i="3"/>
  <c r="O2393" i="3"/>
  <c r="O2411" i="3"/>
  <c r="B234" i="8"/>
  <c r="O2395" i="3"/>
  <c r="E234" i="8"/>
  <c r="B233" i="8"/>
  <c r="O2419" i="3"/>
  <c r="L2415" i="3"/>
  <c r="O2410" i="3"/>
  <c r="O2406" i="3"/>
  <c r="M2401" i="3"/>
  <c r="K2401" i="3"/>
  <c r="O2396" i="3"/>
  <c r="O2391" i="3"/>
  <c r="L2390" i="3"/>
  <c r="M2390" i="3"/>
  <c r="O2358" i="3"/>
  <c r="O2359" i="3"/>
  <c r="O2360" i="3"/>
  <c r="O2373" i="3"/>
  <c r="O2386" i="3"/>
  <c r="O2363" i="3"/>
  <c r="O2353" i="3"/>
  <c r="O2301" i="3"/>
  <c r="O2322" i="3"/>
  <c r="O2284" i="3"/>
  <c r="O2319" i="3"/>
  <c r="O2349" i="3"/>
  <c r="O2384" i="3"/>
  <c r="O2374" i="3"/>
  <c r="O2378" i="3"/>
  <c r="O2385" i="3"/>
  <c r="O2362" i="3"/>
  <c r="O2306" i="3"/>
  <c r="O2308" i="3"/>
  <c r="O2271" i="3"/>
  <c r="O2320" i="3"/>
  <c r="O2328" i="3"/>
  <c r="O2375" i="3"/>
  <c r="O2372" i="3"/>
  <c r="O2275" i="3"/>
  <c r="O2369" i="3"/>
  <c r="O2366" i="3"/>
  <c r="O2377" i="3"/>
  <c r="O2324" i="3"/>
  <c r="M2371" i="3"/>
  <c r="K2371" i="3"/>
  <c r="O2370" i="3"/>
  <c r="O2367" i="3"/>
  <c r="O2368" i="3"/>
  <c r="L2364" i="3"/>
  <c r="O2357" i="3"/>
  <c r="O2321" i="3"/>
  <c r="O2342" i="3"/>
  <c r="O2352" i="3"/>
  <c r="O2282" i="3"/>
  <c r="O2315" i="3"/>
  <c r="O2286" i="3"/>
  <c r="O2297" i="3"/>
  <c r="B230" i="8"/>
  <c r="O2279" i="3"/>
  <c r="O2343" i="3"/>
  <c r="O2348" i="3"/>
  <c r="O2350" i="3"/>
  <c r="O2287" i="3"/>
  <c r="O2339" i="3"/>
  <c r="O2298" i="3"/>
  <c r="O2316" i="3"/>
  <c r="O2289" i="3"/>
  <c r="O2300" i="3"/>
  <c r="O2290" i="3"/>
  <c r="O2312" i="3"/>
  <c r="O2318" i="3"/>
  <c r="O2336" i="3"/>
  <c r="O2347" i="3"/>
  <c r="O2261" i="3"/>
  <c r="O2309" i="3"/>
  <c r="O2288" i="3"/>
  <c r="O2330" i="3"/>
  <c r="O2256" i="3"/>
  <c r="O2305" i="3"/>
  <c r="D233" i="8"/>
  <c r="O2325" i="3"/>
  <c r="O2332" i="3"/>
  <c r="O2327" i="3"/>
  <c r="O2242" i="3"/>
  <c r="O2346" i="3"/>
  <c r="O2262" i="3"/>
  <c r="O2311" i="3"/>
  <c r="O2280" i="3"/>
  <c r="O2254" i="3"/>
  <c r="O2293" i="3"/>
  <c r="O2294" i="3"/>
  <c r="O2281" i="3"/>
  <c r="O2351" i="3"/>
  <c r="E219" i="8"/>
  <c r="O2323" i="3"/>
  <c r="E230" i="8"/>
  <c r="O2295" i="3"/>
  <c r="O2291" i="3"/>
  <c r="O2307" i="3"/>
  <c r="O2331" i="3"/>
  <c r="O2335" i="3"/>
  <c r="O2269" i="3"/>
  <c r="O2292" i="3"/>
  <c r="D231" i="8"/>
  <c r="G231" i="8"/>
  <c r="B232" i="8"/>
  <c r="E232" i="8"/>
  <c r="O2355" i="3"/>
  <c r="D230" i="8"/>
  <c r="O2304" i="3"/>
  <c r="O2329" i="3"/>
  <c r="G230" i="8"/>
  <c r="E220" i="8"/>
  <c r="O2194" i="3"/>
  <c r="O2299" i="3"/>
  <c r="L2338" i="3"/>
  <c r="M2338" i="3"/>
  <c r="O2285" i="3"/>
  <c r="E233" i="8"/>
  <c r="O2354" i="3"/>
  <c r="M2345" i="3"/>
  <c r="O2337" i="3"/>
  <c r="L2334" i="3"/>
  <c r="C234" i="8"/>
  <c r="M2334" i="3"/>
  <c r="G234" i="8" s="1"/>
  <c r="D234" i="8"/>
  <c r="O2333" i="3"/>
  <c r="O2326" i="3"/>
  <c r="L2317" i="3"/>
  <c r="C233" i="8"/>
  <c r="O2313" i="3"/>
  <c r="L2303" i="3"/>
  <c r="C232" i="8"/>
  <c r="M2303" i="3"/>
  <c r="G232" i="8" s="1"/>
  <c r="D232" i="8"/>
  <c r="K2296" i="3"/>
  <c r="B231" i="8"/>
  <c r="L2296" i="3"/>
  <c r="F231" i="8" s="1"/>
  <c r="C231" i="8"/>
  <c r="L2283" i="3"/>
  <c r="C230" i="8"/>
  <c r="O2277" i="3"/>
  <c r="O2243" i="3"/>
  <c r="O2251" i="3"/>
  <c r="O2268" i="3"/>
  <c r="O2265" i="3"/>
  <c r="O2274" i="3"/>
  <c r="O2266" i="3"/>
  <c r="O2248" i="3"/>
  <c r="O2227" i="3"/>
  <c r="O2259" i="3"/>
  <c r="O2267" i="3"/>
  <c r="O2273" i="3"/>
  <c r="O2276" i="3"/>
  <c r="O2272" i="3"/>
  <c r="O2270" i="3"/>
  <c r="O2200" i="3"/>
  <c r="O2255" i="3"/>
  <c r="O2252" i="3"/>
  <c r="O2187" i="3"/>
  <c r="O2257" i="3"/>
  <c r="O2263" i="3"/>
  <c r="O2247" i="3"/>
  <c r="B226" i="8"/>
  <c r="O2229" i="3"/>
  <c r="E226" i="8"/>
  <c r="O2241" i="3"/>
  <c r="O2245" i="3"/>
  <c r="O2249" i="3"/>
  <c r="O2189" i="3"/>
  <c r="O2250" i="3"/>
  <c r="O2202" i="3"/>
  <c r="O2198" i="3"/>
  <c r="O2244" i="3"/>
  <c r="L2264" i="3"/>
  <c r="M2264" i="3"/>
  <c r="O2258" i="3"/>
  <c r="O2246" i="3"/>
  <c r="O2232" i="3"/>
  <c r="O2240" i="3"/>
  <c r="O2239" i="3"/>
  <c r="O2220" i="3"/>
  <c r="E218" i="8"/>
  <c r="O2212" i="3"/>
  <c r="O2197" i="3"/>
  <c r="O2213" i="3"/>
  <c r="O2207" i="3"/>
  <c r="O2228" i="3"/>
  <c r="B219" i="8"/>
  <c r="O2236" i="3"/>
  <c r="O2204" i="3"/>
  <c r="O2201" i="3"/>
  <c r="O2217" i="3"/>
  <c r="O2231" i="3"/>
  <c r="O2203" i="3"/>
  <c r="O2190" i="3"/>
  <c r="O2225" i="3"/>
  <c r="O2237" i="3"/>
  <c r="O2222" i="3"/>
  <c r="O2210" i="3"/>
  <c r="O2224" i="3"/>
  <c r="O2185" i="3"/>
  <c r="O2192" i="3"/>
  <c r="O2199" i="3"/>
  <c r="O2234" i="3"/>
  <c r="O2184" i="3"/>
  <c r="O2191" i="3"/>
  <c r="O2196" i="3"/>
  <c r="K2235" i="3"/>
  <c r="O2017" i="3"/>
  <c r="L2235" i="3"/>
  <c r="O2208" i="3"/>
  <c r="O2230" i="3"/>
  <c r="O2233" i="3"/>
  <c r="L2226" i="3"/>
  <c r="F226" i="8" s="1"/>
  <c r="C226" i="8"/>
  <c r="M2226" i="3"/>
  <c r="G226" i="8" s="1"/>
  <c r="D226" i="8"/>
  <c r="O2223" i="3"/>
  <c r="O2215" i="3"/>
  <c r="O2219" i="3"/>
  <c r="O2218" i="3"/>
  <c r="L2214" i="3"/>
  <c r="M2214" i="3"/>
  <c r="O2211" i="3"/>
  <c r="O2209" i="3"/>
  <c r="O2206" i="3"/>
  <c r="O2195" i="3"/>
  <c r="O2124" i="3"/>
  <c r="O2179" i="3"/>
  <c r="O2183" i="3"/>
  <c r="O2188" i="3"/>
  <c r="O2073" i="3"/>
  <c r="O2022" i="3"/>
  <c r="O2177" i="3"/>
  <c r="O2134" i="3"/>
  <c r="B216" i="8"/>
  <c r="E216" i="8"/>
  <c r="O2182" i="3"/>
  <c r="O2070" i="3"/>
  <c r="O2103" i="3"/>
  <c r="O2100" i="3"/>
  <c r="O2150" i="3"/>
  <c r="O2071" i="3"/>
  <c r="O2170" i="3"/>
  <c r="O2175" i="3"/>
  <c r="O2165" i="3"/>
  <c r="O2180" i="3"/>
  <c r="O2131" i="3"/>
  <c r="O2169" i="3"/>
  <c r="O2105" i="3"/>
  <c r="O2046" i="3"/>
  <c r="O2038" i="3"/>
  <c r="O2174" i="3"/>
  <c r="O2139" i="3"/>
  <c r="O2045" i="3"/>
  <c r="O2181" i="3"/>
  <c r="O2081" i="3"/>
  <c r="O2090" i="3"/>
  <c r="O2128" i="3"/>
  <c r="O2149" i="3"/>
  <c r="O2154" i="3"/>
  <c r="O2095" i="3"/>
  <c r="O2156" i="3"/>
  <c r="O2160" i="3"/>
  <c r="O2159" i="3"/>
  <c r="O2168" i="3"/>
  <c r="O2132" i="3"/>
  <c r="O2163" i="3"/>
  <c r="O2157" i="3"/>
  <c r="O2162" i="3"/>
  <c r="O2066" i="3"/>
  <c r="O2142" i="3"/>
  <c r="O2115" i="3"/>
  <c r="O2111" i="3"/>
  <c r="O2096" i="3"/>
  <c r="O2141" i="3"/>
  <c r="O2153" i="3"/>
  <c r="O2032" i="3"/>
  <c r="O2106" i="3"/>
  <c r="O2034" i="3"/>
  <c r="O2085" i="3"/>
  <c r="O2151" i="3"/>
  <c r="O2155" i="3"/>
  <c r="O2166" i="3"/>
  <c r="O2172" i="3"/>
  <c r="O2133" i="3"/>
  <c r="O2137" i="3"/>
  <c r="O2109" i="3"/>
  <c r="O2136" i="3"/>
  <c r="O2083" i="3"/>
  <c r="O2094" i="3"/>
  <c r="O2120" i="3"/>
  <c r="O2078" i="3"/>
  <c r="O2161" i="3"/>
  <c r="O2152" i="3"/>
  <c r="O2112" i="3"/>
  <c r="C219" i="8"/>
  <c r="O2065" i="3"/>
  <c r="O2072" i="3"/>
  <c r="O2091" i="3"/>
  <c r="O2101" i="3"/>
  <c r="O2116" i="3"/>
  <c r="O2089" i="3"/>
  <c r="O2173" i="3"/>
  <c r="O2028" i="3"/>
  <c r="O2015" i="3"/>
  <c r="O2098" i="3"/>
  <c r="O2144" i="3"/>
  <c r="O2146" i="3"/>
  <c r="B220" i="8"/>
  <c r="M2171" i="3"/>
  <c r="K2171" i="3"/>
  <c r="O2167" i="3"/>
  <c r="O2164" i="3"/>
  <c r="L2158" i="3"/>
  <c r="C220" i="8"/>
  <c r="M2158" i="3"/>
  <c r="G220" i="8" s="1"/>
  <c r="D220" i="8"/>
  <c r="O2148" i="3"/>
  <c r="F219" i="8"/>
  <c r="O2147" i="3"/>
  <c r="O2037" i="3"/>
  <c r="O2068" i="3"/>
  <c r="O2084" i="3"/>
  <c r="O2114" i="3"/>
  <c r="O2121" i="3"/>
  <c r="O2119" i="3"/>
  <c r="O2040" i="3"/>
  <c r="O2052" i="3"/>
  <c r="O2056" i="3"/>
  <c r="O2060" i="3"/>
  <c r="O2125" i="3"/>
  <c r="O2138" i="3"/>
  <c r="O2053" i="3"/>
  <c r="O2122" i="3"/>
  <c r="O2031" i="3"/>
  <c r="O2113" i="3"/>
  <c r="O2102" i="3"/>
  <c r="O2021" i="3"/>
  <c r="O2036" i="3"/>
  <c r="O2041" i="3"/>
  <c r="O2067" i="3"/>
  <c r="O2077" i="3"/>
  <c r="O2127" i="3"/>
  <c r="O2135" i="3"/>
  <c r="O2097" i="3"/>
  <c r="O2030" i="3"/>
  <c r="O2145" i="3"/>
  <c r="O2117" i="3"/>
  <c r="O2050" i="3"/>
  <c r="O2016" i="3"/>
  <c r="O2027" i="3"/>
  <c r="O2019" i="3"/>
  <c r="O2033" i="3"/>
  <c r="O2058" i="3"/>
  <c r="O2107" i="3"/>
  <c r="O2044" i="3"/>
  <c r="O2080" i="3"/>
  <c r="O2086" i="3"/>
  <c r="O2123" i="3"/>
  <c r="O2130" i="3"/>
  <c r="O2108" i="3"/>
  <c r="O2110" i="3"/>
  <c r="O2074" i="3"/>
  <c r="B218" i="8"/>
  <c r="C218" i="8"/>
  <c r="O2055" i="3"/>
  <c r="F218" i="8"/>
  <c r="O2082" i="3"/>
  <c r="O2126" i="3"/>
  <c r="O2088" i="3"/>
  <c r="M2143" i="3"/>
  <c r="D219" i="8"/>
  <c r="M2129" i="3"/>
  <c r="D218" i="8"/>
  <c r="B217" i="8"/>
  <c r="E217" i="8"/>
  <c r="L2118" i="3"/>
  <c r="C217" i="8"/>
  <c r="D217" i="8"/>
  <c r="M2118" i="3"/>
  <c r="G217" i="8" s="1"/>
  <c r="L2104" i="3"/>
  <c r="C216" i="8"/>
  <c r="M2104" i="3"/>
  <c r="G216" i="8" s="1"/>
  <c r="D216" i="8"/>
  <c r="O2092" i="3"/>
  <c r="O2087" i="3"/>
  <c r="O2076" i="3"/>
  <c r="L2069" i="3"/>
  <c r="M2069" i="3"/>
  <c r="O2064" i="3"/>
  <c r="O2063" i="3"/>
  <c r="O2061" i="3"/>
  <c r="O2062" i="3"/>
  <c r="L2057" i="3"/>
  <c r="M2057" i="3"/>
  <c r="O2054" i="3"/>
  <c r="O2049" i="3"/>
  <c r="L2048" i="3"/>
  <c r="M2051" i="3"/>
  <c r="K2051" i="3"/>
  <c r="O2043" i="3"/>
  <c r="O2035" i="3"/>
  <c r="O2029" i="3"/>
  <c r="O2010" i="3"/>
  <c r="O2009" i="3"/>
  <c r="K2025" i="3"/>
  <c r="L2024" i="3"/>
  <c r="M2024" i="3"/>
  <c r="O2020" i="3"/>
  <c r="O2023" i="3"/>
  <c r="O2007" i="3"/>
  <c r="O2004" i="3"/>
  <c r="O2003" i="3"/>
  <c r="K2002" i="3"/>
  <c r="O2012" i="3"/>
  <c r="O2006" i="3"/>
  <c r="O2018" i="3"/>
  <c r="O2000" i="3"/>
  <c r="O2005" i="3"/>
  <c r="O2011" i="3"/>
  <c r="O2014" i="3"/>
  <c r="O2008" i="3"/>
  <c r="A337" i="1"/>
  <c r="A338" i="1" s="1"/>
  <c r="A339" i="1" s="1"/>
  <c r="A340" i="1" s="1"/>
  <c r="F338" i="1"/>
  <c r="I338" i="1" s="1"/>
  <c r="G338" i="1"/>
  <c r="J338" i="1" s="1"/>
  <c r="H338" i="1"/>
  <c r="K338" i="1" s="1"/>
  <c r="F339" i="1"/>
  <c r="I339" i="1" s="1"/>
  <c r="G339" i="1"/>
  <c r="J339" i="1" s="1"/>
  <c r="H339" i="1"/>
  <c r="K339" i="1" s="1"/>
  <c r="F340" i="1"/>
  <c r="I340" i="1" s="1"/>
  <c r="G340" i="1"/>
  <c r="J340" i="1" s="1"/>
  <c r="H340" i="1"/>
  <c r="K340" i="1" s="1"/>
  <c r="H337" i="1"/>
  <c r="K337" i="1" s="1"/>
  <c r="G337" i="1"/>
  <c r="J337" i="1" s="1"/>
  <c r="F337" i="1"/>
  <c r="I337" i="1" s="1"/>
  <c r="K148" i="2"/>
  <c r="F332" i="1"/>
  <c r="I332" i="1" s="1"/>
  <c r="G332" i="1"/>
  <c r="J332" i="1" s="1"/>
  <c r="H332" i="1"/>
  <c r="K332" i="1" s="1"/>
  <c r="F333" i="1"/>
  <c r="I333" i="1" s="1"/>
  <c r="G333" i="1"/>
  <c r="J333" i="1" s="1"/>
  <c r="H333" i="1"/>
  <c r="K333" i="1" s="1"/>
  <c r="F334" i="1"/>
  <c r="I334" i="1" s="1"/>
  <c r="G334" i="1"/>
  <c r="J334" i="1" s="1"/>
  <c r="H334" i="1"/>
  <c r="K334" i="1" s="1"/>
  <c r="F335" i="1"/>
  <c r="I335" i="1" s="1"/>
  <c r="G335" i="1"/>
  <c r="J335" i="1" s="1"/>
  <c r="H335" i="1"/>
  <c r="K335" i="1" s="1"/>
  <c r="F336" i="1"/>
  <c r="I336" i="1" s="1"/>
  <c r="G336" i="1"/>
  <c r="J336" i="1" s="1"/>
  <c r="H336" i="1"/>
  <c r="K336" i="1" s="1"/>
  <c r="A332" i="1"/>
  <c r="A333" i="1" s="1"/>
  <c r="A334" i="1" s="1"/>
  <c r="A335" i="1" s="1"/>
  <c r="A336" i="1" s="1"/>
  <c r="A329" i="1"/>
  <c r="A330" i="1" s="1"/>
  <c r="A331" i="1" s="1"/>
  <c r="F331" i="1"/>
  <c r="I331" i="1" s="1"/>
  <c r="G331" i="1"/>
  <c r="J331" i="1" s="1"/>
  <c r="H331" i="1"/>
  <c r="K331" i="1" s="1"/>
  <c r="F330" i="1"/>
  <c r="I330" i="1" s="1"/>
  <c r="G330" i="1"/>
  <c r="J330" i="1" s="1"/>
  <c r="H330" i="1"/>
  <c r="K330" i="1" s="1"/>
  <c r="F329" i="1"/>
  <c r="I329" i="1" s="1"/>
  <c r="G329" i="1"/>
  <c r="J329" i="1" s="1"/>
  <c r="H329" i="1"/>
  <c r="K329" i="1" s="1"/>
  <c r="O3024" i="3" l="1"/>
  <c r="O3015" i="3"/>
  <c r="O3000" i="3"/>
  <c r="F286" i="8"/>
  <c r="O2946" i="3"/>
  <c r="H286" i="8" s="1"/>
  <c r="O2914" i="3"/>
  <c r="O2902" i="3"/>
  <c r="O2887" i="3"/>
  <c r="G281" i="8"/>
  <c r="O2872" i="3"/>
  <c r="H281" i="8" s="1"/>
  <c r="E280" i="8"/>
  <c r="O2859" i="3"/>
  <c r="H280" i="8" s="1"/>
  <c r="F279" i="8"/>
  <c r="O2846" i="3"/>
  <c r="H279" i="8" s="1"/>
  <c r="L338" i="1"/>
  <c r="O2827" i="3"/>
  <c r="O2805" i="3"/>
  <c r="E273" i="8"/>
  <c r="O2790" i="3"/>
  <c r="H273" i="8" s="1"/>
  <c r="O2777" i="3"/>
  <c r="O2763" i="3"/>
  <c r="O2731" i="3"/>
  <c r="E267" i="8"/>
  <c r="O2724" i="3"/>
  <c r="H267" i="8" s="1"/>
  <c r="O2708" i="3"/>
  <c r="H257" i="8"/>
  <c r="M257" i="8" s="1"/>
  <c r="O2661" i="3"/>
  <c r="O2647" i="3"/>
  <c r="O2639" i="3"/>
  <c r="E258" i="8"/>
  <c r="O2623" i="3"/>
  <c r="H258" i="8" s="1"/>
  <c r="O2592" i="3"/>
  <c r="E254" i="8"/>
  <c r="O2581" i="3"/>
  <c r="H254" i="8" s="1"/>
  <c r="O2561" i="3"/>
  <c r="F251" i="8"/>
  <c r="O2548" i="3"/>
  <c r="H251" i="8" s="1"/>
  <c r="O2533" i="3"/>
  <c r="O2498" i="3"/>
  <c r="O2463" i="3"/>
  <c r="O2446" i="3"/>
  <c r="O2434" i="3"/>
  <c r="O2425" i="3"/>
  <c r="O2415" i="3"/>
  <c r="O2401" i="3"/>
  <c r="O2390" i="3"/>
  <c r="O2371" i="3"/>
  <c r="O2364" i="3"/>
  <c r="O2338" i="3"/>
  <c r="O2345" i="3"/>
  <c r="F234" i="8"/>
  <c r="O2334" i="3"/>
  <c r="H234" i="8" s="1"/>
  <c r="F233" i="8"/>
  <c r="O2317" i="3"/>
  <c r="H233" i="8" s="1"/>
  <c r="F232" i="8"/>
  <c r="O2303" i="3"/>
  <c r="H232" i="8" s="1"/>
  <c r="E231" i="8"/>
  <c r="O2296" i="3"/>
  <c r="H231" i="8" s="1"/>
  <c r="F230" i="8"/>
  <c r="O2283" i="3"/>
  <c r="H230" i="8" s="1"/>
  <c r="O2264" i="3"/>
  <c r="O2235" i="3"/>
  <c r="O2226" i="3"/>
  <c r="H226" i="8" s="1"/>
  <c r="O2214" i="3"/>
  <c r="O2171" i="3"/>
  <c r="F220" i="8"/>
  <c r="O2158" i="3"/>
  <c r="H220" i="8" s="1"/>
  <c r="G219" i="8"/>
  <c r="O2143" i="3"/>
  <c r="H219" i="8" s="1"/>
  <c r="G218" i="8"/>
  <c r="O2129" i="3"/>
  <c r="H218" i="8" s="1"/>
  <c r="F217" i="8"/>
  <c r="O2118" i="3"/>
  <c r="H217" i="8" s="1"/>
  <c r="F216" i="8"/>
  <c r="O2104" i="3"/>
  <c r="H216" i="8" s="1"/>
  <c r="O2069" i="3"/>
  <c r="O2057" i="3"/>
  <c r="O2048" i="3"/>
  <c r="O2051" i="3"/>
  <c r="O2024" i="3"/>
  <c r="O2025" i="3"/>
  <c r="O2002" i="3"/>
  <c r="L340" i="1"/>
  <c r="L339" i="1"/>
  <c r="L337" i="1"/>
  <c r="L148" i="2"/>
  <c r="M148" i="2" s="1"/>
  <c r="L334" i="1"/>
  <c r="L333" i="1"/>
  <c r="L335" i="1"/>
  <c r="L336" i="1"/>
  <c r="L332" i="1"/>
  <c r="L331" i="1"/>
  <c r="L330" i="1"/>
  <c r="L329" i="1"/>
  <c r="A324" i="1"/>
  <c r="A325" i="1" s="1"/>
  <c r="A326" i="1" s="1"/>
  <c r="A327" i="1" s="1"/>
  <c r="A328" i="1" s="1"/>
  <c r="F324" i="1"/>
  <c r="I324" i="1" s="1"/>
  <c r="G324" i="1"/>
  <c r="J324" i="1" s="1"/>
  <c r="H324" i="1"/>
  <c r="K324" i="1" s="1"/>
  <c r="F325" i="1"/>
  <c r="I325" i="1" s="1"/>
  <c r="G325" i="1"/>
  <c r="J325" i="1" s="1"/>
  <c r="H325" i="1"/>
  <c r="K325" i="1" s="1"/>
  <c r="F326" i="1"/>
  <c r="I326" i="1" s="1"/>
  <c r="G326" i="1"/>
  <c r="J326" i="1" s="1"/>
  <c r="H326" i="1"/>
  <c r="K326" i="1" s="1"/>
  <c r="F327" i="1"/>
  <c r="I327" i="1" s="1"/>
  <c r="G327" i="1"/>
  <c r="J327" i="1" s="1"/>
  <c r="H327" i="1"/>
  <c r="K327" i="1" s="1"/>
  <c r="F328" i="1"/>
  <c r="I328" i="1" s="1"/>
  <c r="G328" i="1"/>
  <c r="J328" i="1" s="1"/>
  <c r="H328" i="1"/>
  <c r="K328" i="1" s="1"/>
  <c r="I286" i="8" l="1"/>
  <c r="M286" i="8"/>
  <c r="K286" i="8"/>
  <c r="J286" i="8"/>
  <c r="I281" i="8"/>
  <c r="J281" i="8"/>
  <c r="M281" i="8"/>
  <c r="K281" i="8"/>
  <c r="I280" i="8"/>
  <c r="K280" i="8"/>
  <c r="J280" i="8"/>
  <c r="M280" i="8"/>
  <c r="I279" i="8"/>
  <c r="K279" i="8"/>
  <c r="J279" i="8"/>
  <c r="M279" i="8"/>
  <c r="I273" i="8"/>
  <c r="M273" i="8"/>
  <c r="K273" i="8"/>
  <c r="J273" i="8"/>
  <c r="I267" i="8"/>
  <c r="M267" i="8"/>
  <c r="K267" i="8"/>
  <c r="J267" i="8"/>
  <c r="I257" i="8"/>
  <c r="J257" i="8"/>
  <c r="K257" i="8"/>
  <c r="I258" i="8"/>
  <c r="J258" i="8"/>
  <c r="M258" i="8"/>
  <c r="K258" i="8"/>
  <c r="I254" i="8"/>
  <c r="M254" i="8"/>
  <c r="J254" i="8"/>
  <c r="K254" i="8"/>
  <c r="I251" i="8"/>
  <c r="M251" i="8"/>
  <c r="K251" i="8"/>
  <c r="J251" i="8"/>
  <c r="I234" i="8"/>
  <c r="M234" i="8"/>
  <c r="J234" i="8"/>
  <c r="K234" i="8"/>
  <c r="I233" i="8"/>
  <c r="M233" i="8"/>
  <c r="K233" i="8"/>
  <c r="J233" i="8"/>
  <c r="K232" i="8"/>
  <c r="I232" i="8"/>
  <c r="M232" i="8"/>
  <c r="J232" i="8"/>
  <c r="I231" i="8"/>
  <c r="M231" i="8"/>
  <c r="K231" i="8"/>
  <c r="J231" i="8"/>
  <c r="J230" i="8"/>
  <c r="M230" i="8"/>
  <c r="K230" i="8"/>
  <c r="I230" i="8"/>
  <c r="I226" i="8"/>
  <c r="M226" i="8"/>
  <c r="K226" i="8"/>
  <c r="J226" i="8"/>
  <c r="I220" i="8"/>
  <c r="M220" i="8"/>
  <c r="J220" i="8"/>
  <c r="K220" i="8"/>
  <c r="I219" i="8"/>
  <c r="M219" i="8"/>
  <c r="K219" i="8"/>
  <c r="J219" i="8"/>
  <c r="I218" i="8"/>
  <c r="K218" i="8"/>
  <c r="J218" i="8"/>
  <c r="M218" i="8"/>
  <c r="I217" i="8"/>
  <c r="M217" i="8"/>
  <c r="K217" i="8"/>
  <c r="J217" i="8"/>
  <c r="I216" i="8"/>
  <c r="M216" i="8"/>
  <c r="K216" i="8"/>
  <c r="J216" i="8"/>
  <c r="L327" i="1"/>
  <c r="L324" i="1"/>
  <c r="L326" i="1"/>
  <c r="L325" i="1"/>
  <c r="L328" i="1"/>
  <c r="F320" i="1"/>
  <c r="I320" i="1" s="1"/>
  <c r="G320" i="1"/>
  <c r="J320" i="1" s="1"/>
  <c r="H320" i="1"/>
  <c r="K320" i="1" s="1"/>
  <c r="F321" i="1"/>
  <c r="I321" i="1" s="1"/>
  <c r="G321" i="1"/>
  <c r="J321" i="1" s="1"/>
  <c r="H321" i="1"/>
  <c r="K321" i="1" s="1"/>
  <c r="F322" i="1"/>
  <c r="I322" i="1" s="1"/>
  <c r="G322" i="1"/>
  <c r="J322" i="1" s="1"/>
  <c r="H322" i="1"/>
  <c r="K322" i="1" s="1"/>
  <c r="F323" i="1"/>
  <c r="I323" i="1" s="1"/>
  <c r="G323" i="1"/>
  <c r="J323" i="1" s="1"/>
  <c r="H323" i="1"/>
  <c r="K323" i="1" s="1"/>
  <c r="A320" i="1"/>
  <c r="A321" i="1" s="1"/>
  <c r="A322" i="1" s="1"/>
  <c r="A323" i="1" s="1"/>
  <c r="K147" i="2"/>
  <c r="L147" i="2" s="1"/>
  <c r="K146" i="2"/>
  <c r="L320" i="1" l="1"/>
  <c r="L323" i="1"/>
  <c r="L322" i="1"/>
  <c r="L321" i="1"/>
  <c r="M147" i="2"/>
  <c r="L146" i="2"/>
  <c r="M146" i="2" s="1"/>
  <c r="A316" i="1"/>
  <c r="A317" i="1" s="1"/>
  <c r="A318" i="1" s="1"/>
  <c r="A319" i="1" s="1"/>
  <c r="F317" i="1"/>
  <c r="I317" i="1" s="1"/>
  <c r="G317" i="1"/>
  <c r="J317" i="1" s="1"/>
  <c r="H317" i="1"/>
  <c r="K317" i="1" s="1"/>
  <c r="F318" i="1"/>
  <c r="I318" i="1" s="1"/>
  <c r="G318" i="1"/>
  <c r="J318" i="1" s="1"/>
  <c r="H318" i="1"/>
  <c r="K318" i="1" s="1"/>
  <c r="F319" i="1"/>
  <c r="I319" i="1" s="1"/>
  <c r="G319" i="1"/>
  <c r="J319" i="1" s="1"/>
  <c r="H319" i="1"/>
  <c r="K319" i="1" s="1"/>
  <c r="F316" i="1"/>
  <c r="I316" i="1" s="1"/>
  <c r="G316" i="1"/>
  <c r="J316" i="1" s="1"/>
  <c r="H316" i="1"/>
  <c r="K316" i="1" s="1"/>
  <c r="L318" i="1" l="1"/>
  <c r="L316" i="1"/>
  <c r="L317" i="1"/>
  <c r="L319" i="1"/>
  <c r="K145" i="2" l="1"/>
  <c r="L145" i="2" s="1"/>
  <c r="M145" i="2" s="1"/>
  <c r="K144" i="2"/>
  <c r="L144" i="2" s="1"/>
  <c r="M144" i="2" s="1"/>
  <c r="K143" i="2" l="1"/>
  <c r="L143" i="2" s="1"/>
  <c r="M143" i="2" l="1"/>
  <c r="F312" i="1" l="1"/>
  <c r="I312" i="1" s="1"/>
  <c r="G312" i="1"/>
  <c r="J312" i="1" s="1"/>
  <c r="H312" i="1"/>
  <c r="K312" i="1" s="1"/>
  <c r="F313" i="1"/>
  <c r="I313" i="1" s="1"/>
  <c r="G313" i="1"/>
  <c r="J313" i="1" s="1"/>
  <c r="H313" i="1"/>
  <c r="K313" i="1" s="1"/>
  <c r="F314" i="1"/>
  <c r="I314" i="1" s="1"/>
  <c r="G314" i="1"/>
  <c r="J314" i="1" s="1"/>
  <c r="H314" i="1"/>
  <c r="K314" i="1" s="1"/>
  <c r="F315" i="1"/>
  <c r="I315" i="1" s="1"/>
  <c r="G315" i="1"/>
  <c r="J315" i="1" s="1"/>
  <c r="H315" i="1"/>
  <c r="K315" i="1" s="1"/>
  <c r="A311" i="1"/>
  <c r="A312" i="1" s="1"/>
  <c r="A313" i="1" s="1"/>
  <c r="A314" i="1" s="1"/>
  <c r="A315" i="1" s="1"/>
  <c r="F311" i="1"/>
  <c r="I311" i="1" s="1"/>
  <c r="G311" i="1"/>
  <c r="J311" i="1" s="1"/>
  <c r="H311" i="1"/>
  <c r="K311" i="1" s="1"/>
  <c r="N1712" i="3"/>
  <c r="E1713" i="3"/>
  <c r="F1713" i="3"/>
  <c r="N1713" i="3" s="1"/>
  <c r="N1714" i="3"/>
  <c r="E1715" i="3"/>
  <c r="F1715" i="3"/>
  <c r="H1715" i="3" s="1"/>
  <c r="K1715" i="3" s="1"/>
  <c r="E1716" i="3"/>
  <c r="F1716" i="3"/>
  <c r="N1716" i="3" s="1"/>
  <c r="E1717" i="3"/>
  <c r="F1717" i="3"/>
  <c r="N1717" i="3" s="1"/>
  <c r="N1718" i="3"/>
  <c r="E1719" i="3"/>
  <c r="F1719" i="3"/>
  <c r="H1719" i="3" s="1"/>
  <c r="K1719" i="3" s="1"/>
  <c r="N1720" i="3"/>
  <c r="E1721" i="3"/>
  <c r="F1721" i="3"/>
  <c r="I1721" i="3" s="1"/>
  <c r="L1721" i="3" s="1"/>
  <c r="E1722" i="3"/>
  <c r="F1722" i="3"/>
  <c r="H1722" i="3" s="1"/>
  <c r="K1722" i="3" s="1"/>
  <c r="N1723" i="3"/>
  <c r="N1724" i="3"/>
  <c r="E1725" i="3"/>
  <c r="F1725" i="3"/>
  <c r="H1725" i="3" s="1"/>
  <c r="K1725" i="3" s="1"/>
  <c r="E1726" i="3"/>
  <c r="F1726" i="3"/>
  <c r="H1726" i="3" s="1"/>
  <c r="K1726" i="3" s="1"/>
  <c r="E1727" i="3"/>
  <c r="F1727" i="3"/>
  <c r="I1727" i="3" s="1"/>
  <c r="L1727" i="3" s="1"/>
  <c r="N1728" i="3"/>
  <c r="E1729" i="3"/>
  <c r="F1729" i="3"/>
  <c r="H1729" i="3" s="1"/>
  <c r="K1729" i="3" s="1"/>
  <c r="N1730" i="3"/>
  <c r="E1731" i="3"/>
  <c r="F1731" i="3"/>
  <c r="H1731" i="3" s="1"/>
  <c r="K1731" i="3" s="1"/>
  <c r="E1732" i="3"/>
  <c r="F1732" i="3"/>
  <c r="J1732" i="3" s="1"/>
  <c r="M1732" i="3" s="1"/>
  <c r="E1733" i="3"/>
  <c r="F1733" i="3"/>
  <c r="H1733" i="3" s="1"/>
  <c r="K1733" i="3" s="1"/>
  <c r="E1734" i="3"/>
  <c r="F1734" i="3"/>
  <c r="H1734" i="3" s="1"/>
  <c r="K1734" i="3" s="1"/>
  <c r="E1735" i="3"/>
  <c r="F1735" i="3"/>
  <c r="H1735" i="3" s="1"/>
  <c r="K1735" i="3" s="1"/>
  <c r="E1736" i="3"/>
  <c r="F1736" i="3"/>
  <c r="H1736" i="3" s="1"/>
  <c r="K1736" i="3" s="1"/>
  <c r="N1737" i="3"/>
  <c r="N1738" i="3"/>
  <c r="E1739" i="3"/>
  <c r="F1739" i="3"/>
  <c r="H1739" i="3" s="1"/>
  <c r="K1739" i="3" s="1"/>
  <c r="N1740" i="3"/>
  <c r="E1741" i="3"/>
  <c r="F1741" i="3"/>
  <c r="H1741" i="3" s="1"/>
  <c r="K1741" i="3" s="1"/>
  <c r="E1742" i="3"/>
  <c r="F1742" i="3"/>
  <c r="H1742" i="3" s="1"/>
  <c r="K1742" i="3" s="1"/>
  <c r="E1743" i="3"/>
  <c r="F1743" i="3"/>
  <c r="J1743" i="3" s="1"/>
  <c r="M1743" i="3" s="1"/>
  <c r="E1744" i="3"/>
  <c r="F1744" i="3"/>
  <c r="H1744" i="3" s="1"/>
  <c r="K1744" i="3" s="1"/>
  <c r="E1745" i="3"/>
  <c r="F1745" i="3"/>
  <c r="H1745" i="3" s="1"/>
  <c r="K1745" i="3" s="1"/>
  <c r="E1746" i="3"/>
  <c r="F1746" i="3"/>
  <c r="H1746" i="3" s="1"/>
  <c r="K1746" i="3" s="1"/>
  <c r="E1747" i="3"/>
  <c r="F1747" i="3"/>
  <c r="H1747" i="3" s="1"/>
  <c r="K1747" i="3" s="1"/>
  <c r="N1748" i="3"/>
  <c r="N1749" i="3"/>
  <c r="E1750" i="3"/>
  <c r="F1750" i="3"/>
  <c r="I1750" i="3" s="1"/>
  <c r="L1750" i="3" s="1"/>
  <c r="N1751" i="3"/>
  <c r="E1752" i="3"/>
  <c r="F1752" i="3"/>
  <c r="I1752" i="3" s="1"/>
  <c r="L1752" i="3" s="1"/>
  <c r="E1753" i="3"/>
  <c r="F1753" i="3"/>
  <c r="H1753" i="3" s="1"/>
  <c r="K1753" i="3" s="1"/>
  <c r="E1754" i="3"/>
  <c r="F1754" i="3"/>
  <c r="N1754" i="3" s="1"/>
  <c r="E1755" i="3"/>
  <c r="F1755" i="3"/>
  <c r="I1755" i="3" s="1"/>
  <c r="L1755" i="3" s="1"/>
  <c r="E1756" i="3"/>
  <c r="F1756" i="3"/>
  <c r="H1756" i="3" s="1"/>
  <c r="K1756" i="3" s="1"/>
  <c r="N1757" i="3"/>
  <c r="E1758" i="3"/>
  <c r="F1758" i="3"/>
  <c r="H1758" i="3" s="1"/>
  <c r="K1758" i="3" s="1"/>
  <c r="N1759" i="3"/>
  <c r="N1760" i="3"/>
  <c r="E1761" i="3"/>
  <c r="F1761" i="3"/>
  <c r="H1761" i="3" s="1"/>
  <c r="K1761" i="3" s="1"/>
  <c r="E1762" i="3"/>
  <c r="F1762" i="3"/>
  <c r="H1762" i="3" s="1"/>
  <c r="K1762" i="3" s="1"/>
  <c r="E1763" i="3"/>
  <c r="F1763" i="3"/>
  <c r="N1763" i="3" s="1"/>
  <c r="E1764" i="3"/>
  <c r="F1764" i="3"/>
  <c r="H1764" i="3"/>
  <c r="K1764" i="3" s="1"/>
  <c r="I1764" i="3"/>
  <c r="L1764" i="3" s="1"/>
  <c r="J1764" i="3"/>
  <c r="M1764" i="3" s="1"/>
  <c r="N1764" i="3"/>
  <c r="N1765" i="3"/>
  <c r="N1766" i="3"/>
  <c r="E1767" i="3"/>
  <c r="F1767" i="3"/>
  <c r="N1767" i="3" s="1"/>
  <c r="E1768" i="3"/>
  <c r="F1768" i="3"/>
  <c r="H1768" i="3" s="1"/>
  <c r="K1768" i="3" s="1"/>
  <c r="E1769" i="3"/>
  <c r="F1769" i="3"/>
  <c r="N1769" i="3" s="1"/>
  <c r="N1770" i="3"/>
  <c r="E1771" i="3"/>
  <c r="F1771" i="3"/>
  <c r="H1771" i="3" s="1"/>
  <c r="K1771" i="3" s="1"/>
  <c r="E1772" i="3"/>
  <c r="F1772" i="3"/>
  <c r="H1772" i="3" s="1"/>
  <c r="K1772" i="3" s="1"/>
  <c r="E1773" i="3"/>
  <c r="F1773" i="3"/>
  <c r="I1773" i="3" s="1"/>
  <c r="L1773" i="3" s="1"/>
  <c r="E1774" i="3"/>
  <c r="F1774" i="3"/>
  <c r="J1774" i="3" s="1"/>
  <c r="M1774" i="3" s="1"/>
  <c r="E1775" i="3"/>
  <c r="F1775" i="3"/>
  <c r="H1775" i="3" s="1"/>
  <c r="K1775" i="3" s="1"/>
  <c r="N1776" i="3"/>
  <c r="N1777" i="3"/>
  <c r="E1778" i="3"/>
  <c r="F1778" i="3"/>
  <c r="I1778" i="3" s="1"/>
  <c r="L1778" i="3" s="1"/>
  <c r="E1779" i="3"/>
  <c r="F1779" i="3"/>
  <c r="H1779" i="3" s="1"/>
  <c r="K1779" i="3" s="1"/>
  <c r="N1780" i="3"/>
  <c r="E1781" i="3"/>
  <c r="F1781" i="3"/>
  <c r="N1781" i="3" s="1"/>
  <c r="E1782" i="3"/>
  <c r="F1782" i="3"/>
  <c r="H1782" i="3" s="1"/>
  <c r="K1782" i="3" s="1"/>
  <c r="N1783" i="3"/>
  <c r="E1784" i="3"/>
  <c r="F1784" i="3"/>
  <c r="I1784" i="3" s="1"/>
  <c r="L1784" i="3" s="1"/>
  <c r="E1785" i="3"/>
  <c r="F1785" i="3"/>
  <c r="H1785" i="3" s="1"/>
  <c r="K1785" i="3" s="1"/>
  <c r="E1786" i="3"/>
  <c r="F1786" i="3"/>
  <c r="H1786" i="3" s="1"/>
  <c r="K1786" i="3" s="1"/>
  <c r="E1787" i="3"/>
  <c r="F1787" i="3"/>
  <c r="H1787" i="3" s="1"/>
  <c r="K1787" i="3" s="1"/>
  <c r="E1788" i="3"/>
  <c r="F1788" i="3"/>
  <c r="I1788" i="3" s="1"/>
  <c r="L1788" i="3" s="1"/>
  <c r="E1789" i="3"/>
  <c r="F1789" i="3"/>
  <c r="H1789" i="3" s="1"/>
  <c r="K1789" i="3" s="1"/>
  <c r="E1790" i="3"/>
  <c r="F1790" i="3"/>
  <c r="H1790" i="3" s="1"/>
  <c r="K1790" i="3" s="1"/>
  <c r="E1791" i="3"/>
  <c r="F1791" i="3"/>
  <c r="I1791" i="3" s="1"/>
  <c r="L1791" i="3" s="1"/>
  <c r="N1792" i="3"/>
  <c r="E1793" i="3"/>
  <c r="F1793" i="3"/>
  <c r="I1793" i="3" s="1"/>
  <c r="L1793" i="3" s="1"/>
  <c r="E1794" i="3"/>
  <c r="F1794" i="3"/>
  <c r="H1794" i="3" s="1"/>
  <c r="K1794" i="3" s="1"/>
  <c r="E1795" i="3"/>
  <c r="F1795" i="3"/>
  <c r="H1795" i="3" s="1"/>
  <c r="K1795" i="3" s="1"/>
  <c r="E1796" i="3"/>
  <c r="F1796" i="3"/>
  <c r="H1796" i="3" s="1"/>
  <c r="K1796" i="3" s="1"/>
  <c r="E1797" i="3"/>
  <c r="F1797" i="3"/>
  <c r="H1797" i="3" s="1"/>
  <c r="K1797" i="3" s="1"/>
  <c r="E1798" i="3"/>
  <c r="F1798" i="3"/>
  <c r="H1798" i="3" s="1"/>
  <c r="K1798" i="3" s="1"/>
  <c r="E1799" i="3"/>
  <c r="F1799" i="3"/>
  <c r="H1799" i="3" s="1"/>
  <c r="K1799" i="3" s="1"/>
  <c r="E1800" i="3"/>
  <c r="F1800" i="3"/>
  <c r="H1800" i="3"/>
  <c r="K1800" i="3" s="1"/>
  <c r="I1800" i="3"/>
  <c r="L1800" i="3" s="1"/>
  <c r="J1800" i="3"/>
  <c r="M1800" i="3" s="1"/>
  <c r="N1800" i="3"/>
  <c r="E1801" i="3"/>
  <c r="F1801" i="3"/>
  <c r="H1801" i="3" s="1"/>
  <c r="K1801" i="3" s="1"/>
  <c r="N1802" i="3"/>
  <c r="N1803" i="3"/>
  <c r="E1804" i="3"/>
  <c r="F1804" i="3"/>
  <c r="H1804" i="3" s="1"/>
  <c r="K1804" i="3" s="1"/>
  <c r="E1805" i="3"/>
  <c r="F1805" i="3"/>
  <c r="N1805" i="3" s="1"/>
  <c r="E1806" i="3"/>
  <c r="F1806" i="3"/>
  <c r="H1806" i="3" s="1"/>
  <c r="K1806" i="3" s="1"/>
  <c r="E1807" i="3"/>
  <c r="F1807" i="3"/>
  <c r="I1807" i="3" s="1"/>
  <c r="L1807" i="3" s="1"/>
  <c r="E1808" i="3"/>
  <c r="F1808" i="3"/>
  <c r="H1808" i="3" s="1"/>
  <c r="K1808" i="3" s="1"/>
  <c r="E1809" i="3"/>
  <c r="F1809" i="3"/>
  <c r="H1809" i="3" s="1"/>
  <c r="K1809" i="3" s="1"/>
  <c r="E1810" i="3"/>
  <c r="F1810" i="3"/>
  <c r="H1810" i="3" s="1"/>
  <c r="K1810" i="3" s="1"/>
  <c r="E1811" i="3"/>
  <c r="F1811" i="3"/>
  <c r="H1811" i="3" s="1"/>
  <c r="K1811" i="3" s="1"/>
  <c r="E1812" i="3"/>
  <c r="F1812" i="3"/>
  <c r="J1812" i="3" s="1"/>
  <c r="M1812" i="3" s="1"/>
  <c r="E1813" i="3"/>
  <c r="F1813" i="3"/>
  <c r="H1813" i="3" s="1"/>
  <c r="K1813" i="3" s="1"/>
  <c r="E1814" i="3"/>
  <c r="F1814" i="3"/>
  <c r="H1814" i="3" s="1"/>
  <c r="K1814" i="3" s="1"/>
  <c r="E1815" i="3"/>
  <c r="F1815" i="3"/>
  <c r="N1815" i="3" s="1"/>
  <c r="E1816" i="3"/>
  <c r="F1816" i="3"/>
  <c r="H1816" i="3" s="1"/>
  <c r="K1816" i="3" s="1"/>
  <c r="E1817" i="3"/>
  <c r="F1817" i="3"/>
  <c r="H1817" i="3" s="1"/>
  <c r="K1817" i="3" s="1"/>
  <c r="N1818" i="3"/>
  <c r="E1819" i="3"/>
  <c r="F1819" i="3"/>
  <c r="H1819" i="3" s="1"/>
  <c r="K1819" i="3" s="1"/>
  <c r="E1820" i="3"/>
  <c r="F1820" i="3"/>
  <c r="H1820" i="3" s="1"/>
  <c r="K1820" i="3" s="1"/>
  <c r="E1821" i="3"/>
  <c r="F1821" i="3"/>
  <c r="H1821" i="3" s="1"/>
  <c r="K1821" i="3" s="1"/>
  <c r="E1822" i="3"/>
  <c r="F1822" i="3"/>
  <c r="H1822" i="3"/>
  <c r="K1822" i="3" s="1"/>
  <c r="I1822" i="3"/>
  <c r="L1822" i="3" s="1"/>
  <c r="J1822" i="3"/>
  <c r="M1822" i="3" s="1"/>
  <c r="E1823" i="3"/>
  <c r="F1823" i="3"/>
  <c r="H1823" i="3" s="1"/>
  <c r="K1823" i="3" s="1"/>
  <c r="E1824" i="3"/>
  <c r="F1824" i="3"/>
  <c r="H1824" i="3" s="1"/>
  <c r="K1824" i="3" s="1"/>
  <c r="E1825" i="3"/>
  <c r="F1825" i="3"/>
  <c r="H1825" i="3" s="1"/>
  <c r="K1825" i="3" s="1"/>
  <c r="E1826" i="3"/>
  <c r="F1826" i="3"/>
  <c r="H1826" i="3" s="1"/>
  <c r="N1827" i="3"/>
  <c r="E1828" i="3"/>
  <c r="F1828" i="3"/>
  <c r="H1828" i="3" s="1"/>
  <c r="K1828" i="3" s="1"/>
  <c r="E1829" i="3"/>
  <c r="F1829" i="3"/>
  <c r="J1829" i="3" s="1"/>
  <c r="M1829" i="3" s="1"/>
  <c r="E1830" i="3"/>
  <c r="F1830" i="3"/>
  <c r="H1830" i="3" s="1"/>
  <c r="K1830" i="3" s="1"/>
  <c r="E1831" i="3"/>
  <c r="F1831" i="3"/>
  <c r="H1831" i="3" s="1"/>
  <c r="K1831" i="3" s="1"/>
  <c r="E1832" i="3"/>
  <c r="F1832" i="3"/>
  <c r="H1832" i="3" s="1"/>
  <c r="K1832" i="3" s="1"/>
  <c r="E1833" i="3"/>
  <c r="F1833" i="3"/>
  <c r="J1833" i="3" s="1"/>
  <c r="M1833" i="3" s="1"/>
  <c r="E1834" i="3"/>
  <c r="F1834" i="3"/>
  <c r="H1834" i="3" s="1"/>
  <c r="K1834" i="3" s="1"/>
  <c r="E1835" i="3"/>
  <c r="F1835" i="3"/>
  <c r="J1835" i="3" s="1"/>
  <c r="M1835" i="3" s="1"/>
  <c r="E1836" i="3"/>
  <c r="F1836" i="3"/>
  <c r="H1836" i="3" s="1"/>
  <c r="N1837" i="3"/>
  <c r="N1838" i="3"/>
  <c r="E1839" i="3"/>
  <c r="F1839" i="3"/>
  <c r="I1839" i="3" s="1"/>
  <c r="L1839" i="3" s="1"/>
  <c r="E1840" i="3"/>
  <c r="F1840" i="3"/>
  <c r="H1840" i="3" s="1"/>
  <c r="K1840" i="3" s="1"/>
  <c r="N1841" i="3"/>
  <c r="E1842" i="3"/>
  <c r="F1842" i="3"/>
  <c r="I1842" i="3" s="1"/>
  <c r="L1842" i="3" s="1"/>
  <c r="E1843" i="3"/>
  <c r="F1843" i="3"/>
  <c r="H1843" i="3" s="1"/>
  <c r="K1843" i="3" s="1"/>
  <c r="E1844" i="3"/>
  <c r="F1844" i="3"/>
  <c r="H1844" i="3" s="1"/>
  <c r="K1844" i="3" s="1"/>
  <c r="E1845" i="3"/>
  <c r="F1845" i="3"/>
  <c r="N1845" i="3" s="1"/>
  <c r="E1846" i="3"/>
  <c r="F1846" i="3"/>
  <c r="J1846" i="3" s="1"/>
  <c r="M1846" i="3" s="1"/>
  <c r="E1847" i="3"/>
  <c r="F1847" i="3"/>
  <c r="I1847" i="3" s="1"/>
  <c r="L1847" i="3" s="1"/>
  <c r="E1848" i="3"/>
  <c r="F1848" i="3"/>
  <c r="I1848" i="3" s="1"/>
  <c r="L1848" i="3" s="1"/>
  <c r="E1849" i="3"/>
  <c r="F1849" i="3"/>
  <c r="J1849" i="3" s="1"/>
  <c r="M1849" i="3" s="1"/>
  <c r="E1850" i="3"/>
  <c r="F1850" i="3"/>
  <c r="H1850" i="3" s="1"/>
  <c r="K1850" i="3" s="1"/>
  <c r="E1851" i="3"/>
  <c r="F1851" i="3"/>
  <c r="H1851" i="3" s="1"/>
  <c r="E1852" i="3"/>
  <c r="F1852" i="3"/>
  <c r="H1852" i="3" s="1"/>
  <c r="K1852" i="3" s="1"/>
  <c r="E1853" i="3"/>
  <c r="F1853" i="3"/>
  <c r="J1853" i="3" s="1"/>
  <c r="M1853" i="3" s="1"/>
  <c r="E1854" i="3"/>
  <c r="F1854" i="3"/>
  <c r="H1854" i="3" s="1"/>
  <c r="K1854" i="3" s="1"/>
  <c r="E1855" i="3"/>
  <c r="F1855" i="3"/>
  <c r="J1855" i="3" s="1"/>
  <c r="M1855" i="3" s="1"/>
  <c r="E1856" i="3"/>
  <c r="F1856" i="3"/>
  <c r="H1856" i="3" s="1"/>
  <c r="K1856" i="3" s="1"/>
  <c r="E1857" i="3"/>
  <c r="F1857" i="3"/>
  <c r="H1857" i="3" s="1"/>
  <c r="K1857" i="3" s="1"/>
  <c r="E1858" i="3"/>
  <c r="F1858" i="3"/>
  <c r="H1858" i="3" s="1"/>
  <c r="K1858" i="3" s="1"/>
  <c r="N1859" i="3"/>
  <c r="E1860" i="3"/>
  <c r="F1860" i="3"/>
  <c r="H1860" i="3" s="1"/>
  <c r="K1860" i="3" s="1"/>
  <c r="E1861" i="3"/>
  <c r="F1861" i="3"/>
  <c r="H1861" i="3" s="1"/>
  <c r="K1861" i="3" s="1"/>
  <c r="E1862" i="3"/>
  <c r="F1862" i="3"/>
  <c r="N1862" i="3" s="1"/>
  <c r="E1863" i="3"/>
  <c r="F1863" i="3"/>
  <c r="H1863" i="3" s="1"/>
  <c r="K1863" i="3" s="1"/>
  <c r="N1864" i="3"/>
  <c r="E1865" i="3"/>
  <c r="F1865" i="3"/>
  <c r="I1865" i="3" s="1"/>
  <c r="L1865" i="3" s="1"/>
  <c r="N1866" i="3"/>
  <c r="E1867" i="3"/>
  <c r="F1867" i="3"/>
  <c r="J1867" i="3" s="1"/>
  <c r="M1867" i="3" s="1"/>
  <c r="E1868" i="3"/>
  <c r="F1868" i="3"/>
  <c r="H1868" i="3" s="1"/>
  <c r="K1868" i="3" s="1"/>
  <c r="E1869" i="3"/>
  <c r="F1869" i="3"/>
  <c r="N1869" i="3" s="1"/>
  <c r="E1870" i="3"/>
  <c r="F1870" i="3"/>
  <c r="H1870" i="3" s="1"/>
  <c r="K1870" i="3" s="1"/>
  <c r="E1871" i="3"/>
  <c r="F1871" i="3"/>
  <c r="H1871" i="3" s="1"/>
  <c r="K1871" i="3" s="1"/>
  <c r="N1872" i="3"/>
  <c r="N1873" i="3"/>
  <c r="E1874" i="3"/>
  <c r="F1874" i="3"/>
  <c r="N1874" i="3" s="1"/>
  <c r="E1875" i="3"/>
  <c r="F1875" i="3"/>
  <c r="H1875" i="3" s="1"/>
  <c r="K1875" i="3" s="1"/>
  <c r="E1876" i="3"/>
  <c r="F1876" i="3"/>
  <c r="N1876" i="3" s="1"/>
  <c r="N1877" i="3"/>
  <c r="E1878" i="3"/>
  <c r="F1878" i="3"/>
  <c r="H1878" i="3" s="1"/>
  <c r="K1878" i="3" s="1"/>
  <c r="E1879" i="3"/>
  <c r="F1879" i="3"/>
  <c r="I1879" i="3" s="1"/>
  <c r="L1879" i="3" s="1"/>
  <c r="E1880" i="3"/>
  <c r="F1880" i="3"/>
  <c r="H1880" i="3" s="1"/>
  <c r="K1880" i="3" s="1"/>
  <c r="E1881" i="3"/>
  <c r="F1881" i="3"/>
  <c r="J1881" i="3" s="1"/>
  <c r="M1881" i="3" s="1"/>
  <c r="E1882" i="3"/>
  <c r="F1882" i="3"/>
  <c r="I1882" i="3" s="1"/>
  <c r="L1882" i="3" s="1"/>
  <c r="E1883" i="3"/>
  <c r="F1883" i="3"/>
  <c r="I1883" i="3" s="1"/>
  <c r="E1884" i="3"/>
  <c r="F1884" i="3"/>
  <c r="H1884" i="3" s="1"/>
  <c r="K1884" i="3" s="1"/>
  <c r="E1885" i="3"/>
  <c r="F1885" i="3"/>
  <c r="H1885" i="3" s="1"/>
  <c r="K1885" i="3" s="1"/>
  <c r="E1886" i="3"/>
  <c r="F1886" i="3"/>
  <c r="H1886" i="3" s="1"/>
  <c r="K1886" i="3" s="1"/>
  <c r="E1887" i="3"/>
  <c r="F1887" i="3"/>
  <c r="H1887" i="3" s="1"/>
  <c r="K1887" i="3" s="1"/>
  <c r="N1888" i="3"/>
  <c r="E1889" i="3"/>
  <c r="F1889" i="3"/>
  <c r="N1889" i="3" s="1"/>
  <c r="N1890" i="3"/>
  <c r="E1891" i="3"/>
  <c r="F1891" i="3"/>
  <c r="I1891" i="3" s="1"/>
  <c r="L1891" i="3" s="1"/>
  <c r="E1892" i="3"/>
  <c r="F1892" i="3"/>
  <c r="H1892" i="3" s="1"/>
  <c r="K1892" i="3" s="1"/>
  <c r="N1893" i="3"/>
  <c r="E1894" i="3"/>
  <c r="F1894" i="3"/>
  <c r="H1894" i="3" s="1"/>
  <c r="K1894" i="3" s="1"/>
  <c r="E1895" i="3"/>
  <c r="F1895" i="3"/>
  <c r="N1895" i="3" s="1"/>
  <c r="E1896" i="3"/>
  <c r="F1896" i="3"/>
  <c r="J1896" i="3" s="1"/>
  <c r="M1896" i="3" s="1"/>
  <c r="E1897" i="3"/>
  <c r="F1897" i="3"/>
  <c r="H1897" i="3" s="1"/>
  <c r="K1897" i="3" s="1"/>
  <c r="E1898" i="3"/>
  <c r="F1898" i="3"/>
  <c r="H1898" i="3" s="1"/>
  <c r="K1898" i="3" s="1"/>
  <c r="E1899" i="3"/>
  <c r="F1899" i="3"/>
  <c r="H1899" i="3" s="1"/>
  <c r="K1899" i="3" s="1"/>
  <c r="E1900" i="3"/>
  <c r="F1900" i="3"/>
  <c r="H1900" i="3" s="1"/>
  <c r="E1901" i="3"/>
  <c r="F1901" i="3"/>
  <c r="H1901" i="3" s="1"/>
  <c r="K1901" i="3" s="1"/>
  <c r="N1902" i="3"/>
  <c r="E1903" i="3"/>
  <c r="F1903" i="3"/>
  <c r="H1903" i="3" s="1"/>
  <c r="K1903" i="3" s="1"/>
  <c r="N1904" i="3"/>
  <c r="E1905" i="3"/>
  <c r="F1905" i="3"/>
  <c r="H1905" i="3" s="1"/>
  <c r="K1905" i="3" s="1"/>
  <c r="E1906" i="3"/>
  <c r="F1906" i="3"/>
  <c r="H1906" i="3" s="1"/>
  <c r="K1906" i="3" s="1"/>
  <c r="E1907" i="3"/>
  <c r="F1907" i="3"/>
  <c r="J1907" i="3" s="1"/>
  <c r="M1907" i="3" s="1"/>
  <c r="N1908" i="3"/>
  <c r="E1909" i="3"/>
  <c r="F1909" i="3"/>
  <c r="H1909" i="3" s="1"/>
  <c r="K1909" i="3" s="1"/>
  <c r="N1910" i="3"/>
  <c r="E1911" i="3"/>
  <c r="F1911" i="3"/>
  <c r="N1911" i="3" s="1"/>
  <c r="E1912" i="3"/>
  <c r="F1912" i="3"/>
  <c r="H1912" i="3" s="1"/>
  <c r="K1912" i="3" s="1"/>
  <c r="E1913" i="3"/>
  <c r="F1913" i="3"/>
  <c r="H1913" i="3" s="1"/>
  <c r="E1914" i="3"/>
  <c r="F1914" i="3"/>
  <c r="H1914" i="3" s="1"/>
  <c r="K1914" i="3" s="1"/>
  <c r="E1915" i="3"/>
  <c r="F1915" i="3"/>
  <c r="I1915" i="3" s="1"/>
  <c r="L1915" i="3" s="1"/>
  <c r="E1916" i="3"/>
  <c r="F1916" i="3"/>
  <c r="J1916" i="3" s="1"/>
  <c r="M1916" i="3" s="1"/>
  <c r="E1917" i="3"/>
  <c r="F1917" i="3"/>
  <c r="H1917" i="3" s="1"/>
  <c r="K1917" i="3" s="1"/>
  <c r="E1918" i="3"/>
  <c r="F1918" i="3"/>
  <c r="H1918" i="3" s="1"/>
  <c r="K1918" i="3" s="1"/>
  <c r="E1919" i="3"/>
  <c r="F1919" i="3"/>
  <c r="H1919" i="3" s="1"/>
  <c r="K1919" i="3" s="1"/>
  <c r="E1920" i="3"/>
  <c r="F1920" i="3"/>
  <c r="H1920" i="3" s="1"/>
  <c r="K1920" i="3" s="1"/>
  <c r="N1921" i="3"/>
  <c r="E1922" i="3"/>
  <c r="F1922" i="3"/>
  <c r="H1922" i="3" s="1"/>
  <c r="K1922" i="3" s="1"/>
  <c r="E1923" i="3"/>
  <c r="F1923" i="3"/>
  <c r="H1923" i="3" s="1"/>
  <c r="K1923" i="3" s="1"/>
  <c r="E1924" i="3"/>
  <c r="F1924" i="3"/>
  <c r="I1924" i="3" s="1"/>
  <c r="L1924" i="3" s="1"/>
  <c r="E1925" i="3"/>
  <c r="F1925" i="3"/>
  <c r="H1925" i="3" s="1"/>
  <c r="K1925" i="3" s="1"/>
  <c r="E1926" i="3"/>
  <c r="F1926" i="3"/>
  <c r="I1926" i="3" s="1"/>
  <c r="L1926" i="3" s="1"/>
  <c r="E1927" i="3"/>
  <c r="F1927" i="3"/>
  <c r="H1927" i="3" s="1"/>
  <c r="K1927" i="3" s="1"/>
  <c r="E1928" i="3"/>
  <c r="F1928" i="3"/>
  <c r="H1928" i="3" s="1"/>
  <c r="K1928" i="3" s="1"/>
  <c r="E1929" i="3"/>
  <c r="F1929" i="3"/>
  <c r="H1929" i="3" s="1"/>
  <c r="K1929" i="3" s="1"/>
  <c r="E1930" i="3"/>
  <c r="F1930" i="3"/>
  <c r="H1930" i="3" s="1"/>
  <c r="K1930" i="3" s="1"/>
  <c r="E1931" i="3"/>
  <c r="F1931" i="3"/>
  <c r="J1931" i="3" s="1"/>
  <c r="E1932" i="3"/>
  <c r="F1932" i="3"/>
  <c r="I1932" i="3" s="1"/>
  <c r="L1932" i="3" s="1"/>
  <c r="E1933" i="3"/>
  <c r="F1933" i="3"/>
  <c r="H1933" i="3" s="1"/>
  <c r="K1933" i="3" s="1"/>
  <c r="N1934" i="3"/>
  <c r="E1935" i="3"/>
  <c r="F1935" i="3"/>
  <c r="H1935" i="3" s="1"/>
  <c r="K1935" i="3" s="1"/>
  <c r="E1936" i="3"/>
  <c r="F1936" i="3"/>
  <c r="H1936" i="3" s="1"/>
  <c r="K1936" i="3" s="1"/>
  <c r="N1937" i="3"/>
  <c r="N1938" i="3"/>
  <c r="E1939" i="3"/>
  <c r="F1939" i="3"/>
  <c r="H1939" i="3" s="1"/>
  <c r="K1939" i="3" s="1"/>
  <c r="E1940" i="3"/>
  <c r="F1940" i="3"/>
  <c r="N1940" i="3" s="1"/>
  <c r="E1941" i="3"/>
  <c r="F1941" i="3"/>
  <c r="I1941" i="3" s="1"/>
  <c r="L1941" i="3" s="1"/>
  <c r="E1942" i="3"/>
  <c r="F1942" i="3"/>
  <c r="I1942" i="3" s="1"/>
  <c r="L1942" i="3" s="1"/>
  <c r="E1943" i="3"/>
  <c r="F1943" i="3"/>
  <c r="H1943" i="3" s="1"/>
  <c r="K1943" i="3" s="1"/>
  <c r="E1944" i="3"/>
  <c r="F1944" i="3"/>
  <c r="H1944" i="3" s="1"/>
  <c r="E1945" i="3"/>
  <c r="F1945" i="3"/>
  <c r="J1945" i="3" s="1"/>
  <c r="M1945" i="3" s="1"/>
  <c r="E1946" i="3"/>
  <c r="F1946" i="3"/>
  <c r="H1946" i="3" s="1"/>
  <c r="K1946" i="3" s="1"/>
  <c r="E1947" i="3"/>
  <c r="F1947" i="3"/>
  <c r="H1947" i="3" s="1"/>
  <c r="K1947" i="3" s="1"/>
  <c r="E1948" i="3"/>
  <c r="F1948" i="3"/>
  <c r="J1948" i="3" s="1"/>
  <c r="M1948" i="3" s="1"/>
  <c r="E1949" i="3"/>
  <c r="F1949" i="3"/>
  <c r="H1949" i="3" s="1"/>
  <c r="K1949" i="3" s="1"/>
  <c r="E1950" i="3"/>
  <c r="F1950" i="3"/>
  <c r="H1950" i="3" s="1"/>
  <c r="K1950" i="3" s="1"/>
  <c r="E1951" i="3"/>
  <c r="F1951" i="3"/>
  <c r="H1951" i="3" s="1"/>
  <c r="K1951" i="3" s="1"/>
  <c r="E1952" i="3"/>
  <c r="F1952" i="3"/>
  <c r="J1952" i="3" s="1"/>
  <c r="M1952" i="3" s="1"/>
  <c r="E1953" i="3"/>
  <c r="F1953" i="3"/>
  <c r="H1953" i="3" s="1"/>
  <c r="K1953" i="3" s="1"/>
  <c r="E1954" i="3"/>
  <c r="F1954" i="3"/>
  <c r="H1954" i="3" s="1"/>
  <c r="K1954" i="3" s="1"/>
  <c r="E1955" i="3"/>
  <c r="F1955" i="3"/>
  <c r="J1955" i="3" s="1"/>
  <c r="N1956" i="3"/>
  <c r="E1957" i="3"/>
  <c r="F1957" i="3"/>
  <c r="H1957" i="3" s="1"/>
  <c r="K1957" i="3" s="1"/>
  <c r="E1958" i="3"/>
  <c r="F1958" i="3"/>
  <c r="H1958" i="3" s="1"/>
  <c r="K1958" i="3" s="1"/>
  <c r="N1959" i="3"/>
  <c r="N1960" i="3"/>
  <c r="E1961" i="3"/>
  <c r="F1961" i="3"/>
  <c r="I1961" i="3" s="1"/>
  <c r="L1961" i="3" s="1"/>
  <c r="E1962" i="3"/>
  <c r="F1962" i="3"/>
  <c r="J1962" i="3" s="1"/>
  <c r="M1962" i="3" s="1"/>
  <c r="E1963" i="3"/>
  <c r="F1963" i="3"/>
  <c r="H1963" i="3" s="1"/>
  <c r="E1964" i="3"/>
  <c r="F1964" i="3"/>
  <c r="H1964" i="3" s="1"/>
  <c r="K1964" i="3" s="1"/>
  <c r="N1965" i="3"/>
  <c r="E1966" i="3"/>
  <c r="F1966" i="3"/>
  <c r="J1966" i="3" s="1"/>
  <c r="M1966" i="3" s="1"/>
  <c r="E1967" i="3"/>
  <c r="F1967" i="3"/>
  <c r="I1967" i="3" s="1"/>
  <c r="L1967" i="3" s="1"/>
  <c r="E1968" i="3"/>
  <c r="F1968" i="3"/>
  <c r="I1968" i="3" s="1"/>
  <c r="L1968" i="3" s="1"/>
  <c r="E1969" i="3"/>
  <c r="F1969" i="3"/>
  <c r="H1969" i="3" s="1"/>
  <c r="K1969" i="3" s="1"/>
  <c r="E1970" i="3"/>
  <c r="F1970" i="3"/>
  <c r="H1970" i="3" s="1"/>
  <c r="K1970" i="3" s="1"/>
  <c r="E1971" i="3"/>
  <c r="F1971" i="3"/>
  <c r="H1971" i="3" s="1"/>
  <c r="K1971" i="3" s="1"/>
  <c r="E1972" i="3"/>
  <c r="F1972" i="3"/>
  <c r="H1972" i="3" s="1"/>
  <c r="K1972" i="3" s="1"/>
  <c r="E1973" i="3"/>
  <c r="F1973" i="3"/>
  <c r="H1973" i="3" s="1"/>
  <c r="K1973" i="3" s="1"/>
  <c r="E1974" i="3"/>
  <c r="F1974" i="3"/>
  <c r="H1974" i="3" s="1"/>
  <c r="K1974" i="3" s="1"/>
  <c r="E1975" i="3"/>
  <c r="F1975" i="3"/>
  <c r="J1975" i="3" s="1"/>
  <c r="E1976" i="3"/>
  <c r="F1976" i="3"/>
  <c r="H1976" i="3" s="1"/>
  <c r="K1976" i="3" s="1"/>
  <c r="E1977" i="3"/>
  <c r="F1977" i="3"/>
  <c r="H1977" i="3" s="1"/>
  <c r="K1977" i="3" s="1"/>
  <c r="E1978" i="3"/>
  <c r="F1978" i="3"/>
  <c r="I1978" i="3" s="1"/>
  <c r="L1978" i="3" s="1"/>
  <c r="E1979" i="3"/>
  <c r="F1979" i="3"/>
  <c r="J1979" i="3" s="1"/>
  <c r="M1979" i="3" s="1"/>
  <c r="E1980" i="3"/>
  <c r="F1980" i="3"/>
  <c r="H1980" i="3" s="1"/>
  <c r="K1980" i="3" s="1"/>
  <c r="E1981" i="3"/>
  <c r="F1981" i="3"/>
  <c r="H1981" i="3" s="1"/>
  <c r="K1981" i="3" s="1"/>
  <c r="E1982" i="3"/>
  <c r="F1982" i="3"/>
  <c r="H1982" i="3" s="1"/>
  <c r="K1982" i="3" s="1"/>
  <c r="E1983" i="3"/>
  <c r="F1983" i="3"/>
  <c r="J1983" i="3" s="1"/>
  <c r="M1983" i="3" s="1"/>
  <c r="E1984" i="3"/>
  <c r="F1984" i="3"/>
  <c r="N1984" i="3" s="1"/>
  <c r="E1985" i="3"/>
  <c r="F1985" i="3"/>
  <c r="H1985" i="3" s="1"/>
  <c r="K1985" i="3" s="1"/>
  <c r="E1986" i="3"/>
  <c r="F1986" i="3"/>
  <c r="H1986" i="3" s="1"/>
  <c r="K1986" i="3" s="1"/>
  <c r="E1987" i="3"/>
  <c r="F1987" i="3"/>
  <c r="H1987" i="3" s="1"/>
  <c r="K1987" i="3" s="1"/>
  <c r="E1988" i="3"/>
  <c r="F1988" i="3"/>
  <c r="H1988" i="3" s="1"/>
  <c r="K1988" i="3" s="1"/>
  <c r="N1989" i="3"/>
  <c r="E1990" i="3"/>
  <c r="F1990" i="3"/>
  <c r="H1990" i="3" s="1"/>
  <c r="K1990" i="3" s="1"/>
  <c r="E1991" i="3"/>
  <c r="F1991" i="3"/>
  <c r="H1991" i="3" s="1"/>
  <c r="K1991" i="3" s="1"/>
  <c r="E1992" i="3"/>
  <c r="F1992" i="3"/>
  <c r="H1992" i="3" s="1"/>
  <c r="K1992" i="3" s="1"/>
  <c r="E1993" i="3"/>
  <c r="F1993" i="3"/>
  <c r="N1993" i="3" s="1"/>
  <c r="E1994" i="3"/>
  <c r="F1994" i="3"/>
  <c r="H1994" i="3" s="1"/>
  <c r="K1994" i="3" s="1"/>
  <c r="E1995" i="3"/>
  <c r="F1995" i="3"/>
  <c r="H1995" i="3" s="1"/>
  <c r="K1995" i="3" s="1"/>
  <c r="E1996" i="3"/>
  <c r="F1996" i="3"/>
  <c r="H1996" i="3" s="1"/>
  <c r="K1996" i="3" s="1"/>
  <c r="N1997" i="3"/>
  <c r="E1998" i="3"/>
  <c r="F1998" i="3"/>
  <c r="I1998" i="3" s="1"/>
  <c r="L1998" i="3" s="1"/>
  <c r="F1711" i="3"/>
  <c r="N1711" i="3" s="1"/>
  <c r="E1711" i="3"/>
  <c r="K142" i="2"/>
  <c r="L142" i="2" s="1"/>
  <c r="N1704" i="3"/>
  <c r="F1705" i="3"/>
  <c r="N1705" i="3" s="1"/>
  <c r="E1705" i="3"/>
  <c r="N1702" i="3"/>
  <c r="F1703" i="3"/>
  <c r="J1703" i="3" s="1"/>
  <c r="M1703" i="3" s="1"/>
  <c r="K141" i="2"/>
  <c r="K140" i="2"/>
  <c r="L140" i="2" s="1"/>
  <c r="F306" i="1"/>
  <c r="I306" i="1" s="1"/>
  <c r="G306" i="1"/>
  <c r="J306" i="1" s="1"/>
  <c r="H306" i="1"/>
  <c r="K306" i="1" s="1"/>
  <c r="F307" i="1"/>
  <c r="I307" i="1" s="1"/>
  <c r="G307" i="1"/>
  <c r="J307" i="1" s="1"/>
  <c r="H307" i="1"/>
  <c r="K307" i="1" s="1"/>
  <c r="F308" i="1"/>
  <c r="I308" i="1" s="1"/>
  <c r="G308" i="1"/>
  <c r="J308" i="1" s="1"/>
  <c r="H308" i="1"/>
  <c r="K308" i="1" s="1"/>
  <c r="F309" i="1"/>
  <c r="I309" i="1" s="1"/>
  <c r="G309" i="1"/>
  <c r="J309" i="1" s="1"/>
  <c r="H309" i="1"/>
  <c r="K309" i="1" s="1"/>
  <c r="F310" i="1"/>
  <c r="I310" i="1" s="1"/>
  <c r="G310" i="1"/>
  <c r="J310" i="1" s="1"/>
  <c r="H310" i="1"/>
  <c r="K310" i="1" s="1"/>
  <c r="F305" i="1"/>
  <c r="I305" i="1" s="1"/>
  <c r="G305" i="1"/>
  <c r="J305" i="1" s="1"/>
  <c r="H305" i="1"/>
  <c r="K305" i="1" s="1"/>
  <c r="A305" i="1"/>
  <c r="A306" i="1" s="1"/>
  <c r="A307" i="1" s="1"/>
  <c r="A308" i="1" s="1"/>
  <c r="A309" i="1" s="1"/>
  <c r="A310" i="1" s="1"/>
  <c r="F1682" i="3"/>
  <c r="H1682" i="3" s="1"/>
  <c r="K1682" i="3" s="1"/>
  <c r="E1682" i="3"/>
  <c r="F1681" i="3"/>
  <c r="H1681" i="3" s="1"/>
  <c r="K1681" i="3" s="1"/>
  <c r="E1681" i="3"/>
  <c r="F1680" i="3"/>
  <c r="J1680" i="3" s="1"/>
  <c r="M1680" i="3" s="1"/>
  <c r="E1680" i="3"/>
  <c r="F1679" i="3"/>
  <c r="H1679" i="3" s="1"/>
  <c r="K1679" i="3" s="1"/>
  <c r="E1679" i="3"/>
  <c r="F1678" i="3"/>
  <c r="H1678" i="3" s="1"/>
  <c r="K1678" i="3" s="1"/>
  <c r="E1678" i="3"/>
  <c r="K139" i="2"/>
  <c r="K138" i="2"/>
  <c r="L138" i="2" s="1"/>
  <c r="K137" i="2"/>
  <c r="L137" i="2" s="1"/>
  <c r="H303" i="1"/>
  <c r="K303" i="1" s="1"/>
  <c r="H304" i="1"/>
  <c r="K304" i="1" s="1"/>
  <c r="H302" i="1"/>
  <c r="G303" i="1"/>
  <c r="J303" i="1" s="1"/>
  <c r="G304" i="1"/>
  <c r="J304" i="1" s="1"/>
  <c r="G302" i="1"/>
  <c r="J302" i="1" s="1"/>
  <c r="F303" i="1"/>
  <c r="I303" i="1" s="1"/>
  <c r="F304" i="1"/>
  <c r="I304" i="1" s="1"/>
  <c r="F302" i="1"/>
  <c r="I302" i="1" s="1"/>
  <c r="K136" i="2"/>
  <c r="L136" i="2" s="1"/>
  <c r="M136" i="2" s="1"/>
  <c r="D301" i="1"/>
  <c r="F301" i="1"/>
  <c r="I301" i="1" s="1"/>
  <c r="G301" i="1"/>
  <c r="J301" i="1" s="1"/>
  <c r="H301" i="1"/>
  <c r="K301" i="1" s="1"/>
  <c r="F300" i="1"/>
  <c r="I300" i="1" s="1"/>
  <c r="G300" i="1"/>
  <c r="J300" i="1" s="1"/>
  <c r="H300" i="1"/>
  <c r="K300" i="1" s="1"/>
  <c r="A302" i="1"/>
  <c r="A303" i="1" s="1"/>
  <c r="A304" i="1" s="1"/>
  <c r="D300" i="1"/>
  <c r="K135" i="2"/>
  <c r="L135" i="2" s="1"/>
  <c r="E1607" i="3"/>
  <c r="F1607" i="3"/>
  <c r="J1607" i="3" s="1"/>
  <c r="M1607" i="3" s="1"/>
  <c r="E1608" i="3"/>
  <c r="F1608" i="3"/>
  <c r="H1608" i="3" s="1"/>
  <c r="K1608" i="3" s="1"/>
  <c r="N1609" i="3"/>
  <c r="E1610" i="3"/>
  <c r="F1610" i="3"/>
  <c r="I1610" i="3" s="1"/>
  <c r="L1610" i="3" s="1"/>
  <c r="E1611" i="3"/>
  <c r="F1611" i="3"/>
  <c r="H1611" i="3" s="1"/>
  <c r="K1611" i="3" s="1"/>
  <c r="E1612" i="3"/>
  <c r="F1612" i="3"/>
  <c r="H1612" i="3" s="1"/>
  <c r="K1612" i="3" s="1"/>
  <c r="N1613" i="3"/>
  <c r="E1614" i="3"/>
  <c r="F1614" i="3"/>
  <c r="N1614" i="3" s="1"/>
  <c r="E1615" i="3"/>
  <c r="F1615" i="3"/>
  <c r="I1615" i="3" s="1"/>
  <c r="L1615" i="3" s="1"/>
  <c r="N1616" i="3"/>
  <c r="N1617" i="3"/>
  <c r="E1618" i="3"/>
  <c r="F1618" i="3"/>
  <c r="H1618" i="3" s="1"/>
  <c r="K1618" i="3" s="1"/>
  <c r="E1619" i="3"/>
  <c r="F1619" i="3"/>
  <c r="N1619" i="3" s="1"/>
  <c r="E1620" i="3"/>
  <c r="F1620" i="3"/>
  <c r="J1620" i="3" s="1"/>
  <c r="M1620" i="3" s="1"/>
  <c r="N1621" i="3"/>
  <c r="E1622" i="3"/>
  <c r="F1622" i="3"/>
  <c r="J1622" i="3" s="1"/>
  <c r="M1622" i="3" s="1"/>
  <c r="E1623" i="3"/>
  <c r="F1623" i="3"/>
  <c r="J1623" i="3" s="1"/>
  <c r="M1623" i="3" s="1"/>
  <c r="N1624" i="3"/>
  <c r="E1625" i="3"/>
  <c r="F1625" i="3"/>
  <c r="N1625" i="3" s="1"/>
  <c r="E1626" i="3"/>
  <c r="F1626" i="3"/>
  <c r="H1626" i="3" s="1"/>
  <c r="K1626" i="3" s="1"/>
  <c r="E1627" i="3"/>
  <c r="F1627" i="3"/>
  <c r="H1627" i="3" s="1"/>
  <c r="K1627" i="3" s="1"/>
  <c r="E1628" i="3"/>
  <c r="F1628" i="3"/>
  <c r="H1628" i="3" s="1"/>
  <c r="K1628" i="3" s="1"/>
  <c r="N1629" i="3"/>
  <c r="E1630" i="3"/>
  <c r="F1630" i="3"/>
  <c r="N1630" i="3" s="1"/>
  <c r="E1631" i="3"/>
  <c r="F1631" i="3"/>
  <c r="I1631" i="3" s="1"/>
  <c r="L1631" i="3" s="1"/>
  <c r="E1632" i="3"/>
  <c r="F1632" i="3"/>
  <c r="H1632" i="3" s="1"/>
  <c r="K1632" i="3" s="1"/>
  <c r="E1633" i="3"/>
  <c r="F1633" i="3"/>
  <c r="I1633" i="3" s="1"/>
  <c r="L1633" i="3" s="1"/>
  <c r="E1634" i="3"/>
  <c r="F1634" i="3"/>
  <c r="I1634" i="3" s="1"/>
  <c r="L1634" i="3" s="1"/>
  <c r="N1635" i="3"/>
  <c r="N1636" i="3"/>
  <c r="E1637" i="3"/>
  <c r="F1637" i="3"/>
  <c r="N1637" i="3" s="1"/>
  <c r="N1638" i="3"/>
  <c r="E1639" i="3"/>
  <c r="F1639" i="3"/>
  <c r="N1639" i="3" s="1"/>
  <c r="E1640" i="3"/>
  <c r="F1640" i="3"/>
  <c r="H1640" i="3" s="1"/>
  <c r="K1640" i="3" s="1"/>
  <c r="N1641" i="3"/>
  <c r="N1642" i="3"/>
  <c r="N1643" i="3"/>
  <c r="E1644" i="3"/>
  <c r="F1644" i="3"/>
  <c r="N1644" i="3" s="1"/>
  <c r="E1645" i="3"/>
  <c r="F1645" i="3"/>
  <c r="H1645" i="3" s="1"/>
  <c r="K1645" i="3" s="1"/>
  <c r="E1646" i="3"/>
  <c r="F1646" i="3"/>
  <c r="H1646" i="3" s="1"/>
  <c r="K1646" i="3" s="1"/>
  <c r="E1647" i="3"/>
  <c r="F1647" i="3"/>
  <c r="H1647" i="3" s="1"/>
  <c r="K1647" i="3" s="1"/>
  <c r="E1648" i="3"/>
  <c r="F1648" i="3"/>
  <c r="H1648" i="3" s="1"/>
  <c r="K1648" i="3" s="1"/>
  <c r="E1649" i="3"/>
  <c r="F1649" i="3"/>
  <c r="I1649" i="3" s="1"/>
  <c r="L1649" i="3" s="1"/>
  <c r="N1650" i="3"/>
  <c r="E1651" i="3"/>
  <c r="F1651" i="3"/>
  <c r="J1651" i="3" s="1"/>
  <c r="M1651" i="3" s="1"/>
  <c r="E1652" i="3"/>
  <c r="F1652" i="3"/>
  <c r="H1652" i="3" s="1"/>
  <c r="K1652" i="3" s="1"/>
  <c r="N1653" i="3"/>
  <c r="E1654" i="3"/>
  <c r="F1654" i="3"/>
  <c r="H1654" i="3" s="1"/>
  <c r="K1654" i="3" s="1"/>
  <c r="N1655" i="3"/>
  <c r="E1656" i="3"/>
  <c r="F1656" i="3"/>
  <c r="N1656" i="3" s="1"/>
  <c r="E1657" i="3"/>
  <c r="F1657" i="3"/>
  <c r="H1657" i="3" s="1"/>
  <c r="K1657" i="3" s="1"/>
  <c r="N1658" i="3"/>
  <c r="E1659" i="3"/>
  <c r="F1659" i="3"/>
  <c r="I1659" i="3" s="1"/>
  <c r="L1659" i="3" s="1"/>
  <c r="E1660" i="3"/>
  <c r="F1660" i="3"/>
  <c r="I1660" i="3" s="1"/>
  <c r="L1660" i="3" s="1"/>
  <c r="N1661" i="3"/>
  <c r="E1662" i="3"/>
  <c r="F1662" i="3"/>
  <c r="J1662" i="3" s="1"/>
  <c r="M1662" i="3" s="1"/>
  <c r="N1663" i="3"/>
  <c r="N1664" i="3"/>
  <c r="E1665" i="3"/>
  <c r="F1665" i="3"/>
  <c r="N1665" i="3" s="1"/>
  <c r="N1666" i="3"/>
  <c r="E1667" i="3"/>
  <c r="F1667" i="3"/>
  <c r="H1667" i="3" s="1"/>
  <c r="K1667" i="3" s="1"/>
  <c r="E1668" i="3"/>
  <c r="F1668" i="3"/>
  <c r="N1668" i="3" s="1"/>
  <c r="E1669" i="3"/>
  <c r="F1669" i="3"/>
  <c r="H1669" i="3" s="1"/>
  <c r="K1669" i="3" s="1"/>
  <c r="E1670" i="3"/>
  <c r="F1670" i="3"/>
  <c r="J1670" i="3" s="1"/>
  <c r="M1670" i="3" s="1"/>
  <c r="E1671" i="3"/>
  <c r="F1671" i="3"/>
  <c r="H1671" i="3" s="1"/>
  <c r="K1671" i="3" s="1"/>
  <c r="E1672" i="3"/>
  <c r="F1672" i="3"/>
  <c r="H1672" i="3" s="1"/>
  <c r="K1672" i="3" s="1"/>
  <c r="E1673" i="3"/>
  <c r="F1673" i="3"/>
  <c r="H1673" i="3" s="1"/>
  <c r="K1673" i="3" s="1"/>
  <c r="E1674" i="3"/>
  <c r="F1674" i="3"/>
  <c r="H1674" i="3" s="1"/>
  <c r="K1674" i="3" s="1"/>
  <c r="E1675" i="3"/>
  <c r="F1675" i="3"/>
  <c r="H1675" i="3" s="1"/>
  <c r="K1675" i="3" s="1"/>
  <c r="N1676" i="3"/>
  <c r="E1677" i="3"/>
  <c r="F1677" i="3"/>
  <c r="J1677" i="3" s="1"/>
  <c r="M1677" i="3" s="1"/>
  <c r="N1683" i="3"/>
  <c r="E1684" i="3"/>
  <c r="F1684" i="3"/>
  <c r="I1684" i="3" s="1"/>
  <c r="L1684" i="3" s="1"/>
  <c r="N1685" i="3"/>
  <c r="E1686" i="3"/>
  <c r="F1686" i="3"/>
  <c r="H1686" i="3" s="1"/>
  <c r="K1686" i="3" s="1"/>
  <c r="E1687" i="3"/>
  <c r="F1687" i="3"/>
  <c r="H1687" i="3" s="1"/>
  <c r="K1687" i="3" s="1"/>
  <c r="E1688" i="3"/>
  <c r="F1688" i="3"/>
  <c r="H1688" i="3" s="1"/>
  <c r="K1688" i="3" s="1"/>
  <c r="E1689" i="3"/>
  <c r="F1689" i="3"/>
  <c r="J1689" i="3" s="1"/>
  <c r="M1689" i="3" s="1"/>
  <c r="N1690" i="3"/>
  <c r="E1691" i="3"/>
  <c r="F1691" i="3"/>
  <c r="H1691" i="3" s="1"/>
  <c r="K1691" i="3" s="1"/>
  <c r="E1692" i="3"/>
  <c r="F1692" i="3"/>
  <c r="H1692" i="3" s="1"/>
  <c r="K1692" i="3" s="1"/>
  <c r="N1693" i="3"/>
  <c r="E1694" i="3"/>
  <c r="F1694" i="3"/>
  <c r="N1694" i="3" s="1"/>
  <c r="E1695" i="3"/>
  <c r="F1695" i="3"/>
  <c r="H1695" i="3" s="1"/>
  <c r="K1695" i="3" s="1"/>
  <c r="E1696" i="3"/>
  <c r="F1696" i="3"/>
  <c r="H1696" i="3" s="1"/>
  <c r="N1697" i="3"/>
  <c r="E1698" i="3"/>
  <c r="F1698" i="3"/>
  <c r="J1698" i="3" s="1"/>
  <c r="M1698" i="3" s="1"/>
  <c r="E1699" i="3"/>
  <c r="F1699" i="3"/>
  <c r="I1699" i="3" s="1"/>
  <c r="L1699" i="3" s="1"/>
  <c r="E1700" i="3"/>
  <c r="F1700" i="3"/>
  <c r="H1700" i="3" s="1"/>
  <c r="K1700" i="3" s="1"/>
  <c r="N1596" i="3"/>
  <c r="N1604" i="3"/>
  <c r="N1605" i="3"/>
  <c r="E1594" i="3"/>
  <c r="E1595" i="3"/>
  <c r="E1597" i="3"/>
  <c r="E1598" i="3"/>
  <c r="E1599" i="3"/>
  <c r="E1600" i="3"/>
  <c r="E1601" i="3"/>
  <c r="E1602" i="3"/>
  <c r="E1603" i="3"/>
  <c r="E1606" i="3"/>
  <c r="F1594" i="3"/>
  <c r="H1594" i="3" s="1"/>
  <c r="K1594" i="3" s="1"/>
  <c r="F1595" i="3"/>
  <c r="N1595" i="3" s="1"/>
  <c r="F1597" i="3"/>
  <c r="H1597" i="3" s="1"/>
  <c r="K1597" i="3" s="1"/>
  <c r="F1598" i="3"/>
  <c r="N1598" i="3" s="1"/>
  <c r="F1599" i="3"/>
  <c r="N1599" i="3" s="1"/>
  <c r="F1600" i="3"/>
  <c r="H1600" i="3" s="1"/>
  <c r="K1600" i="3" s="1"/>
  <c r="F1601" i="3"/>
  <c r="H1601" i="3" s="1"/>
  <c r="K1601" i="3" s="1"/>
  <c r="F1602" i="3"/>
  <c r="H1602" i="3" s="1"/>
  <c r="K1602" i="3" s="1"/>
  <c r="F1603" i="3"/>
  <c r="J1603" i="3" s="1"/>
  <c r="M1603" i="3" s="1"/>
  <c r="F1606" i="3"/>
  <c r="N1606" i="3" s="1"/>
  <c r="F1593" i="3"/>
  <c r="N1593" i="3" s="1"/>
  <c r="E1593" i="3"/>
  <c r="K134" i="2"/>
  <c r="I1993" i="3" l="1"/>
  <c r="L1993" i="3" s="1"/>
  <c r="N1994" i="3"/>
  <c r="J1993" i="3"/>
  <c r="M1993" i="3" s="1"/>
  <c r="H1998" i="3"/>
  <c r="K1998" i="3" s="1"/>
  <c r="N1998" i="3"/>
  <c r="J1998" i="3"/>
  <c r="M1998" i="3" s="1"/>
  <c r="N1996" i="3"/>
  <c r="J1996" i="3"/>
  <c r="M1996" i="3" s="1"/>
  <c r="I1996" i="3"/>
  <c r="L1996" i="3" s="1"/>
  <c r="N1995" i="3"/>
  <c r="J1995" i="3"/>
  <c r="M1995" i="3" s="1"/>
  <c r="I1995" i="3"/>
  <c r="L1995" i="3" s="1"/>
  <c r="J1994" i="3"/>
  <c r="M1994" i="3" s="1"/>
  <c r="I1994" i="3"/>
  <c r="L1994" i="3" s="1"/>
  <c r="H1993" i="3"/>
  <c r="K1993" i="3" s="1"/>
  <c r="N1992" i="3"/>
  <c r="J1992" i="3"/>
  <c r="M1992" i="3" s="1"/>
  <c r="I1992" i="3"/>
  <c r="L1992" i="3" s="1"/>
  <c r="N1991" i="3"/>
  <c r="J1991" i="3"/>
  <c r="M1991" i="3" s="1"/>
  <c r="I1991" i="3"/>
  <c r="L1991" i="3" s="1"/>
  <c r="N1990" i="3"/>
  <c r="J1990" i="3"/>
  <c r="M1990" i="3" s="1"/>
  <c r="I1990" i="3"/>
  <c r="L1990" i="3" s="1"/>
  <c r="N1988" i="3"/>
  <c r="J1988" i="3"/>
  <c r="M1988" i="3" s="1"/>
  <c r="I1988" i="3"/>
  <c r="L1988" i="3" s="1"/>
  <c r="J1984" i="3"/>
  <c r="M1984" i="3" s="1"/>
  <c r="I1984" i="3"/>
  <c r="L1984" i="3" s="1"/>
  <c r="N1985" i="3"/>
  <c r="H1984" i="3"/>
  <c r="N1978" i="3"/>
  <c r="N1974" i="3"/>
  <c r="N1987" i="3"/>
  <c r="J1987" i="3"/>
  <c r="M1987" i="3" s="1"/>
  <c r="I1987" i="3"/>
  <c r="L1987" i="3" s="1"/>
  <c r="J1986" i="3"/>
  <c r="M1986" i="3" s="1"/>
  <c r="I1986" i="3"/>
  <c r="L1986" i="3" s="1"/>
  <c r="N1986" i="3"/>
  <c r="J1985" i="3"/>
  <c r="M1985" i="3" s="1"/>
  <c r="I1985" i="3"/>
  <c r="L1985" i="3" s="1"/>
  <c r="N1983" i="3"/>
  <c r="H1978" i="3"/>
  <c r="K1978" i="3" s="1"/>
  <c r="H1967" i="3"/>
  <c r="K1967" i="3" s="1"/>
  <c r="N1976" i="3"/>
  <c r="I1966" i="3"/>
  <c r="L1966" i="3" s="1"/>
  <c r="J1976" i="3"/>
  <c r="M1976" i="3" s="1"/>
  <c r="H1966" i="3"/>
  <c r="K1966" i="3" s="1"/>
  <c r="H1983" i="3"/>
  <c r="K1983" i="3" s="1"/>
  <c r="I1983" i="3"/>
  <c r="L1983" i="3" s="1"/>
  <c r="N1982" i="3"/>
  <c r="J1982" i="3"/>
  <c r="M1982" i="3" s="1"/>
  <c r="I1982" i="3"/>
  <c r="L1982" i="3" s="1"/>
  <c r="N1981" i="3"/>
  <c r="J1981" i="3"/>
  <c r="M1981" i="3" s="1"/>
  <c r="I1981" i="3"/>
  <c r="L1981" i="3" s="1"/>
  <c r="N1980" i="3"/>
  <c r="J1980" i="3"/>
  <c r="M1980" i="3" s="1"/>
  <c r="I1980" i="3"/>
  <c r="L1980" i="3" s="1"/>
  <c r="I1979" i="3"/>
  <c r="L1979" i="3" s="1"/>
  <c r="H1979" i="3"/>
  <c r="K1979" i="3" s="1"/>
  <c r="N1979" i="3"/>
  <c r="J1978" i="3"/>
  <c r="M1978" i="3" s="1"/>
  <c r="N1977" i="3"/>
  <c r="J1977" i="3"/>
  <c r="M1977" i="3" s="1"/>
  <c r="I1977" i="3"/>
  <c r="L1977" i="3" s="1"/>
  <c r="I1976" i="3"/>
  <c r="L1976" i="3" s="1"/>
  <c r="M1975" i="3"/>
  <c r="H1975" i="3"/>
  <c r="I1975" i="3"/>
  <c r="N1975" i="3"/>
  <c r="J1974" i="3"/>
  <c r="M1974" i="3" s="1"/>
  <c r="I1974" i="3"/>
  <c r="L1974" i="3" s="1"/>
  <c r="N1973" i="3"/>
  <c r="J1973" i="3"/>
  <c r="M1973" i="3" s="1"/>
  <c r="I1973" i="3"/>
  <c r="L1973" i="3" s="1"/>
  <c r="N1972" i="3"/>
  <c r="J1972" i="3"/>
  <c r="M1972" i="3" s="1"/>
  <c r="I1972" i="3"/>
  <c r="L1972" i="3" s="1"/>
  <c r="N1947" i="3"/>
  <c r="I1962" i="3"/>
  <c r="L1962" i="3" s="1"/>
  <c r="N1971" i="3"/>
  <c r="J1971" i="3"/>
  <c r="M1971" i="3" s="1"/>
  <c r="I1971" i="3"/>
  <c r="L1971" i="3" s="1"/>
  <c r="I1970" i="3"/>
  <c r="L1970" i="3" s="1"/>
  <c r="H1962" i="3"/>
  <c r="K1962" i="3" s="1"/>
  <c r="I1947" i="3"/>
  <c r="L1947" i="3" s="1"/>
  <c r="H1961" i="3"/>
  <c r="K1961" i="3" s="1"/>
  <c r="N1967" i="3"/>
  <c r="J1967" i="3"/>
  <c r="M1967" i="3" s="1"/>
  <c r="N1970" i="3"/>
  <c r="J1970" i="3"/>
  <c r="M1970" i="3" s="1"/>
  <c r="N1969" i="3"/>
  <c r="J1969" i="3"/>
  <c r="M1969" i="3" s="1"/>
  <c r="I1969" i="3"/>
  <c r="L1969" i="3" s="1"/>
  <c r="H1968" i="3"/>
  <c r="K1968" i="3" s="1"/>
  <c r="J1968" i="3"/>
  <c r="M1968" i="3" s="1"/>
  <c r="N1968" i="3"/>
  <c r="N1966" i="3"/>
  <c r="N1964" i="3"/>
  <c r="J1964" i="3"/>
  <c r="M1964" i="3" s="1"/>
  <c r="I1964" i="3"/>
  <c r="L1964" i="3" s="1"/>
  <c r="K1963" i="3"/>
  <c r="N1963" i="3"/>
  <c r="J1963" i="3"/>
  <c r="I1963" i="3"/>
  <c r="N1962" i="3"/>
  <c r="N1961" i="3"/>
  <c r="J1961" i="3"/>
  <c r="M1961" i="3" s="1"/>
  <c r="N1958" i="3"/>
  <c r="I1958" i="3"/>
  <c r="L1958" i="3" s="1"/>
  <c r="J1958" i="3"/>
  <c r="M1958" i="3" s="1"/>
  <c r="N1957" i="3"/>
  <c r="J1957" i="3"/>
  <c r="M1957" i="3" s="1"/>
  <c r="I1957" i="3"/>
  <c r="L1957" i="3" s="1"/>
  <c r="I1953" i="3"/>
  <c r="L1953" i="3" s="1"/>
  <c r="N1951" i="3"/>
  <c r="N1954" i="3"/>
  <c r="J1951" i="3"/>
  <c r="M1951" i="3" s="1"/>
  <c r="J1954" i="3"/>
  <c r="M1954" i="3" s="1"/>
  <c r="I1951" i="3"/>
  <c r="L1951" i="3" s="1"/>
  <c r="N1953" i="3"/>
  <c r="J1953" i="3"/>
  <c r="M1953" i="3" s="1"/>
  <c r="N1948" i="3"/>
  <c r="I1948" i="3"/>
  <c r="L1948" i="3" s="1"/>
  <c r="M1955" i="3"/>
  <c r="I1955" i="3"/>
  <c r="H1955" i="3"/>
  <c r="N1955" i="3"/>
  <c r="I1954" i="3"/>
  <c r="L1954" i="3" s="1"/>
  <c r="N1952" i="3"/>
  <c r="I1952" i="3"/>
  <c r="L1952" i="3" s="1"/>
  <c r="H1952" i="3"/>
  <c r="K1952" i="3" s="1"/>
  <c r="J1950" i="3"/>
  <c r="M1950" i="3" s="1"/>
  <c r="I1950" i="3"/>
  <c r="L1950" i="3" s="1"/>
  <c r="N1950" i="3"/>
  <c r="N1949" i="3"/>
  <c r="J1949" i="3"/>
  <c r="M1949" i="3" s="1"/>
  <c r="I1949" i="3"/>
  <c r="L1949" i="3" s="1"/>
  <c r="H1948" i="3"/>
  <c r="K1948" i="3" s="1"/>
  <c r="N1945" i="3"/>
  <c r="J1947" i="3"/>
  <c r="M1947" i="3" s="1"/>
  <c r="N1946" i="3"/>
  <c r="J1946" i="3"/>
  <c r="M1946" i="3" s="1"/>
  <c r="I1946" i="3"/>
  <c r="L1946" i="3" s="1"/>
  <c r="I1945" i="3"/>
  <c r="L1945" i="3" s="1"/>
  <c r="H1945" i="3"/>
  <c r="K1945" i="3" s="1"/>
  <c r="I1940" i="3"/>
  <c r="L1940" i="3" s="1"/>
  <c r="N1943" i="3"/>
  <c r="M137" i="2"/>
  <c r="J1940" i="3"/>
  <c r="M1940" i="3" s="1"/>
  <c r="I1936" i="3"/>
  <c r="L1936" i="3" s="1"/>
  <c r="H1942" i="3"/>
  <c r="K1942" i="3" s="1"/>
  <c r="I1896" i="3"/>
  <c r="L1896" i="3" s="1"/>
  <c r="N1944" i="3"/>
  <c r="N1907" i="3"/>
  <c r="K1944" i="3"/>
  <c r="J1943" i="3"/>
  <c r="M1943" i="3" s="1"/>
  <c r="H1940" i="3"/>
  <c r="K1940" i="3" s="1"/>
  <c r="I1943" i="3"/>
  <c r="L1943" i="3" s="1"/>
  <c r="L134" i="2"/>
  <c r="M134" i="2" s="1"/>
  <c r="J1944" i="3"/>
  <c r="I1944" i="3"/>
  <c r="N1942" i="3"/>
  <c r="J1942" i="3"/>
  <c r="M1942" i="3" s="1"/>
  <c r="H1941" i="3"/>
  <c r="K1941" i="3" s="1"/>
  <c r="N1941" i="3"/>
  <c r="J1941" i="3"/>
  <c r="M1941" i="3" s="1"/>
  <c r="N1939" i="3"/>
  <c r="I1939" i="3"/>
  <c r="L1939" i="3" s="1"/>
  <c r="J1939" i="3"/>
  <c r="M1939" i="3" s="1"/>
  <c r="N1936" i="3"/>
  <c r="J1936" i="3"/>
  <c r="M1936" i="3" s="1"/>
  <c r="N1935" i="3"/>
  <c r="J1935" i="3"/>
  <c r="M1935" i="3" s="1"/>
  <c r="I1935" i="3"/>
  <c r="L1935" i="3" s="1"/>
  <c r="H1896" i="3"/>
  <c r="K1896" i="3" s="1"/>
  <c r="H1907" i="3"/>
  <c r="K1907" i="3" s="1"/>
  <c r="N1806" i="3"/>
  <c r="N1924" i="3"/>
  <c r="N1918" i="3"/>
  <c r="N1927" i="3"/>
  <c r="H1926" i="3"/>
  <c r="K1926" i="3" s="1"/>
  <c r="H1915" i="3"/>
  <c r="K1915" i="3" s="1"/>
  <c r="N1896" i="3"/>
  <c r="N1926" i="3"/>
  <c r="N1915" i="3"/>
  <c r="N1879" i="3"/>
  <c r="H1932" i="3"/>
  <c r="K1932" i="3" s="1"/>
  <c r="I1907" i="3"/>
  <c r="L1907" i="3" s="1"/>
  <c r="J1901" i="3"/>
  <c r="M1901" i="3" s="1"/>
  <c r="N1933" i="3"/>
  <c r="I1933" i="3"/>
  <c r="L1933" i="3" s="1"/>
  <c r="J1933" i="3"/>
  <c r="M1933" i="3" s="1"/>
  <c r="J1932" i="3"/>
  <c r="M1932" i="3" s="1"/>
  <c r="N1932" i="3"/>
  <c r="M1931" i="3"/>
  <c r="I1931" i="3"/>
  <c r="H1931" i="3"/>
  <c r="N1931" i="3"/>
  <c r="N1930" i="3"/>
  <c r="J1930" i="3"/>
  <c r="M1930" i="3" s="1"/>
  <c r="I1930" i="3"/>
  <c r="L1930" i="3" s="1"/>
  <c r="I1929" i="3"/>
  <c r="L1929" i="3" s="1"/>
  <c r="N1929" i="3"/>
  <c r="J1929" i="3"/>
  <c r="M1929" i="3" s="1"/>
  <c r="N1928" i="3"/>
  <c r="J1928" i="3"/>
  <c r="M1928" i="3" s="1"/>
  <c r="I1928" i="3"/>
  <c r="L1928" i="3" s="1"/>
  <c r="J1927" i="3"/>
  <c r="M1927" i="3" s="1"/>
  <c r="I1927" i="3"/>
  <c r="L1927" i="3" s="1"/>
  <c r="J1926" i="3"/>
  <c r="M1926" i="3" s="1"/>
  <c r="N1925" i="3"/>
  <c r="J1925" i="3"/>
  <c r="M1925" i="3" s="1"/>
  <c r="I1925" i="3"/>
  <c r="L1925" i="3" s="1"/>
  <c r="H1924" i="3"/>
  <c r="K1924" i="3" s="1"/>
  <c r="J1924" i="3"/>
  <c r="M1924" i="3" s="1"/>
  <c r="N1920" i="3"/>
  <c r="J1920" i="3"/>
  <c r="M1920" i="3" s="1"/>
  <c r="N1923" i="3"/>
  <c r="J1923" i="3"/>
  <c r="M1923" i="3" s="1"/>
  <c r="I1923" i="3"/>
  <c r="L1923" i="3" s="1"/>
  <c r="N1922" i="3"/>
  <c r="J1922" i="3"/>
  <c r="M1922" i="3" s="1"/>
  <c r="I1922" i="3"/>
  <c r="L1922" i="3" s="1"/>
  <c r="I1920" i="3"/>
  <c r="L1920" i="3" s="1"/>
  <c r="N1919" i="3"/>
  <c r="J1919" i="3"/>
  <c r="M1919" i="3" s="1"/>
  <c r="I1919" i="3"/>
  <c r="L1919" i="3" s="1"/>
  <c r="J1918" i="3"/>
  <c r="M1918" i="3" s="1"/>
  <c r="I1918" i="3"/>
  <c r="L1918" i="3" s="1"/>
  <c r="N1917" i="3"/>
  <c r="J1917" i="3"/>
  <c r="M1917" i="3" s="1"/>
  <c r="I1917" i="3"/>
  <c r="L1917" i="3" s="1"/>
  <c r="I1916" i="3"/>
  <c r="L1916" i="3" s="1"/>
  <c r="N1916" i="3"/>
  <c r="H1916" i="3"/>
  <c r="K1916" i="3" s="1"/>
  <c r="J1915" i="3"/>
  <c r="M1915" i="3" s="1"/>
  <c r="N1914" i="3"/>
  <c r="J1914" i="3"/>
  <c r="M1914" i="3" s="1"/>
  <c r="I1914" i="3"/>
  <c r="L1914" i="3" s="1"/>
  <c r="K1913" i="3"/>
  <c r="N1913" i="3"/>
  <c r="J1913" i="3"/>
  <c r="I1913" i="3"/>
  <c r="N1912" i="3"/>
  <c r="J1912" i="3"/>
  <c r="M1912" i="3" s="1"/>
  <c r="I1912" i="3"/>
  <c r="L1912" i="3" s="1"/>
  <c r="J1911" i="3"/>
  <c r="M1911" i="3" s="1"/>
  <c r="I1911" i="3"/>
  <c r="L1911" i="3" s="1"/>
  <c r="H1911" i="3"/>
  <c r="K1911" i="3" s="1"/>
  <c r="N1909" i="3"/>
  <c r="J1909" i="3"/>
  <c r="M1909" i="3" s="1"/>
  <c r="I1909" i="3"/>
  <c r="L1909" i="3" s="1"/>
  <c r="J1874" i="3"/>
  <c r="M1874" i="3" s="1"/>
  <c r="N1891" i="3"/>
  <c r="I1874" i="3"/>
  <c r="L1874" i="3" s="1"/>
  <c r="I1900" i="3"/>
  <c r="L1900" i="3" s="1"/>
  <c r="I1905" i="3"/>
  <c r="L1905" i="3" s="1"/>
  <c r="H1889" i="3"/>
  <c r="K1889" i="3" s="1"/>
  <c r="N1863" i="3"/>
  <c r="J1863" i="3"/>
  <c r="M1863" i="3" s="1"/>
  <c r="N1903" i="3"/>
  <c r="I1863" i="3"/>
  <c r="L1863" i="3" s="1"/>
  <c r="I1901" i="3"/>
  <c r="L1901" i="3" s="1"/>
  <c r="I1869" i="3"/>
  <c r="L1869" i="3" s="1"/>
  <c r="J1903" i="3"/>
  <c r="M1903" i="3" s="1"/>
  <c r="N1857" i="3"/>
  <c r="I1903" i="3"/>
  <c r="L1903" i="3" s="1"/>
  <c r="H1879" i="3"/>
  <c r="K1879" i="3" s="1"/>
  <c r="I1857" i="3"/>
  <c r="L1857" i="3" s="1"/>
  <c r="H1862" i="3"/>
  <c r="K1862" i="3" s="1"/>
  <c r="J1905" i="3"/>
  <c r="M1905" i="3" s="1"/>
  <c r="N1894" i="3"/>
  <c r="N1850" i="3"/>
  <c r="I1846" i="3"/>
  <c r="L1846" i="3" s="1"/>
  <c r="J1894" i="3"/>
  <c r="M1894" i="3" s="1"/>
  <c r="J1850" i="3"/>
  <c r="M1850" i="3" s="1"/>
  <c r="I1894" i="3"/>
  <c r="L1894" i="3" s="1"/>
  <c r="H1891" i="3"/>
  <c r="K1891" i="3" s="1"/>
  <c r="I1850" i="3"/>
  <c r="L1850" i="3" s="1"/>
  <c r="N1901" i="3"/>
  <c r="H1881" i="3"/>
  <c r="K1881" i="3" s="1"/>
  <c r="N1906" i="3"/>
  <c r="J1906" i="3"/>
  <c r="M1906" i="3" s="1"/>
  <c r="I1906" i="3"/>
  <c r="L1906" i="3" s="1"/>
  <c r="N1905" i="3"/>
  <c r="K1900" i="3"/>
  <c r="N1900" i="3"/>
  <c r="J1900" i="3"/>
  <c r="N1899" i="3"/>
  <c r="J1899" i="3"/>
  <c r="M1899" i="3" s="1"/>
  <c r="I1899" i="3"/>
  <c r="L1899" i="3" s="1"/>
  <c r="N1898" i="3"/>
  <c r="J1898" i="3"/>
  <c r="M1898" i="3" s="1"/>
  <c r="I1898" i="3"/>
  <c r="L1898" i="3" s="1"/>
  <c r="N1897" i="3"/>
  <c r="J1897" i="3"/>
  <c r="M1897" i="3" s="1"/>
  <c r="I1897" i="3"/>
  <c r="L1897" i="3" s="1"/>
  <c r="J1895" i="3"/>
  <c r="M1895" i="3" s="1"/>
  <c r="I1895" i="3"/>
  <c r="L1895" i="3" s="1"/>
  <c r="H1895" i="3"/>
  <c r="K1895" i="3" s="1"/>
  <c r="N1892" i="3"/>
  <c r="J1892" i="3"/>
  <c r="M1892" i="3" s="1"/>
  <c r="I1892" i="3"/>
  <c r="L1892" i="3" s="1"/>
  <c r="J1891" i="3"/>
  <c r="M1891" i="3" s="1"/>
  <c r="J1862" i="3"/>
  <c r="M1862" i="3" s="1"/>
  <c r="I1862" i="3"/>
  <c r="L1862" i="3" s="1"/>
  <c r="J1857" i="3"/>
  <c r="M1857" i="3" s="1"/>
  <c r="J1852" i="3"/>
  <c r="M1852" i="3" s="1"/>
  <c r="I1849" i="3"/>
  <c r="L1849" i="3" s="1"/>
  <c r="J1875" i="3"/>
  <c r="M1875" i="3" s="1"/>
  <c r="N1851" i="3"/>
  <c r="J1869" i="3"/>
  <c r="M1869" i="3" s="1"/>
  <c r="I1889" i="3"/>
  <c r="L1889" i="3" s="1"/>
  <c r="J1851" i="3"/>
  <c r="M1851" i="3" s="1"/>
  <c r="H1874" i="3"/>
  <c r="K1874" i="3" s="1"/>
  <c r="H1869" i="3"/>
  <c r="K1869" i="3" s="1"/>
  <c r="I1855" i="3"/>
  <c r="L1855" i="3" s="1"/>
  <c r="I1851" i="3"/>
  <c r="L1851" i="3" s="1"/>
  <c r="H1882" i="3"/>
  <c r="K1882" i="3" s="1"/>
  <c r="N1865" i="3"/>
  <c r="N1868" i="3"/>
  <c r="I1881" i="3"/>
  <c r="L1881" i="3" s="1"/>
  <c r="I1868" i="3"/>
  <c r="L1868" i="3" s="1"/>
  <c r="N1856" i="3"/>
  <c r="H1846" i="3"/>
  <c r="K1846" i="3" s="1"/>
  <c r="N1867" i="3"/>
  <c r="J1856" i="3"/>
  <c r="M1856" i="3" s="1"/>
  <c r="I1867" i="3"/>
  <c r="L1867" i="3" s="1"/>
  <c r="I1856" i="3"/>
  <c r="L1856" i="3" s="1"/>
  <c r="J1889" i="3"/>
  <c r="M1889" i="3" s="1"/>
  <c r="H1867" i="3"/>
  <c r="K1867" i="3" s="1"/>
  <c r="J1879" i="3"/>
  <c r="M1879" i="3" s="1"/>
  <c r="J1887" i="3"/>
  <c r="M1887" i="3" s="1"/>
  <c r="I1875" i="3"/>
  <c r="L1875" i="3" s="1"/>
  <c r="J1868" i="3"/>
  <c r="M1868" i="3" s="1"/>
  <c r="H1855" i="3"/>
  <c r="K1855" i="3" s="1"/>
  <c r="H1849" i="3"/>
  <c r="K1849" i="3" s="1"/>
  <c r="N1860" i="3"/>
  <c r="N1870" i="3"/>
  <c r="H1865" i="3"/>
  <c r="K1865" i="3" s="1"/>
  <c r="J1860" i="3"/>
  <c r="M1860" i="3" s="1"/>
  <c r="I1860" i="3"/>
  <c r="L1860" i="3" s="1"/>
  <c r="N1854" i="3"/>
  <c r="N1887" i="3"/>
  <c r="I1887" i="3"/>
  <c r="L1887" i="3" s="1"/>
  <c r="J1886" i="3"/>
  <c r="M1886" i="3" s="1"/>
  <c r="I1886" i="3"/>
  <c r="L1886" i="3" s="1"/>
  <c r="N1886" i="3"/>
  <c r="N1885" i="3"/>
  <c r="J1885" i="3"/>
  <c r="M1885" i="3" s="1"/>
  <c r="I1885" i="3"/>
  <c r="L1885" i="3" s="1"/>
  <c r="N1884" i="3"/>
  <c r="J1884" i="3"/>
  <c r="M1884" i="3" s="1"/>
  <c r="I1884" i="3"/>
  <c r="L1884" i="3" s="1"/>
  <c r="L1883" i="3"/>
  <c r="H1883" i="3"/>
  <c r="N1883" i="3"/>
  <c r="J1883" i="3"/>
  <c r="N1882" i="3"/>
  <c r="J1882" i="3"/>
  <c r="M1882" i="3" s="1"/>
  <c r="N1881" i="3"/>
  <c r="N1880" i="3"/>
  <c r="J1880" i="3"/>
  <c r="M1880" i="3" s="1"/>
  <c r="I1880" i="3"/>
  <c r="L1880" i="3" s="1"/>
  <c r="N1878" i="3"/>
  <c r="J1878" i="3"/>
  <c r="M1878" i="3" s="1"/>
  <c r="I1878" i="3"/>
  <c r="L1878" i="3" s="1"/>
  <c r="J1876" i="3"/>
  <c r="I1876" i="3"/>
  <c r="H1876" i="3"/>
  <c r="N1875" i="3"/>
  <c r="N1871" i="3"/>
  <c r="J1871" i="3"/>
  <c r="M1871" i="3" s="1"/>
  <c r="I1871" i="3"/>
  <c r="L1871" i="3" s="1"/>
  <c r="J1870" i="3"/>
  <c r="M1870" i="3" s="1"/>
  <c r="I1870" i="3"/>
  <c r="L1870" i="3" s="1"/>
  <c r="J1865" i="3"/>
  <c r="M1865" i="3" s="1"/>
  <c r="N1861" i="3"/>
  <c r="J1861" i="3"/>
  <c r="M1861" i="3" s="1"/>
  <c r="I1861" i="3"/>
  <c r="L1861" i="3" s="1"/>
  <c r="N1858" i="3"/>
  <c r="J1858" i="3"/>
  <c r="M1858" i="3" s="1"/>
  <c r="I1858" i="3"/>
  <c r="L1858" i="3" s="1"/>
  <c r="N1855" i="3"/>
  <c r="J1854" i="3"/>
  <c r="M1854" i="3" s="1"/>
  <c r="I1854" i="3"/>
  <c r="L1854" i="3" s="1"/>
  <c r="I1853" i="3"/>
  <c r="L1853" i="3" s="1"/>
  <c r="H1853" i="3"/>
  <c r="K1853" i="3" s="1"/>
  <c r="N1853" i="3"/>
  <c r="N1852" i="3"/>
  <c r="I1852" i="3"/>
  <c r="L1852" i="3" s="1"/>
  <c r="K1851" i="3"/>
  <c r="N1849" i="3"/>
  <c r="H1848" i="3"/>
  <c r="K1848" i="3" s="1"/>
  <c r="N1848" i="3"/>
  <c r="J1848" i="3"/>
  <c r="M1848" i="3" s="1"/>
  <c r="N1847" i="3"/>
  <c r="J1847" i="3"/>
  <c r="M1847" i="3" s="1"/>
  <c r="H1847" i="3"/>
  <c r="K1847" i="3" s="1"/>
  <c r="J1845" i="3"/>
  <c r="M1845" i="3" s="1"/>
  <c r="I1845" i="3"/>
  <c r="L1845" i="3" s="1"/>
  <c r="H1845" i="3"/>
  <c r="K1845" i="3" s="1"/>
  <c r="N1844" i="3"/>
  <c r="N1846" i="3"/>
  <c r="J1844" i="3"/>
  <c r="M1844" i="3" s="1"/>
  <c r="I1844" i="3"/>
  <c r="L1844" i="3" s="1"/>
  <c r="N1843" i="3"/>
  <c r="J1843" i="3"/>
  <c r="M1843" i="3" s="1"/>
  <c r="I1843" i="3"/>
  <c r="L1843" i="3" s="1"/>
  <c r="H1842" i="3"/>
  <c r="K1842" i="3" s="1"/>
  <c r="N1842" i="3"/>
  <c r="J1842" i="3"/>
  <c r="M1842" i="3" s="1"/>
  <c r="N1840" i="3"/>
  <c r="J1840" i="3"/>
  <c r="M1840" i="3" s="1"/>
  <c r="I1840" i="3"/>
  <c r="L1840" i="3" s="1"/>
  <c r="I1812" i="3"/>
  <c r="L1812" i="3" s="1"/>
  <c r="J1805" i="3"/>
  <c r="M1805" i="3" s="1"/>
  <c r="H1839" i="3"/>
  <c r="K1839" i="3" s="1"/>
  <c r="N1839" i="3"/>
  <c r="J1839" i="3"/>
  <c r="M1839" i="3" s="1"/>
  <c r="J1811" i="3"/>
  <c r="M1811" i="3" s="1"/>
  <c r="H1793" i="3"/>
  <c r="K1793" i="3" s="1"/>
  <c r="N1779" i="3"/>
  <c r="I1805" i="3"/>
  <c r="L1805" i="3" s="1"/>
  <c r="H1805" i="3"/>
  <c r="K1805" i="3" s="1"/>
  <c r="H1812" i="3"/>
  <c r="K1812" i="3" s="1"/>
  <c r="H1807" i="3"/>
  <c r="K1807" i="3" s="1"/>
  <c r="J1821" i="3"/>
  <c r="M1821" i="3" s="1"/>
  <c r="H1784" i="3"/>
  <c r="K1784" i="3" s="1"/>
  <c r="I1829" i="3"/>
  <c r="L1829" i="3" s="1"/>
  <c r="I1680" i="3"/>
  <c r="L1680" i="3" s="1"/>
  <c r="H1680" i="3"/>
  <c r="K1680" i="3" s="1"/>
  <c r="J1779" i="3"/>
  <c r="M1779" i="3" s="1"/>
  <c r="N1835" i="3"/>
  <c r="I1835" i="3"/>
  <c r="L1835" i="3" s="1"/>
  <c r="J1830" i="3"/>
  <c r="M1830" i="3" s="1"/>
  <c r="H1835" i="3"/>
  <c r="K1835" i="3" s="1"/>
  <c r="I1830" i="3"/>
  <c r="L1830" i="3" s="1"/>
  <c r="N1789" i="3"/>
  <c r="N1833" i="3"/>
  <c r="N1830" i="3"/>
  <c r="I1815" i="3"/>
  <c r="L1815" i="3" s="1"/>
  <c r="H1788" i="3"/>
  <c r="K1788" i="3" s="1"/>
  <c r="N1836" i="3"/>
  <c r="I1833" i="3"/>
  <c r="L1833" i="3" s="1"/>
  <c r="H1815" i="3"/>
  <c r="K1815" i="3" s="1"/>
  <c r="I1796" i="3"/>
  <c r="L1796" i="3" s="1"/>
  <c r="J1836" i="3"/>
  <c r="M1836" i="3" s="1"/>
  <c r="H1833" i="3"/>
  <c r="K1833" i="3" s="1"/>
  <c r="N1817" i="3"/>
  <c r="N1824" i="3"/>
  <c r="I1821" i="3"/>
  <c r="L1821" i="3" s="1"/>
  <c r="J1817" i="3"/>
  <c r="M1817" i="3" s="1"/>
  <c r="J1806" i="3"/>
  <c r="M1806" i="3" s="1"/>
  <c r="H1791" i="3"/>
  <c r="K1791" i="3" s="1"/>
  <c r="H1755" i="3"/>
  <c r="K1755" i="3" s="1"/>
  <c r="I1824" i="3"/>
  <c r="L1824" i="3" s="1"/>
  <c r="I1817" i="3"/>
  <c r="L1817" i="3" s="1"/>
  <c r="N1814" i="3"/>
  <c r="N1832" i="3"/>
  <c r="H1829" i="3"/>
  <c r="K1829" i="3" s="1"/>
  <c r="N1826" i="3"/>
  <c r="N1816" i="3"/>
  <c r="I1813" i="3"/>
  <c r="L1813" i="3" s="1"/>
  <c r="N1831" i="3"/>
  <c r="J1826" i="3"/>
  <c r="M1826" i="3" s="1"/>
  <c r="J1816" i="3"/>
  <c r="M1816" i="3" s="1"/>
  <c r="J1831" i="3"/>
  <c r="M1831" i="3" s="1"/>
  <c r="I1826" i="3"/>
  <c r="L1826" i="3" s="1"/>
  <c r="I1816" i="3"/>
  <c r="L1816" i="3" s="1"/>
  <c r="N1801" i="3"/>
  <c r="J1789" i="3"/>
  <c r="M1789" i="3" s="1"/>
  <c r="H1763" i="3"/>
  <c r="K1763" i="3" s="1"/>
  <c r="N1828" i="3"/>
  <c r="J1801" i="3"/>
  <c r="M1801" i="3" s="1"/>
  <c r="K1836" i="3"/>
  <c r="I1836" i="3"/>
  <c r="N1834" i="3"/>
  <c r="J1834" i="3"/>
  <c r="M1834" i="3" s="1"/>
  <c r="I1834" i="3"/>
  <c r="L1834" i="3" s="1"/>
  <c r="J1832" i="3"/>
  <c r="M1832" i="3" s="1"/>
  <c r="I1832" i="3"/>
  <c r="L1832" i="3" s="1"/>
  <c r="I1831" i="3"/>
  <c r="L1831" i="3" s="1"/>
  <c r="N1829" i="3"/>
  <c r="J1828" i="3"/>
  <c r="M1828" i="3" s="1"/>
  <c r="I1828" i="3"/>
  <c r="L1828" i="3" s="1"/>
  <c r="K1826" i="3"/>
  <c r="N1825" i="3"/>
  <c r="J1825" i="3"/>
  <c r="M1825" i="3" s="1"/>
  <c r="I1825" i="3"/>
  <c r="L1825" i="3" s="1"/>
  <c r="J1824" i="3"/>
  <c r="M1824" i="3" s="1"/>
  <c r="N1823" i="3"/>
  <c r="J1823" i="3"/>
  <c r="M1823" i="3" s="1"/>
  <c r="I1823" i="3"/>
  <c r="L1823" i="3" s="1"/>
  <c r="N1821" i="3"/>
  <c r="J1820" i="3"/>
  <c r="M1820" i="3" s="1"/>
  <c r="I1820" i="3"/>
  <c r="L1820" i="3" s="1"/>
  <c r="N1820" i="3"/>
  <c r="N1819" i="3"/>
  <c r="J1819" i="3"/>
  <c r="M1819" i="3" s="1"/>
  <c r="I1819" i="3"/>
  <c r="L1819" i="3" s="1"/>
  <c r="J1815" i="3"/>
  <c r="M1815" i="3" s="1"/>
  <c r="J1814" i="3"/>
  <c r="M1814" i="3" s="1"/>
  <c r="I1814" i="3"/>
  <c r="L1814" i="3" s="1"/>
  <c r="N1813" i="3"/>
  <c r="J1813" i="3"/>
  <c r="M1813" i="3" s="1"/>
  <c r="N1812" i="3"/>
  <c r="N1811" i="3"/>
  <c r="I1811" i="3"/>
  <c r="L1811" i="3" s="1"/>
  <c r="N1810" i="3"/>
  <c r="J1810" i="3"/>
  <c r="M1810" i="3" s="1"/>
  <c r="I1810" i="3"/>
  <c r="L1810" i="3" s="1"/>
  <c r="N1809" i="3"/>
  <c r="J1809" i="3"/>
  <c r="M1809" i="3" s="1"/>
  <c r="I1809" i="3"/>
  <c r="L1809" i="3" s="1"/>
  <c r="N1808" i="3"/>
  <c r="J1808" i="3"/>
  <c r="M1808" i="3" s="1"/>
  <c r="I1808" i="3"/>
  <c r="L1808" i="3" s="1"/>
  <c r="N1807" i="3"/>
  <c r="J1807" i="3"/>
  <c r="M1807" i="3" s="1"/>
  <c r="I1806" i="3"/>
  <c r="L1806" i="3" s="1"/>
  <c r="N1804" i="3"/>
  <c r="J1804" i="3"/>
  <c r="M1804" i="3" s="1"/>
  <c r="I1804" i="3"/>
  <c r="L1804" i="3" s="1"/>
  <c r="I1801" i="3"/>
  <c r="L1801" i="3" s="1"/>
  <c r="N1680" i="3"/>
  <c r="N1796" i="3"/>
  <c r="N1778" i="3"/>
  <c r="J1796" i="3"/>
  <c r="M1796" i="3" s="1"/>
  <c r="N1784" i="3"/>
  <c r="J1781" i="3"/>
  <c r="M1781" i="3" s="1"/>
  <c r="H1778" i="3"/>
  <c r="K1778" i="3" s="1"/>
  <c r="I1774" i="3"/>
  <c r="L1774" i="3" s="1"/>
  <c r="J1769" i="3"/>
  <c r="M1769" i="3" s="1"/>
  <c r="J1799" i="3"/>
  <c r="M1799" i="3" s="1"/>
  <c r="N1794" i="3"/>
  <c r="I1779" i="3"/>
  <c r="L1779" i="3" s="1"/>
  <c r="H1752" i="3"/>
  <c r="K1752" i="3" s="1"/>
  <c r="N1793" i="3"/>
  <c r="J1785" i="3"/>
  <c r="M1785" i="3" s="1"/>
  <c r="N1799" i="3"/>
  <c r="I1799" i="3"/>
  <c r="L1799" i="3" s="1"/>
  <c r="N1798" i="3"/>
  <c r="J1798" i="3"/>
  <c r="M1798" i="3" s="1"/>
  <c r="I1798" i="3"/>
  <c r="L1798" i="3" s="1"/>
  <c r="N1797" i="3"/>
  <c r="J1797" i="3"/>
  <c r="M1797" i="3" s="1"/>
  <c r="I1797" i="3"/>
  <c r="L1797" i="3" s="1"/>
  <c r="N1795" i="3"/>
  <c r="J1795" i="3"/>
  <c r="M1795" i="3" s="1"/>
  <c r="I1795" i="3"/>
  <c r="L1795" i="3" s="1"/>
  <c r="J1794" i="3"/>
  <c r="M1794" i="3" s="1"/>
  <c r="I1794" i="3"/>
  <c r="L1794" i="3" s="1"/>
  <c r="J1793" i="3"/>
  <c r="M1793" i="3" s="1"/>
  <c r="N1791" i="3"/>
  <c r="J1791" i="3"/>
  <c r="M1791" i="3" s="1"/>
  <c r="N1790" i="3"/>
  <c r="J1790" i="3"/>
  <c r="M1790" i="3" s="1"/>
  <c r="I1790" i="3"/>
  <c r="L1790" i="3" s="1"/>
  <c r="I1789" i="3"/>
  <c r="L1789" i="3" s="1"/>
  <c r="N1788" i="3"/>
  <c r="J1788" i="3"/>
  <c r="M1788" i="3" s="1"/>
  <c r="J1787" i="3"/>
  <c r="M1787" i="3" s="1"/>
  <c r="I1787" i="3"/>
  <c r="L1787" i="3" s="1"/>
  <c r="N1787" i="3"/>
  <c r="N1786" i="3"/>
  <c r="J1786" i="3"/>
  <c r="M1786" i="3" s="1"/>
  <c r="I1786" i="3"/>
  <c r="L1786" i="3" s="1"/>
  <c r="N1785" i="3"/>
  <c r="I1785" i="3"/>
  <c r="L1785" i="3" s="1"/>
  <c r="J1784" i="3"/>
  <c r="M1784" i="3" s="1"/>
  <c r="N1782" i="3"/>
  <c r="J1782" i="3"/>
  <c r="M1782" i="3" s="1"/>
  <c r="I1782" i="3"/>
  <c r="L1782" i="3" s="1"/>
  <c r="I1781" i="3"/>
  <c r="L1781" i="3" s="1"/>
  <c r="H1781" i="3"/>
  <c r="K1781" i="3" s="1"/>
  <c r="J1778" i="3"/>
  <c r="M1778" i="3" s="1"/>
  <c r="J1763" i="3"/>
  <c r="M1763" i="3" s="1"/>
  <c r="I1763" i="3"/>
  <c r="L1763" i="3" s="1"/>
  <c r="N1774" i="3"/>
  <c r="H1773" i="3"/>
  <c r="K1773" i="3" s="1"/>
  <c r="J1767" i="3"/>
  <c r="M1767" i="3" s="1"/>
  <c r="I1767" i="3"/>
  <c r="L1767" i="3" s="1"/>
  <c r="N1761" i="3"/>
  <c r="H1767" i="3"/>
  <c r="K1767" i="3" s="1"/>
  <c r="J1761" i="3"/>
  <c r="M1761" i="3" s="1"/>
  <c r="I1761" i="3"/>
  <c r="L1761" i="3" s="1"/>
  <c r="N1775" i="3"/>
  <c r="J1775" i="3"/>
  <c r="M1775" i="3" s="1"/>
  <c r="I1775" i="3"/>
  <c r="L1775" i="3" s="1"/>
  <c r="H1774" i="3"/>
  <c r="K1774" i="3" s="1"/>
  <c r="N1773" i="3"/>
  <c r="J1773" i="3"/>
  <c r="M1773" i="3" s="1"/>
  <c r="N1772" i="3"/>
  <c r="J1772" i="3"/>
  <c r="M1772" i="3" s="1"/>
  <c r="I1772" i="3"/>
  <c r="L1772" i="3" s="1"/>
  <c r="N1771" i="3"/>
  <c r="J1771" i="3"/>
  <c r="M1771" i="3" s="1"/>
  <c r="I1771" i="3"/>
  <c r="L1771" i="3" s="1"/>
  <c r="H1769" i="3"/>
  <c r="K1769" i="3" s="1"/>
  <c r="I1769" i="3"/>
  <c r="L1769" i="3" s="1"/>
  <c r="N1768" i="3"/>
  <c r="J1768" i="3"/>
  <c r="M1768" i="3" s="1"/>
  <c r="I1768" i="3"/>
  <c r="L1768" i="3" s="1"/>
  <c r="N1762" i="3"/>
  <c r="J1762" i="3"/>
  <c r="M1762" i="3" s="1"/>
  <c r="I1762" i="3"/>
  <c r="L1762" i="3" s="1"/>
  <c r="N1758" i="3"/>
  <c r="J1758" i="3"/>
  <c r="M1758" i="3" s="1"/>
  <c r="I1758" i="3"/>
  <c r="L1758" i="3" s="1"/>
  <c r="I1679" i="3"/>
  <c r="L1679" i="3" s="1"/>
  <c r="J1678" i="3"/>
  <c r="M1678" i="3" s="1"/>
  <c r="I1678" i="3"/>
  <c r="L1678" i="3" s="1"/>
  <c r="I1742" i="3"/>
  <c r="L1742" i="3" s="1"/>
  <c r="N1678" i="3"/>
  <c r="N1756" i="3"/>
  <c r="J1756" i="3"/>
  <c r="M1756" i="3" s="1"/>
  <c r="I1756" i="3"/>
  <c r="L1756" i="3" s="1"/>
  <c r="N1755" i="3"/>
  <c r="J1755" i="3"/>
  <c r="M1755" i="3" s="1"/>
  <c r="J1754" i="3"/>
  <c r="M1754" i="3" s="1"/>
  <c r="I1754" i="3"/>
  <c r="L1754" i="3" s="1"/>
  <c r="H1754" i="3"/>
  <c r="K1754" i="3" s="1"/>
  <c r="N1753" i="3"/>
  <c r="J1753" i="3"/>
  <c r="M1753" i="3" s="1"/>
  <c r="I1753" i="3"/>
  <c r="L1753" i="3" s="1"/>
  <c r="N1752" i="3"/>
  <c r="J1752" i="3"/>
  <c r="M1752" i="3" s="1"/>
  <c r="I1743" i="3"/>
  <c r="L1743" i="3" s="1"/>
  <c r="N1750" i="3"/>
  <c r="H1750" i="3"/>
  <c r="K1750" i="3" s="1"/>
  <c r="J1750" i="3"/>
  <c r="M1750" i="3" s="1"/>
  <c r="N1747" i="3"/>
  <c r="J1747" i="3"/>
  <c r="M1747" i="3" s="1"/>
  <c r="I1747" i="3"/>
  <c r="L1747" i="3" s="1"/>
  <c r="H1721" i="3"/>
  <c r="K1721" i="3" s="1"/>
  <c r="N1746" i="3"/>
  <c r="J1746" i="3"/>
  <c r="M1746" i="3" s="1"/>
  <c r="I1746" i="3"/>
  <c r="L1746" i="3" s="1"/>
  <c r="N1745" i="3"/>
  <c r="J1745" i="3"/>
  <c r="M1745" i="3" s="1"/>
  <c r="I1745" i="3"/>
  <c r="L1745" i="3" s="1"/>
  <c r="N1744" i="3"/>
  <c r="J1744" i="3"/>
  <c r="M1744" i="3" s="1"/>
  <c r="I1744" i="3"/>
  <c r="L1744" i="3" s="1"/>
  <c r="H1743" i="3"/>
  <c r="K1743" i="3" s="1"/>
  <c r="N1743" i="3"/>
  <c r="N1742" i="3"/>
  <c r="J1742" i="3"/>
  <c r="M1742" i="3" s="1"/>
  <c r="N1741" i="3"/>
  <c r="J1741" i="3"/>
  <c r="M1741" i="3" s="1"/>
  <c r="I1741" i="3"/>
  <c r="L1741" i="3" s="1"/>
  <c r="N1739" i="3"/>
  <c r="J1739" i="3"/>
  <c r="M1739" i="3" s="1"/>
  <c r="I1739" i="3"/>
  <c r="L1739" i="3" s="1"/>
  <c r="N1736" i="3"/>
  <c r="J1736" i="3"/>
  <c r="M1736" i="3" s="1"/>
  <c r="I1736" i="3"/>
  <c r="L1736" i="3" s="1"/>
  <c r="N1735" i="3"/>
  <c r="J1735" i="3"/>
  <c r="M1735" i="3" s="1"/>
  <c r="I1735" i="3"/>
  <c r="L1735" i="3" s="1"/>
  <c r="N1734" i="3"/>
  <c r="J1734" i="3"/>
  <c r="M1734" i="3" s="1"/>
  <c r="I1734" i="3"/>
  <c r="L1734" i="3" s="1"/>
  <c r="N1733" i="3"/>
  <c r="J1733" i="3"/>
  <c r="M1733" i="3" s="1"/>
  <c r="I1733" i="3"/>
  <c r="L1733" i="3" s="1"/>
  <c r="I1732" i="3"/>
  <c r="L1732" i="3" s="1"/>
  <c r="H1732" i="3"/>
  <c r="K1732" i="3" s="1"/>
  <c r="N1732" i="3"/>
  <c r="N1731" i="3"/>
  <c r="J1731" i="3"/>
  <c r="M1731" i="3" s="1"/>
  <c r="I1731" i="3"/>
  <c r="L1731" i="3" s="1"/>
  <c r="N1722" i="3"/>
  <c r="N1726" i="3"/>
  <c r="I1722" i="3"/>
  <c r="L1722" i="3" s="1"/>
  <c r="H1727" i="3"/>
  <c r="K1727" i="3" s="1"/>
  <c r="N1729" i="3"/>
  <c r="J1729" i="3"/>
  <c r="M1729" i="3" s="1"/>
  <c r="I1729" i="3"/>
  <c r="L1729" i="3" s="1"/>
  <c r="N1727" i="3"/>
  <c r="J1727" i="3"/>
  <c r="M1727" i="3" s="1"/>
  <c r="J1726" i="3"/>
  <c r="M1726" i="3" s="1"/>
  <c r="I1726" i="3"/>
  <c r="L1726" i="3" s="1"/>
  <c r="N1725" i="3"/>
  <c r="J1725" i="3"/>
  <c r="M1725" i="3" s="1"/>
  <c r="I1725" i="3"/>
  <c r="L1725" i="3" s="1"/>
  <c r="J1722" i="3"/>
  <c r="M1722" i="3" s="1"/>
  <c r="N1721" i="3"/>
  <c r="J1721" i="3"/>
  <c r="M1721" i="3" s="1"/>
  <c r="N1719" i="3"/>
  <c r="J1719" i="3"/>
  <c r="M1719" i="3" s="1"/>
  <c r="I1719" i="3"/>
  <c r="L1719" i="3" s="1"/>
  <c r="L315" i="1"/>
  <c r="L314" i="1"/>
  <c r="L313" i="1"/>
  <c r="L312" i="1"/>
  <c r="H1717" i="3"/>
  <c r="K1717" i="3" s="1"/>
  <c r="J1694" i="3"/>
  <c r="M1694" i="3" s="1"/>
  <c r="L311" i="1"/>
  <c r="I1694" i="3"/>
  <c r="L1694" i="3" s="1"/>
  <c r="I1713" i="3"/>
  <c r="L1713" i="3" s="1"/>
  <c r="H1711" i="3"/>
  <c r="K1711" i="3" s="1"/>
  <c r="I1711" i="3"/>
  <c r="L1711" i="3" s="1"/>
  <c r="J1711" i="3"/>
  <c r="M1711" i="3" s="1"/>
  <c r="O1800" i="3"/>
  <c r="J1717" i="3"/>
  <c r="M1717" i="3" s="1"/>
  <c r="I1717" i="3"/>
  <c r="L1717" i="3" s="1"/>
  <c r="J1716" i="3"/>
  <c r="M1716" i="3" s="1"/>
  <c r="I1716" i="3"/>
  <c r="L1716" i="3" s="1"/>
  <c r="H1716" i="3"/>
  <c r="K1716" i="3" s="1"/>
  <c r="J1715" i="3"/>
  <c r="M1715" i="3" s="1"/>
  <c r="N1715" i="3"/>
  <c r="I1715" i="3"/>
  <c r="L1715" i="3" s="1"/>
  <c r="J1713" i="3"/>
  <c r="M1713" i="3" s="1"/>
  <c r="H1713" i="3"/>
  <c r="K1713" i="3" s="1"/>
  <c r="O1822" i="3"/>
  <c r="M142" i="2"/>
  <c r="N1691" i="3"/>
  <c r="I1703" i="3"/>
  <c r="L1703" i="3" s="1"/>
  <c r="H1703" i="3"/>
  <c r="K1703" i="3" s="1"/>
  <c r="N1703" i="3"/>
  <c r="I1705" i="3"/>
  <c r="L1705" i="3" s="1"/>
  <c r="H1705" i="3"/>
  <c r="K1705" i="3" s="1"/>
  <c r="J1705" i="3"/>
  <c r="M1705" i="3" s="1"/>
  <c r="L141" i="2"/>
  <c r="M141" i="2" s="1"/>
  <c r="H1699" i="3"/>
  <c r="K1699" i="3" s="1"/>
  <c r="H1694" i="3"/>
  <c r="K1694" i="3" s="1"/>
  <c r="N1699" i="3"/>
  <c r="J1699" i="3"/>
  <c r="M1699" i="3" s="1"/>
  <c r="I1700" i="3"/>
  <c r="L1700" i="3" s="1"/>
  <c r="N1700" i="3"/>
  <c r="J1700" i="3"/>
  <c r="M1700" i="3" s="1"/>
  <c r="M140" i="2"/>
  <c r="L305" i="1"/>
  <c r="L307" i="1"/>
  <c r="N1677" i="3"/>
  <c r="I1677" i="3"/>
  <c r="L1677" i="3" s="1"/>
  <c r="N1695" i="3"/>
  <c r="H1677" i="3"/>
  <c r="K1677" i="3" s="1"/>
  <c r="J1695" i="3"/>
  <c r="M1695" i="3" s="1"/>
  <c r="L310" i="1"/>
  <c r="I1695" i="3"/>
  <c r="L1695" i="3" s="1"/>
  <c r="H1698" i="3"/>
  <c r="K1698" i="3" s="1"/>
  <c r="I1698" i="3"/>
  <c r="L1698" i="3" s="1"/>
  <c r="N1698" i="3"/>
  <c r="K1696" i="3"/>
  <c r="N1696" i="3"/>
  <c r="J1696" i="3"/>
  <c r="M1696" i="3" s="1"/>
  <c r="I1696" i="3"/>
  <c r="L1696" i="3" s="1"/>
  <c r="J1692" i="3"/>
  <c r="M1692" i="3" s="1"/>
  <c r="I1692" i="3"/>
  <c r="L1692" i="3" s="1"/>
  <c r="N1692" i="3"/>
  <c r="J1691" i="3"/>
  <c r="M1691" i="3" s="1"/>
  <c r="I1691" i="3"/>
  <c r="L1691" i="3" s="1"/>
  <c r="I1689" i="3"/>
  <c r="L1689" i="3" s="1"/>
  <c r="H1689" i="3"/>
  <c r="K1689" i="3" s="1"/>
  <c r="N1689" i="3"/>
  <c r="L308" i="1"/>
  <c r="L309" i="1"/>
  <c r="L306" i="1"/>
  <c r="N1681" i="3"/>
  <c r="J1681" i="3"/>
  <c r="M1681" i="3" s="1"/>
  <c r="I1681" i="3"/>
  <c r="L1681" i="3" s="1"/>
  <c r="N1688" i="3"/>
  <c r="J1688" i="3"/>
  <c r="M1688" i="3" s="1"/>
  <c r="I1688" i="3"/>
  <c r="L1688" i="3" s="1"/>
  <c r="N1687" i="3"/>
  <c r="J1687" i="3"/>
  <c r="M1687" i="3" s="1"/>
  <c r="I1687" i="3"/>
  <c r="L1687" i="3" s="1"/>
  <c r="I1686" i="3"/>
  <c r="L1686" i="3" s="1"/>
  <c r="J1686" i="3"/>
  <c r="M1686" i="3" s="1"/>
  <c r="N1686" i="3"/>
  <c r="N1684" i="3"/>
  <c r="J1684" i="3"/>
  <c r="M1684" i="3" s="1"/>
  <c r="H1684" i="3"/>
  <c r="K1684" i="3" s="1"/>
  <c r="N1682" i="3"/>
  <c r="N1679" i="3"/>
  <c r="J1682" i="3"/>
  <c r="M1682" i="3" s="1"/>
  <c r="J1679" i="3"/>
  <c r="M1679" i="3" s="1"/>
  <c r="I1682" i="3"/>
  <c r="L1682" i="3" s="1"/>
  <c r="J1675" i="3"/>
  <c r="M1675" i="3" s="1"/>
  <c r="I1675" i="3"/>
  <c r="L1675" i="3" s="1"/>
  <c r="N1675" i="3"/>
  <c r="L139" i="2"/>
  <c r="M139" i="2" s="1"/>
  <c r="M138" i="2"/>
  <c r="N1674" i="3"/>
  <c r="J1674" i="3"/>
  <c r="M1674" i="3" s="1"/>
  <c r="I1674" i="3"/>
  <c r="L1674" i="3" s="1"/>
  <c r="N1673" i="3"/>
  <c r="J1673" i="3"/>
  <c r="M1673" i="3" s="1"/>
  <c r="I1673" i="3"/>
  <c r="L1673" i="3" s="1"/>
  <c r="N1672" i="3"/>
  <c r="J1672" i="3"/>
  <c r="M1672" i="3" s="1"/>
  <c r="I1672" i="3"/>
  <c r="L1672" i="3" s="1"/>
  <c r="J1668" i="3"/>
  <c r="M1668" i="3" s="1"/>
  <c r="I1668" i="3"/>
  <c r="L1668" i="3" s="1"/>
  <c r="H1668" i="3"/>
  <c r="K1668" i="3" s="1"/>
  <c r="K302" i="1"/>
  <c r="L302" i="1" s="1"/>
  <c r="I1669" i="3"/>
  <c r="L1669" i="3" s="1"/>
  <c r="N1671" i="3"/>
  <c r="J1671" i="3"/>
  <c r="M1671" i="3" s="1"/>
  <c r="I1671" i="3"/>
  <c r="L1671" i="3" s="1"/>
  <c r="H1670" i="3"/>
  <c r="K1670" i="3" s="1"/>
  <c r="N1670" i="3"/>
  <c r="I1670" i="3"/>
  <c r="L1670" i="3" s="1"/>
  <c r="N1669" i="3"/>
  <c r="J1669" i="3"/>
  <c r="M1669" i="3" s="1"/>
  <c r="N1667" i="3"/>
  <c r="J1667" i="3"/>
  <c r="M1667" i="3" s="1"/>
  <c r="I1667" i="3"/>
  <c r="L1667" i="3" s="1"/>
  <c r="L303" i="1"/>
  <c r="L304" i="1"/>
  <c r="H1660" i="3"/>
  <c r="K1660" i="3" s="1"/>
  <c r="I1662" i="3"/>
  <c r="L1662" i="3" s="1"/>
  <c r="H1662" i="3"/>
  <c r="K1662" i="3" s="1"/>
  <c r="H1665" i="3"/>
  <c r="K1665" i="3" s="1"/>
  <c r="I1665" i="3"/>
  <c r="L1665" i="3" s="1"/>
  <c r="J1665" i="3"/>
  <c r="M1665" i="3" s="1"/>
  <c r="N1662" i="3"/>
  <c r="N1660" i="3"/>
  <c r="J1660" i="3"/>
  <c r="M1660" i="3" s="1"/>
  <c r="N1659" i="3"/>
  <c r="H1659" i="3"/>
  <c r="K1659" i="3" s="1"/>
  <c r="J1659" i="3"/>
  <c r="M1659" i="3" s="1"/>
  <c r="L301" i="1"/>
  <c r="L300" i="1"/>
  <c r="N1657" i="3"/>
  <c r="J1657" i="3"/>
  <c r="M1657" i="3" s="1"/>
  <c r="I1657" i="3"/>
  <c r="L1657" i="3" s="1"/>
  <c r="J1656" i="3"/>
  <c r="M1656" i="3" s="1"/>
  <c r="I1656" i="3"/>
  <c r="L1656" i="3" s="1"/>
  <c r="H1656" i="3"/>
  <c r="K1656" i="3" s="1"/>
  <c r="J1654" i="3"/>
  <c r="M1654" i="3" s="1"/>
  <c r="N1654" i="3"/>
  <c r="I1654" i="3"/>
  <c r="L1654" i="3" s="1"/>
  <c r="N1652" i="3"/>
  <c r="J1652" i="3"/>
  <c r="M1652" i="3" s="1"/>
  <c r="I1652" i="3"/>
  <c r="L1652" i="3" s="1"/>
  <c r="N1651" i="3"/>
  <c r="I1651" i="3"/>
  <c r="L1651" i="3" s="1"/>
  <c r="H1651" i="3"/>
  <c r="K1651" i="3" s="1"/>
  <c r="J1644" i="3"/>
  <c r="M1644" i="3" s="1"/>
  <c r="I1644" i="3"/>
  <c r="L1644" i="3" s="1"/>
  <c r="H1644" i="3"/>
  <c r="K1644" i="3" s="1"/>
  <c r="M135" i="2"/>
  <c r="J1649" i="3"/>
  <c r="M1649" i="3" s="1"/>
  <c r="H1649" i="3"/>
  <c r="K1649" i="3" s="1"/>
  <c r="N1649" i="3"/>
  <c r="N1648" i="3"/>
  <c r="J1648" i="3"/>
  <c r="M1648" i="3" s="1"/>
  <c r="I1648" i="3"/>
  <c r="L1648" i="3" s="1"/>
  <c r="N1647" i="3"/>
  <c r="J1647" i="3"/>
  <c r="M1647" i="3" s="1"/>
  <c r="I1647" i="3"/>
  <c r="L1647" i="3" s="1"/>
  <c r="N1646" i="3"/>
  <c r="J1646" i="3"/>
  <c r="M1646" i="3" s="1"/>
  <c r="I1646" i="3"/>
  <c r="L1646" i="3" s="1"/>
  <c r="N1645" i="3"/>
  <c r="J1645" i="3"/>
  <c r="M1645" i="3" s="1"/>
  <c r="I1645" i="3"/>
  <c r="L1645" i="3" s="1"/>
  <c r="N1640" i="3"/>
  <c r="J1640" i="3"/>
  <c r="M1640" i="3" s="1"/>
  <c r="I1640" i="3"/>
  <c r="L1640" i="3" s="1"/>
  <c r="J1639" i="3"/>
  <c r="M1639" i="3" s="1"/>
  <c r="I1639" i="3"/>
  <c r="L1639" i="3" s="1"/>
  <c r="H1639" i="3"/>
  <c r="K1639" i="3" s="1"/>
  <c r="J1637" i="3"/>
  <c r="M1637" i="3" s="1"/>
  <c r="I1637" i="3"/>
  <c r="L1637" i="3" s="1"/>
  <c r="H1637" i="3"/>
  <c r="K1637" i="3" s="1"/>
  <c r="N1632" i="3"/>
  <c r="I1618" i="3"/>
  <c r="L1618" i="3" s="1"/>
  <c r="J1632" i="3"/>
  <c r="M1632" i="3" s="1"/>
  <c r="I1632" i="3"/>
  <c r="L1632" i="3" s="1"/>
  <c r="J1625" i="3"/>
  <c r="M1625" i="3" s="1"/>
  <c r="H1634" i="3"/>
  <c r="K1634" i="3" s="1"/>
  <c r="N1634" i="3"/>
  <c r="J1634" i="3"/>
  <c r="M1634" i="3" s="1"/>
  <c r="H1633" i="3"/>
  <c r="K1633" i="3" s="1"/>
  <c r="N1633" i="3"/>
  <c r="J1633" i="3"/>
  <c r="M1633" i="3" s="1"/>
  <c r="H1631" i="3"/>
  <c r="K1631" i="3" s="1"/>
  <c r="N1631" i="3"/>
  <c r="J1631" i="3"/>
  <c r="M1631" i="3" s="1"/>
  <c r="I1630" i="3"/>
  <c r="L1630" i="3" s="1"/>
  <c r="J1630" i="3"/>
  <c r="M1630" i="3" s="1"/>
  <c r="H1630" i="3"/>
  <c r="K1630" i="3" s="1"/>
  <c r="N1628" i="3"/>
  <c r="J1628" i="3"/>
  <c r="M1628" i="3" s="1"/>
  <c r="I1628" i="3"/>
  <c r="L1628" i="3" s="1"/>
  <c r="J1627" i="3"/>
  <c r="M1627" i="3" s="1"/>
  <c r="I1627" i="3"/>
  <c r="L1627" i="3" s="1"/>
  <c r="N1627" i="3"/>
  <c r="J1626" i="3"/>
  <c r="M1626" i="3" s="1"/>
  <c r="N1626" i="3"/>
  <c r="I1626" i="3"/>
  <c r="L1626" i="3" s="1"/>
  <c r="H1625" i="3"/>
  <c r="K1625" i="3" s="1"/>
  <c r="I1625" i="3"/>
  <c r="L1625" i="3" s="1"/>
  <c r="N1623" i="3"/>
  <c r="H1623" i="3"/>
  <c r="K1623" i="3" s="1"/>
  <c r="I1623" i="3"/>
  <c r="L1623" i="3" s="1"/>
  <c r="I1603" i="3"/>
  <c r="L1603" i="3" s="1"/>
  <c r="H1595" i="3"/>
  <c r="K1595" i="3" s="1"/>
  <c r="J1615" i="3"/>
  <c r="M1615" i="3" s="1"/>
  <c r="H1603" i="3"/>
  <c r="K1603" i="3" s="1"/>
  <c r="I1614" i="3"/>
  <c r="L1614" i="3" s="1"/>
  <c r="H1598" i="3"/>
  <c r="K1598" i="3" s="1"/>
  <c r="N1603" i="3"/>
  <c r="I1595" i="3"/>
  <c r="L1595" i="3" s="1"/>
  <c r="J1618" i="3"/>
  <c r="M1618" i="3" s="1"/>
  <c r="I1599" i="3"/>
  <c r="L1599" i="3" s="1"/>
  <c r="J1599" i="3"/>
  <c r="M1599" i="3" s="1"/>
  <c r="H1599" i="3"/>
  <c r="K1599" i="3" s="1"/>
  <c r="J1598" i="3"/>
  <c r="M1598" i="3" s="1"/>
  <c r="I1598" i="3"/>
  <c r="L1598" i="3" s="1"/>
  <c r="I1597" i="3"/>
  <c r="L1597" i="3" s="1"/>
  <c r="N1597" i="3"/>
  <c r="N1601" i="3"/>
  <c r="J1595" i="3"/>
  <c r="M1595" i="3" s="1"/>
  <c r="H1615" i="3"/>
  <c r="K1615" i="3" s="1"/>
  <c r="J1606" i="3"/>
  <c r="M1606" i="3" s="1"/>
  <c r="J1597" i="3"/>
  <c r="M1597" i="3" s="1"/>
  <c r="N1620" i="3"/>
  <c r="I1606" i="3"/>
  <c r="L1606" i="3" s="1"/>
  <c r="N1594" i="3"/>
  <c r="J1601" i="3"/>
  <c r="M1601" i="3" s="1"/>
  <c r="J1619" i="3"/>
  <c r="M1619" i="3" s="1"/>
  <c r="H1606" i="3"/>
  <c r="K1606" i="3" s="1"/>
  <c r="H1593" i="3"/>
  <c r="I1601" i="3"/>
  <c r="L1601" i="3" s="1"/>
  <c r="J1594" i="3"/>
  <c r="M1594" i="3" s="1"/>
  <c r="I1619" i="3"/>
  <c r="L1619" i="3" s="1"/>
  <c r="I1594" i="3"/>
  <c r="L1594" i="3" s="1"/>
  <c r="H1619" i="3"/>
  <c r="K1619" i="3" s="1"/>
  <c r="I1593" i="3"/>
  <c r="J1593" i="3"/>
  <c r="N1600" i="3"/>
  <c r="N1602" i="3"/>
  <c r="N1615" i="3"/>
  <c r="J1602" i="3"/>
  <c r="M1602" i="3" s="1"/>
  <c r="J1600" i="3"/>
  <c r="M1600" i="3" s="1"/>
  <c r="I1600" i="3"/>
  <c r="L1600" i="3" s="1"/>
  <c r="I1602" i="3"/>
  <c r="L1602" i="3" s="1"/>
  <c r="N1622" i="3"/>
  <c r="I1622" i="3"/>
  <c r="L1622" i="3" s="1"/>
  <c r="H1622" i="3"/>
  <c r="K1622" i="3" s="1"/>
  <c r="H1620" i="3"/>
  <c r="K1620" i="3" s="1"/>
  <c r="I1620" i="3"/>
  <c r="L1620" i="3" s="1"/>
  <c r="N1618" i="3"/>
  <c r="J1614" i="3"/>
  <c r="M1614" i="3" s="1"/>
  <c r="H1614" i="3"/>
  <c r="K1614" i="3" s="1"/>
  <c r="N1612" i="3"/>
  <c r="J1612" i="3"/>
  <c r="M1612" i="3" s="1"/>
  <c r="I1612" i="3"/>
  <c r="L1612" i="3" s="1"/>
  <c r="N1611" i="3"/>
  <c r="I1611" i="3"/>
  <c r="L1611" i="3" s="1"/>
  <c r="J1611" i="3"/>
  <c r="M1611" i="3" s="1"/>
  <c r="H1610" i="3"/>
  <c r="K1610" i="3" s="1"/>
  <c r="N1610" i="3"/>
  <c r="J1610" i="3"/>
  <c r="M1610" i="3" s="1"/>
  <c r="N1608" i="3"/>
  <c r="J1608" i="3"/>
  <c r="M1608" i="3" s="1"/>
  <c r="I1608" i="3"/>
  <c r="L1608" i="3" s="1"/>
  <c r="I1607" i="3"/>
  <c r="L1607" i="3" s="1"/>
  <c r="N1607" i="3"/>
  <c r="H1607" i="3"/>
  <c r="K1607" i="3" s="1"/>
  <c r="N1541" i="3"/>
  <c r="F1540" i="3"/>
  <c r="H1540" i="3" s="1"/>
  <c r="K1540" i="3" s="1"/>
  <c r="F1542" i="3"/>
  <c r="H1542" i="3" s="1"/>
  <c r="K1542" i="3" s="1"/>
  <c r="F1543" i="3"/>
  <c r="I1543" i="3" s="1"/>
  <c r="L1543" i="3" s="1"/>
  <c r="F1544" i="3"/>
  <c r="H1544" i="3" s="1"/>
  <c r="K1544" i="3" s="1"/>
  <c r="E1540" i="3"/>
  <c r="E1542" i="3"/>
  <c r="E1543" i="3"/>
  <c r="E1544" i="3"/>
  <c r="F1539" i="3"/>
  <c r="H1539" i="3" s="1"/>
  <c r="K1539" i="3" s="1"/>
  <c r="E1539" i="3"/>
  <c r="O1993" i="3" l="1"/>
  <c r="O1998" i="3"/>
  <c r="O1992" i="3"/>
  <c r="O1996" i="3"/>
  <c r="K1984" i="3"/>
  <c r="O1984" i="3" s="1"/>
  <c r="O1988" i="3"/>
  <c r="O1995" i="3"/>
  <c r="O1994" i="3"/>
  <c r="O1990" i="3"/>
  <c r="O1991" i="3"/>
  <c r="O1985" i="3"/>
  <c r="O1953" i="3"/>
  <c r="O1976" i="3"/>
  <c r="O1966" i="3"/>
  <c r="O1987" i="3"/>
  <c r="O1957" i="3"/>
  <c r="O1974" i="3"/>
  <c r="O1986" i="3"/>
  <c r="O1971" i="3"/>
  <c r="O1980" i="3"/>
  <c r="O1981" i="3"/>
  <c r="O1942" i="3"/>
  <c r="O1967" i="3"/>
  <c r="O1972" i="3"/>
  <c r="O1982" i="3"/>
  <c r="O1978" i="3"/>
  <c r="O1973" i="3"/>
  <c r="O1977" i="3"/>
  <c r="O1983" i="3"/>
  <c r="O1979" i="3"/>
  <c r="K1975" i="3"/>
  <c r="L1975" i="3"/>
  <c r="O1947" i="3"/>
  <c r="O1969" i="3"/>
  <c r="O1958" i="3"/>
  <c r="O1970" i="3"/>
  <c r="O1962" i="3"/>
  <c r="O1951" i="3"/>
  <c r="O1935" i="3"/>
  <c r="O1949" i="3"/>
  <c r="O1936" i="3"/>
  <c r="O1968" i="3"/>
  <c r="O1964" i="3"/>
  <c r="M1963" i="3"/>
  <c r="L1963" i="3"/>
  <c r="O1961" i="3"/>
  <c r="O1954" i="3"/>
  <c r="O1952" i="3"/>
  <c r="O1941" i="3"/>
  <c r="O1948" i="3"/>
  <c r="L1955" i="3"/>
  <c r="K1955" i="3"/>
  <c r="O1950" i="3"/>
  <c r="O1946" i="3"/>
  <c r="O1945" i="3"/>
  <c r="O1940" i="3"/>
  <c r="O1897" i="3"/>
  <c r="O1911" i="3"/>
  <c r="O1907" i="3"/>
  <c r="O1903" i="3"/>
  <c r="O1943" i="3"/>
  <c r="O1917" i="3"/>
  <c r="O1896" i="3"/>
  <c r="O1939" i="3"/>
  <c r="O1926" i="3"/>
  <c r="O1915" i="3"/>
  <c r="L1944" i="3"/>
  <c r="M1944" i="3"/>
  <c r="O1924" i="3"/>
  <c r="O1922" i="3"/>
  <c r="O1868" i="3"/>
  <c r="O1927" i="3"/>
  <c r="O1874" i="3"/>
  <c r="O1933" i="3"/>
  <c r="O1862" i="3"/>
  <c r="O1928" i="3"/>
  <c r="O1863" i="3"/>
  <c r="O1918" i="3"/>
  <c r="O1932" i="3"/>
  <c r="O1860" i="3"/>
  <c r="O1925" i="3"/>
  <c r="O1930" i="3"/>
  <c r="O1855" i="3"/>
  <c r="O1923" i="3"/>
  <c r="K1931" i="3"/>
  <c r="L1931" i="3"/>
  <c r="O1929" i="3"/>
  <c r="O1920" i="3"/>
  <c r="O1919" i="3"/>
  <c r="O1916" i="3"/>
  <c r="O1914" i="3"/>
  <c r="L1913" i="3"/>
  <c r="M1913" i="3"/>
  <c r="O1912" i="3"/>
  <c r="O1909" i="3"/>
  <c r="O1901" i="3"/>
  <c r="O1850" i="3"/>
  <c r="O1880" i="3"/>
  <c r="O1889" i="3"/>
  <c r="O1879" i="3"/>
  <c r="O1852" i="3"/>
  <c r="O1857" i="3"/>
  <c r="O1894" i="3"/>
  <c r="O1891" i="3"/>
  <c r="O1856" i="3"/>
  <c r="O1892" i="3"/>
  <c r="O1899" i="3"/>
  <c r="O1906" i="3"/>
  <c r="O1875" i="3"/>
  <c r="O1881" i="3"/>
  <c r="O1845" i="3"/>
  <c r="O1898" i="3"/>
  <c r="O1905" i="3"/>
  <c r="M1900" i="3"/>
  <c r="O1895" i="3"/>
  <c r="O1842" i="3"/>
  <c r="O1870" i="3"/>
  <c r="O1867" i="3"/>
  <c r="O1869" i="3"/>
  <c r="O1882" i="3"/>
  <c r="O1885" i="3"/>
  <c r="O1849" i="3"/>
  <c r="O1865" i="3"/>
  <c r="O1846" i="3"/>
  <c r="O1851" i="3"/>
  <c r="O1840" i="3"/>
  <c r="O1839" i="3"/>
  <c r="O1871" i="3"/>
  <c r="O1858" i="3"/>
  <c r="O1861" i="3"/>
  <c r="O1843" i="3"/>
  <c r="O1854" i="3"/>
  <c r="O1848" i="3"/>
  <c r="O1887" i="3"/>
  <c r="O1886" i="3"/>
  <c r="O1884" i="3"/>
  <c r="M1883" i="3"/>
  <c r="K1883" i="3"/>
  <c r="O1878" i="3"/>
  <c r="M1876" i="3"/>
  <c r="K1876" i="3"/>
  <c r="L1876" i="3"/>
  <c r="O1853" i="3"/>
  <c r="O1847" i="3"/>
  <c r="O1844" i="3"/>
  <c r="O1817" i="3"/>
  <c r="O1812" i="3"/>
  <c r="O1806" i="3"/>
  <c r="O1830" i="3"/>
  <c r="O1805" i="3"/>
  <c r="O1789" i="3"/>
  <c r="O1680" i="3"/>
  <c r="O1821" i="3"/>
  <c r="O1811" i="3"/>
  <c r="O1779" i="3"/>
  <c r="O1798" i="3"/>
  <c r="O1784" i="3"/>
  <c r="O1788" i="3"/>
  <c r="O1809" i="3"/>
  <c r="O1819" i="3"/>
  <c r="O1810" i="3"/>
  <c r="O1815" i="3"/>
  <c r="O1835" i="3"/>
  <c r="O1824" i="3"/>
  <c r="O1833" i="3"/>
  <c r="O1826" i="3"/>
  <c r="O1793" i="3"/>
  <c r="O1814" i="3"/>
  <c r="O1796" i="3"/>
  <c r="O1831" i="3"/>
  <c r="O1801" i="3"/>
  <c r="O1816" i="3"/>
  <c r="O1829" i="3"/>
  <c r="O1834" i="3"/>
  <c r="O1804" i="3"/>
  <c r="O1807" i="3"/>
  <c r="O1820" i="3"/>
  <c r="O1828" i="3"/>
  <c r="O1825" i="3"/>
  <c r="O1762" i="3"/>
  <c r="O1781" i="3"/>
  <c r="O1787" i="3"/>
  <c r="O1808" i="3"/>
  <c r="O1763" i="3"/>
  <c r="O1797" i="3"/>
  <c r="O1832" i="3"/>
  <c r="L1836" i="3"/>
  <c r="O1823" i="3"/>
  <c r="O1813" i="3"/>
  <c r="O1786" i="3"/>
  <c r="O1799" i="3"/>
  <c r="O1794" i="3"/>
  <c r="O1772" i="3"/>
  <c r="O1761" i="3"/>
  <c r="O1785" i="3"/>
  <c r="O1774" i="3"/>
  <c r="O1778" i="3"/>
  <c r="O1782" i="3"/>
  <c r="O1795" i="3"/>
  <c r="O1791" i="3"/>
  <c r="O1790" i="3"/>
  <c r="O1767" i="3"/>
  <c r="O1768" i="3"/>
  <c r="O1678" i="3"/>
  <c r="O1771" i="3"/>
  <c r="O1758" i="3"/>
  <c r="O1775" i="3"/>
  <c r="O1773" i="3"/>
  <c r="O1769" i="3"/>
  <c r="O1756" i="3"/>
  <c r="O1726" i="3"/>
  <c r="O1754" i="3"/>
  <c r="O1755" i="3"/>
  <c r="O1752" i="3"/>
  <c r="O1753" i="3"/>
  <c r="O1731" i="3"/>
  <c r="O1735" i="3"/>
  <c r="O1742" i="3"/>
  <c r="O1747" i="3"/>
  <c r="O1750" i="3"/>
  <c r="O1746" i="3"/>
  <c r="O1743" i="3"/>
  <c r="O1721" i="3"/>
  <c r="O1744" i="3"/>
  <c r="O1736" i="3"/>
  <c r="O1741" i="3"/>
  <c r="O1725" i="3"/>
  <c r="O1733" i="3"/>
  <c r="O1734" i="3"/>
  <c r="O1745" i="3"/>
  <c r="O1739" i="3"/>
  <c r="O1732" i="3"/>
  <c r="O1727" i="3"/>
  <c r="O1722" i="3"/>
  <c r="O1729" i="3"/>
  <c r="O1719" i="3"/>
  <c r="O1717" i="3"/>
  <c r="O1694" i="3"/>
  <c r="O1716" i="3"/>
  <c r="O1713" i="3"/>
  <c r="O1711" i="3"/>
  <c r="O1703" i="3"/>
  <c r="O1715" i="3"/>
  <c r="O1677" i="3"/>
  <c r="O1699" i="3"/>
  <c r="O1705" i="3"/>
  <c r="O1691" i="3"/>
  <c r="O1700" i="3"/>
  <c r="O1695" i="3"/>
  <c r="O1689" i="3"/>
  <c r="O1698" i="3"/>
  <c r="O1692" i="3"/>
  <c r="O1696" i="3"/>
  <c r="O1681" i="3"/>
  <c r="O1682" i="3"/>
  <c r="O1679" i="3"/>
  <c r="O1687" i="3"/>
  <c r="O1688" i="3"/>
  <c r="O1684" i="3"/>
  <c r="O1686" i="3"/>
  <c r="O1675" i="3"/>
  <c r="O1669" i="3"/>
  <c r="O1674" i="3"/>
  <c r="O1672" i="3"/>
  <c r="O1673" i="3"/>
  <c r="O1668" i="3"/>
  <c r="O1671" i="3"/>
  <c r="O1667" i="3"/>
  <c r="O1670" i="3"/>
  <c r="O1660" i="3"/>
  <c r="O1662" i="3"/>
  <c r="O1665" i="3"/>
  <c r="O1659" i="3"/>
  <c r="O1654" i="3"/>
  <c r="O1651" i="3"/>
  <c r="O1656" i="3"/>
  <c r="O1652" i="3"/>
  <c r="O1657" i="3"/>
  <c r="O1649" i="3"/>
  <c r="O1644" i="3"/>
  <c r="O1640" i="3"/>
  <c r="O1646" i="3"/>
  <c r="O1647" i="3"/>
  <c r="O1637" i="3"/>
  <c r="O1639" i="3"/>
  <c r="O1632" i="3"/>
  <c r="O1645" i="3"/>
  <c r="O1648" i="3"/>
  <c r="O1603" i="3"/>
  <c r="O1626" i="3"/>
  <c r="O1631" i="3"/>
  <c r="O1628" i="3"/>
  <c r="O1625" i="3"/>
  <c r="O1633" i="3"/>
  <c r="O1634" i="3"/>
  <c r="O1630" i="3"/>
  <c r="O1627" i="3"/>
  <c r="O1623" i="3"/>
  <c r="O1615" i="3"/>
  <c r="O1622" i="3"/>
  <c r="O1599" i="3"/>
  <c r="O1606" i="3"/>
  <c r="O1598" i="3"/>
  <c r="O1602" i="3"/>
  <c r="O1597" i="3"/>
  <c r="O1618" i="3"/>
  <c r="O1595" i="3"/>
  <c r="O1620" i="3"/>
  <c r="O1600" i="3"/>
  <c r="O1619" i="3"/>
  <c r="O1614" i="3"/>
  <c r="O1594" i="3"/>
  <c r="O1601" i="3"/>
  <c r="O1611" i="3"/>
  <c r="O1607" i="3"/>
  <c r="O1612" i="3"/>
  <c r="O1610" i="3"/>
  <c r="O1608" i="3"/>
  <c r="H1543" i="3"/>
  <c r="K1543" i="3" s="1"/>
  <c r="N1542" i="3"/>
  <c r="J1542" i="3"/>
  <c r="M1542" i="3" s="1"/>
  <c r="I1542" i="3"/>
  <c r="L1542" i="3" s="1"/>
  <c r="N1539" i="3"/>
  <c r="J1539" i="3"/>
  <c r="M1539" i="3" s="1"/>
  <c r="I1539" i="3"/>
  <c r="L1539" i="3" s="1"/>
  <c r="N1544" i="3"/>
  <c r="J1544" i="3"/>
  <c r="M1544" i="3" s="1"/>
  <c r="I1544" i="3"/>
  <c r="L1544" i="3" s="1"/>
  <c r="N1540" i="3"/>
  <c r="N1543" i="3"/>
  <c r="J1540" i="3"/>
  <c r="M1540" i="3" s="1"/>
  <c r="J1543" i="3"/>
  <c r="M1543" i="3" s="1"/>
  <c r="I1540" i="3"/>
  <c r="L1540" i="3" s="1"/>
  <c r="F1536" i="3"/>
  <c r="H1536" i="3" s="1"/>
  <c r="K1536" i="3" s="1"/>
  <c r="F1537" i="3"/>
  <c r="J1537" i="3" s="1"/>
  <c r="M1537" i="3" s="1"/>
  <c r="F1538" i="3"/>
  <c r="I1538" i="3" s="1"/>
  <c r="L1538" i="3" s="1"/>
  <c r="E1536" i="3"/>
  <c r="E1537" i="3"/>
  <c r="E1538" i="3"/>
  <c r="K133" i="2"/>
  <c r="L133" i="2" s="1"/>
  <c r="F1535" i="3"/>
  <c r="N1535" i="3" s="1"/>
  <c r="F1534" i="3"/>
  <c r="N1534" i="3" s="1"/>
  <c r="E1535" i="3"/>
  <c r="E1534" i="3"/>
  <c r="K132" i="2"/>
  <c r="L132" i="2" s="1"/>
  <c r="M132" i="2" s="1"/>
  <c r="F1531" i="3"/>
  <c r="H1531" i="3" s="1"/>
  <c r="E5" i="3"/>
  <c r="E6" i="3"/>
  <c r="E7" i="3"/>
  <c r="E8" i="3"/>
  <c r="E9" i="3"/>
  <c r="E11" i="3"/>
  <c r="E13" i="3"/>
  <c r="E14" i="3"/>
  <c r="E15" i="3"/>
  <c r="E16" i="3"/>
  <c r="E17" i="3"/>
  <c r="E18" i="3"/>
  <c r="E19" i="3"/>
  <c r="E20" i="3"/>
  <c r="E22" i="3"/>
  <c r="E23" i="3"/>
  <c r="E24" i="3"/>
  <c r="E25" i="3"/>
  <c r="E26" i="3"/>
  <c r="E27" i="3"/>
  <c r="E28" i="3"/>
  <c r="E29" i="3"/>
  <c r="E30" i="3"/>
  <c r="E31" i="3"/>
  <c r="E32" i="3"/>
  <c r="E34" i="3"/>
  <c r="E35" i="3"/>
  <c r="E36" i="3"/>
  <c r="E38" i="3"/>
  <c r="E39" i="3"/>
  <c r="E40" i="3"/>
  <c r="E41" i="3"/>
  <c r="E42" i="3"/>
  <c r="E45" i="3"/>
  <c r="E46" i="3"/>
  <c r="E47" i="3"/>
  <c r="E49" i="3"/>
  <c r="E50" i="3"/>
  <c r="E53" i="3"/>
  <c r="E54" i="3"/>
  <c r="E55" i="3"/>
  <c r="E57" i="3"/>
  <c r="E59" i="3"/>
  <c r="E60" i="3"/>
  <c r="E61" i="3"/>
  <c r="E62" i="3"/>
  <c r="E63" i="3"/>
  <c r="E64" i="3"/>
  <c r="E66" i="3"/>
  <c r="E67" i="3"/>
  <c r="E68" i="3"/>
  <c r="E69" i="3"/>
  <c r="E70" i="3"/>
  <c r="E71" i="3"/>
  <c r="E72" i="3"/>
  <c r="E73" i="3"/>
  <c r="E74" i="3"/>
  <c r="E77" i="3"/>
  <c r="E78" i="3"/>
  <c r="E79" i="3"/>
  <c r="E80" i="3"/>
  <c r="E82" i="3"/>
  <c r="E83" i="3"/>
  <c r="E84" i="3"/>
  <c r="E85" i="3"/>
  <c r="E86" i="3"/>
  <c r="E87" i="3"/>
  <c r="E88" i="3"/>
  <c r="E89" i="3"/>
  <c r="E90" i="3"/>
  <c r="E91" i="3"/>
  <c r="E92" i="3"/>
  <c r="E93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8" i="3"/>
  <c r="E109" i="3"/>
  <c r="E110" i="3"/>
  <c r="E112" i="3"/>
  <c r="E113" i="3"/>
  <c r="E114" i="3"/>
  <c r="E115" i="3"/>
  <c r="E116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6" i="3"/>
  <c r="E157" i="3"/>
  <c r="E158" i="3"/>
  <c r="E159" i="3"/>
  <c r="E160" i="3"/>
  <c r="E162" i="3"/>
  <c r="E163" i="3"/>
  <c r="E165" i="3"/>
  <c r="E167" i="3"/>
  <c r="E168" i="3"/>
  <c r="E169" i="3"/>
  <c r="E170" i="3"/>
  <c r="E172" i="3"/>
  <c r="E174" i="3"/>
  <c r="E175" i="3"/>
  <c r="E176" i="3"/>
  <c r="E177" i="3"/>
  <c r="E178" i="3"/>
  <c r="E180" i="3"/>
  <c r="E182" i="3"/>
  <c r="E183" i="3"/>
  <c r="E184" i="3"/>
  <c r="E185" i="3"/>
  <c r="E186" i="3"/>
  <c r="E187" i="3"/>
  <c r="E188" i="3"/>
  <c r="E189" i="3"/>
  <c r="E190" i="3"/>
  <c r="E191" i="3"/>
  <c r="E194" i="3"/>
  <c r="E195" i="3"/>
  <c r="E196" i="3"/>
  <c r="E197" i="3"/>
  <c r="E198" i="3"/>
  <c r="E201" i="3"/>
  <c r="E202" i="3"/>
  <c r="E203" i="3"/>
  <c r="E205" i="3"/>
  <c r="E208" i="3"/>
  <c r="E209" i="3"/>
  <c r="E210" i="3"/>
  <c r="E211" i="3"/>
  <c r="E212" i="3"/>
  <c r="E214" i="3"/>
  <c r="E216" i="3"/>
  <c r="E218" i="3"/>
  <c r="E219" i="3"/>
  <c r="E220" i="3"/>
  <c r="E222" i="3"/>
  <c r="E224" i="3"/>
  <c r="E225" i="3"/>
  <c r="E226" i="3"/>
  <c r="E227" i="3"/>
  <c r="E228" i="3"/>
  <c r="E229" i="3"/>
  <c r="E230" i="3"/>
  <c r="E233" i="3"/>
  <c r="E234" i="3"/>
  <c r="E235" i="3"/>
  <c r="E236" i="3"/>
  <c r="E237" i="3"/>
  <c r="E238" i="3"/>
  <c r="E241" i="3"/>
  <c r="E242" i="3"/>
  <c r="E243" i="3"/>
  <c r="E244" i="3"/>
  <c r="E245" i="3"/>
  <c r="E247" i="3"/>
  <c r="E249" i="3"/>
  <c r="E250" i="3"/>
  <c r="E251" i="3"/>
  <c r="E254" i="3"/>
  <c r="E255" i="3"/>
  <c r="E256" i="3"/>
  <c r="E257" i="3"/>
  <c r="E258" i="3"/>
  <c r="E260" i="3"/>
  <c r="E261" i="3"/>
  <c r="E262" i="3"/>
  <c r="E263" i="3"/>
  <c r="E266" i="3"/>
  <c r="E267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3" i="3"/>
  <c r="E285" i="3"/>
  <c r="E286" i="3"/>
  <c r="E288" i="3"/>
  <c r="E290" i="3"/>
  <c r="E292" i="3"/>
  <c r="E294" i="3"/>
  <c r="E295" i="3"/>
  <c r="E296" i="3"/>
  <c r="E297" i="3"/>
  <c r="E298" i="3"/>
  <c r="E299" i="3"/>
  <c r="E300" i="3"/>
  <c r="E301" i="3"/>
  <c r="E302" i="3"/>
  <c r="E303" i="3"/>
  <c r="E304" i="3"/>
  <c r="E306" i="3"/>
  <c r="E307" i="3"/>
  <c r="E308" i="3"/>
  <c r="E309" i="3"/>
  <c r="E310" i="3"/>
  <c r="E311" i="3"/>
  <c r="E312" i="3"/>
  <c r="E313" i="3"/>
  <c r="E314" i="3"/>
  <c r="E316" i="3"/>
  <c r="E318" i="3"/>
  <c r="E319" i="3"/>
  <c r="E320" i="3"/>
  <c r="E322" i="3"/>
  <c r="E323" i="3"/>
  <c r="E324" i="3"/>
  <c r="E325" i="3"/>
  <c r="E326" i="3"/>
  <c r="E328" i="3"/>
  <c r="E329" i="3"/>
  <c r="E330" i="3"/>
  <c r="E331" i="3"/>
  <c r="E332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7" i="3"/>
  <c r="E350" i="3"/>
  <c r="E351" i="3"/>
  <c r="E352" i="3"/>
  <c r="E353" i="3"/>
  <c r="E354" i="3"/>
  <c r="E356" i="3"/>
  <c r="E358" i="3"/>
  <c r="E360" i="3"/>
  <c r="E361" i="3"/>
  <c r="E362" i="3"/>
  <c r="E363" i="3"/>
  <c r="E364" i="3"/>
  <c r="E366" i="3"/>
  <c r="E368" i="3"/>
  <c r="E369" i="3"/>
  <c r="E371" i="3"/>
  <c r="E372" i="3"/>
  <c r="E373" i="3"/>
  <c r="E374" i="3"/>
  <c r="E376" i="3"/>
  <c r="E377" i="3"/>
  <c r="E378" i="3"/>
  <c r="E379" i="3"/>
  <c r="E381" i="3"/>
  <c r="E382" i="3"/>
  <c r="E384" i="3"/>
  <c r="E385" i="3"/>
  <c r="E386" i="3"/>
  <c r="E387" i="3"/>
  <c r="E388" i="3"/>
  <c r="E389" i="3"/>
  <c r="E390" i="3"/>
  <c r="E391" i="3"/>
  <c r="E393" i="3"/>
  <c r="E396" i="3"/>
  <c r="E399" i="3"/>
  <c r="E400" i="3"/>
  <c r="E401" i="3"/>
  <c r="E402" i="3"/>
  <c r="E403" i="3"/>
  <c r="E404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5" i="3"/>
  <c r="E426" i="3"/>
  <c r="E427" i="3"/>
  <c r="E428" i="3"/>
  <c r="E430" i="3"/>
  <c r="E431" i="3"/>
  <c r="E432" i="3"/>
  <c r="E433" i="3"/>
  <c r="E434" i="3"/>
  <c r="E436" i="3"/>
  <c r="E438" i="3"/>
  <c r="E439" i="3"/>
  <c r="E440" i="3"/>
  <c r="E441" i="3"/>
  <c r="E442" i="3"/>
  <c r="E443" i="3"/>
  <c r="E444" i="3"/>
  <c r="E446" i="3"/>
  <c r="E447" i="3"/>
  <c r="E448" i="3"/>
  <c r="E449" i="3"/>
  <c r="E450" i="3"/>
  <c r="E451" i="3"/>
  <c r="E452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8" i="3"/>
  <c r="E469" i="3"/>
  <c r="E471" i="3"/>
  <c r="E472" i="3"/>
  <c r="E473" i="3"/>
  <c r="E474" i="3"/>
  <c r="E476" i="3"/>
  <c r="E479" i="3"/>
  <c r="E480" i="3"/>
  <c r="E481" i="3"/>
  <c r="E482" i="3"/>
  <c r="E483" i="3"/>
  <c r="E484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1" i="3"/>
  <c r="E502" i="3"/>
  <c r="E503" i="3"/>
  <c r="E504" i="3"/>
  <c r="E505" i="3"/>
  <c r="E507" i="3"/>
  <c r="E508" i="3"/>
  <c r="E509" i="3"/>
  <c r="E510" i="3"/>
  <c r="E511" i="3"/>
  <c r="E514" i="3"/>
  <c r="E515" i="3"/>
  <c r="E517" i="3"/>
  <c r="E518" i="3"/>
  <c r="E519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4" i="3"/>
  <c r="E535" i="3"/>
  <c r="E536" i="3"/>
  <c r="E537" i="3"/>
  <c r="E538" i="3"/>
  <c r="E539" i="3"/>
  <c r="E540" i="3"/>
  <c r="E541" i="3"/>
  <c r="E542" i="3"/>
  <c r="E543" i="3"/>
  <c r="E544" i="3"/>
  <c r="E546" i="3"/>
  <c r="E547" i="3"/>
  <c r="E548" i="3"/>
  <c r="E549" i="3"/>
  <c r="E550" i="3"/>
  <c r="E551" i="3"/>
  <c r="E552" i="3"/>
  <c r="E553" i="3"/>
  <c r="E556" i="3"/>
  <c r="E557" i="3"/>
  <c r="E558" i="3"/>
  <c r="E559" i="3"/>
  <c r="E560" i="3"/>
  <c r="E561" i="3"/>
  <c r="E562" i="3"/>
  <c r="E563" i="3"/>
  <c r="E565" i="3"/>
  <c r="E566" i="3"/>
  <c r="E567" i="3"/>
  <c r="E568" i="3"/>
  <c r="E570" i="3"/>
  <c r="E572" i="3"/>
  <c r="E573" i="3"/>
  <c r="E574" i="3"/>
  <c r="E575" i="3"/>
  <c r="E577" i="3"/>
  <c r="E578" i="3"/>
  <c r="E580" i="3"/>
  <c r="E581" i="3"/>
  <c r="E582" i="3"/>
  <c r="E583" i="3"/>
  <c r="E584" i="3"/>
  <c r="E585" i="3"/>
  <c r="E586" i="3"/>
  <c r="E587" i="3"/>
  <c r="E588" i="3"/>
  <c r="E589" i="3"/>
  <c r="E592" i="3"/>
  <c r="E593" i="3"/>
  <c r="E594" i="3"/>
  <c r="E596" i="3"/>
  <c r="E597" i="3"/>
  <c r="E598" i="3"/>
  <c r="E600" i="3"/>
  <c r="E601" i="3"/>
  <c r="E602" i="3"/>
  <c r="E603" i="3"/>
  <c r="E604" i="3"/>
  <c r="E605" i="3"/>
  <c r="E606" i="3"/>
  <c r="E607" i="3"/>
  <c r="E608" i="3"/>
  <c r="E609" i="3"/>
  <c r="E610" i="3"/>
  <c r="E613" i="3"/>
  <c r="E615" i="3"/>
  <c r="E616" i="3"/>
  <c r="E617" i="3"/>
  <c r="E618" i="3"/>
  <c r="E619" i="3"/>
  <c r="E620" i="3"/>
  <c r="E621" i="3"/>
  <c r="E624" i="3"/>
  <c r="E628" i="3"/>
  <c r="E631" i="3"/>
  <c r="E633" i="3"/>
  <c r="E634" i="3"/>
  <c r="E635" i="3"/>
  <c r="E638" i="3"/>
  <c r="E639" i="3"/>
  <c r="E641" i="3"/>
  <c r="E644" i="3"/>
  <c r="E647" i="3"/>
  <c r="E648" i="3"/>
  <c r="E650" i="3"/>
  <c r="E651" i="3"/>
  <c r="E653" i="3"/>
  <c r="E656" i="3"/>
  <c r="E658" i="3"/>
  <c r="E659" i="3"/>
  <c r="E661" i="3"/>
  <c r="E662" i="3"/>
  <c r="E664" i="3"/>
  <c r="E666" i="3"/>
  <c r="E667" i="3"/>
  <c r="E668" i="3"/>
  <c r="E669" i="3"/>
  <c r="E671" i="3"/>
  <c r="E672" i="3"/>
  <c r="E673" i="3"/>
  <c r="E674" i="3"/>
  <c r="E677" i="3"/>
  <c r="E678" i="3"/>
  <c r="E679" i="3"/>
  <c r="E680" i="3"/>
  <c r="E681" i="3"/>
  <c r="E682" i="3"/>
  <c r="E683" i="3"/>
  <c r="E688" i="3"/>
  <c r="E689" i="3"/>
  <c r="E690" i="3"/>
  <c r="E692" i="3"/>
  <c r="E693" i="3"/>
  <c r="E694" i="3"/>
  <c r="E695" i="3"/>
  <c r="E696" i="3"/>
  <c r="E699" i="3"/>
  <c r="E700" i="3"/>
  <c r="E702" i="3"/>
  <c r="E703" i="3"/>
  <c r="E704" i="3"/>
  <c r="E705" i="3"/>
  <c r="E706" i="3"/>
  <c r="E707" i="3"/>
  <c r="E708" i="3"/>
  <c r="E709" i="3"/>
  <c r="E712" i="3"/>
  <c r="E713" i="3"/>
  <c r="E715" i="3"/>
  <c r="E716" i="3"/>
  <c r="E717" i="3"/>
  <c r="E718" i="3"/>
  <c r="E719" i="3"/>
  <c r="E720" i="3"/>
  <c r="E721" i="3"/>
  <c r="E722" i="3"/>
  <c r="E723" i="3"/>
  <c r="E724" i="3"/>
  <c r="E726" i="3"/>
  <c r="E728" i="3"/>
  <c r="E729" i="3"/>
  <c r="E730" i="3"/>
  <c r="E731" i="3"/>
  <c r="E732" i="3"/>
  <c r="E733" i="3"/>
  <c r="E734" i="3"/>
  <c r="E735" i="3"/>
  <c r="E736" i="3"/>
  <c r="E737" i="3"/>
  <c r="E739" i="3"/>
  <c r="E741" i="3"/>
  <c r="E742" i="3"/>
  <c r="E743" i="3"/>
  <c r="E745" i="3"/>
  <c r="E746" i="3"/>
  <c r="E748" i="3"/>
  <c r="E749" i="3"/>
  <c r="E750" i="3"/>
  <c r="E751" i="3"/>
  <c r="E752" i="3"/>
  <c r="E755" i="3"/>
  <c r="E756" i="3"/>
  <c r="E757" i="3"/>
  <c r="E759" i="3"/>
  <c r="E761" i="3"/>
  <c r="E762" i="3"/>
  <c r="E764" i="3"/>
  <c r="E765" i="3"/>
  <c r="E766" i="3"/>
  <c r="E767" i="3"/>
  <c r="E768" i="3"/>
  <c r="E770" i="3"/>
  <c r="E773" i="3"/>
  <c r="E774" i="3"/>
  <c r="E777" i="3"/>
  <c r="E778" i="3"/>
  <c r="E781" i="3"/>
  <c r="E782" i="3"/>
  <c r="E783" i="3"/>
  <c r="E785" i="3"/>
  <c r="E786" i="3"/>
  <c r="E787" i="3"/>
  <c r="E788" i="3"/>
  <c r="E789" i="3"/>
  <c r="E792" i="3"/>
  <c r="E793" i="3"/>
  <c r="E794" i="3"/>
  <c r="E795" i="3"/>
  <c r="E796" i="3"/>
  <c r="E797" i="3"/>
  <c r="E798" i="3"/>
  <c r="E800" i="3"/>
  <c r="E801" i="3"/>
  <c r="E803" i="3"/>
  <c r="E804" i="3"/>
  <c r="E806" i="3"/>
  <c r="E807" i="3"/>
  <c r="E808" i="3"/>
  <c r="E809" i="3"/>
  <c r="E810" i="3"/>
  <c r="E811" i="3"/>
  <c r="E813" i="3"/>
  <c r="E814" i="3"/>
  <c r="E815" i="3"/>
  <c r="E817" i="3"/>
  <c r="E819" i="3"/>
  <c r="E820" i="3"/>
  <c r="E821" i="3"/>
  <c r="E822" i="3"/>
  <c r="E823" i="3"/>
  <c r="E825" i="3"/>
  <c r="E826" i="3"/>
  <c r="E827" i="3"/>
  <c r="E829" i="3"/>
  <c r="E830" i="3"/>
  <c r="E832" i="3"/>
  <c r="E833" i="3"/>
  <c r="E834" i="3"/>
  <c r="E836" i="3"/>
  <c r="E837" i="3"/>
  <c r="E838" i="3"/>
  <c r="E839" i="3"/>
  <c r="E840" i="3"/>
  <c r="E841" i="3"/>
  <c r="E842" i="3"/>
  <c r="E845" i="3"/>
  <c r="E846" i="3"/>
  <c r="E848" i="3"/>
  <c r="E849" i="3"/>
  <c r="E850" i="3"/>
  <c r="E852" i="3"/>
  <c r="E853" i="3"/>
  <c r="E855" i="3"/>
  <c r="E857" i="3"/>
  <c r="E858" i="3"/>
  <c r="E859" i="3"/>
  <c r="E861" i="3"/>
  <c r="E863" i="3"/>
  <c r="E864" i="3"/>
  <c r="E865" i="3"/>
  <c r="E866" i="3"/>
  <c r="E867" i="3"/>
  <c r="E868" i="3"/>
  <c r="E871" i="3"/>
  <c r="E872" i="3"/>
  <c r="E873" i="3"/>
  <c r="E874" i="3"/>
  <c r="E875" i="3"/>
  <c r="E876" i="3"/>
  <c r="E877" i="3"/>
  <c r="E879" i="3"/>
  <c r="E880" i="3"/>
  <c r="E881" i="3"/>
  <c r="E882" i="3"/>
  <c r="E883" i="3"/>
  <c r="E884" i="3"/>
  <c r="E886" i="3"/>
  <c r="E888" i="3"/>
  <c r="E889" i="3"/>
  <c r="E890" i="3"/>
  <c r="E892" i="3"/>
  <c r="E893" i="3"/>
  <c r="E897" i="3"/>
  <c r="E898" i="3"/>
  <c r="E899" i="3"/>
  <c r="E901" i="3"/>
  <c r="E902" i="3"/>
  <c r="E904" i="3"/>
  <c r="E905" i="3"/>
  <c r="E908" i="3"/>
  <c r="E910" i="3"/>
  <c r="E911" i="3"/>
  <c r="E913" i="3"/>
  <c r="E914" i="3"/>
  <c r="E915" i="3"/>
  <c r="E917" i="3"/>
  <c r="E920" i="3"/>
  <c r="E923" i="3"/>
  <c r="E924" i="3"/>
  <c r="E925" i="3"/>
  <c r="E926" i="3"/>
  <c r="E927" i="3"/>
  <c r="E928" i="3"/>
  <c r="E932" i="3"/>
  <c r="E933" i="3"/>
  <c r="E934" i="3"/>
  <c r="E936" i="3"/>
  <c r="E937" i="3"/>
  <c r="E938" i="3"/>
  <c r="E939" i="3"/>
  <c r="E940" i="3"/>
  <c r="E941" i="3"/>
  <c r="E943" i="3"/>
  <c r="E944" i="3"/>
  <c r="E945" i="3"/>
  <c r="E946" i="3"/>
  <c r="E947" i="3"/>
  <c r="E948" i="3"/>
  <c r="E950" i="3"/>
  <c r="E951" i="3"/>
  <c r="E952" i="3"/>
  <c r="E953" i="3"/>
  <c r="E954" i="3"/>
  <c r="E955" i="3"/>
  <c r="E957" i="3"/>
  <c r="E958" i="3"/>
  <c r="E959" i="3"/>
  <c r="E961" i="3"/>
  <c r="E962" i="3"/>
  <c r="E963" i="3"/>
  <c r="E967" i="3"/>
  <c r="E968" i="3"/>
  <c r="E970" i="3"/>
  <c r="E973" i="3"/>
  <c r="E974" i="3"/>
  <c r="E975" i="3"/>
  <c r="E976" i="3"/>
  <c r="E977" i="3"/>
  <c r="E978" i="3"/>
  <c r="E982" i="3"/>
  <c r="E984" i="3"/>
  <c r="E985" i="3"/>
  <c r="E987" i="3"/>
  <c r="E988" i="3"/>
  <c r="E990" i="3"/>
  <c r="E993" i="3"/>
  <c r="E995" i="3"/>
  <c r="E996" i="3"/>
  <c r="E997" i="3"/>
  <c r="E998" i="3"/>
  <c r="E999" i="3"/>
  <c r="E1000" i="3"/>
  <c r="E1001" i="3"/>
  <c r="E1005" i="3"/>
  <c r="E1006" i="3"/>
  <c r="E1008" i="3"/>
  <c r="E1009" i="3"/>
  <c r="E1013" i="3"/>
  <c r="E1014" i="3"/>
  <c r="E1015" i="3"/>
  <c r="E1016" i="3"/>
  <c r="E1017" i="3"/>
  <c r="E1018" i="3"/>
  <c r="E1019" i="3"/>
  <c r="E1020" i="3"/>
  <c r="E1021" i="3"/>
  <c r="E1023" i="3"/>
  <c r="E1024" i="3"/>
  <c r="E1025" i="3"/>
  <c r="E1026" i="3"/>
  <c r="E1027" i="3"/>
  <c r="E1028" i="3"/>
  <c r="E1029" i="3"/>
  <c r="E1030" i="3"/>
  <c r="E1031" i="3"/>
  <c r="E1032" i="3"/>
  <c r="E1034" i="3"/>
  <c r="E1035" i="3"/>
  <c r="E1036" i="3"/>
  <c r="E1037" i="3"/>
  <c r="E1039" i="3"/>
  <c r="E1040" i="3"/>
  <c r="E1041" i="3"/>
  <c r="E1043" i="3"/>
  <c r="E1045" i="3"/>
  <c r="E1046" i="3"/>
  <c r="E1047" i="3"/>
  <c r="E1052" i="3"/>
  <c r="E1053" i="3"/>
  <c r="E1054" i="3"/>
  <c r="E1055" i="3"/>
  <c r="E1056" i="3"/>
  <c r="E1058" i="3"/>
  <c r="E1059" i="3"/>
  <c r="E1063" i="3"/>
  <c r="E1064" i="3"/>
  <c r="E1066" i="3"/>
  <c r="E1068" i="3"/>
  <c r="E1069" i="3"/>
  <c r="E1070" i="3"/>
  <c r="E1071" i="3"/>
  <c r="E1072" i="3"/>
  <c r="E1075" i="3"/>
  <c r="E1076" i="3"/>
  <c r="E1077" i="3"/>
  <c r="E1078" i="3"/>
  <c r="E1079" i="3"/>
  <c r="E1080" i="3"/>
  <c r="E1082" i="3"/>
  <c r="E1083" i="3"/>
  <c r="E1085" i="3"/>
  <c r="E1087" i="3"/>
  <c r="E1088" i="3"/>
  <c r="E1090" i="3"/>
  <c r="E1091" i="3"/>
  <c r="E1092" i="3"/>
  <c r="E1093" i="3"/>
  <c r="E1094" i="3"/>
  <c r="E1095" i="3"/>
  <c r="E1096" i="3"/>
  <c r="E1098" i="3"/>
  <c r="E1100" i="3"/>
  <c r="E1102" i="3"/>
  <c r="E1103" i="3"/>
  <c r="E1104" i="3"/>
  <c r="E1105" i="3"/>
  <c r="E1106" i="3"/>
  <c r="E1107" i="3"/>
  <c r="E1109" i="3"/>
  <c r="E1110" i="3"/>
  <c r="E1111" i="3"/>
  <c r="E1112" i="3"/>
  <c r="E1113" i="3"/>
  <c r="E1114" i="3"/>
  <c r="E1115" i="3"/>
  <c r="E1116" i="3"/>
  <c r="E1117" i="3"/>
  <c r="E1118" i="3"/>
  <c r="E1123" i="3"/>
  <c r="E1124" i="3"/>
  <c r="E1125" i="3"/>
  <c r="E1126" i="3"/>
  <c r="E1129" i="3"/>
  <c r="E1131" i="3"/>
  <c r="E1132" i="3"/>
  <c r="E1133" i="3"/>
  <c r="E1134" i="3"/>
  <c r="E1135" i="3"/>
  <c r="E1136" i="3"/>
  <c r="E1137" i="3"/>
  <c r="E1139" i="3"/>
  <c r="E1140" i="3"/>
  <c r="E1141" i="3"/>
  <c r="E1146" i="3"/>
  <c r="E1147" i="3"/>
  <c r="E1149" i="3"/>
  <c r="E1150" i="3"/>
  <c r="E1151" i="3"/>
  <c r="E1153" i="3"/>
  <c r="E1155" i="3"/>
  <c r="E1156" i="3"/>
  <c r="E1157" i="3"/>
  <c r="E1158" i="3"/>
  <c r="E1159" i="3"/>
  <c r="E1160" i="3"/>
  <c r="E1163" i="3"/>
  <c r="E1166" i="3"/>
  <c r="E1167" i="3"/>
  <c r="E1168" i="3"/>
  <c r="E1169" i="3"/>
  <c r="E1170" i="3"/>
  <c r="E1177" i="3"/>
  <c r="E1178" i="3"/>
  <c r="E1180" i="3"/>
  <c r="E1182" i="3"/>
  <c r="E1185" i="3"/>
  <c r="E1186" i="3"/>
  <c r="E1188" i="3"/>
  <c r="E1189" i="3"/>
  <c r="E1191" i="3"/>
  <c r="E1192" i="3"/>
  <c r="E1194" i="3"/>
  <c r="E1196" i="3"/>
  <c r="E1198" i="3"/>
  <c r="E1200" i="3"/>
  <c r="E1201" i="3"/>
  <c r="E1203" i="3"/>
  <c r="E1205" i="3"/>
  <c r="E1207" i="3"/>
  <c r="E1208" i="3"/>
  <c r="E1209" i="3"/>
  <c r="E1211" i="3"/>
  <c r="E1213" i="3"/>
  <c r="E1214" i="3"/>
  <c r="E1218" i="3"/>
  <c r="E1220" i="3"/>
  <c r="E1221" i="3"/>
  <c r="E1222" i="3"/>
  <c r="E1225" i="3"/>
  <c r="E1226" i="3"/>
  <c r="E1228" i="3"/>
  <c r="E1230" i="3"/>
  <c r="E1232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8" i="3"/>
  <c r="E1249" i="3"/>
  <c r="E1251" i="3"/>
  <c r="E1252" i="3"/>
  <c r="E1253" i="3"/>
  <c r="E1254" i="3"/>
  <c r="E1255" i="3"/>
  <c r="E1257" i="3"/>
  <c r="E1258" i="3"/>
  <c r="E1259" i="3"/>
  <c r="E1260" i="3"/>
  <c r="E1261" i="3"/>
  <c r="E1262" i="3"/>
  <c r="E1263" i="3"/>
  <c r="E1264" i="3"/>
  <c r="E1266" i="3"/>
  <c r="E1267" i="3"/>
  <c r="E1270" i="3"/>
  <c r="E1271" i="3"/>
  <c r="E1272" i="3"/>
  <c r="E1273" i="3"/>
  <c r="E1274" i="3"/>
  <c r="E1277" i="3"/>
  <c r="E1279" i="3"/>
  <c r="E1280" i="3"/>
  <c r="E1281" i="3"/>
  <c r="E1282" i="3"/>
  <c r="E1283" i="3"/>
  <c r="E1288" i="3"/>
  <c r="E1290" i="3"/>
  <c r="E1291" i="3"/>
  <c r="E1292" i="3"/>
  <c r="E1293" i="3"/>
  <c r="E1294" i="3"/>
  <c r="E1295" i="3"/>
  <c r="E1296" i="3"/>
  <c r="E1298" i="3"/>
  <c r="E1301" i="3"/>
  <c r="E1302" i="3"/>
  <c r="E1303" i="3"/>
  <c r="E1305" i="3"/>
  <c r="E1306" i="3"/>
  <c r="E1307" i="3"/>
  <c r="E1308" i="3"/>
  <c r="E1309" i="3"/>
  <c r="E1313" i="3"/>
  <c r="E1315" i="3"/>
  <c r="E1316" i="3"/>
  <c r="E1318" i="3"/>
  <c r="E1320" i="3"/>
  <c r="E1321" i="3"/>
  <c r="E1323" i="3"/>
  <c r="E1324" i="3"/>
  <c r="E1325" i="3"/>
  <c r="E1328" i="3"/>
  <c r="E1329" i="3"/>
  <c r="E1330" i="3"/>
  <c r="E1331" i="3"/>
  <c r="E1332" i="3"/>
  <c r="E1333" i="3"/>
  <c r="E1334" i="3"/>
  <c r="E1336" i="3"/>
  <c r="E1337" i="3"/>
  <c r="E1339" i="3"/>
  <c r="E1341" i="3"/>
  <c r="E1342" i="3"/>
  <c r="E1343" i="3"/>
  <c r="E1344" i="3"/>
  <c r="E1345" i="3"/>
  <c r="E1346" i="3"/>
  <c r="E1347" i="3"/>
  <c r="E1348" i="3"/>
  <c r="E1349" i="3"/>
  <c r="E1351" i="3"/>
  <c r="E1352" i="3"/>
  <c r="E1353" i="3"/>
  <c r="E1355" i="3"/>
  <c r="E1356" i="3"/>
  <c r="E1357" i="3"/>
  <c r="E1358" i="3"/>
  <c r="E1360" i="3"/>
  <c r="E1361" i="3"/>
  <c r="E1363" i="3"/>
  <c r="E1365" i="3"/>
  <c r="E1367" i="3"/>
  <c r="E1368" i="3"/>
  <c r="E1370" i="3"/>
  <c r="E1371" i="3"/>
  <c r="E1372" i="3"/>
  <c r="E1375" i="3"/>
  <c r="E1376" i="3"/>
  <c r="E1377" i="3"/>
  <c r="E1380" i="3"/>
  <c r="E1381" i="3"/>
  <c r="E1382" i="3"/>
  <c r="E1383" i="3"/>
  <c r="E1385" i="3"/>
  <c r="E1386" i="3"/>
  <c r="E1387" i="3"/>
  <c r="E1388" i="3"/>
  <c r="E1390" i="3"/>
  <c r="E1391" i="3"/>
  <c r="E1392" i="3"/>
  <c r="E1393" i="3"/>
  <c r="E1394" i="3"/>
  <c r="E1395" i="3"/>
  <c r="E1396" i="3"/>
  <c r="E1397" i="3"/>
  <c r="E1398" i="3"/>
  <c r="E1403" i="3"/>
  <c r="E1404" i="3"/>
  <c r="E1406" i="3"/>
  <c r="E1407" i="3"/>
  <c r="E1408" i="3"/>
  <c r="E1409" i="3"/>
  <c r="E1410" i="3"/>
  <c r="E1411" i="3"/>
  <c r="E1412" i="3"/>
  <c r="E1414" i="3"/>
  <c r="E1417" i="3"/>
  <c r="E1418" i="3"/>
  <c r="E1419" i="3"/>
  <c r="E1421" i="3"/>
  <c r="E1422" i="3"/>
  <c r="E1424" i="3"/>
  <c r="E1425" i="3"/>
  <c r="E1427" i="3"/>
  <c r="E1430" i="3"/>
  <c r="E1431" i="3"/>
  <c r="E1432" i="3"/>
  <c r="E1433" i="3"/>
  <c r="E1435" i="3"/>
  <c r="E1436" i="3"/>
  <c r="E1437" i="3"/>
  <c r="E1438" i="3"/>
  <c r="E1440" i="3"/>
  <c r="E1441" i="3"/>
  <c r="E1442" i="3"/>
  <c r="E1443" i="3"/>
  <c r="E1444" i="3"/>
  <c r="E1445" i="3"/>
  <c r="E1446" i="3"/>
  <c r="E1447" i="3"/>
  <c r="E1448" i="3"/>
  <c r="E1449" i="3"/>
  <c r="E1451" i="3"/>
  <c r="E1452" i="3"/>
  <c r="E1454" i="3"/>
  <c r="E1455" i="3"/>
  <c r="E1456" i="3"/>
  <c r="E1457" i="3"/>
  <c r="E1458" i="3"/>
  <c r="E1460" i="3"/>
  <c r="E1462" i="3"/>
  <c r="E1463" i="3"/>
  <c r="E1464" i="3"/>
  <c r="E1465" i="3"/>
  <c r="E1466" i="3"/>
  <c r="E1467" i="3"/>
  <c r="E1468" i="3"/>
  <c r="E1470" i="3"/>
  <c r="E1471" i="3"/>
  <c r="E1472" i="3"/>
  <c r="E1473" i="3"/>
  <c r="E1475" i="3"/>
  <c r="E1476" i="3"/>
  <c r="E1477" i="3"/>
  <c r="E1478" i="3"/>
  <c r="E1479" i="3"/>
  <c r="E1480" i="3"/>
  <c r="E1482" i="3"/>
  <c r="E1483" i="3"/>
  <c r="E1484" i="3"/>
  <c r="E1488" i="3"/>
  <c r="E1489" i="3"/>
  <c r="E1491" i="3"/>
  <c r="E1492" i="3"/>
  <c r="E1493" i="3"/>
  <c r="E1494" i="3"/>
  <c r="E1495" i="3"/>
  <c r="E1496" i="3"/>
  <c r="E1497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9" i="3"/>
  <c r="E1520" i="3"/>
  <c r="E1521" i="3"/>
  <c r="E1522" i="3"/>
  <c r="E1523" i="3"/>
  <c r="E1524" i="3"/>
  <c r="E1525" i="3"/>
  <c r="E1527" i="3"/>
  <c r="E1528" i="3"/>
  <c r="E1530" i="3"/>
  <c r="E1531" i="3"/>
  <c r="E3" i="3"/>
  <c r="K131" i="2"/>
  <c r="L131" i="2" s="1"/>
  <c r="U146" i="8"/>
  <c r="U147" i="8"/>
  <c r="U148" i="8"/>
  <c r="U145" i="8"/>
  <c r="Q140" i="8"/>
  <c r="R140" i="8"/>
  <c r="Q141" i="8"/>
  <c r="R141" i="8"/>
  <c r="Q142" i="8"/>
  <c r="R142" i="8"/>
  <c r="Q143" i="8"/>
  <c r="R143" i="8"/>
  <c r="Q144" i="8"/>
  <c r="R144" i="8"/>
  <c r="U140" i="8"/>
  <c r="U141" i="8"/>
  <c r="U142" i="8"/>
  <c r="U143" i="8"/>
  <c r="U144" i="8"/>
  <c r="U139" i="8"/>
  <c r="U138" i="8"/>
  <c r="U137" i="8"/>
  <c r="U136" i="8"/>
  <c r="U135" i="8"/>
  <c r="U134" i="8"/>
  <c r="U133" i="8"/>
  <c r="U132" i="8"/>
  <c r="O1975" i="3" l="1"/>
  <c r="O1963" i="3"/>
  <c r="O1955" i="3"/>
  <c r="O1944" i="3"/>
  <c r="O1931" i="3"/>
  <c r="O1913" i="3"/>
  <c r="O1900" i="3"/>
  <c r="O1883" i="3"/>
  <c r="O1876" i="3"/>
  <c r="O1836" i="3"/>
  <c r="I1537" i="3"/>
  <c r="L1537" i="3" s="1"/>
  <c r="H1537" i="3"/>
  <c r="K1537" i="3" s="1"/>
  <c r="O1542" i="3"/>
  <c r="O1543" i="3"/>
  <c r="O1544" i="3"/>
  <c r="N1537" i="3"/>
  <c r="O1539" i="3"/>
  <c r="O1540" i="3"/>
  <c r="N1536" i="3"/>
  <c r="J1536" i="3"/>
  <c r="M1536" i="3" s="1"/>
  <c r="I1536" i="3"/>
  <c r="L1536" i="3" s="1"/>
  <c r="H1538" i="3"/>
  <c r="K1538" i="3" s="1"/>
  <c r="M133" i="2"/>
  <c r="N1538" i="3"/>
  <c r="J1538" i="3"/>
  <c r="M1538" i="3" s="1"/>
  <c r="I1531" i="3"/>
  <c r="J1531" i="3"/>
  <c r="N1531" i="3"/>
  <c r="H1534" i="3"/>
  <c r="H1535" i="3"/>
  <c r="I1534" i="3"/>
  <c r="I1535" i="3"/>
  <c r="J1534" i="3"/>
  <c r="J1535" i="3"/>
  <c r="M131" i="2"/>
  <c r="U131" i="8"/>
  <c r="U130" i="8"/>
  <c r="U129" i="8"/>
  <c r="U128" i="8"/>
  <c r="U127" i="8"/>
  <c r="U126" i="8"/>
  <c r="U125" i="8"/>
  <c r="O1536" i="3" l="1"/>
  <c r="O1537" i="3"/>
  <c r="O1538" i="3"/>
  <c r="U124" i="8"/>
  <c r="U123" i="8"/>
  <c r="U122" i="8" l="1"/>
  <c r="U121" i="8"/>
  <c r="U120" i="8"/>
  <c r="U119" i="8" l="1"/>
  <c r="U118" i="8"/>
  <c r="E120" i="2"/>
  <c r="U117" i="8"/>
  <c r="U116" i="8" l="1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28" i="8"/>
  <c r="F1150" i="3"/>
  <c r="F1149" i="3"/>
  <c r="A230" i="1" l="1"/>
  <c r="A231" i="1" s="1"/>
  <c r="A232" i="1" s="1"/>
  <c r="A233" i="1" s="1"/>
  <c r="A234" i="1" s="1"/>
  <c r="A235" i="1"/>
  <c r="A236" i="1" s="1"/>
  <c r="A237" i="1" s="1"/>
  <c r="A238" i="1" s="1"/>
  <c r="A239" i="1" s="1"/>
  <c r="A240" i="1" s="1"/>
  <c r="A241" i="1" s="1"/>
  <c r="A242" i="1" s="1"/>
  <c r="A243" i="1" s="1"/>
  <c r="A244" i="1"/>
  <c r="A245" i="1" s="1"/>
  <c r="A246" i="1" s="1"/>
  <c r="A247" i="1" s="1"/>
  <c r="A248" i="1" s="1"/>
  <c r="A249" i="1" s="1"/>
  <c r="A250" i="1" s="1"/>
  <c r="A251" i="1" s="1"/>
  <c r="A252" i="1"/>
  <c r="A253" i="1" s="1"/>
  <c r="A254" i="1" s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/>
  <c r="A268" i="1" s="1"/>
  <c r="A269" i="1" s="1"/>
  <c r="A270" i="1" s="1"/>
  <c r="A271" i="1" s="1"/>
  <c r="A272" i="1"/>
  <c r="A273" i="1" s="1"/>
  <c r="A274" i="1" s="1"/>
  <c r="A275" i="1" s="1"/>
  <c r="A276" i="1"/>
  <c r="A277" i="1" s="1"/>
  <c r="A278" i="1" s="1"/>
  <c r="A279" i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/>
  <c r="A292" i="1" s="1"/>
  <c r="A293" i="1"/>
  <c r="A294" i="1" s="1"/>
  <c r="A295" i="1" s="1"/>
  <c r="A296" i="1" s="1"/>
  <c r="A297" i="1"/>
  <c r="A298" i="1" s="1"/>
  <c r="A299" i="1" s="1"/>
  <c r="A300" i="1" s="1"/>
  <c r="A301" i="1" s="1"/>
  <c r="E1532" i="3"/>
  <c r="E1533" i="3"/>
  <c r="E1546" i="3"/>
  <c r="E1547" i="3"/>
  <c r="E1548" i="3"/>
  <c r="E1550" i="3"/>
  <c r="E1551" i="3"/>
  <c r="E1552" i="3"/>
  <c r="E1553" i="3"/>
  <c r="E1556" i="3"/>
  <c r="E1557" i="3"/>
  <c r="E1558" i="3"/>
  <c r="E1559" i="3"/>
  <c r="E1560" i="3"/>
  <c r="E1563" i="3"/>
  <c r="E1567" i="3"/>
  <c r="E1569" i="3"/>
  <c r="E1571" i="3"/>
  <c r="E1575" i="3"/>
  <c r="E1576" i="3"/>
  <c r="E1577" i="3"/>
  <c r="E1579" i="3"/>
  <c r="E1581" i="3"/>
  <c r="E1585" i="3"/>
  <c r="E1586" i="3"/>
  <c r="E1587" i="3"/>
  <c r="E1588" i="3"/>
  <c r="E1589" i="3"/>
  <c r="E1590" i="3"/>
  <c r="E1591" i="3"/>
  <c r="E1706" i="3"/>
  <c r="E1708" i="3"/>
  <c r="E1709" i="3"/>
  <c r="E1710" i="3"/>
  <c r="F1095" i="3"/>
  <c r="F1094" i="3"/>
  <c r="F1093" i="3"/>
  <c r="F1092" i="3"/>
  <c r="F1091" i="3"/>
  <c r="F1083" i="3"/>
  <c r="F1082" i="3"/>
  <c r="N1007" i="3" l="1"/>
  <c r="H1008" i="3"/>
  <c r="K1008" i="3" s="1"/>
  <c r="I1008" i="3"/>
  <c r="L1008" i="3" s="1"/>
  <c r="J1008" i="3"/>
  <c r="M1008" i="3" s="1"/>
  <c r="N1008" i="3"/>
  <c r="H1009" i="3"/>
  <c r="K1009" i="3" s="1"/>
  <c r="I1009" i="3"/>
  <c r="L1009" i="3" s="1"/>
  <c r="J1009" i="3"/>
  <c r="M1009" i="3" s="1"/>
  <c r="N1009" i="3"/>
  <c r="N1010" i="3"/>
  <c r="N1011" i="3"/>
  <c r="N1012" i="3"/>
  <c r="N1022" i="3"/>
  <c r="N1033" i="3"/>
  <c r="N1038" i="3"/>
  <c r="N1042" i="3"/>
  <c r="N1044" i="3"/>
  <c r="N1048" i="3"/>
  <c r="N1049" i="3"/>
  <c r="N1050" i="3"/>
  <c r="N1051" i="3"/>
  <c r="N1057" i="3"/>
  <c r="N1073" i="3"/>
  <c r="N1074" i="3"/>
  <c r="N1081" i="3"/>
  <c r="H1082" i="3"/>
  <c r="K1082" i="3" s="1"/>
  <c r="I1082" i="3"/>
  <c r="L1082" i="3" s="1"/>
  <c r="J1082" i="3"/>
  <c r="M1082" i="3" s="1"/>
  <c r="N1082" i="3"/>
  <c r="H1083" i="3"/>
  <c r="K1083" i="3" s="1"/>
  <c r="I1083" i="3"/>
  <c r="L1083" i="3" s="1"/>
  <c r="J1083" i="3"/>
  <c r="M1083" i="3" s="1"/>
  <c r="N1083" i="3"/>
  <c r="N1084" i="3"/>
  <c r="N1086" i="3"/>
  <c r="N1089" i="3"/>
  <c r="H1091" i="3"/>
  <c r="K1091" i="3" s="1"/>
  <c r="I1091" i="3"/>
  <c r="L1091" i="3" s="1"/>
  <c r="J1091" i="3"/>
  <c r="M1091" i="3" s="1"/>
  <c r="N1091" i="3"/>
  <c r="H1092" i="3"/>
  <c r="K1092" i="3" s="1"/>
  <c r="I1092" i="3"/>
  <c r="L1092" i="3" s="1"/>
  <c r="J1092" i="3"/>
  <c r="M1092" i="3" s="1"/>
  <c r="N1092" i="3"/>
  <c r="H1093" i="3"/>
  <c r="K1093" i="3" s="1"/>
  <c r="I1093" i="3"/>
  <c r="L1093" i="3" s="1"/>
  <c r="J1093" i="3"/>
  <c r="M1093" i="3" s="1"/>
  <c r="N1093" i="3"/>
  <c r="H1094" i="3"/>
  <c r="K1094" i="3" s="1"/>
  <c r="I1094" i="3"/>
  <c r="L1094" i="3" s="1"/>
  <c r="J1094" i="3"/>
  <c r="M1094" i="3" s="1"/>
  <c r="N1094" i="3"/>
  <c r="H1095" i="3"/>
  <c r="K1095" i="3" s="1"/>
  <c r="I1095" i="3"/>
  <c r="L1095" i="3" s="1"/>
  <c r="J1095" i="3"/>
  <c r="M1095" i="3" s="1"/>
  <c r="N1095" i="3"/>
  <c r="N1097" i="3"/>
  <c r="N1099" i="3"/>
  <c r="N1101" i="3"/>
  <c r="N1108" i="3"/>
  <c r="H1110" i="3"/>
  <c r="K1110" i="3" s="1"/>
  <c r="I1110" i="3"/>
  <c r="L1110" i="3" s="1"/>
  <c r="J1110" i="3"/>
  <c r="M1110" i="3" s="1"/>
  <c r="N1110" i="3"/>
  <c r="N1119" i="3"/>
  <c r="N1120" i="3"/>
  <c r="N1121" i="3"/>
  <c r="N1122" i="3"/>
  <c r="N1127" i="3"/>
  <c r="N1128" i="3"/>
  <c r="N1130" i="3"/>
  <c r="N1138" i="3"/>
  <c r="N1142" i="3"/>
  <c r="N1143" i="3"/>
  <c r="N1144" i="3"/>
  <c r="H1149" i="3"/>
  <c r="K1149" i="3" s="1"/>
  <c r="I1149" i="3"/>
  <c r="L1149" i="3" s="1"/>
  <c r="J1149" i="3"/>
  <c r="M1149" i="3" s="1"/>
  <c r="N1149" i="3"/>
  <c r="H1150" i="3"/>
  <c r="K1150" i="3" s="1"/>
  <c r="I1150" i="3"/>
  <c r="L1150" i="3" s="1"/>
  <c r="J1150" i="3"/>
  <c r="M1150" i="3" s="1"/>
  <c r="N1150" i="3"/>
  <c r="N1152" i="3"/>
  <c r="N1154" i="3"/>
  <c r="N1161" i="3"/>
  <c r="N1162" i="3"/>
  <c r="N1164" i="3"/>
  <c r="N1165" i="3"/>
  <c r="N1171" i="3"/>
  <c r="N1172" i="3"/>
  <c r="N1173" i="3"/>
  <c r="N1174" i="3"/>
  <c r="N1175" i="3"/>
  <c r="N1176" i="3"/>
  <c r="N1179" i="3"/>
  <c r="N1181" i="3"/>
  <c r="N1183" i="3"/>
  <c r="N1184" i="3"/>
  <c r="N1187" i="3"/>
  <c r="N1193" i="3"/>
  <c r="N1195" i="3"/>
  <c r="N1197" i="3"/>
  <c r="N1199" i="3"/>
  <c r="N1202" i="3"/>
  <c r="N1204" i="3"/>
  <c r="N1210" i="3"/>
  <c r="N1212" i="3"/>
  <c r="N1215" i="3"/>
  <c r="N1216" i="3"/>
  <c r="N1217" i="3"/>
  <c r="N1219" i="3"/>
  <c r="N1223" i="3"/>
  <c r="N1224" i="3"/>
  <c r="N1227" i="3"/>
  <c r="N1229" i="3"/>
  <c r="N1231" i="3"/>
  <c r="N1233" i="3"/>
  <c r="N1247" i="3"/>
  <c r="N1250" i="3"/>
  <c r="N1256" i="3"/>
  <c r="N1265" i="3"/>
  <c r="N1284" i="3"/>
  <c r="N1285" i="3"/>
  <c r="N1286" i="3"/>
  <c r="N1287" i="3"/>
  <c r="N1297" i="3"/>
  <c r="N1299" i="3"/>
  <c r="N1304" i="3"/>
  <c r="N1310" i="3"/>
  <c r="N1311" i="3"/>
  <c r="N1312" i="3"/>
  <c r="N1314" i="3"/>
  <c r="N1322" i="3"/>
  <c r="N1326" i="3"/>
  <c r="N1327" i="3"/>
  <c r="N1335" i="3"/>
  <c r="N1338" i="3"/>
  <c r="K1339" i="3"/>
  <c r="I1339" i="3"/>
  <c r="L1339" i="3" s="1"/>
  <c r="J1339" i="3"/>
  <c r="M1339" i="3" s="1"/>
  <c r="N1339" i="3"/>
  <c r="N1340" i="3"/>
  <c r="H1344" i="3"/>
  <c r="K1344" i="3" s="1"/>
  <c r="I1344" i="3"/>
  <c r="L1344" i="3" s="1"/>
  <c r="J1344" i="3"/>
  <c r="M1344" i="3" s="1"/>
  <c r="N1344" i="3"/>
  <c r="N1350" i="3"/>
  <c r="N1354" i="3"/>
  <c r="N1359" i="3"/>
  <c r="N1362" i="3"/>
  <c r="H1363" i="3"/>
  <c r="K1363" i="3" s="1"/>
  <c r="I1363" i="3"/>
  <c r="L1363" i="3" s="1"/>
  <c r="J1363" i="3"/>
  <c r="M1363" i="3" s="1"/>
  <c r="N1363" i="3"/>
  <c r="N1364" i="3"/>
  <c r="N1366" i="3"/>
  <c r="N1369" i="3"/>
  <c r="H1372" i="3"/>
  <c r="K1372" i="3" s="1"/>
  <c r="I1372" i="3"/>
  <c r="L1372" i="3" s="1"/>
  <c r="J1372" i="3"/>
  <c r="M1372" i="3" s="1"/>
  <c r="N1372" i="3"/>
  <c r="N1373" i="3"/>
  <c r="N1374" i="3"/>
  <c r="N1378" i="3"/>
  <c r="N1379" i="3"/>
  <c r="N1384" i="3"/>
  <c r="N1389" i="3"/>
  <c r="H1394" i="3"/>
  <c r="K1394" i="3" s="1"/>
  <c r="I1394" i="3"/>
  <c r="L1394" i="3" s="1"/>
  <c r="J1394" i="3"/>
  <c r="M1394" i="3" s="1"/>
  <c r="N1394" i="3"/>
  <c r="H1395" i="3"/>
  <c r="K1395" i="3" s="1"/>
  <c r="I1395" i="3"/>
  <c r="L1395" i="3" s="1"/>
  <c r="J1395" i="3"/>
  <c r="M1395" i="3" s="1"/>
  <c r="N1395" i="3"/>
  <c r="H1396" i="3"/>
  <c r="K1396" i="3" s="1"/>
  <c r="I1396" i="3"/>
  <c r="L1396" i="3" s="1"/>
  <c r="J1396" i="3"/>
  <c r="M1396" i="3" s="1"/>
  <c r="N1396" i="3"/>
  <c r="H1397" i="3"/>
  <c r="K1397" i="3" s="1"/>
  <c r="I1397" i="3"/>
  <c r="L1397" i="3" s="1"/>
  <c r="J1397" i="3"/>
  <c r="M1397" i="3" s="1"/>
  <c r="N1397" i="3"/>
  <c r="N1399" i="3"/>
  <c r="N1400" i="3"/>
  <c r="N1401" i="3"/>
  <c r="N1402" i="3"/>
  <c r="N1405" i="3"/>
  <c r="H1407" i="3"/>
  <c r="K1407" i="3" s="1"/>
  <c r="I1407" i="3"/>
  <c r="L1407" i="3" s="1"/>
  <c r="J1407" i="3"/>
  <c r="M1407" i="3" s="1"/>
  <c r="N1407" i="3"/>
  <c r="H1408" i="3"/>
  <c r="K1408" i="3" s="1"/>
  <c r="I1408" i="3"/>
  <c r="L1408" i="3" s="1"/>
  <c r="J1408" i="3"/>
  <c r="M1408" i="3" s="1"/>
  <c r="N1408" i="3"/>
  <c r="H1409" i="3"/>
  <c r="K1409" i="3" s="1"/>
  <c r="I1409" i="3"/>
  <c r="L1409" i="3" s="1"/>
  <c r="J1409" i="3"/>
  <c r="M1409" i="3" s="1"/>
  <c r="N1409" i="3"/>
  <c r="H1410" i="3"/>
  <c r="K1410" i="3" s="1"/>
  <c r="I1410" i="3"/>
  <c r="L1410" i="3" s="1"/>
  <c r="J1410" i="3"/>
  <c r="M1410" i="3" s="1"/>
  <c r="N1410" i="3"/>
  <c r="H1411" i="3"/>
  <c r="K1411" i="3" s="1"/>
  <c r="I1411" i="3"/>
  <c r="L1411" i="3" s="1"/>
  <c r="J1411" i="3"/>
  <c r="M1411" i="3" s="1"/>
  <c r="N1411" i="3"/>
  <c r="N1413" i="3"/>
  <c r="N1415" i="3"/>
  <c r="N1416" i="3"/>
  <c r="N1420" i="3"/>
  <c r="N1423" i="3"/>
  <c r="N1426" i="3"/>
  <c r="N1428" i="3"/>
  <c r="N1429" i="3"/>
  <c r="N1434" i="3"/>
  <c r="N1450" i="3"/>
  <c r="N1453" i="3"/>
  <c r="N1459" i="3"/>
  <c r="N1461" i="3"/>
  <c r="H1465" i="3"/>
  <c r="K1465" i="3" s="1"/>
  <c r="I1465" i="3"/>
  <c r="L1465" i="3" s="1"/>
  <c r="J1465" i="3"/>
  <c r="M1465" i="3" s="1"/>
  <c r="N1465" i="3"/>
  <c r="N1469" i="3"/>
  <c r="N1474" i="3"/>
  <c r="K1477" i="3"/>
  <c r="L1477" i="3"/>
  <c r="M1477" i="3"/>
  <c r="N1477" i="3"/>
  <c r="N1481" i="3"/>
  <c r="N1485" i="3"/>
  <c r="N1486" i="3"/>
  <c r="N1487" i="3"/>
  <c r="N1490" i="3"/>
  <c r="N1498" i="3"/>
  <c r="H1500" i="3"/>
  <c r="K1500" i="3" s="1"/>
  <c r="I1500" i="3"/>
  <c r="L1500" i="3" s="1"/>
  <c r="J1500" i="3"/>
  <c r="M1500" i="3" s="1"/>
  <c r="N1500" i="3"/>
  <c r="H1504" i="3"/>
  <c r="K1504" i="3" s="1"/>
  <c r="I1504" i="3"/>
  <c r="L1504" i="3" s="1"/>
  <c r="J1504" i="3"/>
  <c r="M1504" i="3" s="1"/>
  <c r="N1518" i="3"/>
  <c r="N1526" i="3"/>
  <c r="N1529" i="3"/>
  <c r="K1531" i="3"/>
  <c r="L1531" i="3"/>
  <c r="M1531" i="3"/>
  <c r="N1545" i="3"/>
  <c r="N1549" i="3"/>
  <c r="N1554" i="3"/>
  <c r="N1555" i="3"/>
  <c r="H1558" i="3"/>
  <c r="K1558" i="3" s="1"/>
  <c r="I1558" i="3"/>
  <c r="L1558" i="3" s="1"/>
  <c r="J1558" i="3"/>
  <c r="M1558" i="3" s="1"/>
  <c r="N1561" i="3"/>
  <c r="N1562" i="3"/>
  <c r="N1564" i="3"/>
  <c r="N1565" i="3"/>
  <c r="N1566" i="3"/>
  <c r="N1568" i="3"/>
  <c r="N1570" i="3"/>
  <c r="N1572" i="3"/>
  <c r="N1573" i="3"/>
  <c r="N1574" i="3"/>
  <c r="N1578" i="3"/>
  <c r="N1580" i="3"/>
  <c r="N1582" i="3"/>
  <c r="N1583" i="3"/>
  <c r="N1584" i="3"/>
  <c r="N1592" i="3"/>
  <c r="N1701" i="3"/>
  <c r="N1707" i="3"/>
  <c r="N1002" i="3"/>
  <c r="N1003" i="3"/>
  <c r="N1004" i="3"/>
  <c r="F1005" i="3"/>
  <c r="H1005" i="3" s="1"/>
  <c r="K1005" i="3" s="1"/>
  <c r="F1006" i="3"/>
  <c r="H1006" i="3" s="1"/>
  <c r="K1006" i="3" s="1"/>
  <c r="F1013" i="3"/>
  <c r="J1013" i="3" s="1"/>
  <c r="M1013" i="3" s="1"/>
  <c r="F1014" i="3"/>
  <c r="I1014" i="3" s="1"/>
  <c r="L1014" i="3" s="1"/>
  <c r="F1015" i="3"/>
  <c r="H1015" i="3" s="1"/>
  <c r="K1015" i="3" s="1"/>
  <c r="F1016" i="3"/>
  <c r="H1016" i="3" s="1"/>
  <c r="K1016" i="3" s="1"/>
  <c r="F1017" i="3"/>
  <c r="H1017" i="3" s="1"/>
  <c r="K1017" i="3" s="1"/>
  <c r="F1018" i="3"/>
  <c r="N1018" i="3" s="1"/>
  <c r="F1019" i="3"/>
  <c r="N1019" i="3" s="1"/>
  <c r="F1020" i="3"/>
  <c r="H1020" i="3" s="1"/>
  <c r="K1020" i="3" s="1"/>
  <c r="F1021" i="3"/>
  <c r="H1021" i="3" s="1"/>
  <c r="K1021" i="3" s="1"/>
  <c r="F1023" i="3"/>
  <c r="H1023" i="3" s="1"/>
  <c r="K1023" i="3" s="1"/>
  <c r="F1024" i="3"/>
  <c r="H1024" i="3" s="1"/>
  <c r="K1024" i="3" s="1"/>
  <c r="F1025" i="3"/>
  <c r="J1025" i="3" s="1"/>
  <c r="M1025" i="3" s="1"/>
  <c r="F1026" i="3"/>
  <c r="H1026" i="3" s="1"/>
  <c r="K1026" i="3" s="1"/>
  <c r="F1027" i="3"/>
  <c r="H1027" i="3" s="1"/>
  <c r="K1027" i="3" s="1"/>
  <c r="F1028" i="3"/>
  <c r="H1028" i="3" s="1"/>
  <c r="K1028" i="3" s="1"/>
  <c r="F1029" i="3"/>
  <c r="H1029" i="3" s="1"/>
  <c r="K1029" i="3" s="1"/>
  <c r="F1030" i="3"/>
  <c r="H1030" i="3" s="1"/>
  <c r="K1030" i="3" s="1"/>
  <c r="F1031" i="3"/>
  <c r="H1031" i="3" s="1"/>
  <c r="K1031" i="3" s="1"/>
  <c r="F1032" i="3"/>
  <c r="H1032" i="3" s="1"/>
  <c r="K1032" i="3" s="1"/>
  <c r="F1034" i="3"/>
  <c r="H1034" i="3" s="1"/>
  <c r="K1034" i="3" s="1"/>
  <c r="F1035" i="3"/>
  <c r="H1035" i="3" s="1"/>
  <c r="K1035" i="3" s="1"/>
  <c r="F1036" i="3"/>
  <c r="H1036" i="3" s="1"/>
  <c r="K1036" i="3" s="1"/>
  <c r="F1037" i="3"/>
  <c r="N1037" i="3" s="1"/>
  <c r="F1039" i="3"/>
  <c r="H1039" i="3" s="1"/>
  <c r="K1039" i="3" s="1"/>
  <c r="F1040" i="3"/>
  <c r="H1040" i="3" s="1"/>
  <c r="K1040" i="3" s="1"/>
  <c r="F1041" i="3"/>
  <c r="H1041" i="3" s="1"/>
  <c r="K1041" i="3" s="1"/>
  <c r="F1043" i="3"/>
  <c r="H1043" i="3" s="1"/>
  <c r="K1043" i="3" s="1"/>
  <c r="F1045" i="3"/>
  <c r="H1045" i="3" s="1"/>
  <c r="K1045" i="3" s="1"/>
  <c r="F1046" i="3"/>
  <c r="H1046" i="3" s="1"/>
  <c r="K1046" i="3" s="1"/>
  <c r="F1047" i="3"/>
  <c r="I1047" i="3" s="1"/>
  <c r="L1047" i="3" s="1"/>
  <c r="F1052" i="3"/>
  <c r="H1052" i="3" s="1"/>
  <c r="K1052" i="3" s="1"/>
  <c r="F1053" i="3"/>
  <c r="N1053" i="3" s="1"/>
  <c r="F1054" i="3"/>
  <c r="J1054" i="3" s="1"/>
  <c r="M1054" i="3" s="1"/>
  <c r="F1055" i="3"/>
  <c r="I1055" i="3" s="1"/>
  <c r="L1055" i="3" s="1"/>
  <c r="F1056" i="3"/>
  <c r="H1056" i="3" s="1"/>
  <c r="K1056" i="3" s="1"/>
  <c r="F1058" i="3"/>
  <c r="H1058" i="3" s="1"/>
  <c r="K1058" i="3" s="1"/>
  <c r="F1059" i="3"/>
  <c r="I1059" i="3" s="1"/>
  <c r="L1059" i="3" s="1"/>
  <c r="F1063" i="3"/>
  <c r="H1063" i="3" s="1"/>
  <c r="K1063" i="3" s="1"/>
  <c r="F1064" i="3"/>
  <c r="H1064" i="3" s="1"/>
  <c r="K1064" i="3" s="1"/>
  <c r="F1066" i="3"/>
  <c r="H1066" i="3" s="1"/>
  <c r="K1066" i="3" s="1"/>
  <c r="F1069" i="3"/>
  <c r="I1069" i="3" s="1"/>
  <c r="L1069" i="3" s="1"/>
  <c r="F1070" i="3"/>
  <c r="H1070" i="3" s="1"/>
  <c r="K1070" i="3" s="1"/>
  <c r="F1071" i="3"/>
  <c r="H1071" i="3" s="1"/>
  <c r="K1071" i="3" s="1"/>
  <c r="F1072" i="3"/>
  <c r="H1072" i="3" s="1"/>
  <c r="K1072" i="3" s="1"/>
  <c r="F1075" i="3"/>
  <c r="H1075" i="3" s="1"/>
  <c r="K1075" i="3" s="1"/>
  <c r="F1076" i="3"/>
  <c r="H1076" i="3" s="1"/>
  <c r="K1076" i="3" s="1"/>
  <c r="F1077" i="3"/>
  <c r="H1077" i="3" s="1"/>
  <c r="K1077" i="3" s="1"/>
  <c r="F1078" i="3"/>
  <c r="H1078" i="3" s="1"/>
  <c r="K1078" i="3" s="1"/>
  <c r="F1079" i="3"/>
  <c r="H1079" i="3" s="1"/>
  <c r="K1079" i="3" s="1"/>
  <c r="F1080" i="3"/>
  <c r="H1080" i="3" s="1"/>
  <c r="K1080" i="3" s="1"/>
  <c r="F1085" i="3"/>
  <c r="H1085" i="3" s="1"/>
  <c r="K1085" i="3" s="1"/>
  <c r="F1087" i="3"/>
  <c r="H1087" i="3" s="1"/>
  <c r="K1087" i="3" s="1"/>
  <c r="F1088" i="3"/>
  <c r="H1088" i="3" s="1"/>
  <c r="K1088" i="3" s="1"/>
  <c r="F1090" i="3"/>
  <c r="H1090" i="3" s="1"/>
  <c r="K1090" i="3" s="1"/>
  <c r="F1096" i="3"/>
  <c r="H1096" i="3" s="1"/>
  <c r="K1096" i="3" s="1"/>
  <c r="F1098" i="3"/>
  <c r="H1098" i="3" s="1"/>
  <c r="K1098" i="3" s="1"/>
  <c r="F1100" i="3"/>
  <c r="I1100" i="3" s="1"/>
  <c r="L1100" i="3" s="1"/>
  <c r="F1102" i="3"/>
  <c r="H1102" i="3" s="1"/>
  <c r="K1102" i="3" s="1"/>
  <c r="F1103" i="3"/>
  <c r="H1103" i="3" s="1"/>
  <c r="K1103" i="3" s="1"/>
  <c r="F1104" i="3"/>
  <c r="H1104" i="3" s="1"/>
  <c r="K1104" i="3" s="1"/>
  <c r="F1105" i="3"/>
  <c r="H1105" i="3" s="1"/>
  <c r="K1105" i="3" s="1"/>
  <c r="F1106" i="3"/>
  <c r="H1106" i="3" s="1"/>
  <c r="K1106" i="3" s="1"/>
  <c r="F1107" i="3"/>
  <c r="H1107" i="3" s="1"/>
  <c r="K1107" i="3" s="1"/>
  <c r="F1109" i="3"/>
  <c r="H1109" i="3" s="1"/>
  <c r="K1109" i="3" s="1"/>
  <c r="F1110" i="3"/>
  <c r="F1111" i="3"/>
  <c r="N1111" i="3" s="1"/>
  <c r="F1112" i="3"/>
  <c r="J1112" i="3" s="1"/>
  <c r="M1112" i="3" s="1"/>
  <c r="F1113" i="3"/>
  <c r="J1113" i="3" s="1"/>
  <c r="M1113" i="3" s="1"/>
  <c r="F1114" i="3"/>
  <c r="H1114" i="3" s="1"/>
  <c r="K1114" i="3" s="1"/>
  <c r="F1115" i="3"/>
  <c r="H1115" i="3" s="1"/>
  <c r="K1115" i="3" s="1"/>
  <c r="F1116" i="3"/>
  <c r="H1116" i="3" s="1"/>
  <c r="K1116" i="3" s="1"/>
  <c r="F1117" i="3"/>
  <c r="H1117" i="3" s="1"/>
  <c r="K1117" i="3" s="1"/>
  <c r="F1118" i="3"/>
  <c r="H1118" i="3" s="1"/>
  <c r="K1118" i="3" s="1"/>
  <c r="F1123" i="3"/>
  <c r="H1123" i="3" s="1"/>
  <c r="K1123" i="3" s="1"/>
  <c r="F1124" i="3"/>
  <c r="H1124" i="3" s="1"/>
  <c r="K1124" i="3" s="1"/>
  <c r="F1125" i="3"/>
  <c r="N1125" i="3" s="1"/>
  <c r="F1126" i="3"/>
  <c r="H1126" i="3" s="1"/>
  <c r="K1126" i="3" s="1"/>
  <c r="F1129" i="3"/>
  <c r="J1129" i="3" s="1"/>
  <c r="M1129" i="3" s="1"/>
  <c r="F1131" i="3"/>
  <c r="H1131" i="3" s="1"/>
  <c r="K1131" i="3" s="1"/>
  <c r="F1132" i="3"/>
  <c r="H1132" i="3" s="1"/>
  <c r="K1132" i="3" s="1"/>
  <c r="F1133" i="3"/>
  <c r="H1133" i="3" s="1"/>
  <c r="K1133" i="3" s="1"/>
  <c r="F1134" i="3"/>
  <c r="H1134" i="3" s="1"/>
  <c r="K1134" i="3" s="1"/>
  <c r="F1135" i="3"/>
  <c r="H1135" i="3" s="1"/>
  <c r="K1135" i="3" s="1"/>
  <c r="F1136" i="3"/>
  <c r="H1136" i="3" s="1"/>
  <c r="K1136" i="3" s="1"/>
  <c r="F1137" i="3"/>
  <c r="J1137" i="3" s="1"/>
  <c r="M1137" i="3" s="1"/>
  <c r="F1139" i="3"/>
  <c r="H1139" i="3" s="1"/>
  <c r="K1139" i="3" s="1"/>
  <c r="F1140" i="3"/>
  <c r="N1140" i="3" s="1"/>
  <c r="F1141" i="3"/>
  <c r="H1141" i="3" s="1"/>
  <c r="K1141" i="3" s="1"/>
  <c r="F1146" i="3"/>
  <c r="N1146" i="3" s="1"/>
  <c r="F1147" i="3"/>
  <c r="I1147" i="3" s="1"/>
  <c r="L1147" i="3" s="1"/>
  <c r="F1151" i="3"/>
  <c r="H1151" i="3" s="1"/>
  <c r="K1151" i="3" s="1"/>
  <c r="F1153" i="3"/>
  <c r="H1153" i="3" s="1"/>
  <c r="K1153" i="3" s="1"/>
  <c r="F1155" i="3"/>
  <c r="H1155" i="3" s="1"/>
  <c r="K1155" i="3" s="1"/>
  <c r="F1156" i="3"/>
  <c r="J1156" i="3" s="1"/>
  <c r="M1156" i="3" s="1"/>
  <c r="F1157" i="3"/>
  <c r="J1157" i="3" s="1"/>
  <c r="M1157" i="3" s="1"/>
  <c r="F1158" i="3"/>
  <c r="I1158" i="3" s="1"/>
  <c r="L1158" i="3" s="1"/>
  <c r="F1159" i="3"/>
  <c r="N1159" i="3" s="1"/>
  <c r="F1160" i="3"/>
  <c r="I1160" i="3" s="1"/>
  <c r="L1160" i="3" s="1"/>
  <c r="F1163" i="3"/>
  <c r="H1163" i="3" s="1"/>
  <c r="K1163" i="3" s="1"/>
  <c r="F1166" i="3"/>
  <c r="H1166" i="3" s="1"/>
  <c r="K1166" i="3" s="1"/>
  <c r="F1167" i="3"/>
  <c r="H1167" i="3" s="1"/>
  <c r="K1167" i="3" s="1"/>
  <c r="F1168" i="3"/>
  <c r="H1168" i="3" s="1"/>
  <c r="K1168" i="3" s="1"/>
  <c r="F1169" i="3"/>
  <c r="I1169" i="3" s="1"/>
  <c r="L1169" i="3" s="1"/>
  <c r="F1170" i="3"/>
  <c r="H1170" i="3" s="1"/>
  <c r="K1170" i="3" s="1"/>
  <c r="F1177" i="3"/>
  <c r="H1177" i="3" s="1"/>
  <c r="K1177" i="3" s="1"/>
  <c r="F1178" i="3"/>
  <c r="H1178" i="3" s="1"/>
  <c r="K1178" i="3" s="1"/>
  <c r="F1180" i="3"/>
  <c r="H1180" i="3" s="1"/>
  <c r="K1180" i="3" s="1"/>
  <c r="F1182" i="3"/>
  <c r="H1182" i="3" s="1"/>
  <c r="K1182" i="3" s="1"/>
  <c r="F1185" i="3"/>
  <c r="H1185" i="3" s="1"/>
  <c r="K1185" i="3" s="1"/>
  <c r="F1186" i="3"/>
  <c r="H1186" i="3" s="1"/>
  <c r="K1186" i="3" s="1"/>
  <c r="F1188" i="3"/>
  <c r="H1188" i="3" s="1"/>
  <c r="K1188" i="3" s="1"/>
  <c r="F1189" i="3"/>
  <c r="H1189" i="3" s="1"/>
  <c r="K1189" i="3" s="1"/>
  <c r="F1191" i="3"/>
  <c r="H1191" i="3" s="1"/>
  <c r="K1191" i="3" s="1"/>
  <c r="F1192" i="3"/>
  <c r="H1192" i="3" s="1"/>
  <c r="K1192" i="3" s="1"/>
  <c r="F1194" i="3"/>
  <c r="H1194" i="3" s="1"/>
  <c r="K1194" i="3" s="1"/>
  <c r="F1196" i="3"/>
  <c r="H1196" i="3" s="1"/>
  <c r="K1196" i="3" s="1"/>
  <c r="F1198" i="3"/>
  <c r="N1198" i="3" s="1"/>
  <c r="F1200" i="3"/>
  <c r="H1200" i="3" s="1"/>
  <c r="K1200" i="3" s="1"/>
  <c r="F1201" i="3"/>
  <c r="H1201" i="3" s="1"/>
  <c r="K1201" i="3" s="1"/>
  <c r="F1203" i="3"/>
  <c r="H1203" i="3" s="1"/>
  <c r="K1203" i="3" s="1"/>
  <c r="F1205" i="3"/>
  <c r="H1205" i="3" s="1"/>
  <c r="K1205" i="3" s="1"/>
  <c r="F1207" i="3"/>
  <c r="H1207" i="3" s="1"/>
  <c r="K1207" i="3" s="1"/>
  <c r="F1208" i="3"/>
  <c r="J1208" i="3" s="1"/>
  <c r="M1208" i="3" s="1"/>
  <c r="F1209" i="3"/>
  <c r="H1209" i="3" s="1"/>
  <c r="K1209" i="3" s="1"/>
  <c r="F1211" i="3"/>
  <c r="H1211" i="3" s="1"/>
  <c r="K1211" i="3" s="1"/>
  <c r="F1213" i="3"/>
  <c r="J1213" i="3" s="1"/>
  <c r="M1213" i="3" s="1"/>
  <c r="F1214" i="3"/>
  <c r="J1214" i="3" s="1"/>
  <c r="M1214" i="3" s="1"/>
  <c r="F1218" i="3"/>
  <c r="H1218" i="3" s="1"/>
  <c r="K1218" i="3" s="1"/>
  <c r="F1220" i="3"/>
  <c r="H1220" i="3" s="1"/>
  <c r="K1220" i="3" s="1"/>
  <c r="F1221" i="3"/>
  <c r="H1221" i="3" s="1"/>
  <c r="K1221" i="3" s="1"/>
  <c r="F1222" i="3"/>
  <c r="H1222" i="3" s="1"/>
  <c r="K1222" i="3" s="1"/>
  <c r="F1225" i="3"/>
  <c r="H1225" i="3" s="1"/>
  <c r="K1225" i="3" s="1"/>
  <c r="F1226" i="3"/>
  <c r="H1226" i="3" s="1"/>
  <c r="K1226" i="3" s="1"/>
  <c r="F1228" i="3"/>
  <c r="H1228" i="3" s="1"/>
  <c r="K1228" i="3" s="1"/>
  <c r="F1230" i="3"/>
  <c r="H1230" i="3" s="1"/>
  <c r="K1230" i="3" s="1"/>
  <c r="F1232" i="3"/>
  <c r="N1232" i="3" s="1"/>
  <c r="F1234" i="3"/>
  <c r="H1234" i="3" s="1"/>
  <c r="K1234" i="3" s="1"/>
  <c r="F1235" i="3"/>
  <c r="I1235" i="3" s="1"/>
  <c r="L1235" i="3" s="1"/>
  <c r="F1236" i="3"/>
  <c r="H1236" i="3" s="1"/>
  <c r="K1236" i="3" s="1"/>
  <c r="F1237" i="3"/>
  <c r="J1237" i="3" s="1"/>
  <c r="M1237" i="3" s="1"/>
  <c r="F1238" i="3"/>
  <c r="J1238" i="3" s="1"/>
  <c r="M1238" i="3" s="1"/>
  <c r="F1239" i="3"/>
  <c r="H1239" i="3" s="1"/>
  <c r="K1239" i="3" s="1"/>
  <c r="F1240" i="3"/>
  <c r="H1240" i="3" s="1"/>
  <c r="K1240" i="3" s="1"/>
  <c r="F1241" i="3"/>
  <c r="H1241" i="3" s="1"/>
  <c r="K1241" i="3" s="1"/>
  <c r="F1242" i="3"/>
  <c r="H1242" i="3" s="1"/>
  <c r="K1242" i="3" s="1"/>
  <c r="F1243" i="3"/>
  <c r="H1243" i="3" s="1"/>
  <c r="K1243" i="3" s="1"/>
  <c r="F1244" i="3"/>
  <c r="H1244" i="3" s="1"/>
  <c r="K1244" i="3" s="1"/>
  <c r="F1245" i="3"/>
  <c r="H1245" i="3" s="1"/>
  <c r="K1245" i="3" s="1"/>
  <c r="F1246" i="3"/>
  <c r="H1246" i="3" s="1"/>
  <c r="K1246" i="3" s="1"/>
  <c r="F1248" i="3"/>
  <c r="H1248" i="3" s="1"/>
  <c r="K1248" i="3" s="1"/>
  <c r="F1249" i="3"/>
  <c r="H1249" i="3" s="1"/>
  <c r="K1249" i="3" s="1"/>
  <c r="F1251" i="3"/>
  <c r="H1251" i="3" s="1"/>
  <c r="K1251" i="3" s="1"/>
  <c r="F1252" i="3"/>
  <c r="H1252" i="3" s="1"/>
  <c r="K1252" i="3" s="1"/>
  <c r="F1253" i="3"/>
  <c r="H1253" i="3" s="1"/>
  <c r="K1253" i="3" s="1"/>
  <c r="F1254" i="3"/>
  <c r="H1254" i="3" s="1"/>
  <c r="K1254" i="3" s="1"/>
  <c r="F1255" i="3"/>
  <c r="H1255" i="3" s="1"/>
  <c r="K1255" i="3" s="1"/>
  <c r="F1257" i="3"/>
  <c r="H1257" i="3" s="1"/>
  <c r="K1257" i="3" s="1"/>
  <c r="F1258" i="3"/>
  <c r="H1258" i="3" s="1"/>
  <c r="K1258" i="3" s="1"/>
  <c r="F1259" i="3"/>
  <c r="H1259" i="3" s="1"/>
  <c r="K1259" i="3" s="1"/>
  <c r="F1260" i="3"/>
  <c r="H1260" i="3" s="1"/>
  <c r="K1260" i="3" s="1"/>
  <c r="F1261" i="3"/>
  <c r="H1261" i="3" s="1"/>
  <c r="K1261" i="3" s="1"/>
  <c r="F1262" i="3"/>
  <c r="H1262" i="3" s="1"/>
  <c r="K1262" i="3" s="1"/>
  <c r="F1263" i="3"/>
  <c r="J1263" i="3" s="1"/>
  <c r="M1263" i="3" s="1"/>
  <c r="F1264" i="3"/>
  <c r="H1264" i="3" s="1"/>
  <c r="K1264" i="3" s="1"/>
  <c r="F1266" i="3"/>
  <c r="H1266" i="3" s="1"/>
  <c r="K1266" i="3" s="1"/>
  <c r="F1267" i="3"/>
  <c r="H1267" i="3" s="1"/>
  <c r="K1267" i="3" s="1"/>
  <c r="F1270" i="3"/>
  <c r="N1270" i="3" s="1"/>
  <c r="F1271" i="3"/>
  <c r="J1271" i="3" s="1"/>
  <c r="M1271" i="3" s="1"/>
  <c r="F1272" i="3"/>
  <c r="J1272" i="3" s="1"/>
  <c r="M1272" i="3" s="1"/>
  <c r="F1273" i="3"/>
  <c r="J1273" i="3" s="1"/>
  <c r="M1273" i="3" s="1"/>
  <c r="F1274" i="3"/>
  <c r="H1274" i="3" s="1"/>
  <c r="K1274" i="3" s="1"/>
  <c r="F1277" i="3"/>
  <c r="H1277" i="3" s="1"/>
  <c r="K1277" i="3" s="1"/>
  <c r="F1279" i="3"/>
  <c r="J1279" i="3" s="1"/>
  <c r="M1279" i="3" s="1"/>
  <c r="F1280" i="3"/>
  <c r="H1280" i="3" s="1"/>
  <c r="K1280" i="3" s="1"/>
  <c r="F1281" i="3"/>
  <c r="H1281" i="3" s="1"/>
  <c r="K1281" i="3" s="1"/>
  <c r="F1282" i="3"/>
  <c r="H1282" i="3" s="1"/>
  <c r="K1282" i="3" s="1"/>
  <c r="F1283" i="3"/>
  <c r="H1283" i="3" s="1"/>
  <c r="K1283" i="3" s="1"/>
  <c r="F1288" i="3"/>
  <c r="N1288" i="3" s="1"/>
  <c r="F1290" i="3"/>
  <c r="J1290" i="3" s="1"/>
  <c r="M1290" i="3" s="1"/>
  <c r="F1291" i="3"/>
  <c r="J1291" i="3" s="1"/>
  <c r="M1291" i="3" s="1"/>
  <c r="F1292" i="3"/>
  <c r="I1292" i="3" s="1"/>
  <c r="L1292" i="3" s="1"/>
  <c r="F1293" i="3"/>
  <c r="J1293" i="3" s="1"/>
  <c r="M1293" i="3" s="1"/>
  <c r="F1294" i="3"/>
  <c r="H1294" i="3" s="1"/>
  <c r="K1294" i="3" s="1"/>
  <c r="F1295" i="3"/>
  <c r="H1295" i="3" s="1"/>
  <c r="K1295" i="3" s="1"/>
  <c r="F1296" i="3"/>
  <c r="H1296" i="3" s="1"/>
  <c r="K1296" i="3" s="1"/>
  <c r="F1298" i="3"/>
  <c r="H1298" i="3" s="1"/>
  <c r="K1298" i="3" s="1"/>
  <c r="F1301" i="3"/>
  <c r="H1301" i="3" s="1"/>
  <c r="K1301" i="3" s="1"/>
  <c r="F1302" i="3"/>
  <c r="H1302" i="3" s="1"/>
  <c r="K1302" i="3" s="1"/>
  <c r="F1303" i="3"/>
  <c r="H1303" i="3" s="1"/>
  <c r="K1303" i="3" s="1"/>
  <c r="F1305" i="3"/>
  <c r="H1305" i="3" s="1"/>
  <c r="K1305" i="3" s="1"/>
  <c r="F1306" i="3"/>
  <c r="H1306" i="3" s="1"/>
  <c r="K1306" i="3" s="1"/>
  <c r="F1307" i="3"/>
  <c r="H1307" i="3" s="1"/>
  <c r="K1307" i="3" s="1"/>
  <c r="F1308" i="3"/>
  <c r="H1308" i="3" s="1"/>
  <c r="K1308" i="3" s="1"/>
  <c r="F1309" i="3"/>
  <c r="H1309" i="3" s="1"/>
  <c r="K1309" i="3" s="1"/>
  <c r="F1313" i="3"/>
  <c r="H1313" i="3" s="1"/>
  <c r="K1313" i="3" s="1"/>
  <c r="F1315" i="3"/>
  <c r="H1315" i="3" s="1"/>
  <c r="K1315" i="3" s="1"/>
  <c r="F1316" i="3"/>
  <c r="H1316" i="3" s="1"/>
  <c r="K1316" i="3" s="1"/>
  <c r="F1318" i="3"/>
  <c r="H1318" i="3" s="1"/>
  <c r="K1318" i="3" s="1"/>
  <c r="F1320" i="3"/>
  <c r="H1320" i="3" s="1"/>
  <c r="K1320" i="3" s="1"/>
  <c r="F1321" i="3"/>
  <c r="H1321" i="3" s="1"/>
  <c r="K1321" i="3" s="1"/>
  <c r="F1323" i="3"/>
  <c r="H1323" i="3" s="1"/>
  <c r="K1323" i="3" s="1"/>
  <c r="F1324" i="3"/>
  <c r="H1324" i="3" s="1"/>
  <c r="K1324" i="3" s="1"/>
  <c r="F1325" i="3"/>
  <c r="H1325" i="3" s="1"/>
  <c r="K1325" i="3" s="1"/>
  <c r="F1328" i="3"/>
  <c r="H1328" i="3" s="1"/>
  <c r="K1328" i="3" s="1"/>
  <c r="F1329" i="3"/>
  <c r="H1329" i="3" s="1"/>
  <c r="K1329" i="3" s="1"/>
  <c r="F1330" i="3"/>
  <c r="H1330" i="3" s="1"/>
  <c r="K1330" i="3" s="1"/>
  <c r="F1331" i="3"/>
  <c r="H1331" i="3" s="1"/>
  <c r="K1331" i="3" s="1"/>
  <c r="F1332" i="3"/>
  <c r="H1332" i="3" s="1"/>
  <c r="K1332" i="3" s="1"/>
  <c r="F1333" i="3"/>
  <c r="H1333" i="3" s="1"/>
  <c r="K1333" i="3" s="1"/>
  <c r="F1334" i="3"/>
  <c r="H1334" i="3" s="1"/>
  <c r="K1334" i="3" s="1"/>
  <c r="F1336" i="3"/>
  <c r="H1336" i="3" s="1"/>
  <c r="K1336" i="3" s="1"/>
  <c r="F1337" i="3"/>
  <c r="H1337" i="3" s="1"/>
  <c r="K1337" i="3" s="1"/>
  <c r="F1339" i="3"/>
  <c r="F1341" i="3"/>
  <c r="H1341" i="3" s="1"/>
  <c r="K1341" i="3" s="1"/>
  <c r="F1342" i="3"/>
  <c r="H1342" i="3" s="1"/>
  <c r="K1342" i="3" s="1"/>
  <c r="F1343" i="3"/>
  <c r="H1343" i="3" s="1"/>
  <c r="K1343" i="3" s="1"/>
  <c r="F1344" i="3"/>
  <c r="F1345" i="3"/>
  <c r="H1345" i="3" s="1"/>
  <c r="K1345" i="3" s="1"/>
  <c r="F1346" i="3"/>
  <c r="H1346" i="3" s="1"/>
  <c r="K1346" i="3" s="1"/>
  <c r="F1347" i="3"/>
  <c r="H1347" i="3" s="1"/>
  <c r="K1347" i="3" s="1"/>
  <c r="F1348" i="3"/>
  <c r="H1348" i="3" s="1"/>
  <c r="K1348" i="3" s="1"/>
  <c r="F1349" i="3"/>
  <c r="H1349" i="3" s="1"/>
  <c r="K1349" i="3" s="1"/>
  <c r="F1351" i="3"/>
  <c r="H1351" i="3" s="1"/>
  <c r="K1351" i="3" s="1"/>
  <c r="F1352" i="3"/>
  <c r="H1352" i="3" s="1"/>
  <c r="K1352" i="3" s="1"/>
  <c r="F1353" i="3"/>
  <c r="J1353" i="3" s="1"/>
  <c r="M1353" i="3" s="1"/>
  <c r="F1355" i="3"/>
  <c r="H1355" i="3" s="1"/>
  <c r="K1355" i="3" s="1"/>
  <c r="F1356" i="3"/>
  <c r="H1356" i="3" s="1"/>
  <c r="K1356" i="3" s="1"/>
  <c r="F1357" i="3"/>
  <c r="H1357" i="3" s="1"/>
  <c r="K1357" i="3" s="1"/>
  <c r="F1358" i="3"/>
  <c r="H1358" i="3" s="1"/>
  <c r="K1358" i="3" s="1"/>
  <c r="F1360" i="3"/>
  <c r="H1360" i="3" s="1"/>
  <c r="K1360" i="3" s="1"/>
  <c r="F1361" i="3"/>
  <c r="I1361" i="3" s="1"/>
  <c r="L1361" i="3" s="1"/>
  <c r="F1363" i="3"/>
  <c r="F1365" i="3"/>
  <c r="H1365" i="3" s="1"/>
  <c r="K1365" i="3" s="1"/>
  <c r="F1367" i="3"/>
  <c r="H1367" i="3" s="1"/>
  <c r="K1367" i="3" s="1"/>
  <c r="F1368" i="3"/>
  <c r="N1368" i="3" s="1"/>
  <c r="F1370" i="3"/>
  <c r="H1370" i="3" s="1"/>
  <c r="K1370" i="3" s="1"/>
  <c r="F1371" i="3"/>
  <c r="H1371" i="3" s="1"/>
  <c r="K1371" i="3" s="1"/>
  <c r="F1372" i="3"/>
  <c r="F1375" i="3"/>
  <c r="H1375" i="3" s="1"/>
  <c r="K1375" i="3" s="1"/>
  <c r="F1376" i="3"/>
  <c r="I1376" i="3" s="1"/>
  <c r="L1376" i="3" s="1"/>
  <c r="F1377" i="3"/>
  <c r="N1377" i="3" s="1"/>
  <c r="F1380" i="3"/>
  <c r="H1380" i="3" s="1"/>
  <c r="K1380" i="3" s="1"/>
  <c r="F1381" i="3"/>
  <c r="I1381" i="3" s="1"/>
  <c r="L1381" i="3" s="1"/>
  <c r="F1382" i="3"/>
  <c r="H1382" i="3" s="1"/>
  <c r="K1382" i="3" s="1"/>
  <c r="F1383" i="3"/>
  <c r="H1383" i="3" s="1"/>
  <c r="K1383" i="3" s="1"/>
  <c r="F1385" i="3"/>
  <c r="H1385" i="3" s="1"/>
  <c r="K1385" i="3" s="1"/>
  <c r="F1386" i="3"/>
  <c r="H1386" i="3" s="1"/>
  <c r="K1386" i="3" s="1"/>
  <c r="F1387" i="3"/>
  <c r="H1387" i="3" s="1"/>
  <c r="K1387" i="3" s="1"/>
  <c r="F1388" i="3"/>
  <c r="H1388" i="3" s="1"/>
  <c r="K1388" i="3" s="1"/>
  <c r="F1390" i="3"/>
  <c r="N1390" i="3" s="1"/>
  <c r="F1391" i="3"/>
  <c r="H1391" i="3" s="1"/>
  <c r="K1391" i="3" s="1"/>
  <c r="F1392" i="3"/>
  <c r="J1392" i="3" s="1"/>
  <c r="M1392" i="3" s="1"/>
  <c r="F1393" i="3"/>
  <c r="H1393" i="3" s="1"/>
  <c r="K1393" i="3" s="1"/>
  <c r="F1394" i="3"/>
  <c r="F1395" i="3"/>
  <c r="F1396" i="3"/>
  <c r="F1397" i="3"/>
  <c r="F1398" i="3"/>
  <c r="H1398" i="3" s="1"/>
  <c r="K1398" i="3" s="1"/>
  <c r="F1403" i="3"/>
  <c r="I1403" i="3" s="1"/>
  <c r="L1403" i="3" s="1"/>
  <c r="F1404" i="3"/>
  <c r="H1404" i="3" s="1"/>
  <c r="K1404" i="3" s="1"/>
  <c r="F1406" i="3"/>
  <c r="H1406" i="3" s="1"/>
  <c r="K1406" i="3" s="1"/>
  <c r="F1407" i="3"/>
  <c r="F1408" i="3"/>
  <c r="F1409" i="3"/>
  <c r="F1410" i="3"/>
  <c r="F1411" i="3"/>
  <c r="F1412" i="3"/>
  <c r="H1412" i="3" s="1"/>
  <c r="F1414" i="3"/>
  <c r="H1414" i="3" s="1"/>
  <c r="K1414" i="3" s="1"/>
  <c r="F1417" i="3"/>
  <c r="J1417" i="3" s="1"/>
  <c r="M1417" i="3" s="1"/>
  <c r="F1418" i="3"/>
  <c r="I1418" i="3" s="1"/>
  <c r="L1418" i="3" s="1"/>
  <c r="F1419" i="3"/>
  <c r="I1419" i="3" s="1"/>
  <c r="L1419" i="3" s="1"/>
  <c r="F1421" i="3"/>
  <c r="H1421" i="3" s="1"/>
  <c r="K1421" i="3" s="1"/>
  <c r="F1422" i="3"/>
  <c r="H1422" i="3" s="1"/>
  <c r="K1422" i="3" s="1"/>
  <c r="F1424" i="3"/>
  <c r="H1424" i="3" s="1"/>
  <c r="K1424" i="3" s="1"/>
  <c r="F1425" i="3"/>
  <c r="H1425" i="3" s="1"/>
  <c r="K1425" i="3" s="1"/>
  <c r="F1427" i="3"/>
  <c r="H1427" i="3" s="1"/>
  <c r="K1427" i="3" s="1"/>
  <c r="F1430" i="3"/>
  <c r="I1430" i="3" s="1"/>
  <c r="L1430" i="3" s="1"/>
  <c r="F1431" i="3"/>
  <c r="H1431" i="3" s="1"/>
  <c r="K1431" i="3" s="1"/>
  <c r="F1432" i="3"/>
  <c r="H1432" i="3" s="1"/>
  <c r="K1432" i="3" s="1"/>
  <c r="F1433" i="3"/>
  <c r="H1433" i="3" s="1"/>
  <c r="K1433" i="3" s="1"/>
  <c r="F1435" i="3"/>
  <c r="H1435" i="3" s="1"/>
  <c r="K1435" i="3" s="1"/>
  <c r="F1436" i="3"/>
  <c r="N1436" i="3" s="1"/>
  <c r="F1437" i="3"/>
  <c r="I1437" i="3" s="1"/>
  <c r="L1437" i="3" s="1"/>
  <c r="F1438" i="3"/>
  <c r="H1438" i="3" s="1"/>
  <c r="K1438" i="3" s="1"/>
  <c r="F1440" i="3"/>
  <c r="H1440" i="3" s="1"/>
  <c r="K1440" i="3" s="1"/>
  <c r="F1441" i="3"/>
  <c r="H1441" i="3" s="1"/>
  <c r="K1441" i="3" s="1"/>
  <c r="F1442" i="3"/>
  <c r="H1442" i="3" s="1"/>
  <c r="K1442" i="3" s="1"/>
  <c r="F1443" i="3"/>
  <c r="H1443" i="3" s="1"/>
  <c r="K1443" i="3" s="1"/>
  <c r="F1444" i="3"/>
  <c r="H1444" i="3" s="1"/>
  <c r="K1444" i="3" s="1"/>
  <c r="F1445" i="3"/>
  <c r="H1445" i="3" s="1"/>
  <c r="K1445" i="3" s="1"/>
  <c r="F1446" i="3"/>
  <c r="H1446" i="3" s="1"/>
  <c r="K1446" i="3" s="1"/>
  <c r="F1447" i="3"/>
  <c r="I1447" i="3" s="1"/>
  <c r="L1447" i="3" s="1"/>
  <c r="F1448" i="3"/>
  <c r="H1448" i="3" s="1"/>
  <c r="K1448" i="3" s="1"/>
  <c r="F1449" i="3"/>
  <c r="H1449" i="3" s="1"/>
  <c r="K1449" i="3" s="1"/>
  <c r="F1451" i="3"/>
  <c r="H1451" i="3" s="1"/>
  <c r="K1451" i="3" s="1"/>
  <c r="F1452" i="3"/>
  <c r="H1452" i="3" s="1"/>
  <c r="K1452" i="3" s="1"/>
  <c r="F1454" i="3"/>
  <c r="I1454" i="3" s="1"/>
  <c r="L1454" i="3" s="1"/>
  <c r="F1455" i="3"/>
  <c r="H1455" i="3" s="1"/>
  <c r="K1455" i="3" s="1"/>
  <c r="F1456" i="3"/>
  <c r="H1456" i="3" s="1"/>
  <c r="K1456" i="3" s="1"/>
  <c r="F1457" i="3"/>
  <c r="H1457" i="3" s="1"/>
  <c r="K1457" i="3" s="1"/>
  <c r="F1458" i="3"/>
  <c r="H1458" i="3" s="1"/>
  <c r="K1458" i="3" s="1"/>
  <c r="F1460" i="3"/>
  <c r="H1460" i="3" s="1"/>
  <c r="K1460" i="3" s="1"/>
  <c r="F1462" i="3"/>
  <c r="H1462" i="3" s="1"/>
  <c r="K1462" i="3" s="1"/>
  <c r="F1463" i="3"/>
  <c r="I1463" i="3" s="1"/>
  <c r="L1463" i="3" s="1"/>
  <c r="F1464" i="3"/>
  <c r="J1464" i="3" s="1"/>
  <c r="M1464" i="3" s="1"/>
  <c r="F1465" i="3"/>
  <c r="F1466" i="3"/>
  <c r="J1466" i="3" s="1"/>
  <c r="M1466" i="3" s="1"/>
  <c r="F1467" i="3"/>
  <c r="J1467" i="3" s="1"/>
  <c r="M1467" i="3" s="1"/>
  <c r="F1468" i="3"/>
  <c r="J1468" i="3" s="1"/>
  <c r="M1468" i="3" s="1"/>
  <c r="F1470" i="3"/>
  <c r="I1470" i="3" s="1"/>
  <c r="L1470" i="3" s="1"/>
  <c r="F1471" i="3"/>
  <c r="H1471" i="3" s="1"/>
  <c r="K1471" i="3" s="1"/>
  <c r="F1472" i="3"/>
  <c r="H1472" i="3" s="1"/>
  <c r="K1472" i="3" s="1"/>
  <c r="F1473" i="3"/>
  <c r="H1473" i="3" s="1"/>
  <c r="K1473" i="3" s="1"/>
  <c r="F1475" i="3"/>
  <c r="H1475" i="3" s="1"/>
  <c r="K1475" i="3" s="1"/>
  <c r="F1476" i="3"/>
  <c r="H1476" i="3" s="1"/>
  <c r="K1476" i="3" s="1"/>
  <c r="F1477" i="3"/>
  <c r="F1478" i="3"/>
  <c r="I1478" i="3" s="1"/>
  <c r="L1478" i="3" s="1"/>
  <c r="F1479" i="3"/>
  <c r="H1479" i="3" s="1"/>
  <c r="K1479" i="3" s="1"/>
  <c r="F1480" i="3"/>
  <c r="H1480" i="3" s="1"/>
  <c r="K1480" i="3" s="1"/>
  <c r="F1482" i="3"/>
  <c r="H1482" i="3" s="1"/>
  <c r="K1482" i="3" s="1"/>
  <c r="F1483" i="3"/>
  <c r="H1483" i="3" s="1"/>
  <c r="K1483" i="3" s="1"/>
  <c r="F1484" i="3"/>
  <c r="H1484" i="3" s="1"/>
  <c r="K1484" i="3" s="1"/>
  <c r="F1488" i="3"/>
  <c r="N1488" i="3" s="1"/>
  <c r="F1489" i="3"/>
  <c r="J1489" i="3" s="1"/>
  <c r="M1489" i="3" s="1"/>
  <c r="F1491" i="3"/>
  <c r="H1491" i="3" s="1"/>
  <c r="K1491" i="3" s="1"/>
  <c r="F1492" i="3"/>
  <c r="H1492" i="3" s="1"/>
  <c r="K1492" i="3" s="1"/>
  <c r="F1493" i="3"/>
  <c r="H1493" i="3" s="1"/>
  <c r="K1493" i="3" s="1"/>
  <c r="F1494" i="3"/>
  <c r="H1494" i="3" s="1"/>
  <c r="K1494" i="3" s="1"/>
  <c r="F1495" i="3"/>
  <c r="I1495" i="3" s="1"/>
  <c r="F1496" i="3"/>
  <c r="I1496" i="3" s="1"/>
  <c r="L1496" i="3" s="1"/>
  <c r="F1497" i="3"/>
  <c r="H1497" i="3" s="1"/>
  <c r="K1497" i="3" s="1"/>
  <c r="F1499" i="3"/>
  <c r="H1499" i="3" s="1"/>
  <c r="K1499" i="3" s="1"/>
  <c r="F1500" i="3"/>
  <c r="F1501" i="3"/>
  <c r="H1501" i="3" s="1"/>
  <c r="K1501" i="3" s="1"/>
  <c r="F1502" i="3"/>
  <c r="H1502" i="3" s="1"/>
  <c r="K1502" i="3" s="1"/>
  <c r="F1503" i="3"/>
  <c r="N1503" i="3" s="1"/>
  <c r="F1504" i="3"/>
  <c r="F1505" i="3"/>
  <c r="I1505" i="3" s="1"/>
  <c r="L1505" i="3" s="1"/>
  <c r="F1506" i="3"/>
  <c r="H1506" i="3" s="1"/>
  <c r="K1506" i="3" s="1"/>
  <c r="F1507" i="3"/>
  <c r="H1507" i="3" s="1"/>
  <c r="K1507" i="3" s="1"/>
  <c r="F1508" i="3"/>
  <c r="H1508" i="3" s="1"/>
  <c r="K1508" i="3" s="1"/>
  <c r="F1509" i="3"/>
  <c r="H1509" i="3" s="1"/>
  <c r="K1509" i="3" s="1"/>
  <c r="F1510" i="3"/>
  <c r="H1510" i="3" s="1"/>
  <c r="K1510" i="3" s="1"/>
  <c r="F1511" i="3"/>
  <c r="H1511" i="3" s="1"/>
  <c r="K1511" i="3" s="1"/>
  <c r="F1512" i="3"/>
  <c r="H1512" i="3" s="1"/>
  <c r="K1512" i="3" s="1"/>
  <c r="F1513" i="3"/>
  <c r="H1513" i="3" s="1"/>
  <c r="K1513" i="3" s="1"/>
  <c r="F1514" i="3"/>
  <c r="H1514" i="3" s="1"/>
  <c r="K1514" i="3" s="1"/>
  <c r="F1515" i="3"/>
  <c r="H1515" i="3" s="1"/>
  <c r="K1515" i="3" s="1"/>
  <c r="F1516" i="3"/>
  <c r="H1516" i="3" s="1"/>
  <c r="K1516" i="3" s="1"/>
  <c r="F1517" i="3"/>
  <c r="H1517" i="3" s="1"/>
  <c r="K1517" i="3" s="1"/>
  <c r="F1519" i="3"/>
  <c r="H1519" i="3" s="1"/>
  <c r="K1519" i="3" s="1"/>
  <c r="F1520" i="3"/>
  <c r="J1520" i="3" s="1"/>
  <c r="M1520" i="3" s="1"/>
  <c r="F1521" i="3"/>
  <c r="I1521" i="3" s="1"/>
  <c r="L1521" i="3" s="1"/>
  <c r="F1522" i="3"/>
  <c r="H1522" i="3" s="1"/>
  <c r="K1522" i="3" s="1"/>
  <c r="F1523" i="3"/>
  <c r="H1523" i="3" s="1"/>
  <c r="K1523" i="3" s="1"/>
  <c r="F1524" i="3"/>
  <c r="H1524" i="3" s="1"/>
  <c r="K1524" i="3" s="1"/>
  <c r="F1525" i="3"/>
  <c r="H1525" i="3" s="1"/>
  <c r="K1525" i="3" s="1"/>
  <c r="F1527" i="3"/>
  <c r="H1527" i="3" s="1"/>
  <c r="K1527" i="3" s="1"/>
  <c r="F1528" i="3"/>
  <c r="I1528" i="3" s="1"/>
  <c r="L1528" i="3" s="1"/>
  <c r="F1530" i="3"/>
  <c r="H1530" i="3" s="1"/>
  <c r="K1530" i="3" s="1"/>
  <c r="F1532" i="3"/>
  <c r="I1532" i="3" s="1"/>
  <c r="L1532" i="3" s="1"/>
  <c r="F1533" i="3"/>
  <c r="H1533" i="3" s="1"/>
  <c r="K1533" i="3" s="1"/>
  <c r="K1534" i="3"/>
  <c r="K1535" i="3"/>
  <c r="F1546" i="3"/>
  <c r="H1546" i="3" s="1"/>
  <c r="K1546" i="3" s="1"/>
  <c r="F1547" i="3"/>
  <c r="H1547" i="3" s="1"/>
  <c r="K1547" i="3" s="1"/>
  <c r="F1548" i="3"/>
  <c r="H1548" i="3" s="1"/>
  <c r="K1548" i="3" s="1"/>
  <c r="F1550" i="3"/>
  <c r="J1550" i="3" s="1"/>
  <c r="M1550" i="3" s="1"/>
  <c r="F1551" i="3"/>
  <c r="H1551" i="3" s="1"/>
  <c r="K1551" i="3" s="1"/>
  <c r="F1552" i="3"/>
  <c r="H1552" i="3" s="1"/>
  <c r="K1552" i="3" s="1"/>
  <c r="F1553" i="3"/>
  <c r="J1553" i="3" s="1"/>
  <c r="M1553" i="3" s="1"/>
  <c r="F1556" i="3"/>
  <c r="J1556" i="3" s="1"/>
  <c r="M1556" i="3" s="1"/>
  <c r="F1557" i="3"/>
  <c r="J1557" i="3" s="1"/>
  <c r="M1557" i="3" s="1"/>
  <c r="F1558" i="3"/>
  <c r="F1559" i="3"/>
  <c r="H1559" i="3" s="1"/>
  <c r="K1559" i="3" s="1"/>
  <c r="F1560" i="3"/>
  <c r="H1560" i="3" s="1"/>
  <c r="K1560" i="3" s="1"/>
  <c r="F1563" i="3"/>
  <c r="H1563" i="3" s="1"/>
  <c r="K1563" i="3" s="1"/>
  <c r="F1567" i="3"/>
  <c r="I1567" i="3" s="1"/>
  <c r="L1567" i="3" s="1"/>
  <c r="F1569" i="3"/>
  <c r="H1569" i="3" s="1"/>
  <c r="K1569" i="3" s="1"/>
  <c r="F1571" i="3"/>
  <c r="H1571" i="3" s="1"/>
  <c r="K1571" i="3" s="1"/>
  <c r="F1575" i="3"/>
  <c r="I1575" i="3" s="1"/>
  <c r="L1575" i="3" s="1"/>
  <c r="F1576" i="3"/>
  <c r="H1576" i="3" s="1"/>
  <c r="K1576" i="3" s="1"/>
  <c r="F1577" i="3"/>
  <c r="H1577" i="3" s="1"/>
  <c r="K1577" i="3" s="1"/>
  <c r="F1579" i="3"/>
  <c r="N1579" i="3" s="1"/>
  <c r="F1581" i="3"/>
  <c r="I1581" i="3" s="1"/>
  <c r="L1581" i="3" s="1"/>
  <c r="F1585" i="3"/>
  <c r="H1585" i="3" s="1"/>
  <c r="K1585" i="3" s="1"/>
  <c r="F1586" i="3"/>
  <c r="H1586" i="3" s="1"/>
  <c r="K1586" i="3" s="1"/>
  <c r="F1587" i="3"/>
  <c r="H1587" i="3" s="1"/>
  <c r="K1587" i="3" s="1"/>
  <c r="F1588" i="3"/>
  <c r="H1588" i="3" s="1"/>
  <c r="K1588" i="3" s="1"/>
  <c r="F1589" i="3"/>
  <c r="H1589" i="3" s="1"/>
  <c r="K1589" i="3" s="1"/>
  <c r="F1590" i="3"/>
  <c r="H1590" i="3" s="1"/>
  <c r="K1590" i="3" s="1"/>
  <c r="F1591" i="3"/>
  <c r="H1591" i="3" s="1"/>
  <c r="K1591" i="3" s="1"/>
  <c r="K1593" i="3"/>
  <c r="F1706" i="3"/>
  <c r="H1706" i="3" s="1"/>
  <c r="K1706" i="3" s="1"/>
  <c r="F1708" i="3"/>
  <c r="H1708" i="3" s="1"/>
  <c r="K1708" i="3" s="1"/>
  <c r="F1709" i="3"/>
  <c r="H1709" i="3" s="1"/>
  <c r="K1709" i="3" s="1"/>
  <c r="F1710" i="3"/>
  <c r="H1710" i="3" s="1"/>
  <c r="K1710" i="3" s="1"/>
  <c r="F1001" i="3"/>
  <c r="N1001" i="3" s="1"/>
  <c r="F904" i="3"/>
  <c r="J904" i="3" s="1"/>
  <c r="M904" i="3" s="1"/>
  <c r="F902" i="3"/>
  <c r="H902" i="3" s="1"/>
  <c r="K902" i="3" s="1"/>
  <c r="F880" i="3"/>
  <c r="H880" i="3" s="1"/>
  <c r="K880" i="3" s="1"/>
  <c r="F879" i="3"/>
  <c r="N879" i="3" s="1"/>
  <c r="F877" i="3"/>
  <c r="H877" i="3" s="1"/>
  <c r="K877" i="3" s="1"/>
  <c r="F864" i="3"/>
  <c r="N864" i="3" s="1"/>
  <c r="F863" i="3"/>
  <c r="H863" i="3" s="1"/>
  <c r="K863" i="3" s="1"/>
  <c r="F861" i="3"/>
  <c r="H861" i="3" s="1"/>
  <c r="K861" i="3" s="1"/>
  <c r="F3" i="1"/>
  <c r="I3" i="1" s="1"/>
  <c r="G3" i="1"/>
  <c r="J3" i="1" s="1"/>
  <c r="H3" i="1"/>
  <c r="K3" i="1" s="1"/>
  <c r="F4" i="1"/>
  <c r="I4" i="1" s="1"/>
  <c r="G4" i="1"/>
  <c r="J4" i="1" s="1"/>
  <c r="H4" i="1"/>
  <c r="K4" i="1" s="1"/>
  <c r="F5" i="1"/>
  <c r="I5" i="1" s="1"/>
  <c r="G5" i="1"/>
  <c r="J5" i="1" s="1"/>
  <c r="H5" i="1"/>
  <c r="K5" i="1" s="1"/>
  <c r="F6" i="1"/>
  <c r="I6" i="1" s="1"/>
  <c r="G6" i="1"/>
  <c r="J6" i="1" s="1"/>
  <c r="H6" i="1"/>
  <c r="K6" i="1" s="1"/>
  <c r="F7" i="1"/>
  <c r="I7" i="1" s="1"/>
  <c r="G7" i="1"/>
  <c r="J7" i="1" s="1"/>
  <c r="H7" i="1"/>
  <c r="K7" i="1" s="1"/>
  <c r="F8" i="1"/>
  <c r="I8" i="1" s="1"/>
  <c r="G8" i="1"/>
  <c r="J8" i="1" s="1"/>
  <c r="H8" i="1"/>
  <c r="K8" i="1" s="1"/>
  <c r="F9" i="1"/>
  <c r="I9" i="1" s="1"/>
  <c r="G9" i="1"/>
  <c r="J9" i="1" s="1"/>
  <c r="H9" i="1"/>
  <c r="K9" i="1" s="1"/>
  <c r="F10" i="1"/>
  <c r="I10" i="1" s="1"/>
  <c r="G10" i="1"/>
  <c r="J10" i="1" s="1"/>
  <c r="H10" i="1"/>
  <c r="K10" i="1" s="1"/>
  <c r="F11" i="1"/>
  <c r="I11" i="1" s="1"/>
  <c r="G11" i="1"/>
  <c r="J11" i="1" s="1"/>
  <c r="H11" i="1"/>
  <c r="K11" i="1" s="1"/>
  <c r="F12" i="1"/>
  <c r="I12" i="1" s="1"/>
  <c r="G12" i="1"/>
  <c r="J12" i="1" s="1"/>
  <c r="H12" i="1"/>
  <c r="K12" i="1" s="1"/>
  <c r="F13" i="1"/>
  <c r="I13" i="1" s="1"/>
  <c r="G13" i="1"/>
  <c r="J13" i="1" s="1"/>
  <c r="H13" i="1"/>
  <c r="K13" i="1" s="1"/>
  <c r="F14" i="1"/>
  <c r="I14" i="1" s="1"/>
  <c r="G14" i="1"/>
  <c r="J14" i="1" s="1"/>
  <c r="H14" i="1"/>
  <c r="K14" i="1" s="1"/>
  <c r="F15" i="1"/>
  <c r="I15" i="1" s="1"/>
  <c r="G15" i="1"/>
  <c r="J15" i="1" s="1"/>
  <c r="H15" i="1"/>
  <c r="K15" i="1" s="1"/>
  <c r="F16" i="1"/>
  <c r="I16" i="1" s="1"/>
  <c r="G16" i="1"/>
  <c r="J16" i="1" s="1"/>
  <c r="H16" i="1"/>
  <c r="K16" i="1" s="1"/>
  <c r="F17" i="1"/>
  <c r="I17" i="1" s="1"/>
  <c r="G17" i="1"/>
  <c r="J17" i="1" s="1"/>
  <c r="H17" i="1"/>
  <c r="K17" i="1" s="1"/>
  <c r="F18" i="1"/>
  <c r="I18" i="1" s="1"/>
  <c r="G18" i="1"/>
  <c r="J18" i="1" s="1"/>
  <c r="H18" i="1"/>
  <c r="K18" i="1" s="1"/>
  <c r="F19" i="1"/>
  <c r="I19" i="1" s="1"/>
  <c r="G19" i="1"/>
  <c r="J19" i="1" s="1"/>
  <c r="H19" i="1"/>
  <c r="K19" i="1" s="1"/>
  <c r="F20" i="1"/>
  <c r="I20" i="1" s="1"/>
  <c r="G20" i="1"/>
  <c r="J20" i="1" s="1"/>
  <c r="H20" i="1"/>
  <c r="K20" i="1" s="1"/>
  <c r="F21" i="1"/>
  <c r="I21" i="1" s="1"/>
  <c r="G21" i="1"/>
  <c r="J21" i="1" s="1"/>
  <c r="H21" i="1"/>
  <c r="K21" i="1" s="1"/>
  <c r="F22" i="1"/>
  <c r="I22" i="1" s="1"/>
  <c r="G22" i="1"/>
  <c r="J22" i="1" s="1"/>
  <c r="H22" i="1"/>
  <c r="K22" i="1" s="1"/>
  <c r="F23" i="1"/>
  <c r="I23" i="1" s="1"/>
  <c r="G23" i="1"/>
  <c r="J23" i="1" s="1"/>
  <c r="H23" i="1"/>
  <c r="K23" i="1" s="1"/>
  <c r="F24" i="1"/>
  <c r="I24" i="1" s="1"/>
  <c r="G24" i="1"/>
  <c r="J24" i="1" s="1"/>
  <c r="H24" i="1"/>
  <c r="K24" i="1" s="1"/>
  <c r="F25" i="1"/>
  <c r="I25" i="1" s="1"/>
  <c r="G25" i="1"/>
  <c r="J25" i="1" s="1"/>
  <c r="H25" i="1"/>
  <c r="K25" i="1" s="1"/>
  <c r="F26" i="1"/>
  <c r="I26" i="1" s="1"/>
  <c r="G26" i="1"/>
  <c r="J26" i="1" s="1"/>
  <c r="H26" i="1"/>
  <c r="K26" i="1" s="1"/>
  <c r="F27" i="1"/>
  <c r="I27" i="1" s="1"/>
  <c r="G27" i="1"/>
  <c r="J27" i="1" s="1"/>
  <c r="H27" i="1"/>
  <c r="K27" i="1" s="1"/>
  <c r="F28" i="1"/>
  <c r="I28" i="1" s="1"/>
  <c r="G28" i="1"/>
  <c r="J28" i="1" s="1"/>
  <c r="H28" i="1"/>
  <c r="K28" i="1" s="1"/>
  <c r="F29" i="1"/>
  <c r="I29" i="1" s="1"/>
  <c r="G29" i="1"/>
  <c r="J29" i="1" s="1"/>
  <c r="H29" i="1"/>
  <c r="K29" i="1" s="1"/>
  <c r="F30" i="1"/>
  <c r="I30" i="1" s="1"/>
  <c r="G30" i="1"/>
  <c r="J30" i="1" s="1"/>
  <c r="H30" i="1"/>
  <c r="K30" i="1" s="1"/>
  <c r="F31" i="1"/>
  <c r="I31" i="1" s="1"/>
  <c r="G31" i="1"/>
  <c r="J31" i="1" s="1"/>
  <c r="H31" i="1"/>
  <c r="K31" i="1" s="1"/>
  <c r="F32" i="1"/>
  <c r="I32" i="1" s="1"/>
  <c r="G32" i="1"/>
  <c r="J32" i="1" s="1"/>
  <c r="H32" i="1"/>
  <c r="K32" i="1" s="1"/>
  <c r="F33" i="1"/>
  <c r="I33" i="1" s="1"/>
  <c r="G33" i="1"/>
  <c r="J33" i="1" s="1"/>
  <c r="H33" i="1"/>
  <c r="K33" i="1" s="1"/>
  <c r="F34" i="1"/>
  <c r="I34" i="1" s="1"/>
  <c r="G34" i="1"/>
  <c r="J34" i="1" s="1"/>
  <c r="H34" i="1"/>
  <c r="K34" i="1" s="1"/>
  <c r="F35" i="1"/>
  <c r="I35" i="1" s="1"/>
  <c r="G35" i="1"/>
  <c r="J35" i="1" s="1"/>
  <c r="H35" i="1"/>
  <c r="K35" i="1" s="1"/>
  <c r="F36" i="1"/>
  <c r="I36" i="1" s="1"/>
  <c r="G36" i="1"/>
  <c r="J36" i="1" s="1"/>
  <c r="H36" i="1"/>
  <c r="K36" i="1" s="1"/>
  <c r="F37" i="1"/>
  <c r="I37" i="1" s="1"/>
  <c r="G37" i="1"/>
  <c r="J37" i="1" s="1"/>
  <c r="H37" i="1"/>
  <c r="K37" i="1" s="1"/>
  <c r="F38" i="1"/>
  <c r="I38" i="1" s="1"/>
  <c r="G38" i="1"/>
  <c r="J38" i="1" s="1"/>
  <c r="H38" i="1"/>
  <c r="K38" i="1" s="1"/>
  <c r="F39" i="1"/>
  <c r="I39" i="1" s="1"/>
  <c r="G39" i="1"/>
  <c r="J39" i="1" s="1"/>
  <c r="H39" i="1"/>
  <c r="K39" i="1" s="1"/>
  <c r="F40" i="1"/>
  <c r="I40" i="1" s="1"/>
  <c r="G40" i="1"/>
  <c r="J40" i="1" s="1"/>
  <c r="H40" i="1"/>
  <c r="K40" i="1" s="1"/>
  <c r="F41" i="1"/>
  <c r="I41" i="1" s="1"/>
  <c r="G41" i="1"/>
  <c r="J41" i="1" s="1"/>
  <c r="H41" i="1"/>
  <c r="K41" i="1" s="1"/>
  <c r="F42" i="1"/>
  <c r="I42" i="1" s="1"/>
  <c r="G42" i="1"/>
  <c r="J42" i="1" s="1"/>
  <c r="H42" i="1"/>
  <c r="K42" i="1" s="1"/>
  <c r="F43" i="1"/>
  <c r="I43" i="1" s="1"/>
  <c r="G43" i="1"/>
  <c r="J43" i="1" s="1"/>
  <c r="H43" i="1"/>
  <c r="K43" i="1" s="1"/>
  <c r="F44" i="1"/>
  <c r="I44" i="1" s="1"/>
  <c r="G44" i="1"/>
  <c r="J44" i="1" s="1"/>
  <c r="H44" i="1"/>
  <c r="K44" i="1" s="1"/>
  <c r="F45" i="1"/>
  <c r="I45" i="1" s="1"/>
  <c r="G45" i="1"/>
  <c r="J45" i="1" s="1"/>
  <c r="H45" i="1"/>
  <c r="K45" i="1" s="1"/>
  <c r="F46" i="1"/>
  <c r="I46" i="1" s="1"/>
  <c r="G46" i="1"/>
  <c r="J46" i="1" s="1"/>
  <c r="H46" i="1"/>
  <c r="K46" i="1" s="1"/>
  <c r="F47" i="1"/>
  <c r="I47" i="1" s="1"/>
  <c r="G47" i="1"/>
  <c r="J47" i="1" s="1"/>
  <c r="H47" i="1"/>
  <c r="K47" i="1" s="1"/>
  <c r="F48" i="1"/>
  <c r="I48" i="1" s="1"/>
  <c r="G48" i="1"/>
  <c r="J48" i="1" s="1"/>
  <c r="H48" i="1"/>
  <c r="K48" i="1" s="1"/>
  <c r="F49" i="1"/>
  <c r="I49" i="1" s="1"/>
  <c r="G49" i="1"/>
  <c r="J49" i="1" s="1"/>
  <c r="H49" i="1"/>
  <c r="K49" i="1" s="1"/>
  <c r="F50" i="1"/>
  <c r="I50" i="1" s="1"/>
  <c r="G50" i="1"/>
  <c r="J50" i="1" s="1"/>
  <c r="H50" i="1"/>
  <c r="K50" i="1" s="1"/>
  <c r="F51" i="1"/>
  <c r="I51" i="1" s="1"/>
  <c r="G51" i="1"/>
  <c r="J51" i="1" s="1"/>
  <c r="H51" i="1"/>
  <c r="K51" i="1" s="1"/>
  <c r="F52" i="1"/>
  <c r="I52" i="1" s="1"/>
  <c r="G52" i="1"/>
  <c r="J52" i="1" s="1"/>
  <c r="H52" i="1"/>
  <c r="K52" i="1" s="1"/>
  <c r="F53" i="1"/>
  <c r="I53" i="1" s="1"/>
  <c r="G53" i="1"/>
  <c r="J53" i="1" s="1"/>
  <c r="H53" i="1"/>
  <c r="K53" i="1" s="1"/>
  <c r="F54" i="1"/>
  <c r="I54" i="1" s="1"/>
  <c r="G54" i="1"/>
  <c r="J54" i="1" s="1"/>
  <c r="H54" i="1"/>
  <c r="K54" i="1" s="1"/>
  <c r="F55" i="1"/>
  <c r="I55" i="1" s="1"/>
  <c r="G55" i="1"/>
  <c r="J55" i="1" s="1"/>
  <c r="H55" i="1"/>
  <c r="K55" i="1" s="1"/>
  <c r="F56" i="1"/>
  <c r="I56" i="1" s="1"/>
  <c r="G56" i="1"/>
  <c r="J56" i="1" s="1"/>
  <c r="H56" i="1"/>
  <c r="K56" i="1" s="1"/>
  <c r="F57" i="1"/>
  <c r="I57" i="1" s="1"/>
  <c r="G57" i="1"/>
  <c r="J57" i="1" s="1"/>
  <c r="H57" i="1"/>
  <c r="K57" i="1" s="1"/>
  <c r="F58" i="1"/>
  <c r="I58" i="1" s="1"/>
  <c r="G58" i="1"/>
  <c r="J58" i="1" s="1"/>
  <c r="H58" i="1"/>
  <c r="K58" i="1" s="1"/>
  <c r="F59" i="1"/>
  <c r="I59" i="1" s="1"/>
  <c r="G59" i="1"/>
  <c r="J59" i="1" s="1"/>
  <c r="H59" i="1"/>
  <c r="K59" i="1" s="1"/>
  <c r="F60" i="1"/>
  <c r="I60" i="1" s="1"/>
  <c r="G60" i="1"/>
  <c r="J60" i="1" s="1"/>
  <c r="H60" i="1"/>
  <c r="K60" i="1" s="1"/>
  <c r="F61" i="1"/>
  <c r="I61" i="1" s="1"/>
  <c r="G61" i="1"/>
  <c r="J61" i="1" s="1"/>
  <c r="H61" i="1"/>
  <c r="K61" i="1" s="1"/>
  <c r="F62" i="1"/>
  <c r="I62" i="1" s="1"/>
  <c r="G62" i="1"/>
  <c r="J62" i="1" s="1"/>
  <c r="H62" i="1"/>
  <c r="K62" i="1" s="1"/>
  <c r="F63" i="1"/>
  <c r="I63" i="1" s="1"/>
  <c r="G63" i="1"/>
  <c r="J63" i="1" s="1"/>
  <c r="H63" i="1"/>
  <c r="K63" i="1" s="1"/>
  <c r="F64" i="1"/>
  <c r="I64" i="1" s="1"/>
  <c r="G64" i="1"/>
  <c r="J64" i="1" s="1"/>
  <c r="H64" i="1"/>
  <c r="K64" i="1" s="1"/>
  <c r="F65" i="1"/>
  <c r="I65" i="1" s="1"/>
  <c r="G65" i="1"/>
  <c r="J65" i="1" s="1"/>
  <c r="H65" i="1"/>
  <c r="K65" i="1" s="1"/>
  <c r="F66" i="1"/>
  <c r="I66" i="1" s="1"/>
  <c r="G66" i="1"/>
  <c r="J66" i="1" s="1"/>
  <c r="H66" i="1"/>
  <c r="K66" i="1" s="1"/>
  <c r="F67" i="1"/>
  <c r="I67" i="1" s="1"/>
  <c r="G67" i="1"/>
  <c r="J67" i="1" s="1"/>
  <c r="H67" i="1"/>
  <c r="K67" i="1" s="1"/>
  <c r="F68" i="1"/>
  <c r="I68" i="1" s="1"/>
  <c r="G68" i="1"/>
  <c r="J68" i="1" s="1"/>
  <c r="H68" i="1"/>
  <c r="K68" i="1" s="1"/>
  <c r="F69" i="1"/>
  <c r="I69" i="1" s="1"/>
  <c r="G69" i="1"/>
  <c r="J69" i="1" s="1"/>
  <c r="H69" i="1"/>
  <c r="K69" i="1" s="1"/>
  <c r="F70" i="1"/>
  <c r="I70" i="1" s="1"/>
  <c r="G70" i="1"/>
  <c r="J70" i="1" s="1"/>
  <c r="H70" i="1"/>
  <c r="K70" i="1" s="1"/>
  <c r="F71" i="1"/>
  <c r="I71" i="1" s="1"/>
  <c r="G71" i="1"/>
  <c r="J71" i="1" s="1"/>
  <c r="H71" i="1"/>
  <c r="K71" i="1" s="1"/>
  <c r="F72" i="1"/>
  <c r="I72" i="1" s="1"/>
  <c r="G72" i="1"/>
  <c r="J72" i="1" s="1"/>
  <c r="H72" i="1"/>
  <c r="K72" i="1" s="1"/>
  <c r="F73" i="1"/>
  <c r="I73" i="1" s="1"/>
  <c r="G73" i="1"/>
  <c r="J73" i="1" s="1"/>
  <c r="H73" i="1"/>
  <c r="K73" i="1" s="1"/>
  <c r="F74" i="1"/>
  <c r="I74" i="1" s="1"/>
  <c r="G74" i="1"/>
  <c r="J74" i="1" s="1"/>
  <c r="H74" i="1"/>
  <c r="K74" i="1" s="1"/>
  <c r="F75" i="1"/>
  <c r="I75" i="1" s="1"/>
  <c r="G75" i="1"/>
  <c r="J75" i="1" s="1"/>
  <c r="H75" i="1"/>
  <c r="K75" i="1" s="1"/>
  <c r="F76" i="1"/>
  <c r="I76" i="1" s="1"/>
  <c r="G76" i="1"/>
  <c r="J76" i="1" s="1"/>
  <c r="H76" i="1"/>
  <c r="K76" i="1" s="1"/>
  <c r="F77" i="1"/>
  <c r="I77" i="1" s="1"/>
  <c r="G77" i="1"/>
  <c r="J77" i="1" s="1"/>
  <c r="H77" i="1"/>
  <c r="K77" i="1" s="1"/>
  <c r="F78" i="1"/>
  <c r="I78" i="1" s="1"/>
  <c r="G78" i="1"/>
  <c r="J78" i="1" s="1"/>
  <c r="H78" i="1"/>
  <c r="K78" i="1" s="1"/>
  <c r="F79" i="1"/>
  <c r="I79" i="1" s="1"/>
  <c r="G79" i="1"/>
  <c r="J79" i="1" s="1"/>
  <c r="H79" i="1"/>
  <c r="K79" i="1" s="1"/>
  <c r="F80" i="1"/>
  <c r="I80" i="1" s="1"/>
  <c r="G80" i="1"/>
  <c r="J80" i="1" s="1"/>
  <c r="H80" i="1"/>
  <c r="K80" i="1" s="1"/>
  <c r="F81" i="1"/>
  <c r="I81" i="1" s="1"/>
  <c r="G81" i="1"/>
  <c r="J81" i="1" s="1"/>
  <c r="H81" i="1"/>
  <c r="K81" i="1" s="1"/>
  <c r="F82" i="1"/>
  <c r="I82" i="1" s="1"/>
  <c r="G82" i="1"/>
  <c r="J82" i="1" s="1"/>
  <c r="H82" i="1"/>
  <c r="K82" i="1" s="1"/>
  <c r="F83" i="1"/>
  <c r="I83" i="1" s="1"/>
  <c r="G83" i="1"/>
  <c r="J83" i="1" s="1"/>
  <c r="H83" i="1"/>
  <c r="K83" i="1" s="1"/>
  <c r="F84" i="1"/>
  <c r="I84" i="1" s="1"/>
  <c r="G84" i="1"/>
  <c r="J84" i="1" s="1"/>
  <c r="H84" i="1"/>
  <c r="K84" i="1" s="1"/>
  <c r="F85" i="1"/>
  <c r="I85" i="1" s="1"/>
  <c r="G85" i="1"/>
  <c r="J85" i="1" s="1"/>
  <c r="H85" i="1"/>
  <c r="K85" i="1" s="1"/>
  <c r="F86" i="1"/>
  <c r="I86" i="1" s="1"/>
  <c r="G86" i="1"/>
  <c r="J86" i="1" s="1"/>
  <c r="H86" i="1"/>
  <c r="K86" i="1" s="1"/>
  <c r="F87" i="1"/>
  <c r="I87" i="1" s="1"/>
  <c r="G87" i="1"/>
  <c r="J87" i="1" s="1"/>
  <c r="H87" i="1"/>
  <c r="K87" i="1" s="1"/>
  <c r="F88" i="1"/>
  <c r="I88" i="1" s="1"/>
  <c r="G88" i="1"/>
  <c r="J88" i="1" s="1"/>
  <c r="H88" i="1"/>
  <c r="K88" i="1" s="1"/>
  <c r="F89" i="1"/>
  <c r="I89" i="1" s="1"/>
  <c r="G89" i="1"/>
  <c r="J89" i="1" s="1"/>
  <c r="H89" i="1"/>
  <c r="K89" i="1" s="1"/>
  <c r="F90" i="1"/>
  <c r="I90" i="1" s="1"/>
  <c r="G90" i="1"/>
  <c r="J90" i="1" s="1"/>
  <c r="H90" i="1"/>
  <c r="K90" i="1" s="1"/>
  <c r="F91" i="1"/>
  <c r="I91" i="1" s="1"/>
  <c r="G91" i="1"/>
  <c r="J91" i="1" s="1"/>
  <c r="H91" i="1"/>
  <c r="K91" i="1" s="1"/>
  <c r="F92" i="1"/>
  <c r="I92" i="1" s="1"/>
  <c r="G92" i="1"/>
  <c r="J92" i="1" s="1"/>
  <c r="H92" i="1"/>
  <c r="K92" i="1" s="1"/>
  <c r="F93" i="1"/>
  <c r="I93" i="1" s="1"/>
  <c r="G93" i="1"/>
  <c r="J93" i="1" s="1"/>
  <c r="H93" i="1"/>
  <c r="K93" i="1" s="1"/>
  <c r="F94" i="1"/>
  <c r="I94" i="1" s="1"/>
  <c r="G94" i="1"/>
  <c r="J94" i="1" s="1"/>
  <c r="H94" i="1"/>
  <c r="K94" i="1" s="1"/>
  <c r="F95" i="1"/>
  <c r="I95" i="1" s="1"/>
  <c r="G95" i="1"/>
  <c r="J95" i="1" s="1"/>
  <c r="H95" i="1"/>
  <c r="K95" i="1" s="1"/>
  <c r="F96" i="1"/>
  <c r="I96" i="1" s="1"/>
  <c r="G96" i="1"/>
  <c r="J96" i="1" s="1"/>
  <c r="H96" i="1"/>
  <c r="K96" i="1" s="1"/>
  <c r="F97" i="1"/>
  <c r="I97" i="1" s="1"/>
  <c r="G97" i="1"/>
  <c r="J97" i="1" s="1"/>
  <c r="H97" i="1"/>
  <c r="K97" i="1" s="1"/>
  <c r="F98" i="1"/>
  <c r="I98" i="1" s="1"/>
  <c r="G98" i="1"/>
  <c r="J98" i="1" s="1"/>
  <c r="H98" i="1"/>
  <c r="K98" i="1" s="1"/>
  <c r="F99" i="1"/>
  <c r="I99" i="1" s="1"/>
  <c r="G99" i="1"/>
  <c r="J99" i="1" s="1"/>
  <c r="H99" i="1"/>
  <c r="K99" i="1" s="1"/>
  <c r="F100" i="1"/>
  <c r="I100" i="1" s="1"/>
  <c r="G100" i="1"/>
  <c r="J100" i="1" s="1"/>
  <c r="H100" i="1"/>
  <c r="K100" i="1" s="1"/>
  <c r="F101" i="1"/>
  <c r="I101" i="1" s="1"/>
  <c r="G101" i="1"/>
  <c r="J101" i="1" s="1"/>
  <c r="H101" i="1"/>
  <c r="K101" i="1" s="1"/>
  <c r="F102" i="1"/>
  <c r="I102" i="1" s="1"/>
  <c r="G102" i="1"/>
  <c r="J102" i="1" s="1"/>
  <c r="H102" i="1"/>
  <c r="K102" i="1" s="1"/>
  <c r="F103" i="1"/>
  <c r="I103" i="1" s="1"/>
  <c r="G103" i="1"/>
  <c r="J103" i="1" s="1"/>
  <c r="H103" i="1"/>
  <c r="K103" i="1" s="1"/>
  <c r="F104" i="1"/>
  <c r="I104" i="1" s="1"/>
  <c r="G104" i="1"/>
  <c r="J104" i="1" s="1"/>
  <c r="H104" i="1"/>
  <c r="K104" i="1" s="1"/>
  <c r="F105" i="1"/>
  <c r="I105" i="1" s="1"/>
  <c r="G105" i="1"/>
  <c r="J105" i="1" s="1"/>
  <c r="H105" i="1"/>
  <c r="K105" i="1" s="1"/>
  <c r="F106" i="1"/>
  <c r="I106" i="1" s="1"/>
  <c r="G106" i="1"/>
  <c r="J106" i="1" s="1"/>
  <c r="H106" i="1"/>
  <c r="K106" i="1" s="1"/>
  <c r="F107" i="1"/>
  <c r="I107" i="1" s="1"/>
  <c r="G107" i="1"/>
  <c r="J107" i="1" s="1"/>
  <c r="H107" i="1"/>
  <c r="K107" i="1" s="1"/>
  <c r="F108" i="1"/>
  <c r="I108" i="1" s="1"/>
  <c r="G108" i="1"/>
  <c r="J108" i="1" s="1"/>
  <c r="H108" i="1"/>
  <c r="K108" i="1" s="1"/>
  <c r="F109" i="1"/>
  <c r="I109" i="1" s="1"/>
  <c r="G109" i="1"/>
  <c r="J109" i="1" s="1"/>
  <c r="H109" i="1"/>
  <c r="K109" i="1" s="1"/>
  <c r="F110" i="1"/>
  <c r="I110" i="1" s="1"/>
  <c r="G110" i="1"/>
  <c r="J110" i="1" s="1"/>
  <c r="H110" i="1"/>
  <c r="K110" i="1" s="1"/>
  <c r="F111" i="1"/>
  <c r="I111" i="1" s="1"/>
  <c r="G111" i="1"/>
  <c r="J111" i="1" s="1"/>
  <c r="H111" i="1"/>
  <c r="K111" i="1" s="1"/>
  <c r="F112" i="1"/>
  <c r="I112" i="1" s="1"/>
  <c r="G112" i="1"/>
  <c r="J112" i="1" s="1"/>
  <c r="H112" i="1"/>
  <c r="K112" i="1" s="1"/>
  <c r="F113" i="1"/>
  <c r="I113" i="1" s="1"/>
  <c r="G113" i="1"/>
  <c r="J113" i="1" s="1"/>
  <c r="H113" i="1"/>
  <c r="K113" i="1" s="1"/>
  <c r="F114" i="1"/>
  <c r="I114" i="1" s="1"/>
  <c r="G114" i="1"/>
  <c r="J114" i="1" s="1"/>
  <c r="H114" i="1"/>
  <c r="K114" i="1" s="1"/>
  <c r="F115" i="1"/>
  <c r="I115" i="1" s="1"/>
  <c r="G115" i="1"/>
  <c r="J115" i="1" s="1"/>
  <c r="H115" i="1"/>
  <c r="K115" i="1" s="1"/>
  <c r="F116" i="1"/>
  <c r="I116" i="1" s="1"/>
  <c r="G116" i="1"/>
  <c r="J116" i="1" s="1"/>
  <c r="H116" i="1"/>
  <c r="K116" i="1" s="1"/>
  <c r="F117" i="1"/>
  <c r="I117" i="1" s="1"/>
  <c r="G117" i="1"/>
  <c r="J117" i="1" s="1"/>
  <c r="H117" i="1"/>
  <c r="K117" i="1" s="1"/>
  <c r="F118" i="1"/>
  <c r="I118" i="1" s="1"/>
  <c r="G118" i="1"/>
  <c r="J118" i="1" s="1"/>
  <c r="H118" i="1"/>
  <c r="K118" i="1" s="1"/>
  <c r="F119" i="1"/>
  <c r="I119" i="1" s="1"/>
  <c r="G119" i="1"/>
  <c r="J119" i="1" s="1"/>
  <c r="H119" i="1"/>
  <c r="K119" i="1" s="1"/>
  <c r="F120" i="1"/>
  <c r="I120" i="1" s="1"/>
  <c r="G120" i="1"/>
  <c r="J120" i="1" s="1"/>
  <c r="H120" i="1"/>
  <c r="K120" i="1" s="1"/>
  <c r="F121" i="1"/>
  <c r="I121" i="1" s="1"/>
  <c r="G121" i="1"/>
  <c r="J121" i="1" s="1"/>
  <c r="H121" i="1"/>
  <c r="K121" i="1" s="1"/>
  <c r="F122" i="1"/>
  <c r="I122" i="1" s="1"/>
  <c r="G122" i="1"/>
  <c r="J122" i="1" s="1"/>
  <c r="H122" i="1"/>
  <c r="K122" i="1" s="1"/>
  <c r="F123" i="1"/>
  <c r="I123" i="1" s="1"/>
  <c r="G123" i="1"/>
  <c r="J123" i="1" s="1"/>
  <c r="H123" i="1"/>
  <c r="K123" i="1" s="1"/>
  <c r="F124" i="1"/>
  <c r="I124" i="1" s="1"/>
  <c r="G124" i="1"/>
  <c r="J124" i="1" s="1"/>
  <c r="H124" i="1"/>
  <c r="K124" i="1" s="1"/>
  <c r="F125" i="1"/>
  <c r="I125" i="1" s="1"/>
  <c r="G125" i="1"/>
  <c r="J125" i="1" s="1"/>
  <c r="H125" i="1"/>
  <c r="K125" i="1" s="1"/>
  <c r="F126" i="1"/>
  <c r="I126" i="1" s="1"/>
  <c r="G126" i="1"/>
  <c r="J126" i="1" s="1"/>
  <c r="H126" i="1"/>
  <c r="K126" i="1" s="1"/>
  <c r="F127" i="1"/>
  <c r="I127" i="1" s="1"/>
  <c r="G127" i="1"/>
  <c r="J127" i="1" s="1"/>
  <c r="H127" i="1"/>
  <c r="K127" i="1" s="1"/>
  <c r="F128" i="1"/>
  <c r="I128" i="1" s="1"/>
  <c r="G128" i="1"/>
  <c r="J128" i="1" s="1"/>
  <c r="H128" i="1"/>
  <c r="K128" i="1" s="1"/>
  <c r="F129" i="1"/>
  <c r="I129" i="1" s="1"/>
  <c r="G129" i="1"/>
  <c r="J129" i="1" s="1"/>
  <c r="H129" i="1"/>
  <c r="K129" i="1" s="1"/>
  <c r="F130" i="1"/>
  <c r="I130" i="1" s="1"/>
  <c r="G130" i="1"/>
  <c r="J130" i="1" s="1"/>
  <c r="H130" i="1"/>
  <c r="K130" i="1" s="1"/>
  <c r="F131" i="1"/>
  <c r="I131" i="1" s="1"/>
  <c r="G131" i="1"/>
  <c r="J131" i="1" s="1"/>
  <c r="H131" i="1"/>
  <c r="K131" i="1" s="1"/>
  <c r="F132" i="1"/>
  <c r="I132" i="1" s="1"/>
  <c r="G132" i="1"/>
  <c r="J132" i="1" s="1"/>
  <c r="H132" i="1"/>
  <c r="K132" i="1" s="1"/>
  <c r="F133" i="1"/>
  <c r="I133" i="1" s="1"/>
  <c r="G133" i="1"/>
  <c r="J133" i="1" s="1"/>
  <c r="H133" i="1"/>
  <c r="K133" i="1" s="1"/>
  <c r="F134" i="1"/>
  <c r="I134" i="1" s="1"/>
  <c r="G134" i="1"/>
  <c r="J134" i="1" s="1"/>
  <c r="H134" i="1"/>
  <c r="K134" i="1" s="1"/>
  <c r="F135" i="1"/>
  <c r="I135" i="1" s="1"/>
  <c r="G135" i="1"/>
  <c r="J135" i="1" s="1"/>
  <c r="H135" i="1"/>
  <c r="K135" i="1" s="1"/>
  <c r="F136" i="1"/>
  <c r="I136" i="1" s="1"/>
  <c r="G136" i="1"/>
  <c r="J136" i="1" s="1"/>
  <c r="H136" i="1"/>
  <c r="K136" i="1" s="1"/>
  <c r="F137" i="1"/>
  <c r="I137" i="1" s="1"/>
  <c r="G137" i="1"/>
  <c r="J137" i="1" s="1"/>
  <c r="H137" i="1"/>
  <c r="K137" i="1" s="1"/>
  <c r="F138" i="1"/>
  <c r="I138" i="1" s="1"/>
  <c r="G138" i="1"/>
  <c r="J138" i="1" s="1"/>
  <c r="H138" i="1"/>
  <c r="K138" i="1" s="1"/>
  <c r="F139" i="1"/>
  <c r="I139" i="1" s="1"/>
  <c r="G139" i="1"/>
  <c r="J139" i="1" s="1"/>
  <c r="H139" i="1"/>
  <c r="K139" i="1" s="1"/>
  <c r="F140" i="1"/>
  <c r="I140" i="1" s="1"/>
  <c r="G140" i="1"/>
  <c r="J140" i="1" s="1"/>
  <c r="H140" i="1"/>
  <c r="K140" i="1" s="1"/>
  <c r="F141" i="1"/>
  <c r="I141" i="1" s="1"/>
  <c r="G141" i="1"/>
  <c r="J141" i="1" s="1"/>
  <c r="H141" i="1"/>
  <c r="K141" i="1" s="1"/>
  <c r="F142" i="1"/>
  <c r="I142" i="1" s="1"/>
  <c r="G142" i="1"/>
  <c r="J142" i="1" s="1"/>
  <c r="H142" i="1"/>
  <c r="K142" i="1" s="1"/>
  <c r="F143" i="1"/>
  <c r="I143" i="1" s="1"/>
  <c r="G143" i="1"/>
  <c r="J143" i="1" s="1"/>
  <c r="H143" i="1"/>
  <c r="K143" i="1" s="1"/>
  <c r="F144" i="1"/>
  <c r="I144" i="1" s="1"/>
  <c r="G144" i="1"/>
  <c r="J144" i="1" s="1"/>
  <c r="H144" i="1"/>
  <c r="K144" i="1" s="1"/>
  <c r="F145" i="1"/>
  <c r="I145" i="1" s="1"/>
  <c r="G145" i="1"/>
  <c r="J145" i="1" s="1"/>
  <c r="H145" i="1"/>
  <c r="K145" i="1" s="1"/>
  <c r="F146" i="1"/>
  <c r="I146" i="1" s="1"/>
  <c r="G146" i="1"/>
  <c r="J146" i="1" s="1"/>
  <c r="H146" i="1"/>
  <c r="K146" i="1" s="1"/>
  <c r="F147" i="1"/>
  <c r="I147" i="1" s="1"/>
  <c r="G147" i="1"/>
  <c r="J147" i="1" s="1"/>
  <c r="H147" i="1"/>
  <c r="K147" i="1" s="1"/>
  <c r="F148" i="1"/>
  <c r="I148" i="1" s="1"/>
  <c r="G148" i="1"/>
  <c r="J148" i="1" s="1"/>
  <c r="H148" i="1"/>
  <c r="K148" i="1" s="1"/>
  <c r="F149" i="1"/>
  <c r="I149" i="1" s="1"/>
  <c r="G149" i="1"/>
  <c r="J149" i="1" s="1"/>
  <c r="H149" i="1"/>
  <c r="K149" i="1" s="1"/>
  <c r="F150" i="1"/>
  <c r="I150" i="1" s="1"/>
  <c r="G150" i="1"/>
  <c r="J150" i="1" s="1"/>
  <c r="H150" i="1"/>
  <c r="K150" i="1" s="1"/>
  <c r="F151" i="1"/>
  <c r="I151" i="1" s="1"/>
  <c r="G151" i="1"/>
  <c r="J151" i="1" s="1"/>
  <c r="H151" i="1"/>
  <c r="K151" i="1" s="1"/>
  <c r="F152" i="1"/>
  <c r="I152" i="1" s="1"/>
  <c r="G152" i="1"/>
  <c r="J152" i="1" s="1"/>
  <c r="H152" i="1"/>
  <c r="K152" i="1" s="1"/>
  <c r="F153" i="1"/>
  <c r="I153" i="1" s="1"/>
  <c r="G153" i="1"/>
  <c r="J153" i="1" s="1"/>
  <c r="H153" i="1"/>
  <c r="K153" i="1" s="1"/>
  <c r="F154" i="1"/>
  <c r="I154" i="1" s="1"/>
  <c r="G154" i="1"/>
  <c r="J154" i="1" s="1"/>
  <c r="H154" i="1"/>
  <c r="K154" i="1" s="1"/>
  <c r="F155" i="1"/>
  <c r="I155" i="1" s="1"/>
  <c r="G155" i="1"/>
  <c r="J155" i="1" s="1"/>
  <c r="H155" i="1"/>
  <c r="K155" i="1" s="1"/>
  <c r="F156" i="1"/>
  <c r="I156" i="1" s="1"/>
  <c r="G156" i="1"/>
  <c r="J156" i="1" s="1"/>
  <c r="H156" i="1"/>
  <c r="K156" i="1" s="1"/>
  <c r="F157" i="1"/>
  <c r="I157" i="1" s="1"/>
  <c r="G157" i="1"/>
  <c r="J157" i="1" s="1"/>
  <c r="H157" i="1"/>
  <c r="K157" i="1" s="1"/>
  <c r="F158" i="1"/>
  <c r="I158" i="1" s="1"/>
  <c r="G158" i="1"/>
  <c r="J158" i="1" s="1"/>
  <c r="H158" i="1"/>
  <c r="K158" i="1" s="1"/>
  <c r="F159" i="1"/>
  <c r="I159" i="1" s="1"/>
  <c r="G159" i="1"/>
  <c r="J159" i="1" s="1"/>
  <c r="H159" i="1"/>
  <c r="K159" i="1" s="1"/>
  <c r="F160" i="1"/>
  <c r="I160" i="1" s="1"/>
  <c r="G160" i="1"/>
  <c r="J160" i="1" s="1"/>
  <c r="H160" i="1"/>
  <c r="K160" i="1" s="1"/>
  <c r="F161" i="1"/>
  <c r="I161" i="1" s="1"/>
  <c r="G161" i="1"/>
  <c r="J161" i="1" s="1"/>
  <c r="H161" i="1"/>
  <c r="K161" i="1" s="1"/>
  <c r="F162" i="1"/>
  <c r="I162" i="1" s="1"/>
  <c r="G162" i="1"/>
  <c r="J162" i="1" s="1"/>
  <c r="H162" i="1"/>
  <c r="K162" i="1" s="1"/>
  <c r="F163" i="1"/>
  <c r="I163" i="1" s="1"/>
  <c r="G163" i="1"/>
  <c r="J163" i="1" s="1"/>
  <c r="H163" i="1"/>
  <c r="K163" i="1" s="1"/>
  <c r="F164" i="1"/>
  <c r="I164" i="1" s="1"/>
  <c r="G164" i="1"/>
  <c r="J164" i="1" s="1"/>
  <c r="H164" i="1"/>
  <c r="K164" i="1" s="1"/>
  <c r="F165" i="1"/>
  <c r="I165" i="1" s="1"/>
  <c r="G165" i="1"/>
  <c r="J165" i="1" s="1"/>
  <c r="H165" i="1"/>
  <c r="K165" i="1" s="1"/>
  <c r="F166" i="1"/>
  <c r="I166" i="1" s="1"/>
  <c r="G166" i="1"/>
  <c r="J166" i="1" s="1"/>
  <c r="H166" i="1"/>
  <c r="K166" i="1" s="1"/>
  <c r="F167" i="1"/>
  <c r="I167" i="1" s="1"/>
  <c r="G167" i="1"/>
  <c r="J167" i="1" s="1"/>
  <c r="H167" i="1"/>
  <c r="K167" i="1" s="1"/>
  <c r="F168" i="1"/>
  <c r="I168" i="1" s="1"/>
  <c r="G168" i="1"/>
  <c r="J168" i="1" s="1"/>
  <c r="H168" i="1"/>
  <c r="K168" i="1" s="1"/>
  <c r="F169" i="1"/>
  <c r="I169" i="1" s="1"/>
  <c r="G169" i="1"/>
  <c r="J169" i="1" s="1"/>
  <c r="H169" i="1"/>
  <c r="K169" i="1" s="1"/>
  <c r="F170" i="1"/>
  <c r="I170" i="1" s="1"/>
  <c r="G170" i="1"/>
  <c r="J170" i="1" s="1"/>
  <c r="H170" i="1"/>
  <c r="K170" i="1" s="1"/>
  <c r="F171" i="1"/>
  <c r="I171" i="1" s="1"/>
  <c r="G171" i="1"/>
  <c r="J171" i="1" s="1"/>
  <c r="H171" i="1"/>
  <c r="K171" i="1" s="1"/>
  <c r="F172" i="1"/>
  <c r="I172" i="1" s="1"/>
  <c r="G172" i="1"/>
  <c r="J172" i="1" s="1"/>
  <c r="H172" i="1"/>
  <c r="K172" i="1" s="1"/>
  <c r="F173" i="1"/>
  <c r="I173" i="1" s="1"/>
  <c r="G173" i="1"/>
  <c r="J173" i="1" s="1"/>
  <c r="H173" i="1"/>
  <c r="K173" i="1" s="1"/>
  <c r="F174" i="1"/>
  <c r="I174" i="1" s="1"/>
  <c r="G174" i="1"/>
  <c r="J174" i="1" s="1"/>
  <c r="H174" i="1"/>
  <c r="K174" i="1" s="1"/>
  <c r="F175" i="1"/>
  <c r="I175" i="1" s="1"/>
  <c r="G175" i="1"/>
  <c r="J175" i="1" s="1"/>
  <c r="H175" i="1"/>
  <c r="K175" i="1" s="1"/>
  <c r="F176" i="1"/>
  <c r="I176" i="1" s="1"/>
  <c r="G176" i="1"/>
  <c r="J176" i="1" s="1"/>
  <c r="H176" i="1"/>
  <c r="K176" i="1" s="1"/>
  <c r="F177" i="1"/>
  <c r="I177" i="1" s="1"/>
  <c r="G177" i="1"/>
  <c r="J177" i="1" s="1"/>
  <c r="H177" i="1"/>
  <c r="K177" i="1" s="1"/>
  <c r="F178" i="1"/>
  <c r="I178" i="1" s="1"/>
  <c r="G178" i="1"/>
  <c r="J178" i="1" s="1"/>
  <c r="H178" i="1"/>
  <c r="K178" i="1" s="1"/>
  <c r="F179" i="1"/>
  <c r="I179" i="1" s="1"/>
  <c r="G179" i="1"/>
  <c r="J179" i="1" s="1"/>
  <c r="H179" i="1"/>
  <c r="K179" i="1" s="1"/>
  <c r="F180" i="1"/>
  <c r="I180" i="1" s="1"/>
  <c r="G180" i="1"/>
  <c r="J180" i="1" s="1"/>
  <c r="H180" i="1"/>
  <c r="K180" i="1" s="1"/>
  <c r="F181" i="1"/>
  <c r="I181" i="1" s="1"/>
  <c r="G181" i="1"/>
  <c r="J181" i="1" s="1"/>
  <c r="H181" i="1"/>
  <c r="K181" i="1" s="1"/>
  <c r="F182" i="1"/>
  <c r="I182" i="1" s="1"/>
  <c r="G182" i="1"/>
  <c r="J182" i="1" s="1"/>
  <c r="H182" i="1"/>
  <c r="K182" i="1" s="1"/>
  <c r="F183" i="1"/>
  <c r="I183" i="1" s="1"/>
  <c r="G183" i="1"/>
  <c r="J183" i="1" s="1"/>
  <c r="H183" i="1"/>
  <c r="K183" i="1" s="1"/>
  <c r="F184" i="1"/>
  <c r="I184" i="1" s="1"/>
  <c r="G184" i="1"/>
  <c r="J184" i="1" s="1"/>
  <c r="H184" i="1"/>
  <c r="K184" i="1" s="1"/>
  <c r="F185" i="1"/>
  <c r="I185" i="1" s="1"/>
  <c r="G185" i="1"/>
  <c r="J185" i="1" s="1"/>
  <c r="H185" i="1"/>
  <c r="K185" i="1" s="1"/>
  <c r="F186" i="1"/>
  <c r="I186" i="1" s="1"/>
  <c r="G186" i="1"/>
  <c r="J186" i="1" s="1"/>
  <c r="H186" i="1"/>
  <c r="K186" i="1" s="1"/>
  <c r="F187" i="1"/>
  <c r="I187" i="1" s="1"/>
  <c r="G187" i="1"/>
  <c r="J187" i="1" s="1"/>
  <c r="H187" i="1"/>
  <c r="K187" i="1" s="1"/>
  <c r="F188" i="1"/>
  <c r="I188" i="1" s="1"/>
  <c r="G188" i="1"/>
  <c r="J188" i="1" s="1"/>
  <c r="H188" i="1"/>
  <c r="K188" i="1" s="1"/>
  <c r="F189" i="1"/>
  <c r="I189" i="1" s="1"/>
  <c r="G189" i="1"/>
  <c r="J189" i="1" s="1"/>
  <c r="H189" i="1"/>
  <c r="K189" i="1" s="1"/>
  <c r="F190" i="1"/>
  <c r="I190" i="1" s="1"/>
  <c r="G190" i="1"/>
  <c r="J190" i="1" s="1"/>
  <c r="H190" i="1"/>
  <c r="K190" i="1" s="1"/>
  <c r="F191" i="1"/>
  <c r="I191" i="1" s="1"/>
  <c r="G191" i="1"/>
  <c r="J191" i="1" s="1"/>
  <c r="H191" i="1"/>
  <c r="K191" i="1" s="1"/>
  <c r="F192" i="1"/>
  <c r="I192" i="1" s="1"/>
  <c r="G192" i="1"/>
  <c r="J192" i="1" s="1"/>
  <c r="H192" i="1"/>
  <c r="K192" i="1" s="1"/>
  <c r="F193" i="1"/>
  <c r="I193" i="1" s="1"/>
  <c r="G193" i="1"/>
  <c r="J193" i="1" s="1"/>
  <c r="H193" i="1"/>
  <c r="K193" i="1" s="1"/>
  <c r="F194" i="1"/>
  <c r="I194" i="1" s="1"/>
  <c r="G194" i="1"/>
  <c r="J194" i="1" s="1"/>
  <c r="H194" i="1"/>
  <c r="K194" i="1" s="1"/>
  <c r="F195" i="1"/>
  <c r="I195" i="1" s="1"/>
  <c r="G195" i="1"/>
  <c r="J195" i="1" s="1"/>
  <c r="H195" i="1"/>
  <c r="K195" i="1" s="1"/>
  <c r="F196" i="1"/>
  <c r="I196" i="1" s="1"/>
  <c r="G196" i="1"/>
  <c r="J196" i="1" s="1"/>
  <c r="H196" i="1"/>
  <c r="K196" i="1" s="1"/>
  <c r="F197" i="1"/>
  <c r="I197" i="1" s="1"/>
  <c r="G197" i="1"/>
  <c r="J197" i="1" s="1"/>
  <c r="H197" i="1"/>
  <c r="K197" i="1" s="1"/>
  <c r="F198" i="1"/>
  <c r="I198" i="1" s="1"/>
  <c r="G198" i="1"/>
  <c r="J198" i="1" s="1"/>
  <c r="H198" i="1"/>
  <c r="K198" i="1" s="1"/>
  <c r="F199" i="1"/>
  <c r="I199" i="1" s="1"/>
  <c r="G199" i="1"/>
  <c r="J199" i="1" s="1"/>
  <c r="H199" i="1"/>
  <c r="K199" i="1" s="1"/>
  <c r="F200" i="1"/>
  <c r="I200" i="1" s="1"/>
  <c r="G200" i="1"/>
  <c r="J200" i="1" s="1"/>
  <c r="H200" i="1"/>
  <c r="K200" i="1" s="1"/>
  <c r="F201" i="1"/>
  <c r="I201" i="1" s="1"/>
  <c r="G201" i="1"/>
  <c r="J201" i="1" s="1"/>
  <c r="H201" i="1"/>
  <c r="K201" i="1" s="1"/>
  <c r="F202" i="1"/>
  <c r="I202" i="1" s="1"/>
  <c r="G202" i="1"/>
  <c r="J202" i="1" s="1"/>
  <c r="H202" i="1"/>
  <c r="K202" i="1" s="1"/>
  <c r="F203" i="1"/>
  <c r="I203" i="1" s="1"/>
  <c r="G203" i="1"/>
  <c r="J203" i="1" s="1"/>
  <c r="H203" i="1"/>
  <c r="K203" i="1" s="1"/>
  <c r="F204" i="1"/>
  <c r="I204" i="1" s="1"/>
  <c r="G204" i="1"/>
  <c r="J204" i="1" s="1"/>
  <c r="H204" i="1"/>
  <c r="K204" i="1" s="1"/>
  <c r="F205" i="1"/>
  <c r="I205" i="1" s="1"/>
  <c r="G205" i="1"/>
  <c r="J205" i="1" s="1"/>
  <c r="H205" i="1"/>
  <c r="K205" i="1" s="1"/>
  <c r="F206" i="1"/>
  <c r="I206" i="1" s="1"/>
  <c r="G206" i="1"/>
  <c r="J206" i="1" s="1"/>
  <c r="H206" i="1"/>
  <c r="K206" i="1" s="1"/>
  <c r="F207" i="1"/>
  <c r="I207" i="1" s="1"/>
  <c r="G207" i="1"/>
  <c r="J207" i="1" s="1"/>
  <c r="H207" i="1"/>
  <c r="K207" i="1" s="1"/>
  <c r="F208" i="1"/>
  <c r="I208" i="1" s="1"/>
  <c r="G208" i="1"/>
  <c r="J208" i="1" s="1"/>
  <c r="H208" i="1"/>
  <c r="K208" i="1" s="1"/>
  <c r="F209" i="1"/>
  <c r="I209" i="1" s="1"/>
  <c r="G209" i="1"/>
  <c r="J209" i="1" s="1"/>
  <c r="H209" i="1"/>
  <c r="K209" i="1" s="1"/>
  <c r="F210" i="1"/>
  <c r="I210" i="1" s="1"/>
  <c r="G210" i="1"/>
  <c r="J210" i="1" s="1"/>
  <c r="H210" i="1"/>
  <c r="K210" i="1" s="1"/>
  <c r="F211" i="1"/>
  <c r="I211" i="1" s="1"/>
  <c r="G211" i="1"/>
  <c r="J211" i="1" s="1"/>
  <c r="H211" i="1"/>
  <c r="K211" i="1" s="1"/>
  <c r="F212" i="1"/>
  <c r="I212" i="1" s="1"/>
  <c r="G212" i="1"/>
  <c r="J212" i="1" s="1"/>
  <c r="H212" i="1"/>
  <c r="K212" i="1" s="1"/>
  <c r="F213" i="1"/>
  <c r="I213" i="1" s="1"/>
  <c r="G213" i="1"/>
  <c r="J213" i="1" s="1"/>
  <c r="H213" i="1"/>
  <c r="K213" i="1" s="1"/>
  <c r="F214" i="1"/>
  <c r="I214" i="1" s="1"/>
  <c r="G214" i="1"/>
  <c r="J214" i="1" s="1"/>
  <c r="H214" i="1"/>
  <c r="K214" i="1" s="1"/>
  <c r="F215" i="1"/>
  <c r="I215" i="1" s="1"/>
  <c r="G215" i="1"/>
  <c r="J215" i="1" s="1"/>
  <c r="H215" i="1"/>
  <c r="K215" i="1" s="1"/>
  <c r="F216" i="1"/>
  <c r="I216" i="1" s="1"/>
  <c r="G216" i="1"/>
  <c r="J216" i="1" s="1"/>
  <c r="H216" i="1"/>
  <c r="K216" i="1" s="1"/>
  <c r="F217" i="1"/>
  <c r="I217" i="1" s="1"/>
  <c r="G217" i="1"/>
  <c r="J217" i="1" s="1"/>
  <c r="H217" i="1"/>
  <c r="K217" i="1" s="1"/>
  <c r="F218" i="1"/>
  <c r="I218" i="1" s="1"/>
  <c r="G218" i="1"/>
  <c r="J218" i="1" s="1"/>
  <c r="H218" i="1"/>
  <c r="K218" i="1" s="1"/>
  <c r="F219" i="1"/>
  <c r="I219" i="1" s="1"/>
  <c r="G219" i="1"/>
  <c r="J219" i="1" s="1"/>
  <c r="H219" i="1"/>
  <c r="K219" i="1" s="1"/>
  <c r="F220" i="1"/>
  <c r="I220" i="1" s="1"/>
  <c r="G220" i="1"/>
  <c r="J220" i="1" s="1"/>
  <c r="H220" i="1"/>
  <c r="K220" i="1" s="1"/>
  <c r="F221" i="1"/>
  <c r="I221" i="1" s="1"/>
  <c r="G221" i="1"/>
  <c r="J221" i="1" s="1"/>
  <c r="H221" i="1"/>
  <c r="K221" i="1" s="1"/>
  <c r="I222" i="1"/>
  <c r="G222" i="1"/>
  <c r="J222" i="1" s="1"/>
  <c r="H222" i="1"/>
  <c r="K222" i="1" s="1"/>
  <c r="I223" i="1"/>
  <c r="G223" i="1"/>
  <c r="J223" i="1" s="1"/>
  <c r="H223" i="1"/>
  <c r="K223" i="1" s="1"/>
  <c r="I224" i="1"/>
  <c r="G224" i="1"/>
  <c r="J224" i="1" s="1"/>
  <c r="H224" i="1"/>
  <c r="K224" i="1" s="1"/>
  <c r="I225" i="1"/>
  <c r="G225" i="1"/>
  <c r="J225" i="1" s="1"/>
  <c r="H225" i="1"/>
  <c r="K225" i="1" s="1"/>
  <c r="I226" i="1"/>
  <c r="G226" i="1"/>
  <c r="J226" i="1" s="1"/>
  <c r="H226" i="1"/>
  <c r="K226" i="1" s="1"/>
  <c r="I227" i="1"/>
  <c r="G227" i="1"/>
  <c r="J227" i="1" s="1"/>
  <c r="H227" i="1"/>
  <c r="K227" i="1" s="1"/>
  <c r="I228" i="1"/>
  <c r="G228" i="1"/>
  <c r="J228" i="1" s="1"/>
  <c r="H228" i="1"/>
  <c r="K228" i="1" s="1"/>
  <c r="I229" i="1"/>
  <c r="G229" i="1"/>
  <c r="J229" i="1" s="1"/>
  <c r="H229" i="1"/>
  <c r="K229" i="1" s="1"/>
  <c r="I230" i="1"/>
  <c r="G230" i="1"/>
  <c r="J230" i="1" s="1"/>
  <c r="H230" i="1"/>
  <c r="K230" i="1" s="1"/>
  <c r="F231" i="1"/>
  <c r="I231" i="1" s="1"/>
  <c r="G231" i="1"/>
  <c r="J231" i="1" s="1"/>
  <c r="H231" i="1"/>
  <c r="K231" i="1" s="1"/>
  <c r="F232" i="1"/>
  <c r="I232" i="1" s="1"/>
  <c r="G232" i="1"/>
  <c r="J232" i="1" s="1"/>
  <c r="H232" i="1"/>
  <c r="K232" i="1" s="1"/>
  <c r="F233" i="1"/>
  <c r="I233" i="1" s="1"/>
  <c r="G233" i="1"/>
  <c r="J233" i="1" s="1"/>
  <c r="H233" i="1"/>
  <c r="K233" i="1" s="1"/>
  <c r="F234" i="1"/>
  <c r="I234" i="1" s="1"/>
  <c r="G234" i="1"/>
  <c r="J234" i="1" s="1"/>
  <c r="H234" i="1"/>
  <c r="K234" i="1" s="1"/>
  <c r="F235" i="1"/>
  <c r="I235" i="1" s="1"/>
  <c r="G235" i="1"/>
  <c r="J235" i="1" s="1"/>
  <c r="H235" i="1"/>
  <c r="K235" i="1" s="1"/>
  <c r="F236" i="1"/>
  <c r="I236" i="1" s="1"/>
  <c r="G236" i="1"/>
  <c r="J236" i="1" s="1"/>
  <c r="H236" i="1"/>
  <c r="K236" i="1" s="1"/>
  <c r="F237" i="1"/>
  <c r="I237" i="1" s="1"/>
  <c r="G237" i="1"/>
  <c r="J237" i="1" s="1"/>
  <c r="H237" i="1"/>
  <c r="K237" i="1" s="1"/>
  <c r="F238" i="1"/>
  <c r="I238" i="1" s="1"/>
  <c r="G238" i="1"/>
  <c r="J238" i="1" s="1"/>
  <c r="H238" i="1"/>
  <c r="K238" i="1" s="1"/>
  <c r="F239" i="1"/>
  <c r="I239" i="1" s="1"/>
  <c r="G239" i="1"/>
  <c r="J239" i="1" s="1"/>
  <c r="H239" i="1"/>
  <c r="K239" i="1" s="1"/>
  <c r="F240" i="1"/>
  <c r="I240" i="1" s="1"/>
  <c r="G240" i="1"/>
  <c r="J240" i="1" s="1"/>
  <c r="H240" i="1"/>
  <c r="K240" i="1" s="1"/>
  <c r="F241" i="1"/>
  <c r="I241" i="1" s="1"/>
  <c r="G241" i="1"/>
  <c r="J241" i="1" s="1"/>
  <c r="H241" i="1"/>
  <c r="K241" i="1" s="1"/>
  <c r="F242" i="1"/>
  <c r="I242" i="1" s="1"/>
  <c r="G242" i="1"/>
  <c r="J242" i="1" s="1"/>
  <c r="H242" i="1"/>
  <c r="K242" i="1" s="1"/>
  <c r="F243" i="1"/>
  <c r="I243" i="1" s="1"/>
  <c r="G243" i="1"/>
  <c r="J243" i="1" s="1"/>
  <c r="H243" i="1"/>
  <c r="K243" i="1" s="1"/>
  <c r="F244" i="1"/>
  <c r="I244" i="1" s="1"/>
  <c r="G244" i="1"/>
  <c r="J244" i="1" s="1"/>
  <c r="H244" i="1"/>
  <c r="K244" i="1" s="1"/>
  <c r="F245" i="1"/>
  <c r="I245" i="1" s="1"/>
  <c r="G245" i="1"/>
  <c r="J245" i="1" s="1"/>
  <c r="H245" i="1"/>
  <c r="K245" i="1" s="1"/>
  <c r="F246" i="1"/>
  <c r="I246" i="1" s="1"/>
  <c r="G246" i="1"/>
  <c r="J246" i="1" s="1"/>
  <c r="H246" i="1"/>
  <c r="K246" i="1" s="1"/>
  <c r="F247" i="1"/>
  <c r="I247" i="1" s="1"/>
  <c r="G247" i="1"/>
  <c r="J247" i="1" s="1"/>
  <c r="H247" i="1"/>
  <c r="K247" i="1" s="1"/>
  <c r="F248" i="1"/>
  <c r="I248" i="1" s="1"/>
  <c r="G248" i="1"/>
  <c r="J248" i="1" s="1"/>
  <c r="H248" i="1"/>
  <c r="K248" i="1" s="1"/>
  <c r="F249" i="1"/>
  <c r="I249" i="1" s="1"/>
  <c r="G249" i="1"/>
  <c r="J249" i="1" s="1"/>
  <c r="H249" i="1"/>
  <c r="K249" i="1" s="1"/>
  <c r="F250" i="1"/>
  <c r="I250" i="1" s="1"/>
  <c r="G250" i="1"/>
  <c r="J250" i="1" s="1"/>
  <c r="H250" i="1"/>
  <c r="K250" i="1" s="1"/>
  <c r="F251" i="1"/>
  <c r="I251" i="1" s="1"/>
  <c r="G251" i="1"/>
  <c r="J251" i="1" s="1"/>
  <c r="H251" i="1"/>
  <c r="K251" i="1" s="1"/>
  <c r="F252" i="1"/>
  <c r="I252" i="1" s="1"/>
  <c r="G252" i="1"/>
  <c r="J252" i="1" s="1"/>
  <c r="H252" i="1"/>
  <c r="K252" i="1" s="1"/>
  <c r="F253" i="1"/>
  <c r="I253" i="1" s="1"/>
  <c r="G253" i="1"/>
  <c r="J253" i="1" s="1"/>
  <c r="H253" i="1"/>
  <c r="K253" i="1" s="1"/>
  <c r="F254" i="1"/>
  <c r="I254" i="1" s="1"/>
  <c r="G254" i="1"/>
  <c r="J254" i="1" s="1"/>
  <c r="H254" i="1"/>
  <c r="K254" i="1" s="1"/>
  <c r="F255" i="1"/>
  <c r="I255" i="1" s="1"/>
  <c r="G255" i="1"/>
  <c r="J255" i="1" s="1"/>
  <c r="H255" i="1"/>
  <c r="K255" i="1" s="1"/>
  <c r="F256" i="1"/>
  <c r="I256" i="1" s="1"/>
  <c r="G256" i="1"/>
  <c r="J256" i="1" s="1"/>
  <c r="H256" i="1"/>
  <c r="K256" i="1" s="1"/>
  <c r="F257" i="1"/>
  <c r="I257" i="1" s="1"/>
  <c r="G257" i="1"/>
  <c r="J257" i="1" s="1"/>
  <c r="H257" i="1"/>
  <c r="K257" i="1" s="1"/>
  <c r="F258" i="1"/>
  <c r="I258" i="1" s="1"/>
  <c r="G258" i="1"/>
  <c r="J258" i="1" s="1"/>
  <c r="H258" i="1"/>
  <c r="K258" i="1" s="1"/>
  <c r="F259" i="1"/>
  <c r="I259" i="1" s="1"/>
  <c r="G259" i="1"/>
  <c r="J259" i="1" s="1"/>
  <c r="H259" i="1"/>
  <c r="K259" i="1" s="1"/>
  <c r="F260" i="1"/>
  <c r="I260" i="1" s="1"/>
  <c r="G260" i="1"/>
  <c r="J260" i="1" s="1"/>
  <c r="H260" i="1"/>
  <c r="K260" i="1" s="1"/>
  <c r="F261" i="1"/>
  <c r="I261" i="1" s="1"/>
  <c r="G261" i="1"/>
  <c r="J261" i="1" s="1"/>
  <c r="H261" i="1"/>
  <c r="K261" i="1" s="1"/>
  <c r="F262" i="1"/>
  <c r="I262" i="1" s="1"/>
  <c r="G262" i="1"/>
  <c r="J262" i="1" s="1"/>
  <c r="H262" i="1"/>
  <c r="K262" i="1" s="1"/>
  <c r="F263" i="1"/>
  <c r="I263" i="1" s="1"/>
  <c r="G263" i="1"/>
  <c r="J263" i="1" s="1"/>
  <c r="H263" i="1"/>
  <c r="K263" i="1" s="1"/>
  <c r="F264" i="1"/>
  <c r="I264" i="1" s="1"/>
  <c r="G264" i="1"/>
  <c r="J264" i="1" s="1"/>
  <c r="H264" i="1"/>
  <c r="K264" i="1" s="1"/>
  <c r="F265" i="1"/>
  <c r="I265" i="1" s="1"/>
  <c r="G265" i="1"/>
  <c r="J265" i="1" s="1"/>
  <c r="H265" i="1"/>
  <c r="K265" i="1" s="1"/>
  <c r="F266" i="1"/>
  <c r="I266" i="1" s="1"/>
  <c r="G266" i="1"/>
  <c r="J266" i="1" s="1"/>
  <c r="H266" i="1"/>
  <c r="K266" i="1" s="1"/>
  <c r="F267" i="1"/>
  <c r="G267" i="1"/>
  <c r="H267" i="1"/>
  <c r="F268" i="1"/>
  <c r="I268" i="1" s="1"/>
  <c r="G268" i="1"/>
  <c r="J268" i="1" s="1"/>
  <c r="H268" i="1"/>
  <c r="K268" i="1" s="1"/>
  <c r="F269" i="1"/>
  <c r="I269" i="1" s="1"/>
  <c r="G269" i="1"/>
  <c r="J269" i="1" s="1"/>
  <c r="H269" i="1"/>
  <c r="K269" i="1" s="1"/>
  <c r="F270" i="1"/>
  <c r="I270" i="1" s="1"/>
  <c r="G270" i="1"/>
  <c r="J270" i="1" s="1"/>
  <c r="H270" i="1"/>
  <c r="K270" i="1" s="1"/>
  <c r="F271" i="1"/>
  <c r="I271" i="1" s="1"/>
  <c r="G271" i="1"/>
  <c r="J271" i="1" s="1"/>
  <c r="H271" i="1"/>
  <c r="K271" i="1" s="1"/>
  <c r="F272" i="1"/>
  <c r="I272" i="1" s="1"/>
  <c r="G272" i="1"/>
  <c r="J272" i="1" s="1"/>
  <c r="H272" i="1"/>
  <c r="K272" i="1" s="1"/>
  <c r="F273" i="1"/>
  <c r="I273" i="1" s="1"/>
  <c r="G273" i="1"/>
  <c r="J273" i="1" s="1"/>
  <c r="H273" i="1"/>
  <c r="K273" i="1" s="1"/>
  <c r="F274" i="1"/>
  <c r="I274" i="1" s="1"/>
  <c r="G274" i="1"/>
  <c r="J274" i="1" s="1"/>
  <c r="H274" i="1"/>
  <c r="K274" i="1" s="1"/>
  <c r="F275" i="1"/>
  <c r="I275" i="1" s="1"/>
  <c r="G275" i="1"/>
  <c r="J275" i="1" s="1"/>
  <c r="H275" i="1"/>
  <c r="K275" i="1" s="1"/>
  <c r="F276" i="1"/>
  <c r="I276" i="1" s="1"/>
  <c r="G276" i="1"/>
  <c r="J276" i="1" s="1"/>
  <c r="H276" i="1"/>
  <c r="K276" i="1" s="1"/>
  <c r="F277" i="1"/>
  <c r="I277" i="1" s="1"/>
  <c r="G277" i="1"/>
  <c r="J277" i="1" s="1"/>
  <c r="H277" i="1"/>
  <c r="K277" i="1" s="1"/>
  <c r="F278" i="1"/>
  <c r="I278" i="1" s="1"/>
  <c r="G278" i="1"/>
  <c r="J278" i="1" s="1"/>
  <c r="H278" i="1"/>
  <c r="K278" i="1" s="1"/>
  <c r="F279" i="1"/>
  <c r="G279" i="1"/>
  <c r="H279" i="1"/>
  <c r="F280" i="1"/>
  <c r="I280" i="1" s="1"/>
  <c r="G280" i="1"/>
  <c r="J280" i="1" s="1"/>
  <c r="H280" i="1"/>
  <c r="K280" i="1" s="1"/>
  <c r="F281" i="1"/>
  <c r="I281" i="1" s="1"/>
  <c r="G281" i="1"/>
  <c r="J281" i="1" s="1"/>
  <c r="H281" i="1"/>
  <c r="K281" i="1" s="1"/>
  <c r="F282" i="1"/>
  <c r="I282" i="1" s="1"/>
  <c r="G282" i="1"/>
  <c r="J282" i="1" s="1"/>
  <c r="H282" i="1"/>
  <c r="K282" i="1" s="1"/>
  <c r="F283" i="1"/>
  <c r="I283" i="1" s="1"/>
  <c r="G283" i="1"/>
  <c r="J283" i="1" s="1"/>
  <c r="H283" i="1"/>
  <c r="K283" i="1" s="1"/>
  <c r="F284" i="1"/>
  <c r="I284" i="1" s="1"/>
  <c r="G284" i="1"/>
  <c r="J284" i="1" s="1"/>
  <c r="H284" i="1"/>
  <c r="K284" i="1" s="1"/>
  <c r="F285" i="1"/>
  <c r="I285" i="1" s="1"/>
  <c r="G285" i="1"/>
  <c r="J285" i="1" s="1"/>
  <c r="H285" i="1"/>
  <c r="K285" i="1" s="1"/>
  <c r="F286" i="1"/>
  <c r="I286" i="1" s="1"/>
  <c r="G286" i="1"/>
  <c r="J286" i="1" s="1"/>
  <c r="H286" i="1"/>
  <c r="K286" i="1" s="1"/>
  <c r="F287" i="1"/>
  <c r="I287" i="1" s="1"/>
  <c r="G287" i="1"/>
  <c r="J287" i="1" s="1"/>
  <c r="H287" i="1"/>
  <c r="K287" i="1" s="1"/>
  <c r="F288" i="1"/>
  <c r="I288" i="1" s="1"/>
  <c r="G288" i="1"/>
  <c r="J288" i="1" s="1"/>
  <c r="H288" i="1"/>
  <c r="K288" i="1" s="1"/>
  <c r="F289" i="1"/>
  <c r="G289" i="1"/>
  <c r="H289" i="1"/>
  <c r="F290" i="1"/>
  <c r="I290" i="1" s="1"/>
  <c r="G290" i="1"/>
  <c r="J290" i="1" s="1"/>
  <c r="H290" i="1"/>
  <c r="K290" i="1" s="1"/>
  <c r="F291" i="1"/>
  <c r="I291" i="1" s="1"/>
  <c r="G291" i="1"/>
  <c r="J291" i="1" s="1"/>
  <c r="H291" i="1"/>
  <c r="K291" i="1" s="1"/>
  <c r="F292" i="1"/>
  <c r="I292" i="1" s="1"/>
  <c r="G292" i="1"/>
  <c r="J292" i="1" s="1"/>
  <c r="H292" i="1"/>
  <c r="K292" i="1" s="1"/>
  <c r="F293" i="1"/>
  <c r="I293" i="1" s="1"/>
  <c r="G293" i="1"/>
  <c r="J293" i="1" s="1"/>
  <c r="H293" i="1"/>
  <c r="K293" i="1" s="1"/>
  <c r="F294" i="1"/>
  <c r="I294" i="1" s="1"/>
  <c r="G294" i="1"/>
  <c r="J294" i="1" s="1"/>
  <c r="H294" i="1"/>
  <c r="K294" i="1" s="1"/>
  <c r="F295" i="1"/>
  <c r="I295" i="1" s="1"/>
  <c r="G295" i="1"/>
  <c r="J295" i="1" s="1"/>
  <c r="H295" i="1"/>
  <c r="K295" i="1" s="1"/>
  <c r="F296" i="1"/>
  <c r="I296" i="1" s="1"/>
  <c r="G296" i="1"/>
  <c r="J296" i="1" s="1"/>
  <c r="H296" i="1"/>
  <c r="K296" i="1" s="1"/>
  <c r="F297" i="1"/>
  <c r="I297" i="1" s="1"/>
  <c r="G297" i="1"/>
  <c r="J297" i="1" s="1"/>
  <c r="H297" i="1"/>
  <c r="K297" i="1" s="1"/>
  <c r="F298" i="1"/>
  <c r="I298" i="1" s="1"/>
  <c r="G298" i="1"/>
  <c r="J298" i="1" s="1"/>
  <c r="H298" i="1"/>
  <c r="K298" i="1" s="1"/>
  <c r="F299" i="1"/>
  <c r="I299" i="1" s="1"/>
  <c r="G299" i="1"/>
  <c r="J299" i="1" s="1"/>
  <c r="H299" i="1"/>
  <c r="K299" i="1" s="1"/>
  <c r="H2" i="1"/>
  <c r="G2" i="1"/>
  <c r="F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" i="1"/>
  <c r="D4" i="1"/>
  <c r="D5" i="1"/>
  <c r="D6" i="1"/>
  <c r="D7" i="1"/>
  <c r="D2" i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/>
  <c r="A213" i="1" s="1"/>
  <c r="A214" i="1" s="1"/>
  <c r="A215" i="1" s="1"/>
  <c r="A216" i="1" s="1"/>
  <c r="A217" i="1" s="1"/>
  <c r="A218" i="1"/>
  <c r="A219" i="1" s="1"/>
  <c r="A220" i="1" s="1"/>
  <c r="A221" i="1" s="1"/>
  <c r="A222" i="1"/>
  <c r="A223" i="1" s="1"/>
  <c r="A224" i="1" s="1"/>
  <c r="A225" i="1" s="1"/>
  <c r="A226" i="1" s="1"/>
  <c r="A227" i="1" s="1"/>
  <c r="A228" i="1" s="1"/>
  <c r="A229" i="1" s="1"/>
  <c r="N4" i="3"/>
  <c r="N10" i="3"/>
  <c r="N12" i="3"/>
  <c r="N21" i="3"/>
  <c r="N33" i="3"/>
  <c r="N37" i="3"/>
  <c r="N43" i="3"/>
  <c r="N44" i="3"/>
  <c r="N48" i="3"/>
  <c r="N51" i="3"/>
  <c r="N52" i="3"/>
  <c r="N56" i="3"/>
  <c r="N58" i="3"/>
  <c r="N65" i="3"/>
  <c r="N75" i="3"/>
  <c r="N76" i="3"/>
  <c r="N81" i="3"/>
  <c r="N94" i="3"/>
  <c r="N107" i="3"/>
  <c r="N111" i="3"/>
  <c r="N117" i="3"/>
  <c r="N137" i="3"/>
  <c r="N155" i="3"/>
  <c r="N161" i="3"/>
  <c r="N164" i="3"/>
  <c r="N166" i="3"/>
  <c r="N171" i="3"/>
  <c r="N173" i="3"/>
  <c r="N179" i="3"/>
  <c r="N181" i="3"/>
  <c r="N192" i="3"/>
  <c r="N193" i="3"/>
  <c r="N199" i="3"/>
  <c r="N200" i="3"/>
  <c r="H202" i="3"/>
  <c r="K202" i="3" s="1"/>
  <c r="I202" i="3"/>
  <c r="L202" i="3" s="1"/>
  <c r="J202" i="3"/>
  <c r="M202" i="3" s="1"/>
  <c r="N202" i="3"/>
  <c r="N204" i="3"/>
  <c r="N206" i="3"/>
  <c r="N207" i="3"/>
  <c r="N213" i="3"/>
  <c r="N215" i="3"/>
  <c r="N217" i="3"/>
  <c r="N221" i="3"/>
  <c r="N223" i="3"/>
  <c r="H228" i="3"/>
  <c r="K228" i="3" s="1"/>
  <c r="I228" i="3"/>
  <c r="L228" i="3" s="1"/>
  <c r="J228" i="3"/>
  <c r="M228" i="3" s="1"/>
  <c r="N228" i="3"/>
  <c r="H229" i="3"/>
  <c r="K229" i="3" s="1"/>
  <c r="I229" i="3"/>
  <c r="L229" i="3" s="1"/>
  <c r="J229" i="3"/>
  <c r="M229" i="3" s="1"/>
  <c r="N229" i="3"/>
  <c r="H230" i="3"/>
  <c r="K230" i="3" s="1"/>
  <c r="I230" i="3"/>
  <c r="L230" i="3" s="1"/>
  <c r="J230" i="3"/>
  <c r="M230" i="3" s="1"/>
  <c r="N230" i="3"/>
  <c r="N231" i="3"/>
  <c r="N232" i="3"/>
  <c r="H236" i="3"/>
  <c r="K236" i="3" s="1"/>
  <c r="I236" i="3"/>
  <c r="L236" i="3" s="1"/>
  <c r="J236" i="3"/>
  <c r="M236" i="3" s="1"/>
  <c r="N236" i="3"/>
  <c r="H237" i="3"/>
  <c r="K237" i="3" s="1"/>
  <c r="I237" i="3"/>
  <c r="L237" i="3" s="1"/>
  <c r="J237" i="3"/>
  <c r="M237" i="3" s="1"/>
  <c r="N237" i="3"/>
  <c r="H238" i="3"/>
  <c r="K238" i="3" s="1"/>
  <c r="I238" i="3"/>
  <c r="L238" i="3" s="1"/>
  <c r="J238" i="3"/>
  <c r="M238" i="3" s="1"/>
  <c r="N238" i="3"/>
  <c r="N239" i="3"/>
  <c r="N240" i="3"/>
  <c r="H241" i="3"/>
  <c r="K241" i="3" s="1"/>
  <c r="I241" i="3"/>
  <c r="L241" i="3" s="1"/>
  <c r="J241" i="3"/>
  <c r="M241" i="3" s="1"/>
  <c r="N241" i="3"/>
  <c r="H242" i="3"/>
  <c r="K242" i="3" s="1"/>
  <c r="I242" i="3"/>
  <c r="L242" i="3" s="1"/>
  <c r="J242" i="3"/>
  <c r="M242" i="3" s="1"/>
  <c r="N242" i="3"/>
  <c r="N246" i="3"/>
  <c r="N248" i="3"/>
  <c r="N252" i="3"/>
  <c r="N253" i="3"/>
  <c r="H258" i="3"/>
  <c r="K258" i="3" s="1"/>
  <c r="I258" i="3"/>
  <c r="L258" i="3" s="1"/>
  <c r="J258" i="3"/>
  <c r="M258" i="3" s="1"/>
  <c r="N258" i="3"/>
  <c r="N259" i="3"/>
  <c r="N264" i="3"/>
  <c r="N265" i="3"/>
  <c r="N268" i="3"/>
  <c r="N282" i="3"/>
  <c r="N284" i="3"/>
  <c r="N287" i="3"/>
  <c r="N289" i="3"/>
  <c r="N291" i="3"/>
  <c r="N293" i="3"/>
  <c r="N305" i="3"/>
  <c r="N315" i="3"/>
  <c r="N317" i="3"/>
  <c r="N321" i="3"/>
  <c r="N327" i="3"/>
  <c r="N333" i="3"/>
  <c r="N346" i="3"/>
  <c r="N348" i="3"/>
  <c r="N349" i="3"/>
  <c r="N355" i="3"/>
  <c r="N357" i="3"/>
  <c r="N359" i="3"/>
  <c r="N365" i="3"/>
  <c r="N367" i="3"/>
  <c r="N370" i="3"/>
  <c r="N375" i="3"/>
  <c r="N380" i="3"/>
  <c r="N383" i="3"/>
  <c r="N392" i="3"/>
  <c r="N394" i="3"/>
  <c r="N395" i="3"/>
  <c r="N397" i="3"/>
  <c r="N398" i="3"/>
  <c r="N405" i="3"/>
  <c r="N406" i="3"/>
  <c r="N407" i="3"/>
  <c r="N423" i="3"/>
  <c r="N424" i="3"/>
  <c r="N429" i="3"/>
  <c r="N435" i="3"/>
  <c r="N437" i="3"/>
  <c r="N445" i="3"/>
  <c r="N453" i="3"/>
  <c r="N454" i="3"/>
  <c r="N467" i="3"/>
  <c r="N470" i="3"/>
  <c r="N475" i="3"/>
  <c r="N477" i="3"/>
  <c r="N478" i="3"/>
  <c r="N485" i="3"/>
  <c r="N500" i="3"/>
  <c r="N506" i="3"/>
  <c r="N512" i="3"/>
  <c r="N513" i="3"/>
  <c r="N516" i="3"/>
  <c r="N520" i="3"/>
  <c r="N533" i="3"/>
  <c r="N545" i="3"/>
  <c r="N554" i="3"/>
  <c r="N555" i="3"/>
  <c r="N564" i="3"/>
  <c r="N569" i="3"/>
  <c r="N571" i="3"/>
  <c r="N576" i="3"/>
  <c r="N579" i="3"/>
  <c r="N590" i="3"/>
  <c r="N591" i="3"/>
  <c r="N595" i="3"/>
  <c r="N599" i="3"/>
  <c r="N611" i="3"/>
  <c r="N612" i="3"/>
  <c r="N614" i="3"/>
  <c r="N622" i="3"/>
  <c r="N623" i="3"/>
  <c r="N625" i="3"/>
  <c r="N626" i="3"/>
  <c r="N627" i="3"/>
  <c r="N629" i="3"/>
  <c r="N630" i="3"/>
  <c r="N632" i="3"/>
  <c r="N636" i="3"/>
  <c r="N637" i="3"/>
  <c r="N640" i="3"/>
  <c r="N642" i="3"/>
  <c r="N643" i="3"/>
  <c r="N645" i="3"/>
  <c r="N646" i="3"/>
  <c r="N649" i="3"/>
  <c r="N652" i="3"/>
  <c r="N654" i="3"/>
  <c r="N655" i="3"/>
  <c r="N657" i="3"/>
  <c r="N660" i="3"/>
  <c r="N663" i="3"/>
  <c r="N665" i="3"/>
  <c r="N670" i="3"/>
  <c r="N675" i="3"/>
  <c r="N676" i="3"/>
  <c r="N684" i="3"/>
  <c r="N685" i="3"/>
  <c r="N686" i="3"/>
  <c r="N687" i="3"/>
  <c r="N691" i="3"/>
  <c r="N697" i="3"/>
  <c r="N698" i="3"/>
  <c r="N701" i="3"/>
  <c r="N710" i="3"/>
  <c r="N711" i="3"/>
  <c r="N714" i="3"/>
  <c r="N725" i="3"/>
  <c r="N727" i="3"/>
  <c r="N738" i="3"/>
  <c r="N740" i="3"/>
  <c r="N744" i="3"/>
  <c r="N747" i="3"/>
  <c r="N753" i="3"/>
  <c r="N754" i="3"/>
  <c r="N758" i="3"/>
  <c r="N760" i="3"/>
  <c r="N763" i="3"/>
  <c r="N769" i="3"/>
  <c r="H770" i="3"/>
  <c r="K770" i="3" s="1"/>
  <c r="I770" i="3"/>
  <c r="L770" i="3" s="1"/>
  <c r="J770" i="3"/>
  <c r="M770" i="3" s="1"/>
  <c r="N770" i="3"/>
  <c r="N771" i="3"/>
  <c r="N772" i="3"/>
  <c r="N775" i="3"/>
  <c r="N776" i="3"/>
  <c r="N779" i="3"/>
  <c r="N780" i="3"/>
  <c r="N784" i="3"/>
  <c r="N790" i="3"/>
  <c r="N791" i="3"/>
  <c r="N799" i="3"/>
  <c r="N802" i="3"/>
  <c r="N805" i="3"/>
  <c r="N812" i="3"/>
  <c r="N816" i="3"/>
  <c r="N818" i="3"/>
  <c r="N824" i="3"/>
  <c r="N828" i="3"/>
  <c r="N831" i="3"/>
  <c r="N835" i="3"/>
  <c r="N843" i="3"/>
  <c r="N844" i="3"/>
  <c r="N847" i="3"/>
  <c r="N851" i="3"/>
  <c r="N854" i="3"/>
  <c r="N856" i="3"/>
  <c r="N862" i="3"/>
  <c r="N869" i="3"/>
  <c r="N870" i="3"/>
  <c r="N878" i="3"/>
  <c r="N885" i="3"/>
  <c r="N891" i="3"/>
  <c r="N894" i="3"/>
  <c r="N895" i="3"/>
  <c r="N900" i="3"/>
  <c r="N903" i="3"/>
  <c r="N906" i="3"/>
  <c r="N907" i="3"/>
  <c r="N909" i="3"/>
  <c r="N912" i="3"/>
  <c r="N916" i="3"/>
  <c r="N918" i="3"/>
  <c r="N919" i="3"/>
  <c r="N921" i="3"/>
  <c r="N922" i="3"/>
  <c r="N929" i="3"/>
  <c r="N930" i="3"/>
  <c r="N931" i="3"/>
  <c r="N935" i="3"/>
  <c r="N942" i="3"/>
  <c r="N949" i="3"/>
  <c r="N956" i="3"/>
  <c r="N960" i="3"/>
  <c r="N964" i="3"/>
  <c r="N965" i="3"/>
  <c r="N969" i="3"/>
  <c r="N971" i="3"/>
  <c r="N972" i="3"/>
  <c r="N979" i="3"/>
  <c r="N980" i="3"/>
  <c r="N981" i="3"/>
  <c r="N983" i="3"/>
  <c r="N986" i="3"/>
  <c r="N989" i="3"/>
  <c r="N991" i="3"/>
  <c r="N992" i="3"/>
  <c r="N994" i="3"/>
  <c r="N2" i="3"/>
  <c r="F3" i="3"/>
  <c r="F5" i="3"/>
  <c r="F6" i="3"/>
  <c r="F7" i="3"/>
  <c r="F8" i="3"/>
  <c r="F9" i="3"/>
  <c r="F11" i="3"/>
  <c r="F13" i="3"/>
  <c r="F14" i="3"/>
  <c r="F15" i="3"/>
  <c r="F16" i="3"/>
  <c r="F17" i="3"/>
  <c r="F18" i="3"/>
  <c r="F19" i="3"/>
  <c r="F20" i="3"/>
  <c r="F22" i="3"/>
  <c r="F23" i="3"/>
  <c r="F24" i="3"/>
  <c r="F25" i="3"/>
  <c r="F26" i="3"/>
  <c r="F27" i="3"/>
  <c r="F28" i="3"/>
  <c r="F29" i="3"/>
  <c r="F30" i="3"/>
  <c r="F31" i="3"/>
  <c r="F32" i="3"/>
  <c r="F34" i="3"/>
  <c r="F35" i="3"/>
  <c r="F36" i="3"/>
  <c r="F38" i="3"/>
  <c r="F39" i="3"/>
  <c r="F40" i="3"/>
  <c r="F41" i="3"/>
  <c r="F42" i="3"/>
  <c r="F45" i="3"/>
  <c r="F46" i="3"/>
  <c r="F47" i="3"/>
  <c r="F49" i="3"/>
  <c r="F50" i="3"/>
  <c r="F53" i="3"/>
  <c r="F54" i="3"/>
  <c r="F55" i="3"/>
  <c r="F57" i="3"/>
  <c r="F59" i="3"/>
  <c r="F60" i="3"/>
  <c r="F61" i="3"/>
  <c r="F62" i="3"/>
  <c r="F63" i="3"/>
  <c r="F64" i="3"/>
  <c r="F66" i="3"/>
  <c r="F67" i="3"/>
  <c r="F68" i="3"/>
  <c r="F69" i="3"/>
  <c r="F70" i="3"/>
  <c r="F71" i="3"/>
  <c r="F72" i="3"/>
  <c r="F73" i="3"/>
  <c r="F74" i="3"/>
  <c r="F77" i="3"/>
  <c r="F78" i="3"/>
  <c r="F79" i="3"/>
  <c r="F80" i="3"/>
  <c r="F82" i="3"/>
  <c r="F83" i="3"/>
  <c r="F84" i="3"/>
  <c r="F85" i="3"/>
  <c r="F86" i="3"/>
  <c r="F87" i="3"/>
  <c r="F88" i="3"/>
  <c r="F89" i="3"/>
  <c r="F90" i="3"/>
  <c r="F91" i="3"/>
  <c r="F92" i="3"/>
  <c r="F93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2" i="3"/>
  <c r="F113" i="3"/>
  <c r="F114" i="3"/>
  <c r="F115" i="3"/>
  <c r="F116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6" i="3"/>
  <c r="F157" i="3"/>
  <c r="F158" i="3"/>
  <c r="F159" i="3"/>
  <c r="F160" i="3"/>
  <c r="F162" i="3"/>
  <c r="F163" i="3"/>
  <c r="F165" i="3"/>
  <c r="F167" i="3"/>
  <c r="F168" i="3"/>
  <c r="F169" i="3"/>
  <c r="F170" i="3"/>
  <c r="F172" i="3"/>
  <c r="F174" i="3"/>
  <c r="F175" i="3"/>
  <c r="F176" i="3"/>
  <c r="F177" i="3"/>
  <c r="F178" i="3"/>
  <c r="F180" i="3"/>
  <c r="F182" i="3"/>
  <c r="F183" i="3"/>
  <c r="F184" i="3"/>
  <c r="F185" i="3"/>
  <c r="F186" i="3"/>
  <c r="F187" i="3"/>
  <c r="F188" i="3"/>
  <c r="F189" i="3"/>
  <c r="F190" i="3"/>
  <c r="F191" i="3"/>
  <c r="F194" i="3"/>
  <c r="F195" i="3"/>
  <c r="F196" i="3"/>
  <c r="F197" i="3"/>
  <c r="F198" i="3"/>
  <c r="F201" i="3"/>
  <c r="F202" i="3"/>
  <c r="F203" i="3"/>
  <c r="F205" i="3"/>
  <c r="F208" i="3"/>
  <c r="F209" i="3"/>
  <c r="F210" i="3"/>
  <c r="F211" i="3"/>
  <c r="F212" i="3"/>
  <c r="F214" i="3"/>
  <c r="F216" i="3"/>
  <c r="F218" i="3"/>
  <c r="F219" i="3"/>
  <c r="F220" i="3"/>
  <c r="F222" i="3"/>
  <c r="F224" i="3"/>
  <c r="F225" i="3"/>
  <c r="F226" i="3"/>
  <c r="F227" i="3"/>
  <c r="F228" i="3"/>
  <c r="F229" i="3"/>
  <c r="F230" i="3"/>
  <c r="F233" i="3"/>
  <c r="F234" i="3"/>
  <c r="F235" i="3"/>
  <c r="F236" i="3"/>
  <c r="F237" i="3"/>
  <c r="F238" i="3"/>
  <c r="F241" i="3"/>
  <c r="F242" i="3"/>
  <c r="F243" i="3"/>
  <c r="F244" i="3"/>
  <c r="F245" i="3"/>
  <c r="F247" i="3"/>
  <c r="F249" i="3"/>
  <c r="F250" i="3"/>
  <c r="F251" i="3"/>
  <c r="F254" i="3"/>
  <c r="F255" i="3"/>
  <c r="F256" i="3"/>
  <c r="F257" i="3"/>
  <c r="F258" i="3"/>
  <c r="F260" i="3"/>
  <c r="F261" i="3"/>
  <c r="F262" i="3"/>
  <c r="F263" i="3"/>
  <c r="F266" i="3"/>
  <c r="F267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3" i="3"/>
  <c r="F285" i="3"/>
  <c r="F286" i="3"/>
  <c r="F288" i="3"/>
  <c r="F290" i="3"/>
  <c r="F292" i="3"/>
  <c r="F294" i="3"/>
  <c r="F295" i="3"/>
  <c r="F296" i="3"/>
  <c r="F297" i="3"/>
  <c r="F298" i="3"/>
  <c r="F299" i="3"/>
  <c r="F300" i="3"/>
  <c r="F301" i="3"/>
  <c r="F302" i="3"/>
  <c r="F303" i="3"/>
  <c r="F304" i="3"/>
  <c r="F306" i="3"/>
  <c r="F307" i="3"/>
  <c r="F308" i="3"/>
  <c r="F309" i="3"/>
  <c r="F310" i="3"/>
  <c r="F311" i="3"/>
  <c r="F312" i="3"/>
  <c r="F313" i="3"/>
  <c r="F314" i="3"/>
  <c r="F316" i="3"/>
  <c r="F318" i="3"/>
  <c r="F319" i="3"/>
  <c r="F320" i="3"/>
  <c r="F322" i="3"/>
  <c r="F323" i="3"/>
  <c r="F324" i="3"/>
  <c r="F325" i="3"/>
  <c r="F326" i="3"/>
  <c r="F328" i="3"/>
  <c r="F329" i="3"/>
  <c r="F330" i="3"/>
  <c r="F331" i="3"/>
  <c r="F332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7" i="3"/>
  <c r="F350" i="3"/>
  <c r="F351" i="3"/>
  <c r="F352" i="3"/>
  <c r="F353" i="3"/>
  <c r="F354" i="3"/>
  <c r="F356" i="3"/>
  <c r="F358" i="3"/>
  <c r="F360" i="3"/>
  <c r="F361" i="3"/>
  <c r="F362" i="3"/>
  <c r="F363" i="3"/>
  <c r="F364" i="3"/>
  <c r="F366" i="3"/>
  <c r="F368" i="3"/>
  <c r="F369" i="3"/>
  <c r="F371" i="3"/>
  <c r="F372" i="3"/>
  <c r="F373" i="3"/>
  <c r="F374" i="3"/>
  <c r="F376" i="3"/>
  <c r="F377" i="3"/>
  <c r="F378" i="3"/>
  <c r="F379" i="3"/>
  <c r="F381" i="3"/>
  <c r="F382" i="3"/>
  <c r="F384" i="3"/>
  <c r="F385" i="3"/>
  <c r="F386" i="3"/>
  <c r="F387" i="3"/>
  <c r="F388" i="3"/>
  <c r="F389" i="3"/>
  <c r="F390" i="3"/>
  <c r="F391" i="3"/>
  <c r="F393" i="3"/>
  <c r="F396" i="3"/>
  <c r="F399" i="3"/>
  <c r="F400" i="3"/>
  <c r="F401" i="3"/>
  <c r="F402" i="3"/>
  <c r="F403" i="3"/>
  <c r="F404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5" i="3"/>
  <c r="F426" i="3"/>
  <c r="F427" i="3"/>
  <c r="F428" i="3"/>
  <c r="F430" i="3"/>
  <c r="F431" i="3"/>
  <c r="F432" i="3"/>
  <c r="F433" i="3"/>
  <c r="F434" i="3"/>
  <c r="F436" i="3"/>
  <c r="F438" i="3"/>
  <c r="F439" i="3"/>
  <c r="F440" i="3"/>
  <c r="F441" i="3"/>
  <c r="F442" i="3"/>
  <c r="F443" i="3"/>
  <c r="F444" i="3"/>
  <c r="F446" i="3"/>
  <c r="F447" i="3"/>
  <c r="F448" i="3"/>
  <c r="F449" i="3"/>
  <c r="F450" i="3"/>
  <c r="F451" i="3"/>
  <c r="F452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8" i="3"/>
  <c r="F469" i="3"/>
  <c r="F471" i="3"/>
  <c r="F472" i="3"/>
  <c r="F473" i="3"/>
  <c r="F474" i="3"/>
  <c r="F476" i="3"/>
  <c r="F479" i="3"/>
  <c r="F480" i="3"/>
  <c r="F481" i="3"/>
  <c r="F482" i="3"/>
  <c r="F483" i="3"/>
  <c r="F484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1" i="3"/>
  <c r="F502" i="3"/>
  <c r="F503" i="3"/>
  <c r="F504" i="3"/>
  <c r="F505" i="3"/>
  <c r="F507" i="3"/>
  <c r="F508" i="3"/>
  <c r="F509" i="3"/>
  <c r="F510" i="3"/>
  <c r="F511" i="3"/>
  <c r="F514" i="3"/>
  <c r="F515" i="3"/>
  <c r="F517" i="3"/>
  <c r="F518" i="3"/>
  <c r="F519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4" i="3"/>
  <c r="F535" i="3"/>
  <c r="F536" i="3"/>
  <c r="F537" i="3"/>
  <c r="F538" i="3"/>
  <c r="F539" i="3"/>
  <c r="F540" i="3"/>
  <c r="F541" i="3"/>
  <c r="F542" i="3"/>
  <c r="F543" i="3"/>
  <c r="F544" i="3"/>
  <c r="F546" i="3"/>
  <c r="F547" i="3"/>
  <c r="F548" i="3"/>
  <c r="F549" i="3"/>
  <c r="F550" i="3"/>
  <c r="F551" i="3"/>
  <c r="F552" i="3"/>
  <c r="F553" i="3"/>
  <c r="F556" i="3"/>
  <c r="F557" i="3"/>
  <c r="F558" i="3"/>
  <c r="F559" i="3"/>
  <c r="F560" i="3"/>
  <c r="F561" i="3"/>
  <c r="F562" i="3"/>
  <c r="F563" i="3"/>
  <c r="F565" i="3"/>
  <c r="F566" i="3"/>
  <c r="F567" i="3"/>
  <c r="F568" i="3"/>
  <c r="F570" i="3"/>
  <c r="F572" i="3"/>
  <c r="F573" i="3"/>
  <c r="F574" i="3"/>
  <c r="F575" i="3"/>
  <c r="F577" i="3"/>
  <c r="F578" i="3"/>
  <c r="F580" i="3"/>
  <c r="F581" i="3"/>
  <c r="F582" i="3"/>
  <c r="F583" i="3"/>
  <c r="F584" i="3"/>
  <c r="F585" i="3"/>
  <c r="F586" i="3"/>
  <c r="F587" i="3"/>
  <c r="F588" i="3"/>
  <c r="F589" i="3"/>
  <c r="F592" i="3"/>
  <c r="F593" i="3"/>
  <c r="F594" i="3"/>
  <c r="F596" i="3"/>
  <c r="F597" i="3"/>
  <c r="F598" i="3"/>
  <c r="F600" i="3"/>
  <c r="F601" i="3"/>
  <c r="F602" i="3"/>
  <c r="F603" i="3"/>
  <c r="F604" i="3"/>
  <c r="F605" i="3"/>
  <c r="F606" i="3"/>
  <c r="F607" i="3"/>
  <c r="F608" i="3"/>
  <c r="F609" i="3"/>
  <c r="F610" i="3"/>
  <c r="F613" i="3"/>
  <c r="F615" i="3"/>
  <c r="F616" i="3"/>
  <c r="F617" i="3"/>
  <c r="F618" i="3"/>
  <c r="F619" i="3"/>
  <c r="F620" i="3"/>
  <c r="F621" i="3"/>
  <c r="F624" i="3"/>
  <c r="F628" i="3"/>
  <c r="F631" i="3"/>
  <c r="F633" i="3"/>
  <c r="F634" i="3"/>
  <c r="F635" i="3"/>
  <c r="F638" i="3"/>
  <c r="F639" i="3"/>
  <c r="F641" i="3"/>
  <c r="F644" i="3"/>
  <c r="F647" i="3"/>
  <c r="F648" i="3"/>
  <c r="F650" i="3"/>
  <c r="F651" i="3"/>
  <c r="F653" i="3"/>
  <c r="F656" i="3"/>
  <c r="F658" i="3"/>
  <c r="F659" i="3"/>
  <c r="F661" i="3"/>
  <c r="F662" i="3"/>
  <c r="F664" i="3"/>
  <c r="F666" i="3"/>
  <c r="F667" i="3"/>
  <c r="F668" i="3"/>
  <c r="F669" i="3"/>
  <c r="F671" i="3"/>
  <c r="F672" i="3"/>
  <c r="F673" i="3"/>
  <c r="F674" i="3"/>
  <c r="F677" i="3"/>
  <c r="F678" i="3"/>
  <c r="F679" i="3"/>
  <c r="F680" i="3"/>
  <c r="F681" i="3"/>
  <c r="F682" i="3"/>
  <c r="F683" i="3"/>
  <c r="F688" i="3"/>
  <c r="F689" i="3"/>
  <c r="F690" i="3"/>
  <c r="F692" i="3"/>
  <c r="F693" i="3"/>
  <c r="F694" i="3"/>
  <c r="F695" i="3"/>
  <c r="F696" i="3"/>
  <c r="F699" i="3"/>
  <c r="F700" i="3"/>
  <c r="F702" i="3"/>
  <c r="F703" i="3"/>
  <c r="F704" i="3"/>
  <c r="F705" i="3"/>
  <c r="F706" i="3"/>
  <c r="F707" i="3"/>
  <c r="F708" i="3"/>
  <c r="F709" i="3"/>
  <c r="F712" i="3"/>
  <c r="F713" i="3"/>
  <c r="F715" i="3"/>
  <c r="F716" i="3"/>
  <c r="F717" i="3"/>
  <c r="F718" i="3"/>
  <c r="F719" i="3"/>
  <c r="F720" i="3"/>
  <c r="F721" i="3"/>
  <c r="F722" i="3"/>
  <c r="F723" i="3"/>
  <c r="F724" i="3"/>
  <c r="F726" i="3"/>
  <c r="F728" i="3"/>
  <c r="F729" i="3"/>
  <c r="F730" i="3"/>
  <c r="F731" i="3"/>
  <c r="F732" i="3"/>
  <c r="F733" i="3"/>
  <c r="F734" i="3"/>
  <c r="F735" i="3"/>
  <c r="F736" i="3"/>
  <c r="F737" i="3"/>
  <c r="F739" i="3"/>
  <c r="F741" i="3"/>
  <c r="F742" i="3"/>
  <c r="F743" i="3"/>
  <c r="F745" i="3"/>
  <c r="F746" i="3"/>
  <c r="F748" i="3"/>
  <c r="F749" i="3"/>
  <c r="F750" i="3"/>
  <c r="F751" i="3"/>
  <c r="F752" i="3"/>
  <c r="F755" i="3"/>
  <c r="F756" i="3"/>
  <c r="F757" i="3"/>
  <c r="F759" i="3"/>
  <c r="F761" i="3"/>
  <c r="F762" i="3"/>
  <c r="F764" i="3"/>
  <c r="F765" i="3"/>
  <c r="F766" i="3"/>
  <c r="F767" i="3"/>
  <c r="F768" i="3"/>
  <c r="F770" i="3"/>
  <c r="F773" i="3"/>
  <c r="F774" i="3"/>
  <c r="F777" i="3"/>
  <c r="F778" i="3"/>
  <c r="F781" i="3"/>
  <c r="F782" i="3"/>
  <c r="F783" i="3"/>
  <c r="F785" i="3"/>
  <c r="F786" i="3"/>
  <c r="F787" i="3"/>
  <c r="F788" i="3"/>
  <c r="F789" i="3"/>
  <c r="F792" i="3"/>
  <c r="F793" i="3"/>
  <c r="F794" i="3"/>
  <c r="F795" i="3"/>
  <c r="F796" i="3"/>
  <c r="F797" i="3"/>
  <c r="F798" i="3"/>
  <c r="F800" i="3"/>
  <c r="F801" i="3"/>
  <c r="F803" i="3"/>
  <c r="F804" i="3"/>
  <c r="F806" i="3"/>
  <c r="F807" i="3"/>
  <c r="F808" i="3"/>
  <c r="F809" i="3"/>
  <c r="F810" i="3"/>
  <c r="F811" i="3"/>
  <c r="F813" i="3"/>
  <c r="F814" i="3"/>
  <c r="F815" i="3"/>
  <c r="F817" i="3"/>
  <c r="F819" i="3"/>
  <c r="F820" i="3"/>
  <c r="F821" i="3"/>
  <c r="F822" i="3"/>
  <c r="F823" i="3"/>
  <c r="F825" i="3"/>
  <c r="F826" i="3"/>
  <c r="F827" i="3"/>
  <c r="F829" i="3"/>
  <c r="F830" i="3"/>
  <c r="F832" i="3"/>
  <c r="H832" i="3" s="1"/>
  <c r="K832" i="3" s="1"/>
  <c r="F833" i="3"/>
  <c r="H833" i="3" s="1"/>
  <c r="K833" i="3" s="1"/>
  <c r="F834" i="3"/>
  <c r="F836" i="3"/>
  <c r="H836" i="3" s="1"/>
  <c r="K836" i="3" s="1"/>
  <c r="F837" i="3"/>
  <c r="F838" i="3"/>
  <c r="F839" i="3"/>
  <c r="N839" i="3" s="1"/>
  <c r="F840" i="3"/>
  <c r="F841" i="3"/>
  <c r="H841" i="3" s="1"/>
  <c r="K841" i="3" s="1"/>
  <c r="F842" i="3"/>
  <c r="F845" i="3"/>
  <c r="H845" i="3" s="1"/>
  <c r="K845" i="3" s="1"/>
  <c r="F846" i="3"/>
  <c r="F848" i="3"/>
  <c r="H848" i="3" s="1"/>
  <c r="K848" i="3" s="1"/>
  <c r="F849" i="3"/>
  <c r="H849" i="3" s="1"/>
  <c r="K849" i="3" s="1"/>
  <c r="F850" i="3"/>
  <c r="H850" i="3" s="1"/>
  <c r="K850" i="3" s="1"/>
  <c r="F852" i="3"/>
  <c r="H852" i="3" s="1"/>
  <c r="K852" i="3" s="1"/>
  <c r="F853" i="3"/>
  <c r="H853" i="3" s="1"/>
  <c r="K853" i="3" s="1"/>
  <c r="F855" i="3"/>
  <c r="H855" i="3" s="1"/>
  <c r="K855" i="3" s="1"/>
  <c r="F857" i="3"/>
  <c r="I857" i="3" s="1"/>
  <c r="L857" i="3" s="1"/>
  <c r="F858" i="3"/>
  <c r="H858" i="3" s="1"/>
  <c r="K858" i="3" s="1"/>
  <c r="F859" i="3"/>
  <c r="H859" i="3" s="1"/>
  <c r="K859" i="3" s="1"/>
  <c r="F865" i="3"/>
  <c r="I865" i="3" s="1"/>
  <c r="L865" i="3" s="1"/>
  <c r="F866" i="3"/>
  <c r="H866" i="3" s="1"/>
  <c r="K866" i="3" s="1"/>
  <c r="F867" i="3"/>
  <c r="H867" i="3" s="1"/>
  <c r="K867" i="3" s="1"/>
  <c r="F868" i="3"/>
  <c r="H868" i="3" s="1"/>
  <c r="K868" i="3" s="1"/>
  <c r="F871" i="3"/>
  <c r="H871" i="3" s="1"/>
  <c r="K871" i="3" s="1"/>
  <c r="F872" i="3"/>
  <c r="H872" i="3" s="1"/>
  <c r="K872" i="3" s="1"/>
  <c r="F873" i="3"/>
  <c r="H873" i="3" s="1"/>
  <c r="K873" i="3" s="1"/>
  <c r="F874" i="3"/>
  <c r="H874" i="3" s="1"/>
  <c r="K874" i="3" s="1"/>
  <c r="F875" i="3"/>
  <c r="H875" i="3" s="1"/>
  <c r="K875" i="3" s="1"/>
  <c r="F876" i="3"/>
  <c r="H876" i="3" s="1"/>
  <c r="K876" i="3" s="1"/>
  <c r="F881" i="3"/>
  <c r="N881" i="3" s="1"/>
  <c r="F882" i="3"/>
  <c r="J882" i="3" s="1"/>
  <c r="M882" i="3" s="1"/>
  <c r="F883" i="3"/>
  <c r="J883" i="3" s="1"/>
  <c r="M883" i="3" s="1"/>
  <c r="F884" i="3"/>
  <c r="J884" i="3" s="1"/>
  <c r="M884" i="3" s="1"/>
  <c r="F886" i="3"/>
  <c r="H886" i="3" s="1"/>
  <c r="K886" i="3" s="1"/>
  <c r="F888" i="3"/>
  <c r="H888" i="3" s="1"/>
  <c r="K888" i="3" s="1"/>
  <c r="F889" i="3"/>
  <c r="H889" i="3" s="1"/>
  <c r="K889" i="3" s="1"/>
  <c r="F890" i="3"/>
  <c r="H890" i="3" s="1"/>
  <c r="K890" i="3" s="1"/>
  <c r="F892" i="3"/>
  <c r="H892" i="3" s="1"/>
  <c r="K892" i="3" s="1"/>
  <c r="F893" i="3"/>
  <c r="H893" i="3" s="1"/>
  <c r="K893" i="3" s="1"/>
  <c r="F897" i="3"/>
  <c r="H897" i="3" s="1"/>
  <c r="K897" i="3" s="1"/>
  <c r="F898" i="3"/>
  <c r="H898" i="3" s="1"/>
  <c r="K898" i="3" s="1"/>
  <c r="F899" i="3"/>
  <c r="N899" i="3" s="1"/>
  <c r="F901" i="3"/>
  <c r="H901" i="3" s="1"/>
  <c r="K901" i="3" s="1"/>
  <c r="F905" i="3"/>
  <c r="H905" i="3" s="1"/>
  <c r="K905" i="3" s="1"/>
  <c r="F908" i="3"/>
  <c r="I908" i="3" s="1"/>
  <c r="L908" i="3" s="1"/>
  <c r="F910" i="3"/>
  <c r="H910" i="3" s="1"/>
  <c r="K910" i="3" s="1"/>
  <c r="F911" i="3"/>
  <c r="H911" i="3" s="1"/>
  <c r="K911" i="3" s="1"/>
  <c r="F913" i="3"/>
  <c r="H913" i="3" s="1"/>
  <c r="K913" i="3" s="1"/>
  <c r="F914" i="3"/>
  <c r="H914" i="3" s="1"/>
  <c r="K914" i="3" s="1"/>
  <c r="F915" i="3"/>
  <c r="H915" i="3" s="1"/>
  <c r="K915" i="3" s="1"/>
  <c r="F917" i="3"/>
  <c r="I917" i="3" s="1"/>
  <c r="L917" i="3" s="1"/>
  <c r="F920" i="3"/>
  <c r="N920" i="3" s="1"/>
  <c r="F923" i="3"/>
  <c r="H923" i="3" s="1"/>
  <c r="K923" i="3" s="1"/>
  <c r="F924" i="3"/>
  <c r="H924" i="3" s="1"/>
  <c r="K924" i="3" s="1"/>
  <c r="F925" i="3"/>
  <c r="H925" i="3" s="1"/>
  <c r="K925" i="3" s="1"/>
  <c r="F926" i="3"/>
  <c r="H926" i="3" s="1"/>
  <c r="K926" i="3" s="1"/>
  <c r="F927" i="3"/>
  <c r="H927" i="3" s="1"/>
  <c r="K927" i="3" s="1"/>
  <c r="F928" i="3"/>
  <c r="H928" i="3" s="1"/>
  <c r="K928" i="3" s="1"/>
  <c r="F932" i="3"/>
  <c r="H932" i="3" s="1"/>
  <c r="K932" i="3" s="1"/>
  <c r="F933" i="3"/>
  <c r="H933" i="3" s="1"/>
  <c r="K933" i="3" s="1"/>
  <c r="F934" i="3"/>
  <c r="H934" i="3" s="1"/>
  <c r="K934" i="3" s="1"/>
  <c r="F936" i="3"/>
  <c r="N936" i="3" s="1"/>
  <c r="F937" i="3"/>
  <c r="I937" i="3" s="1"/>
  <c r="L937" i="3" s="1"/>
  <c r="F938" i="3"/>
  <c r="H938" i="3" s="1"/>
  <c r="K938" i="3" s="1"/>
  <c r="F939" i="3"/>
  <c r="H939" i="3" s="1"/>
  <c r="K939" i="3" s="1"/>
  <c r="F940" i="3"/>
  <c r="H940" i="3" s="1"/>
  <c r="K940" i="3" s="1"/>
  <c r="F941" i="3"/>
  <c r="H941" i="3" s="1"/>
  <c r="K941" i="3" s="1"/>
  <c r="F943" i="3"/>
  <c r="H943" i="3" s="1"/>
  <c r="K943" i="3" s="1"/>
  <c r="F944" i="3"/>
  <c r="H944" i="3" s="1"/>
  <c r="K944" i="3" s="1"/>
  <c r="F945" i="3"/>
  <c r="H945" i="3" s="1"/>
  <c r="K945" i="3" s="1"/>
  <c r="F946" i="3"/>
  <c r="H946" i="3" s="1"/>
  <c r="K946" i="3" s="1"/>
  <c r="F947" i="3"/>
  <c r="H947" i="3" s="1"/>
  <c r="K947" i="3" s="1"/>
  <c r="F948" i="3"/>
  <c r="H948" i="3" s="1"/>
  <c r="K948" i="3" s="1"/>
  <c r="F950" i="3"/>
  <c r="H950" i="3" s="1"/>
  <c r="K950" i="3" s="1"/>
  <c r="F951" i="3"/>
  <c r="H951" i="3" s="1"/>
  <c r="K951" i="3" s="1"/>
  <c r="F952" i="3"/>
  <c r="H952" i="3" s="1"/>
  <c r="K952" i="3" s="1"/>
  <c r="F953" i="3"/>
  <c r="H953" i="3" s="1"/>
  <c r="K953" i="3" s="1"/>
  <c r="F954" i="3"/>
  <c r="H954" i="3" s="1"/>
  <c r="K954" i="3" s="1"/>
  <c r="F955" i="3"/>
  <c r="H955" i="3" s="1"/>
  <c r="K955" i="3" s="1"/>
  <c r="F957" i="3"/>
  <c r="N957" i="3" s="1"/>
  <c r="F958" i="3"/>
  <c r="H958" i="3" s="1"/>
  <c r="K958" i="3" s="1"/>
  <c r="F959" i="3"/>
  <c r="H959" i="3" s="1"/>
  <c r="K959" i="3" s="1"/>
  <c r="F961" i="3"/>
  <c r="H961" i="3" s="1"/>
  <c r="K961" i="3" s="1"/>
  <c r="F962" i="3"/>
  <c r="H962" i="3" s="1"/>
  <c r="K962" i="3" s="1"/>
  <c r="F963" i="3"/>
  <c r="H963" i="3" s="1"/>
  <c r="K963" i="3" s="1"/>
  <c r="F967" i="3"/>
  <c r="H967" i="3" s="1"/>
  <c r="K967" i="3" s="1"/>
  <c r="F968" i="3"/>
  <c r="H968" i="3" s="1"/>
  <c r="K968" i="3" s="1"/>
  <c r="F970" i="3"/>
  <c r="H970" i="3" s="1"/>
  <c r="K970" i="3" s="1"/>
  <c r="F973" i="3"/>
  <c r="H973" i="3" s="1"/>
  <c r="K973" i="3" s="1"/>
  <c r="F974" i="3"/>
  <c r="N974" i="3" s="1"/>
  <c r="F975" i="3"/>
  <c r="H975" i="3" s="1"/>
  <c r="K975" i="3" s="1"/>
  <c r="F976" i="3"/>
  <c r="H976" i="3" s="1"/>
  <c r="K976" i="3" s="1"/>
  <c r="F977" i="3"/>
  <c r="H977" i="3" s="1"/>
  <c r="K977" i="3" s="1"/>
  <c r="F978" i="3"/>
  <c r="H978" i="3" s="1"/>
  <c r="K978" i="3" s="1"/>
  <c r="F982" i="3"/>
  <c r="H982" i="3" s="1"/>
  <c r="K982" i="3" s="1"/>
  <c r="F984" i="3"/>
  <c r="H984" i="3" s="1"/>
  <c r="K984" i="3" s="1"/>
  <c r="F985" i="3"/>
  <c r="H985" i="3" s="1"/>
  <c r="K985" i="3" s="1"/>
  <c r="F987" i="3"/>
  <c r="N987" i="3" s="1"/>
  <c r="F988" i="3"/>
  <c r="J988" i="3" s="1"/>
  <c r="M988" i="3" s="1"/>
  <c r="F990" i="3"/>
  <c r="I990" i="3" s="1"/>
  <c r="L990" i="3" s="1"/>
  <c r="F993" i="3"/>
  <c r="H993" i="3" s="1"/>
  <c r="K993" i="3" s="1"/>
  <c r="F995" i="3"/>
  <c r="H995" i="3" s="1"/>
  <c r="K995" i="3" s="1"/>
  <c r="F996" i="3"/>
  <c r="H996" i="3" s="1"/>
  <c r="K996" i="3" s="1"/>
  <c r="F997" i="3"/>
  <c r="H997" i="3" s="1"/>
  <c r="K997" i="3" s="1"/>
  <c r="F998" i="3"/>
  <c r="H998" i="3" s="1"/>
  <c r="K998" i="3" s="1"/>
  <c r="F999" i="3"/>
  <c r="H999" i="3" s="1"/>
  <c r="K999" i="3" s="1"/>
  <c r="F1000" i="3"/>
  <c r="H1000" i="3" s="1"/>
  <c r="K1000" i="3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02" i="2"/>
  <c r="L102" i="2" s="1"/>
  <c r="M102" i="2" s="1"/>
  <c r="N33" i="7"/>
  <c r="O1477" i="3" l="1"/>
  <c r="N1710" i="3"/>
  <c r="J1710" i="3"/>
  <c r="M1710" i="3" s="1"/>
  <c r="I1710" i="3"/>
  <c r="L1710" i="3" s="1"/>
  <c r="N1709" i="3"/>
  <c r="J1709" i="3"/>
  <c r="M1709" i="3" s="1"/>
  <c r="I1709" i="3"/>
  <c r="L1709" i="3" s="1"/>
  <c r="N1708" i="3"/>
  <c r="J1708" i="3"/>
  <c r="M1708" i="3" s="1"/>
  <c r="I1708" i="3"/>
  <c r="L1708" i="3" s="1"/>
  <c r="N1706" i="3"/>
  <c r="J1706" i="3"/>
  <c r="M1706" i="3" s="1"/>
  <c r="I1706" i="3"/>
  <c r="L1706" i="3" s="1"/>
  <c r="H1575" i="3"/>
  <c r="K1575" i="3" s="1"/>
  <c r="H1581" i="3"/>
  <c r="K1581" i="3" s="1"/>
  <c r="J1579" i="3"/>
  <c r="M1579" i="3" s="1"/>
  <c r="I1579" i="3"/>
  <c r="L1579" i="3" s="1"/>
  <c r="H1579" i="3"/>
  <c r="K1579" i="3" s="1"/>
  <c r="J1567" i="3"/>
  <c r="M1567" i="3" s="1"/>
  <c r="N1589" i="3"/>
  <c r="H1567" i="3"/>
  <c r="K1567" i="3" s="1"/>
  <c r="M1593" i="3"/>
  <c r="L1593" i="3"/>
  <c r="N1591" i="3"/>
  <c r="J1591" i="3"/>
  <c r="M1591" i="3" s="1"/>
  <c r="I1591" i="3"/>
  <c r="L1591" i="3" s="1"/>
  <c r="N1590" i="3"/>
  <c r="J1590" i="3"/>
  <c r="M1590" i="3" s="1"/>
  <c r="I1590" i="3"/>
  <c r="L1590" i="3" s="1"/>
  <c r="J1589" i="3"/>
  <c r="M1589" i="3" s="1"/>
  <c r="I1589" i="3"/>
  <c r="L1589" i="3" s="1"/>
  <c r="N1588" i="3"/>
  <c r="J1588" i="3"/>
  <c r="M1588" i="3" s="1"/>
  <c r="I1588" i="3"/>
  <c r="L1588" i="3" s="1"/>
  <c r="N1587" i="3"/>
  <c r="J1587" i="3"/>
  <c r="M1587" i="3" s="1"/>
  <c r="I1587" i="3"/>
  <c r="L1587" i="3" s="1"/>
  <c r="N1586" i="3"/>
  <c r="J1586" i="3"/>
  <c r="M1586" i="3" s="1"/>
  <c r="I1586" i="3"/>
  <c r="L1586" i="3" s="1"/>
  <c r="N1585" i="3"/>
  <c r="J1585" i="3"/>
  <c r="M1585" i="3" s="1"/>
  <c r="I1585" i="3"/>
  <c r="L1585" i="3" s="1"/>
  <c r="N1581" i="3"/>
  <c r="J1581" i="3"/>
  <c r="M1581" i="3" s="1"/>
  <c r="N1577" i="3"/>
  <c r="J1577" i="3"/>
  <c r="M1577" i="3" s="1"/>
  <c r="I1577" i="3"/>
  <c r="L1577" i="3" s="1"/>
  <c r="N1576" i="3"/>
  <c r="J1576" i="3"/>
  <c r="M1576" i="3" s="1"/>
  <c r="I1576" i="3"/>
  <c r="L1576" i="3" s="1"/>
  <c r="N1575" i="3"/>
  <c r="J1575" i="3"/>
  <c r="M1575" i="3" s="1"/>
  <c r="N1571" i="3"/>
  <c r="J1571" i="3"/>
  <c r="M1571" i="3" s="1"/>
  <c r="I1571" i="3"/>
  <c r="L1571" i="3" s="1"/>
  <c r="N1569" i="3"/>
  <c r="J1569" i="3"/>
  <c r="M1569" i="3" s="1"/>
  <c r="I1569" i="3"/>
  <c r="L1569" i="3" s="1"/>
  <c r="N1567" i="3"/>
  <c r="K289" i="1"/>
  <c r="J289" i="1"/>
  <c r="I289" i="1"/>
  <c r="I1557" i="3"/>
  <c r="L1557" i="3" s="1"/>
  <c r="H1521" i="3"/>
  <c r="K1521" i="3" s="1"/>
  <c r="I1553" i="3"/>
  <c r="L1553" i="3" s="1"/>
  <c r="H1553" i="3"/>
  <c r="K1553" i="3" s="1"/>
  <c r="I1533" i="3"/>
  <c r="L1533" i="3" s="1"/>
  <c r="N1563" i="3"/>
  <c r="J1563" i="3"/>
  <c r="M1563" i="3" s="1"/>
  <c r="I1563" i="3"/>
  <c r="L1563" i="3" s="1"/>
  <c r="N1560" i="3"/>
  <c r="J1560" i="3"/>
  <c r="M1560" i="3" s="1"/>
  <c r="I1560" i="3"/>
  <c r="L1560" i="3" s="1"/>
  <c r="N1559" i="3"/>
  <c r="J1559" i="3"/>
  <c r="M1559" i="3" s="1"/>
  <c r="I1559" i="3"/>
  <c r="L1559" i="3" s="1"/>
  <c r="H1557" i="3"/>
  <c r="K1557" i="3" s="1"/>
  <c r="N1557" i="3"/>
  <c r="I1556" i="3"/>
  <c r="L1556" i="3" s="1"/>
  <c r="H1556" i="3"/>
  <c r="K1556" i="3" s="1"/>
  <c r="N1556" i="3"/>
  <c r="N1553" i="3"/>
  <c r="N1552" i="3"/>
  <c r="J1552" i="3"/>
  <c r="M1552" i="3" s="1"/>
  <c r="I1552" i="3"/>
  <c r="L1552" i="3" s="1"/>
  <c r="N1551" i="3"/>
  <c r="J1551" i="3"/>
  <c r="M1551" i="3" s="1"/>
  <c r="I1551" i="3"/>
  <c r="L1551" i="3" s="1"/>
  <c r="H1532" i="3"/>
  <c r="K1532" i="3" s="1"/>
  <c r="H1520" i="3"/>
  <c r="K1520" i="3" s="1"/>
  <c r="N1519" i="3"/>
  <c r="J1519" i="3"/>
  <c r="M1519" i="3" s="1"/>
  <c r="I1519" i="3"/>
  <c r="L1519" i="3" s="1"/>
  <c r="H1528" i="3"/>
  <c r="K1528" i="3" s="1"/>
  <c r="N1517" i="3"/>
  <c r="I1550" i="3"/>
  <c r="L1550" i="3" s="1"/>
  <c r="H1550" i="3"/>
  <c r="K1550" i="3" s="1"/>
  <c r="N1523" i="3"/>
  <c r="J1523" i="3"/>
  <c r="M1523" i="3" s="1"/>
  <c r="I1523" i="3"/>
  <c r="L1523" i="3" s="1"/>
  <c r="J1533" i="3"/>
  <c r="M1533" i="3" s="1"/>
  <c r="N1550" i="3"/>
  <c r="N1548" i="3"/>
  <c r="J1548" i="3"/>
  <c r="M1548" i="3" s="1"/>
  <c r="I1548" i="3"/>
  <c r="L1548" i="3" s="1"/>
  <c r="N1547" i="3"/>
  <c r="J1547" i="3"/>
  <c r="M1547" i="3" s="1"/>
  <c r="I1547" i="3"/>
  <c r="L1547" i="3" s="1"/>
  <c r="N1546" i="3"/>
  <c r="J1546" i="3"/>
  <c r="M1546" i="3" s="1"/>
  <c r="I1546" i="3"/>
  <c r="L1546" i="3" s="1"/>
  <c r="M1535" i="3"/>
  <c r="L1535" i="3"/>
  <c r="M1534" i="3"/>
  <c r="L1534" i="3"/>
  <c r="N1533" i="3"/>
  <c r="N1532" i="3"/>
  <c r="J1532" i="3"/>
  <c r="M1532" i="3" s="1"/>
  <c r="N1530" i="3"/>
  <c r="J1530" i="3"/>
  <c r="M1530" i="3" s="1"/>
  <c r="I1530" i="3"/>
  <c r="L1530" i="3" s="1"/>
  <c r="N1528" i="3"/>
  <c r="J1528" i="3"/>
  <c r="M1528" i="3" s="1"/>
  <c r="N1527" i="3"/>
  <c r="J1527" i="3"/>
  <c r="M1527" i="3" s="1"/>
  <c r="I1527" i="3"/>
  <c r="L1527" i="3" s="1"/>
  <c r="N1525" i="3"/>
  <c r="J1525" i="3"/>
  <c r="M1525" i="3" s="1"/>
  <c r="I1525" i="3"/>
  <c r="L1525" i="3" s="1"/>
  <c r="N1524" i="3"/>
  <c r="J1524" i="3"/>
  <c r="M1524" i="3" s="1"/>
  <c r="I1524" i="3"/>
  <c r="L1524" i="3" s="1"/>
  <c r="N1522" i="3"/>
  <c r="J1522" i="3"/>
  <c r="M1522" i="3" s="1"/>
  <c r="I1522" i="3"/>
  <c r="L1522" i="3" s="1"/>
  <c r="N1521" i="3"/>
  <c r="J1521" i="3"/>
  <c r="M1521" i="3" s="1"/>
  <c r="I1520" i="3"/>
  <c r="L1520" i="3" s="1"/>
  <c r="N1520" i="3"/>
  <c r="J1517" i="3"/>
  <c r="M1517" i="3" s="1"/>
  <c r="I1517" i="3"/>
  <c r="L1517" i="3" s="1"/>
  <c r="N1516" i="3"/>
  <c r="J1516" i="3"/>
  <c r="M1516" i="3" s="1"/>
  <c r="I1516" i="3"/>
  <c r="L1516" i="3" s="1"/>
  <c r="I1515" i="3"/>
  <c r="L1515" i="3" s="1"/>
  <c r="N1515" i="3"/>
  <c r="J1515" i="3"/>
  <c r="M1515" i="3" s="1"/>
  <c r="N1514" i="3"/>
  <c r="J1514" i="3"/>
  <c r="M1514" i="3" s="1"/>
  <c r="I1514" i="3"/>
  <c r="L1514" i="3" s="1"/>
  <c r="N1513" i="3"/>
  <c r="J1513" i="3"/>
  <c r="M1513" i="3" s="1"/>
  <c r="I1513" i="3"/>
  <c r="L1513" i="3" s="1"/>
  <c r="N1512" i="3"/>
  <c r="J1512" i="3"/>
  <c r="M1512" i="3" s="1"/>
  <c r="I1512" i="3"/>
  <c r="L1512" i="3" s="1"/>
  <c r="N1511" i="3"/>
  <c r="J1511" i="3"/>
  <c r="M1511" i="3" s="1"/>
  <c r="I1511" i="3"/>
  <c r="L1511" i="3" s="1"/>
  <c r="N1510" i="3"/>
  <c r="J1510" i="3"/>
  <c r="M1510" i="3" s="1"/>
  <c r="I1510" i="3"/>
  <c r="L1510" i="3" s="1"/>
  <c r="N1509" i="3"/>
  <c r="J1509" i="3"/>
  <c r="M1509" i="3" s="1"/>
  <c r="I1509" i="3"/>
  <c r="L1509" i="3" s="1"/>
  <c r="N1508" i="3"/>
  <c r="J1508" i="3"/>
  <c r="M1508" i="3" s="1"/>
  <c r="I1508" i="3"/>
  <c r="L1508" i="3" s="1"/>
  <c r="N1507" i="3"/>
  <c r="J1507" i="3"/>
  <c r="M1507" i="3" s="1"/>
  <c r="I1507" i="3"/>
  <c r="L1507" i="3" s="1"/>
  <c r="N1478" i="3"/>
  <c r="N1468" i="3"/>
  <c r="I1489" i="3"/>
  <c r="L1489" i="3" s="1"/>
  <c r="I1468" i="3"/>
  <c r="L1468" i="3" s="1"/>
  <c r="J1503" i="3"/>
  <c r="M1503" i="3" s="1"/>
  <c r="H1488" i="3"/>
  <c r="K1488" i="3" s="1"/>
  <c r="N1502" i="3"/>
  <c r="N1475" i="3"/>
  <c r="N1482" i="3"/>
  <c r="J1475" i="3"/>
  <c r="M1475" i="3" s="1"/>
  <c r="N1479" i="3"/>
  <c r="H1470" i="3"/>
  <c r="K1470" i="3" s="1"/>
  <c r="I1506" i="3"/>
  <c r="L1506" i="3" s="1"/>
  <c r="H1496" i="3"/>
  <c r="K1496" i="3" s="1"/>
  <c r="J1479" i="3"/>
  <c r="M1479" i="3" s="1"/>
  <c r="H1505" i="3"/>
  <c r="K1505" i="3" s="1"/>
  <c r="H1495" i="3"/>
  <c r="K1495" i="3" s="1"/>
  <c r="I1479" i="3"/>
  <c r="L1479" i="3" s="1"/>
  <c r="N1506" i="3"/>
  <c r="J1506" i="3"/>
  <c r="M1506" i="3" s="1"/>
  <c r="N1505" i="3"/>
  <c r="J1505" i="3"/>
  <c r="M1505" i="3" s="1"/>
  <c r="I1503" i="3"/>
  <c r="L1503" i="3" s="1"/>
  <c r="H1503" i="3"/>
  <c r="K1503" i="3" s="1"/>
  <c r="J1502" i="3"/>
  <c r="M1502" i="3" s="1"/>
  <c r="I1502" i="3"/>
  <c r="L1502" i="3" s="1"/>
  <c r="N1501" i="3"/>
  <c r="J1501" i="3"/>
  <c r="M1501" i="3" s="1"/>
  <c r="I1501" i="3"/>
  <c r="L1501" i="3" s="1"/>
  <c r="N1499" i="3"/>
  <c r="J1499" i="3"/>
  <c r="M1499" i="3" s="1"/>
  <c r="I1499" i="3"/>
  <c r="L1499" i="3" s="1"/>
  <c r="N1497" i="3"/>
  <c r="J1497" i="3"/>
  <c r="M1497" i="3" s="1"/>
  <c r="I1497" i="3"/>
  <c r="L1497" i="3" s="1"/>
  <c r="N1496" i="3"/>
  <c r="J1496" i="3"/>
  <c r="M1496" i="3" s="1"/>
  <c r="L1495" i="3"/>
  <c r="N1495" i="3"/>
  <c r="J1495" i="3"/>
  <c r="N1494" i="3"/>
  <c r="J1494" i="3"/>
  <c r="M1494" i="3" s="1"/>
  <c r="I1494" i="3"/>
  <c r="L1494" i="3" s="1"/>
  <c r="N1493" i="3"/>
  <c r="J1493" i="3"/>
  <c r="M1493" i="3" s="1"/>
  <c r="I1493" i="3"/>
  <c r="L1493" i="3" s="1"/>
  <c r="N1492" i="3"/>
  <c r="J1492" i="3"/>
  <c r="M1492" i="3" s="1"/>
  <c r="I1492" i="3"/>
  <c r="L1492" i="3" s="1"/>
  <c r="N1491" i="3"/>
  <c r="J1491" i="3"/>
  <c r="M1491" i="3" s="1"/>
  <c r="I1491" i="3"/>
  <c r="L1491" i="3" s="1"/>
  <c r="H1489" i="3"/>
  <c r="K1489" i="3" s="1"/>
  <c r="N1489" i="3"/>
  <c r="J1488" i="3"/>
  <c r="M1488" i="3" s="1"/>
  <c r="I1488" i="3"/>
  <c r="L1488" i="3" s="1"/>
  <c r="N1484" i="3"/>
  <c r="J1484" i="3"/>
  <c r="M1484" i="3" s="1"/>
  <c r="I1484" i="3"/>
  <c r="L1484" i="3" s="1"/>
  <c r="N1483" i="3"/>
  <c r="J1483" i="3"/>
  <c r="M1483" i="3" s="1"/>
  <c r="I1483" i="3"/>
  <c r="L1483" i="3" s="1"/>
  <c r="J1482" i="3"/>
  <c r="M1482" i="3" s="1"/>
  <c r="I1482" i="3"/>
  <c r="L1482" i="3" s="1"/>
  <c r="N1480" i="3"/>
  <c r="J1480" i="3"/>
  <c r="M1480" i="3" s="1"/>
  <c r="I1480" i="3"/>
  <c r="L1480" i="3" s="1"/>
  <c r="H1478" i="3"/>
  <c r="K1478" i="3" s="1"/>
  <c r="J1478" i="3"/>
  <c r="M1478" i="3" s="1"/>
  <c r="N1476" i="3"/>
  <c r="J1476" i="3"/>
  <c r="M1476" i="3" s="1"/>
  <c r="I1476" i="3"/>
  <c r="L1476" i="3" s="1"/>
  <c r="I1475" i="3"/>
  <c r="L1475" i="3" s="1"/>
  <c r="N1473" i="3"/>
  <c r="J1473" i="3"/>
  <c r="M1473" i="3" s="1"/>
  <c r="I1473" i="3"/>
  <c r="L1473" i="3" s="1"/>
  <c r="N1472" i="3"/>
  <c r="J1472" i="3"/>
  <c r="M1472" i="3" s="1"/>
  <c r="I1472" i="3"/>
  <c r="L1472" i="3" s="1"/>
  <c r="N1471" i="3"/>
  <c r="J1471" i="3"/>
  <c r="M1471" i="3" s="1"/>
  <c r="I1471" i="3"/>
  <c r="L1471" i="3" s="1"/>
  <c r="N1470" i="3"/>
  <c r="J1470" i="3"/>
  <c r="M1470" i="3" s="1"/>
  <c r="H1468" i="3"/>
  <c r="K1468" i="3" s="1"/>
  <c r="I1467" i="3"/>
  <c r="L1467" i="3" s="1"/>
  <c r="H1467" i="3"/>
  <c r="K1467" i="3" s="1"/>
  <c r="N1467" i="3"/>
  <c r="I1466" i="3"/>
  <c r="L1466" i="3" s="1"/>
  <c r="H1466" i="3"/>
  <c r="K1466" i="3" s="1"/>
  <c r="N1466" i="3"/>
  <c r="N1464" i="3"/>
  <c r="H1464" i="3"/>
  <c r="K1464" i="3" s="1"/>
  <c r="N1463" i="3"/>
  <c r="J1463" i="3"/>
  <c r="M1463" i="3" s="1"/>
  <c r="H1463" i="3"/>
  <c r="K1463" i="3" s="1"/>
  <c r="H1454" i="3"/>
  <c r="K1454" i="3" s="1"/>
  <c r="I1464" i="3"/>
  <c r="L1464" i="3" s="1"/>
  <c r="N1462" i="3"/>
  <c r="J1462" i="3"/>
  <c r="M1462" i="3" s="1"/>
  <c r="I1462" i="3"/>
  <c r="L1462" i="3" s="1"/>
  <c r="N1460" i="3"/>
  <c r="J1460" i="3"/>
  <c r="M1460" i="3" s="1"/>
  <c r="I1460" i="3"/>
  <c r="L1460" i="3" s="1"/>
  <c r="N1458" i="3"/>
  <c r="J1458" i="3"/>
  <c r="M1458" i="3" s="1"/>
  <c r="I1458" i="3"/>
  <c r="L1458" i="3" s="1"/>
  <c r="N1457" i="3"/>
  <c r="J1457" i="3"/>
  <c r="M1457" i="3" s="1"/>
  <c r="I1457" i="3"/>
  <c r="L1457" i="3" s="1"/>
  <c r="N1456" i="3"/>
  <c r="J1456" i="3"/>
  <c r="M1456" i="3" s="1"/>
  <c r="I1456" i="3"/>
  <c r="L1456" i="3" s="1"/>
  <c r="N1455" i="3"/>
  <c r="J1455" i="3"/>
  <c r="M1455" i="3" s="1"/>
  <c r="I1455" i="3"/>
  <c r="L1455" i="3" s="1"/>
  <c r="N1454" i="3"/>
  <c r="J1454" i="3"/>
  <c r="M1454" i="3" s="1"/>
  <c r="N1452" i="3"/>
  <c r="J1449" i="3"/>
  <c r="M1449" i="3" s="1"/>
  <c r="J1447" i="3"/>
  <c r="M1447" i="3" s="1"/>
  <c r="H1447" i="3"/>
  <c r="K1447" i="3" s="1"/>
  <c r="I1444" i="3"/>
  <c r="L1444" i="3" s="1"/>
  <c r="J1452" i="3"/>
  <c r="M1452" i="3" s="1"/>
  <c r="I1452" i="3"/>
  <c r="L1452" i="3" s="1"/>
  <c r="N1451" i="3"/>
  <c r="J1451" i="3"/>
  <c r="M1451" i="3" s="1"/>
  <c r="I1451" i="3"/>
  <c r="L1451" i="3" s="1"/>
  <c r="N1449" i="3"/>
  <c r="I1449" i="3"/>
  <c r="L1449" i="3" s="1"/>
  <c r="N1448" i="3"/>
  <c r="J1448" i="3"/>
  <c r="M1448" i="3" s="1"/>
  <c r="I1448" i="3"/>
  <c r="L1448" i="3" s="1"/>
  <c r="N1447" i="3"/>
  <c r="N1446" i="3"/>
  <c r="J1446" i="3"/>
  <c r="M1446" i="3" s="1"/>
  <c r="I1446" i="3"/>
  <c r="L1446" i="3" s="1"/>
  <c r="N1445" i="3"/>
  <c r="J1445" i="3"/>
  <c r="M1445" i="3" s="1"/>
  <c r="I1445" i="3"/>
  <c r="L1445" i="3" s="1"/>
  <c r="N1444" i="3"/>
  <c r="J1444" i="3"/>
  <c r="M1444" i="3" s="1"/>
  <c r="N1443" i="3"/>
  <c r="J1443" i="3"/>
  <c r="M1443" i="3" s="1"/>
  <c r="I1443" i="3"/>
  <c r="L1443" i="3" s="1"/>
  <c r="N1442" i="3"/>
  <c r="J1442" i="3"/>
  <c r="M1442" i="3" s="1"/>
  <c r="I1442" i="3"/>
  <c r="L1442" i="3" s="1"/>
  <c r="N1441" i="3"/>
  <c r="J1441" i="3"/>
  <c r="M1441" i="3" s="1"/>
  <c r="I1441" i="3"/>
  <c r="L1441" i="3" s="1"/>
  <c r="N1440" i="3"/>
  <c r="J1440" i="3"/>
  <c r="M1440" i="3" s="1"/>
  <c r="I1440" i="3"/>
  <c r="L1440" i="3" s="1"/>
  <c r="N1439" i="3"/>
  <c r="J279" i="1"/>
  <c r="J1437" i="3"/>
  <c r="M1437" i="3" s="1"/>
  <c r="I279" i="1"/>
  <c r="I1436" i="3"/>
  <c r="L1436" i="3" s="1"/>
  <c r="H1436" i="3"/>
  <c r="K1436" i="3" s="1"/>
  <c r="N1435" i="3"/>
  <c r="N1433" i="3"/>
  <c r="I1432" i="3"/>
  <c r="L1432" i="3" s="1"/>
  <c r="N1430" i="3"/>
  <c r="K279" i="1"/>
  <c r="N1438" i="3"/>
  <c r="J1438" i="3"/>
  <c r="M1438" i="3" s="1"/>
  <c r="I1438" i="3"/>
  <c r="L1438" i="3" s="1"/>
  <c r="H1437" i="3"/>
  <c r="K1437" i="3" s="1"/>
  <c r="N1437" i="3"/>
  <c r="J1436" i="3"/>
  <c r="M1436" i="3" s="1"/>
  <c r="J1435" i="3"/>
  <c r="M1435" i="3" s="1"/>
  <c r="I1435" i="3"/>
  <c r="L1435" i="3" s="1"/>
  <c r="J1433" i="3"/>
  <c r="M1433" i="3" s="1"/>
  <c r="I1433" i="3"/>
  <c r="L1433" i="3" s="1"/>
  <c r="N1432" i="3"/>
  <c r="J1432" i="3"/>
  <c r="M1432" i="3" s="1"/>
  <c r="H1430" i="3"/>
  <c r="K1430" i="3" s="1"/>
  <c r="N1431" i="3"/>
  <c r="J1431" i="3"/>
  <c r="M1431" i="3" s="1"/>
  <c r="I1431" i="3"/>
  <c r="L1431" i="3" s="1"/>
  <c r="J1430" i="3"/>
  <c r="M1430" i="3" s="1"/>
  <c r="N1427" i="3"/>
  <c r="J1427" i="3"/>
  <c r="M1427" i="3" s="1"/>
  <c r="I1427" i="3"/>
  <c r="L1427" i="3" s="1"/>
  <c r="H1419" i="3"/>
  <c r="K1419" i="3" s="1"/>
  <c r="I1417" i="3"/>
  <c r="L1417" i="3" s="1"/>
  <c r="N1414" i="3"/>
  <c r="N1425" i="3"/>
  <c r="J1425" i="3"/>
  <c r="M1425" i="3" s="1"/>
  <c r="I1425" i="3"/>
  <c r="L1425" i="3" s="1"/>
  <c r="N1424" i="3"/>
  <c r="J1424" i="3"/>
  <c r="M1424" i="3" s="1"/>
  <c r="I1424" i="3"/>
  <c r="L1424" i="3" s="1"/>
  <c r="N1422" i="3"/>
  <c r="J1422" i="3"/>
  <c r="M1422" i="3" s="1"/>
  <c r="I1422" i="3"/>
  <c r="L1422" i="3" s="1"/>
  <c r="N1421" i="3"/>
  <c r="J1421" i="3"/>
  <c r="M1421" i="3" s="1"/>
  <c r="I1421" i="3"/>
  <c r="L1421" i="3" s="1"/>
  <c r="N1419" i="3"/>
  <c r="J1419" i="3"/>
  <c r="M1419" i="3" s="1"/>
  <c r="J1418" i="3"/>
  <c r="M1418" i="3" s="1"/>
  <c r="N1418" i="3"/>
  <c r="H1418" i="3"/>
  <c r="K1418" i="3" s="1"/>
  <c r="H1417" i="3"/>
  <c r="K1417" i="3" s="1"/>
  <c r="N1417" i="3"/>
  <c r="J1414" i="3"/>
  <c r="M1414" i="3" s="1"/>
  <c r="I1414" i="3"/>
  <c r="L1414" i="3" s="1"/>
  <c r="K1412" i="3"/>
  <c r="N1412" i="3"/>
  <c r="J1412" i="3"/>
  <c r="I1412" i="3"/>
  <c r="H1403" i="3"/>
  <c r="K1403" i="3" s="1"/>
  <c r="N1406" i="3"/>
  <c r="J1406" i="3"/>
  <c r="M1406" i="3" s="1"/>
  <c r="I1406" i="3"/>
  <c r="L1406" i="3" s="1"/>
  <c r="N1404" i="3"/>
  <c r="J1404" i="3"/>
  <c r="M1404" i="3" s="1"/>
  <c r="I1404" i="3"/>
  <c r="L1404" i="3" s="1"/>
  <c r="N1403" i="3"/>
  <c r="J1403" i="3"/>
  <c r="M1403" i="3" s="1"/>
  <c r="J1393" i="3"/>
  <c r="M1393" i="3" s="1"/>
  <c r="N1392" i="3"/>
  <c r="I1392" i="3"/>
  <c r="L1392" i="3" s="1"/>
  <c r="H1392" i="3"/>
  <c r="K1392" i="3" s="1"/>
  <c r="H1376" i="3"/>
  <c r="K1376" i="3" s="1"/>
  <c r="J1391" i="3"/>
  <c r="M1391" i="3" s="1"/>
  <c r="N1385" i="3"/>
  <c r="N1381" i="3"/>
  <c r="J1381" i="3"/>
  <c r="M1381" i="3" s="1"/>
  <c r="H1381" i="3"/>
  <c r="K1381" i="3" s="1"/>
  <c r="N1393" i="3"/>
  <c r="N1398" i="3"/>
  <c r="J1398" i="3"/>
  <c r="M1398" i="3" s="1"/>
  <c r="I1398" i="3"/>
  <c r="L1398" i="3" s="1"/>
  <c r="I1393" i="3"/>
  <c r="L1393" i="3" s="1"/>
  <c r="N1391" i="3"/>
  <c r="I1391" i="3"/>
  <c r="L1391" i="3" s="1"/>
  <c r="J1390" i="3"/>
  <c r="M1390" i="3" s="1"/>
  <c r="I1390" i="3"/>
  <c r="L1390" i="3" s="1"/>
  <c r="H1390" i="3"/>
  <c r="K1390" i="3" s="1"/>
  <c r="N1388" i="3"/>
  <c r="J1388" i="3"/>
  <c r="M1388" i="3" s="1"/>
  <c r="I1388" i="3"/>
  <c r="L1388" i="3" s="1"/>
  <c r="N1387" i="3"/>
  <c r="J1387" i="3"/>
  <c r="M1387" i="3" s="1"/>
  <c r="I1387" i="3"/>
  <c r="L1387" i="3" s="1"/>
  <c r="N1386" i="3"/>
  <c r="J1386" i="3"/>
  <c r="M1386" i="3" s="1"/>
  <c r="I1386" i="3"/>
  <c r="L1386" i="3" s="1"/>
  <c r="J1385" i="3"/>
  <c r="M1385" i="3" s="1"/>
  <c r="I1385" i="3"/>
  <c r="L1385" i="3" s="1"/>
  <c r="N1383" i="3"/>
  <c r="J1383" i="3"/>
  <c r="M1383" i="3" s="1"/>
  <c r="I1383" i="3"/>
  <c r="L1383" i="3" s="1"/>
  <c r="N1382" i="3"/>
  <c r="J1382" i="3"/>
  <c r="M1382" i="3" s="1"/>
  <c r="I1382" i="3"/>
  <c r="L1382" i="3" s="1"/>
  <c r="N1380" i="3"/>
  <c r="J1380" i="3"/>
  <c r="M1380" i="3" s="1"/>
  <c r="I1380" i="3"/>
  <c r="L1380" i="3" s="1"/>
  <c r="J1377" i="3"/>
  <c r="M1377" i="3" s="1"/>
  <c r="I1377" i="3"/>
  <c r="L1377" i="3" s="1"/>
  <c r="H1377" i="3"/>
  <c r="K1377" i="3" s="1"/>
  <c r="N1376" i="3"/>
  <c r="J1376" i="3"/>
  <c r="M1376" i="3" s="1"/>
  <c r="N1375" i="3"/>
  <c r="J1375" i="3"/>
  <c r="M1375" i="3" s="1"/>
  <c r="I1375" i="3"/>
  <c r="L1375" i="3" s="1"/>
  <c r="N1371" i="3"/>
  <c r="J1371" i="3"/>
  <c r="M1371" i="3" s="1"/>
  <c r="I1371" i="3"/>
  <c r="L1371" i="3" s="1"/>
  <c r="K267" i="1"/>
  <c r="J267" i="1"/>
  <c r="I267" i="1"/>
  <c r="J1368" i="3"/>
  <c r="M1368" i="3" s="1"/>
  <c r="I1368" i="3"/>
  <c r="L1368" i="3" s="1"/>
  <c r="H1368" i="3"/>
  <c r="K1368" i="3" s="1"/>
  <c r="N1370" i="3"/>
  <c r="J1370" i="3"/>
  <c r="M1370" i="3" s="1"/>
  <c r="I1370" i="3"/>
  <c r="L1370" i="3" s="1"/>
  <c r="N1367" i="3"/>
  <c r="J1367" i="3"/>
  <c r="M1367" i="3" s="1"/>
  <c r="I1367" i="3"/>
  <c r="L1367" i="3" s="1"/>
  <c r="N1365" i="3"/>
  <c r="J1365" i="3"/>
  <c r="M1365" i="3" s="1"/>
  <c r="I1365" i="3"/>
  <c r="L1365" i="3" s="1"/>
  <c r="I1353" i="3"/>
  <c r="L1353" i="3" s="1"/>
  <c r="N1352" i="3"/>
  <c r="I1352" i="3"/>
  <c r="L1352" i="3" s="1"/>
  <c r="N1346" i="3"/>
  <c r="J1361" i="3"/>
  <c r="M1361" i="3" s="1"/>
  <c r="H1361" i="3"/>
  <c r="K1361" i="3" s="1"/>
  <c r="N1342" i="3"/>
  <c r="J1357" i="3"/>
  <c r="M1357" i="3" s="1"/>
  <c r="I1342" i="3"/>
  <c r="L1342" i="3" s="1"/>
  <c r="N1361" i="3"/>
  <c r="N1360" i="3"/>
  <c r="J1360" i="3"/>
  <c r="M1360" i="3" s="1"/>
  <c r="I1360" i="3"/>
  <c r="L1360" i="3" s="1"/>
  <c r="N1358" i="3"/>
  <c r="J1358" i="3"/>
  <c r="M1358" i="3" s="1"/>
  <c r="I1358" i="3"/>
  <c r="L1358" i="3" s="1"/>
  <c r="N1357" i="3"/>
  <c r="I1357" i="3"/>
  <c r="L1357" i="3" s="1"/>
  <c r="N1356" i="3"/>
  <c r="J1356" i="3"/>
  <c r="M1356" i="3" s="1"/>
  <c r="I1356" i="3"/>
  <c r="L1356" i="3" s="1"/>
  <c r="N1355" i="3"/>
  <c r="J1355" i="3"/>
  <c r="M1355" i="3" s="1"/>
  <c r="I1355" i="3"/>
  <c r="L1355" i="3" s="1"/>
  <c r="H1353" i="3"/>
  <c r="K1353" i="3" s="1"/>
  <c r="N1353" i="3"/>
  <c r="J1352" i="3"/>
  <c r="M1352" i="3" s="1"/>
  <c r="N1351" i="3"/>
  <c r="J1351" i="3"/>
  <c r="M1351" i="3" s="1"/>
  <c r="I1351" i="3"/>
  <c r="L1351" i="3" s="1"/>
  <c r="N1349" i="3"/>
  <c r="J1349" i="3"/>
  <c r="M1349" i="3" s="1"/>
  <c r="I1349" i="3"/>
  <c r="L1349" i="3" s="1"/>
  <c r="N1348" i="3"/>
  <c r="J1348" i="3"/>
  <c r="M1348" i="3" s="1"/>
  <c r="I1348" i="3"/>
  <c r="L1348" i="3" s="1"/>
  <c r="N1347" i="3"/>
  <c r="J1347" i="3"/>
  <c r="M1347" i="3" s="1"/>
  <c r="I1347" i="3"/>
  <c r="L1347" i="3" s="1"/>
  <c r="J1346" i="3"/>
  <c r="M1346" i="3" s="1"/>
  <c r="I1346" i="3"/>
  <c r="L1346" i="3" s="1"/>
  <c r="N1345" i="3"/>
  <c r="J1345" i="3"/>
  <c r="M1345" i="3" s="1"/>
  <c r="I1345" i="3"/>
  <c r="L1345" i="3" s="1"/>
  <c r="N1343" i="3"/>
  <c r="J1343" i="3"/>
  <c r="M1343" i="3" s="1"/>
  <c r="I1343" i="3"/>
  <c r="L1343" i="3" s="1"/>
  <c r="J1342" i="3"/>
  <c r="M1342" i="3" s="1"/>
  <c r="N1341" i="3"/>
  <c r="J1341" i="3"/>
  <c r="M1341" i="3" s="1"/>
  <c r="I1341" i="3"/>
  <c r="L1341" i="3" s="1"/>
  <c r="N1337" i="3"/>
  <c r="J1337" i="3"/>
  <c r="M1337" i="3" s="1"/>
  <c r="I1337" i="3"/>
  <c r="L1337" i="3" s="1"/>
  <c r="N1336" i="3"/>
  <c r="J1336" i="3"/>
  <c r="M1336" i="3" s="1"/>
  <c r="I1336" i="3"/>
  <c r="L1336" i="3" s="1"/>
  <c r="N1334" i="3"/>
  <c r="J1334" i="3"/>
  <c r="M1334" i="3" s="1"/>
  <c r="I1334" i="3"/>
  <c r="L1334" i="3" s="1"/>
  <c r="N1333" i="3"/>
  <c r="J1333" i="3"/>
  <c r="M1333" i="3" s="1"/>
  <c r="I1333" i="3"/>
  <c r="L1333" i="3" s="1"/>
  <c r="N1332" i="3"/>
  <c r="J1332" i="3"/>
  <c r="M1332" i="3" s="1"/>
  <c r="I1332" i="3"/>
  <c r="L1332" i="3" s="1"/>
  <c r="N1331" i="3"/>
  <c r="J1331" i="3"/>
  <c r="M1331" i="3" s="1"/>
  <c r="I1331" i="3"/>
  <c r="L1331" i="3" s="1"/>
  <c r="N1330" i="3"/>
  <c r="J1330" i="3"/>
  <c r="M1330" i="3" s="1"/>
  <c r="I1330" i="3"/>
  <c r="L1330" i="3" s="1"/>
  <c r="N1329" i="3"/>
  <c r="J1329" i="3"/>
  <c r="M1329" i="3" s="1"/>
  <c r="I1329" i="3"/>
  <c r="L1329" i="3" s="1"/>
  <c r="N1328" i="3"/>
  <c r="J1328" i="3"/>
  <c r="M1328" i="3" s="1"/>
  <c r="I1328" i="3"/>
  <c r="L1328" i="3" s="1"/>
  <c r="N1325" i="3"/>
  <c r="J1325" i="3"/>
  <c r="M1325" i="3" s="1"/>
  <c r="I1325" i="3"/>
  <c r="L1325" i="3" s="1"/>
  <c r="N1324" i="3"/>
  <c r="J1324" i="3"/>
  <c r="M1324" i="3" s="1"/>
  <c r="I1324" i="3"/>
  <c r="L1324" i="3" s="1"/>
  <c r="N1323" i="3"/>
  <c r="J1323" i="3"/>
  <c r="M1323" i="3" s="1"/>
  <c r="I1323" i="3"/>
  <c r="L1323" i="3" s="1"/>
  <c r="N1321" i="3"/>
  <c r="J1321" i="3"/>
  <c r="M1321" i="3" s="1"/>
  <c r="I1321" i="3"/>
  <c r="L1321" i="3" s="1"/>
  <c r="N1320" i="3"/>
  <c r="J1320" i="3"/>
  <c r="M1320" i="3" s="1"/>
  <c r="I1320" i="3"/>
  <c r="L1320" i="3" s="1"/>
  <c r="N1319" i="3"/>
  <c r="N1318" i="3"/>
  <c r="J1318" i="3"/>
  <c r="M1318" i="3" s="1"/>
  <c r="I1318" i="3"/>
  <c r="L1318" i="3" s="1"/>
  <c r="N1317" i="3"/>
  <c r="N1316" i="3"/>
  <c r="J1316" i="3"/>
  <c r="M1316" i="3" s="1"/>
  <c r="I1316" i="3"/>
  <c r="L1316" i="3" s="1"/>
  <c r="N1315" i="3"/>
  <c r="J1315" i="3"/>
  <c r="M1315" i="3" s="1"/>
  <c r="I1315" i="3"/>
  <c r="L1315" i="3" s="1"/>
  <c r="N1313" i="3"/>
  <c r="J1313" i="3"/>
  <c r="M1313" i="3" s="1"/>
  <c r="I1313" i="3"/>
  <c r="L1313" i="3" s="1"/>
  <c r="I1293" i="3"/>
  <c r="L1293" i="3" s="1"/>
  <c r="H1293" i="3"/>
  <c r="K1293" i="3" s="1"/>
  <c r="J1288" i="3"/>
  <c r="M1288" i="3" s="1"/>
  <c r="I1294" i="3"/>
  <c r="L1294" i="3" s="1"/>
  <c r="N1309" i="3"/>
  <c r="J1309" i="3"/>
  <c r="M1309" i="3" s="1"/>
  <c r="I1309" i="3"/>
  <c r="L1309" i="3" s="1"/>
  <c r="N1308" i="3"/>
  <c r="J1308" i="3"/>
  <c r="M1308" i="3" s="1"/>
  <c r="I1308" i="3"/>
  <c r="L1308" i="3" s="1"/>
  <c r="N1307" i="3"/>
  <c r="J1307" i="3"/>
  <c r="M1307" i="3" s="1"/>
  <c r="I1307" i="3"/>
  <c r="L1307" i="3" s="1"/>
  <c r="N1306" i="3"/>
  <c r="J1306" i="3"/>
  <c r="M1306" i="3" s="1"/>
  <c r="I1306" i="3"/>
  <c r="L1306" i="3" s="1"/>
  <c r="N1305" i="3"/>
  <c r="J1305" i="3"/>
  <c r="M1305" i="3" s="1"/>
  <c r="I1305" i="3"/>
  <c r="L1305" i="3" s="1"/>
  <c r="N1303" i="3"/>
  <c r="J1303" i="3"/>
  <c r="M1303" i="3" s="1"/>
  <c r="I1303" i="3"/>
  <c r="L1303" i="3" s="1"/>
  <c r="N1302" i="3"/>
  <c r="J1302" i="3"/>
  <c r="M1302" i="3" s="1"/>
  <c r="I1302" i="3"/>
  <c r="L1302" i="3" s="1"/>
  <c r="N1301" i="3"/>
  <c r="J1301" i="3"/>
  <c r="M1301" i="3" s="1"/>
  <c r="I1301" i="3"/>
  <c r="L1301" i="3" s="1"/>
  <c r="N1300" i="3"/>
  <c r="N1298" i="3"/>
  <c r="J1298" i="3"/>
  <c r="M1298" i="3" s="1"/>
  <c r="I1298" i="3"/>
  <c r="L1298" i="3" s="1"/>
  <c r="N1296" i="3"/>
  <c r="J1296" i="3"/>
  <c r="M1296" i="3" s="1"/>
  <c r="I1296" i="3"/>
  <c r="L1296" i="3" s="1"/>
  <c r="N1295" i="3"/>
  <c r="J1295" i="3"/>
  <c r="M1295" i="3" s="1"/>
  <c r="I1295" i="3"/>
  <c r="L1295" i="3" s="1"/>
  <c r="N1294" i="3"/>
  <c r="J1294" i="3"/>
  <c r="M1294" i="3" s="1"/>
  <c r="N1293" i="3"/>
  <c r="I1291" i="3"/>
  <c r="L1291" i="3" s="1"/>
  <c r="H1292" i="3"/>
  <c r="K1292" i="3" s="1"/>
  <c r="N1292" i="3"/>
  <c r="J1292" i="3"/>
  <c r="M1292" i="3" s="1"/>
  <c r="H1291" i="3"/>
  <c r="K1291" i="3" s="1"/>
  <c r="N1291" i="3"/>
  <c r="I1290" i="3"/>
  <c r="L1290" i="3" s="1"/>
  <c r="H1290" i="3"/>
  <c r="K1290" i="3" s="1"/>
  <c r="N1290" i="3"/>
  <c r="N1289" i="3"/>
  <c r="I1288" i="3"/>
  <c r="L1288" i="3" s="1"/>
  <c r="H1288" i="3"/>
  <c r="K1288" i="3" s="1"/>
  <c r="N1283" i="3"/>
  <c r="J1283" i="3"/>
  <c r="M1283" i="3" s="1"/>
  <c r="I1283" i="3"/>
  <c r="L1283" i="3" s="1"/>
  <c r="N1281" i="3"/>
  <c r="N1282" i="3"/>
  <c r="J1282" i="3"/>
  <c r="M1282" i="3" s="1"/>
  <c r="I1282" i="3"/>
  <c r="L1282" i="3" s="1"/>
  <c r="I1279" i="3"/>
  <c r="L1279" i="3" s="1"/>
  <c r="H1279" i="3"/>
  <c r="K1279" i="3" s="1"/>
  <c r="N1277" i="3"/>
  <c r="J1266" i="3"/>
  <c r="M1266" i="3" s="1"/>
  <c r="I1263" i="3"/>
  <c r="L1263" i="3" s="1"/>
  <c r="H1263" i="3"/>
  <c r="K1263" i="3" s="1"/>
  <c r="N1262" i="3"/>
  <c r="J1262" i="3"/>
  <c r="M1262" i="3" s="1"/>
  <c r="N1276" i="3"/>
  <c r="N1273" i="3"/>
  <c r="I1273" i="3"/>
  <c r="L1273" i="3" s="1"/>
  <c r="J1281" i="3"/>
  <c r="M1281" i="3" s="1"/>
  <c r="I1281" i="3"/>
  <c r="L1281" i="3" s="1"/>
  <c r="N1280" i="3"/>
  <c r="J1280" i="3"/>
  <c r="M1280" i="3" s="1"/>
  <c r="I1280" i="3"/>
  <c r="L1280" i="3" s="1"/>
  <c r="N1279" i="3"/>
  <c r="N1278" i="3"/>
  <c r="J1277" i="3"/>
  <c r="M1277" i="3" s="1"/>
  <c r="I1277" i="3"/>
  <c r="L1277" i="3" s="1"/>
  <c r="I1274" i="3"/>
  <c r="L1274" i="3" s="1"/>
  <c r="N1274" i="3"/>
  <c r="J1270" i="3"/>
  <c r="M1270" i="3" s="1"/>
  <c r="N1275" i="3"/>
  <c r="J1274" i="3"/>
  <c r="M1274" i="3" s="1"/>
  <c r="H1273" i="3"/>
  <c r="K1273" i="3" s="1"/>
  <c r="I1272" i="3"/>
  <c r="L1272" i="3" s="1"/>
  <c r="H1272" i="3"/>
  <c r="K1272" i="3" s="1"/>
  <c r="N1272" i="3"/>
  <c r="I1271" i="3"/>
  <c r="L1271" i="3" s="1"/>
  <c r="H1271" i="3"/>
  <c r="K1271" i="3" s="1"/>
  <c r="N1271" i="3"/>
  <c r="I1270" i="3"/>
  <c r="L1270" i="3" s="1"/>
  <c r="H1270" i="3"/>
  <c r="K1270" i="3" s="1"/>
  <c r="N1268" i="3"/>
  <c r="I1267" i="3"/>
  <c r="L1267" i="3" s="1"/>
  <c r="N1267" i="3"/>
  <c r="J1267" i="3"/>
  <c r="M1267" i="3" s="1"/>
  <c r="N1266" i="3"/>
  <c r="I1266" i="3"/>
  <c r="L1266" i="3" s="1"/>
  <c r="N1264" i="3"/>
  <c r="J1264" i="3"/>
  <c r="M1264" i="3" s="1"/>
  <c r="I1264" i="3"/>
  <c r="L1264" i="3" s="1"/>
  <c r="N1263" i="3"/>
  <c r="I1262" i="3"/>
  <c r="L1262" i="3" s="1"/>
  <c r="N1261" i="3"/>
  <c r="J1261" i="3"/>
  <c r="M1261" i="3" s="1"/>
  <c r="I1261" i="3"/>
  <c r="L1261" i="3" s="1"/>
  <c r="N1260" i="3"/>
  <c r="J1260" i="3"/>
  <c r="M1260" i="3" s="1"/>
  <c r="I1260" i="3"/>
  <c r="L1260" i="3" s="1"/>
  <c r="N1259" i="3"/>
  <c r="J1259" i="3"/>
  <c r="M1259" i="3" s="1"/>
  <c r="I1259" i="3"/>
  <c r="L1259" i="3" s="1"/>
  <c r="N1258" i="3"/>
  <c r="J1258" i="3"/>
  <c r="M1258" i="3" s="1"/>
  <c r="I1258" i="3"/>
  <c r="L1258" i="3" s="1"/>
  <c r="N1257" i="3"/>
  <c r="J1257" i="3"/>
  <c r="M1257" i="3" s="1"/>
  <c r="I1257" i="3"/>
  <c r="L1257" i="3" s="1"/>
  <c r="N1255" i="3"/>
  <c r="J1255" i="3"/>
  <c r="M1255" i="3" s="1"/>
  <c r="I1255" i="3"/>
  <c r="L1255" i="3" s="1"/>
  <c r="I1254" i="3"/>
  <c r="L1254" i="3" s="1"/>
  <c r="N1254" i="3"/>
  <c r="J1254" i="3"/>
  <c r="M1254" i="3" s="1"/>
  <c r="N1253" i="3"/>
  <c r="J1253" i="3"/>
  <c r="M1253" i="3" s="1"/>
  <c r="I1253" i="3"/>
  <c r="L1253" i="3" s="1"/>
  <c r="I1238" i="3"/>
  <c r="L1238" i="3" s="1"/>
  <c r="H1238" i="3"/>
  <c r="K1238" i="3" s="1"/>
  <c r="N1246" i="3"/>
  <c r="J1246" i="3"/>
  <c r="M1246" i="3" s="1"/>
  <c r="I1246" i="3"/>
  <c r="L1246" i="3" s="1"/>
  <c r="N1238" i="3"/>
  <c r="N1252" i="3"/>
  <c r="J1252" i="3"/>
  <c r="M1252" i="3" s="1"/>
  <c r="I1252" i="3"/>
  <c r="L1252" i="3" s="1"/>
  <c r="N1251" i="3"/>
  <c r="J1251" i="3"/>
  <c r="M1251" i="3" s="1"/>
  <c r="I1251" i="3"/>
  <c r="L1251" i="3" s="1"/>
  <c r="N1249" i="3"/>
  <c r="J1249" i="3"/>
  <c r="M1249" i="3" s="1"/>
  <c r="I1249" i="3"/>
  <c r="L1249" i="3" s="1"/>
  <c r="N1248" i="3"/>
  <c r="J1248" i="3"/>
  <c r="M1248" i="3" s="1"/>
  <c r="I1248" i="3"/>
  <c r="L1248" i="3" s="1"/>
  <c r="N1245" i="3"/>
  <c r="J1245" i="3"/>
  <c r="M1245" i="3" s="1"/>
  <c r="I1245" i="3"/>
  <c r="L1245" i="3" s="1"/>
  <c r="N1244" i="3"/>
  <c r="J1244" i="3"/>
  <c r="M1244" i="3" s="1"/>
  <c r="I1244" i="3"/>
  <c r="L1244" i="3" s="1"/>
  <c r="N1243" i="3"/>
  <c r="J1243" i="3"/>
  <c r="M1243" i="3" s="1"/>
  <c r="I1243" i="3"/>
  <c r="L1243" i="3" s="1"/>
  <c r="N1242" i="3"/>
  <c r="J1242" i="3"/>
  <c r="M1242" i="3" s="1"/>
  <c r="I1242" i="3"/>
  <c r="L1242" i="3" s="1"/>
  <c r="N1241" i="3"/>
  <c r="J1241" i="3"/>
  <c r="M1241" i="3" s="1"/>
  <c r="I1241" i="3"/>
  <c r="L1241" i="3" s="1"/>
  <c r="N1240" i="3"/>
  <c r="J1240" i="3"/>
  <c r="M1240" i="3" s="1"/>
  <c r="I1240" i="3"/>
  <c r="L1240" i="3" s="1"/>
  <c r="N1239" i="3"/>
  <c r="J1239" i="3"/>
  <c r="M1239" i="3" s="1"/>
  <c r="I1239" i="3"/>
  <c r="L1239" i="3" s="1"/>
  <c r="I1237" i="3"/>
  <c r="L1237" i="3" s="1"/>
  <c r="H1237" i="3"/>
  <c r="K1237" i="3" s="1"/>
  <c r="N1237" i="3"/>
  <c r="J1232" i="3"/>
  <c r="M1232" i="3" s="1"/>
  <c r="H1232" i="3"/>
  <c r="K1232" i="3" s="1"/>
  <c r="H1235" i="3"/>
  <c r="K1235" i="3" s="1"/>
  <c r="N1236" i="3"/>
  <c r="J1236" i="3"/>
  <c r="M1236" i="3" s="1"/>
  <c r="I1236" i="3"/>
  <c r="L1236" i="3" s="1"/>
  <c r="N1235" i="3"/>
  <c r="J1235" i="3"/>
  <c r="M1235" i="3" s="1"/>
  <c r="N1234" i="3"/>
  <c r="J1234" i="3"/>
  <c r="M1234" i="3" s="1"/>
  <c r="I1234" i="3"/>
  <c r="L1234" i="3" s="1"/>
  <c r="I1232" i="3"/>
  <c r="L1232" i="3" s="1"/>
  <c r="N1230" i="3"/>
  <c r="J1230" i="3"/>
  <c r="M1230" i="3" s="1"/>
  <c r="I1230" i="3"/>
  <c r="L1230" i="3" s="1"/>
  <c r="N1228" i="3"/>
  <c r="J1228" i="3"/>
  <c r="M1228" i="3" s="1"/>
  <c r="I1228" i="3"/>
  <c r="L1228" i="3" s="1"/>
  <c r="N1226" i="3"/>
  <c r="J1226" i="3"/>
  <c r="M1226" i="3" s="1"/>
  <c r="I1226" i="3"/>
  <c r="L1226" i="3" s="1"/>
  <c r="N1225" i="3"/>
  <c r="J1225" i="3"/>
  <c r="M1225" i="3" s="1"/>
  <c r="I1225" i="3"/>
  <c r="L1225" i="3" s="1"/>
  <c r="N1222" i="3"/>
  <c r="J1222" i="3"/>
  <c r="M1222" i="3" s="1"/>
  <c r="I1222" i="3"/>
  <c r="L1222" i="3" s="1"/>
  <c r="N1221" i="3"/>
  <c r="J1221" i="3"/>
  <c r="M1221" i="3" s="1"/>
  <c r="I1221" i="3"/>
  <c r="L1221" i="3" s="1"/>
  <c r="N1220" i="3"/>
  <c r="J1220" i="3"/>
  <c r="M1220" i="3" s="1"/>
  <c r="I1220" i="3"/>
  <c r="L1220" i="3" s="1"/>
  <c r="N1218" i="3"/>
  <c r="J1218" i="3"/>
  <c r="M1218" i="3" s="1"/>
  <c r="I1218" i="3"/>
  <c r="L1218" i="3" s="1"/>
  <c r="J1198" i="3"/>
  <c r="M1198" i="3" s="1"/>
  <c r="I1213" i="3"/>
  <c r="L1213" i="3" s="1"/>
  <c r="I1198" i="3"/>
  <c r="L1198" i="3" s="1"/>
  <c r="H1213" i="3"/>
  <c r="K1213" i="3" s="1"/>
  <c r="N1211" i="3"/>
  <c r="I1208" i="3"/>
  <c r="L1208" i="3" s="1"/>
  <c r="H1208" i="3"/>
  <c r="K1208" i="3" s="1"/>
  <c r="I1214" i="3"/>
  <c r="L1214" i="3" s="1"/>
  <c r="H1214" i="3"/>
  <c r="K1214" i="3" s="1"/>
  <c r="N1214" i="3"/>
  <c r="N1213" i="3"/>
  <c r="J1211" i="3"/>
  <c r="M1211" i="3" s="1"/>
  <c r="I1211" i="3"/>
  <c r="L1211" i="3" s="1"/>
  <c r="N1209" i="3"/>
  <c r="J1209" i="3"/>
  <c r="M1209" i="3" s="1"/>
  <c r="I1209" i="3"/>
  <c r="L1209" i="3" s="1"/>
  <c r="N1208" i="3"/>
  <c r="N1207" i="3"/>
  <c r="J1207" i="3"/>
  <c r="M1207" i="3" s="1"/>
  <c r="I1207" i="3"/>
  <c r="L1207" i="3" s="1"/>
  <c r="N1206" i="3"/>
  <c r="N1205" i="3"/>
  <c r="J1205" i="3"/>
  <c r="M1205" i="3" s="1"/>
  <c r="I1205" i="3"/>
  <c r="L1205" i="3" s="1"/>
  <c r="N1203" i="3"/>
  <c r="J1203" i="3"/>
  <c r="M1203" i="3" s="1"/>
  <c r="I1203" i="3"/>
  <c r="L1203" i="3" s="1"/>
  <c r="N1201" i="3"/>
  <c r="J1201" i="3"/>
  <c r="M1201" i="3" s="1"/>
  <c r="I1201" i="3"/>
  <c r="L1201" i="3" s="1"/>
  <c r="N1200" i="3"/>
  <c r="J1200" i="3"/>
  <c r="M1200" i="3" s="1"/>
  <c r="I1200" i="3"/>
  <c r="L1200" i="3" s="1"/>
  <c r="H1198" i="3"/>
  <c r="K1198" i="3" s="1"/>
  <c r="N1196" i="3"/>
  <c r="J1196" i="3"/>
  <c r="M1196" i="3" s="1"/>
  <c r="I1196" i="3"/>
  <c r="L1196" i="3" s="1"/>
  <c r="N1194" i="3"/>
  <c r="J1194" i="3"/>
  <c r="M1194" i="3" s="1"/>
  <c r="I1194" i="3"/>
  <c r="L1194" i="3" s="1"/>
  <c r="N1186" i="3"/>
  <c r="N1192" i="3"/>
  <c r="J1192" i="3"/>
  <c r="M1192" i="3" s="1"/>
  <c r="I1192" i="3"/>
  <c r="L1192" i="3" s="1"/>
  <c r="N1191" i="3"/>
  <c r="J1191" i="3"/>
  <c r="M1191" i="3" s="1"/>
  <c r="I1191" i="3"/>
  <c r="L1191" i="3" s="1"/>
  <c r="N1190" i="3"/>
  <c r="N1189" i="3"/>
  <c r="J1189" i="3"/>
  <c r="M1189" i="3" s="1"/>
  <c r="I1189" i="3"/>
  <c r="L1189" i="3" s="1"/>
  <c r="N1188" i="3"/>
  <c r="J1188" i="3"/>
  <c r="M1188" i="3" s="1"/>
  <c r="I1188" i="3"/>
  <c r="L1188" i="3" s="1"/>
  <c r="J1186" i="3"/>
  <c r="M1186" i="3" s="1"/>
  <c r="I1186" i="3"/>
  <c r="L1186" i="3" s="1"/>
  <c r="N1185" i="3"/>
  <c r="J1185" i="3"/>
  <c r="M1185" i="3" s="1"/>
  <c r="I1185" i="3"/>
  <c r="L1185" i="3" s="1"/>
  <c r="N1182" i="3"/>
  <c r="J1182" i="3"/>
  <c r="M1182" i="3" s="1"/>
  <c r="I1182" i="3"/>
  <c r="L1182" i="3" s="1"/>
  <c r="N1180" i="3"/>
  <c r="J1180" i="3"/>
  <c r="M1180" i="3" s="1"/>
  <c r="I1180" i="3"/>
  <c r="L1180" i="3" s="1"/>
  <c r="N1170" i="3"/>
  <c r="J1170" i="3"/>
  <c r="M1170" i="3" s="1"/>
  <c r="I1170" i="3"/>
  <c r="L1170" i="3" s="1"/>
  <c r="N1168" i="3"/>
  <c r="I1168" i="3"/>
  <c r="L1168" i="3" s="1"/>
  <c r="N1178" i="3"/>
  <c r="J1178" i="3"/>
  <c r="M1178" i="3" s="1"/>
  <c r="I1178" i="3"/>
  <c r="L1178" i="3" s="1"/>
  <c r="N1177" i="3"/>
  <c r="J1177" i="3"/>
  <c r="M1177" i="3" s="1"/>
  <c r="I1177" i="3"/>
  <c r="L1177" i="3" s="1"/>
  <c r="N1169" i="3"/>
  <c r="J1169" i="3"/>
  <c r="M1169" i="3" s="1"/>
  <c r="H1169" i="3"/>
  <c r="K1169" i="3" s="1"/>
  <c r="J1168" i="3"/>
  <c r="M1168" i="3" s="1"/>
  <c r="N1167" i="3"/>
  <c r="J1167" i="3"/>
  <c r="M1167" i="3" s="1"/>
  <c r="I1167" i="3"/>
  <c r="L1167" i="3" s="1"/>
  <c r="N1166" i="3"/>
  <c r="J1166" i="3"/>
  <c r="M1166" i="3" s="1"/>
  <c r="I1166" i="3"/>
  <c r="L1166" i="3" s="1"/>
  <c r="N1163" i="3"/>
  <c r="J1163" i="3"/>
  <c r="M1163" i="3" s="1"/>
  <c r="I1163" i="3"/>
  <c r="L1163" i="3" s="1"/>
  <c r="J1159" i="3"/>
  <c r="M1159" i="3" s="1"/>
  <c r="I1129" i="3"/>
  <c r="L1129" i="3" s="1"/>
  <c r="H1159" i="3"/>
  <c r="K1159" i="3" s="1"/>
  <c r="H1146" i="3"/>
  <c r="K1146" i="3" s="1"/>
  <c r="N1153" i="3"/>
  <c r="J1140" i="3"/>
  <c r="M1140" i="3" s="1"/>
  <c r="I1140" i="3"/>
  <c r="L1140" i="3" s="1"/>
  <c r="H1140" i="3"/>
  <c r="K1140" i="3" s="1"/>
  <c r="I1137" i="3"/>
  <c r="L1137" i="3" s="1"/>
  <c r="H1160" i="3"/>
  <c r="K1160" i="3" s="1"/>
  <c r="N1160" i="3"/>
  <c r="J1160" i="3"/>
  <c r="M1160" i="3" s="1"/>
  <c r="I1159" i="3"/>
  <c r="L1159" i="3" s="1"/>
  <c r="I1157" i="3"/>
  <c r="L1157" i="3" s="1"/>
  <c r="N1155" i="3"/>
  <c r="H1158" i="3"/>
  <c r="K1158" i="3" s="1"/>
  <c r="N1158" i="3"/>
  <c r="J1158" i="3"/>
  <c r="M1158" i="3" s="1"/>
  <c r="H1157" i="3"/>
  <c r="K1157" i="3" s="1"/>
  <c r="N1157" i="3"/>
  <c r="I1156" i="3"/>
  <c r="L1156" i="3" s="1"/>
  <c r="H1156" i="3"/>
  <c r="K1156" i="3" s="1"/>
  <c r="N1156" i="3"/>
  <c r="J1155" i="3"/>
  <c r="M1155" i="3" s="1"/>
  <c r="I1155" i="3"/>
  <c r="L1155" i="3" s="1"/>
  <c r="J1153" i="3"/>
  <c r="M1153" i="3" s="1"/>
  <c r="I1153" i="3"/>
  <c r="L1153" i="3" s="1"/>
  <c r="N1151" i="3"/>
  <c r="J1151" i="3"/>
  <c r="M1151" i="3" s="1"/>
  <c r="I1151" i="3"/>
  <c r="L1151" i="3" s="1"/>
  <c r="H1147" i="3"/>
  <c r="K1147" i="3" s="1"/>
  <c r="J1146" i="3"/>
  <c r="M1146" i="3" s="1"/>
  <c r="N1148" i="3"/>
  <c r="N1147" i="3"/>
  <c r="J1147" i="3"/>
  <c r="M1147" i="3" s="1"/>
  <c r="I1146" i="3"/>
  <c r="L1146" i="3" s="1"/>
  <c r="N1141" i="3"/>
  <c r="J1141" i="3"/>
  <c r="M1141" i="3" s="1"/>
  <c r="I1141" i="3"/>
  <c r="L1141" i="3" s="1"/>
  <c r="N1139" i="3"/>
  <c r="J1139" i="3"/>
  <c r="M1139" i="3" s="1"/>
  <c r="I1139" i="3"/>
  <c r="L1139" i="3" s="1"/>
  <c r="H1137" i="3"/>
  <c r="K1137" i="3" s="1"/>
  <c r="H1129" i="3"/>
  <c r="K1129" i="3" s="1"/>
  <c r="J1132" i="3"/>
  <c r="M1132" i="3" s="1"/>
  <c r="N1136" i="3"/>
  <c r="J1136" i="3"/>
  <c r="M1136" i="3" s="1"/>
  <c r="I1136" i="3"/>
  <c r="L1136" i="3" s="1"/>
  <c r="N1135" i="3"/>
  <c r="J1135" i="3"/>
  <c r="M1135" i="3" s="1"/>
  <c r="I1135" i="3"/>
  <c r="L1135" i="3" s="1"/>
  <c r="N1137" i="3"/>
  <c r="N1134" i="3"/>
  <c r="J1134" i="3"/>
  <c r="M1134" i="3" s="1"/>
  <c r="I1134" i="3"/>
  <c r="L1134" i="3" s="1"/>
  <c r="N1133" i="3"/>
  <c r="J1133" i="3"/>
  <c r="M1133" i="3" s="1"/>
  <c r="I1133" i="3"/>
  <c r="L1133" i="3" s="1"/>
  <c r="N1132" i="3"/>
  <c r="I1132" i="3"/>
  <c r="L1132" i="3" s="1"/>
  <c r="N1131" i="3"/>
  <c r="J1131" i="3"/>
  <c r="M1131" i="3" s="1"/>
  <c r="I1131" i="3"/>
  <c r="L1131" i="3" s="1"/>
  <c r="N1129" i="3"/>
  <c r="H904" i="3"/>
  <c r="K904" i="3" s="1"/>
  <c r="I904" i="3"/>
  <c r="L904" i="3" s="1"/>
  <c r="J1125" i="3"/>
  <c r="M1125" i="3" s="1"/>
  <c r="N1124" i="3"/>
  <c r="I1125" i="3"/>
  <c r="L1125" i="3" s="1"/>
  <c r="H1125" i="3"/>
  <c r="K1125" i="3" s="1"/>
  <c r="N1126" i="3"/>
  <c r="J1126" i="3"/>
  <c r="M1126" i="3" s="1"/>
  <c r="I1126" i="3"/>
  <c r="L1126" i="3" s="1"/>
  <c r="J1124" i="3"/>
  <c r="M1124" i="3" s="1"/>
  <c r="I1124" i="3"/>
  <c r="L1124" i="3" s="1"/>
  <c r="N1123" i="3"/>
  <c r="J1123" i="3"/>
  <c r="M1123" i="3" s="1"/>
  <c r="I1123" i="3"/>
  <c r="L1123" i="3" s="1"/>
  <c r="M126" i="2"/>
  <c r="N904" i="3"/>
  <c r="J902" i="3"/>
  <c r="M902" i="3" s="1"/>
  <c r="I902" i="3"/>
  <c r="L902" i="3" s="1"/>
  <c r="N902" i="3"/>
  <c r="I1113" i="3"/>
  <c r="L1113" i="3" s="1"/>
  <c r="H1100" i="3"/>
  <c r="K1100" i="3" s="1"/>
  <c r="H1113" i="3"/>
  <c r="K1113" i="3" s="1"/>
  <c r="H1111" i="3"/>
  <c r="K1111" i="3" s="1"/>
  <c r="J1107" i="3"/>
  <c r="M1107" i="3" s="1"/>
  <c r="I1107" i="3"/>
  <c r="L1107" i="3" s="1"/>
  <c r="J1102" i="3"/>
  <c r="M1102" i="3" s="1"/>
  <c r="N1118" i="3"/>
  <c r="J1118" i="3"/>
  <c r="M1118" i="3" s="1"/>
  <c r="I1118" i="3"/>
  <c r="L1118" i="3" s="1"/>
  <c r="N1117" i="3"/>
  <c r="J1117" i="3"/>
  <c r="M1117" i="3" s="1"/>
  <c r="I1117" i="3"/>
  <c r="L1117" i="3" s="1"/>
  <c r="N1116" i="3"/>
  <c r="J1116" i="3"/>
  <c r="M1116" i="3" s="1"/>
  <c r="I1116" i="3"/>
  <c r="L1116" i="3" s="1"/>
  <c r="N1115" i="3"/>
  <c r="J1115" i="3"/>
  <c r="M1115" i="3" s="1"/>
  <c r="I1115" i="3"/>
  <c r="L1115" i="3" s="1"/>
  <c r="N1114" i="3"/>
  <c r="J1114" i="3"/>
  <c r="M1114" i="3" s="1"/>
  <c r="I1114" i="3"/>
  <c r="L1114" i="3" s="1"/>
  <c r="N1113" i="3"/>
  <c r="I1112" i="3"/>
  <c r="L1112" i="3" s="1"/>
  <c r="H1112" i="3"/>
  <c r="K1112" i="3" s="1"/>
  <c r="N1112" i="3"/>
  <c r="J1111" i="3"/>
  <c r="M1111" i="3" s="1"/>
  <c r="I1111" i="3"/>
  <c r="L1111" i="3" s="1"/>
  <c r="N1109" i="3"/>
  <c r="J1109" i="3"/>
  <c r="M1109" i="3" s="1"/>
  <c r="I1109" i="3"/>
  <c r="L1109" i="3" s="1"/>
  <c r="N1107" i="3"/>
  <c r="N1106" i="3"/>
  <c r="J1106" i="3"/>
  <c r="M1106" i="3" s="1"/>
  <c r="I1106" i="3"/>
  <c r="L1106" i="3" s="1"/>
  <c r="N1105" i="3"/>
  <c r="J1105" i="3"/>
  <c r="M1105" i="3" s="1"/>
  <c r="I1105" i="3"/>
  <c r="L1105" i="3" s="1"/>
  <c r="J1104" i="3"/>
  <c r="M1104" i="3" s="1"/>
  <c r="N1104" i="3"/>
  <c r="I1104" i="3"/>
  <c r="L1104" i="3" s="1"/>
  <c r="N1103" i="3"/>
  <c r="J1103" i="3"/>
  <c r="M1103" i="3" s="1"/>
  <c r="I1103" i="3"/>
  <c r="L1103" i="3" s="1"/>
  <c r="N1102" i="3"/>
  <c r="I1102" i="3"/>
  <c r="L1102" i="3" s="1"/>
  <c r="N1100" i="3"/>
  <c r="J1100" i="3"/>
  <c r="M1100" i="3" s="1"/>
  <c r="H1069" i="3"/>
  <c r="K1069" i="3" s="1"/>
  <c r="N1098" i="3"/>
  <c r="J1098" i="3"/>
  <c r="M1098" i="3" s="1"/>
  <c r="I1098" i="3"/>
  <c r="L1098" i="3" s="1"/>
  <c r="N1096" i="3"/>
  <c r="J1096" i="3"/>
  <c r="M1096" i="3" s="1"/>
  <c r="I1096" i="3"/>
  <c r="L1096" i="3" s="1"/>
  <c r="N1090" i="3"/>
  <c r="J1090" i="3"/>
  <c r="M1090" i="3" s="1"/>
  <c r="I1090" i="3"/>
  <c r="L1090" i="3" s="1"/>
  <c r="N1088" i="3"/>
  <c r="J1088" i="3"/>
  <c r="M1088" i="3" s="1"/>
  <c r="I1088" i="3"/>
  <c r="L1088" i="3" s="1"/>
  <c r="N1087" i="3"/>
  <c r="J1087" i="3"/>
  <c r="M1087" i="3" s="1"/>
  <c r="I1087" i="3"/>
  <c r="L1087" i="3" s="1"/>
  <c r="N1085" i="3"/>
  <c r="J1085" i="3"/>
  <c r="M1085" i="3" s="1"/>
  <c r="I1085" i="3"/>
  <c r="L1085" i="3" s="1"/>
  <c r="N1080" i="3"/>
  <c r="J1080" i="3"/>
  <c r="M1080" i="3" s="1"/>
  <c r="I1080" i="3"/>
  <c r="L1080" i="3" s="1"/>
  <c r="N1079" i="3"/>
  <c r="J1079" i="3"/>
  <c r="M1079" i="3" s="1"/>
  <c r="I1079" i="3"/>
  <c r="L1079" i="3" s="1"/>
  <c r="N1078" i="3"/>
  <c r="J1078" i="3"/>
  <c r="M1078" i="3" s="1"/>
  <c r="I1078" i="3"/>
  <c r="L1078" i="3" s="1"/>
  <c r="N1077" i="3"/>
  <c r="J1077" i="3"/>
  <c r="M1077" i="3" s="1"/>
  <c r="I1077" i="3"/>
  <c r="L1077" i="3" s="1"/>
  <c r="N1076" i="3"/>
  <c r="J1076" i="3"/>
  <c r="M1076" i="3" s="1"/>
  <c r="I1076" i="3"/>
  <c r="L1076" i="3" s="1"/>
  <c r="N1075" i="3"/>
  <c r="J1075" i="3"/>
  <c r="M1075" i="3" s="1"/>
  <c r="I1075" i="3"/>
  <c r="L1075" i="3" s="1"/>
  <c r="N1072" i="3"/>
  <c r="J1072" i="3"/>
  <c r="M1072" i="3" s="1"/>
  <c r="I1072" i="3"/>
  <c r="L1072" i="3" s="1"/>
  <c r="N1071" i="3"/>
  <c r="J1071" i="3"/>
  <c r="M1071" i="3" s="1"/>
  <c r="I1071" i="3"/>
  <c r="L1071" i="3" s="1"/>
  <c r="N1070" i="3"/>
  <c r="J1070" i="3"/>
  <c r="M1070" i="3" s="1"/>
  <c r="I1070" i="3"/>
  <c r="L1070" i="3" s="1"/>
  <c r="N1069" i="3"/>
  <c r="J1069" i="3"/>
  <c r="M1069" i="3" s="1"/>
  <c r="J877" i="3"/>
  <c r="M877" i="3" s="1"/>
  <c r="N877" i="3"/>
  <c r="I877" i="3"/>
  <c r="L877" i="3" s="1"/>
  <c r="M118" i="2"/>
  <c r="J864" i="3"/>
  <c r="M864" i="3" s="1"/>
  <c r="I864" i="3"/>
  <c r="L864" i="3" s="1"/>
  <c r="H864" i="3"/>
  <c r="K864" i="3" s="1"/>
  <c r="H1055" i="3"/>
  <c r="K1055" i="3" s="1"/>
  <c r="I1054" i="3"/>
  <c r="L1054" i="3" s="1"/>
  <c r="J1037" i="3"/>
  <c r="M1037" i="3" s="1"/>
  <c r="J1053" i="3"/>
  <c r="M1053" i="3" s="1"/>
  <c r="H1037" i="3"/>
  <c r="K1037" i="3" s="1"/>
  <c r="N1052" i="3"/>
  <c r="N1036" i="3"/>
  <c r="J1034" i="3"/>
  <c r="M1034" i="3" s="1"/>
  <c r="N1026" i="3"/>
  <c r="I1025" i="3"/>
  <c r="L1025" i="3" s="1"/>
  <c r="H1059" i="3"/>
  <c r="K1059" i="3" s="1"/>
  <c r="H1047" i="3"/>
  <c r="K1047" i="3" s="1"/>
  <c r="H1025" i="3"/>
  <c r="K1025" i="3" s="1"/>
  <c r="J1058" i="3"/>
  <c r="M1058" i="3" s="1"/>
  <c r="I1058" i="3"/>
  <c r="L1058" i="3" s="1"/>
  <c r="J1020" i="3"/>
  <c r="M1020" i="3" s="1"/>
  <c r="I1039" i="3"/>
  <c r="L1039" i="3" s="1"/>
  <c r="N1067" i="3"/>
  <c r="N1066" i="3"/>
  <c r="J1066" i="3"/>
  <c r="M1066" i="3" s="1"/>
  <c r="I1066" i="3"/>
  <c r="L1066" i="3" s="1"/>
  <c r="N1065" i="3"/>
  <c r="N1064" i="3"/>
  <c r="J1064" i="3"/>
  <c r="M1064" i="3" s="1"/>
  <c r="I1064" i="3"/>
  <c r="L1064" i="3" s="1"/>
  <c r="N1063" i="3"/>
  <c r="J1063" i="3"/>
  <c r="M1063" i="3" s="1"/>
  <c r="I1063" i="3"/>
  <c r="L1063" i="3" s="1"/>
  <c r="N1062" i="3"/>
  <c r="N1061" i="3"/>
  <c r="N1060" i="3"/>
  <c r="N1059" i="3"/>
  <c r="J1059" i="3"/>
  <c r="M1059" i="3" s="1"/>
  <c r="N1058" i="3"/>
  <c r="N1056" i="3"/>
  <c r="J1056" i="3"/>
  <c r="M1056" i="3" s="1"/>
  <c r="I1056" i="3"/>
  <c r="L1056" i="3" s="1"/>
  <c r="N1055" i="3"/>
  <c r="J1055" i="3"/>
  <c r="M1055" i="3" s="1"/>
  <c r="H1054" i="3"/>
  <c r="K1054" i="3" s="1"/>
  <c r="N1054" i="3"/>
  <c r="I1053" i="3"/>
  <c r="L1053" i="3" s="1"/>
  <c r="H1053" i="3"/>
  <c r="K1053" i="3" s="1"/>
  <c r="J1052" i="3"/>
  <c r="M1052" i="3" s="1"/>
  <c r="I1052" i="3"/>
  <c r="L1052" i="3" s="1"/>
  <c r="N1047" i="3"/>
  <c r="J1047" i="3"/>
  <c r="M1047" i="3" s="1"/>
  <c r="N1046" i="3"/>
  <c r="J1046" i="3"/>
  <c r="M1046" i="3" s="1"/>
  <c r="I1046" i="3"/>
  <c r="L1046" i="3" s="1"/>
  <c r="N1045" i="3"/>
  <c r="J1045" i="3"/>
  <c r="M1045" i="3" s="1"/>
  <c r="I1045" i="3"/>
  <c r="L1045" i="3" s="1"/>
  <c r="N1043" i="3"/>
  <c r="J1043" i="3"/>
  <c r="M1043" i="3" s="1"/>
  <c r="I1043" i="3"/>
  <c r="L1043" i="3" s="1"/>
  <c r="N1041" i="3"/>
  <c r="J1041" i="3"/>
  <c r="M1041" i="3" s="1"/>
  <c r="I1041" i="3"/>
  <c r="L1041" i="3" s="1"/>
  <c r="N1040" i="3"/>
  <c r="J1040" i="3"/>
  <c r="M1040" i="3" s="1"/>
  <c r="I1040" i="3"/>
  <c r="L1040" i="3" s="1"/>
  <c r="N1039" i="3"/>
  <c r="J1039" i="3"/>
  <c r="M1039" i="3" s="1"/>
  <c r="I1037" i="3"/>
  <c r="L1037" i="3" s="1"/>
  <c r="J1036" i="3"/>
  <c r="M1036" i="3" s="1"/>
  <c r="I1036" i="3"/>
  <c r="L1036" i="3" s="1"/>
  <c r="N1035" i="3"/>
  <c r="J1035" i="3"/>
  <c r="M1035" i="3" s="1"/>
  <c r="I1035" i="3"/>
  <c r="L1035" i="3" s="1"/>
  <c r="N1034" i="3"/>
  <c r="I1034" i="3"/>
  <c r="L1034" i="3" s="1"/>
  <c r="N1032" i="3"/>
  <c r="J1032" i="3"/>
  <c r="M1032" i="3" s="1"/>
  <c r="I1032" i="3"/>
  <c r="L1032" i="3" s="1"/>
  <c r="N1031" i="3"/>
  <c r="J1031" i="3"/>
  <c r="M1031" i="3" s="1"/>
  <c r="I1031" i="3"/>
  <c r="L1031" i="3" s="1"/>
  <c r="N1030" i="3"/>
  <c r="J1030" i="3"/>
  <c r="M1030" i="3" s="1"/>
  <c r="I1030" i="3"/>
  <c r="L1030" i="3" s="1"/>
  <c r="N1029" i="3"/>
  <c r="J1029" i="3"/>
  <c r="M1029" i="3" s="1"/>
  <c r="I1029" i="3"/>
  <c r="L1029" i="3" s="1"/>
  <c r="N1028" i="3"/>
  <c r="J1028" i="3"/>
  <c r="M1028" i="3" s="1"/>
  <c r="I1028" i="3"/>
  <c r="L1028" i="3" s="1"/>
  <c r="N1027" i="3"/>
  <c r="J1027" i="3"/>
  <c r="M1027" i="3" s="1"/>
  <c r="I1027" i="3"/>
  <c r="L1027" i="3" s="1"/>
  <c r="J1026" i="3"/>
  <c r="M1026" i="3" s="1"/>
  <c r="I1026" i="3"/>
  <c r="L1026" i="3" s="1"/>
  <c r="N1025" i="3"/>
  <c r="N1024" i="3"/>
  <c r="J1024" i="3"/>
  <c r="M1024" i="3" s="1"/>
  <c r="I1024" i="3"/>
  <c r="L1024" i="3" s="1"/>
  <c r="N1023" i="3"/>
  <c r="J1023" i="3"/>
  <c r="M1023" i="3" s="1"/>
  <c r="I1023" i="3"/>
  <c r="L1023" i="3" s="1"/>
  <c r="N1021" i="3"/>
  <c r="J1021" i="3"/>
  <c r="M1021" i="3" s="1"/>
  <c r="I1021" i="3"/>
  <c r="L1021" i="3" s="1"/>
  <c r="N1020" i="3"/>
  <c r="I1020" i="3"/>
  <c r="L1020" i="3" s="1"/>
  <c r="N1005" i="3"/>
  <c r="O1408" i="3"/>
  <c r="J1005" i="3"/>
  <c r="M1005" i="3" s="1"/>
  <c r="J1019" i="3"/>
  <c r="M1019" i="3" s="1"/>
  <c r="I1005" i="3"/>
  <c r="L1005" i="3" s="1"/>
  <c r="I1019" i="3"/>
  <c r="L1019" i="3" s="1"/>
  <c r="H1014" i="3"/>
  <c r="K1014" i="3" s="1"/>
  <c r="I1013" i="3"/>
  <c r="L1013" i="3" s="1"/>
  <c r="O1395" i="3"/>
  <c r="O1465" i="3"/>
  <c r="H1019" i="3"/>
  <c r="K1019" i="3" s="1"/>
  <c r="J1018" i="3"/>
  <c r="M1018" i="3" s="1"/>
  <c r="I1018" i="3"/>
  <c r="L1018" i="3" s="1"/>
  <c r="H1018" i="3"/>
  <c r="K1018" i="3" s="1"/>
  <c r="N1017" i="3"/>
  <c r="J1017" i="3"/>
  <c r="M1017" i="3" s="1"/>
  <c r="I1017" i="3"/>
  <c r="L1017" i="3" s="1"/>
  <c r="N1016" i="3"/>
  <c r="J1016" i="3"/>
  <c r="M1016" i="3" s="1"/>
  <c r="I1016" i="3"/>
  <c r="L1016" i="3" s="1"/>
  <c r="N1015" i="3"/>
  <c r="J1015" i="3"/>
  <c r="M1015" i="3" s="1"/>
  <c r="I1015" i="3"/>
  <c r="L1015" i="3" s="1"/>
  <c r="N1014" i="3"/>
  <c r="J1014" i="3"/>
  <c r="M1014" i="3" s="1"/>
  <c r="H1013" i="3"/>
  <c r="K1013" i="3" s="1"/>
  <c r="N1013" i="3"/>
  <c r="O1407" i="3"/>
  <c r="O1009" i="3"/>
  <c r="O1091" i="3"/>
  <c r="O1411" i="3"/>
  <c r="O1083" i="3"/>
  <c r="O1008" i="3"/>
  <c r="O1092" i="3"/>
  <c r="O1409" i="3"/>
  <c r="O1504" i="3"/>
  <c r="O1150" i="3"/>
  <c r="O1082" i="3"/>
  <c r="O1500" i="3"/>
  <c r="O1149" i="3"/>
  <c r="O1095" i="3"/>
  <c r="O1093" i="3"/>
  <c r="N1006" i="3"/>
  <c r="J1006" i="3"/>
  <c r="M1006" i="3" s="1"/>
  <c r="I1006" i="3"/>
  <c r="L1006" i="3" s="1"/>
  <c r="O1558" i="3"/>
  <c r="O1531" i="3"/>
  <c r="O1397" i="3"/>
  <c r="O1410" i="3"/>
  <c r="O1396" i="3"/>
  <c r="O1394" i="3"/>
  <c r="O1094" i="3"/>
  <c r="J1001" i="3"/>
  <c r="M1001" i="3" s="1"/>
  <c r="I1001" i="3"/>
  <c r="L1001" i="3" s="1"/>
  <c r="H1001" i="3"/>
  <c r="K1001" i="3" s="1"/>
  <c r="N1000" i="3"/>
  <c r="J1000" i="3"/>
  <c r="M1000" i="3" s="1"/>
  <c r="I1000" i="3"/>
  <c r="L1000" i="3" s="1"/>
  <c r="N999" i="3"/>
  <c r="J999" i="3"/>
  <c r="M999" i="3" s="1"/>
  <c r="I999" i="3"/>
  <c r="L999" i="3" s="1"/>
  <c r="N998" i="3"/>
  <c r="J998" i="3"/>
  <c r="M998" i="3" s="1"/>
  <c r="I998" i="3"/>
  <c r="L998" i="3" s="1"/>
  <c r="N997" i="3"/>
  <c r="J997" i="3"/>
  <c r="M997" i="3" s="1"/>
  <c r="I997" i="3"/>
  <c r="L997" i="3" s="1"/>
  <c r="N996" i="3"/>
  <c r="J996" i="3"/>
  <c r="M996" i="3" s="1"/>
  <c r="I996" i="3"/>
  <c r="L996" i="3" s="1"/>
  <c r="H990" i="3"/>
  <c r="K990" i="3" s="1"/>
  <c r="J987" i="3"/>
  <c r="M987" i="3" s="1"/>
  <c r="J973" i="3"/>
  <c r="M973" i="3" s="1"/>
  <c r="J993" i="3"/>
  <c r="M993" i="3" s="1"/>
  <c r="N995" i="3"/>
  <c r="J995" i="3"/>
  <c r="M995" i="3" s="1"/>
  <c r="I995" i="3"/>
  <c r="L995" i="3" s="1"/>
  <c r="N993" i="3"/>
  <c r="I993" i="3"/>
  <c r="L993" i="3" s="1"/>
  <c r="N990" i="3"/>
  <c r="J990" i="3"/>
  <c r="M990" i="3" s="1"/>
  <c r="H988" i="3"/>
  <c r="K988" i="3" s="1"/>
  <c r="I988" i="3"/>
  <c r="L988" i="3" s="1"/>
  <c r="N988" i="3"/>
  <c r="I987" i="3"/>
  <c r="L987" i="3" s="1"/>
  <c r="H987" i="3"/>
  <c r="K987" i="3" s="1"/>
  <c r="H974" i="3"/>
  <c r="K974" i="3" s="1"/>
  <c r="H957" i="3"/>
  <c r="K957" i="3" s="1"/>
  <c r="N973" i="3"/>
  <c r="J963" i="3"/>
  <c r="M963" i="3" s="1"/>
  <c r="J975" i="3"/>
  <c r="M975" i="3" s="1"/>
  <c r="J974" i="3"/>
  <c r="M974" i="3" s="1"/>
  <c r="J957" i="3"/>
  <c r="M957" i="3" s="1"/>
  <c r="I974" i="3"/>
  <c r="L974" i="3" s="1"/>
  <c r="I957" i="3"/>
  <c r="L957" i="3" s="1"/>
  <c r="N985" i="3"/>
  <c r="J985" i="3"/>
  <c r="M985" i="3" s="1"/>
  <c r="N984" i="3"/>
  <c r="I985" i="3"/>
  <c r="L985" i="3" s="1"/>
  <c r="J984" i="3"/>
  <c r="M984" i="3" s="1"/>
  <c r="I984" i="3"/>
  <c r="L984" i="3" s="1"/>
  <c r="J982" i="3"/>
  <c r="M982" i="3" s="1"/>
  <c r="I982" i="3"/>
  <c r="L982" i="3" s="1"/>
  <c r="N982" i="3"/>
  <c r="N978" i="3"/>
  <c r="J978" i="3"/>
  <c r="M978" i="3" s="1"/>
  <c r="I978" i="3"/>
  <c r="L978" i="3" s="1"/>
  <c r="N977" i="3"/>
  <c r="J977" i="3"/>
  <c r="M977" i="3" s="1"/>
  <c r="I977" i="3"/>
  <c r="L977" i="3" s="1"/>
  <c r="N976" i="3"/>
  <c r="J976" i="3"/>
  <c r="M976" i="3" s="1"/>
  <c r="I976" i="3"/>
  <c r="L976" i="3" s="1"/>
  <c r="N975" i="3"/>
  <c r="I975" i="3"/>
  <c r="L975" i="3" s="1"/>
  <c r="I973" i="3"/>
  <c r="L973" i="3" s="1"/>
  <c r="N970" i="3"/>
  <c r="J970" i="3"/>
  <c r="M970" i="3" s="1"/>
  <c r="I970" i="3"/>
  <c r="L970" i="3" s="1"/>
  <c r="N968" i="3"/>
  <c r="J968" i="3"/>
  <c r="M968" i="3" s="1"/>
  <c r="I968" i="3"/>
  <c r="L968" i="3" s="1"/>
  <c r="N967" i="3"/>
  <c r="J967" i="3"/>
  <c r="M967" i="3" s="1"/>
  <c r="I967" i="3"/>
  <c r="L967" i="3" s="1"/>
  <c r="N963" i="3"/>
  <c r="I963" i="3"/>
  <c r="L963" i="3" s="1"/>
  <c r="N962" i="3"/>
  <c r="J962" i="3"/>
  <c r="M962" i="3" s="1"/>
  <c r="I962" i="3"/>
  <c r="L962" i="3" s="1"/>
  <c r="N961" i="3"/>
  <c r="J961" i="3"/>
  <c r="M961" i="3" s="1"/>
  <c r="I961" i="3"/>
  <c r="L961" i="3" s="1"/>
  <c r="N959" i="3"/>
  <c r="J959" i="3"/>
  <c r="M959" i="3" s="1"/>
  <c r="I959" i="3"/>
  <c r="L959" i="3" s="1"/>
  <c r="N958" i="3"/>
  <c r="J958" i="3"/>
  <c r="M958" i="3" s="1"/>
  <c r="I958" i="3"/>
  <c r="L958" i="3" s="1"/>
  <c r="H937" i="3"/>
  <c r="K937" i="3" s="1"/>
  <c r="J936" i="3"/>
  <c r="M936" i="3" s="1"/>
  <c r="H936" i="3"/>
  <c r="K936" i="3" s="1"/>
  <c r="J923" i="3"/>
  <c r="M923" i="3" s="1"/>
  <c r="J943" i="3"/>
  <c r="M943" i="3" s="1"/>
  <c r="J920" i="3"/>
  <c r="M920" i="3" s="1"/>
  <c r="N955" i="3"/>
  <c r="J955" i="3"/>
  <c r="M955" i="3" s="1"/>
  <c r="I955" i="3"/>
  <c r="L955" i="3" s="1"/>
  <c r="N954" i="3"/>
  <c r="J954" i="3"/>
  <c r="M954" i="3" s="1"/>
  <c r="I954" i="3"/>
  <c r="L954" i="3" s="1"/>
  <c r="N953" i="3"/>
  <c r="J953" i="3"/>
  <c r="M953" i="3" s="1"/>
  <c r="I953" i="3"/>
  <c r="L953" i="3" s="1"/>
  <c r="N952" i="3"/>
  <c r="J952" i="3"/>
  <c r="M952" i="3" s="1"/>
  <c r="I952" i="3"/>
  <c r="L952" i="3" s="1"/>
  <c r="N951" i="3"/>
  <c r="J951" i="3"/>
  <c r="M951" i="3" s="1"/>
  <c r="I951" i="3"/>
  <c r="L951" i="3" s="1"/>
  <c r="N950" i="3"/>
  <c r="J950" i="3"/>
  <c r="M950" i="3" s="1"/>
  <c r="I950" i="3"/>
  <c r="L950" i="3" s="1"/>
  <c r="N948" i="3"/>
  <c r="J948" i="3"/>
  <c r="M948" i="3" s="1"/>
  <c r="I948" i="3"/>
  <c r="L948" i="3" s="1"/>
  <c r="N947" i="3"/>
  <c r="J947" i="3"/>
  <c r="M947" i="3" s="1"/>
  <c r="I947" i="3"/>
  <c r="L947" i="3" s="1"/>
  <c r="N946" i="3"/>
  <c r="J946" i="3"/>
  <c r="M946" i="3" s="1"/>
  <c r="I946" i="3"/>
  <c r="L946" i="3" s="1"/>
  <c r="N945" i="3"/>
  <c r="J945" i="3"/>
  <c r="M945" i="3" s="1"/>
  <c r="I945" i="3"/>
  <c r="L945" i="3" s="1"/>
  <c r="N944" i="3"/>
  <c r="J944" i="3"/>
  <c r="M944" i="3" s="1"/>
  <c r="I944" i="3"/>
  <c r="L944" i="3" s="1"/>
  <c r="N943" i="3"/>
  <c r="I943" i="3"/>
  <c r="L943" i="3" s="1"/>
  <c r="N941" i="3"/>
  <c r="J941" i="3"/>
  <c r="M941" i="3" s="1"/>
  <c r="I941" i="3"/>
  <c r="L941" i="3" s="1"/>
  <c r="N940" i="3"/>
  <c r="J940" i="3"/>
  <c r="M940" i="3" s="1"/>
  <c r="I940" i="3"/>
  <c r="L940" i="3" s="1"/>
  <c r="N939" i="3"/>
  <c r="J939" i="3"/>
  <c r="M939" i="3" s="1"/>
  <c r="I939" i="3"/>
  <c r="L939" i="3" s="1"/>
  <c r="N938" i="3"/>
  <c r="J938" i="3"/>
  <c r="M938" i="3" s="1"/>
  <c r="I938" i="3"/>
  <c r="L938" i="3" s="1"/>
  <c r="N937" i="3"/>
  <c r="J937" i="3"/>
  <c r="M937" i="3" s="1"/>
  <c r="I936" i="3"/>
  <c r="L936" i="3" s="1"/>
  <c r="N934" i="3"/>
  <c r="J934" i="3"/>
  <c r="M934" i="3" s="1"/>
  <c r="I934" i="3"/>
  <c r="L934" i="3" s="1"/>
  <c r="N933" i="3"/>
  <c r="J933" i="3"/>
  <c r="M933" i="3" s="1"/>
  <c r="I933" i="3"/>
  <c r="L933" i="3" s="1"/>
  <c r="N932" i="3"/>
  <c r="J932" i="3"/>
  <c r="M932" i="3" s="1"/>
  <c r="I932" i="3"/>
  <c r="L932" i="3" s="1"/>
  <c r="N928" i="3"/>
  <c r="J928" i="3"/>
  <c r="M928" i="3" s="1"/>
  <c r="I928" i="3"/>
  <c r="L928" i="3" s="1"/>
  <c r="N927" i="3"/>
  <c r="J927" i="3"/>
  <c r="M927" i="3" s="1"/>
  <c r="I927" i="3"/>
  <c r="L927" i="3" s="1"/>
  <c r="N926" i="3"/>
  <c r="J926" i="3"/>
  <c r="M926" i="3" s="1"/>
  <c r="I926" i="3"/>
  <c r="L926" i="3" s="1"/>
  <c r="N925" i="3"/>
  <c r="J925" i="3"/>
  <c r="M925" i="3" s="1"/>
  <c r="I925" i="3"/>
  <c r="L925" i="3" s="1"/>
  <c r="N924" i="3"/>
  <c r="J924" i="3"/>
  <c r="M924" i="3" s="1"/>
  <c r="I924" i="3"/>
  <c r="L924" i="3" s="1"/>
  <c r="N923" i="3"/>
  <c r="I923" i="3"/>
  <c r="L923" i="3" s="1"/>
  <c r="I920" i="3"/>
  <c r="L920" i="3" s="1"/>
  <c r="H920" i="3"/>
  <c r="K920" i="3" s="1"/>
  <c r="M114" i="2"/>
  <c r="M122" i="2"/>
  <c r="L110" i="2"/>
  <c r="M110" i="2" s="1"/>
  <c r="M130" i="2"/>
  <c r="M106" i="2"/>
  <c r="H917" i="3"/>
  <c r="K917" i="3" s="1"/>
  <c r="N915" i="3"/>
  <c r="I915" i="3"/>
  <c r="L915" i="3" s="1"/>
  <c r="N917" i="3"/>
  <c r="J917" i="3"/>
  <c r="M917" i="3" s="1"/>
  <c r="J915" i="3"/>
  <c r="M915" i="3" s="1"/>
  <c r="N914" i="3"/>
  <c r="J914" i="3"/>
  <c r="M914" i="3" s="1"/>
  <c r="I914" i="3"/>
  <c r="L914" i="3" s="1"/>
  <c r="N913" i="3"/>
  <c r="J913" i="3"/>
  <c r="M913" i="3" s="1"/>
  <c r="I913" i="3"/>
  <c r="L913" i="3" s="1"/>
  <c r="N863" i="3"/>
  <c r="J863" i="3"/>
  <c r="M863" i="3" s="1"/>
  <c r="I863" i="3"/>
  <c r="L863" i="3" s="1"/>
  <c r="J892" i="3"/>
  <c r="M892" i="3" s="1"/>
  <c r="J899" i="3"/>
  <c r="M899" i="3" s="1"/>
  <c r="N905" i="3"/>
  <c r="H899" i="3"/>
  <c r="K899" i="3" s="1"/>
  <c r="N893" i="3"/>
  <c r="J893" i="3"/>
  <c r="M893" i="3" s="1"/>
  <c r="I893" i="3"/>
  <c r="L893" i="3" s="1"/>
  <c r="N911" i="3"/>
  <c r="J911" i="3"/>
  <c r="M911" i="3" s="1"/>
  <c r="I911" i="3"/>
  <c r="L911" i="3" s="1"/>
  <c r="N910" i="3"/>
  <c r="J910" i="3"/>
  <c r="M910" i="3" s="1"/>
  <c r="I910" i="3"/>
  <c r="L910" i="3" s="1"/>
  <c r="H908" i="3"/>
  <c r="K908" i="3" s="1"/>
  <c r="N908" i="3"/>
  <c r="J908" i="3"/>
  <c r="M908" i="3" s="1"/>
  <c r="J905" i="3"/>
  <c r="M905" i="3" s="1"/>
  <c r="I905" i="3"/>
  <c r="L905" i="3" s="1"/>
  <c r="N901" i="3"/>
  <c r="J901" i="3"/>
  <c r="M901" i="3" s="1"/>
  <c r="I901" i="3"/>
  <c r="L901" i="3" s="1"/>
  <c r="N898" i="3"/>
  <c r="J898" i="3"/>
  <c r="M898" i="3" s="1"/>
  <c r="I898" i="3"/>
  <c r="L898" i="3" s="1"/>
  <c r="N897" i="3"/>
  <c r="J897" i="3"/>
  <c r="M897" i="3" s="1"/>
  <c r="I897" i="3"/>
  <c r="L897" i="3" s="1"/>
  <c r="I899" i="3"/>
  <c r="L899" i="3" s="1"/>
  <c r="N896" i="3"/>
  <c r="N892" i="3"/>
  <c r="I892" i="3"/>
  <c r="L892" i="3" s="1"/>
  <c r="N890" i="3"/>
  <c r="J890" i="3"/>
  <c r="M890" i="3" s="1"/>
  <c r="I890" i="3"/>
  <c r="L890" i="3" s="1"/>
  <c r="J879" i="3"/>
  <c r="M879" i="3" s="1"/>
  <c r="I879" i="3"/>
  <c r="L879" i="3" s="1"/>
  <c r="H879" i="3"/>
  <c r="K879" i="3" s="1"/>
  <c r="L73" i="1"/>
  <c r="L217" i="1"/>
  <c r="L9" i="1"/>
  <c r="H884" i="3"/>
  <c r="K884" i="3" s="1"/>
  <c r="H881" i="3"/>
  <c r="K881" i="3" s="1"/>
  <c r="N880" i="3"/>
  <c r="J880" i="3"/>
  <c r="M880" i="3" s="1"/>
  <c r="I873" i="3"/>
  <c r="L873" i="3" s="1"/>
  <c r="I880" i="3"/>
  <c r="L880" i="3" s="1"/>
  <c r="N861" i="3"/>
  <c r="J861" i="3"/>
  <c r="M861" i="3" s="1"/>
  <c r="H865" i="3"/>
  <c r="K865" i="3" s="1"/>
  <c r="I861" i="3"/>
  <c r="L861" i="3" s="1"/>
  <c r="N857" i="3"/>
  <c r="N884" i="3"/>
  <c r="N889" i="3"/>
  <c r="J889" i="3"/>
  <c r="M889" i="3" s="1"/>
  <c r="I889" i="3"/>
  <c r="L889" i="3" s="1"/>
  <c r="N888" i="3"/>
  <c r="J888" i="3"/>
  <c r="M888" i="3" s="1"/>
  <c r="I888" i="3"/>
  <c r="L888" i="3" s="1"/>
  <c r="N887" i="3"/>
  <c r="N886" i="3"/>
  <c r="J886" i="3"/>
  <c r="M886" i="3" s="1"/>
  <c r="I886" i="3"/>
  <c r="L886" i="3" s="1"/>
  <c r="I884" i="3"/>
  <c r="L884" i="3" s="1"/>
  <c r="I883" i="3"/>
  <c r="L883" i="3" s="1"/>
  <c r="H883" i="3"/>
  <c r="K883" i="3" s="1"/>
  <c r="N883" i="3"/>
  <c r="H882" i="3"/>
  <c r="K882" i="3" s="1"/>
  <c r="I882" i="3"/>
  <c r="L882" i="3" s="1"/>
  <c r="N882" i="3"/>
  <c r="J881" i="3"/>
  <c r="M881" i="3" s="1"/>
  <c r="I881" i="3"/>
  <c r="L881" i="3" s="1"/>
  <c r="N876" i="3"/>
  <c r="J876" i="3"/>
  <c r="M876" i="3" s="1"/>
  <c r="I876" i="3"/>
  <c r="L876" i="3" s="1"/>
  <c r="N875" i="3"/>
  <c r="J875" i="3"/>
  <c r="M875" i="3" s="1"/>
  <c r="I875" i="3"/>
  <c r="L875" i="3" s="1"/>
  <c r="N874" i="3"/>
  <c r="J874" i="3"/>
  <c r="M874" i="3" s="1"/>
  <c r="I874" i="3"/>
  <c r="L874" i="3" s="1"/>
  <c r="N873" i="3"/>
  <c r="J873" i="3"/>
  <c r="M873" i="3" s="1"/>
  <c r="N872" i="3"/>
  <c r="J872" i="3"/>
  <c r="M872" i="3" s="1"/>
  <c r="I872" i="3"/>
  <c r="L872" i="3" s="1"/>
  <c r="N871" i="3"/>
  <c r="J871" i="3"/>
  <c r="M871" i="3" s="1"/>
  <c r="I871" i="3"/>
  <c r="L871" i="3" s="1"/>
  <c r="N868" i="3"/>
  <c r="J868" i="3"/>
  <c r="M868" i="3" s="1"/>
  <c r="I868" i="3"/>
  <c r="L868" i="3" s="1"/>
  <c r="N867" i="3"/>
  <c r="J867" i="3"/>
  <c r="M867" i="3" s="1"/>
  <c r="I867" i="3"/>
  <c r="L867" i="3" s="1"/>
  <c r="N866" i="3"/>
  <c r="J866" i="3"/>
  <c r="M866" i="3" s="1"/>
  <c r="I866" i="3"/>
  <c r="L866" i="3" s="1"/>
  <c r="N865" i="3"/>
  <c r="J865" i="3"/>
  <c r="M865" i="3" s="1"/>
  <c r="L111" i="1"/>
  <c r="L203" i="1"/>
  <c r="L142" i="1"/>
  <c r="L153" i="1"/>
  <c r="L257" i="1"/>
  <c r="L195" i="1"/>
  <c r="L185" i="1"/>
  <c r="L188" i="1"/>
  <c r="L281" i="1"/>
  <c r="L49" i="1"/>
  <c r="L128" i="1"/>
  <c r="L198" i="1"/>
  <c r="L192" i="1"/>
  <c r="L112" i="1"/>
  <c r="L106" i="1"/>
  <c r="L96" i="1"/>
  <c r="L25" i="1"/>
  <c r="L109" i="1"/>
  <c r="L42" i="1"/>
  <c r="L293" i="1"/>
  <c r="L269" i="1"/>
  <c r="L69" i="1"/>
  <c r="L239" i="1"/>
  <c r="L191" i="1"/>
  <c r="L232" i="1"/>
  <c r="L24" i="1"/>
  <c r="L74" i="1"/>
  <c r="L37" i="1"/>
  <c r="L17" i="1"/>
  <c r="L168" i="1"/>
  <c r="L77" i="1"/>
  <c r="L40" i="1"/>
  <c r="L288" i="1"/>
  <c r="L243" i="1"/>
  <c r="L187" i="1"/>
  <c r="L178" i="1"/>
  <c r="L33" i="1"/>
  <c r="L264" i="1"/>
  <c r="L196" i="1"/>
  <c r="L46" i="1"/>
  <c r="L13" i="1"/>
  <c r="L152" i="1"/>
  <c r="L129" i="1"/>
  <c r="L62" i="1"/>
  <c r="L219" i="1"/>
  <c r="L212" i="1"/>
  <c r="L205" i="1"/>
  <c r="L105" i="1"/>
  <c r="L38" i="1"/>
  <c r="L176" i="1"/>
  <c r="L248" i="1"/>
  <c r="L165" i="1"/>
  <c r="L81" i="1"/>
  <c r="L253" i="1"/>
  <c r="L117" i="1"/>
  <c r="L61" i="1"/>
  <c r="L107" i="1"/>
  <c r="L221" i="1"/>
  <c r="L164" i="1"/>
  <c r="L57" i="1"/>
  <c r="H857" i="3"/>
  <c r="K857" i="3" s="1"/>
  <c r="L284" i="1"/>
  <c r="L260" i="1"/>
  <c r="L237" i="1"/>
  <c r="L224" i="1"/>
  <c r="L206" i="1"/>
  <c r="L101" i="1"/>
  <c r="L64" i="1"/>
  <c r="L48" i="1"/>
  <c r="L242" i="1"/>
  <c r="L231" i="1"/>
  <c r="L226" i="1"/>
  <c r="L208" i="1"/>
  <c r="L180" i="1"/>
  <c r="L156" i="1"/>
  <c r="L148" i="1"/>
  <c r="L126" i="1"/>
  <c r="L120" i="1"/>
  <c r="L115" i="1"/>
  <c r="L54" i="1"/>
  <c r="L12" i="1"/>
  <c r="L244" i="1"/>
  <c r="L151" i="1"/>
  <c r="L145" i="1"/>
  <c r="L143" i="1"/>
  <c r="L93" i="1"/>
  <c r="L80" i="1"/>
  <c r="L59" i="1"/>
  <c r="L19" i="1"/>
  <c r="L8" i="1"/>
  <c r="L177" i="1"/>
  <c r="L104" i="1"/>
  <c r="L72" i="1"/>
  <c r="L36" i="1"/>
  <c r="L22" i="1"/>
  <c r="L294" i="1"/>
  <c r="L270" i="1"/>
  <c r="L265" i="1"/>
  <c r="L241" i="1"/>
  <c r="L236" i="1"/>
  <c r="L218" i="1"/>
  <c r="L213" i="1"/>
  <c r="L200" i="1"/>
  <c r="L197" i="1"/>
  <c r="L184" i="1"/>
  <c r="L169" i="1"/>
  <c r="L140" i="1"/>
  <c r="L138" i="1"/>
  <c r="L56" i="1"/>
  <c r="L53" i="1"/>
  <c r="L6" i="1"/>
  <c r="L286" i="1"/>
  <c r="L262" i="1"/>
  <c r="L254" i="1"/>
  <c r="L233" i="1"/>
  <c r="L230" i="1"/>
  <c r="L228" i="1"/>
  <c r="L210" i="1"/>
  <c r="L174" i="1"/>
  <c r="L158" i="1"/>
  <c r="L155" i="1"/>
  <c r="L147" i="1"/>
  <c r="L114" i="1"/>
  <c r="L76" i="1"/>
  <c r="L298" i="1"/>
  <c r="L296" i="1"/>
  <c r="L291" i="1"/>
  <c r="L275" i="1"/>
  <c r="L272" i="1"/>
  <c r="L246" i="1"/>
  <c r="L220" i="1"/>
  <c r="L122" i="1"/>
  <c r="L119" i="1"/>
  <c r="L108" i="1"/>
  <c r="L98" i="1"/>
  <c r="L90" i="1"/>
  <c r="L66" i="1"/>
  <c r="L235" i="1"/>
  <c r="L215" i="1"/>
  <c r="L189" i="1"/>
  <c r="L150" i="1"/>
  <c r="L137" i="1"/>
  <c r="L132" i="1"/>
  <c r="L124" i="1"/>
  <c r="L79" i="1"/>
  <c r="L35" i="1"/>
  <c r="L32" i="1"/>
  <c r="L251" i="1"/>
  <c r="L222" i="1"/>
  <c r="L186" i="1"/>
  <c r="L84" i="1"/>
  <c r="L255" i="1"/>
  <c r="L181" i="1"/>
  <c r="L116" i="1"/>
  <c r="L68" i="1"/>
  <c r="L60" i="1"/>
  <c r="L55" i="1"/>
  <c r="L282" i="1"/>
  <c r="L277" i="1"/>
  <c r="L258" i="1"/>
  <c r="L250" i="1"/>
  <c r="L240" i="1"/>
  <c r="L229" i="1"/>
  <c r="L227" i="1"/>
  <c r="L209" i="1"/>
  <c r="L193" i="1"/>
  <c r="L183" i="1"/>
  <c r="L167" i="1"/>
  <c r="L157" i="1"/>
  <c r="L144" i="1"/>
  <c r="L141" i="1"/>
  <c r="L136" i="1"/>
  <c r="L123" i="1"/>
  <c r="L99" i="1"/>
  <c r="L97" i="1"/>
  <c r="L92" i="1"/>
  <c r="L70" i="1"/>
  <c r="L34" i="1"/>
  <c r="L18" i="1"/>
  <c r="L274" i="1"/>
  <c r="L201" i="1"/>
  <c r="L170" i="1"/>
  <c r="L139" i="1"/>
  <c r="L133" i="1"/>
  <c r="L131" i="1"/>
  <c r="L102" i="1"/>
  <c r="L78" i="1"/>
  <c r="N860" i="3"/>
  <c r="N859" i="3"/>
  <c r="J859" i="3"/>
  <c r="M859" i="3" s="1"/>
  <c r="I859" i="3"/>
  <c r="L859" i="3" s="1"/>
  <c r="N858" i="3"/>
  <c r="J858" i="3"/>
  <c r="M858" i="3" s="1"/>
  <c r="I858" i="3"/>
  <c r="L858" i="3" s="1"/>
  <c r="J857" i="3"/>
  <c r="M857" i="3" s="1"/>
  <c r="N855" i="3"/>
  <c r="J855" i="3"/>
  <c r="M855" i="3" s="1"/>
  <c r="I855" i="3"/>
  <c r="L855" i="3" s="1"/>
  <c r="L238" i="1"/>
  <c r="L207" i="1"/>
  <c r="L283" i="1"/>
  <c r="L280" i="1"/>
  <c r="L278" i="1"/>
  <c r="L259" i="1"/>
  <c r="L249" i="1"/>
  <c r="L256" i="1"/>
  <c r="L225" i="1"/>
  <c r="L199" i="1"/>
  <c r="L285" i="1"/>
  <c r="L261" i="1"/>
  <c r="L214" i="1"/>
  <c r="L204" i="1"/>
  <c r="L295" i="1"/>
  <c r="L292" i="1"/>
  <c r="L290" i="1"/>
  <c r="L271" i="1"/>
  <c r="L268" i="1"/>
  <c r="L266" i="1"/>
  <c r="L245" i="1"/>
  <c r="L234" i="1"/>
  <c r="L211" i="1"/>
  <c r="L299" i="1"/>
  <c r="L287" i="1"/>
  <c r="L276" i="1"/>
  <c r="L263" i="1"/>
  <c r="L247" i="1"/>
  <c r="L223" i="1"/>
  <c r="L216" i="1"/>
  <c r="L297" i="1"/>
  <c r="L273" i="1"/>
  <c r="L252" i="1"/>
  <c r="L202" i="1"/>
  <c r="L88" i="1"/>
  <c r="L52" i="1"/>
  <c r="L16" i="1"/>
  <c r="L160" i="1"/>
  <c r="L135" i="1"/>
  <c r="L130" i="1"/>
  <c r="L94" i="1"/>
  <c r="L86" i="1"/>
  <c r="L83" i="1"/>
  <c r="L65" i="1"/>
  <c r="L51" i="1"/>
  <c r="L26" i="1"/>
  <c r="L15" i="1"/>
  <c r="L11" i="1"/>
  <c r="L85" i="1"/>
  <c r="L39" i="1"/>
  <c r="L29" i="1"/>
  <c r="L173" i="1"/>
  <c r="L163" i="1"/>
  <c r="L125" i="1"/>
  <c r="L91" i="1"/>
  <c r="L45" i="1"/>
  <c r="L43" i="1"/>
  <c r="L10" i="1"/>
  <c r="L7" i="1"/>
  <c r="L5" i="1"/>
  <c r="L194" i="1"/>
  <c r="L154" i="1"/>
  <c r="L87" i="1"/>
  <c r="L67" i="1"/>
  <c r="L172" i="1"/>
  <c r="L159" i="1"/>
  <c r="L50" i="1"/>
  <c r="L28" i="1"/>
  <c r="L20" i="1"/>
  <c r="L14" i="1"/>
  <c r="L95" i="1"/>
  <c r="L82" i="1"/>
  <c r="L63" i="1"/>
  <c r="L31" i="1"/>
  <c r="L23" i="1"/>
  <c r="L4" i="1"/>
  <c r="L162" i="1"/>
  <c r="L149" i="1"/>
  <c r="L127" i="1"/>
  <c r="L121" i="1"/>
  <c r="L27" i="1"/>
  <c r="L3" i="1"/>
  <c r="L175" i="1"/>
  <c r="L166" i="1"/>
  <c r="L134" i="1"/>
  <c r="L113" i="1"/>
  <c r="L103" i="1"/>
  <c r="L100" i="1"/>
  <c r="L190" i="1"/>
  <c r="L182" i="1"/>
  <c r="L179" i="1"/>
  <c r="L171" i="1"/>
  <c r="L161" i="1"/>
  <c r="L146" i="1"/>
  <c r="L118" i="1"/>
  <c r="L110" i="1"/>
  <c r="L89" i="1"/>
  <c r="L75" i="1"/>
  <c r="L71" i="1"/>
  <c r="L58" i="1"/>
  <c r="L47" i="1"/>
  <c r="L44" i="1"/>
  <c r="L41" i="1"/>
  <c r="L30" i="1"/>
  <c r="L21" i="1"/>
  <c r="N853" i="3"/>
  <c r="J853" i="3"/>
  <c r="M853" i="3" s="1"/>
  <c r="I853" i="3"/>
  <c r="L853" i="3" s="1"/>
  <c r="N852" i="3"/>
  <c r="J852" i="3"/>
  <c r="M852" i="3" s="1"/>
  <c r="I852" i="3"/>
  <c r="L852" i="3" s="1"/>
  <c r="N850" i="3"/>
  <c r="J850" i="3"/>
  <c r="M850" i="3" s="1"/>
  <c r="I850" i="3"/>
  <c r="L850" i="3" s="1"/>
  <c r="N849" i="3"/>
  <c r="J849" i="3"/>
  <c r="M849" i="3" s="1"/>
  <c r="I849" i="3"/>
  <c r="L849" i="3" s="1"/>
  <c r="J827" i="3"/>
  <c r="M827" i="3" s="1"/>
  <c r="N827" i="3"/>
  <c r="H827" i="3"/>
  <c r="K827" i="3" s="1"/>
  <c r="I827" i="3"/>
  <c r="L827" i="3" s="1"/>
  <c r="H815" i="3"/>
  <c r="K815" i="3" s="1"/>
  <c r="I815" i="3"/>
  <c r="L815" i="3" s="1"/>
  <c r="J815" i="3"/>
  <c r="M815" i="3" s="1"/>
  <c r="N815" i="3"/>
  <c r="H803" i="3"/>
  <c r="K803" i="3" s="1"/>
  <c r="I803" i="3"/>
  <c r="L803" i="3" s="1"/>
  <c r="J803" i="3"/>
  <c r="M803" i="3" s="1"/>
  <c r="N803" i="3"/>
  <c r="H767" i="3"/>
  <c r="K767" i="3" s="1"/>
  <c r="I767" i="3"/>
  <c r="L767" i="3" s="1"/>
  <c r="J767" i="3"/>
  <c r="M767" i="3" s="1"/>
  <c r="N767" i="3"/>
  <c r="N755" i="3"/>
  <c r="H755" i="3"/>
  <c r="K755" i="3" s="1"/>
  <c r="I755" i="3"/>
  <c r="L755" i="3" s="1"/>
  <c r="J755" i="3"/>
  <c r="M755" i="3" s="1"/>
  <c r="H743" i="3"/>
  <c r="K743" i="3" s="1"/>
  <c r="I743" i="3"/>
  <c r="L743" i="3" s="1"/>
  <c r="J743" i="3"/>
  <c r="M743" i="3" s="1"/>
  <c r="N743" i="3"/>
  <c r="N731" i="3"/>
  <c r="H731" i="3"/>
  <c r="K731" i="3" s="1"/>
  <c r="I731" i="3"/>
  <c r="L731" i="3" s="1"/>
  <c r="J731" i="3"/>
  <c r="M731" i="3" s="1"/>
  <c r="J719" i="3"/>
  <c r="M719" i="3" s="1"/>
  <c r="H719" i="3"/>
  <c r="K719" i="3" s="1"/>
  <c r="I719" i="3"/>
  <c r="L719" i="3" s="1"/>
  <c r="N719" i="3"/>
  <c r="H707" i="3"/>
  <c r="K707" i="3" s="1"/>
  <c r="I707" i="3"/>
  <c r="L707" i="3" s="1"/>
  <c r="J707" i="3"/>
  <c r="M707" i="3" s="1"/>
  <c r="N707" i="3"/>
  <c r="N695" i="3"/>
  <c r="J695" i="3"/>
  <c r="M695" i="3" s="1"/>
  <c r="H695" i="3"/>
  <c r="K695" i="3" s="1"/>
  <c r="I695" i="3"/>
  <c r="L695" i="3" s="1"/>
  <c r="N683" i="3"/>
  <c r="H683" i="3"/>
  <c r="K683" i="3" s="1"/>
  <c r="I683" i="3"/>
  <c r="L683" i="3" s="1"/>
  <c r="J683" i="3"/>
  <c r="M683" i="3" s="1"/>
  <c r="H671" i="3"/>
  <c r="K671" i="3" s="1"/>
  <c r="I671" i="3"/>
  <c r="L671" i="3" s="1"/>
  <c r="J671" i="3"/>
  <c r="M671" i="3" s="1"/>
  <c r="N671" i="3"/>
  <c r="H659" i="3"/>
  <c r="K659" i="3" s="1"/>
  <c r="I659" i="3"/>
  <c r="L659" i="3" s="1"/>
  <c r="J659" i="3"/>
  <c r="M659" i="3" s="1"/>
  <c r="N659" i="3"/>
  <c r="N647" i="3"/>
  <c r="H647" i="3"/>
  <c r="K647" i="3" s="1"/>
  <c r="I647" i="3"/>
  <c r="L647" i="3" s="1"/>
  <c r="J647" i="3"/>
  <c r="M647" i="3" s="1"/>
  <c r="N635" i="3"/>
  <c r="H635" i="3"/>
  <c r="K635" i="3" s="1"/>
  <c r="I635" i="3"/>
  <c r="L635" i="3" s="1"/>
  <c r="J635" i="3"/>
  <c r="M635" i="3" s="1"/>
  <c r="H587" i="3"/>
  <c r="K587" i="3" s="1"/>
  <c r="I587" i="3"/>
  <c r="L587" i="3" s="1"/>
  <c r="J587" i="3"/>
  <c r="M587" i="3" s="1"/>
  <c r="N587" i="3"/>
  <c r="H575" i="3"/>
  <c r="K575" i="3" s="1"/>
  <c r="I575" i="3"/>
  <c r="L575" i="3" s="1"/>
  <c r="J575" i="3"/>
  <c r="M575" i="3" s="1"/>
  <c r="N575" i="3"/>
  <c r="H563" i="3"/>
  <c r="K563" i="3" s="1"/>
  <c r="I563" i="3"/>
  <c r="L563" i="3" s="1"/>
  <c r="J563" i="3"/>
  <c r="M563" i="3" s="1"/>
  <c r="N563" i="3"/>
  <c r="H551" i="3"/>
  <c r="K551" i="3" s="1"/>
  <c r="I551" i="3"/>
  <c r="L551" i="3" s="1"/>
  <c r="J551" i="3"/>
  <c r="M551" i="3" s="1"/>
  <c r="N551" i="3"/>
  <c r="N539" i="3"/>
  <c r="H539" i="3"/>
  <c r="K539" i="3" s="1"/>
  <c r="I539" i="3"/>
  <c r="L539" i="3" s="1"/>
  <c r="J539" i="3"/>
  <c r="M539" i="3" s="1"/>
  <c r="H527" i="3"/>
  <c r="K527" i="3" s="1"/>
  <c r="I527" i="3"/>
  <c r="L527" i="3" s="1"/>
  <c r="J527" i="3"/>
  <c r="M527" i="3" s="1"/>
  <c r="N527" i="3"/>
  <c r="H515" i="3"/>
  <c r="K515" i="3" s="1"/>
  <c r="I515" i="3"/>
  <c r="L515" i="3" s="1"/>
  <c r="J515" i="3"/>
  <c r="M515" i="3" s="1"/>
  <c r="N515" i="3"/>
  <c r="H503" i="3"/>
  <c r="K503" i="3" s="1"/>
  <c r="I503" i="3"/>
  <c r="L503" i="3" s="1"/>
  <c r="J503" i="3"/>
  <c r="M503" i="3" s="1"/>
  <c r="N503" i="3"/>
  <c r="N491" i="3"/>
  <c r="H491" i="3"/>
  <c r="K491" i="3" s="1"/>
  <c r="I491" i="3"/>
  <c r="L491" i="3" s="1"/>
  <c r="J491" i="3"/>
  <c r="M491" i="3" s="1"/>
  <c r="H479" i="3"/>
  <c r="K479" i="3" s="1"/>
  <c r="I479" i="3"/>
  <c r="L479" i="3" s="1"/>
  <c r="J479" i="3"/>
  <c r="M479" i="3" s="1"/>
  <c r="N479" i="3"/>
  <c r="H455" i="3"/>
  <c r="K455" i="3" s="1"/>
  <c r="I455" i="3"/>
  <c r="L455" i="3" s="1"/>
  <c r="J455" i="3"/>
  <c r="M455" i="3" s="1"/>
  <c r="N455" i="3"/>
  <c r="H443" i="3"/>
  <c r="K443" i="3" s="1"/>
  <c r="I443" i="3"/>
  <c r="L443" i="3" s="1"/>
  <c r="J443" i="3"/>
  <c r="M443" i="3" s="1"/>
  <c r="N443" i="3"/>
  <c r="N431" i="3"/>
  <c r="H431" i="3"/>
  <c r="K431" i="3" s="1"/>
  <c r="I431" i="3"/>
  <c r="L431" i="3" s="1"/>
  <c r="J431" i="3"/>
  <c r="M431" i="3" s="1"/>
  <c r="H419" i="3"/>
  <c r="K419" i="3" s="1"/>
  <c r="I419" i="3"/>
  <c r="L419" i="3" s="1"/>
  <c r="J419" i="3"/>
  <c r="M419" i="3" s="1"/>
  <c r="N419" i="3"/>
  <c r="H371" i="3"/>
  <c r="K371" i="3" s="1"/>
  <c r="I371" i="3"/>
  <c r="L371" i="3" s="1"/>
  <c r="J371" i="3"/>
  <c r="M371" i="3" s="1"/>
  <c r="N371" i="3"/>
  <c r="H347" i="3"/>
  <c r="K347" i="3" s="1"/>
  <c r="I347" i="3"/>
  <c r="L347" i="3" s="1"/>
  <c r="J347" i="3"/>
  <c r="M347" i="3" s="1"/>
  <c r="N347" i="3"/>
  <c r="J335" i="3"/>
  <c r="M335" i="3" s="1"/>
  <c r="N335" i="3"/>
  <c r="H335" i="3"/>
  <c r="K335" i="3" s="1"/>
  <c r="I335" i="3"/>
  <c r="L335" i="3" s="1"/>
  <c r="I323" i="3"/>
  <c r="L323" i="3" s="1"/>
  <c r="J323" i="3"/>
  <c r="M323" i="3" s="1"/>
  <c r="N323" i="3"/>
  <c r="H323" i="3"/>
  <c r="K323" i="3" s="1"/>
  <c r="H311" i="3"/>
  <c r="K311" i="3" s="1"/>
  <c r="I311" i="3"/>
  <c r="L311" i="3" s="1"/>
  <c r="J311" i="3"/>
  <c r="M311" i="3" s="1"/>
  <c r="N311" i="3"/>
  <c r="H299" i="3"/>
  <c r="K299" i="3" s="1"/>
  <c r="I299" i="3"/>
  <c r="L299" i="3" s="1"/>
  <c r="J299" i="3"/>
  <c r="M299" i="3" s="1"/>
  <c r="N299" i="3"/>
  <c r="H275" i="3"/>
  <c r="K275" i="3" s="1"/>
  <c r="I275" i="3"/>
  <c r="L275" i="3" s="1"/>
  <c r="N275" i="3"/>
  <c r="J275" i="3"/>
  <c r="M275" i="3" s="1"/>
  <c r="J263" i="3"/>
  <c r="M263" i="3" s="1"/>
  <c r="N263" i="3"/>
  <c r="H263" i="3"/>
  <c r="K263" i="3" s="1"/>
  <c r="I263" i="3"/>
  <c r="L263" i="3" s="1"/>
  <c r="H251" i="3"/>
  <c r="K251" i="3" s="1"/>
  <c r="I251" i="3"/>
  <c r="L251" i="3" s="1"/>
  <c r="J251" i="3"/>
  <c r="M251" i="3" s="1"/>
  <c r="N251" i="3"/>
  <c r="H227" i="3"/>
  <c r="K227" i="3" s="1"/>
  <c r="I227" i="3"/>
  <c r="L227" i="3" s="1"/>
  <c r="J227" i="3"/>
  <c r="M227" i="3" s="1"/>
  <c r="N227" i="3"/>
  <c r="H203" i="3"/>
  <c r="K203" i="3" s="1"/>
  <c r="I203" i="3"/>
  <c r="L203" i="3" s="1"/>
  <c r="J203" i="3"/>
  <c r="M203" i="3" s="1"/>
  <c r="N203" i="3"/>
  <c r="H191" i="3"/>
  <c r="K191" i="3" s="1"/>
  <c r="I191" i="3"/>
  <c r="L191" i="3" s="1"/>
  <c r="J191" i="3"/>
  <c r="M191" i="3" s="1"/>
  <c r="N191" i="3"/>
  <c r="H167" i="3"/>
  <c r="K167" i="3" s="1"/>
  <c r="I167" i="3"/>
  <c r="L167" i="3" s="1"/>
  <c r="J167" i="3"/>
  <c r="M167" i="3" s="1"/>
  <c r="N167" i="3"/>
  <c r="H143" i="3"/>
  <c r="K143" i="3" s="1"/>
  <c r="I143" i="3"/>
  <c r="L143" i="3" s="1"/>
  <c r="J143" i="3"/>
  <c r="M143" i="3" s="1"/>
  <c r="N143" i="3"/>
  <c r="N131" i="3"/>
  <c r="H131" i="3"/>
  <c r="K131" i="3" s="1"/>
  <c r="I131" i="3"/>
  <c r="L131" i="3" s="1"/>
  <c r="J131" i="3"/>
  <c r="M131" i="3" s="1"/>
  <c r="H838" i="3"/>
  <c r="K838" i="3" s="1"/>
  <c r="N838" i="3"/>
  <c r="H826" i="3"/>
  <c r="K826" i="3" s="1"/>
  <c r="I826" i="3"/>
  <c r="L826" i="3" s="1"/>
  <c r="J826" i="3"/>
  <c r="M826" i="3" s="1"/>
  <c r="N826" i="3"/>
  <c r="H814" i="3"/>
  <c r="K814" i="3" s="1"/>
  <c r="I814" i="3"/>
  <c r="L814" i="3" s="1"/>
  <c r="J814" i="3"/>
  <c r="M814" i="3" s="1"/>
  <c r="N814" i="3"/>
  <c r="N778" i="3"/>
  <c r="H778" i="3"/>
  <c r="K778" i="3" s="1"/>
  <c r="I778" i="3"/>
  <c r="L778" i="3" s="1"/>
  <c r="J778" i="3"/>
  <c r="M778" i="3" s="1"/>
  <c r="I766" i="3"/>
  <c r="L766" i="3" s="1"/>
  <c r="J766" i="3"/>
  <c r="M766" i="3" s="1"/>
  <c r="N766" i="3"/>
  <c r="H766" i="3"/>
  <c r="K766" i="3" s="1"/>
  <c r="N742" i="3"/>
  <c r="H742" i="3"/>
  <c r="K742" i="3" s="1"/>
  <c r="I742" i="3"/>
  <c r="L742" i="3" s="1"/>
  <c r="J742" i="3"/>
  <c r="M742" i="3" s="1"/>
  <c r="I730" i="3"/>
  <c r="L730" i="3" s="1"/>
  <c r="J730" i="3"/>
  <c r="M730" i="3" s="1"/>
  <c r="N730" i="3"/>
  <c r="H730" i="3"/>
  <c r="K730" i="3" s="1"/>
  <c r="I718" i="3"/>
  <c r="L718" i="3" s="1"/>
  <c r="H718" i="3"/>
  <c r="K718" i="3" s="1"/>
  <c r="J718" i="3"/>
  <c r="M718" i="3" s="1"/>
  <c r="N718" i="3"/>
  <c r="N706" i="3"/>
  <c r="H706" i="3"/>
  <c r="K706" i="3" s="1"/>
  <c r="I706" i="3"/>
  <c r="L706" i="3" s="1"/>
  <c r="J706" i="3"/>
  <c r="M706" i="3" s="1"/>
  <c r="H694" i="3"/>
  <c r="K694" i="3" s="1"/>
  <c r="I694" i="3"/>
  <c r="L694" i="3" s="1"/>
  <c r="J694" i="3"/>
  <c r="M694" i="3" s="1"/>
  <c r="N694" i="3"/>
  <c r="H682" i="3"/>
  <c r="K682" i="3" s="1"/>
  <c r="I682" i="3"/>
  <c r="L682" i="3" s="1"/>
  <c r="J682" i="3"/>
  <c r="M682" i="3" s="1"/>
  <c r="N682" i="3"/>
  <c r="N658" i="3"/>
  <c r="H658" i="3"/>
  <c r="K658" i="3" s="1"/>
  <c r="I658" i="3"/>
  <c r="L658" i="3" s="1"/>
  <c r="J658" i="3"/>
  <c r="M658" i="3" s="1"/>
  <c r="H634" i="3"/>
  <c r="K634" i="3" s="1"/>
  <c r="I634" i="3"/>
  <c r="L634" i="3" s="1"/>
  <c r="J634" i="3"/>
  <c r="M634" i="3" s="1"/>
  <c r="N634" i="3"/>
  <c r="N610" i="3"/>
  <c r="H610" i="3"/>
  <c r="K610" i="3" s="1"/>
  <c r="I610" i="3"/>
  <c r="L610" i="3" s="1"/>
  <c r="J610" i="3"/>
  <c r="M610" i="3" s="1"/>
  <c r="H598" i="3"/>
  <c r="K598" i="3" s="1"/>
  <c r="I598" i="3"/>
  <c r="L598" i="3" s="1"/>
  <c r="J598" i="3"/>
  <c r="M598" i="3" s="1"/>
  <c r="N598" i="3"/>
  <c r="I586" i="3"/>
  <c r="L586" i="3" s="1"/>
  <c r="J586" i="3"/>
  <c r="M586" i="3" s="1"/>
  <c r="N586" i="3"/>
  <c r="H586" i="3"/>
  <c r="K586" i="3" s="1"/>
  <c r="N574" i="3"/>
  <c r="H574" i="3"/>
  <c r="K574" i="3" s="1"/>
  <c r="I574" i="3"/>
  <c r="L574" i="3" s="1"/>
  <c r="J574" i="3"/>
  <c r="M574" i="3" s="1"/>
  <c r="H562" i="3"/>
  <c r="K562" i="3" s="1"/>
  <c r="I562" i="3"/>
  <c r="L562" i="3" s="1"/>
  <c r="J562" i="3"/>
  <c r="M562" i="3" s="1"/>
  <c r="N562" i="3"/>
  <c r="N550" i="3"/>
  <c r="H550" i="3"/>
  <c r="K550" i="3" s="1"/>
  <c r="I550" i="3"/>
  <c r="L550" i="3" s="1"/>
  <c r="J550" i="3"/>
  <c r="M550" i="3" s="1"/>
  <c r="I538" i="3"/>
  <c r="L538" i="3" s="1"/>
  <c r="N538" i="3"/>
  <c r="H538" i="3"/>
  <c r="K538" i="3" s="1"/>
  <c r="J538" i="3"/>
  <c r="M538" i="3" s="1"/>
  <c r="N526" i="3"/>
  <c r="H526" i="3"/>
  <c r="K526" i="3" s="1"/>
  <c r="I526" i="3"/>
  <c r="L526" i="3" s="1"/>
  <c r="J526" i="3"/>
  <c r="M526" i="3" s="1"/>
  <c r="H514" i="3"/>
  <c r="K514" i="3" s="1"/>
  <c r="I514" i="3"/>
  <c r="L514" i="3" s="1"/>
  <c r="J514" i="3"/>
  <c r="M514" i="3" s="1"/>
  <c r="N514" i="3"/>
  <c r="N502" i="3"/>
  <c r="H502" i="3"/>
  <c r="K502" i="3" s="1"/>
  <c r="I502" i="3"/>
  <c r="L502" i="3" s="1"/>
  <c r="J502" i="3"/>
  <c r="M502" i="3" s="1"/>
  <c r="H490" i="3"/>
  <c r="K490" i="3" s="1"/>
  <c r="I490" i="3"/>
  <c r="L490" i="3" s="1"/>
  <c r="J490" i="3"/>
  <c r="M490" i="3" s="1"/>
  <c r="N490" i="3"/>
  <c r="H466" i="3"/>
  <c r="K466" i="3" s="1"/>
  <c r="I466" i="3"/>
  <c r="L466" i="3" s="1"/>
  <c r="J466" i="3"/>
  <c r="M466" i="3" s="1"/>
  <c r="N466" i="3"/>
  <c r="H442" i="3"/>
  <c r="K442" i="3" s="1"/>
  <c r="I442" i="3"/>
  <c r="L442" i="3" s="1"/>
  <c r="J442" i="3"/>
  <c r="M442" i="3" s="1"/>
  <c r="N442" i="3"/>
  <c r="H430" i="3"/>
  <c r="K430" i="3" s="1"/>
  <c r="I430" i="3"/>
  <c r="L430" i="3" s="1"/>
  <c r="J430" i="3"/>
  <c r="M430" i="3" s="1"/>
  <c r="N430" i="3"/>
  <c r="H418" i="3"/>
  <c r="K418" i="3" s="1"/>
  <c r="I418" i="3"/>
  <c r="L418" i="3" s="1"/>
  <c r="J418" i="3"/>
  <c r="M418" i="3" s="1"/>
  <c r="N418" i="3"/>
  <c r="H382" i="3"/>
  <c r="K382" i="3" s="1"/>
  <c r="I382" i="3"/>
  <c r="L382" i="3" s="1"/>
  <c r="J382" i="3"/>
  <c r="M382" i="3" s="1"/>
  <c r="N382" i="3"/>
  <c r="N358" i="3"/>
  <c r="H358" i="3"/>
  <c r="K358" i="3" s="1"/>
  <c r="I358" i="3"/>
  <c r="L358" i="3" s="1"/>
  <c r="J358" i="3"/>
  <c r="M358" i="3" s="1"/>
  <c r="I334" i="3"/>
  <c r="L334" i="3" s="1"/>
  <c r="J334" i="3"/>
  <c r="M334" i="3" s="1"/>
  <c r="N334" i="3"/>
  <c r="H334" i="3"/>
  <c r="K334" i="3" s="1"/>
  <c r="H322" i="3"/>
  <c r="K322" i="3" s="1"/>
  <c r="I322" i="3"/>
  <c r="L322" i="3" s="1"/>
  <c r="J322" i="3"/>
  <c r="M322" i="3" s="1"/>
  <c r="N322" i="3"/>
  <c r="I837" i="3"/>
  <c r="L837" i="3" s="1"/>
  <c r="H837" i="3"/>
  <c r="K837" i="3" s="1"/>
  <c r="N837" i="3"/>
  <c r="J825" i="3"/>
  <c r="M825" i="3" s="1"/>
  <c r="N825" i="3"/>
  <c r="H825" i="3"/>
  <c r="K825" i="3" s="1"/>
  <c r="I825" i="3"/>
  <c r="L825" i="3" s="1"/>
  <c r="H813" i="3"/>
  <c r="K813" i="3" s="1"/>
  <c r="I813" i="3"/>
  <c r="L813" i="3" s="1"/>
  <c r="J813" i="3"/>
  <c r="M813" i="3" s="1"/>
  <c r="N813" i="3"/>
  <c r="H801" i="3"/>
  <c r="K801" i="3" s="1"/>
  <c r="I801" i="3"/>
  <c r="L801" i="3" s="1"/>
  <c r="J801" i="3"/>
  <c r="M801" i="3" s="1"/>
  <c r="N801" i="3"/>
  <c r="J789" i="3"/>
  <c r="M789" i="3" s="1"/>
  <c r="N789" i="3"/>
  <c r="H789" i="3"/>
  <c r="K789" i="3" s="1"/>
  <c r="I789" i="3"/>
  <c r="L789" i="3" s="1"/>
  <c r="H777" i="3"/>
  <c r="K777" i="3" s="1"/>
  <c r="I777" i="3"/>
  <c r="L777" i="3" s="1"/>
  <c r="J777" i="3"/>
  <c r="M777" i="3" s="1"/>
  <c r="N777" i="3"/>
  <c r="H765" i="3"/>
  <c r="K765" i="3" s="1"/>
  <c r="I765" i="3"/>
  <c r="L765" i="3" s="1"/>
  <c r="J765" i="3"/>
  <c r="M765" i="3" s="1"/>
  <c r="N765" i="3"/>
  <c r="H741" i="3"/>
  <c r="K741" i="3" s="1"/>
  <c r="I741" i="3"/>
  <c r="L741" i="3" s="1"/>
  <c r="J741" i="3"/>
  <c r="M741" i="3" s="1"/>
  <c r="N741" i="3"/>
  <c r="H729" i="3"/>
  <c r="K729" i="3" s="1"/>
  <c r="I729" i="3"/>
  <c r="L729" i="3" s="1"/>
  <c r="J729" i="3"/>
  <c r="M729" i="3" s="1"/>
  <c r="N729" i="3"/>
  <c r="I717" i="3"/>
  <c r="L717" i="3" s="1"/>
  <c r="J717" i="3"/>
  <c r="M717" i="3" s="1"/>
  <c r="N717" i="3"/>
  <c r="H717" i="3"/>
  <c r="K717" i="3" s="1"/>
  <c r="H705" i="3"/>
  <c r="K705" i="3" s="1"/>
  <c r="I705" i="3"/>
  <c r="L705" i="3" s="1"/>
  <c r="J705" i="3"/>
  <c r="M705" i="3" s="1"/>
  <c r="N705" i="3"/>
  <c r="H693" i="3"/>
  <c r="K693" i="3" s="1"/>
  <c r="I693" i="3"/>
  <c r="L693" i="3" s="1"/>
  <c r="J693" i="3"/>
  <c r="M693" i="3" s="1"/>
  <c r="N693" i="3"/>
  <c r="N681" i="3"/>
  <c r="H681" i="3"/>
  <c r="K681" i="3" s="1"/>
  <c r="I681" i="3"/>
  <c r="L681" i="3" s="1"/>
  <c r="J681" i="3"/>
  <c r="M681" i="3" s="1"/>
  <c r="H669" i="3"/>
  <c r="K669" i="3" s="1"/>
  <c r="I669" i="3"/>
  <c r="L669" i="3" s="1"/>
  <c r="J669" i="3"/>
  <c r="M669" i="3" s="1"/>
  <c r="N669" i="3"/>
  <c r="N633" i="3"/>
  <c r="H633" i="3"/>
  <c r="K633" i="3" s="1"/>
  <c r="I633" i="3"/>
  <c r="L633" i="3" s="1"/>
  <c r="J633" i="3"/>
  <c r="M633" i="3" s="1"/>
  <c r="H621" i="3"/>
  <c r="K621" i="3" s="1"/>
  <c r="I621" i="3"/>
  <c r="L621" i="3" s="1"/>
  <c r="J621" i="3"/>
  <c r="M621" i="3" s="1"/>
  <c r="N621" i="3"/>
  <c r="H609" i="3"/>
  <c r="K609" i="3" s="1"/>
  <c r="I609" i="3"/>
  <c r="L609" i="3" s="1"/>
  <c r="J609" i="3"/>
  <c r="M609" i="3" s="1"/>
  <c r="N609" i="3"/>
  <c r="H597" i="3"/>
  <c r="K597" i="3" s="1"/>
  <c r="I597" i="3"/>
  <c r="L597" i="3" s="1"/>
  <c r="J597" i="3"/>
  <c r="M597" i="3" s="1"/>
  <c r="N597" i="3"/>
  <c r="H585" i="3"/>
  <c r="K585" i="3" s="1"/>
  <c r="I585" i="3"/>
  <c r="L585" i="3" s="1"/>
  <c r="J585" i="3"/>
  <c r="M585" i="3" s="1"/>
  <c r="N585" i="3"/>
  <c r="H573" i="3"/>
  <c r="K573" i="3" s="1"/>
  <c r="I573" i="3"/>
  <c r="L573" i="3" s="1"/>
  <c r="J573" i="3"/>
  <c r="M573" i="3" s="1"/>
  <c r="N573" i="3"/>
  <c r="N561" i="3"/>
  <c r="H561" i="3"/>
  <c r="K561" i="3" s="1"/>
  <c r="I561" i="3"/>
  <c r="L561" i="3" s="1"/>
  <c r="J561" i="3"/>
  <c r="M561" i="3" s="1"/>
  <c r="H549" i="3"/>
  <c r="K549" i="3" s="1"/>
  <c r="I549" i="3"/>
  <c r="L549" i="3" s="1"/>
  <c r="J549" i="3"/>
  <c r="M549" i="3" s="1"/>
  <c r="N549" i="3"/>
  <c r="I537" i="3"/>
  <c r="L537" i="3" s="1"/>
  <c r="H537" i="3"/>
  <c r="K537" i="3" s="1"/>
  <c r="J537" i="3"/>
  <c r="M537" i="3" s="1"/>
  <c r="N537" i="3"/>
  <c r="H525" i="3"/>
  <c r="K525" i="3" s="1"/>
  <c r="I525" i="3"/>
  <c r="L525" i="3" s="1"/>
  <c r="J525" i="3"/>
  <c r="M525" i="3" s="1"/>
  <c r="N525" i="3"/>
  <c r="H501" i="3"/>
  <c r="K501" i="3" s="1"/>
  <c r="I501" i="3"/>
  <c r="L501" i="3" s="1"/>
  <c r="J501" i="3"/>
  <c r="M501" i="3" s="1"/>
  <c r="N501" i="3"/>
  <c r="N489" i="3"/>
  <c r="H489" i="3"/>
  <c r="K489" i="3" s="1"/>
  <c r="I489" i="3"/>
  <c r="L489" i="3" s="1"/>
  <c r="J489" i="3"/>
  <c r="M489" i="3" s="1"/>
  <c r="J465" i="3"/>
  <c r="M465" i="3" s="1"/>
  <c r="N465" i="3"/>
  <c r="H465" i="3"/>
  <c r="K465" i="3" s="1"/>
  <c r="I465" i="3"/>
  <c r="L465" i="3" s="1"/>
  <c r="H441" i="3"/>
  <c r="K441" i="3" s="1"/>
  <c r="I441" i="3"/>
  <c r="L441" i="3" s="1"/>
  <c r="J441" i="3"/>
  <c r="M441" i="3" s="1"/>
  <c r="N441" i="3"/>
  <c r="H417" i="3"/>
  <c r="K417" i="3" s="1"/>
  <c r="I417" i="3"/>
  <c r="L417" i="3" s="1"/>
  <c r="J417" i="3"/>
  <c r="M417" i="3" s="1"/>
  <c r="N417" i="3"/>
  <c r="N393" i="3"/>
  <c r="H393" i="3"/>
  <c r="K393" i="3" s="1"/>
  <c r="I393" i="3"/>
  <c r="L393" i="3" s="1"/>
  <c r="J393" i="3"/>
  <c r="M393" i="3" s="1"/>
  <c r="H381" i="3"/>
  <c r="K381" i="3" s="1"/>
  <c r="I381" i="3"/>
  <c r="L381" i="3" s="1"/>
  <c r="J381" i="3"/>
  <c r="M381" i="3" s="1"/>
  <c r="N381" i="3"/>
  <c r="N369" i="3"/>
  <c r="H369" i="3"/>
  <c r="K369" i="3" s="1"/>
  <c r="I369" i="3"/>
  <c r="L369" i="3" s="1"/>
  <c r="J369" i="3"/>
  <c r="M369" i="3" s="1"/>
  <c r="N345" i="3"/>
  <c r="H345" i="3"/>
  <c r="K345" i="3" s="1"/>
  <c r="I345" i="3"/>
  <c r="L345" i="3" s="1"/>
  <c r="J345" i="3"/>
  <c r="M345" i="3" s="1"/>
  <c r="H800" i="3"/>
  <c r="K800" i="3" s="1"/>
  <c r="I800" i="3"/>
  <c r="L800" i="3" s="1"/>
  <c r="J800" i="3"/>
  <c r="M800" i="3" s="1"/>
  <c r="N800" i="3"/>
  <c r="H788" i="3"/>
  <c r="K788" i="3" s="1"/>
  <c r="I788" i="3"/>
  <c r="L788" i="3" s="1"/>
  <c r="J788" i="3"/>
  <c r="M788" i="3" s="1"/>
  <c r="N788" i="3"/>
  <c r="H764" i="3"/>
  <c r="K764" i="3" s="1"/>
  <c r="I764" i="3"/>
  <c r="L764" i="3" s="1"/>
  <c r="J764" i="3"/>
  <c r="M764" i="3" s="1"/>
  <c r="N764" i="3"/>
  <c r="H752" i="3"/>
  <c r="K752" i="3" s="1"/>
  <c r="I752" i="3"/>
  <c r="L752" i="3" s="1"/>
  <c r="J752" i="3"/>
  <c r="M752" i="3" s="1"/>
  <c r="N752" i="3"/>
  <c r="H728" i="3"/>
  <c r="K728" i="3" s="1"/>
  <c r="I728" i="3"/>
  <c r="L728" i="3" s="1"/>
  <c r="J728" i="3"/>
  <c r="M728" i="3" s="1"/>
  <c r="N728" i="3"/>
  <c r="J716" i="3"/>
  <c r="M716" i="3" s="1"/>
  <c r="N716" i="3"/>
  <c r="H716" i="3"/>
  <c r="K716" i="3" s="1"/>
  <c r="I716" i="3"/>
  <c r="L716" i="3" s="1"/>
  <c r="J704" i="3"/>
  <c r="M704" i="3" s="1"/>
  <c r="N704" i="3"/>
  <c r="H704" i="3"/>
  <c r="K704" i="3" s="1"/>
  <c r="I704" i="3"/>
  <c r="L704" i="3" s="1"/>
  <c r="H692" i="3"/>
  <c r="K692" i="3" s="1"/>
  <c r="I692" i="3"/>
  <c r="L692" i="3" s="1"/>
  <c r="J692" i="3"/>
  <c r="M692" i="3" s="1"/>
  <c r="N692" i="3"/>
  <c r="H680" i="3"/>
  <c r="K680" i="3" s="1"/>
  <c r="I680" i="3"/>
  <c r="L680" i="3" s="1"/>
  <c r="J680" i="3"/>
  <c r="M680" i="3" s="1"/>
  <c r="N680" i="3"/>
  <c r="H668" i="3"/>
  <c r="K668" i="3" s="1"/>
  <c r="I668" i="3"/>
  <c r="L668" i="3" s="1"/>
  <c r="J668" i="3"/>
  <c r="M668" i="3" s="1"/>
  <c r="N668" i="3"/>
  <c r="I656" i="3"/>
  <c r="L656" i="3" s="1"/>
  <c r="J656" i="3"/>
  <c r="M656" i="3" s="1"/>
  <c r="N656" i="3"/>
  <c r="H656" i="3"/>
  <c r="K656" i="3" s="1"/>
  <c r="H644" i="3"/>
  <c r="K644" i="3" s="1"/>
  <c r="I644" i="3"/>
  <c r="L644" i="3" s="1"/>
  <c r="J644" i="3"/>
  <c r="M644" i="3" s="1"/>
  <c r="N644" i="3"/>
  <c r="H620" i="3"/>
  <c r="K620" i="3" s="1"/>
  <c r="I620" i="3"/>
  <c r="L620" i="3" s="1"/>
  <c r="J620" i="3"/>
  <c r="M620" i="3" s="1"/>
  <c r="N620" i="3"/>
  <c r="I608" i="3"/>
  <c r="L608" i="3" s="1"/>
  <c r="J608" i="3"/>
  <c r="M608" i="3" s="1"/>
  <c r="N608" i="3"/>
  <c r="H608" i="3"/>
  <c r="K608" i="3" s="1"/>
  <c r="H596" i="3"/>
  <c r="K596" i="3" s="1"/>
  <c r="I596" i="3"/>
  <c r="L596" i="3" s="1"/>
  <c r="J596" i="3"/>
  <c r="M596" i="3" s="1"/>
  <c r="N596" i="3"/>
  <c r="H584" i="3"/>
  <c r="K584" i="3" s="1"/>
  <c r="I584" i="3"/>
  <c r="L584" i="3" s="1"/>
  <c r="J584" i="3"/>
  <c r="M584" i="3" s="1"/>
  <c r="N584" i="3"/>
  <c r="N572" i="3"/>
  <c r="H572" i="3"/>
  <c r="K572" i="3" s="1"/>
  <c r="I572" i="3"/>
  <c r="L572" i="3" s="1"/>
  <c r="J572" i="3"/>
  <c r="M572" i="3" s="1"/>
  <c r="H560" i="3"/>
  <c r="K560" i="3" s="1"/>
  <c r="I560" i="3"/>
  <c r="L560" i="3" s="1"/>
  <c r="J560" i="3"/>
  <c r="M560" i="3" s="1"/>
  <c r="N560" i="3"/>
  <c r="N548" i="3"/>
  <c r="H548" i="3"/>
  <c r="K548" i="3" s="1"/>
  <c r="I548" i="3"/>
  <c r="L548" i="3" s="1"/>
  <c r="J548" i="3"/>
  <c r="M548" i="3" s="1"/>
  <c r="I536" i="3"/>
  <c r="L536" i="3" s="1"/>
  <c r="N536" i="3"/>
  <c r="H536" i="3"/>
  <c r="K536" i="3" s="1"/>
  <c r="J536" i="3"/>
  <c r="M536" i="3" s="1"/>
  <c r="N524" i="3"/>
  <c r="H524" i="3"/>
  <c r="K524" i="3" s="1"/>
  <c r="I524" i="3"/>
  <c r="L524" i="3" s="1"/>
  <c r="J524" i="3"/>
  <c r="M524" i="3" s="1"/>
  <c r="H488" i="3"/>
  <c r="K488" i="3" s="1"/>
  <c r="I488" i="3"/>
  <c r="L488" i="3" s="1"/>
  <c r="J488" i="3"/>
  <c r="M488" i="3" s="1"/>
  <c r="N488" i="3"/>
  <c r="N476" i="3"/>
  <c r="H476" i="3"/>
  <c r="K476" i="3" s="1"/>
  <c r="I476" i="3"/>
  <c r="L476" i="3" s="1"/>
  <c r="J476" i="3"/>
  <c r="M476" i="3" s="1"/>
  <c r="H464" i="3"/>
  <c r="K464" i="3" s="1"/>
  <c r="I464" i="3"/>
  <c r="L464" i="3" s="1"/>
  <c r="J464" i="3"/>
  <c r="M464" i="3" s="1"/>
  <c r="N464" i="3"/>
  <c r="J452" i="3"/>
  <c r="M452" i="3" s="1"/>
  <c r="N452" i="3"/>
  <c r="H452" i="3"/>
  <c r="K452" i="3" s="1"/>
  <c r="I452" i="3"/>
  <c r="L452" i="3" s="1"/>
  <c r="N440" i="3"/>
  <c r="H440" i="3"/>
  <c r="K440" i="3" s="1"/>
  <c r="I440" i="3"/>
  <c r="L440" i="3" s="1"/>
  <c r="J440" i="3"/>
  <c r="M440" i="3" s="1"/>
  <c r="H428" i="3"/>
  <c r="K428" i="3" s="1"/>
  <c r="I428" i="3"/>
  <c r="L428" i="3" s="1"/>
  <c r="J428" i="3"/>
  <c r="M428" i="3" s="1"/>
  <c r="N428" i="3"/>
  <c r="I416" i="3"/>
  <c r="L416" i="3" s="1"/>
  <c r="J416" i="3"/>
  <c r="M416" i="3" s="1"/>
  <c r="N416" i="3"/>
  <c r="H416" i="3"/>
  <c r="K416" i="3" s="1"/>
  <c r="N404" i="3"/>
  <c r="H404" i="3"/>
  <c r="K404" i="3" s="1"/>
  <c r="I404" i="3"/>
  <c r="L404" i="3" s="1"/>
  <c r="J404" i="3"/>
  <c r="M404" i="3" s="1"/>
  <c r="H368" i="3"/>
  <c r="K368" i="3" s="1"/>
  <c r="I368" i="3"/>
  <c r="L368" i="3" s="1"/>
  <c r="J368" i="3"/>
  <c r="M368" i="3" s="1"/>
  <c r="N368" i="3"/>
  <c r="N356" i="3"/>
  <c r="H356" i="3"/>
  <c r="K356" i="3" s="1"/>
  <c r="I356" i="3"/>
  <c r="L356" i="3" s="1"/>
  <c r="J356" i="3"/>
  <c r="M356" i="3" s="1"/>
  <c r="H344" i="3"/>
  <c r="K344" i="3" s="1"/>
  <c r="I344" i="3"/>
  <c r="L344" i="3" s="1"/>
  <c r="J344" i="3"/>
  <c r="M344" i="3" s="1"/>
  <c r="N344" i="3"/>
  <c r="H332" i="3"/>
  <c r="K332" i="3" s="1"/>
  <c r="I332" i="3"/>
  <c r="L332" i="3" s="1"/>
  <c r="N332" i="3"/>
  <c r="J332" i="3"/>
  <c r="M332" i="3" s="1"/>
  <c r="H320" i="3"/>
  <c r="K320" i="3" s="1"/>
  <c r="N320" i="3"/>
  <c r="J320" i="3"/>
  <c r="M320" i="3" s="1"/>
  <c r="I320" i="3"/>
  <c r="L320" i="3" s="1"/>
  <c r="J308" i="3"/>
  <c r="M308" i="3" s="1"/>
  <c r="N308" i="3"/>
  <c r="H308" i="3"/>
  <c r="K308" i="3" s="1"/>
  <c r="I308" i="3"/>
  <c r="L308" i="3" s="1"/>
  <c r="I296" i="3"/>
  <c r="L296" i="3" s="1"/>
  <c r="J296" i="3"/>
  <c r="M296" i="3" s="1"/>
  <c r="N296" i="3"/>
  <c r="H296" i="3"/>
  <c r="K296" i="3" s="1"/>
  <c r="I272" i="3"/>
  <c r="L272" i="3" s="1"/>
  <c r="J272" i="3"/>
  <c r="M272" i="3" s="1"/>
  <c r="N272" i="3"/>
  <c r="H272" i="3"/>
  <c r="K272" i="3" s="1"/>
  <c r="N260" i="3"/>
  <c r="H260" i="3"/>
  <c r="K260" i="3" s="1"/>
  <c r="I260" i="3"/>
  <c r="L260" i="3" s="1"/>
  <c r="J260" i="3"/>
  <c r="M260" i="3" s="1"/>
  <c r="H224" i="3"/>
  <c r="K224" i="3" s="1"/>
  <c r="I224" i="3"/>
  <c r="L224" i="3" s="1"/>
  <c r="J224" i="3"/>
  <c r="M224" i="3" s="1"/>
  <c r="N224" i="3"/>
  <c r="I823" i="3"/>
  <c r="L823" i="3" s="1"/>
  <c r="J823" i="3"/>
  <c r="M823" i="3" s="1"/>
  <c r="N823" i="3"/>
  <c r="H823" i="3"/>
  <c r="K823" i="3" s="1"/>
  <c r="H811" i="3"/>
  <c r="K811" i="3" s="1"/>
  <c r="I811" i="3"/>
  <c r="L811" i="3" s="1"/>
  <c r="J811" i="3"/>
  <c r="M811" i="3" s="1"/>
  <c r="N811" i="3"/>
  <c r="H787" i="3"/>
  <c r="K787" i="3" s="1"/>
  <c r="I787" i="3"/>
  <c r="L787" i="3" s="1"/>
  <c r="J787" i="3"/>
  <c r="M787" i="3" s="1"/>
  <c r="N787" i="3"/>
  <c r="H751" i="3"/>
  <c r="K751" i="3" s="1"/>
  <c r="I751" i="3"/>
  <c r="L751" i="3" s="1"/>
  <c r="J751" i="3"/>
  <c r="M751" i="3" s="1"/>
  <c r="N751" i="3"/>
  <c r="H739" i="3"/>
  <c r="K739" i="3" s="1"/>
  <c r="I739" i="3"/>
  <c r="L739" i="3" s="1"/>
  <c r="J739" i="3"/>
  <c r="M739" i="3" s="1"/>
  <c r="N739" i="3"/>
  <c r="H715" i="3"/>
  <c r="K715" i="3" s="1"/>
  <c r="I715" i="3"/>
  <c r="L715" i="3" s="1"/>
  <c r="J715" i="3"/>
  <c r="M715" i="3" s="1"/>
  <c r="N715" i="3"/>
  <c r="H703" i="3"/>
  <c r="K703" i="3" s="1"/>
  <c r="N703" i="3"/>
  <c r="I703" i="3"/>
  <c r="L703" i="3" s="1"/>
  <c r="J703" i="3"/>
  <c r="M703" i="3" s="1"/>
  <c r="H679" i="3"/>
  <c r="K679" i="3" s="1"/>
  <c r="I679" i="3"/>
  <c r="L679" i="3" s="1"/>
  <c r="J679" i="3"/>
  <c r="M679" i="3" s="1"/>
  <c r="N679" i="3"/>
  <c r="H667" i="3"/>
  <c r="K667" i="3" s="1"/>
  <c r="I667" i="3"/>
  <c r="L667" i="3" s="1"/>
  <c r="J667" i="3"/>
  <c r="M667" i="3" s="1"/>
  <c r="N667" i="3"/>
  <c r="H631" i="3"/>
  <c r="K631" i="3" s="1"/>
  <c r="I631" i="3"/>
  <c r="L631" i="3" s="1"/>
  <c r="J631" i="3"/>
  <c r="M631" i="3" s="1"/>
  <c r="N631" i="3"/>
  <c r="H619" i="3"/>
  <c r="K619" i="3" s="1"/>
  <c r="I619" i="3"/>
  <c r="L619" i="3" s="1"/>
  <c r="J619" i="3"/>
  <c r="M619" i="3" s="1"/>
  <c r="N619" i="3"/>
  <c r="H607" i="3"/>
  <c r="K607" i="3" s="1"/>
  <c r="I607" i="3"/>
  <c r="L607" i="3" s="1"/>
  <c r="J607" i="3"/>
  <c r="M607" i="3" s="1"/>
  <c r="N607" i="3"/>
  <c r="H583" i="3"/>
  <c r="K583" i="3" s="1"/>
  <c r="I583" i="3"/>
  <c r="L583" i="3" s="1"/>
  <c r="J583" i="3"/>
  <c r="M583" i="3" s="1"/>
  <c r="N583" i="3"/>
  <c r="N559" i="3"/>
  <c r="H559" i="3"/>
  <c r="K559" i="3" s="1"/>
  <c r="I559" i="3"/>
  <c r="L559" i="3" s="1"/>
  <c r="J559" i="3"/>
  <c r="M559" i="3" s="1"/>
  <c r="H547" i="3"/>
  <c r="K547" i="3" s="1"/>
  <c r="I547" i="3"/>
  <c r="L547" i="3" s="1"/>
  <c r="J547" i="3"/>
  <c r="M547" i="3" s="1"/>
  <c r="N547" i="3"/>
  <c r="H535" i="3"/>
  <c r="K535" i="3" s="1"/>
  <c r="I535" i="3"/>
  <c r="L535" i="3" s="1"/>
  <c r="J535" i="3"/>
  <c r="M535" i="3" s="1"/>
  <c r="N535" i="3"/>
  <c r="H523" i="3"/>
  <c r="K523" i="3" s="1"/>
  <c r="I523" i="3"/>
  <c r="L523" i="3" s="1"/>
  <c r="J523" i="3"/>
  <c r="M523" i="3" s="1"/>
  <c r="N523" i="3"/>
  <c r="N511" i="3"/>
  <c r="H511" i="3"/>
  <c r="K511" i="3" s="1"/>
  <c r="I511" i="3"/>
  <c r="L511" i="3" s="1"/>
  <c r="J511" i="3"/>
  <c r="M511" i="3" s="1"/>
  <c r="H499" i="3"/>
  <c r="K499" i="3" s="1"/>
  <c r="I499" i="3"/>
  <c r="L499" i="3" s="1"/>
  <c r="J499" i="3"/>
  <c r="M499" i="3" s="1"/>
  <c r="N499" i="3"/>
  <c r="N487" i="3"/>
  <c r="H487" i="3"/>
  <c r="K487" i="3" s="1"/>
  <c r="I487" i="3"/>
  <c r="L487" i="3" s="1"/>
  <c r="J487" i="3"/>
  <c r="M487" i="3" s="1"/>
  <c r="I463" i="3"/>
  <c r="L463" i="3" s="1"/>
  <c r="J463" i="3"/>
  <c r="M463" i="3" s="1"/>
  <c r="N463" i="3"/>
  <c r="H463" i="3"/>
  <c r="K463" i="3" s="1"/>
  <c r="H451" i="3"/>
  <c r="K451" i="3" s="1"/>
  <c r="I451" i="3"/>
  <c r="L451" i="3" s="1"/>
  <c r="J451" i="3"/>
  <c r="M451" i="3" s="1"/>
  <c r="N451" i="3"/>
  <c r="H439" i="3"/>
  <c r="K439" i="3" s="1"/>
  <c r="I439" i="3"/>
  <c r="L439" i="3" s="1"/>
  <c r="J439" i="3"/>
  <c r="M439" i="3" s="1"/>
  <c r="N439" i="3"/>
  <c r="N427" i="3"/>
  <c r="H427" i="3"/>
  <c r="K427" i="3" s="1"/>
  <c r="I427" i="3"/>
  <c r="L427" i="3" s="1"/>
  <c r="J427" i="3"/>
  <c r="M427" i="3" s="1"/>
  <c r="H415" i="3"/>
  <c r="K415" i="3" s="1"/>
  <c r="I415" i="3"/>
  <c r="L415" i="3" s="1"/>
  <c r="J415" i="3"/>
  <c r="M415" i="3" s="1"/>
  <c r="N415" i="3"/>
  <c r="H403" i="3"/>
  <c r="K403" i="3" s="1"/>
  <c r="I403" i="3"/>
  <c r="L403" i="3" s="1"/>
  <c r="J403" i="3"/>
  <c r="M403" i="3" s="1"/>
  <c r="N403" i="3"/>
  <c r="H391" i="3"/>
  <c r="K391" i="3" s="1"/>
  <c r="I391" i="3"/>
  <c r="L391" i="3" s="1"/>
  <c r="J391" i="3"/>
  <c r="M391" i="3" s="1"/>
  <c r="N391" i="3"/>
  <c r="H379" i="3"/>
  <c r="K379" i="3" s="1"/>
  <c r="I379" i="3"/>
  <c r="L379" i="3" s="1"/>
  <c r="J379" i="3"/>
  <c r="M379" i="3" s="1"/>
  <c r="N379" i="3"/>
  <c r="N343" i="3"/>
  <c r="H343" i="3"/>
  <c r="K343" i="3" s="1"/>
  <c r="I343" i="3"/>
  <c r="L343" i="3" s="1"/>
  <c r="J343" i="3"/>
  <c r="M343" i="3" s="1"/>
  <c r="N331" i="3"/>
  <c r="H331" i="3"/>
  <c r="K331" i="3" s="1"/>
  <c r="I331" i="3"/>
  <c r="L331" i="3" s="1"/>
  <c r="J331" i="3"/>
  <c r="M331" i="3" s="1"/>
  <c r="J319" i="3"/>
  <c r="M319" i="3" s="1"/>
  <c r="N319" i="3"/>
  <c r="H319" i="3"/>
  <c r="K319" i="3" s="1"/>
  <c r="I319" i="3"/>
  <c r="L319" i="3" s="1"/>
  <c r="I307" i="3"/>
  <c r="L307" i="3" s="1"/>
  <c r="J307" i="3"/>
  <c r="M307" i="3" s="1"/>
  <c r="N307" i="3"/>
  <c r="H307" i="3"/>
  <c r="K307" i="3" s="1"/>
  <c r="H295" i="3"/>
  <c r="K295" i="3" s="1"/>
  <c r="I295" i="3"/>
  <c r="L295" i="3" s="1"/>
  <c r="J295" i="3"/>
  <c r="M295" i="3" s="1"/>
  <c r="N295" i="3"/>
  <c r="J283" i="3"/>
  <c r="M283" i="3" s="1"/>
  <c r="N283" i="3"/>
  <c r="H283" i="3"/>
  <c r="K283" i="3" s="1"/>
  <c r="I283" i="3"/>
  <c r="L283" i="3" s="1"/>
  <c r="H271" i="3"/>
  <c r="K271" i="3" s="1"/>
  <c r="I271" i="3"/>
  <c r="L271" i="3" s="1"/>
  <c r="J271" i="3"/>
  <c r="M271" i="3" s="1"/>
  <c r="N271" i="3"/>
  <c r="N247" i="3"/>
  <c r="H247" i="3"/>
  <c r="K247" i="3" s="1"/>
  <c r="I247" i="3"/>
  <c r="L247" i="3" s="1"/>
  <c r="J247" i="3"/>
  <c r="M247" i="3" s="1"/>
  <c r="H235" i="3"/>
  <c r="K235" i="3" s="1"/>
  <c r="I235" i="3"/>
  <c r="L235" i="3" s="1"/>
  <c r="J235" i="3"/>
  <c r="M235" i="3" s="1"/>
  <c r="N235" i="3"/>
  <c r="H846" i="3"/>
  <c r="K846" i="3" s="1"/>
  <c r="J846" i="3"/>
  <c r="M846" i="3" s="1"/>
  <c r="I834" i="3"/>
  <c r="L834" i="3" s="1"/>
  <c r="H834" i="3"/>
  <c r="K834" i="3" s="1"/>
  <c r="H822" i="3"/>
  <c r="K822" i="3" s="1"/>
  <c r="I822" i="3"/>
  <c r="L822" i="3" s="1"/>
  <c r="J822" i="3"/>
  <c r="M822" i="3" s="1"/>
  <c r="N822" i="3"/>
  <c r="J810" i="3"/>
  <c r="M810" i="3" s="1"/>
  <c r="N810" i="3"/>
  <c r="H810" i="3"/>
  <c r="K810" i="3" s="1"/>
  <c r="I810" i="3"/>
  <c r="L810" i="3" s="1"/>
  <c r="H798" i="3"/>
  <c r="K798" i="3" s="1"/>
  <c r="I798" i="3"/>
  <c r="L798" i="3" s="1"/>
  <c r="J798" i="3"/>
  <c r="M798" i="3" s="1"/>
  <c r="N798" i="3"/>
  <c r="H786" i="3"/>
  <c r="K786" i="3" s="1"/>
  <c r="I786" i="3"/>
  <c r="L786" i="3" s="1"/>
  <c r="J786" i="3"/>
  <c r="M786" i="3" s="1"/>
  <c r="N786" i="3"/>
  <c r="J774" i="3"/>
  <c r="M774" i="3" s="1"/>
  <c r="N774" i="3"/>
  <c r="H774" i="3"/>
  <c r="K774" i="3" s="1"/>
  <c r="I774" i="3"/>
  <c r="L774" i="3" s="1"/>
  <c r="H762" i="3"/>
  <c r="K762" i="3" s="1"/>
  <c r="I762" i="3"/>
  <c r="L762" i="3" s="1"/>
  <c r="J762" i="3"/>
  <c r="M762" i="3" s="1"/>
  <c r="N762" i="3"/>
  <c r="H750" i="3"/>
  <c r="K750" i="3" s="1"/>
  <c r="I750" i="3"/>
  <c r="L750" i="3" s="1"/>
  <c r="J750" i="3"/>
  <c r="M750" i="3" s="1"/>
  <c r="N750" i="3"/>
  <c r="H726" i="3"/>
  <c r="K726" i="3" s="1"/>
  <c r="I726" i="3"/>
  <c r="L726" i="3" s="1"/>
  <c r="J726" i="3"/>
  <c r="M726" i="3" s="1"/>
  <c r="N726" i="3"/>
  <c r="I702" i="3"/>
  <c r="L702" i="3" s="1"/>
  <c r="J702" i="3"/>
  <c r="M702" i="3" s="1"/>
  <c r="N702" i="3"/>
  <c r="H702" i="3"/>
  <c r="K702" i="3" s="1"/>
  <c r="H690" i="3"/>
  <c r="K690" i="3" s="1"/>
  <c r="I690" i="3"/>
  <c r="L690" i="3" s="1"/>
  <c r="J690" i="3"/>
  <c r="M690" i="3" s="1"/>
  <c r="N690" i="3"/>
  <c r="H678" i="3"/>
  <c r="K678" i="3" s="1"/>
  <c r="I678" i="3"/>
  <c r="L678" i="3" s="1"/>
  <c r="J678" i="3"/>
  <c r="M678" i="3" s="1"/>
  <c r="N678" i="3"/>
  <c r="N666" i="3"/>
  <c r="H666" i="3"/>
  <c r="K666" i="3" s="1"/>
  <c r="I666" i="3"/>
  <c r="L666" i="3" s="1"/>
  <c r="J666" i="3"/>
  <c r="M666" i="3" s="1"/>
  <c r="N618" i="3"/>
  <c r="H618" i="3"/>
  <c r="K618" i="3" s="1"/>
  <c r="I618" i="3"/>
  <c r="L618" i="3" s="1"/>
  <c r="J618" i="3"/>
  <c r="M618" i="3" s="1"/>
  <c r="H606" i="3"/>
  <c r="K606" i="3" s="1"/>
  <c r="I606" i="3"/>
  <c r="L606" i="3" s="1"/>
  <c r="J606" i="3"/>
  <c r="M606" i="3" s="1"/>
  <c r="N606" i="3"/>
  <c r="H594" i="3"/>
  <c r="K594" i="3" s="1"/>
  <c r="I594" i="3"/>
  <c r="L594" i="3" s="1"/>
  <c r="J594" i="3"/>
  <c r="M594" i="3" s="1"/>
  <c r="N594" i="3"/>
  <c r="H582" i="3"/>
  <c r="K582" i="3" s="1"/>
  <c r="I582" i="3"/>
  <c r="L582" i="3" s="1"/>
  <c r="J582" i="3"/>
  <c r="M582" i="3" s="1"/>
  <c r="N582" i="3"/>
  <c r="N570" i="3"/>
  <c r="H570" i="3"/>
  <c r="K570" i="3" s="1"/>
  <c r="I570" i="3"/>
  <c r="L570" i="3" s="1"/>
  <c r="J570" i="3"/>
  <c r="M570" i="3" s="1"/>
  <c r="H558" i="3"/>
  <c r="K558" i="3" s="1"/>
  <c r="I558" i="3"/>
  <c r="L558" i="3" s="1"/>
  <c r="J558" i="3"/>
  <c r="M558" i="3" s="1"/>
  <c r="N558" i="3"/>
  <c r="N546" i="3"/>
  <c r="H546" i="3"/>
  <c r="K546" i="3" s="1"/>
  <c r="I546" i="3"/>
  <c r="L546" i="3" s="1"/>
  <c r="J546" i="3"/>
  <c r="M546" i="3" s="1"/>
  <c r="H534" i="3"/>
  <c r="K534" i="3" s="1"/>
  <c r="I534" i="3"/>
  <c r="L534" i="3" s="1"/>
  <c r="J534" i="3"/>
  <c r="M534" i="3" s="1"/>
  <c r="N534" i="3"/>
  <c r="N522" i="3"/>
  <c r="H522" i="3"/>
  <c r="K522" i="3" s="1"/>
  <c r="I522" i="3"/>
  <c r="L522" i="3" s="1"/>
  <c r="J522" i="3"/>
  <c r="M522" i="3" s="1"/>
  <c r="H510" i="3"/>
  <c r="K510" i="3" s="1"/>
  <c r="I510" i="3"/>
  <c r="L510" i="3" s="1"/>
  <c r="J510" i="3"/>
  <c r="M510" i="3" s="1"/>
  <c r="N510" i="3"/>
  <c r="N498" i="3"/>
  <c r="H498" i="3"/>
  <c r="K498" i="3" s="1"/>
  <c r="I498" i="3"/>
  <c r="L498" i="3" s="1"/>
  <c r="J498" i="3"/>
  <c r="M498" i="3" s="1"/>
  <c r="H486" i="3"/>
  <c r="K486" i="3" s="1"/>
  <c r="I486" i="3"/>
  <c r="L486" i="3" s="1"/>
  <c r="J486" i="3"/>
  <c r="M486" i="3" s="1"/>
  <c r="N486" i="3"/>
  <c r="J474" i="3"/>
  <c r="M474" i="3" s="1"/>
  <c r="N474" i="3"/>
  <c r="H474" i="3"/>
  <c r="K474" i="3" s="1"/>
  <c r="I474" i="3"/>
  <c r="L474" i="3" s="1"/>
  <c r="H462" i="3"/>
  <c r="K462" i="3" s="1"/>
  <c r="I462" i="3"/>
  <c r="L462" i="3" s="1"/>
  <c r="J462" i="3"/>
  <c r="M462" i="3" s="1"/>
  <c r="N462" i="3"/>
  <c r="I450" i="3"/>
  <c r="L450" i="3" s="1"/>
  <c r="J450" i="3"/>
  <c r="M450" i="3" s="1"/>
  <c r="N450" i="3"/>
  <c r="H450" i="3"/>
  <c r="K450" i="3" s="1"/>
  <c r="N438" i="3"/>
  <c r="H438" i="3"/>
  <c r="K438" i="3" s="1"/>
  <c r="I438" i="3"/>
  <c r="L438" i="3" s="1"/>
  <c r="J438" i="3"/>
  <c r="M438" i="3" s="1"/>
  <c r="H426" i="3"/>
  <c r="K426" i="3" s="1"/>
  <c r="I426" i="3"/>
  <c r="L426" i="3" s="1"/>
  <c r="J426" i="3"/>
  <c r="M426" i="3" s="1"/>
  <c r="N426" i="3"/>
  <c r="H414" i="3"/>
  <c r="K414" i="3" s="1"/>
  <c r="I414" i="3"/>
  <c r="L414" i="3" s="1"/>
  <c r="J414" i="3"/>
  <c r="M414" i="3" s="1"/>
  <c r="N414" i="3"/>
  <c r="H402" i="3"/>
  <c r="K402" i="3" s="1"/>
  <c r="I402" i="3"/>
  <c r="L402" i="3" s="1"/>
  <c r="J402" i="3"/>
  <c r="M402" i="3" s="1"/>
  <c r="N402" i="3"/>
  <c r="H390" i="3"/>
  <c r="K390" i="3" s="1"/>
  <c r="I390" i="3"/>
  <c r="L390" i="3" s="1"/>
  <c r="J390" i="3"/>
  <c r="M390" i="3" s="1"/>
  <c r="N390" i="3"/>
  <c r="H378" i="3"/>
  <c r="K378" i="3" s="1"/>
  <c r="J378" i="3"/>
  <c r="M378" i="3" s="1"/>
  <c r="N378" i="3"/>
  <c r="I378" i="3"/>
  <c r="L378" i="3" s="1"/>
  <c r="H366" i="3"/>
  <c r="K366" i="3" s="1"/>
  <c r="I366" i="3"/>
  <c r="L366" i="3" s="1"/>
  <c r="N366" i="3"/>
  <c r="J366" i="3"/>
  <c r="M366" i="3" s="1"/>
  <c r="N354" i="3"/>
  <c r="H354" i="3"/>
  <c r="K354" i="3" s="1"/>
  <c r="I354" i="3"/>
  <c r="L354" i="3" s="1"/>
  <c r="J354" i="3"/>
  <c r="M354" i="3" s="1"/>
  <c r="H342" i="3"/>
  <c r="K342" i="3" s="1"/>
  <c r="I342" i="3"/>
  <c r="L342" i="3" s="1"/>
  <c r="N342" i="3"/>
  <c r="J342" i="3"/>
  <c r="M342" i="3" s="1"/>
  <c r="J330" i="3"/>
  <c r="M330" i="3" s="1"/>
  <c r="N330" i="3"/>
  <c r="I330" i="3"/>
  <c r="L330" i="3" s="1"/>
  <c r="H330" i="3"/>
  <c r="K330" i="3" s="1"/>
  <c r="I318" i="3"/>
  <c r="L318" i="3" s="1"/>
  <c r="J318" i="3"/>
  <c r="M318" i="3" s="1"/>
  <c r="N318" i="3"/>
  <c r="H318" i="3"/>
  <c r="K318" i="3" s="1"/>
  <c r="H306" i="3"/>
  <c r="K306" i="3" s="1"/>
  <c r="I306" i="3"/>
  <c r="L306" i="3" s="1"/>
  <c r="J306" i="3"/>
  <c r="M306" i="3" s="1"/>
  <c r="N306" i="3"/>
  <c r="H294" i="3"/>
  <c r="K294" i="3" s="1"/>
  <c r="I294" i="3"/>
  <c r="L294" i="3" s="1"/>
  <c r="J294" i="3"/>
  <c r="M294" i="3" s="1"/>
  <c r="N294" i="3"/>
  <c r="H270" i="3"/>
  <c r="K270" i="3" s="1"/>
  <c r="I270" i="3"/>
  <c r="L270" i="3" s="1"/>
  <c r="J270" i="3"/>
  <c r="M270" i="3" s="1"/>
  <c r="N270" i="3"/>
  <c r="H234" i="3"/>
  <c r="K234" i="3" s="1"/>
  <c r="I234" i="3"/>
  <c r="L234" i="3" s="1"/>
  <c r="J234" i="3"/>
  <c r="M234" i="3" s="1"/>
  <c r="N234" i="3"/>
  <c r="H222" i="3"/>
  <c r="K222" i="3" s="1"/>
  <c r="I222" i="3"/>
  <c r="L222" i="3" s="1"/>
  <c r="J222" i="3"/>
  <c r="M222" i="3" s="1"/>
  <c r="N222" i="3"/>
  <c r="N210" i="3"/>
  <c r="H210" i="3"/>
  <c r="K210" i="3" s="1"/>
  <c r="I210" i="3"/>
  <c r="L210" i="3" s="1"/>
  <c r="J210" i="3"/>
  <c r="M210" i="3" s="1"/>
  <c r="H198" i="3"/>
  <c r="K198" i="3" s="1"/>
  <c r="I198" i="3"/>
  <c r="L198" i="3" s="1"/>
  <c r="J198" i="3"/>
  <c r="M198" i="3" s="1"/>
  <c r="N198" i="3"/>
  <c r="J186" i="3"/>
  <c r="M186" i="3" s="1"/>
  <c r="N186" i="3"/>
  <c r="H186" i="3"/>
  <c r="K186" i="3" s="1"/>
  <c r="I186" i="3"/>
  <c r="L186" i="3" s="1"/>
  <c r="H174" i="3"/>
  <c r="K174" i="3" s="1"/>
  <c r="I174" i="3"/>
  <c r="L174" i="3" s="1"/>
  <c r="J174" i="3"/>
  <c r="M174" i="3" s="1"/>
  <c r="N174" i="3"/>
  <c r="J162" i="3"/>
  <c r="M162" i="3" s="1"/>
  <c r="N162" i="3"/>
  <c r="H162" i="3"/>
  <c r="K162" i="3" s="1"/>
  <c r="I162" i="3"/>
  <c r="L162" i="3" s="1"/>
  <c r="H150" i="3"/>
  <c r="K150" i="3" s="1"/>
  <c r="I150" i="3"/>
  <c r="L150" i="3" s="1"/>
  <c r="J150" i="3"/>
  <c r="M150" i="3" s="1"/>
  <c r="N150" i="3"/>
  <c r="I138" i="3"/>
  <c r="L138" i="3" s="1"/>
  <c r="J138" i="3"/>
  <c r="M138" i="3" s="1"/>
  <c r="N138" i="3"/>
  <c r="H138" i="3"/>
  <c r="K138" i="3" s="1"/>
  <c r="H126" i="3"/>
  <c r="K126" i="3" s="1"/>
  <c r="I126" i="3"/>
  <c r="L126" i="3" s="1"/>
  <c r="J126" i="3"/>
  <c r="M126" i="3" s="1"/>
  <c r="N126" i="3"/>
  <c r="I114" i="3"/>
  <c r="L114" i="3" s="1"/>
  <c r="J114" i="3"/>
  <c r="M114" i="3" s="1"/>
  <c r="N114" i="3"/>
  <c r="H114" i="3"/>
  <c r="K114" i="3" s="1"/>
  <c r="H102" i="3"/>
  <c r="K102" i="3" s="1"/>
  <c r="I102" i="3"/>
  <c r="L102" i="3" s="1"/>
  <c r="J102" i="3"/>
  <c r="M102" i="3" s="1"/>
  <c r="N102" i="3"/>
  <c r="I90" i="3"/>
  <c r="L90" i="3" s="1"/>
  <c r="J90" i="3"/>
  <c r="M90" i="3" s="1"/>
  <c r="N90" i="3"/>
  <c r="H90" i="3"/>
  <c r="K90" i="3" s="1"/>
  <c r="H78" i="3"/>
  <c r="K78" i="3" s="1"/>
  <c r="I78" i="3"/>
  <c r="L78" i="3" s="1"/>
  <c r="J78" i="3"/>
  <c r="M78" i="3" s="1"/>
  <c r="N78" i="3"/>
  <c r="H821" i="3"/>
  <c r="K821" i="3" s="1"/>
  <c r="I821" i="3"/>
  <c r="L821" i="3" s="1"/>
  <c r="J821" i="3"/>
  <c r="M821" i="3" s="1"/>
  <c r="N821" i="3"/>
  <c r="H809" i="3"/>
  <c r="K809" i="3" s="1"/>
  <c r="I809" i="3"/>
  <c r="L809" i="3" s="1"/>
  <c r="J809" i="3"/>
  <c r="M809" i="3" s="1"/>
  <c r="N809" i="3"/>
  <c r="N797" i="3"/>
  <c r="H797" i="3"/>
  <c r="K797" i="3" s="1"/>
  <c r="I797" i="3"/>
  <c r="L797" i="3" s="1"/>
  <c r="J797" i="3"/>
  <c r="M797" i="3" s="1"/>
  <c r="H785" i="3"/>
  <c r="K785" i="3" s="1"/>
  <c r="I785" i="3"/>
  <c r="L785" i="3" s="1"/>
  <c r="J785" i="3"/>
  <c r="M785" i="3" s="1"/>
  <c r="N785" i="3"/>
  <c r="H773" i="3"/>
  <c r="K773" i="3" s="1"/>
  <c r="I773" i="3"/>
  <c r="L773" i="3" s="1"/>
  <c r="J773" i="3"/>
  <c r="M773" i="3" s="1"/>
  <c r="N773" i="3"/>
  <c r="N761" i="3"/>
  <c r="H761" i="3"/>
  <c r="K761" i="3" s="1"/>
  <c r="I761" i="3"/>
  <c r="L761" i="3" s="1"/>
  <c r="J761" i="3"/>
  <c r="M761" i="3" s="1"/>
  <c r="H749" i="3"/>
  <c r="K749" i="3" s="1"/>
  <c r="I749" i="3"/>
  <c r="L749" i="3" s="1"/>
  <c r="J749" i="3"/>
  <c r="M749" i="3" s="1"/>
  <c r="N749" i="3"/>
  <c r="H737" i="3"/>
  <c r="K737" i="3" s="1"/>
  <c r="I737" i="3"/>
  <c r="L737" i="3" s="1"/>
  <c r="J737" i="3"/>
  <c r="M737" i="3" s="1"/>
  <c r="N737" i="3"/>
  <c r="H713" i="3"/>
  <c r="K713" i="3" s="1"/>
  <c r="I713" i="3"/>
  <c r="L713" i="3" s="1"/>
  <c r="J713" i="3"/>
  <c r="M713" i="3" s="1"/>
  <c r="N713" i="3"/>
  <c r="N689" i="3"/>
  <c r="H689" i="3"/>
  <c r="K689" i="3" s="1"/>
  <c r="I689" i="3"/>
  <c r="L689" i="3" s="1"/>
  <c r="J689" i="3"/>
  <c r="M689" i="3" s="1"/>
  <c r="H677" i="3"/>
  <c r="K677" i="3" s="1"/>
  <c r="I677" i="3"/>
  <c r="L677" i="3" s="1"/>
  <c r="J677" i="3"/>
  <c r="M677" i="3" s="1"/>
  <c r="N677" i="3"/>
  <c r="H653" i="3"/>
  <c r="K653" i="3" s="1"/>
  <c r="I653" i="3"/>
  <c r="L653" i="3" s="1"/>
  <c r="J653" i="3"/>
  <c r="M653" i="3" s="1"/>
  <c r="N653" i="3"/>
  <c r="N641" i="3"/>
  <c r="H641" i="3"/>
  <c r="K641" i="3" s="1"/>
  <c r="I641" i="3"/>
  <c r="L641" i="3" s="1"/>
  <c r="J641" i="3"/>
  <c r="M641" i="3" s="1"/>
  <c r="H617" i="3"/>
  <c r="K617" i="3" s="1"/>
  <c r="I617" i="3"/>
  <c r="L617" i="3" s="1"/>
  <c r="J617" i="3"/>
  <c r="M617" i="3" s="1"/>
  <c r="N617" i="3"/>
  <c r="H605" i="3"/>
  <c r="K605" i="3" s="1"/>
  <c r="I605" i="3"/>
  <c r="L605" i="3" s="1"/>
  <c r="J605" i="3"/>
  <c r="M605" i="3" s="1"/>
  <c r="N605" i="3"/>
  <c r="H593" i="3"/>
  <c r="K593" i="3" s="1"/>
  <c r="I593" i="3"/>
  <c r="L593" i="3" s="1"/>
  <c r="J593" i="3"/>
  <c r="M593" i="3" s="1"/>
  <c r="N593" i="3"/>
  <c r="N581" i="3"/>
  <c r="H581" i="3"/>
  <c r="K581" i="3" s="1"/>
  <c r="I581" i="3"/>
  <c r="L581" i="3" s="1"/>
  <c r="J581" i="3"/>
  <c r="M581" i="3" s="1"/>
  <c r="J557" i="3"/>
  <c r="M557" i="3" s="1"/>
  <c r="N557" i="3"/>
  <c r="H557" i="3"/>
  <c r="K557" i="3" s="1"/>
  <c r="I557" i="3"/>
  <c r="L557" i="3" s="1"/>
  <c r="H521" i="3"/>
  <c r="K521" i="3" s="1"/>
  <c r="I521" i="3"/>
  <c r="L521" i="3" s="1"/>
  <c r="J521" i="3"/>
  <c r="M521" i="3" s="1"/>
  <c r="N521" i="3"/>
  <c r="I509" i="3"/>
  <c r="L509" i="3" s="1"/>
  <c r="J509" i="3"/>
  <c r="M509" i="3" s="1"/>
  <c r="N509" i="3"/>
  <c r="H509" i="3"/>
  <c r="K509" i="3" s="1"/>
  <c r="H497" i="3"/>
  <c r="K497" i="3" s="1"/>
  <c r="I497" i="3"/>
  <c r="L497" i="3" s="1"/>
  <c r="J497" i="3"/>
  <c r="M497" i="3" s="1"/>
  <c r="N497" i="3"/>
  <c r="H473" i="3"/>
  <c r="K473" i="3" s="1"/>
  <c r="I473" i="3"/>
  <c r="L473" i="3" s="1"/>
  <c r="J473" i="3"/>
  <c r="M473" i="3" s="1"/>
  <c r="N473" i="3"/>
  <c r="H461" i="3"/>
  <c r="K461" i="3" s="1"/>
  <c r="I461" i="3"/>
  <c r="L461" i="3" s="1"/>
  <c r="J461" i="3"/>
  <c r="M461" i="3" s="1"/>
  <c r="N461" i="3"/>
  <c r="H449" i="3"/>
  <c r="K449" i="3" s="1"/>
  <c r="I449" i="3"/>
  <c r="L449" i="3" s="1"/>
  <c r="J449" i="3"/>
  <c r="M449" i="3" s="1"/>
  <c r="N449" i="3"/>
  <c r="H425" i="3"/>
  <c r="K425" i="3" s="1"/>
  <c r="I425" i="3"/>
  <c r="L425" i="3" s="1"/>
  <c r="J425" i="3"/>
  <c r="M425" i="3" s="1"/>
  <c r="N425" i="3"/>
  <c r="H413" i="3"/>
  <c r="K413" i="3" s="1"/>
  <c r="I413" i="3"/>
  <c r="L413" i="3" s="1"/>
  <c r="J413" i="3"/>
  <c r="M413" i="3" s="1"/>
  <c r="N413" i="3"/>
  <c r="H401" i="3"/>
  <c r="K401" i="3" s="1"/>
  <c r="I401" i="3"/>
  <c r="L401" i="3" s="1"/>
  <c r="J401" i="3"/>
  <c r="M401" i="3" s="1"/>
  <c r="N401" i="3"/>
  <c r="N389" i="3"/>
  <c r="H389" i="3"/>
  <c r="K389" i="3" s="1"/>
  <c r="I389" i="3"/>
  <c r="L389" i="3" s="1"/>
  <c r="J389" i="3"/>
  <c r="M389" i="3" s="1"/>
  <c r="N377" i="3"/>
  <c r="H377" i="3"/>
  <c r="K377" i="3" s="1"/>
  <c r="I377" i="3"/>
  <c r="L377" i="3" s="1"/>
  <c r="J377" i="3"/>
  <c r="M377" i="3" s="1"/>
  <c r="J353" i="3"/>
  <c r="M353" i="3" s="1"/>
  <c r="N353" i="3"/>
  <c r="H353" i="3"/>
  <c r="K353" i="3" s="1"/>
  <c r="I353" i="3"/>
  <c r="L353" i="3" s="1"/>
  <c r="J341" i="3"/>
  <c r="M341" i="3" s="1"/>
  <c r="N341" i="3"/>
  <c r="H341" i="3"/>
  <c r="K341" i="3" s="1"/>
  <c r="I341" i="3"/>
  <c r="L341" i="3" s="1"/>
  <c r="I329" i="3"/>
  <c r="L329" i="3" s="1"/>
  <c r="J329" i="3"/>
  <c r="M329" i="3" s="1"/>
  <c r="N329" i="3"/>
  <c r="H329" i="3"/>
  <c r="K329" i="3" s="1"/>
  <c r="I281" i="3"/>
  <c r="L281" i="3" s="1"/>
  <c r="J281" i="3"/>
  <c r="M281" i="3" s="1"/>
  <c r="H281" i="3"/>
  <c r="K281" i="3" s="1"/>
  <c r="N281" i="3"/>
  <c r="N269" i="3"/>
  <c r="H269" i="3"/>
  <c r="K269" i="3" s="1"/>
  <c r="I269" i="3"/>
  <c r="L269" i="3" s="1"/>
  <c r="J269" i="3"/>
  <c r="M269" i="3" s="1"/>
  <c r="H257" i="3"/>
  <c r="K257" i="3" s="1"/>
  <c r="I257" i="3"/>
  <c r="L257" i="3" s="1"/>
  <c r="J257" i="3"/>
  <c r="M257" i="3" s="1"/>
  <c r="N257" i="3"/>
  <c r="N245" i="3"/>
  <c r="H245" i="3"/>
  <c r="K245" i="3" s="1"/>
  <c r="I245" i="3"/>
  <c r="L245" i="3" s="1"/>
  <c r="J245" i="3"/>
  <c r="M245" i="3" s="1"/>
  <c r="H233" i="3"/>
  <c r="K233" i="3" s="1"/>
  <c r="I233" i="3"/>
  <c r="L233" i="3" s="1"/>
  <c r="J233" i="3"/>
  <c r="M233" i="3" s="1"/>
  <c r="N233" i="3"/>
  <c r="H209" i="3"/>
  <c r="K209" i="3" s="1"/>
  <c r="I209" i="3"/>
  <c r="L209" i="3" s="1"/>
  <c r="J209" i="3"/>
  <c r="M209" i="3" s="1"/>
  <c r="N209" i="3"/>
  <c r="J197" i="3"/>
  <c r="M197" i="3" s="1"/>
  <c r="N197" i="3"/>
  <c r="H197" i="3"/>
  <c r="K197" i="3" s="1"/>
  <c r="I197" i="3"/>
  <c r="L197" i="3" s="1"/>
  <c r="H185" i="3"/>
  <c r="K185" i="3" s="1"/>
  <c r="I185" i="3"/>
  <c r="L185" i="3" s="1"/>
  <c r="J185" i="3"/>
  <c r="M185" i="3" s="1"/>
  <c r="N185" i="3"/>
  <c r="H149" i="3"/>
  <c r="K149" i="3" s="1"/>
  <c r="I149" i="3"/>
  <c r="L149" i="3" s="1"/>
  <c r="J149" i="3"/>
  <c r="M149" i="3" s="1"/>
  <c r="N149" i="3"/>
  <c r="H125" i="3"/>
  <c r="K125" i="3" s="1"/>
  <c r="I125" i="3"/>
  <c r="L125" i="3" s="1"/>
  <c r="J125" i="3"/>
  <c r="M125" i="3" s="1"/>
  <c r="N125" i="3"/>
  <c r="H113" i="3"/>
  <c r="K113" i="3" s="1"/>
  <c r="I113" i="3"/>
  <c r="L113" i="3" s="1"/>
  <c r="J113" i="3"/>
  <c r="M113" i="3" s="1"/>
  <c r="N113" i="3"/>
  <c r="H101" i="3"/>
  <c r="K101" i="3" s="1"/>
  <c r="I101" i="3"/>
  <c r="L101" i="3" s="1"/>
  <c r="J101" i="3"/>
  <c r="M101" i="3" s="1"/>
  <c r="N101" i="3"/>
  <c r="H89" i="3"/>
  <c r="K89" i="3" s="1"/>
  <c r="I89" i="3"/>
  <c r="L89" i="3" s="1"/>
  <c r="J89" i="3"/>
  <c r="M89" i="3" s="1"/>
  <c r="N89" i="3"/>
  <c r="H77" i="3"/>
  <c r="K77" i="3" s="1"/>
  <c r="I77" i="3"/>
  <c r="L77" i="3" s="1"/>
  <c r="J77" i="3"/>
  <c r="M77" i="3" s="1"/>
  <c r="N77" i="3"/>
  <c r="H820" i="3"/>
  <c r="K820" i="3" s="1"/>
  <c r="I820" i="3"/>
  <c r="L820" i="3" s="1"/>
  <c r="J820" i="3"/>
  <c r="M820" i="3" s="1"/>
  <c r="N820" i="3"/>
  <c r="J808" i="3"/>
  <c r="M808" i="3" s="1"/>
  <c r="N808" i="3"/>
  <c r="H808" i="3"/>
  <c r="K808" i="3" s="1"/>
  <c r="I808" i="3"/>
  <c r="L808" i="3" s="1"/>
  <c r="H796" i="3"/>
  <c r="K796" i="3" s="1"/>
  <c r="I796" i="3"/>
  <c r="L796" i="3" s="1"/>
  <c r="J796" i="3"/>
  <c r="M796" i="3" s="1"/>
  <c r="N796" i="3"/>
  <c r="H748" i="3"/>
  <c r="K748" i="3" s="1"/>
  <c r="I748" i="3"/>
  <c r="L748" i="3" s="1"/>
  <c r="J748" i="3"/>
  <c r="M748" i="3" s="1"/>
  <c r="N748" i="3"/>
  <c r="I736" i="3"/>
  <c r="L736" i="3" s="1"/>
  <c r="J736" i="3"/>
  <c r="M736" i="3" s="1"/>
  <c r="N736" i="3"/>
  <c r="H736" i="3"/>
  <c r="K736" i="3" s="1"/>
  <c r="H724" i="3"/>
  <c r="K724" i="3" s="1"/>
  <c r="I724" i="3"/>
  <c r="L724" i="3" s="1"/>
  <c r="J724" i="3"/>
  <c r="M724" i="3" s="1"/>
  <c r="N724" i="3"/>
  <c r="N712" i="3"/>
  <c r="I712" i="3"/>
  <c r="L712" i="3" s="1"/>
  <c r="J712" i="3"/>
  <c r="M712" i="3" s="1"/>
  <c r="H712" i="3"/>
  <c r="K712" i="3" s="1"/>
  <c r="I700" i="3"/>
  <c r="L700" i="3" s="1"/>
  <c r="J700" i="3"/>
  <c r="M700" i="3" s="1"/>
  <c r="N700" i="3"/>
  <c r="H700" i="3"/>
  <c r="K700" i="3" s="1"/>
  <c r="H688" i="3"/>
  <c r="K688" i="3" s="1"/>
  <c r="I688" i="3"/>
  <c r="L688" i="3" s="1"/>
  <c r="J688" i="3"/>
  <c r="M688" i="3" s="1"/>
  <c r="N688" i="3"/>
  <c r="N664" i="3"/>
  <c r="H664" i="3"/>
  <c r="K664" i="3" s="1"/>
  <c r="I664" i="3"/>
  <c r="L664" i="3" s="1"/>
  <c r="J664" i="3"/>
  <c r="M664" i="3" s="1"/>
  <c r="H628" i="3"/>
  <c r="K628" i="3" s="1"/>
  <c r="I628" i="3"/>
  <c r="L628" i="3" s="1"/>
  <c r="J628" i="3"/>
  <c r="M628" i="3" s="1"/>
  <c r="N628" i="3"/>
  <c r="N616" i="3"/>
  <c r="H616" i="3"/>
  <c r="K616" i="3" s="1"/>
  <c r="I616" i="3"/>
  <c r="L616" i="3" s="1"/>
  <c r="J616" i="3"/>
  <c r="M616" i="3" s="1"/>
  <c r="I604" i="3"/>
  <c r="L604" i="3" s="1"/>
  <c r="J604" i="3"/>
  <c r="M604" i="3" s="1"/>
  <c r="N604" i="3"/>
  <c r="H604" i="3"/>
  <c r="K604" i="3" s="1"/>
  <c r="N592" i="3"/>
  <c r="H592" i="3"/>
  <c r="K592" i="3" s="1"/>
  <c r="I592" i="3"/>
  <c r="L592" i="3" s="1"/>
  <c r="J592" i="3"/>
  <c r="M592" i="3" s="1"/>
  <c r="H580" i="3"/>
  <c r="K580" i="3" s="1"/>
  <c r="I580" i="3"/>
  <c r="L580" i="3" s="1"/>
  <c r="J580" i="3"/>
  <c r="M580" i="3" s="1"/>
  <c r="N580" i="3"/>
  <c r="J568" i="3"/>
  <c r="M568" i="3" s="1"/>
  <c r="N568" i="3"/>
  <c r="H568" i="3"/>
  <c r="K568" i="3" s="1"/>
  <c r="I568" i="3"/>
  <c r="L568" i="3" s="1"/>
  <c r="H556" i="3"/>
  <c r="K556" i="3" s="1"/>
  <c r="I556" i="3"/>
  <c r="L556" i="3" s="1"/>
  <c r="J556" i="3"/>
  <c r="M556" i="3" s="1"/>
  <c r="N556" i="3"/>
  <c r="J544" i="3"/>
  <c r="M544" i="3" s="1"/>
  <c r="N544" i="3"/>
  <c r="H544" i="3"/>
  <c r="K544" i="3" s="1"/>
  <c r="I544" i="3"/>
  <c r="L544" i="3" s="1"/>
  <c r="H532" i="3"/>
  <c r="K532" i="3" s="1"/>
  <c r="I532" i="3"/>
  <c r="L532" i="3" s="1"/>
  <c r="N532" i="3"/>
  <c r="J532" i="3"/>
  <c r="M532" i="3" s="1"/>
  <c r="H508" i="3"/>
  <c r="K508" i="3" s="1"/>
  <c r="I508" i="3"/>
  <c r="L508" i="3" s="1"/>
  <c r="J508" i="3"/>
  <c r="M508" i="3" s="1"/>
  <c r="N508" i="3"/>
  <c r="I496" i="3"/>
  <c r="L496" i="3" s="1"/>
  <c r="J496" i="3"/>
  <c r="M496" i="3" s="1"/>
  <c r="N496" i="3"/>
  <c r="H496" i="3"/>
  <c r="K496" i="3" s="1"/>
  <c r="H484" i="3"/>
  <c r="K484" i="3" s="1"/>
  <c r="I484" i="3"/>
  <c r="L484" i="3" s="1"/>
  <c r="J484" i="3"/>
  <c r="M484" i="3" s="1"/>
  <c r="N484" i="3"/>
  <c r="H472" i="3"/>
  <c r="K472" i="3" s="1"/>
  <c r="I472" i="3"/>
  <c r="L472" i="3" s="1"/>
  <c r="J472" i="3"/>
  <c r="M472" i="3" s="1"/>
  <c r="N472" i="3"/>
  <c r="N460" i="3"/>
  <c r="H460" i="3"/>
  <c r="K460" i="3" s="1"/>
  <c r="I460" i="3"/>
  <c r="L460" i="3" s="1"/>
  <c r="J460" i="3"/>
  <c r="M460" i="3" s="1"/>
  <c r="H448" i="3"/>
  <c r="K448" i="3" s="1"/>
  <c r="I448" i="3"/>
  <c r="L448" i="3" s="1"/>
  <c r="J448" i="3"/>
  <c r="M448" i="3" s="1"/>
  <c r="N448" i="3"/>
  <c r="J436" i="3"/>
  <c r="M436" i="3" s="1"/>
  <c r="N436" i="3"/>
  <c r="H436" i="3"/>
  <c r="K436" i="3" s="1"/>
  <c r="I436" i="3"/>
  <c r="L436" i="3" s="1"/>
  <c r="H412" i="3"/>
  <c r="K412" i="3" s="1"/>
  <c r="I412" i="3"/>
  <c r="L412" i="3" s="1"/>
  <c r="J412" i="3"/>
  <c r="M412" i="3" s="1"/>
  <c r="N412" i="3"/>
  <c r="J400" i="3"/>
  <c r="M400" i="3" s="1"/>
  <c r="N400" i="3"/>
  <c r="H400" i="3"/>
  <c r="K400" i="3" s="1"/>
  <c r="I400" i="3"/>
  <c r="L400" i="3" s="1"/>
  <c r="H388" i="3"/>
  <c r="K388" i="3" s="1"/>
  <c r="I388" i="3"/>
  <c r="L388" i="3" s="1"/>
  <c r="J388" i="3"/>
  <c r="M388" i="3" s="1"/>
  <c r="N388" i="3"/>
  <c r="J376" i="3"/>
  <c r="M376" i="3" s="1"/>
  <c r="H376" i="3"/>
  <c r="K376" i="3" s="1"/>
  <c r="I376" i="3"/>
  <c r="L376" i="3" s="1"/>
  <c r="N376" i="3"/>
  <c r="I364" i="3"/>
  <c r="L364" i="3" s="1"/>
  <c r="J364" i="3"/>
  <c r="M364" i="3" s="1"/>
  <c r="N364" i="3"/>
  <c r="H364" i="3"/>
  <c r="K364" i="3" s="1"/>
  <c r="I352" i="3"/>
  <c r="L352" i="3" s="1"/>
  <c r="J352" i="3"/>
  <c r="M352" i="3" s="1"/>
  <c r="N352" i="3"/>
  <c r="H352" i="3"/>
  <c r="K352" i="3" s="1"/>
  <c r="I340" i="3"/>
  <c r="L340" i="3" s="1"/>
  <c r="J340" i="3"/>
  <c r="M340" i="3" s="1"/>
  <c r="N340" i="3"/>
  <c r="H340" i="3"/>
  <c r="K340" i="3" s="1"/>
  <c r="H328" i="3"/>
  <c r="K328" i="3" s="1"/>
  <c r="I328" i="3"/>
  <c r="L328" i="3" s="1"/>
  <c r="J328" i="3"/>
  <c r="M328" i="3" s="1"/>
  <c r="N328" i="3"/>
  <c r="H316" i="3"/>
  <c r="K316" i="3" s="1"/>
  <c r="I316" i="3"/>
  <c r="L316" i="3" s="1"/>
  <c r="J316" i="3"/>
  <c r="M316" i="3" s="1"/>
  <c r="N316" i="3"/>
  <c r="N304" i="3"/>
  <c r="H304" i="3"/>
  <c r="K304" i="3" s="1"/>
  <c r="I304" i="3"/>
  <c r="L304" i="3" s="1"/>
  <c r="J304" i="3"/>
  <c r="M304" i="3" s="1"/>
  <c r="N292" i="3"/>
  <c r="H292" i="3"/>
  <c r="K292" i="3" s="1"/>
  <c r="I292" i="3"/>
  <c r="L292" i="3" s="1"/>
  <c r="J292" i="3"/>
  <c r="M292" i="3" s="1"/>
  <c r="H280" i="3"/>
  <c r="K280" i="3" s="1"/>
  <c r="I280" i="3"/>
  <c r="L280" i="3" s="1"/>
  <c r="J280" i="3"/>
  <c r="M280" i="3" s="1"/>
  <c r="N280" i="3"/>
  <c r="H819" i="3"/>
  <c r="K819" i="3" s="1"/>
  <c r="I819" i="3"/>
  <c r="L819" i="3" s="1"/>
  <c r="J819" i="3"/>
  <c r="M819" i="3" s="1"/>
  <c r="N819" i="3"/>
  <c r="H807" i="3"/>
  <c r="K807" i="3" s="1"/>
  <c r="I807" i="3"/>
  <c r="L807" i="3" s="1"/>
  <c r="J807" i="3"/>
  <c r="M807" i="3" s="1"/>
  <c r="N807" i="3"/>
  <c r="N795" i="3"/>
  <c r="H795" i="3"/>
  <c r="K795" i="3" s="1"/>
  <c r="I795" i="3"/>
  <c r="L795" i="3" s="1"/>
  <c r="J795" i="3"/>
  <c r="M795" i="3" s="1"/>
  <c r="H783" i="3"/>
  <c r="K783" i="3" s="1"/>
  <c r="I783" i="3"/>
  <c r="L783" i="3" s="1"/>
  <c r="J783" i="3"/>
  <c r="M783" i="3" s="1"/>
  <c r="N783" i="3"/>
  <c r="N759" i="3"/>
  <c r="H759" i="3"/>
  <c r="K759" i="3" s="1"/>
  <c r="I759" i="3"/>
  <c r="L759" i="3" s="1"/>
  <c r="J759" i="3"/>
  <c r="M759" i="3" s="1"/>
  <c r="H735" i="3"/>
  <c r="K735" i="3" s="1"/>
  <c r="I735" i="3"/>
  <c r="L735" i="3" s="1"/>
  <c r="J735" i="3"/>
  <c r="M735" i="3" s="1"/>
  <c r="N735" i="3"/>
  <c r="N723" i="3"/>
  <c r="H723" i="3"/>
  <c r="K723" i="3" s="1"/>
  <c r="I723" i="3"/>
  <c r="L723" i="3" s="1"/>
  <c r="J723" i="3"/>
  <c r="M723" i="3" s="1"/>
  <c r="J699" i="3"/>
  <c r="M699" i="3" s="1"/>
  <c r="N699" i="3"/>
  <c r="H699" i="3"/>
  <c r="K699" i="3" s="1"/>
  <c r="I699" i="3"/>
  <c r="L699" i="3" s="1"/>
  <c r="H651" i="3"/>
  <c r="K651" i="3" s="1"/>
  <c r="I651" i="3"/>
  <c r="L651" i="3" s="1"/>
  <c r="J651" i="3"/>
  <c r="M651" i="3" s="1"/>
  <c r="N651" i="3"/>
  <c r="N639" i="3"/>
  <c r="H639" i="3"/>
  <c r="K639" i="3" s="1"/>
  <c r="I639" i="3"/>
  <c r="L639" i="3" s="1"/>
  <c r="J639" i="3"/>
  <c r="M639" i="3" s="1"/>
  <c r="H615" i="3"/>
  <c r="K615" i="3" s="1"/>
  <c r="I615" i="3"/>
  <c r="L615" i="3" s="1"/>
  <c r="J615" i="3"/>
  <c r="M615" i="3" s="1"/>
  <c r="N615" i="3"/>
  <c r="H603" i="3"/>
  <c r="K603" i="3" s="1"/>
  <c r="I603" i="3"/>
  <c r="L603" i="3" s="1"/>
  <c r="J603" i="3"/>
  <c r="M603" i="3" s="1"/>
  <c r="N603" i="3"/>
  <c r="H567" i="3"/>
  <c r="K567" i="3" s="1"/>
  <c r="I567" i="3"/>
  <c r="L567" i="3" s="1"/>
  <c r="J567" i="3"/>
  <c r="M567" i="3" s="1"/>
  <c r="N567" i="3"/>
  <c r="H543" i="3"/>
  <c r="K543" i="3" s="1"/>
  <c r="I543" i="3"/>
  <c r="L543" i="3" s="1"/>
  <c r="J543" i="3"/>
  <c r="M543" i="3" s="1"/>
  <c r="N543" i="3"/>
  <c r="J531" i="3"/>
  <c r="M531" i="3" s="1"/>
  <c r="N531" i="3"/>
  <c r="H531" i="3"/>
  <c r="K531" i="3" s="1"/>
  <c r="I531" i="3"/>
  <c r="L531" i="3" s="1"/>
  <c r="H519" i="3"/>
  <c r="K519" i="3" s="1"/>
  <c r="I519" i="3"/>
  <c r="L519" i="3" s="1"/>
  <c r="J519" i="3"/>
  <c r="M519" i="3" s="1"/>
  <c r="N519" i="3"/>
  <c r="I507" i="3"/>
  <c r="L507" i="3" s="1"/>
  <c r="J507" i="3"/>
  <c r="M507" i="3" s="1"/>
  <c r="N507" i="3"/>
  <c r="H507" i="3"/>
  <c r="K507" i="3" s="1"/>
  <c r="H495" i="3"/>
  <c r="K495" i="3" s="1"/>
  <c r="I495" i="3"/>
  <c r="L495" i="3" s="1"/>
  <c r="J495" i="3"/>
  <c r="M495" i="3" s="1"/>
  <c r="N495" i="3"/>
  <c r="H483" i="3"/>
  <c r="K483" i="3" s="1"/>
  <c r="I483" i="3"/>
  <c r="L483" i="3" s="1"/>
  <c r="J483" i="3"/>
  <c r="M483" i="3" s="1"/>
  <c r="N483" i="3"/>
  <c r="H471" i="3"/>
  <c r="K471" i="3" s="1"/>
  <c r="I471" i="3"/>
  <c r="L471" i="3" s="1"/>
  <c r="J471" i="3"/>
  <c r="M471" i="3" s="1"/>
  <c r="N471" i="3"/>
  <c r="H459" i="3"/>
  <c r="K459" i="3" s="1"/>
  <c r="I459" i="3"/>
  <c r="L459" i="3" s="1"/>
  <c r="J459" i="3"/>
  <c r="M459" i="3" s="1"/>
  <c r="N459" i="3"/>
  <c r="N447" i="3"/>
  <c r="H447" i="3"/>
  <c r="K447" i="3" s="1"/>
  <c r="I447" i="3"/>
  <c r="L447" i="3" s="1"/>
  <c r="J447" i="3"/>
  <c r="M447" i="3" s="1"/>
  <c r="N411" i="3"/>
  <c r="H411" i="3"/>
  <c r="K411" i="3" s="1"/>
  <c r="I411" i="3"/>
  <c r="L411" i="3" s="1"/>
  <c r="J411" i="3"/>
  <c r="M411" i="3" s="1"/>
  <c r="H399" i="3"/>
  <c r="K399" i="3" s="1"/>
  <c r="I399" i="3"/>
  <c r="L399" i="3" s="1"/>
  <c r="J399" i="3"/>
  <c r="M399" i="3" s="1"/>
  <c r="N399" i="3"/>
  <c r="J387" i="3"/>
  <c r="M387" i="3" s="1"/>
  <c r="N387" i="3"/>
  <c r="H387" i="3"/>
  <c r="K387" i="3" s="1"/>
  <c r="I387" i="3"/>
  <c r="L387" i="3" s="1"/>
  <c r="I363" i="3"/>
  <c r="L363" i="3" s="1"/>
  <c r="J363" i="3"/>
  <c r="M363" i="3" s="1"/>
  <c r="H363" i="3"/>
  <c r="K363" i="3" s="1"/>
  <c r="N363" i="3"/>
  <c r="I351" i="3"/>
  <c r="L351" i="3" s="1"/>
  <c r="J351" i="3"/>
  <c r="M351" i="3" s="1"/>
  <c r="N351" i="3"/>
  <c r="H351" i="3"/>
  <c r="K351" i="3" s="1"/>
  <c r="I842" i="3"/>
  <c r="L842" i="3" s="1"/>
  <c r="H842" i="3"/>
  <c r="K842" i="3" s="1"/>
  <c r="H830" i="3"/>
  <c r="K830" i="3" s="1"/>
  <c r="I830" i="3"/>
  <c r="L830" i="3" s="1"/>
  <c r="J830" i="3"/>
  <c r="M830" i="3" s="1"/>
  <c r="N830" i="3"/>
  <c r="I806" i="3"/>
  <c r="L806" i="3" s="1"/>
  <c r="J806" i="3"/>
  <c r="M806" i="3" s="1"/>
  <c r="N806" i="3"/>
  <c r="H806" i="3"/>
  <c r="K806" i="3" s="1"/>
  <c r="H794" i="3"/>
  <c r="K794" i="3" s="1"/>
  <c r="I794" i="3"/>
  <c r="L794" i="3" s="1"/>
  <c r="J794" i="3"/>
  <c r="M794" i="3" s="1"/>
  <c r="N794" i="3"/>
  <c r="H782" i="3"/>
  <c r="K782" i="3" s="1"/>
  <c r="I782" i="3"/>
  <c r="L782" i="3" s="1"/>
  <c r="J782" i="3"/>
  <c r="M782" i="3" s="1"/>
  <c r="N782" i="3"/>
  <c r="N746" i="3"/>
  <c r="H746" i="3"/>
  <c r="K746" i="3" s="1"/>
  <c r="I746" i="3"/>
  <c r="L746" i="3" s="1"/>
  <c r="J746" i="3"/>
  <c r="M746" i="3" s="1"/>
  <c r="H734" i="3"/>
  <c r="K734" i="3" s="1"/>
  <c r="I734" i="3"/>
  <c r="L734" i="3" s="1"/>
  <c r="J734" i="3"/>
  <c r="M734" i="3" s="1"/>
  <c r="N734" i="3"/>
  <c r="H722" i="3"/>
  <c r="K722" i="3" s="1"/>
  <c r="I722" i="3"/>
  <c r="L722" i="3" s="1"/>
  <c r="J722" i="3"/>
  <c r="M722" i="3" s="1"/>
  <c r="N722" i="3"/>
  <c r="H674" i="3"/>
  <c r="K674" i="3" s="1"/>
  <c r="I674" i="3"/>
  <c r="L674" i="3" s="1"/>
  <c r="J674" i="3"/>
  <c r="M674" i="3" s="1"/>
  <c r="N674" i="3"/>
  <c r="N662" i="3"/>
  <c r="H662" i="3"/>
  <c r="K662" i="3" s="1"/>
  <c r="I662" i="3"/>
  <c r="L662" i="3" s="1"/>
  <c r="J662" i="3"/>
  <c r="M662" i="3" s="1"/>
  <c r="H650" i="3"/>
  <c r="K650" i="3" s="1"/>
  <c r="I650" i="3"/>
  <c r="L650" i="3" s="1"/>
  <c r="J650" i="3"/>
  <c r="M650" i="3" s="1"/>
  <c r="N650" i="3"/>
  <c r="H638" i="3"/>
  <c r="K638" i="3" s="1"/>
  <c r="I638" i="3"/>
  <c r="L638" i="3" s="1"/>
  <c r="J638" i="3"/>
  <c r="M638" i="3" s="1"/>
  <c r="N638" i="3"/>
  <c r="H602" i="3"/>
  <c r="K602" i="3" s="1"/>
  <c r="I602" i="3"/>
  <c r="L602" i="3" s="1"/>
  <c r="J602" i="3"/>
  <c r="M602" i="3" s="1"/>
  <c r="N602" i="3"/>
  <c r="H578" i="3"/>
  <c r="K578" i="3" s="1"/>
  <c r="I578" i="3"/>
  <c r="L578" i="3" s="1"/>
  <c r="J578" i="3"/>
  <c r="M578" i="3" s="1"/>
  <c r="N578" i="3"/>
  <c r="N566" i="3"/>
  <c r="H566" i="3"/>
  <c r="K566" i="3" s="1"/>
  <c r="I566" i="3"/>
  <c r="L566" i="3" s="1"/>
  <c r="J566" i="3"/>
  <c r="M566" i="3" s="1"/>
  <c r="N542" i="3"/>
  <c r="H542" i="3"/>
  <c r="K542" i="3" s="1"/>
  <c r="I542" i="3"/>
  <c r="L542" i="3" s="1"/>
  <c r="J542" i="3"/>
  <c r="M542" i="3" s="1"/>
  <c r="H530" i="3"/>
  <c r="K530" i="3" s="1"/>
  <c r="I530" i="3"/>
  <c r="L530" i="3" s="1"/>
  <c r="J530" i="3"/>
  <c r="M530" i="3" s="1"/>
  <c r="N530" i="3"/>
  <c r="N518" i="3"/>
  <c r="H518" i="3"/>
  <c r="K518" i="3" s="1"/>
  <c r="I518" i="3"/>
  <c r="L518" i="3" s="1"/>
  <c r="J518" i="3"/>
  <c r="M518" i="3" s="1"/>
  <c r="J494" i="3"/>
  <c r="M494" i="3" s="1"/>
  <c r="N494" i="3"/>
  <c r="H494" i="3"/>
  <c r="K494" i="3" s="1"/>
  <c r="I494" i="3"/>
  <c r="L494" i="3" s="1"/>
  <c r="H482" i="3"/>
  <c r="K482" i="3" s="1"/>
  <c r="I482" i="3"/>
  <c r="L482" i="3" s="1"/>
  <c r="J482" i="3"/>
  <c r="M482" i="3" s="1"/>
  <c r="N482" i="3"/>
  <c r="N458" i="3"/>
  <c r="H458" i="3"/>
  <c r="K458" i="3" s="1"/>
  <c r="I458" i="3"/>
  <c r="L458" i="3" s="1"/>
  <c r="J458" i="3"/>
  <c r="M458" i="3" s="1"/>
  <c r="H446" i="3"/>
  <c r="K446" i="3" s="1"/>
  <c r="I446" i="3"/>
  <c r="L446" i="3" s="1"/>
  <c r="J446" i="3"/>
  <c r="M446" i="3" s="1"/>
  <c r="N446" i="3"/>
  <c r="J434" i="3"/>
  <c r="M434" i="3" s="1"/>
  <c r="N434" i="3"/>
  <c r="H434" i="3"/>
  <c r="K434" i="3" s="1"/>
  <c r="I434" i="3"/>
  <c r="L434" i="3" s="1"/>
  <c r="N422" i="3"/>
  <c r="H422" i="3"/>
  <c r="K422" i="3" s="1"/>
  <c r="I422" i="3"/>
  <c r="L422" i="3" s="1"/>
  <c r="J422" i="3"/>
  <c r="M422" i="3" s="1"/>
  <c r="H410" i="3"/>
  <c r="K410" i="3" s="1"/>
  <c r="I410" i="3"/>
  <c r="L410" i="3" s="1"/>
  <c r="J410" i="3"/>
  <c r="M410" i="3" s="1"/>
  <c r="N410" i="3"/>
  <c r="H386" i="3"/>
  <c r="K386" i="3" s="1"/>
  <c r="I386" i="3"/>
  <c r="L386" i="3" s="1"/>
  <c r="J386" i="3"/>
  <c r="M386" i="3" s="1"/>
  <c r="N386" i="3"/>
  <c r="J374" i="3"/>
  <c r="M374" i="3" s="1"/>
  <c r="H374" i="3"/>
  <c r="K374" i="3" s="1"/>
  <c r="I374" i="3"/>
  <c r="L374" i="3" s="1"/>
  <c r="N374" i="3"/>
  <c r="J362" i="3"/>
  <c r="M362" i="3" s="1"/>
  <c r="N362" i="3"/>
  <c r="I362" i="3"/>
  <c r="L362" i="3" s="1"/>
  <c r="H362" i="3"/>
  <c r="K362" i="3" s="1"/>
  <c r="J350" i="3"/>
  <c r="M350" i="3" s="1"/>
  <c r="H350" i="3"/>
  <c r="K350" i="3" s="1"/>
  <c r="I350" i="3"/>
  <c r="L350" i="3" s="1"/>
  <c r="N350" i="3"/>
  <c r="N338" i="3"/>
  <c r="H338" i="3"/>
  <c r="K338" i="3" s="1"/>
  <c r="I338" i="3"/>
  <c r="L338" i="3" s="1"/>
  <c r="J338" i="3"/>
  <c r="M338" i="3" s="1"/>
  <c r="N326" i="3"/>
  <c r="H326" i="3"/>
  <c r="K326" i="3" s="1"/>
  <c r="I326" i="3"/>
  <c r="L326" i="3" s="1"/>
  <c r="J326" i="3"/>
  <c r="M326" i="3" s="1"/>
  <c r="J314" i="3"/>
  <c r="M314" i="3" s="1"/>
  <c r="N314" i="3"/>
  <c r="H314" i="3"/>
  <c r="K314" i="3" s="1"/>
  <c r="I314" i="3"/>
  <c r="L314" i="3" s="1"/>
  <c r="I302" i="3"/>
  <c r="L302" i="3" s="1"/>
  <c r="J302" i="3"/>
  <c r="M302" i="3" s="1"/>
  <c r="N302" i="3"/>
  <c r="H302" i="3"/>
  <c r="K302" i="3" s="1"/>
  <c r="J290" i="3"/>
  <c r="M290" i="3" s="1"/>
  <c r="N290" i="3"/>
  <c r="H290" i="3"/>
  <c r="K290" i="3" s="1"/>
  <c r="I290" i="3"/>
  <c r="L290" i="3" s="1"/>
  <c r="N278" i="3"/>
  <c r="H278" i="3"/>
  <c r="K278" i="3" s="1"/>
  <c r="I278" i="3"/>
  <c r="L278" i="3" s="1"/>
  <c r="J278" i="3"/>
  <c r="M278" i="3" s="1"/>
  <c r="H266" i="3"/>
  <c r="K266" i="3" s="1"/>
  <c r="J266" i="3"/>
  <c r="M266" i="3" s="1"/>
  <c r="N266" i="3"/>
  <c r="I266" i="3"/>
  <c r="L266" i="3" s="1"/>
  <c r="I254" i="3"/>
  <c r="L254" i="3" s="1"/>
  <c r="J254" i="3"/>
  <c r="M254" i="3" s="1"/>
  <c r="N254" i="3"/>
  <c r="H254" i="3"/>
  <c r="K254" i="3" s="1"/>
  <c r="H218" i="3"/>
  <c r="K218" i="3" s="1"/>
  <c r="I218" i="3"/>
  <c r="L218" i="3" s="1"/>
  <c r="J218" i="3"/>
  <c r="M218" i="3" s="1"/>
  <c r="N218" i="3"/>
  <c r="H194" i="3"/>
  <c r="K194" i="3" s="1"/>
  <c r="I194" i="3"/>
  <c r="L194" i="3" s="1"/>
  <c r="J194" i="3"/>
  <c r="M194" i="3" s="1"/>
  <c r="N194" i="3"/>
  <c r="N182" i="3"/>
  <c r="H182" i="3"/>
  <c r="K182" i="3" s="1"/>
  <c r="I182" i="3"/>
  <c r="L182" i="3" s="1"/>
  <c r="J182" i="3"/>
  <c r="M182" i="3" s="1"/>
  <c r="N170" i="3"/>
  <c r="H170" i="3"/>
  <c r="K170" i="3" s="1"/>
  <c r="I170" i="3"/>
  <c r="L170" i="3" s="1"/>
  <c r="J170" i="3"/>
  <c r="M170" i="3" s="1"/>
  <c r="I829" i="3"/>
  <c r="L829" i="3" s="1"/>
  <c r="J829" i="3"/>
  <c r="M829" i="3" s="1"/>
  <c r="N829" i="3"/>
  <c r="H829" i="3"/>
  <c r="K829" i="3" s="1"/>
  <c r="H817" i="3"/>
  <c r="K817" i="3" s="1"/>
  <c r="I817" i="3"/>
  <c r="L817" i="3" s="1"/>
  <c r="J817" i="3"/>
  <c r="M817" i="3" s="1"/>
  <c r="N817" i="3"/>
  <c r="J793" i="3"/>
  <c r="M793" i="3" s="1"/>
  <c r="N793" i="3"/>
  <c r="H793" i="3"/>
  <c r="K793" i="3" s="1"/>
  <c r="I793" i="3"/>
  <c r="L793" i="3" s="1"/>
  <c r="H781" i="3"/>
  <c r="K781" i="3" s="1"/>
  <c r="I781" i="3"/>
  <c r="L781" i="3" s="1"/>
  <c r="J781" i="3"/>
  <c r="M781" i="3" s="1"/>
  <c r="N781" i="3"/>
  <c r="J757" i="3"/>
  <c r="M757" i="3" s="1"/>
  <c r="N757" i="3"/>
  <c r="H757" i="3"/>
  <c r="K757" i="3" s="1"/>
  <c r="I757" i="3"/>
  <c r="L757" i="3" s="1"/>
  <c r="H745" i="3"/>
  <c r="K745" i="3" s="1"/>
  <c r="I745" i="3"/>
  <c r="L745" i="3" s="1"/>
  <c r="J745" i="3"/>
  <c r="M745" i="3" s="1"/>
  <c r="N745" i="3"/>
  <c r="H733" i="3"/>
  <c r="K733" i="3" s="1"/>
  <c r="I733" i="3"/>
  <c r="L733" i="3" s="1"/>
  <c r="J733" i="3"/>
  <c r="M733" i="3" s="1"/>
  <c r="N733" i="3"/>
  <c r="I721" i="3"/>
  <c r="L721" i="3" s="1"/>
  <c r="J721" i="3"/>
  <c r="M721" i="3" s="1"/>
  <c r="N721" i="3"/>
  <c r="H721" i="3"/>
  <c r="K721" i="3" s="1"/>
  <c r="H709" i="3"/>
  <c r="K709" i="3" s="1"/>
  <c r="I709" i="3"/>
  <c r="L709" i="3" s="1"/>
  <c r="J709" i="3"/>
  <c r="M709" i="3" s="1"/>
  <c r="N709" i="3"/>
  <c r="H673" i="3"/>
  <c r="K673" i="3" s="1"/>
  <c r="I673" i="3"/>
  <c r="L673" i="3" s="1"/>
  <c r="J673" i="3"/>
  <c r="M673" i="3" s="1"/>
  <c r="N673" i="3"/>
  <c r="H661" i="3"/>
  <c r="K661" i="3" s="1"/>
  <c r="I661" i="3"/>
  <c r="L661" i="3" s="1"/>
  <c r="J661" i="3"/>
  <c r="M661" i="3" s="1"/>
  <c r="N661" i="3"/>
  <c r="H613" i="3"/>
  <c r="K613" i="3" s="1"/>
  <c r="I613" i="3"/>
  <c r="L613" i="3" s="1"/>
  <c r="J613" i="3"/>
  <c r="M613" i="3" s="1"/>
  <c r="N613" i="3"/>
  <c r="H601" i="3"/>
  <c r="K601" i="3" s="1"/>
  <c r="I601" i="3"/>
  <c r="L601" i="3" s="1"/>
  <c r="J601" i="3"/>
  <c r="M601" i="3" s="1"/>
  <c r="N601" i="3"/>
  <c r="H589" i="3"/>
  <c r="K589" i="3" s="1"/>
  <c r="I589" i="3"/>
  <c r="L589" i="3" s="1"/>
  <c r="J589" i="3"/>
  <c r="M589" i="3" s="1"/>
  <c r="N589" i="3"/>
  <c r="I577" i="3"/>
  <c r="L577" i="3" s="1"/>
  <c r="J577" i="3"/>
  <c r="M577" i="3" s="1"/>
  <c r="N577" i="3"/>
  <c r="H577" i="3"/>
  <c r="K577" i="3" s="1"/>
  <c r="H565" i="3"/>
  <c r="K565" i="3" s="1"/>
  <c r="I565" i="3"/>
  <c r="L565" i="3" s="1"/>
  <c r="J565" i="3"/>
  <c r="M565" i="3" s="1"/>
  <c r="N565" i="3"/>
  <c r="J553" i="3"/>
  <c r="M553" i="3" s="1"/>
  <c r="N553" i="3"/>
  <c r="H553" i="3"/>
  <c r="K553" i="3" s="1"/>
  <c r="I553" i="3"/>
  <c r="L553" i="3" s="1"/>
  <c r="H541" i="3"/>
  <c r="K541" i="3" s="1"/>
  <c r="I541" i="3"/>
  <c r="L541" i="3" s="1"/>
  <c r="J541" i="3"/>
  <c r="M541" i="3" s="1"/>
  <c r="N541" i="3"/>
  <c r="I529" i="3"/>
  <c r="L529" i="3" s="1"/>
  <c r="J529" i="3"/>
  <c r="M529" i="3" s="1"/>
  <c r="N529" i="3"/>
  <c r="H529" i="3"/>
  <c r="K529" i="3" s="1"/>
  <c r="H517" i="3"/>
  <c r="K517" i="3" s="1"/>
  <c r="I517" i="3"/>
  <c r="L517" i="3" s="1"/>
  <c r="J517" i="3"/>
  <c r="M517" i="3" s="1"/>
  <c r="N517" i="3"/>
  <c r="I505" i="3"/>
  <c r="L505" i="3" s="1"/>
  <c r="J505" i="3"/>
  <c r="M505" i="3" s="1"/>
  <c r="N505" i="3"/>
  <c r="H505" i="3"/>
  <c r="K505" i="3" s="1"/>
  <c r="H493" i="3"/>
  <c r="K493" i="3" s="1"/>
  <c r="I493" i="3"/>
  <c r="L493" i="3" s="1"/>
  <c r="J493" i="3"/>
  <c r="M493" i="3" s="1"/>
  <c r="N493" i="3"/>
  <c r="H481" i="3"/>
  <c r="K481" i="3" s="1"/>
  <c r="I481" i="3"/>
  <c r="L481" i="3" s="1"/>
  <c r="J481" i="3"/>
  <c r="M481" i="3" s="1"/>
  <c r="N481" i="3"/>
  <c r="H469" i="3"/>
  <c r="K469" i="3" s="1"/>
  <c r="I469" i="3"/>
  <c r="L469" i="3" s="1"/>
  <c r="J469" i="3"/>
  <c r="M469" i="3" s="1"/>
  <c r="N469" i="3"/>
  <c r="H457" i="3"/>
  <c r="K457" i="3" s="1"/>
  <c r="I457" i="3"/>
  <c r="L457" i="3" s="1"/>
  <c r="J457" i="3"/>
  <c r="M457" i="3" s="1"/>
  <c r="N457" i="3"/>
  <c r="H433" i="3"/>
  <c r="K433" i="3" s="1"/>
  <c r="I433" i="3"/>
  <c r="L433" i="3" s="1"/>
  <c r="J433" i="3"/>
  <c r="M433" i="3" s="1"/>
  <c r="N433" i="3"/>
  <c r="H421" i="3"/>
  <c r="K421" i="3" s="1"/>
  <c r="I421" i="3"/>
  <c r="L421" i="3" s="1"/>
  <c r="J421" i="3"/>
  <c r="M421" i="3" s="1"/>
  <c r="N421" i="3"/>
  <c r="N409" i="3"/>
  <c r="H409" i="3"/>
  <c r="K409" i="3" s="1"/>
  <c r="I409" i="3"/>
  <c r="L409" i="3" s="1"/>
  <c r="J409" i="3"/>
  <c r="M409" i="3" s="1"/>
  <c r="N385" i="3"/>
  <c r="H385" i="3"/>
  <c r="K385" i="3" s="1"/>
  <c r="I385" i="3"/>
  <c r="L385" i="3" s="1"/>
  <c r="J385" i="3"/>
  <c r="M385" i="3" s="1"/>
  <c r="J373" i="3"/>
  <c r="M373" i="3" s="1"/>
  <c r="N373" i="3"/>
  <c r="H373" i="3"/>
  <c r="K373" i="3" s="1"/>
  <c r="I373" i="3"/>
  <c r="L373" i="3" s="1"/>
  <c r="J361" i="3"/>
  <c r="M361" i="3" s="1"/>
  <c r="N361" i="3"/>
  <c r="H361" i="3"/>
  <c r="K361" i="3" s="1"/>
  <c r="I361" i="3"/>
  <c r="L361" i="3" s="1"/>
  <c r="H337" i="3"/>
  <c r="K337" i="3" s="1"/>
  <c r="N337" i="3"/>
  <c r="I337" i="3"/>
  <c r="L337" i="3" s="1"/>
  <c r="J337" i="3"/>
  <c r="M337" i="3" s="1"/>
  <c r="J325" i="3"/>
  <c r="M325" i="3" s="1"/>
  <c r="N325" i="3"/>
  <c r="H325" i="3"/>
  <c r="K325" i="3" s="1"/>
  <c r="I325" i="3"/>
  <c r="L325" i="3" s="1"/>
  <c r="I313" i="3"/>
  <c r="L313" i="3" s="1"/>
  <c r="J313" i="3"/>
  <c r="M313" i="3" s="1"/>
  <c r="N313" i="3"/>
  <c r="H313" i="3"/>
  <c r="K313" i="3" s="1"/>
  <c r="H301" i="3"/>
  <c r="K301" i="3" s="1"/>
  <c r="I301" i="3"/>
  <c r="L301" i="3" s="1"/>
  <c r="J301" i="3"/>
  <c r="M301" i="3" s="1"/>
  <c r="N301" i="3"/>
  <c r="I840" i="3"/>
  <c r="L840" i="3" s="1"/>
  <c r="H840" i="3"/>
  <c r="K840" i="3" s="1"/>
  <c r="H804" i="3"/>
  <c r="K804" i="3" s="1"/>
  <c r="I804" i="3"/>
  <c r="L804" i="3" s="1"/>
  <c r="J804" i="3"/>
  <c r="M804" i="3" s="1"/>
  <c r="N804" i="3"/>
  <c r="H792" i="3"/>
  <c r="K792" i="3" s="1"/>
  <c r="I792" i="3"/>
  <c r="L792" i="3" s="1"/>
  <c r="J792" i="3"/>
  <c r="M792" i="3" s="1"/>
  <c r="N792" i="3"/>
  <c r="H768" i="3"/>
  <c r="K768" i="3" s="1"/>
  <c r="I768" i="3"/>
  <c r="L768" i="3" s="1"/>
  <c r="J768" i="3"/>
  <c r="M768" i="3" s="1"/>
  <c r="N768" i="3"/>
  <c r="H756" i="3"/>
  <c r="K756" i="3" s="1"/>
  <c r="I756" i="3"/>
  <c r="L756" i="3" s="1"/>
  <c r="J756" i="3"/>
  <c r="M756" i="3" s="1"/>
  <c r="N756" i="3"/>
  <c r="H732" i="3"/>
  <c r="K732" i="3" s="1"/>
  <c r="I732" i="3"/>
  <c r="L732" i="3" s="1"/>
  <c r="J732" i="3"/>
  <c r="M732" i="3" s="1"/>
  <c r="N732" i="3"/>
  <c r="H720" i="3"/>
  <c r="K720" i="3" s="1"/>
  <c r="I720" i="3"/>
  <c r="L720" i="3" s="1"/>
  <c r="J720" i="3"/>
  <c r="M720" i="3" s="1"/>
  <c r="N720" i="3"/>
  <c r="N708" i="3"/>
  <c r="H708" i="3"/>
  <c r="K708" i="3" s="1"/>
  <c r="I708" i="3"/>
  <c r="L708" i="3" s="1"/>
  <c r="J708" i="3"/>
  <c r="M708" i="3" s="1"/>
  <c r="H696" i="3"/>
  <c r="K696" i="3" s="1"/>
  <c r="I696" i="3"/>
  <c r="L696" i="3" s="1"/>
  <c r="J696" i="3"/>
  <c r="M696" i="3" s="1"/>
  <c r="N696" i="3"/>
  <c r="N672" i="3"/>
  <c r="H672" i="3"/>
  <c r="K672" i="3" s="1"/>
  <c r="I672" i="3"/>
  <c r="L672" i="3" s="1"/>
  <c r="J672" i="3"/>
  <c r="M672" i="3" s="1"/>
  <c r="H648" i="3"/>
  <c r="K648" i="3" s="1"/>
  <c r="I648" i="3"/>
  <c r="L648" i="3" s="1"/>
  <c r="J648" i="3"/>
  <c r="M648" i="3" s="1"/>
  <c r="N648" i="3"/>
  <c r="N624" i="3"/>
  <c r="H624" i="3"/>
  <c r="K624" i="3" s="1"/>
  <c r="I624" i="3"/>
  <c r="L624" i="3" s="1"/>
  <c r="J624" i="3"/>
  <c r="M624" i="3" s="1"/>
  <c r="H600" i="3"/>
  <c r="K600" i="3" s="1"/>
  <c r="I600" i="3"/>
  <c r="L600" i="3" s="1"/>
  <c r="J600" i="3"/>
  <c r="M600" i="3" s="1"/>
  <c r="N600" i="3"/>
  <c r="N588" i="3"/>
  <c r="H588" i="3"/>
  <c r="K588" i="3" s="1"/>
  <c r="I588" i="3"/>
  <c r="L588" i="3" s="1"/>
  <c r="J588" i="3"/>
  <c r="M588" i="3" s="1"/>
  <c r="H552" i="3"/>
  <c r="K552" i="3" s="1"/>
  <c r="I552" i="3"/>
  <c r="L552" i="3" s="1"/>
  <c r="J552" i="3"/>
  <c r="M552" i="3" s="1"/>
  <c r="N552" i="3"/>
  <c r="J540" i="3"/>
  <c r="M540" i="3" s="1"/>
  <c r="H540" i="3"/>
  <c r="K540" i="3" s="1"/>
  <c r="I540" i="3"/>
  <c r="L540" i="3" s="1"/>
  <c r="N540" i="3"/>
  <c r="H528" i="3"/>
  <c r="K528" i="3" s="1"/>
  <c r="I528" i="3"/>
  <c r="L528" i="3" s="1"/>
  <c r="J528" i="3"/>
  <c r="M528" i="3" s="1"/>
  <c r="N528" i="3"/>
  <c r="H504" i="3"/>
  <c r="K504" i="3" s="1"/>
  <c r="I504" i="3"/>
  <c r="L504" i="3" s="1"/>
  <c r="J504" i="3"/>
  <c r="M504" i="3" s="1"/>
  <c r="N504" i="3"/>
  <c r="H492" i="3"/>
  <c r="K492" i="3" s="1"/>
  <c r="I492" i="3"/>
  <c r="L492" i="3" s="1"/>
  <c r="J492" i="3"/>
  <c r="M492" i="3" s="1"/>
  <c r="N492" i="3"/>
  <c r="N480" i="3"/>
  <c r="H480" i="3"/>
  <c r="K480" i="3" s="1"/>
  <c r="I480" i="3"/>
  <c r="L480" i="3" s="1"/>
  <c r="J480" i="3"/>
  <c r="M480" i="3" s="1"/>
  <c r="H468" i="3"/>
  <c r="K468" i="3" s="1"/>
  <c r="I468" i="3"/>
  <c r="L468" i="3" s="1"/>
  <c r="J468" i="3"/>
  <c r="M468" i="3" s="1"/>
  <c r="N468" i="3"/>
  <c r="N456" i="3"/>
  <c r="H456" i="3"/>
  <c r="K456" i="3" s="1"/>
  <c r="I456" i="3"/>
  <c r="L456" i="3" s="1"/>
  <c r="J456" i="3"/>
  <c r="M456" i="3" s="1"/>
  <c r="H444" i="3"/>
  <c r="K444" i="3" s="1"/>
  <c r="I444" i="3"/>
  <c r="L444" i="3" s="1"/>
  <c r="J444" i="3"/>
  <c r="M444" i="3" s="1"/>
  <c r="N444" i="3"/>
  <c r="H432" i="3"/>
  <c r="K432" i="3" s="1"/>
  <c r="I432" i="3"/>
  <c r="L432" i="3" s="1"/>
  <c r="J432" i="3"/>
  <c r="M432" i="3" s="1"/>
  <c r="N432" i="3"/>
  <c r="N420" i="3"/>
  <c r="H420" i="3"/>
  <c r="K420" i="3" s="1"/>
  <c r="I420" i="3"/>
  <c r="L420" i="3" s="1"/>
  <c r="J420" i="3"/>
  <c r="M420" i="3" s="1"/>
  <c r="H408" i="3"/>
  <c r="K408" i="3" s="1"/>
  <c r="I408" i="3"/>
  <c r="L408" i="3" s="1"/>
  <c r="J408" i="3"/>
  <c r="M408" i="3" s="1"/>
  <c r="N408" i="3"/>
  <c r="J396" i="3"/>
  <c r="M396" i="3" s="1"/>
  <c r="N396" i="3"/>
  <c r="H396" i="3"/>
  <c r="K396" i="3" s="1"/>
  <c r="I396" i="3"/>
  <c r="L396" i="3" s="1"/>
  <c r="H384" i="3"/>
  <c r="K384" i="3" s="1"/>
  <c r="I384" i="3"/>
  <c r="L384" i="3" s="1"/>
  <c r="J384" i="3"/>
  <c r="M384" i="3" s="1"/>
  <c r="N384" i="3"/>
  <c r="I372" i="3"/>
  <c r="L372" i="3" s="1"/>
  <c r="J372" i="3"/>
  <c r="M372" i="3" s="1"/>
  <c r="H372" i="3"/>
  <c r="K372" i="3" s="1"/>
  <c r="N372" i="3"/>
  <c r="I360" i="3"/>
  <c r="L360" i="3" s="1"/>
  <c r="J360" i="3"/>
  <c r="M360" i="3" s="1"/>
  <c r="N360" i="3"/>
  <c r="H360" i="3"/>
  <c r="K360" i="3" s="1"/>
  <c r="N336" i="3"/>
  <c r="H336" i="3"/>
  <c r="K336" i="3" s="1"/>
  <c r="I336" i="3"/>
  <c r="L336" i="3" s="1"/>
  <c r="J336" i="3"/>
  <c r="M336" i="3" s="1"/>
  <c r="J324" i="3"/>
  <c r="M324" i="3" s="1"/>
  <c r="N324" i="3"/>
  <c r="H324" i="3"/>
  <c r="K324" i="3" s="1"/>
  <c r="I324" i="3"/>
  <c r="L324" i="3" s="1"/>
  <c r="I312" i="3"/>
  <c r="L312" i="3" s="1"/>
  <c r="J312" i="3"/>
  <c r="M312" i="3" s="1"/>
  <c r="H312" i="3"/>
  <c r="K312" i="3" s="1"/>
  <c r="N312" i="3"/>
  <c r="H300" i="3"/>
  <c r="K300" i="3" s="1"/>
  <c r="I300" i="3"/>
  <c r="L300" i="3" s="1"/>
  <c r="J300" i="3"/>
  <c r="M300" i="3" s="1"/>
  <c r="N300" i="3"/>
  <c r="I288" i="3"/>
  <c r="L288" i="3" s="1"/>
  <c r="J288" i="3"/>
  <c r="M288" i="3" s="1"/>
  <c r="H288" i="3"/>
  <c r="K288" i="3" s="1"/>
  <c r="N288" i="3"/>
  <c r="H310" i="3"/>
  <c r="K310" i="3" s="1"/>
  <c r="I310" i="3"/>
  <c r="L310" i="3" s="1"/>
  <c r="J310" i="3"/>
  <c r="M310" i="3" s="1"/>
  <c r="N310" i="3"/>
  <c r="H298" i="3"/>
  <c r="K298" i="3" s="1"/>
  <c r="I298" i="3"/>
  <c r="L298" i="3" s="1"/>
  <c r="N298" i="3"/>
  <c r="J298" i="3"/>
  <c r="M298" i="3" s="1"/>
  <c r="H286" i="3"/>
  <c r="K286" i="3" s="1"/>
  <c r="I286" i="3"/>
  <c r="L286" i="3" s="1"/>
  <c r="J286" i="3"/>
  <c r="M286" i="3" s="1"/>
  <c r="N286" i="3"/>
  <c r="N274" i="3"/>
  <c r="H274" i="3"/>
  <c r="K274" i="3" s="1"/>
  <c r="I274" i="3"/>
  <c r="L274" i="3" s="1"/>
  <c r="J274" i="3"/>
  <c r="M274" i="3" s="1"/>
  <c r="H262" i="3"/>
  <c r="K262" i="3" s="1"/>
  <c r="I262" i="3"/>
  <c r="L262" i="3" s="1"/>
  <c r="J262" i="3"/>
  <c r="M262" i="3" s="1"/>
  <c r="N262" i="3"/>
  <c r="H250" i="3"/>
  <c r="K250" i="3" s="1"/>
  <c r="I250" i="3"/>
  <c r="L250" i="3" s="1"/>
  <c r="J250" i="3"/>
  <c r="M250" i="3" s="1"/>
  <c r="N250" i="3"/>
  <c r="I226" i="3"/>
  <c r="L226" i="3" s="1"/>
  <c r="J226" i="3"/>
  <c r="M226" i="3" s="1"/>
  <c r="N226" i="3"/>
  <c r="H226" i="3"/>
  <c r="K226" i="3" s="1"/>
  <c r="H214" i="3"/>
  <c r="K214" i="3" s="1"/>
  <c r="I214" i="3"/>
  <c r="L214" i="3" s="1"/>
  <c r="J214" i="3"/>
  <c r="M214" i="3" s="1"/>
  <c r="N214" i="3"/>
  <c r="N190" i="3"/>
  <c r="H190" i="3"/>
  <c r="K190" i="3" s="1"/>
  <c r="I190" i="3"/>
  <c r="L190" i="3" s="1"/>
  <c r="J190" i="3"/>
  <c r="M190" i="3" s="1"/>
  <c r="H178" i="3"/>
  <c r="K178" i="3" s="1"/>
  <c r="I178" i="3"/>
  <c r="L178" i="3" s="1"/>
  <c r="J178" i="3"/>
  <c r="M178" i="3" s="1"/>
  <c r="N178" i="3"/>
  <c r="H154" i="3"/>
  <c r="K154" i="3" s="1"/>
  <c r="I154" i="3"/>
  <c r="L154" i="3" s="1"/>
  <c r="J154" i="3"/>
  <c r="M154" i="3" s="1"/>
  <c r="N154" i="3"/>
  <c r="N142" i="3"/>
  <c r="H142" i="3"/>
  <c r="K142" i="3" s="1"/>
  <c r="I142" i="3"/>
  <c r="L142" i="3" s="1"/>
  <c r="J142" i="3"/>
  <c r="M142" i="3" s="1"/>
  <c r="H130" i="3"/>
  <c r="K130" i="3" s="1"/>
  <c r="I130" i="3"/>
  <c r="L130" i="3" s="1"/>
  <c r="J130" i="3"/>
  <c r="M130" i="3" s="1"/>
  <c r="N130" i="3"/>
  <c r="N118" i="3"/>
  <c r="H118" i="3"/>
  <c r="K118" i="3" s="1"/>
  <c r="I118" i="3"/>
  <c r="L118" i="3" s="1"/>
  <c r="J118" i="3"/>
  <c r="M118" i="3" s="1"/>
  <c r="H106" i="3"/>
  <c r="K106" i="3" s="1"/>
  <c r="I106" i="3"/>
  <c r="L106" i="3" s="1"/>
  <c r="J106" i="3"/>
  <c r="M106" i="3" s="1"/>
  <c r="N106" i="3"/>
  <c r="H82" i="3"/>
  <c r="K82" i="3" s="1"/>
  <c r="I82" i="3"/>
  <c r="L82" i="3" s="1"/>
  <c r="J82" i="3"/>
  <c r="M82" i="3" s="1"/>
  <c r="N82" i="3"/>
  <c r="N70" i="3"/>
  <c r="H70" i="3"/>
  <c r="K70" i="3" s="1"/>
  <c r="I70" i="3"/>
  <c r="L70" i="3" s="1"/>
  <c r="J70" i="3"/>
  <c r="M70" i="3" s="1"/>
  <c r="N46" i="3"/>
  <c r="H46" i="3"/>
  <c r="K46" i="3" s="1"/>
  <c r="I46" i="3"/>
  <c r="L46" i="3" s="1"/>
  <c r="J46" i="3"/>
  <c r="M46" i="3" s="1"/>
  <c r="I34" i="3"/>
  <c r="L34" i="3" s="1"/>
  <c r="J34" i="3"/>
  <c r="M34" i="3" s="1"/>
  <c r="N34" i="3"/>
  <c r="H34" i="3"/>
  <c r="K34" i="3" s="1"/>
  <c r="H22" i="3"/>
  <c r="K22" i="3" s="1"/>
  <c r="I22" i="3"/>
  <c r="L22" i="3" s="1"/>
  <c r="J22" i="3"/>
  <c r="M22" i="3" s="1"/>
  <c r="N22" i="3"/>
  <c r="N309" i="3"/>
  <c r="H309" i="3"/>
  <c r="K309" i="3" s="1"/>
  <c r="I309" i="3"/>
  <c r="L309" i="3" s="1"/>
  <c r="J309" i="3"/>
  <c r="M309" i="3" s="1"/>
  <c r="J297" i="3"/>
  <c r="M297" i="3" s="1"/>
  <c r="N297" i="3"/>
  <c r="H297" i="3"/>
  <c r="K297" i="3" s="1"/>
  <c r="I297" i="3"/>
  <c r="L297" i="3" s="1"/>
  <c r="N285" i="3"/>
  <c r="H285" i="3"/>
  <c r="K285" i="3" s="1"/>
  <c r="I285" i="3"/>
  <c r="L285" i="3" s="1"/>
  <c r="J285" i="3"/>
  <c r="M285" i="3" s="1"/>
  <c r="J273" i="3"/>
  <c r="M273" i="3" s="1"/>
  <c r="N273" i="3"/>
  <c r="H273" i="3"/>
  <c r="K273" i="3" s="1"/>
  <c r="I273" i="3"/>
  <c r="L273" i="3" s="1"/>
  <c r="H261" i="3"/>
  <c r="K261" i="3" s="1"/>
  <c r="I261" i="3"/>
  <c r="L261" i="3" s="1"/>
  <c r="J261" i="3"/>
  <c r="M261" i="3" s="1"/>
  <c r="N261" i="3"/>
  <c r="H249" i="3"/>
  <c r="K249" i="3" s="1"/>
  <c r="I249" i="3"/>
  <c r="L249" i="3" s="1"/>
  <c r="J249" i="3"/>
  <c r="M249" i="3" s="1"/>
  <c r="N249" i="3"/>
  <c r="H225" i="3"/>
  <c r="K225" i="3" s="1"/>
  <c r="I225" i="3"/>
  <c r="L225" i="3" s="1"/>
  <c r="J225" i="3"/>
  <c r="M225" i="3" s="1"/>
  <c r="N225" i="3"/>
  <c r="N201" i="3"/>
  <c r="H201" i="3"/>
  <c r="K201" i="3" s="1"/>
  <c r="I201" i="3"/>
  <c r="L201" i="3" s="1"/>
  <c r="J201" i="3"/>
  <c r="M201" i="3" s="1"/>
  <c r="H189" i="3"/>
  <c r="K189" i="3" s="1"/>
  <c r="I189" i="3"/>
  <c r="L189" i="3" s="1"/>
  <c r="J189" i="3"/>
  <c r="M189" i="3" s="1"/>
  <c r="N189" i="3"/>
  <c r="H177" i="3"/>
  <c r="K177" i="3" s="1"/>
  <c r="I177" i="3"/>
  <c r="L177" i="3" s="1"/>
  <c r="J177" i="3"/>
  <c r="M177" i="3" s="1"/>
  <c r="N177" i="3"/>
  <c r="H165" i="3"/>
  <c r="K165" i="3" s="1"/>
  <c r="I165" i="3"/>
  <c r="L165" i="3" s="1"/>
  <c r="J165" i="3"/>
  <c r="M165" i="3" s="1"/>
  <c r="N165" i="3"/>
  <c r="N153" i="3"/>
  <c r="H153" i="3"/>
  <c r="K153" i="3" s="1"/>
  <c r="I153" i="3"/>
  <c r="L153" i="3" s="1"/>
  <c r="J153" i="3"/>
  <c r="M153" i="3" s="1"/>
  <c r="H141" i="3"/>
  <c r="K141" i="3" s="1"/>
  <c r="I141" i="3"/>
  <c r="L141" i="3" s="1"/>
  <c r="J141" i="3"/>
  <c r="M141" i="3" s="1"/>
  <c r="N141" i="3"/>
  <c r="N129" i="3"/>
  <c r="H129" i="3"/>
  <c r="K129" i="3" s="1"/>
  <c r="I129" i="3"/>
  <c r="L129" i="3" s="1"/>
  <c r="J129" i="3"/>
  <c r="M129" i="3" s="1"/>
  <c r="N105" i="3"/>
  <c r="H105" i="3"/>
  <c r="K105" i="3" s="1"/>
  <c r="I105" i="3"/>
  <c r="L105" i="3" s="1"/>
  <c r="J105" i="3"/>
  <c r="M105" i="3" s="1"/>
  <c r="H93" i="3"/>
  <c r="K93" i="3" s="1"/>
  <c r="I93" i="3"/>
  <c r="L93" i="3" s="1"/>
  <c r="J93" i="3"/>
  <c r="M93" i="3" s="1"/>
  <c r="N93" i="3"/>
  <c r="H69" i="3"/>
  <c r="K69" i="3" s="1"/>
  <c r="I69" i="3"/>
  <c r="L69" i="3" s="1"/>
  <c r="J69" i="3"/>
  <c r="M69" i="3" s="1"/>
  <c r="N69" i="3"/>
  <c r="N57" i="3"/>
  <c r="H57" i="3"/>
  <c r="K57" i="3" s="1"/>
  <c r="I57" i="3"/>
  <c r="L57" i="3" s="1"/>
  <c r="J57" i="3"/>
  <c r="M57" i="3" s="1"/>
  <c r="H45" i="3"/>
  <c r="K45" i="3" s="1"/>
  <c r="I45" i="3"/>
  <c r="L45" i="3" s="1"/>
  <c r="J45" i="3"/>
  <c r="M45" i="3" s="1"/>
  <c r="N45" i="3"/>
  <c r="H9" i="3"/>
  <c r="K9" i="3" s="1"/>
  <c r="I9" i="3"/>
  <c r="L9" i="3" s="1"/>
  <c r="J9" i="3"/>
  <c r="M9" i="3" s="1"/>
  <c r="N9" i="3"/>
  <c r="H212" i="3"/>
  <c r="K212" i="3" s="1"/>
  <c r="I212" i="3"/>
  <c r="L212" i="3" s="1"/>
  <c r="J212" i="3"/>
  <c r="M212" i="3" s="1"/>
  <c r="N212" i="3"/>
  <c r="N188" i="3"/>
  <c r="H188" i="3"/>
  <c r="K188" i="3" s="1"/>
  <c r="I188" i="3"/>
  <c r="L188" i="3" s="1"/>
  <c r="J188" i="3"/>
  <c r="M188" i="3" s="1"/>
  <c r="H176" i="3"/>
  <c r="K176" i="3" s="1"/>
  <c r="I176" i="3"/>
  <c r="L176" i="3" s="1"/>
  <c r="J176" i="3"/>
  <c r="M176" i="3" s="1"/>
  <c r="N176" i="3"/>
  <c r="H152" i="3"/>
  <c r="K152" i="3" s="1"/>
  <c r="I152" i="3"/>
  <c r="L152" i="3" s="1"/>
  <c r="J152" i="3"/>
  <c r="M152" i="3" s="1"/>
  <c r="N152" i="3"/>
  <c r="J140" i="3"/>
  <c r="M140" i="3" s="1"/>
  <c r="N140" i="3"/>
  <c r="H140" i="3"/>
  <c r="K140" i="3" s="1"/>
  <c r="I140" i="3"/>
  <c r="L140" i="3" s="1"/>
  <c r="H128" i="3"/>
  <c r="K128" i="3" s="1"/>
  <c r="I128" i="3"/>
  <c r="L128" i="3" s="1"/>
  <c r="J128" i="3"/>
  <c r="M128" i="3" s="1"/>
  <c r="N128" i="3"/>
  <c r="J116" i="3"/>
  <c r="M116" i="3" s="1"/>
  <c r="N116" i="3"/>
  <c r="H116" i="3"/>
  <c r="K116" i="3" s="1"/>
  <c r="I116" i="3"/>
  <c r="L116" i="3" s="1"/>
  <c r="H104" i="3"/>
  <c r="K104" i="3" s="1"/>
  <c r="I104" i="3"/>
  <c r="L104" i="3" s="1"/>
  <c r="J104" i="3"/>
  <c r="M104" i="3" s="1"/>
  <c r="N104" i="3"/>
  <c r="J92" i="3"/>
  <c r="M92" i="3" s="1"/>
  <c r="N92" i="3"/>
  <c r="H92" i="3"/>
  <c r="K92" i="3" s="1"/>
  <c r="I92" i="3"/>
  <c r="L92" i="3" s="1"/>
  <c r="H80" i="3"/>
  <c r="K80" i="3" s="1"/>
  <c r="I80" i="3"/>
  <c r="L80" i="3" s="1"/>
  <c r="J80" i="3"/>
  <c r="M80" i="3" s="1"/>
  <c r="N80" i="3"/>
  <c r="J68" i="3"/>
  <c r="M68" i="3" s="1"/>
  <c r="N68" i="3"/>
  <c r="H68" i="3"/>
  <c r="K68" i="3" s="1"/>
  <c r="I68" i="3"/>
  <c r="L68" i="3" s="1"/>
  <c r="H32" i="3"/>
  <c r="K32" i="3" s="1"/>
  <c r="I32" i="3"/>
  <c r="L32" i="3" s="1"/>
  <c r="J32" i="3"/>
  <c r="M32" i="3" s="1"/>
  <c r="N32" i="3"/>
  <c r="H20" i="3"/>
  <c r="K20" i="3" s="1"/>
  <c r="I20" i="3"/>
  <c r="L20" i="3" s="1"/>
  <c r="J20" i="3"/>
  <c r="M20" i="3" s="1"/>
  <c r="N20" i="3"/>
  <c r="H8" i="3"/>
  <c r="K8" i="3" s="1"/>
  <c r="I8" i="3"/>
  <c r="L8" i="3" s="1"/>
  <c r="J8" i="3"/>
  <c r="M8" i="3" s="1"/>
  <c r="N8" i="3"/>
  <c r="H211" i="3"/>
  <c r="K211" i="3" s="1"/>
  <c r="I211" i="3"/>
  <c r="L211" i="3" s="1"/>
  <c r="J211" i="3"/>
  <c r="M211" i="3" s="1"/>
  <c r="N211" i="3"/>
  <c r="H187" i="3"/>
  <c r="K187" i="3" s="1"/>
  <c r="I187" i="3"/>
  <c r="L187" i="3" s="1"/>
  <c r="J187" i="3"/>
  <c r="M187" i="3" s="1"/>
  <c r="N187" i="3"/>
  <c r="N175" i="3"/>
  <c r="H175" i="3"/>
  <c r="K175" i="3" s="1"/>
  <c r="I175" i="3"/>
  <c r="L175" i="3" s="1"/>
  <c r="J175" i="3"/>
  <c r="M175" i="3" s="1"/>
  <c r="H163" i="3"/>
  <c r="K163" i="3" s="1"/>
  <c r="I163" i="3"/>
  <c r="L163" i="3" s="1"/>
  <c r="J163" i="3"/>
  <c r="M163" i="3" s="1"/>
  <c r="N163" i="3"/>
  <c r="J151" i="3"/>
  <c r="M151" i="3" s="1"/>
  <c r="N151" i="3"/>
  <c r="H151" i="3"/>
  <c r="K151" i="3" s="1"/>
  <c r="I151" i="3"/>
  <c r="L151" i="3" s="1"/>
  <c r="H139" i="3"/>
  <c r="K139" i="3" s="1"/>
  <c r="I139" i="3"/>
  <c r="L139" i="3" s="1"/>
  <c r="J139" i="3"/>
  <c r="M139" i="3" s="1"/>
  <c r="N139" i="3"/>
  <c r="J127" i="3"/>
  <c r="M127" i="3" s="1"/>
  <c r="N127" i="3"/>
  <c r="H127" i="3"/>
  <c r="K127" i="3" s="1"/>
  <c r="I127" i="3"/>
  <c r="L127" i="3" s="1"/>
  <c r="H115" i="3"/>
  <c r="K115" i="3" s="1"/>
  <c r="I115" i="3"/>
  <c r="L115" i="3" s="1"/>
  <c r="J115" i="3"/>
  <c r="M115" i="3" s="1"/>
  <c r="N115" i="3"/>
  <c r="J103" i="3"/>
  <c r="M103" i="3" s="1"/>
  <c r="N103" i="3"/>
  <c r="H103" i="3"/>
  <c r="K103" i="3" s="1"/>
  <c r="I103" i="3"/>
  <c r="L103" i="3" s="1"/>
  <c r="H91" i="3"/>
  <c r="K91" i="3" s="1"/>
  <c r="I91" i="3"/>
  <c r="L91" i="3" s="1"/>
  <c r="J91" i="3"/>
  <c r="M91" i="3" s="1"/>
  <c r="N91" i="3"/>
  <c r="J79" i="3"/>
  <c r="M79" i="3" s="1"/>
  <c r="N79" i="3"/>
  <c r="H79" i="3"/>
  <c r="K79" i="3" s="1"/>
  <c r="I79" i="3"/>
  <c r="L79" i="3" s="1"/>
  <c r="H67" i="3"/>
  <c r="K67" i="3" s="1"/>
  <c r="I67" i="3"/>
  <c r="L67" i="3" s="1"/>
  <c r="J67" i="3"/>
  <c r="M67" i="3" s="1"/>
  <c r="N67" i="3"/>
  <c r="J55" i="3"/>
  <c r="M55" i="3" s="1"/>
  <c r="N55" i="3"/>
  <c r="H55" i="3"/>
  <c r="K55" i="3" s="1"/>
  <c r="I55" i="3"/>
  <c r="L55" i="3" s="1"/>
  <c r="H31" i="3"/>
  <c r="K31" i="3" s="1"/>
  <c r="I31" i="3"/>
  <c r="L31" i="3" s="1"/>
  <c r="J31" i="3"/>
  <c r="M31" i="3" s="1"/>
  <c r="N31" i="3"/>
  <c r="I19" i="3"/>
  <c r="L19" i="3" s="1"/>
  <c r="J19" i="3"/>
  <c r="M19" i="3" s="1"/>
  <c r="N19" i="3"/>
  <c r="H19" i="3"/>
  <c r="K19" i="3" s="1"/>
  <c r="N7" i="3"/>
  <c r="H7" i="3"/>
  <c r="K7" i="3" s="1"/>
  <c r="I7" i="3"/>
  <c r="L7" i="3" s="1"/>
  <c r="J7" i="3"/>
  <c r="M7" i="3" s="1"/>
  <c r="I66" i="3"/>
  <c r="L66" i="3" s="1"/>
  <c r="J66" i="3"/>
  <c r="M66" i="3" s="1"/>
  <c r="N66" i="3"/>
  <c r="H66" i="3"/>
  <c r="K66" i="3" s="1"/>
  <c r="H54" i="3"/>
  <c r="K54" i="3" s="1"/>
  <c r="I54" i="3"/>
  <c r="L54" i="3" s="1"/>
  <c r="J54" i="3"/>
  <c r="M54" i="3" s="1"/>
  <c r="N54" i="3"/>
  <c r="N42" i="3"/>
  <c r="H42" i="3"/>
  <c r="K42" i="3" s="1"/>
  <c r="I42" i="3"/>
  <c r="L42" i="3" s="1"/>
  <c r="J42" i="3"/>
  <c r="M42" i="3" s="1"/>
  <c r="H30" i="3"/>
  <c r="K30" i="3" s="1"/>
  <c r="I30" i="3"/>
  <c r="L30" i="3" s="1"/>
  <c r="J30" i="3"/>
  <c r="M30" i="3" s="1"/>
  <c r="N30" i="3"/>
  <c r="H18" i="3"/>
  <c r="K18" i="3" s="1"/>
  <c r="I18" i="3"/>
  <c r="L18" i="3" s="1"/>
  <c r="J18" i="3"/>
  <c r="M18" i="3" s="1"/>
  <c r="N18" i="3"/>
  <c r="H6" i="3"/>
  <c r="K6" i="3" s="1"/>
  <c r="I6" i="3"/>
  <c r="L6" i="3" s="1"/>
  <c r="J6" i="3"/>
  <c r="M6" i="3" s="1"/>
  <c r="N6" i="3"/>
  <c r="H53" i="3"/>
  <c r="K53" i="3" s="1"/>
  <c r="I53" i="3"/>
  <c r="L53" i="3" s="1"/>
  <c r="J53" i="3"/>
  <c r="M53" i="3" s="1"/>
  <c r="N53" i="3"/>
  <c r="H41" i="3"/>
  <c r="K41" i="3" s="1"/>
  <c r="I41" i="3"/>
  <c r="L41" i="3" s="1"/>
  <c r="J41" i="3"/>
  <c r="M41" i="3" s="1"/>
  <c r="N41" i="3"/>
  <c r="H29" i="3"/>
  <c r="K29" i="3" s="1"/>
  <c r="I29" i="3"/>
  <c r="L29" i="3" s="1"/>
  <c r="J29" i="3"/>
  <c r="M29" i="3" s="1"/>
  <c r="N29" i="3"/>
  <c r="H17" i="3"/>
  <c r="K17" i="3" s="1"/>
  <c r="I17" i="3"/>
  <c r="L17" i="3" s="1"/>
  <c r="J17" i="3"/>
  <c r="M17" i="3" s="1"/>
  <c r="N17" i="3"/>
  <c r="N5" i="3"/>
  <c r="H5" i="3"/>
  <c r="K5" i="3" s="1"/>
  <c r="I5" i="3"/>
  <c r="L5" i="3" s="1"/>
  <c r="J5" i="3"/>
  <c r="M5" i="3" s="1"/>
  <c r="J256" i="3"/>
  <c r="M256" i="3" s="1"/>
  <c r="N256" i="3"/>
  <c r="H256" i="3"/>
  <c r="K256" i="3" s="1"/>
  <c r="I256" i="3"/>
  <c r="L256" i="3" s="1"/>
  <c r="H244" i="3"/>
  <c r="K244" i="3" s="1"/>
  <c r="I244" i="3"/>
  <c r="L244" i="3" s="1"/>
  <c r="J244" i="3"/>
  <c r="M244" i="3" s="1"/>
  <c r="N244" i="3"/>
  <c r="H220" i="3"/>
  <c r="K220" i="3" s="1"/>
  <c r="I220" i="3"/>
  <c r="L220" i="3" s="1"/>
  <c r="J220" i="3"/>
  <c r="M220" i="3" s="1"/>
  <c r="N220" i="3"/>
  <c r="J208" i="3"/>
  <c r="M208" i="3" s="1"/>
  <c r="N208" i="3"/>
  <c r="H208" i="3"/>
  <c r="K208" i="3" s="1"/>
  <c r="I208" i="3"/>
  <c r="L208" i="3" s="1"/>
  <c r="H196" i="3"/>
  <c r="K196" i="3" s="1"/>
  <c r="I196" i="3"/>
  <c r="L196" i="3" s="1"/>
  <c r="J196" i="3"/>
  <c r="M196" i="3" s="1"/>
  <c r="N196" i="3"/>
  <c r="H184" i="3"/>
  <c r="K184" i="3" s="1"/>
  <c r="I184" i="3"/>
  <c r="L184" i="3" s="1"/>
  <c r="J184" i="3"/>
  <c r="M184" i="3" s="1"/>
  <c r="N184" i="3"/>
  <c r="H172" i="3"/>
  <c r="K172" i="3" s="1"/>
  <c r="I172" i="3"/>
  <c r="L172" i="3" s="1"/>
  <c r="J172" i="3"/>
  <c r="M172" i="3" s="1"/>
  <c r="N172" i="3"/>
  <c r="H160" i="3"/>
  <c r="K160" i="3" s="1"/>
  <c r="J160" i="3"/>
  <c r="M160" i="3" s="1"/>
  <c r="N160" i="3"/>
  <c r="I160" i="3"/>
  <c r="L160" i="3" s="1"/>
  <c r="H148" i="3"/>
  <c r="K148" i="3" s="1"/>
  <c r="I148" i="3"/>
  <c r="L148" i="3" s="1"/>
  <c r="J148" i="3"/>
  <c r="M148" i="3" s="1"/>
  <c r="N148" i="3"/>
  <c r="H136" i="3"/>
  <c r="K136" i="3" s="1"/>
  <c r="I136" i="3"/>
  <c r="L136" i="3" s="1"/>
  <c r="J136" i="3"/>
  <c r="M136" i="3" s="1"/>
  <c r="N136" i="3"/>
  <c r="H124" i="3"/>
  <c r="K124" i="3" s="1"/>
  <c r="I124" i="3"/>
  <c r="L124" i="3" s="1"/>
  <c r="J124" i="3"/>
  <c r="M124" i="3" s="1"/>
  <c r="N124" i="3"/>
  <c r="H112" i="3"/>
  <c r="K112" i="3" s="1"/>
  <c r="I112" i="3"/>
  <c r="L112" i="3" s="1"/>
  <c r="J112" i="3"/>
  <c r="M112" i="3" s="1"/>
  <c r="N112" i="3"/>
  <c r="H100" i="3"/>
  <c r="K100" i="3" s="1"/>
  <c r="I100" i="3"/>
  <c r="L100" i="3" s="1"/>
  <c r="J100" i="3"/>
  <c r="M100" i="3" s="1"/>
  <c r="N100" i="3"/>
  <c r="H88" i="3"/>
  <c r="K88" i="3" s="1"/>
  <c r="I88" i="3"/>
  <c r="L88" i="3" s="1"/>
  <c r="J88" i="3"/>
  <c r="M88" i="3" s="1"/>
  <c r="N88" i="3"/>
  <c r="H64" i="3"/>
  <c r="K64" i="3" s="1"/>
  <c r="I64" i="3"/>
  <c r="L64" i="3" s="1"/>
  <c r="J64" i="3"/>
  <c r="M64" i="3" s="1"/>
  <c r="N64" i="3"/>
  <c r="J40" i="3"/>
  <c r="M40" i="3" s="1"/>
  <c r="N40" i="3"/>
  <c r="H40" i="3"/>
  <c r="K40" i="3" s="1"/>
  <c r="I40" i="3"/>
  <c r="L40" i="3" s="1"/>
  <c r="H28" i="3"/>
  <c r="K28" i="3" s="1"/>
  <c r="I28" i="3"/>
  <c r="L28" i="3" s="1"/>
  <c r="J28" i="3"/>
  <c r="M28" i="3" s="1"/>
  <c r="N28" i="3"/>
  <c r="H16" i="3"/>
  <c r="K16" i="3" s="1"/>
  <c r="I16" i="3"/>
  <c r="L16" i="3" s="1"/>
  <c r="J16" i="3"/>
  <c r="M16" i="3" s="1"/>
  <c r="N16" i="3"/>
  <c r="H339" i="3"/>
  <c r="K339" i="3" s="1"/>
  <c r="I339" i="3"/>
  <c r="L339" i="3" s="1"/>
  <c r="J339" i="3"/>
  <c r="M339" i="3" s="1"/>
  <c r="N339" i="3"/>
  <c r="J303" i="3"/>
  <c r="M303" i="3" s="1"/>
  <c r="N303" i="3"/>
  <c r="H303" i="3"/>
  <c r="K303" i="3" s="1"/>
  <c r="I303" i="3"/>
  <c r="L303" i="3" s="1"/>
  <c r="H279" i="3"/>
  <c r="K279" i="3" s="1"/>
  <c r="I279" i="3"/>
  <c r="L279" i="3" s="1"/>
  <c r="J279" i="3"/>
  <c r="M279" i="3" s="1"/>
  <c r="N279" i="3"/>
  <c r="N267" i="3"/>
  <c r="H267" i="3"/>
  <c r="K267" i="3" s="1"/>
  <c r="I267" i="3"/>
  <c r="L267" i="3" s="1"/>
  <c r="J267" i="3"/>
  <c r="M267" i="3" s="1"/>
  <c r="H255" i="3"/>
  <c r="K255" i="3" s="1"/>
  <c r="I255" i="3"/>
  <c r="L255" i="3" s="1"/>
  <c r="J255" i="3"/>
  <c r="M255" i="3" s="1"/>
  <c r="N255" i="3"/>
  <c r="J243" i="3"/>
  <c r="M243" i="3" s="1"/>
  <c r="N243" i="3"/>
  <c r="H243" i="3"/>
  <c r="K243" i="3" s="1"/>
  <c r="I243" i="3"/>
  <c r="L243" i="3" s="1"/>
  <c r="J219" i="3"/>
  <c r="M219" i="3" s="1"/>
  <c r="N219" i="3"/>
  <c r="H219" i="3"/>
  <c r="K219" i="3" s="1"/>
  <c r="I219" i="3"/>
  <c r="L219" i="3" s="1"/>
  <c r="H195" i="3"/>
  <c r="K195" i="3" s="1"/>
  <c r="I195" i="3"/>
  <c r="L195" i="3" s="1"/>
  <c r="J195" i="3"/>
  <c r="M195" i="3" s="1"/>
  <c r="N195" i="3"/>
  <c r="J183" i="3"/>
  <c r="M183" i="3" s="1"/>
  <c r="N183" i="3"/>
  <c r="H183" i="3"/>
  <c r="K183" i="3" s="1"/>
  <c r="I183" i="3"/>
  <c r="L183" i="3" s="1"/>
  <c r="N159" i="3"/>
  <c r="H159" i="3"/>
  <c r="K159" i="3" s="1"/>
  <c r="I159" i="3"/>
  <c r="L159" i="3" s="1"/>
  <c r="J159" i="3"/>
  <c r="M159" i="3" s="1"/>
  <c r="H147" i="3"/>
  <c r="K147" i="3" s="1"/>
  <c r="I147" i="3"/>
  <c r="L147" i="3" s="1"/>
  <c r="J147" i="3"/>
  <c r="M147" i="3" s="1"/>
  <c r="N147" i="3"/>
  <c r="N135" i="3"/>
  <c r="H135" i="3"/>
  <c r="K135" i="3" s="1"/>
  <c r="I135" i="3"/>
  <c r="L135" i="3" s="1"/>
  <c r="J135" i="3"/>
  <c r="M135" i="3" s="1"/>
  <c r="H123" i="3"/>
  <c r="K123" i="3" s="1"/>
  <c r="I123" i="3"/>
  <c r="L123" i="3" s="1"/>
  <c r="J123" i="3"/>
  <c r="M123" i="3" s="1"/>
  <c r="N123" i="3"/>
  <c r="H99" i="3"/>
  <c r="K99" i="3" s="1"/>
  <c r="I99" i="3"/>
  <c r="L99" i="3" s="1"/>
  <c r="J99" i="3"/>
  <c r="M99" i="3" s="1"/>
  <c r="N99" i="3"/>
  <c r="N87" i="3"/>
  <c r="H87" i="3"/>
  <c r="K87" i="3" s="1"/>
  <c r="I87" i="3"/>
  <c r="L87" i="3" s="1"/>
  <c r="J87" i="3"/>
  <c r="M87" i="3" s="1"/>
  <c r="N63" i="3"/>
  <c r="H63" i="3"/>
  <c r="K63" i="3" s="1"/>
  <c r="I63" i="3"/>
  <c r="L63" i="3" s="1"/>
  <c r="J63" i="3"/>
  <c r="M63" i="3" s="1"/>
  <c r="H39" i="3"/>
  <c r="K39" i="3" s="1"/>
  <c r="I39" i="3"/>
  <c r="L39" i="3" s="1"/>
  <c r="J39" i="3"/>
  <c r="M39" i="3" s="1"/>
  <c r="N39" i="3"/>
  <c r="N27" i="3"/>
  <c r="H27" i="3"/>
  <c r="K27" i="3" s="1"/>
  <c r="I27" i="3"/>
  <c r="L27" i="3" s="1"/>
  <c r="J27" i="3"/>
  <c r="M27" i="3" s="1"/>
  <c r="H15" i="3"/>
  <c r="K15" i="3" s="1"/>
  <c r="I15" i="3"/>
  <c r="L15" i="3" s="1"/>
  <c r="J15" i="3"/>
  <c r="M15" i="3" s="1"/>
  <c r="N15" i="3"/>
  <c r="H3" i="3"/>
  <c r="K3" i="3" s="1"/>
  <c r="I3" i="3"/>
  <c r="L3" i="3" s="1"/>
  <c r="J3" i="3"/>
  <c r="M3" i="3" s="1"/>
  <c r="N3" i="3"/>
  <c r="I158" i="3"/>
  <c r="L158" i="3" s="1"/>
  <c r="J158" i="3"/>
  <c r="M158" i="3" s="1"/>
  <c r="N158" i="3"/>
  <c r="H158" i="3"/>
  <c r="K158" i="3" s="1"/>
  <c r="N146" i="3"/>
  <c r="H146" i="3"/>
  <c r="K146" i="3" s="1"/>
  <c r="I146" i="3"/>
  <c r="L146" i="3" s="1"/>
  <c r="J146" i="3"/>
  <c r="M146" i="3" s="1"/>
  <c r="H134" i="3"/>
  <c r="K134" i="3" s="1"/>
  <c r="I134" i="3"/>
  <c r="L134" i="3" s="1"/>
  <c r="J134" i="3"/>
  <c r="M134" i="3" s="1"/>
  <c r="N134" i="3"/>
  <c r="N122" i="3"/>
  <c r="H122" i="3"/>
  <c r="K122" i="3" s="1"/>
  <c r="I122" i="3"/>
  <c r="L122" i="3" s="1"/>
  <c r="J122" i="3"/>
  <c r="M122" i="3" s="1"/>
  <c r="H110" i="3"/>
  <c r="K110" i="3" s="1"/>
  <c r="I110" i="3"/>
  <c r="L110" i="3" s="1"/>
  <c r="J110" i="3"/>
  <c r="M110" i="3" s="1"/>
  <c r="N110" i="3"/>
  <c r="N98" i="3"/>
  <c r="H98" i="3"/>
  <c r="K98" i="3" s="1"/>
  <c r="I98" i="3"/>
  <c r="L98" i="3" s="1"/>
  <c r="J98" i="3"/>
  <c r="M98" i="3" s="1"/>
  <c r="H86" i="3"/>
  <c r="K86" i="3" s="1"/>
  <c r="I86" i="3"/>
  <c r="L86" i="3" s="1"/>
  <c r="J86" i="3"/>
  <c r="M86" i="3" s="1"/>
  <c r="N86" i="3"/>
  <c r="N74" i="3"/>
  <c r="H74" i="3"/>
  <c r="K74" i="3" s="1"/>
  <c r="I74" i="3"/>
  <c r="L74" i="3" s="1"/>
  <c r="J74" i="3"/>
  <c r="M74" i="3" s="1"/>
  <c r="H62" i="3"/>
  <c r="K62" i="3" s="1"/>
  <c r="I62" i="3"/>
  <c r="L62" i="3" s="1"/>
  <c r="J62" i="3"/>
  <c r="M62" i="3" s="1"/>
  <c r="N62" i="3"/>
  <c r="N50" i="3"/>
  <c r="H50" i="3"/>
  <c r="K50" i="3" s="1"/>
  <c r="I50" i="3"/>
  <c r="L50" i="3" s="1"/>
  <c r="J50" i="3"/>
  <c r="M50" i="3" s="1"/>
  <c r="I38" i="3"/>
  <c r="L38" i="3" s="1"/>
  <c r="J38" i="3"/>
  <c r="M38" i="3" s="1"/>
  <c r="N38" i="3"/>
  <c r="H38" i="3"/>
  <c r="K38" i="3" s="1"/>
  <c r="H26" i="3"/>
  <c r="K26" i="3" s="1"/>
  <c r="I26" i="3"/>
  <c r="L26" i="3" s="1"/>
  <c r="J26" i="3"/>
  <c r="M26" i="3" s="1"/>
  <c r="N26" i="3"/>
  <c r="N14" i="3"/>
  <c r="H14" i="3"/>
  <c r="K14" i="3" s="1"/>
  <c r="I14" i="3"/>
  <c r="L14" i="3" s="1"/>
  <c r="J14" i="3"/>
  <c r="M14" i="3" s="1"/>
  <c r="H277" i="3"/>
  <c r="K277" i="3" s="1"/>
  <c r="I277" i="3"/>
  <c r="L277" i="3" s="1"/>
  <c r="N277" i="3"/>
  <c r="J277" i="3"/>
  <c r="M277" i="3" s="1"/>
  <c r="H205" i="3"/>
  <c r="K205" i="3" s="1"/>
  <c r="I205" i="3"/>
  <c r="L205" i="3" s="1"/>
  <c r="J205" i="3"/>
  <c r="M205" i="3" s="1"/>
  <c r="N205" i="3"/>
  <c r="H169" i="3"/>
  <c r="K169" i="3" s="1"/>
  <c r="I169" i="3"/>
  <c r="L169" i="3" s="1"/>
  <c r="J169" i="3"/>
  <c r="M169" i="3" s="1"/>
  <c r="N169" i="3"/>
  <c r="N157" i="3"/>
  <c r="H157" i="3"/>
  <c r="K157" i="3" s="1"/>
  <c r="I157" i="3"/>
  <c r="L157" i="3" s="1"/>
  <c r="J157" i="3"/>
  <c r="M157" i="3" s="1"/>
  <c r="H145" i="3"/>
  <c r="K145" i="3" s="1"/>
  <c r="I145" i="3"/>
  <c r="L145" i="3" s="1"/>
  <c r="J145" i="3"/>
  <c r="M145" i="3" s="1"/>
  <c r="N145" i="3"/>
  <c r="N133" i="3"/>
  <c r="H133" i="3"/>
  <c r="K133" i="3" s="1"/>
  <c r="I133" i="3"/>
  <c r="L133" i="3" s="1"/>
  <c r="J133" i="3"/>
  <c r="M133" i="3" s="1"/>
  <c r="H121" i="3"/>
  <c r="K121" i="3" s="1"/>
  <c r="I121" i="3"/>
  <c r="L121" i="3" s="1"/>
  <c r="J121" i="3"/>
  <c r="M121" i="3" s="1"/>
  <c r="N121" i="3"/>
  <c r="N109" i="3"/>
  <c r="H109" i="3"/>
  <c r="K109" i="3" s="1"/>
  <c r="I109" i="3"/>
  <c r="L109" i="3" s="1"/>
  <c r="J109" i="3"/>
  <c r="M109" i="3" s="1"/>
  <c r="H97" i="3"/>
  <c r="K97" i="3" s="1"/>
  <c r="I97" i="3"/>
  <c r="L97" i="3" s="1"/>
  <c r="J97" i="3"/>
  <c r="M97" i="3" s="1"/>
  <c r="N97" i="3"/>
  <c r="N85" i="3"/>
  <c r="H85" i="3"/>
  <c r="K85" i="3" s="1"/>
  <c r="I85" i="3"/>
  <c r="L85" i="3" s="1"/>
  <c r="J85" i="3"/>
  <c r="M85" i="3" s="1"/>
  <c r="H73" i="3"/>
  <c r="K73" i="3" s="1"/>
  <c r="I73" i="3"/>
  <c r="L73" i="3" s="1"/>
  <c r="J73" i="3"/>
  <c r="M73" i="3" s="1"/>
  <c r="N73" i="3"/>
  <c r="N61" i="3"/>
  <c r="H61" i="3"/>
  <c r="K61" i="3" s="1"/>
  <c r="I61" i="3"/>
  <c r="L61" i="3" s="1"/>
  <c r="J61" i="3"/>
  <c r="M61" i="3" s="1"/>
  <c r="H49" i="3"/>
  <c r="K49" i="3" s="1"/>
  <c r="I49" i="3"/>
  <c r="L49" i="3" s="1"/>
  <c r="J49" i="3"/>
  <c r="M49" i="3" s="1"/>
  <c r="N49" i="3"/>
  <c r="J25" i="3"/>
  <c r="M25" i="3" s="1"/>
  <c r="N25" i="3"/>
  <c r="H25" i="3"/>
  <c r="K25" i="3" s="1"/>
  <c r="I25" i="3"/>
  <c r="L25" i="3" s="1"/>
  <c r="H13" i="3"/>
  <c r="K13" i="3" s="1"/>
  <c r="I13" i="3"/>
  <c r="L13" i="3" s="1"/>
  <c r="J13" i="3"/>
  <c r="M13" i="3" s="1"/>
  <c r="N13" i="3"/>
  <c r="N276" i="3"/>
  <c r="H276" i="3"/>
  <c r="K276" i="3" s="1"/>
  <c r="I276" i="3"/>
  <c r="L276" i="3" s="1"/>
  <c r="J276" i="3"/>
  <c r="M276" i="3" s="1"/>
  <c r="H216" i="3"/>
  <c r="K216" i="3" s="1"/>
  <c r="I216" i="3"/>
  <c r="L216" i="3" s="1"/>
  <c r="J216" i="3"/>
  <c r="M216" i="3" s="1"/>
  <c r="N216" i="3"/>
  <c r="H180" i="3"/>
  <c r="K180" i="3" s="1"/>
  <c r="N180" i="3"/>
  <c r="J180" i="3"/>
  <c r="M180" i="3" s="1"/>
  <c r="I180" i="3"/>
  <c r="L180" i="3" s="1"/>
  <c r="H168" i="3"/>
  <c r="K168" i="3" s="1"/>
  <c r="I168" i="3"/>
  <c r="L168" i="3" s="1"/>
  <c r="J168" i="3"/>
  <c r="M168" i="3" s="1"/>
  <c r="N168" i="3"/>
  <c r="H156" i="3"/>
  <c r="K156" i="3" s="1"/>
  <c r="I156" i="3"/>
  <c r="L156" i="3" s="1"/>
  <c r="J156" i="3"/>
  <c r="M156" i="3" s="1"/>
  <c r="N156" i="3"/>
  <c r="N144" i="3"/>
  <c r="H144" i="3"/>
  <c r="K144" i="3" s="1"/>
  <c r="I144" i="3"/>
  <c r="L144" i="3" s="1"/>
  <c r="J144" i="3"/>
  <c r="M144" i="3" s="1"/>
  <c r="H132" i="3"/>
  <c r="K132" i="3" s="1"/>
  <c r="I132" i="3"/>
  <c r="L132" i="3" s="1"/>
  <c r="J132" i="3"/>
  <c r="M132" i="3" s="1"/>
  <c r="N132" i="3"/>
  <c r="N120" i="3"/>
  <c r="H120" i="3"/>
  <c r="K120" i="3" s="1"/>
  <c r="I120" i="3"/>
  <c r="L120" i="3" s="1"/>
  <c r="J120" i="3"/>
  <c r="M120" i="3" s="1"/>
  <c r="H108" i="3"/>
  <c r="K108" i="3" s="1"/>
  <c r="I108" i="3"/>
  <c r="L108" i="3" s="1"/>
  <c r="J108" i="3"/>
  <c r="M108" i="3" s="1"/>
  <c r="N108" i="3"/>
  <c r="N96" i="3"/>
  <c r="H96" i="3"/>
  <c r="K96" i="3" s="1"/>
  <c r="I96" i="3"/>
  <c r="L96" i="3" s="1"/>
  <c r="J96" i="3"/>
  <c r="M96" i="3" s="1"/>
  <c r="H84" i="3"/>
  <c r="K84" i="3" s="1"/>
  <c r="I84" i="3"/>
  <c r="L84" i="3" s="1"/>
  <c r="J84" i="3"/>
  <c r="M84" i="3" s="1"/>
  <c r="N84" i="3"/>
  <c r="N72" i="3"/>
  <c r="H72" i="3"/>
  <c r="K72" i="3" s="1"/>
  <c r="I72" i="3"/>
  <c r="L72" i="3" s="1"/>
  <c r="J72" i="3"/>
  <c r="M72" i="3" s="1"/>
  <c r="H60" i="3"/>
  <c r="K60" i="3" s="1"/>
  <c r="I60" i="3"/>
  <c r="L60" i="3" s="1"/>
  <c r="J60" i="3"/>
  <c r="M60" i="3" s="1"/>
  <c r="N60" i="3"/>
  <c r="I36" i="3"/>
  <c r="L36" i="3" s="1"/>
  <c r="J36" i="3"/>
  <c r="M36" i="3" s="1"/>
  <c r="N36" i="3"/>
  <c r="H36" i="3"/>
  <c r="K36" i="3" s="1"/>
  <c r="H24" i="3"/>
  <c r="K24" i="3" s="1"/>
  <c r="I24" i="3"/>
  <c r="L24" i="3" s="1"/>
  <c r="J24" i="3"/>
  <c r="M24" i="3" s="1"/>
  <c r="N24" i="3"/>
  <c r="H119" i="3"/>
  <c r="K119" i="3" s="1"/>
  <c r="I119" i="3"/>
  <c r="L119" i="3" s="1"/>
  <c r="J119" i="3"/>
  <c r="M119" i="3" s="1"/>
  <c r="N119" i="3"/>
  <c r="H95" i="3"/>
  <c r="K95" i="3" s="1"/>
  <c r="I95" i="3"/>
  <c r="L95" i="3" s="1"/>
  <c r="J95" i="3"/>
  <c r="M95" i="3" s="1"/>
  <c r="N95" i="3"/>
  <c r="N83" i="3"/>
  <c r="H83" i="3"/>
  <c r="K83" i="3" s="1"/>
  <c r="I83" i="3"/>
  <c r="L83" i="3" s="1"/>
  <c r="J83" i="3"/>
  <c r="M83" i="3" s="1"/>
  <c r="H71" i="3"/>
  <c r="K71" i="3" s="1"/>
  <c r="I71" i="3"/>
  <c r="L71" i="3" s="1"/>
  <c r="J71" i="3"/>
  <c r="M71" i="3" s="1"/>
  <c r="N71" i="3"/>
  <c r="N59" i="3"/>
  <c r="H59" i="3"/>
  <c r="K59" i="3" s="1"/>
  <c r="I59" i="3"/>
  <c r="L59" i="3" s="1"/>
  <c r="J59" i="3"/>
  <c r="M59" i="3" s="1"/>
  <c r="H47" i="3"/>
  <c r="K47" i="3" s="1"/>
  <c r="I47" i="3"/>
  <c r="L47" i="3" s="1"/>
  <c r="J47" i="3"/>
  <c r="M47" i="3" s="1"/>
  <c r="N47" i="3"/>
  <c r="H35" i="3"/>
  <c r="K35" i="3" s="1"/>
  <c r="I35" i="3"/>
  <c r="L35" i="3" s="1"/>
  <c r="J35" i="3"/>
  <c r="M35" i="3" s="1"/>
  <c r="N35" i="3"/>
  <c r="N23" i="3"/>
  <c r="H23" i="3"/>
  <c r="K23" i="3" s="1"/>
  <c r="I23" i="3"/>
  <c r="L23" i="3" s="1"/>
  <c r="J23" i="3"/>
  <c r="M23" i="3" s="1"/>
  <c r="H11" i="3"/>
  <c r="K11" i="3" s="1"/>
  <c r="I11" i="3"/>
  <c r="L11" i="3" s="1"/>
  <c r="J11" i="3"/>
  <c r="M11" i="3" s="1"/>
  <c r="N11" i="3"/>
  <c r="N848" i="3"/>
  <c r="J848" i="3"/>
  <c r="M848" i="3" s="1"/>
  <c r="I848" i="3"/>
  <c r="L848" i="3" s="1"/>
  <c r="N846" i="3"/>
  <c r="I846" i="3"/>
  <c r="L846" i="3" s="1"/>
  <c r="N845" i="3"/>
  <c r="J845" i="3"/>
  <c r="M845" i="3" s="1"/>
  <c r="I845" i="3"/>
  <c r="L845" i="3" s="1"/>
  <c r="N842" i="3"/>
  <c r="J842" i="3"/>
  <c r="M842" i="3" s="1"/>
  <c r="N841" i="3"/>
  <c r="J841" i="3"/>
  <c r="M841" i="3" s="1"/>
  <c r="I841" i="3"/>
  <c r="L841" i="3" s="1"/>
  <c r="N840" i="3"/>
  <c r="J840" i="3"/>
  <c r="M840" i="3" s="1"/>
  <c r="J839" i="3"/>
  <c r="M839" i="3" s="1"/>
  <c r="I839" i="3"/>
  <c r="L839" i="3" s="1"/>
  <c r="H839" i="3"/>
  <c r="K839" i="3" s="1"/>
  <c r="J838" i="3"/>
  <c r="M838" i="3" s="1"/>
  <c r="I838" i="3"/>
  <c r="L838" i="3" s="1"/>
  <c r="J837" i="3"/>
  <c r="M837" i="3" s="1"/>
  <c r="N836" i="3"/>
  <c r="J836" i="3"/>
  <c r="M836" i="3" s="1"/>
  <c r="I836" i="3"/>
  <c r="L836" i="3" s="1"/>
  <c r="N834" i="3"/>
  <c r="J834" i="3"/>
  <c r="M834" i="3" s="1"/>
  <c r="N833" i="3"/>
  <c r="J833" i="3"/>
  <c r="M833" i="3" s="1"/>
  <c r="I833" i="3"/>
  <c r="L833" i="3" s="1"/>
  <c r="N832" i="3"/>
  <c r="J832" i="3"/>
  <c r="M832" i="3" s="1"/>
  <c r="I832" i="3"/>
  <c r="L832" i="3" s="1"/>
  <c r="M129" i="2"/>
  <c r="M125" i="2"/>
  <c r="M121" i="2"/>
  <c r="M117" i="2"/>
  <c r="M113" i="2"/>
  <c r="M109" i="2"/>
  <c r="M105" i="2"/>
  <c r="M128" i="2"/>
  <c r="M124" i="2"/>
  <c r="M120" i="2"/>
  <c r="M116" i="2"/>
  <c r="M112" i="2"/>
  <c r="M108" i="2"/>
  <c r="M104" i="2"/>
  <c r="M127" i="2"/>
  <c r="M123" i="2"/>
  <c r="M119" i="2"/>
  <c r="M115" i="2"/>
  <c r="M111" i="2"/>
  <c r="M107" i="2"/>
  <c r="M103" i="2"/>
  <c r="L289" i="1" l="1"/>
  <c r="O1709" i="3"/>
  <c r="O1589" i="3"/>
  <c r="O1706" i="3"/>
  <c r="O1710" i="3"/>
  <c r="O1708" i="3"/>
  <c r="O1579" i="3"/>
  <c r="O1585" i="3"/>
  <c r="O1519" i="3"/>
  <c r="O1591" i="3"/>
  <c r="O1567" i="3"/>
  <c r="O1586" i="3"/>
  <c r="O1577" i="3"/>
  <c r="O1593" i="3"/>
  <c r="O1571" i="3"/>
  <c r="O1575" i="3"/>
  <c r="O1576" i="3"/>
  <c r="O1569" i="3"/>
  <c r="O1588" i="3"/>
  <c r="O1590" i="3"/>
  <c r="O1587" i="3"/>
  <c r="O1581" i="3"/>
  <c r="O1464" i="3"/>
  <c r="O1553" i="3"/>
  <c r="O1520" i="3"/>
  <c r="O1530" i="3"/>
  <c r="O1550" i="3"/>
  <c r="O1496" i="3"/>
  <c r="O1521" i="3"/>
  <c r="O1533" i="3"/>
  <c r="O1557" i="3"/>
  <c r="O1560" i="3"/>
  <c r="O1563" i="3"/>
  <c r="O1556" i="3"/>
  <c r="O1523" i="3"/>
  <c r="O1559" i="3"/>
  <c r="O1547" i="3"/>
  <c r="O1532" i="3"/>
  <c r="O1525" i="3"/>
  <c r="O1552" i="3"/>
  <c r="O1551" i="3"/>
  <c r="O1479" i="3"/>
  <c r="O1528" i="3"/>
  <c r="O1548" i="3"/>
  <c r="O1457" i="3"/>
  <c r="O1468" i="3"/>
  <c r="O1483" i="3"/>
  <c r="O1510" i="3"/>
  <c r="O1546" i="3"/>
  <c r="O1511" i="3"/>
  <c r="O1508" i="3"/>
  <c r="O1512" i="3"/>
  <c r="O1524" i="3"/>
  <c r="O1534" i="3"/>
  <c r="O1527" i="3"/>
  <c r="O1514" i="3"/>
  <c r="O1502" i="3"/>
  <c r="O1515" i="3"/>
  <c r="O1507" i="3"/>
  <c r="O1522" i="3"/>
  <c r="O1516" i="3"/>
  <c r="O1535" i="3"/>
  <c r="O1517" i="3"/>
  <c r="O1513" i="3"/>
  <c r="O1509" i="3"/>
  <c r="O1493" i="3"/>
  <c r="O1497" i="3"/>
  <c r="O1475" i="3"/>
  <c r="O1466" i="3"/>
  <c r="O1484" i="3"/>
  <c r="O1503" i="3"/>
  <c r="O1449" i="3"/>
  <c r="O1478" i="3"/>
  <c r="O1488" i="3"/>
  <c r="O1489" i="3"/>
  <c r="O1473" i="3"/>
  <c r="O1491" i="3"/>
  <c r="O1492" i="3"/>
  <c r="O1460" i="3"/>
  <c r="O1472" i="3"/>
  <c r="O1494" i="3"/>
  <c r="O1452" i="3"/>
  <c r="O1506" i="3"/>
  <c r="O1467" i="3"/>
  <c r="O1463" i="3"/>
  <c r="O1482" i="3"/>
  <c r="O1505" i="3"/>
  <c r="O1501" i="3"/>
  <c r="O1499" i="3"/>
  <c r="M1495" i="3"/>
  <c r="O1480" i="3"/>
  <c r="O1476" i="3"/>
  <c r="O1471" i="3"/>
  <c r="O1470" i="3"/>
  <c r="O1437" i="3"/>
  <c r="O1454" i="3"/>
  <c r="O1462" i="3"/>
  <c r="O1406" i="3"/>
  <c r="L267" i="1"/>
  <c r="O1447" i="3"/>
  <c r="O1458" i="3"/>
  <c r="O1444" i="3"/>
  <c r="O1456" i="3"/>
  <c r="O1455" i="3"/>
  <c r="O1445" i="3"/>
  <c r="O1436" i="3"/>
  <c r="O1424" i="3"/>
  <c r="O1451" i="3"/>
  <c r="O1442" i="3"/>
  <c r="O1446" i="3"/>
  <c r="O1448" i="3"/>
  <c r="O1443" i="3"/>
  <c r="O1441" i="3"/>
  <c r="L279" i="1"/>
  <c r="O1427" i="3"/>
  <c r="O1440" i="3"/>
  <c r="O1421" i="3"/>
  <c r="O1438" i="3"/>
  <c r="O1432" i="3"/>
  <c r="O1433" i="3"/>
  <c r="O1376" i="3"/>
  <c r="O1435" i="3"/>
  <c r="O1431" i="3"/>
  <c r="O1430" i="3"/>
  <c r="O1414" i="3"/>
  <c r="O1422" i="3"/>
  <c r="O1417" i="3"/>
  <c r="O1418" i="3"/>
  <c r="O1419" i="3"/>
  <c r="O1425" i="3"/>
  <c r="L1412" i="3"/>
  <c r="M1412" i="3"/>
  <c r="O1392" i="3"/>
  <c r="O1403" i="3"/>
  <c r="O1381" i="3"/>
  <c r="O1404" i="3"/>
  <c r="O1382" i="3"/>
  <c r="O1391" i="3"/>
  <c r="O1385" i="3"/>
  <c r="O1393" i="3"/>
  <c r="O1398" i="3"/>
  <c r="O1377" i="3"/>
  <c r="O1390" i="3"/>
  <c r="O1375" i="3"/>
  <c r="O1387" i="3"/>
  <c r="O1383" i="3"/>
  <c r="O1388" i="3"/>
  <c r="O1386" i="3"/>
  <c r="O1380" i="3"/>
  <c r="O1371" i="3"/>
  <c r="O1352" i="3"/>
  <c r="O1365" i="3"/>
  <c r="O1368" i="3"/>
  <c r="O1337" i="3"/>
  <c r="O1367" i="3"/>
  <c r="O1294" i="3"/>
  <c r="O1347" i="3"/>
  <c r="O1370" i="3"/>
  <c r="O1330" i="3"/>
  <c r="O1342" i="3"/>
  <c r="O1336" i="3"/>
  <c r="O1356" i="3"/>
  <c r="O1351" i="3"/>
  <c r="O1316" i="3"/>
  <c r="O1346" i="3"/>
  <c r="O1360" i="3"/>
  <c r="O1262" i="3"/>
  <c r="O1283" i="3"/>
  <c r="O1315" i="3"/>
  <c r="O1345" i="3"/>
  <c r="O1357" i="3"/>
  <c r="O1328" i="3"/>
  <c r="O1329" i="3"/>
  <c r="O1334" i="3"/>
  <c r="O1361" i="3"/>
  <c r="O1341" i="3"/>
  <c r="O1348" i="3"/>
  <c r="O1353" i="3"/>
  <c r="O1358" i="3"/>
  <c r="O1332" i="3"/>
  <c r="O1343" i="3"/>
  <c r="O1349" i="3"/>
  <c r="O1333" i="3"/>
  <c r="O1355" i="3"/>
  <c r="O1331" i="3"/>
  <c r="O1325" i="3"/>
  <c r="O1308" i="3"/>
  <c r="O1307" i="3"/>
  <c r="O1293" i="3"/>
  <c r="O1320" i="3"/>
  <c r="O1321" i="3"/>
  <c r="O1313" i="3"/>
  <c r="O1323" i="3"/>
  <c r="O1324" i="3"/>
  <c r="O1318" i="3"/>
  <c r="O1288" i="3"/>
  <c r="O1295" i="3"/>
  <c r="O1309" i="3"/>
  <c r="O1301" i="3"/>
  <c r="O1291" i="3"/>
  <c r="O1296" i="3"/>
  <c r="O1306" i="3"/>
  <c r="O1302" i="3"/>
  <c r="O1298" i="3"/>
  <c r="O1305" i="3"/>
  <c r="O1303" i="3"/>
  <c r="O1290" i="3"/>
  <c r="O1292" i="3"/>
  <c r="O1282" i="3"/>
  <c r="O1279" i="3"/>
  <c r="O1263" i="3"/>
  <c r="O1257" i="3"/>
  <c r="O1264" i="3"/>
  <c r="O1255" i="3"/>
  <c r="O1280" i="3"/>
  <c r="O1273" i="3"/>
  <c r="O1267" i="3"/>
  <c r="O1266" i="3"/>
  <c r="O1277" i="3"/>
  <c r="O1274" i="3"/>
  <c r="O1281" i="3"/>
  <c r="O1272" i="3"/>
  <c r="O1271" i="3"/>
  <c r="O1270" i="3"/>
  <c r="O1261" i="3"/>
  <c r="O1258" i="3"/>
  <c r="O1259" i="3"/>
  <c r="O1260" i="3"/>
  <c r="O1246" i="3"/>
  <c r="O1254" i="3"/>
  <c r="O1253" i="3"/>
  <c r="O1240" i="3"/>
  <c r="O1241" i="3"/>
  <c r="O1221" i="3"/>
  <c r="O1236" i="3"/>
  <c r="O1244" i="3"/>
  <c r="O1232" i="3"/>
  <c r="O1238" i="3"/>
  <c r="O1251" i="3"/>
  <c r="O1245" i="3"/>
  <c r="O1252" i="3"/>
  <c r="O1248" i="3"/>
  <c r="O1239" i="3"/>
  <c r="O1249" i="3"/>
  <c r="O1242" i="3"/>
  <c r="O1243" i="3"/>
  <c r="O1237" i="3"/>
  <c r="O1220" i="3"/>
  <c r="O1228" i="3"/>
  <c r="O1226" i="3"/>
  <c r="O1235" i="3"/>
  <c r="O1218" i="3"/>
  <c r="O1234" i="3"/>
  <c r="O1230" i="3"/>
  <c r="O1225" i="3"/>
  <c r="O1222" i="3"/>
  <c r="O1208" i="3"/>
  <c r="O1211" i="3"/>
  <c r="O1203" i="3"/>
  <c r="O1182" i="3"/>
  <c r="O1185" i="3"/>
  <c r="O1191" i="3"/>
  <c r="O1198" i="3"/>
  <c r="O1200" i="3"/>
  <c r="O1168" i="3"/>
  <c r="O1201" i="3"/>
  <c r="O1213" i="3"/>
  <c r="O1207" i="3"/>
  <c r="O1214" i="3"/>
  <c r="O1180" i="3"/>
  <c r="O1188" i="3"/>
  <c r="O1209" i="3"/>
  <c r="O1205" i="3"/>
  <c r="O1196" i="3"/>
  <c r="O1194" i="3"/>
  <c r="O1170" i="3"/>
  <c r="O1189" i="3"/>
  <c r="O1192" i="3"/>
  <c r="O1186" i="3"/>
  <c r="O1178" i="3"/>
  <c r="O1169" i="3"/>
  <c r="O1163" i="3"/>
  <c r="O1177" i="3"/>
  <c r="O1167" i="3"/>
  <c r="O1166" i="3"/>
  <c r="O1140" i="3"/>
  <c r="O1151" i="3"/>
  <c r="O1160" i="3"/>
  <c r="O1146" i="3"/>
  <c r="O1141" i="3"/>
  <c r="O1159" i="3"/>
  <c r="O1129" i="3"/>
  <c r="O1137" i="3"/>
  <c r="O1139" i="3"/>
  <c r="O1153" i="3"/>
  <c r="O1158" i="3"/>
  <c r="O1155" i="3"/>
  <c r="O1156" i="3"/>
  <c r="O1157" i="3"/>
  <c r="O1147" i="3"/>
  <c r="O1131" i="3"/>
  <c r="O1132" i="3"/>
  <c r="O1136" i="3"/>
  <c r="O1135" i="3"/>
  <c r="O1134" i="3"/>
  <c r="O1133" i="3"/>
  <c r="O1123" i="3"/>
  <c r="O1112" i="3"/>
  <c r="O1124" i="3"/>
  <c r="O1126" i="3"/>
  <c r="O1125" i="3"/>
  <c r="O1105" i="3"/>
  <c r="O1117" i="3"/>
  <c r="O1109" i="3"/>
  <c r="O1103" i="3"/>
  <c r="O1107" i="3"/>
  <c r="O1114" i="3"/>
  <c r="O1118" i="3"/>
  <c r="O1104" i="3"/>
  <c r="O1106" i="3"/>
  <c r="O1113" i="3"/>
  <c r="O1116" i="3"/>
  <c r="O1115" i="3"/>
  <c r="O1111" i="3"/>
  <c r="O1102" i="3"/>
  <c r="O1100" i="3"/>
  <c r="O1076" i="3"/>
  <c r="O1080" i="3"/>
  <c r="O1025" i="3"/>
  <c r="O1078" i="3"/>
  <c r="O1098" i="3"/>
  <c r="O1079" i="3"/>
  <c r="O1077" i="3"/>
  <c r="O1085" i="3"/>
  <c r="O1069" i="3"/>
  <c r="O1070" i="3"/>
  <c r="O1075" i="3"/>
  <c r="O1096" i="3"/>
  <c r="O1071" i="3"/>
  <c r="O1088" i="3"/>
  <c r="O1090" i="3"/>
  <c r="O1087" i="3"/>
  <c r="O1072" i="3"/>
  <c r="O1020" i="3"/>
  <c r="O1019" i="3"/>
  <c r="O1043" i="3"/>
  <c r="O1058" i="3"/>
  <c r="O1037" i="3"/>
  <c r="O1039" i="3"/>
  <c r="O1047" i="3"/>
  <c r="O1059" i="3"/>
  <c r="O1054" i="3"/>
  <c r="O1055" i="3"/>
  <c r="O1027" i="3"/>
  <c r="O1031" i="3"/>
  <c r="O1036" i="3"/>
  <c r="O1066" i="3"/>
  <c r="O1024" i="3"/>
  <c r="O1029" i="3"/>
  <c r="O1028" i="3"/>
  <c r="O1046" i="3"/>
  <c r="O1030" i="3"/>
  <c r="O1053" i="3"/>
  <c r="O1021" i="3"/>
  <c r="O1026" i="3"/>
  <c r="O1035" i="3"/>
  <c r="O1052" i="3"/>
  <c r="O1063" i="3"/>
  <c r="O1064" i="3"/>
  <c r="O1056" i="3"/>
  <c r="O1045" i="3"/>
  <c r="O1041" i="3"/>
  <c r="O1040" i="3"/>
  <c r="O1034" i="3"/>
  <c r="O1032" i="3"/>
  <c r="O1023" i="3"/>
  <c r="O1005" i="3"/>
  <c r="O1017" i="3"/>
  <c r="O1013" i="3"/>
  <c r="O1015" i="3"/>
  <c r="O1014" i="3"/>
  <c r="O1018" i="3"/>
  <c r="O1016" i="3"/>
  <c r="O1006" i="3"/>
  <c r="O1001" i="3"/>
  <c r="A2" i="7" a="1"/>
  <c r="A2" i="7" s="1"/>
  <c r="F1621" i="3" l="1"/>
  <c r="E1621" i="3"/>
  <c r="O1495" i="3"/>
  <c r="O1412" i="3"/>
  <c r="A3" i="7" a="1"/>
  <c r="A3" i="7" s="1"/>
  <c r="A4" i="7" s="1" a="1"/>
  <c r="A4" i="7" s="1"/>
  <c r="A102" i="1"/>
  <c r="A103" i="1" s="1"/>
  <c r="A104" i="1"/>
  <c r="A105" i="1" s="1"/>
  <c r="A106" i="1" s="1"/>
  <c r="A107" i="1" s="1"/>
  <c r="A108" i="1" s="1"/>
  <c r="A109" i="1" s="1"/>
  <c r="A110" i="1" s="1"/>
  <c r="A111" i="1"/>
  <c r="A112" i="1" s="1"/>
  <c r="A113" i="1" s="1"/>
  <c r="A114" i="1" s="1"/>
  <c r="A115" i="1"/>
  <c r="A116" i="1" s="1"/>
  <c r="A117" i="1" s="1"/>
  <c r="A118" i="1" s="1"/>
  <c r="A119" i="1" s="1"/>
  <c r="A120" i="1" s="1"/>
  <c r="A121" i="1" s="1"/>
  <c r="A122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E137" i="3" l="1"/>
  <c r="E207" i="3"/>
  <c r="E239" i="3"/>
  <c r="E65" i="3"/>
  <c r="E171" i="3"/>
  <c r="E231" i="3"/>
  <c r="E111" i="3"/>
  <c r="E179" i="3"/>
  <c r="E204" i="3"/>
  <c r="E166" i="3"/>
  <c r="E213" i="3"/>
  <c r="E76" i="3"/>
  <c r="E51" i="3"/>
  <c r="E192" i="3"/>
  <c r="E161" i="3"/>
  <c r="E58" i="3"/>
  <c r="E10" i="3"/>
  <c r="E33" i="3"/>
  <c r="E264" i="3"/>
  <c r="E56" i="3"/>
  <c r="E43" i="3"/>
  <c r="E21" i="3"/>
  <c r="E199" i="3"/>
  <c r="E221" i="3"/>
  <c r="E2" i="3"/>
  <c r="E173" i="3"/>
  <c r="F179" i="3"/>
  <c r="F213" i="3"/>
  <c r="F137" i="3"/>
  <c r="F231" i="3"/>
  <c r="F207" i="3"/>
  <c r="F33" i="3"/>
  <c r="F171" i="3"/>
  <c r="F264" i="3"/>
  <c r="F21" i="3"/>
  <c r="F111" i="3"/>
  <c r="F161" i="3"/>
  <c r="F65" i="3"/>
  <c r="F76" i="3"/>
  <c r="F2" i="3"/>
  <c r="F204" i="3"/>
  <c r="F192" i="3"/>
  <c r="F51" i="3"/>
  <c r="F166" i="3"/>
  <c r="F58" i="3"/>
  <c r="F221" i="3"/>
  <c r="F239" i="3"/>
  <c r="F10" i="3"/>
  <c r="F56" i="3"/>
  <c r="F199" i="3"/>
  <c r="F173" i="3"/>
  <c r="F43" i="3"/>
  <c r="A5" i="7" a="1"/>
  <c r="A5" i="7" s="1"/>
  <c r="A6" i="7" s="1" a="1"/>
  <c r="A6" i="7" s="1"/>
  <c r="R55" i="1"/>
  <c r="O829" i="3" l="1"/>
  <c r="O826" i="3"/>
  <c r="A7" i="7" a="1"/>
  <c r="A7" i="7" s="1"/>
  <c r="O274" i="3"/>
  <c r="O230" i="3"/>
  <c r="O241" i="3"/>
  <c r="O237" i="3"/>
  <c r="O228" i="3"/>
  <c r="O236" i="3"/>
  <c r="O920" i="3"/>
  <c r="O924" i="3"/>
  <c r="O238" i="3"/>
  <c r="O982" i="3"/>
  <c r="O914" i="3"/>
  <c r="O950" i="3"/>
  <c r="O879" i="3"/>
  <c r="O998" i="3"/>
  <c r="O934" i="3"/>
  <c r="O990" i="3"/>
  <c r="O974" i="3"/>
  <c r="O958" i="3"/>
  <c r="O899" i="3"/>
  <c r="O883" i="3"/>
  <c r="O978" i="3"/>
  <c r="O962" i="3"/>
  <c r="O946" i="3"/>
  <c r="O910" i="3"/>
  <c r="O970" i="3"/>
  <c r="O954" i="3"/>
  <c r="O938" i="3"/>
  <c r="O926" i="3"/>
  <c r="O928" i="3"/>
  <c r="O1000" i="3"/>
  <c r="O996" i="3"/>
  <c r="O988" i="3"/>
  <c r="O984" i="3"/>
  <c r="O976" i="3"/>
  <c r="O968" i="3"/>
  <c r="O952" i="3"/>
  <c r="O948" i="3"/>
  <c r="O944" i="3"/>
  <c r="O940" i="3"/>
  <c r="O936" i="3"/>
  <c r="O932" i="3"/>
  <c r="O872" i="3"/>
  <c r="O770" i="3"/>
  <c r="O242" i="3"/>
  <c r="O836" i="3"/>
  <c r="O832" i="3"/>
  <c r="O820" i="3"/>
  <c r="O229" i="3"/>
  <c r="O864" i="3"/>
  <c r="O840" i="3"/>
  <c r="O848" i="3"/>
  <c r="O905" i="3"/>
  <c r="O901" i="3"/>
  <c r="O897" i="3"/>
  <c r="O893" i="3"/>
  <c r="O889" i="3"/>
  <c r="O881" i="3"/>
  <c r="O876" i="3"/>
  <c r="O868" i="3"/>
  <c r="O852" i="3"/>
  <c r="O997" i="3"/>
  <c r="O993" i="3"/>
  <c r="O985" i="3"/>
  <c r="O977" i="3"/>
  <c r="O973" i="3"/>
  <c r="O961" i="3"/>
  <c r="O957" i="3"/>
  <c r="O953" i="3"/>
  <c r="O945" i="3"/>
  <c r="O941" i="3"/>
  <c r="O937" i="3"/>
  <c r="O933" i="3"/>
  <c r="O925" i="3"/>
  <c r="O917" i="3"/>
  <c r="O913" i="3"/>
  <c r="O999" i="3"/>
  <c r="O995" i="3"/>
  <c r="O987" i="3"/>
  <c r="O975" i="3"/>
  <c r="O967" i="3"/>
  <c r="O963" i="3"/>
  <c r="O959" i="3"/>
  <c r="O955" i="3"/>
  <c r="O951" i="3"/>
  <c r="O947" i="3"/>
  <c r="O943" i="3"/>
  <c r="O939" i="3"/>
  <c r="O927" i="3"/>
  <c r="O923" i="3"/>
  <c r="O915" i="3"/>
  <c r="O911" i="3"/>
  <c r="O875" i="3"/>
  <c r="O871" i="3"/>
  <c r="O867" i="3"/>
  <c r="O863" i="3"/>
  <c r="O859" i="3"/>
  <c r="O855" i="3"/>
  <c r="O839" i="3"/>
  <c r="O827" i="3"/>
  <c r="O823" i="3"/>
  <c r="O811" i="3"/>
  <c r="O908" i="3"/>
  <c r="O904" i="3"/>
  <c r="O902" i="3"/>
  <c r="O898" i="3"/>
  <c r="O892" i="3"/>
  <c r="O890" i="3"/>
  <c r="O888" i="3"/>
  <c r="O886" i="3"/>
  <c r="O884" i="3"/>
  <c r="O882" i="3"/>
  <c r="O880" i="3"/>
  <c r="O874" i="3"/>
  <c r="O866" i="3"/>
  <c r="O858" i="3"/>
  <c r="O850" i="3"/>
  <c r="O846" i="3"/>
  <c r="O842" i="3"/>
  <c r="O838" i="3"/>
  <c r="O834" i="3"/>
  <c r="O830" i="3"/>
  <c r="O822" i="3"/>
  <c r="O810" i="3"/>
  <c r="O798" i="3"/>
  <c r="O877" i="3"/>
  <c r="O873" i="3"/>
  <c r="O865" i="3"/>
  <c r="O861" i="3"/>
  <c r="O857" i="3"/>
  <c r="O853" i="3"/>
  <c r="O849" i="3"/>
  <c r="O845" i="3"/>
  <c r="O841" i="3"/>
  <c r="O837" i="3"/>
  <c r="O833" i="3"/>
  <c r="O797" i="3"/>
  <c r="Q160" i="3"/>
  <c r="E44" i="3" l="1"/>
  <c r="E37" i="3"/>
  <c r="E12" i="3"/>
  <c r="E4" i="3"/>
  <c r="F37" i="3"/>
  <c r="F44" i="3"/>
  <c r="F12" i="3"/>
  <c r="F4" i="3"/>
  <c r="O813" i="3"/>
  <c r="O825" i="3"/>
  <c r="O819" i="3"/>
  <c r="O821" i="3"/>
  <c r="O777" i="3"/>
  <c r="O814" i="3"/>
  <c r="O773" i="3"/>
  <c r="O803" i="3"/>
  <c r="O815" i="3"/>
  <c r="O789" i="3"/>
  <c r="O795" i="3"/>
  <c r="O809" i="3"/>
  <c r="O785" i="3"/>
  <c r="O817" i="3"/>
  <c r="O794" i="3"/>
  <c r="O774" i="3"/>
  <c r="O800" i="3"/>
  <c r="O807" i="3"/>
  <c r="O761" i="3"/>
  <c r="O787" i="3"/>
  <c r="O731" i="3"/>
  <c r="O768" i="3"/>
  <c r="O781" i="3"/>
  <c r="O782" i="3"/>
  <c r="O806" i="3"/>
  <c r="O788" i="3"/>
  <c r="O793" i="3"/>
  <c r="O786" i="3"/>
  <c r="O792" i="3"/>
  <c r="O808" i="3"/>
  <c r="O804" i="3"/>
  <c r="O801" i="3"/>
  <c r="O796" i="3"/>
  <c r="O749" i="3"/>
  <c r="O718" i="3"/>
  <c r="O757" i="3"/>
  <c r="O766" i="3"/>
  <c r="O783" i="3"/>
  <c r="O778" i="3"/>
  <c r="O762" i="3"/>
  <c r="O767" i="3"/>
  <c r="O679" i="3"/>
  <c r="O764" i="3"/>
  <c r="O662" i="3"/>
  <c r="O726" i="3"/>
  <c r="O704" i="3"/>
  <c r="O692" i="3"/>
  <c r="O638" i="3"/>
  <c r="O690" i="3"/>
  <c r="O765" i="3"/>
  <c r="O722" i="3"/>
  <c r="O736" i="3"/>
  <c r="O742" i="3"/>
  <c r="O748" i="3"/>
  <c r="O737" i="3"/>
  <c r="O739" i="3"/>
  <c r="O681" i="3"/>
  <c r="O705" i="3"/>
  <c r="O759" i="3"/>
  <c r="O703" i="3"/>
  <c r="O729" i="3"/>
  <c r="O689" i="3"/>
  <c r="O694" i="3"/>
  <c r="O712" i="3"/>
  <c r="O721" i="3"/>
  <c r="O746" i="3"/>
  <c r="O751" i="3"/>
  <c r="O755" i="3"/>
  <c r="O756" i="3"/>
  <c r="O752" i="3"/>
  <c r="O750" i="3"/>
  <c r="O713" i="3"/>
  <c r="O728" i="3"/>
  <c r="O732" i="3"/>
  <c r="O734" i="3"/>
  <c r="O639" i="3"/>
  <c r="O664" i="3"/>
  <c r="O716" i="3"/>
  <c r="O730" i="3"/>
  <c r="O707" i="3"/>
  <c r="O708" i="3"/>
  <c r="O709" i="3"/>
  <c r="O723" i="3"/>
  <c r="O719" i="3"/>
  <c r="O741" i="3"/>
  <c r="O702" i="3"/>
  <c r="O720" i="3"/>
  <c r="O724" i="3"/>
  <c r="O745" i="3"/>
  <c r="O743" i="3"/>
  <c r="O735" i="3"/>
  <c r="O733" i="3"/>
  <c r="O717" i="3"/>
  <c r="O715" i="3"/>
  <c r="O706" i="3"/>
  <c r="O699" i="3"/>
  <c r="O700" i="3"/>
  <c r="O693" i="3"/>
  <c r="O695" i="3"/>
  <c r="O696" i="3"/>
  <c r="O671" i="3"/>
  <c r="O688" i="3"/>
  <c r="O580" i="3"/>
  <c r="O647" i="3"/>
  <c r="O557" i="3"/>
  <c r="O633" i="3"/>
  <c r="O659" i="3"/>
  <c r="O672" i="3"/>
  <c r="O678" i="3"/>
  <c r="O653" i="3"/>
  <c r="O651" i="3"/>
  <c r="O667" i="3"/>
  <c r="O680" i="3"/>
  <c r="O648" i="3"/>
  <c r="O650" i="3"/>
  <c r="O517" i="3"/>
  <c r="O522" i="3"/>
  <c r="O541" i="3"/>
  <c r="O562" i="3"/>
  <c r="O584" i="3"/>
  <c r="O588" i="3"/>
  <c r="O608" i="3"/>
  <c r="O658" i="3"/>
  <c r="O677" i="3"/>
  <c r="O673" i="3"/>
  <c r="O634" i="3"/>
  <c r="O682" i="3"/>
  <c r="O635" i="3"/>
  <c r="O641" i="3"/>
  <c r="O674" i="3"/>
  <c r="O656" i="3"/>
  <c r="O683" i="3"/>
  <c r="O668" i="3"/>
  <c r="O669" i="3"/>
  <c r="O666" i="3"/>
  <c r="O661" i="3"/>
  <c r="O644" i="3"/>
  <c r="O603" i="3"/>
  <c r="O617" i="3"/>
  <c r="O618" i="3"/>
  <c r="O484" i="3"/>
  <c r="O631" i="3"/>
  <c r="O628" i="3"/>
  <c r="O615" i="3"/>
  <c r="O619" i="3"/>
  <c r="O620" i="3"/>
  <c r="O624" i="3"/>
  <c r="O621" i="3"/>
  <c r="O616" i="3"/>
  <c r="O613" i="3"/>
  <c r="O523" i="3"/>
  <c r="O605" i="3"/>
  <c r="O527" i="3"/>
  <c r="O563" i="3"/>
  <c r="O609" i="3"/>
  <c r="O524" i="3"/>
  <c r="O542" i="3"/>
  <c r="O610" i="3"/>
  <c r="O537" i="3"/>
  <c r="O528" i="3"/>
  <c r="O538" i="3"/>
  <c r="O552" i="3"/>
  <c r="O586" i="3"/>
  <c r="O577" i="3"/>
  <c r="O594" i="3"/>
  <c r="O607" i="3"/>
  <c r="O600" i="3"/>
  <c r="O592" i="3"/>
  <c r="O587" i="3"/>
  <c r="O597" i="3"/>
  <c r="O567" i="3"/>
  <c r="O593" i="3"/>
  <c r="O601" i="3"/>
  <c r="O598" i="3"/>
  <c r="O606" i="3"/>
  <c r="O604" i="3"/>
  <c r="O602" i="3"/>
  <c r="O596" i="3"/>
  <c r="O589" i="3"/>
  <c r="O572" i="3"/>
  <c r="O574" i="3"/>
  <c r="O582" i="3"/>
  <c r="O570" i="3"/>
  <c r="O566" i="3"/>
  <c r="O505" i="3"/>
  <c r="O560" i="3"/>
  <c r="O540" i="3"/>
  <c r="O585" i="3"/>
  <c r="O581" i="3"/>
  <c r="O573" i="3"/>
  <c r="O568" i="3"/>
  <c r="O578" i="3"/>
  <c r="O583" i="3"/>
  <c r="O561" i="3"/>
  <c r="O575" i="3"/>
  <c r="O565" i="3"/>
  <c r="O518" i="3"/>
  <c r="O531" i="3"/>
  <c r="O514" i="3"/>
  <c r="O519" i="3"/>
  <c r="O525" i="3"/>
  <c r="O543" i="3"/>
  <c r="O529" i="3"/>
  <c r="O534" i="3"/>
  <c r="O544" i="3"/>
  <c r="O549" i="3"/>
  <c r="O553" i="3"/>
  <c r="O515" i="3"/>
  <c r="O521" i="3"/>
  <c r="O511" i="3"/>
  <c r="O469" i="3"/>
  <c r="O487" i="3"/>
  <c r="O503" i="3"/>
  <c r="O460" i="3"/>
  <c r="O508" i="3"/>
  <c r="O526" i="3"/>
  <c r="O530" i="3"/>
  <c r="O550" i="3"/>
  <c r="O551" i="3"/>
  <c r="O558" i="3"/>
  <c r="O535" i="3"/>
  <c r="O559" i="3"/>
  <c r="O532" i="3"/>
  <c r="O547" i="3"/>
  <c r="O507" i="3"/>
  <c r="O556" i="3"/>
  <c r="O548" i="3"/>
  <c r="O546" i="3"/>
  <c r="O539" i="3"/>
  <c r="O536" i="3"/>
  <c r="O480" i="3"/>
  <c r="O499" i="3"/>
  <c r="O491" i="3"/>
  <c r="O509" i="3"/>
  <c r="O488" i="3"/>
  <c r="O510" i="3"/>
  <c r="O482" i="3"/>
  <c r="O494" i="3"/>
  <c r="O504" i="3"/>
  <c r="O493" i="3"/>
  <c r="O497" i="3"/>
  <c r="O501" i="3"/>
  <c r="O489" i="3"/>
  <c r="O498" i="3"/>
  <c r="O502" i="3"/>
  <c r="O496" i="3"/>
  <c r="O495" i="3"/>
  <c r="O486" i="3"/>
  <c r="O483" i="3"/>
  <c r="O479" i="3"/>
  <c r="O492" i="3"/>
  <c r="O490" i="3"/>
  <c r="O476" i="3"/>
  <c r="O481" i="3"/>
  <c r="O472" i="3"/>
  <c r="O465" i="3"/>
  <c r="O459" i="3"/>
  <c r="O463" i="3"/>
  <c r="O461" i="3"/>
  <c r="O466" i="3"/>
  <c r="O458" i="3"/>
  <c r="O468" i="3"/>
  <c r="O462" i="3"/>
  <c r="O474" i="3"/>
  <c r="O473" i="3"/>
  <c r="O471" i="3"/>
  <c r="O464" i="3"/>
  <c r="O446" i="3"/>
  <c r="O450" i="3"/>
  <c r="O456" i="3"/>
  <c r="O457" i="3"/>
  <c r="O455" i="3"/>
  <c r="O447" i="3"/>
  <c r="O451" i="3"/>
  <c r="O433" i="3"/>
  <c r="O448" i="3"/>
  <c r="O452" i="3"/>
  <c r="O449" i="3"/>
  <c r="O436" i="3"/>
  <c r="O440" i="3"/>
  <c r="O434" i="3"/>
  <c r="O439" i="3"/>
  <c r="O443" i="3"/>
  <c r="O432" i="3"/>
  <c r="O438" i="3"/>
  <c r="O442" i="3"/>
  <c r="O444" i="3"/>
  <c r="O441" i="3"/>
  <c r="O427" i="3"/>
  <c r="O422" i="3"/>
  <c r="O426" i="3"/>
  <c r="O425" i="3"/>
  <c r="O428" i="3"/>
  <c r="O431" i="3"/>
  <c r="O430" i="3"/>
  <c r="O420" i="3"/>
  <c r="O421" i="3"/>
  <c r="O414" i="3"/>
  <c r="O419" i="3"/>
  <c r="O418" i="3"/>
  <c r="O417" i="3"/>
  <c r="O415" i="3"/>
  <c r="O416" i="3"/>
  <c r="O413" i="3"/>
  <c r="O410" i="3"/>
  <c r="O412" i="3"/>
  <c r="O411" i="3"/>
  <c r="O409" i="3"/>
  <c r="O408" i="3"/>
  <c r="O399" i="3"/>
  <c r="O403" i="3"/>
  <c r="O401" i="3"/>
  <c r="O404" i="3"/>
  <c r="O350" i="3"/>
  <c r="O400" i="3"/>
  <c r="O402" i="3"/>
  <c r="O396" i="3"/>
  <c r="O391" i="3"/>
  <c r="O378" i="3"/>
  <c r="O388" i="3"/>
  <c r="O393" i="3"/>
  <c r="O384" i="3"/>
  <c r="O371" i="3"/>
  <c r="O390" i="3"/>
  <c r="O382" i="3"/>
  <c r="O387" i="3"/>
  <c r="O379" i="3"/>
  <c r="O368" i="3"/>
  <c r="O385" i="3"/>
  <c r="O389" i="3"/>
  <c r="O369" i="3"/>
  <c r="O386" i="3"/>
  <c r="O381" i="3"/>
  <c r="O377" i="3"/>
  <c r="O376" i="3"/>
  <c r="O374" i="3"/>
  <c r="O373" i="3"/>
  <c r="O372" i="3"/>
  <c r="O351" i="3"/>
  <c r="O361" i="3"/>
  <c r="O354" i="3"/>
  <c r="O345" i="3"/>
  <c r="O358" i="3"/>
  <c r="O364" i="3"/>
  <c r="O366" i="3"/>
  <c r="O362" i="3"/>
  <c r="O342" i="3"/>
  <c r="O347" i="3"/>
  <c r="O353" i="3"/>
  <c r="O363" i="3"/>
  <c r="O360" i="3"/>
  <c r="O352" i="3"/>
  <c r="O335" i="3"/>
  <c r="O343" i="3"/>
  <c r="O356" i="3"/>
  <c r="O338" i="3"/>
  <c r="O336" i="3"/>
  <c r="O344" i="3"/>
  <c r="O341" i="3"/>
  <c r="O329" i="3"/>
  <c r="O337" i="3"/>
  <c r="O332" i="3"/>
  <c r="O339" i="3"/>
  <c r="O340" i="3"/>
  <c r="O316" i="3"/>
  <c r="O330" i="3"/>
  <c r="O326" i="3"/>
  <c r="O328" i="3"/>
  <c r="O319" i="3"/>
  <c r="O320" i="3"/>
  <c r="O331" i="3"/>
  <c r="O312" i="3"/>
  <c r="O323" i="3"/>
  <c r="O318" i="3"/>
  <c r="O324" i="3"/>
  <c r="O325" i="3"/>
  <c r="O334" i="3"/>
  <c r="O322" i="3"/>
  <c r="O314" i="3"/>
  <c r="O313" i="3"/>
  <c r="O302" i="3"/>
  <c r="O311" i="3"/>
  <c r="O306" i="3"/>
  <c r="O299" i="3"/>
  <c r="O301" i="3"/>
  <c r="O310" i="3"/>
  <c r="O307" i="3"/>
  <c r="O308" i="3"/>
  <c r="O298" i="3"/>
  <c r="O304" i="3"/>
  <c r="O300" i="3"/>
  <c r="O309" i="3"/>
  <c r="O297" i="3"/>
  <c r="O303" i="3"/>
  <c r="O296" i="3"/>
  <c r="O285" i="3"/>
  <c r="O286" i="3"/>
  <c r="O288" i="3"/>
  <c r="O295" i="3"/>
  <c r="O294" i="3"/>
  <c r="O292" i="3"/>
  <c r="O290" i="3"/>
  <c r="A8" i="7" a="1"/>
  <c r="A8" i="7" s="1"/>
  <c r="O283" i="3"/>
  <c r="O277" i="3"/>
  <c r="O280" i="3"/>
  <c r="O281" i="3"/>
  <c r="O270" i="3"/>
  <c r="O276" i="3"/>
  <c r="O267" i="3"/>
  <c r="O269" i="3"/>
  <c r="O279" i="3"/>
  <c r="O271" i="3"/>
  <c r="O266" i="3"/>
  <c r="O272" i="3"/>
  <c r="O273" i="3"/>
  <c r="O278" i="3"/>
  <c r="O275" i="3"/>
  <c r="O262" i="3"/>
  <c r="O260" i="3"/>
  <c r="O261" i="3"/>
  <c r="O263" i="3"/>
  <c r="O256" i="3"/>
  <c r="O258" i="3"/>
  <c r="O255" i="3"/>
  <c r="O254" i="3"/>
  <c r="O257" i="3"/>
  <c r="O250" i="3"/>
  <c r="O251" i="3"/>
  <c r="O249" i="3"/>
  <c r="O247" i="3"/>
  <c r="O245" i="3"/>
  <c r="O244" i="3"/>
  <c r="O243" i="3"/>
  <c r="O235" i="3"/>
  <c r="O233" i="3"/>
  <c r="O222" i="3"/>
  <c r="O227" i="3"/>
  <c r="O212" i="3"/>
  <c r="O226" i="3"/>
  <c r="O216" i="3"/>
  <c r="O211" i="3"/>
  <c r="O234" i="3"/>
  <c r="O224" i="3"/>
  <c r="O225" i="3"/>
  <c r="O210" i="3"/>
  <c r="O220" i="3"/>
  <c r="O218" i="3"/>
  <c r="O219" i="3"/>
  <c r="O214" i="3"/>
  <c r="O209" i="3"/>
  <c r="O205" i="3"/>
  <c r="A2" i="8" a="1"/>
  <c r="A2" i="8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3" i="2"/>
  <c r="A34" i="1"/>
  <c r="A35" i="1" s="1"/>
  <c r="A36" i="1" s="1"/>
  <c r="A37" i="1" s="1"/>
  <c r="A38" i="1" s="1"/>
  <c r="A39" i="1" s="1"/>
  <c r="A40" i="1"/>
  <c r="A41" i="1" s="1"/>
  <c r="A42" i="1" s="1"/>
  <c r="A43" i="1" s="1"/>
  <c r="A44" i="1"/>
  <c r="A45" i="1" s="1"/>
  <c r="A46" i="1" s="1"/>
  <c r="A47" i="1" s="1"/>
  <c r="A48" i="1" s="1"/>
  <c r="A49" i="1" s="1"/>
  <c r="A50" i="1"/>
  <c r="A51" i="1" s="1"/>
  <c r="A52" i="1" s="1"/>
  <c r="A53" i="1" s="1"/>
  <c r="A54" i="1" s="1"/>
  <c r="A55" i="1" s="1"/>
  <c r="A56" i="1" s="1"/>
  <c r="A57" i="1"/>
  <c r="A58" i="1" s="1"/>
  <c r="A59" i="1" s="1"/>
  <c r="A60" i="1" s="1"/>
  <c r="A61" i="1" s="1"/>
  <c r="A62" i="1" s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/>
  <c r="A79" i="1" s="1"/>
  <c r="A80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/>
  <c r="A93" i="1" s="1"/>
  <c r="A94" i="1" s="1"/>
  <c r="A95" i="1" s="1"/>
  <c r="A96" i="1"/>
  <c r="A97" i="1" s="1"/>
  <c r="A98" i="1" s="1"/>
  <c r="A99" i="1" s="1"/>
  <c r="A100" i="1" s="1"/>
  <c r="A101" i="1" s="1"/>
  <c r="A21" i="1"/>
  <c r="A22" i="1" s="1"/>
  <c r="A23" i="1" s="1"/>
  <c r="A24" i="1" s="1"/>
  <c r="A25" i="1" s="1"/>
  <c r="A26" i="1" s="1"/>
  <c r="A27" i="1"/>
  <c r="A28" i="1"/>
  <c r="A29" i="1" s="1"/>
  <c r="A30" i="1" s="1"/>
  <c r="A31" i="1" s="1"/>
  <c r="A32" i="1" s="1"/>
  <c r="A33" i="1" s="1"/>
  <c r="A19" i="1"/>
  <c r="A20" i="1" s="1"/>
  <c r="A14" i="1"/>
  <c r="A15" i="1" s="1"/>
  <c r="A16" i="1" s="1"/>
  <c r="A17" i="1" s="1"/>
  <c r="A18" i="1" s="1"/>
  <c r="A9" i="1"/>
  <c r="A10" i="1" s="1"/>
  <c r="A11" i="1" s="1"/>
  <c r="A12" i="1" s="1"/>
  <c r="A13" i="1" s="1"/>
  <c r="A2" i="1"/>
  <c r="A3" i="1" s="1"/>
  <c r="A4" i="1" s="1"/>
  <c r="A5" i="1" s="1"/>
  <c r="A6" i="1" s="1"/>
  <c r="A7" i="1" s="1"/>
  <c r="A8" i="1" s="1"/>
  <c r="A3" i="8" l="1" a="1"/>
  <c r="A3" i="8" s="1"/>
  <c r="A4" i="8" s="1" a="1"/>
  <c r="A4" i="8" s="1"/>
  <c r="A5" i="8" s="1" a="1"/>
  <c r="A5" i="8" s="1"/>
  <c r="A9" i="7" a="1"/>
  <c r="A9" i="7" s="1"/>
  <c r="O208" i="3"/>
  <c r="O202" i="3"/>
  <c r="O135" i="3"/>
  <c r="L4" i="2"/>
  <c r="L8" i="2"/>
  <c r="L9" i="2"/>
  <c r="M9" i="2" s="1"/>
  <c r="L11" i="2"/>
  <c r="L12" i="2"/>
  <c r="L16" i="2"/>
  <c r="L17" i="2"/>
  <c r="L19" i="2"/>
  <c r="L20" i="2"/>
  <c r="L21" i="2"/>
  <c r="L23" i="2"/>
  <c r="L24" i="2"/>
  <c r="L26" i="2"/>
  <c r="L27" i="2"/>
  <c r="L28" i="2"/>
  <c r="L30" i="2"/>
  <c r="L31" i="2"/>
  <c r="L32" i="2"/>
  <c r="L34" i="2"/>
  <c r="L35" i="2"/>
  <c r="L36" i="2"/>
  <c r="L38" i="2"/>
  <c r="L39" i="2"/>
  <c r="L40" i="2"/>
  <c r="L42" i="2"/>
  <c r="L43" i="2"/>
  <c r="L44" i="2"/>
  <c r="L46" i="2"/>
  <c r="L47" i="2"/>
  <c r="L48" i="2"/>
  <c r="L50" i="2"/>
  <c r="L51" i="2"/>
  <c r="L54" i="2"/>
  <c r="L55" i="2"/>
  <c r="L56" i="2"/>
  <c r="L58" i="2"/>
  <c r="L59" i="2"/>
  <c r="L62" i="2"/>
  <c r="L63" i="2"/>
  <c r="L66" i="2"/>
  <c r="L67" i="2"/>
  <c r="L70" i="2"/>
  <c r="L71" i="2"/>
  <c r="L72" i="2"/>
  <c r="L74" i="2"/>
  <c r="L75" i="2"/>
  <c r="L78" i="2"/>
  <c r="L79" i="2"/>
  <c r="L82" i="2"/>
  <c r="L83" i="2"/>
  <c r="L86" i="2"/>
  <c r="L87" i="2"/>
  <c r="L88" i="2"/>
  <c r="L90" i="2"/>
  <c r="L91" i="2"/>
  <c r="L94" i="2"/>
  <c r="L95" i="2"/>
  <c r="L98" i="2"/>
  <c r="L99" i="2"/>
  <c r="L3" i="2"/>
  <c r="M3" i="2" s="1"/>
  <c r="A3" i="2"/>
  <c r="D2" i="4" l="1"/>
  <c r="M80" i="1"/>
  <c r="M86" i="1"/>
  <c r="K2" i="1"/>
  <c r="J2" i="1"/>
  <c r="I2" i="1"/>
  <c r="A10" i="7" a="1"/>
  <c r="A10" i="7" s="1"/>
  <c r="O156" i="3"/>
  <c r="O197" i="3"/>
  <c r="O195" i="3"/>
  <c r="O196" i="3"/>
  <c r="O194" i="3"/>
  <c r="O180" i="3"/>
  <c r="O198" i="3"/>
  <c r="O102" i="3"/>
  <c r="O201" i="3"/>
  <c r="O188" i="3"/>
  <c r="O190" i="3"/>
  <c r="O170" i="3"/>
  <c r="O184" i="3"/>
  <c r="O189" i="3"/>
  <c r="O191" i="3"/>
  <c r="O187" i="3"/>
  <c r="O203" i="3"/>
  <c r="O185" i="3"/>
  <c r="O172" i="3"/>
  <c r="O177" i="3"/>
  <c r="O182" i="3"/>
  <c r="O186" i="3"/>
  <c r="O151" i="3"/>
  <c r="O183" i="3"/>
  <c r="O168" i="3"/>
  <c r="O169" i="3"/>
  <c r="O150" i="3"/>
  <c r="O152" i="3"/>
  <c r="O153" i="3"/>
  <c r="O157" i="3"/>
  <c r="O163" i="3"/>
  <c r="O174" i="3"/>
  <c r="O176" i="3"/>
  <c r="O178" i="3"/>
  <c r="O159" i="3"/>
  <c r="O175" i="3"/>
  <c r="O167" i="3"/>
  <c r="O162" i="3"/>
  <c r="O154" i="3"/>
  <c r="O158" i="3"/>
  <c r="O160" i="3"/>
  <c r="O165" i="3"/>
  <c r="A4" i="2"/>
  <c r="O147" i="3"/>
  <c r="O149" i="3"/>
  <c r="O148" i="3"/>
  <c r="O143" i="3"/>
  <c r="O136" i="3"/>
  <c r="O91" i="3"/>
  <c r="O120" i="3"/>
  <c r="O124" i="3"/>
  <c r="O138" i="3"/>
  <c r="O140" i="3"/>
  <c r="O133" i="3"/>
  <c r="O144" i="3"/>
  <c r="O141" i="3"/>
  <c r="O145" i="3"/>
  <c r="O125" i="3"/>
  <c r="O139" i="3"/>
  <c r="O142" i="3"/>
  <c r="O131" i="3"/>
  <c r="O134" i="3"/>
  <c r="O127" i="3"/>
  <c r="O129" i="3"/>
  <c r="O146" i="3"/>
  <c r="O123" i="3"/>
  <c r="O132" i="3"/>
  <c r="O126" i="3"/>
  <c r="O128" i="3"/>
  <c r="O130" i="3"/>
  <c r="O110" i="3"/>
  <c r="O119" i="3"/>
  <c r="O113" i="3"/>
  <c r="O92" i="3"/>
  <c r="O80" i="3"/>
  <c r="O103" i="3"/>
  <c r="O109" i="3"/>
  <c r="O112" i="3"/>
  <c r="O115" i="3"/>
  <c r="O121" i="3"/>
  <c r="O118" i="3"/>
  <c r="O122" i="3"/>
  <c r="O114" i="3"/>
  <c r="O86" i="3"/>
  <c r="O89" i="3"/>
  <c r="O85" i="3"/>
  <c r="O105" i="3"/>
  <c r="O116" i="3"/>
  <c r="O83" i="3"/>
  <c r="O101" i="3"/>
  <c r="O108" i="3"/>
  <c r="O90" i="3"/>
  <c r="O97" i="3"/>
  <c r="O104" i="3"/>
  <c r="O84" i="3"/>
  <c r="O93" i="3"/>
  <c r="O72" i="3"/>
  <c r="O95" i="3"/>
  <c r="O99" i="3"/>
  <c r="O100" i="3"/>
  <c r="O106" i="3"/>
  <c r="O96" i="3"/>
  <c r="O71" i="3"/>
  <c r="O87" i="3"/>
  <c r="O98" i="3"/>
  <c r="O73" i="3"/>
  <c r="A6" i="8" a="1"/>
  <c r="A6" i="8" s="1"/>
  <c r="A7" i="8" s="1" a="1"/>
  <c r="A7" i="8" s="1"/>
  <c r="O82" i="3"/>
  <c r="O79" i="3"/>
  <c r="O74" i="3"/>
  <c r="O78" i="3"/>
  <c r="O77" i="3"/>
  <c r="O66" i="3"/>
  <c r="O67" i="3"/>
  <c r="O63" i="3"/>
  <c r="O70" i="3"/>
  <c r="O68" i="3"/>
  <c r="O69" i="3"/>
  <c r="O49" i="3"/>
  <c r="O50" i="3"/>
  <c r="O54" i="3"/>
  <c r="O60" i="3"/>
  <c r="O53" i="3"/>
  <c r="O57" i="3"/>
  <c r="O62" i="3"/>
  <c r="O55" i="3"/>
  <c r="O61" i="3"/>
  <c r="O13" i="3"/>
  <c r="O59" i="3"/>
  <c r="O64" i="3"/>
  <c r="O42" i="3"/>
  <c r="O47" i="3"/>
  <c r="O30" i="3"/>
  <c r="O16" i="3"/>
  <c r="O41" i="3"/>
  <c r="O35" i="3"/>
  <c r="O25" i="3"/>
  <c r="O20" i="3"/>
  <c r="O23" i="3"/>
  <c r="O24" i="3"/>
  <c r="O3" i="3"/>
  <c r="O9" i="3"/>
  <c r="O34" i="3"/>
  <c r="O18" i="3"/>
  <c r="O26" i="3"/>
  <c r="O22" i="3"/>
  <c r="O28" i="3"/>
  <c r="O8" i="3"/>
  <c r="O15" i="3"/>
  <c r="O19" i="3"/>
  <c r="O29" i="3"/>
  <c r="O39" i="3"/>
  <c r="O45" i="3"/>
  <c r="O7" i="3"/>
  <c r="O5" i="3"/>
  <c r="O27" i="3"/>
  <c r="O6" i="3"/>
  <c r="O14" i="3"/>
  <c r="O36" i="3"/>
  <c r="O38" i="3"/>
  <c r="O40" i="3"/>
  <c r="O11" i="3"/>
  <c r="O17" i="3"/>
  <c r="O31" i="3"/>
  <c r="O32" i="3"/>
  <c r="O46" i="3"/>
  <c r="L101" i="2"/>
  <c r="M101" i="2" s="1"/>
  <c r="L85" i="2"/>
  <c r="M85" i="2" s="1"/>
  <c r="L69" i="2"/>
  <c r="M69" i="2" s="1"/>
  <c r="L53" i="2"/>
  <c r="M53" i="2" s="1"/>
  <c r="L15" i="2"/>
  <c r="M15" i="2" s="1"/>
  <c r="M99" i="2"/>
  <c r="M91" i="2"/>
  <c r="M86" i="2"/>
  <c r="M79" i="2"/>
  <c r="M72" i="2"/>
  <c r="M67" i="2"/>
  <c r="M59" i="2"/>
  <c r="M54" i="2"/>
  <c r="M47" i="2"/>
  <c r="M40" i="2"/>
  <c r="M35" i="2"/>
  <c r="M27" i="2"/>
  <c r="M23" i="2"/>
  <c r="L100" i="2"/>
  <c r="M100" i="2" s="1"/>
  <c r="L84" i="2"/>
  <c r="M84" i="2" s="1"/>
  <c r="L68" i="2"/>
  <c r="M68" i="2" s="1"/>
  <c r="L52" i="2"/>
  <c r="M52" i="2" s="1"/>
  <c r="L13" i="2"/>
  <c r="M13" i="2" s="1"/>
  <c r="L7" i="2"/>
  <c r="M7" i="2" s="1"/>
  <c r="M98" i="2"/>
  <c r="M90" i="2"/>
  <c r="M78" i="2"/>
  <c r="M71" i="2"/>
  <c r="M66" i="2"/>
  <c r="M58" i="2"/>
  <c r="M46" i="2"/>
  <c r="M39" i="2"/>
  <c r="M34" i="2"/>
  <c r="M26" i="2"/>
  <c r="M21" i="2"/>
  <c r="M12" i="2"/>
  <c r="L93" i="2"/>
  <c r="M93" i="2" s="1"/>
  <c r="L77" i="2"/>
  <c r="M77" i="2" s="1"/>
  <c r="L61" i="2"/>
  <c r="M61" i="2" s="1"/>
  <c r="L41" i="2"/>
  <c r="M41" i="2" s="1"/>
  <c r="M95" i="2"/>
  <c r="M88" i="2"/>
  <c r="M83" i="2"/>
  <c r="M75" i="2"/>
  <c r="M70" i="2"/>
  <c r="M63" i="2"/>
  <c r="M56" i="2"/>
  <c r="M51" i="2"/>
  <c r="M43" i="2"/>
  <c r="M38" i="2"/>
  <c r="M31" i="2"/>
  <c r="M24" i="2"/>
  <c r="M20" i="2"/>
  <c r="M11" i="2"/>
  <c r="M8" i="2"/>
  <c r="M4" i="2"/>
  <c r="L92" i="2"/>
  <c r="M92" i="2" s="1"/>
  <c r="L76" i="2"/>
  <c r="M76" i="2" s="1"/>
  <c r="L60" i="2"/>
  <c r="M60" i="2" s="1"/>
  <c r="L25" i="2"/>
  <c r="M25" i="2" s="1"/>
  <c r="M94" i="2"/>
  <c r="M87" i="2"/>
  <c r="M82" i="2"/>
  <c r="M74" i="2"/>
  <c r="M62" i="2"/>
  <c r="M55" i="2"/>
  <c r="M50" i="2"/>
  <c r="M42" i="2"/>
  <c r="M36" i="2"/>
  <c r="M30" i="2"/>
  <c r="M19" i="2"/>
  <c r="L14" i="2"/>
  <c r="M14" i="2" s="1"/>
  <c r="L6" i="2"/>
  <c r="M6" i="2" s="1"/>
  <c r="L37" i="2"/>
  <c r="M37" i="2" s="1"/>
  <c r="L97" i="2"/>
  <c r="M97" i="2" s="1"/>
  <c r="L89" i="2"/>
  <c r="M89" i="2" s="1"/>
  <c r="L81" i="2"/>
  <c r="M81" i="2" s="1"/>
  <c r="L73" i="2"/>
  <c r="M73" i="2" s="1"/>
  <c r="L65" i="2"/>
  <c r="M65" i="2" s="1"/>
  <c r="L57" i="2"/>
  <c r="M57" i="2" s="1"/>
  <c r="L49" i="2"/>
  <c r="M49" i="2" s="1"/>
  <c r="L33" i="2"/>
  <c r="M33" i="2" s="1"/>
  <c r="L18" i="2"/>
  <c r="M18" i="2" s="1"/>
  <c r="L5" i="2"/>
  <c r="M5" i="2" s="1"/>
  <c r="M44" i="2"/>
  <c r="M28" i="2"/>
  <c r="L10" i="2"/>
  <c r="M10" i="2" s="1"/>
  <c r="L22" i="2"/>
  <c r="M22" i="2" s="1"/>
  <c r="L96" i="2"/>
  <c r="M96" i="2" s="1"/>
  <c r="L80" i="2"/>
  <c r="M80" i="2" s="1"/>
  <c r="L64" i="2"/>
  <c r="M64" i="2" s="1"/>
  <c r="L45" i="2"/>
  <c r="M45" i="2" s="1"/>
  <c r="L29" i="2"/>
  <c r="M29" i="2" s="1"/>
  <c r="M48" i="2"/>
  <c r="M32" i="2"/>
  <c r="M17" i="2"/>
  <c r="M16" i="2"/>
  <c r="D3" i="4" l="1"/>
  <c r="A5" i="2"/>
  <c r="L2" i="1"/>
  <c r="A11" i="7" a="1"/>
  <c r="A11" i="7" s="1"/>
  <c r="O88" i="3"/>
  <c r="A8" i="8" a="1"/>
  <c r="A8" i="8" s="1"/>
  <c r="D4" i="4" l="1"/>
  <c r="A6" i="2"/>
  <c r="A9" i="8" a="1"/>
  <c r="A9" i="8" s="1"/>
  <c r="A12" i="7" a="1"/>
  <c r="A12" i="7" s="1"/>
  <c r="A7" i="2" l="1"/>
  <c r="D5" i="4"/>
  <c r="A10" i="8" a="1"/>
  <c r="A10" i="8" s="1"/>
  <c r="A13" i="7" a="1"/>
  <c r="A13" i="7" s="1"/>
  <c r="D6" i="4" l="1"/>
  <c r="A8" i="2"/>
  <c r="A11" i="8" a="1"/>
  <c r="A11" i="8" s="1"/>
  <c r="A14" i="7" a="1"/>
  <c r="A14" i="7" s="1"/>
  <c r="D7" i="4" l="1"/>
  <c r="A9" i="2"/>
  <c r="A12" i="8" a="1"/>
  <c r="A12" i="8" s="1"/>
  <c r="A13" i="8" s="1" a="1"/>
  <c r="A13" i="8" s="1"/>
  <c r="A15" i="7" a="1"/>
  <c r="A15" i="7" s="1"/>
  <c r="A10" i="2" l="1"/>
  <c r="A14" i="8" a="1"/>
  <c r="A14" i="8" s="1"/>
  <c r="A16" i="7" a="1"/>
  <c r="A16" i="7" s="1"/>
  <c r="A11" i="2" l="1"/>
  <c r="A12" i="2" s="1"/>
  <c r="H14" i="8"/>
  <c r="E14" i="8"/>
  <c r="G14" i="8"/>
  <c r="C14" i="8"/>
  <c r="B14" i="8"/>
  <c r="D14" i="8"/>
  <c r="F14" i="8"/>
  <c r="A15" i="8" a="1"/>
  <c r="A15" i="8" s="1"/>
  <c r="A17" i="7" a="1"/>
  <c r="A17" i="7" s="1"/>
  <c r="A13" i="2" l="1"/>
  <c r="I14" i="8"/>
  <c r="K14" i="8"/>
  <c r="J14" i="8"/>
  <c r="A16" i="8" a="1"/>
  <c r="A16" i="8" s="1"/>
  <c r="A14" i="2"/>
  <c r="A18" i="7" a="1"/>
  <c r="A18" i="7" s="1"/>
  <c r="A17" i="8" l="1" a="1"/>
  <c r="A17" i="8" s="1"/>
  <c r="A15" i="2"/>
  <c r="A19" i="7" a="1"/>
  <c r="A19" i="7" s="1"/>
  <c r="A18" i="8" l="1" a="1"/>
  <c r="A18" i="8" s="1"/>
  <c r="A16" i="2"/>
  <c r="A17" i="2" s="1"/>
  <c r="A18" i="2" s="1"/>
  <c r="A20" i="7" a="1"/>
  <c r="A20" i="7" s="1"/>
  <c r="A19" i="8" l="1" a="1"/>
  <c r="A19" i="8" s="1"/>
  <c r="A19" i="2"/>
  <c r="A21" i="7" a="1"/>
  <c r="A21" i="7" s="1"/>
  <c r="A20" i="8" l="1" a="1"/>
  <c r="A20" i="8" s="1"/>
  <c r="A20" i="2"/>
  <c r="A22" i="7" a="1"/>
  <c r="A22" i="7" s="1"/>
  <c r="A21" i="8" l="1" a="1"/>
  <c r="A21" i="8" s="1"/>
  <c r="A21" i="2"/>
  <c r="A22" i="2" s="1"/>
  <c r="A23" i="2" s="1"/>
  <c r="A23" i="7" a="1"/>
  <c r="A23" i="7" s="1"/>
  <c r="A22" i="8" l="1" a="1"/>
  <c r="A22" i="8" s="1"/>
  <c r="A24" i="7" a="1"/>
  <c r="A24" i="7" s="1"/>
  <c r="A23" i="8" l="1" a="1"/>
  <c r="A23" i="8" s="1"/>
  <c r="A25" i="7" a="1"/>
  <c r="A25" i="7" s="1"/>
  <c r="A24" i="2"/>
  <c r="A24" i="8" l="1" a="1"/>
  <c r="A24" i="8" s="1"/>
  <c r="A26" i="7" a="1"/>
  <c r="A26" i="7" s="1"/>
  <c r="A25" i="2"/>
  <c r="A25" i="8" l="1" a="1"/>
  <c r="A25" i="8" s="1"/>
  <c r="A27" i="7" a="1"/>
  <c r="A27" i="7" s="1"/>
  <c r="A26" i="2"/>
  <c r="A26" i="8" l="1" a="1"/>
  <c r="A26" i="8" s="1"/>
  <c r="A28" i="7" a="1"/>
  <c r="A28" i="7" s="1"/>
  <c r="A27" i="2"/>
  <c r="G26" i="8" l="1"/>
  <c r="B26" i="8"/>
  <c r="E26" i="8"/>
  <c r="F26" i="8"/>
  <c r="H26" i="8"/>
  <c r="I26" i="8" s="1"/>
  <c r="D26" i="8"/>
  <c r="C26" i="8"/>
  <c r="A27" i="8" a="1"/>
  <c r="A27" i="8" s="1"/>
  <c r="A29" i="7" a="1"/>
  <c r="A29" i="7" s="1"/>
  <c r="A28" i="2"/>
  <c r="K26" i="8" l="1"/>
  <c r="J26" i="8"/>
  <c r="A28" i="8" a="1"/>
  <c r="A28" i="8" s="1"/>
  <c r="A30" i="7" a="1"/>
  <c r="A30" i="7" s="1"/>
  <c r="A29" i="2"/>
  <c r="A29" i="8" l="1" a="1"/>
  <c r="A29" i="8" s="1"/>
  <c r="A31" i="7" a="1"/>
  <c r="A31" i="7" s="1"/>
  <c r="A30" i="2"/>
  <c r="A30" i="8" l="1" a="1"/>
  <c r="A30" i="8" s="1"/>
  <c r="A32" i="7" a="1"/>
  <c r="A32" i="7" s="1"/>
  <c r="A31" i="2"/>
  <c r="A31" i="8" l="1" a="1"/>
  <c r="A31" i="8" s="1"/>
  <c r="A33" i="7" a="1"/>
  <c r="A33" i="7" s="1"/>
  <c r="A32" i="2"/>
  <c r="A32" i="8" l="1" a="1"/>
  <c r="A32" i="8" s="1"/>
  <c r="A34" i="7" a="1"/>
  <c r="A34" i="7" s="1"/>
  <c r="A33" i="2"/>
  <c r="A34" i="2" s="1"/>
  <c r="A35" i="2" s="1"/>
  <c r="A36" i="2" s="1"/>
  <c r="A37" i="2" s="1"/>
  <c r="A38" i="2" s="1"/>
  <c r="A33" i="8" l="1" a="1"/>
  <c r="A33" i="8" s="1"/>
  <c r="A35" i="7" a="1"/>
  <c r="A35" i="7" s="1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34" i="8" l="1" a="1"/>
  <c r="A34" i="8" s="1"/>
  <c r="A35" i="8" s="1" a="1"/>
  <c r="A35" i="8" s="1"/>
  <c r="A36" i="7" a="1"/>
  <c r="A36" i="7" s="1"/>
  <c r="A55" i="2"/>
  <c r="A56" i="2" s="1"/>
  <c r="A57" i="2" s="1"/>
  <c r="A37" i="7" l="1" a="1"/>
  <c r="A37" i="7" s="1"/>
  <c r="A58" i="2"/>
  <c r="A36" i="8" a="1"/>
  <c r="A36" i="8" s="1"/>
  <c r="A38" i="7" l="1" a="1"/>
  <c r="A38" i="7" s="1"/>
  <c r="A59" i="2"/>
  <c r="A37" i="8" a="1"/>
  <c r="A37" i="8" s="1"/>
  <c r="A39" i="7" l="1" a="1"/>
  <c r="A39" i="7" s="1"/>
  <c r="A60" i="2"/>
  <c r="A38" i="8" a="1"/>
  <c r="A38" i="8" s="1"/>
  <c r="A40" i="7" l="1" a="1"/>
  <c r="A40" i="7" s="1"/>
  <c r="F887" i="3"/>
  <c r="F862" i="3"/>
  <c r="F870" i="3"/>
  <c r="F860" i="3"/>
  <c r="F869" i="3"/>
  <c r="F885" i="3"/>
  <c r="F878" i="3"/>
  <c r="F854" i="3"/>
  <c r="F856" i="3"/>
  <c r="F576" i="3"/>
  <c r="F217" i="3"/>
  <c r="F52" i="3"/>
  <c r="F684" i="3"/>
  <c r="F429" i="3"/>
  <c r="F611" i="3"/>
  <c r="F701" i="3"/>
  <c r="F599" i="3"/>
  <c r="F513" i="3"/>
  <c r="F164" i="3"/>
  <c r="F293" i="3"/>
  <c r="F467" i="3"/>
  <c r="F327" i="3"/>
  <c r="F423" i="3"/>
  <c r="F844" i="3"/>
  <c r="F81" i="3"/>
  <c r="F640" i="3"/>
  <c r="F365" i="3"/>
  <c r="F506" i="3"/>
  <c r="F769" i="3"/>
  <c r="F579" i="3"/>
  <c r="F349" i="3"/>
  <c r="F799" i="3"/>
  <c r="F698" i="3"/>
  <c r="F248" i="3"/>
  <c r="F851" i="3"/>
  <c r="F590" i="3"/>
  <c r="F398" i="3"/>
  <c r="F831" i="3"/>
  <c r="F470" i="3"/>
  <c r="F816" i="3"/>
  <c r="F485" i="3"/>
  <c r="F259" i="3"/>
  <c r="F645" i="3"/>
  <c r="F626" i="3"/>
  <c r="F629" i="3"/>
  <c r="F533" i="3"/>
  <c r="F75" i="3"/>
  <c r="F246" i="3"/>
  <c r="F753" i="3"/>
  <c r="F622" i="3"/>
  <c r="F454" i="3"/>
  <c r="F763" i="3"/>
  <c r="F776" i="3"/>
  <c r="F394" i="3"/>
  <c r="F268" i="3"/>
  <c r="F569" i="3"/>
  <c r="F282" i="3"/>
  <c r="F375" i="3"/>
  <c r="F445" i="3"/>
  <c r="F240" i="3"/>
  <c r="F477" i="3"/>
  <c r="F625" i="3"/>
  <c r="F652" i="3"/>
  <c r="F395" i="3"/>
  <c r="F779" i="3"/>
  <c r="F252" i="3"/>
  <c r="F407" i="3"/>
  <c r="F315" i="3"/>
  <c r="F435" i="3"/>
  <c r="F117" i="3"/>
  <c r="F317" i="3"/>
  <c r="F780" i="3"/>
  <c r="F847" i="3"/>
  <c r="F370" i="3"/>
  <c r="F676" i="3"/>
  <c r="F660" i="3"/>
  <c r="F686" i="3"/>
  <c r="F405" i="3"/>
  <c r="F545" i="3"/>
  <c r="F591" i="3"/>
  <c r="F305" i="3"/>
  <c r="F291" i="3"/>
  <c r="F475" i="3"/>
  <c r="F223" i="3"/>
  <c r="F670" i="3"/>
  <c r="F346" i="3"/>
  <c r="F571" i="3"/>
  <c r="F383" i="3"/>
  <c r="F843" i="3"/>
  <c r="F646" i="3"/>
  <c r="F193" i="3"/>
  <c r="F595" i="3"/>
  <c r="F564" i="3"/>
  <c r="F500" i="3"/>
  <c r="F367" i="3"/>
  <c r="F738" i="3"/>
  <c r="F406" i="3"/>
  <c r="F284" i="3"/>
  <c r="F687" i="3"/>
  <c r="F747" i="3"/>
  <c r="F642" i="3"/>
  <c r="F714" i="3"/>
  <c r="F784" i="3"/>
  <c r="F772" i="3"/>
  <c r="F758" i="3"/>
  <c r="F637" i="3"/>
  <c r="F725" i="3"/>
  <c r="F623" i="3"/>
  <c r="F675" i="3"/>
  <c r="F627" i="3"/>
  <c r="F355" i="3"/>
  <c r="F614" i="3"/>
  <c r="F727" i="3"/>
  <c r="F232" i="3"/>
  <c r="F357" i="3"/>
  <c r="F643" i="3"/>
  <c r="F554" i="3"/>
  <c r="F744" i="3"/>
  <c r="F48" i="3"/>
  <c r="F655" i="3"/>
  <c r="F424" i="3"/>
  <c r="F632" i="3"/>
  <c r="F289" i="3"/>
  <c r="F771" i="3"/>
  <c r="F512" i="3"/>
  <c r="F155" i="3"/>
  <c r="F775" i="3"/>
  <c r="F654" i="3"/>
  <c r="F665" i="3"/>
  <c r="F754" i="3"/>
  <c r="F215" i="3"/>
  <c r="F824" i="3"/>
  <c r="F663" i="3"/>
  <c r="F392" i="3"/>
  <c r="F555" i="3"/>
  <c r="F828" i="3"/>
  <c r="F835" i="3"/>
  <c r="F200" i="3"/>
  <c r="F206" i="3"/>
  <c r="F630" i="3"/>
  <c r="F94" i="3"/>
  <c r="F478" i="3"/>
  <c r="F711" i="3"/>
  <c r="F612" i="3"/>
  <c r="F697" i="3"/>
  <c r="F453" i="3"/>
  <c r="F265" i="3"/>
  <c r="F805" i="3"/>
  <c r="F397" i="3"/>
  <c r="F253" i="3"/>
  <c r="F818" i="3"/>
  <c r="F333" i="3"/>
  <c r="F181" i="3"/>
  <c r="F691" i="3"/>
  <c r="F740" i="3"/>
  <c r="F359" i="3"/>
  <c r="F685" i="3"/>
  <c r="F437" i="3"/>
  <c r="F649" i="3"/>
  <c r="F790" i="3"/>
  <c r="F380" i="3"/>
  <c r="F791" i="3"/>
  <c r="F657" i="3"/>
  <c r="F760" i="3"/>
  <c r="F802" i="3"/>
  <c r="F287" i="3"/>
  <c r="F812" i="3"/>
  <c r="F348" i="3"/>
  <c r="F636" i="3"/>
  <c r="F107" i="3"/>
  <c r="F516" i="3"/>
  <c r="F520" i="3"/>
  <c r="F710" i="3"/>
  <c r="F321" i="3"/>
  <c r="A61" i="2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39" i="8" a="1"/>
  <c r="A39" i="8" s="1"/>
  <c r="A74" i="2" l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41" i="7" a="1"/>
  <c r="A41" i="7" s="1"/>
  <c r="F900" i="3"/>
  <c r="F909" i="3"/>
  <c r="F896" i="3"/>
  <c r="F891" i="3"/>
  <c r="F894" i="3"/>
  <c r="F895" i="3"/>
  <c r="F907" i="3"/>
  <c r="F912" i="3"/>
  <c r="F903" i="3"/>
  <c r="F906" i="3"/>
  <c r="A40" i="8" a="1"/>
  <c r="A40" i="8" s="1"/>
  <c r="A104" i="2" l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D36" i="4"/>
  <c r="D21" i="4"/>
  <c r="D63" i="4"/>
  <c r="D18" i="4"/>
  <c r="D99" i="4"/>
  <c r="D96" i="4"/>
  <c r="D25" i="4"/>
  <c r="D47" i="4"/>
  <c r="D75" i="4"/>
  <c r="D102" i="4"/>
  <c r="D42" i="4"/>
  <c r="D32" i="4"/>
  <c r="D45" i="4"/>
  <c r="D20" i="4"/>
  <c r="D88" i="4"/>
  <c r="D87" i="4"/>
  <c r="D46" i="4"/>
  <c r="D95" i="4"/>
  <c r="D57" i="4"/>
  <c r="D37" i="4"/>
  <c r="D64" i="4"/>
  <c r="D29" i="4"/>
  <c r="D23" i="4"/>
  <c r="D80" i="4"/>
  <c r="D52" i="4"/>
  <c r="D10" i="4"/>
  <c r="D85" i="4"/>
  <c r="D13" i="4"/>
  <c r="D39" i="4"/>
  <c r="D60" i="4"/>
  <c r="D19" i="4"/>
  <c r="D94" i="4"/>
  <c r="D101" i="4"/>
  <c r="D30" i="4"/>
  <c r="D111" i="4"/>
  <c r="D12" i="4"/>
  <c r="D53" i="4"/>
  <c r="D27" i="4"/>
  <c r="D11" i="4"/>
  <c r="D35" i="4"/>
  <c r="D81" i="4"/>
  <c r="D14" i="4"/>
  <c r="D31" i="4"/>
  <c r="D90" i="4"/>
  <c r="D22" i="4"/>
  <c r="D67" i="4"/>
  <c r="D50" i="4"/>
  <c r="D70" i="4"/>
  <c r="D78" i="4"/>
  <c r="D92" i="4"/>
  <c r="D82" i="4"/>
  <c r="D28" i="4"/>
  <c r="D44" i="4"/>
  <c r="D16" i="4"/>
  <c r="D79" i="4"/>
  <c r="D40" i="4"/>
  <c r="D34" i="4"/>
  <c r="D98" i="4"/>
  <c r="D24" i="4"/>
  <c r="D86" i="4"/>
  <c r="D103" i="4"/>
  <c r="D33" i="4"/>
  <c r="D38" i="4"/>
  <c r="D17" i="4"/>
  <c r="D8" i="4"/>
  <c r="D15" i="4"/>
  <c r="D43" i="4"/>
  <c r="D56" i="4"/>
  <c r="D93" i="4"/>
  <c r="D62" i="4"/>
  <c r="D100" i="4"/>
  <c r="D83" i="4"/>
  <c r="D58" i="4"/>
  <c r="D41" i="4"/>
  <c r="D69" i="4"/>
  <c r="D51" i="4"/>
  <c r="D49" i="4"/>
  <c r="D9" i="4"/>
  <c r="D97" i="4"/>
  <c r="D91" i="4"/>
  <c r="D76" i="4"/>
  <c r="D71" i="4"/>
  <c r="D84" i="4"/>
  <c r="D61" i="4"/>
  <c r="D89" i="4"/>
  <c r="D77" i="4"/>
  <c r="D72" i="4"/>
  <c r="D73" i="4"/>
  <c r="D66" i="4"/>
  <c r="D55" i="4"/>
  <c r="D68" i="4"/>
  <c r="D26" i="4"/>
  <c r="D65" i="4"/>
  <c r="D74" i="4"/>
  <c r="D54" i="4"/>
  <c r="D59" i="4"/>
  <c r="D48" i="4"/>
  <c r="A42" i="7" a="1"/>
  <c r="A42" i="7" s="1"/>
  <c r="A43" i="7" s="1" a="1"/>
  <c r="A43" i="7" s="1"/>
  <c r="A41" i="8" a="1"/>
  <c r="A41" i="8" s="1"/>
  <c r="D106" i="4" l="1"/>
  <c r="D107" i="4"/>
  <c r="D113" i="4"/>
  <c r="D108" i="4"/>
  <c r="D116" i="4"/>
  <c r="D109" i="4"/>
  <c r="D105" i="4"/>
  <c r="D122" i="4"/>
  <c r="D115" i="4"/>
  <c r="D119" i="4"/>
  <c r="D126" i="4"/>
  <c r="D118" i="4"/>
  <c r="D112" i="4"/>
  <c r="D125" i="4"/>
  <c r="D120" i="4"/>
  <c r="A141" i="2"/>
  <c r="A142" i="2" s="1"/>
  <c r="A143" i="2" s="1"/>
  <c r="A144" i="2" s="1"/>
  <c r="A145" i="2" s="1"/>
  <c r="D129" i="4"/>
  <c r="D104" i="4"/>
  <c r="D135" i="4"/>
  <c r="D128" i="4"/>
  <c r="D134" i="4"/>
  <c r="D138" i="4"/>
  <c r="D124" i="4"/>
  <c r="D121" i="4"/>
  <c r="D117" i="4"/>
  <c r="D136" i="4"/>
  <c r="D110" i="4"/>
  <c r="D133" i="4"/>
  <c r="D132" i="4"/>
  <c r="D127" i="4"/>
  <c r="D137" i="4"/>
  <c r="D123" i="4"/>
  <c r="D131" i="4"/>
  <c r="D114" i="4"/>
  <c r="D130" i="4"/>
  <c r="D141" i="4"/>
  <c r="D139" i="4"/>
  <c r="A42" i="8" a="1"/>
  <c r="A42" i="8" s="1"/>
  <c r="D140" i="4" l="1"/>
  <c r="D160" i="4"/>
  <c r="D158" i="4"/>
  <c r="D142" i="4"/>
  <c r="D152" i="4"/>
  <c r="D165" i="4"/>
  <c r="D162" i="4"/>
  <c r="D163" i="4"/>
  <c r="D164" i="4"/>
  <c r="D154" i="4"/>
  <c r="D148" i="4"/>
  <c r="D145" i="4"/>
  <c r="D146" i="4"/>
  <c r="D149" i="4"/>
  <c r="D147" i="4"/>
  <c r="D155" i="4"/>
  <c r="D151" i="4"/>
  <c r="D161" i="4"/>
  <c r="D144" i="4"/>
  <c r="D156" i="4"/>
  <c r="D157" i="4"/>
  <c r="D143" i="4"/>
  <c r="E165" i="4" s="1" a="1"/>
  <c r="E165" i="4" s="1"/>
  <c r="D159" i="4"/>
  <c r="D153" i="4"/>
  <c r="D150" i="4"/>
  <c r="A44" i="7" a="1"/>
  <c r="A44" i="7" s="1"/>
  <c r="A43" i="8" a="1"/>
  <c r="A43" i="8" s="1"/>
  <c r="E166" i="4" l="1" a="1"/>
  <c r="E166" i="4" s="1"/>
  <c r="E164" i="4" a="1"/>
  <c r="E164" i="4" s="1"/>
  <c r="E92" i="4" a="1"/>
  <c r="E92" i="4" s="1"/>
  <c r="E163" i="4" a="1"/>
  <c r="E163" i="4" s="1"/>
  <c r="E162" i="4" a="1"/>
  <c r="E162" i="4" s="1"/>
  <c r="E105" i="4" a="1"/>
  <c r="E105" i="4" s="1"/>
  <c r="E70" i="4" a="1"/>
  <c r="E70" i="4" s="1"/>
  <c r="E20" i="4" a="1"/>
  <c r="E20" i="4" s="1"/>
  <c r="E51" i="4" a="1"/>
  <c r="E51" i="4" s="1"/>
  <c r="E98" i="4" a="1"/>
  <c r="E98" i="4" s="1"/>
  <c r="E95" i="4" a="1"/>
  <c r="E95" i="4" s="1"/>
  <c r="E37" i="4" a="1"/>
  <c r="E37" i="4" s="1"/>
  <c r="E91" i="4" a="1"/>
  <c r="E91" i="4" s="1"/>
  <c r="E67" i="4" a="1"/>
  <c r="E67" i="4" s="1"/>
  <c r="E8" i="4" a="1"/>
  <c r="E8" i="4" s="1"/>
  <c r="E146" i="4" a="1"/>
  <c r="E146" i="4" s="1"/>
  <c r="E77" i="4" a="1"/>
  <c r="E77" i="4" s="1"/>
  <c r="E3" i="4" a="1"/>
  <c r="E3" i="4" s="1"/>
  <c r="E150" i="4" a="1"/>
  <c r="E150" i="4" s="1"/>
  <c r="E7" i="4" a="1"/>
  <c r="E7" i="4" s="1"/>
  <c r="E18" i="4" a="1"/>
  <c r="E18" i="4" s="1"/>
  <c r="E155" i="4" a="1"/>
  <c r="E155" i="4" s="1"/>
  <c r="E75" i="4" a="1"/>
  <c r="E75" i="4" s="1"/>
  <c r="E2" i="4" a="1"/>
  <c r="E2" i="4" s="1"/>
  <c r="E55" i="4" a="1"/>
  <c r="E55" i="4" s="1"/>
  <c r="E104" i="4" a="1"/>
  <c r="E104" i="4" s="1"/>
  <c r="E158" i="4" a="1"/>
  <c r="E158" i="4" s="1"/>
  <c r="E76" i="4" a="1"/>
  <c r="E76" i="4" s="1"/>
  <c r="E84" i="4" a="1"/>
  <c r="E84" i="4" s="1"/>
  <c r="E159" i="4" a="1"/>
  <c r="E159" i="4" s="1"/>
  <c r="E90" i="4" a="1"/>
  <c r="E90" i="4" s="1"/>
  <c r="E59" i="4" a="1"/>
  <c r="E59" i="4" s="1"/>
  <c r="E160" i="4" a="1"/>
  <c r="E160" i="4" s="1"/>
  <c r="E139" i="4" a="1"/>
  <c r="E139" i="4" s="1"/>
  <c r="E96" i="4" a="1"/>
  <c r="E96" i="4" s="1"/>
  <c r="E41" i="4" a="1"/>
  <c r="E41" i="4" s="1"/>
  <c r="E138" i="4" a="1"/>
  <c r="E138" i="4" s="1"/>
  <c r="E143" i="4" a="1"/>
  <c r="E143" i="4" s="1"/>
  <c r="E43" i="4" a="1"/>
  <c r="E43" i="4" s="1"/>
  <c r="E45" i="4" a="1"/>
  <c r="E45" i="4" s="1"/>
  <c r="E93" i="4" a="1"/>
  <c r="E93" i="4" s="1"/>
  <c r="E88" i="4" a="1"/>
  <c r="E88" i="4" s="1"/>
  <c r="E141" i="4" a="1"/>
  <c r="E141" i="4" s="1"/>
  <c r="E100" i="4" a="1"/>
  <c r="E100" i="4" s="1"/>
  <c r="E21" i="4" a="1"/>
  <c r="E21" i="4" s="1"/>
  <c r="E47" i="4" a="1"/>
  <c r="E47" i="4" s="1"/>
  <c r="E151" i="4" a="1"/>
  <c r="E151" i="4" s="1"/>
  <c r="E57" i="4" a="1"/>
  <c r="E57" i="4" s="1"/>
  <c r="E28" i="4" a="1"/>
  <c r="E28" i="4" s="1"/>
  <c r="E117" i="4" a="1"/>
  <c r="E117" i="4" s="1"/>
  <c r="E119" i="4" a="1"/>
  <c r="E119" i="4" s="1"/>
  <c r="E137" i="4" a="1"/>
  <c r="E137" i="4" s="1"/>
  <c r="E136" i="4" a="1"/>
  <c r="E136" i="4" s="1"/>
  <c r="E144" i="4" a="1"/>
  <c r="E144" i="4" s="1"/>
  <c r="E80" i="4" a="1"/>
  <c r="E80" i="4" s="1"/>
  <c r="E40" i="4" a="1"/>
  <c r="E40" i="4" s="1"/>
  <c r="E61" i="4" a="1"/>
  <c r="E61" i="4" s="1"/>
  <c r="E58" i="4" a="1"/>
  <c r="E58" i="4" s="1"/>
  <c r="E132" i="4" a="1"/>
  <c r="E132" i="4" s="1"/>
  <c r="E152" i="4" a="1"/>
  <c r="E152" i="4" s="1"/>
  <c r="E74" i="4" a="1"/>
  <c r="E74" i="4" s="1"/>
  <c r="E123" i="4" a="1"/>
  <c r="E123" i="4" s="1"/>
  <c r="E108" i="4" a="1"/>
  <c r="E108" i="4" s="1"/>
  <c r="E38" i="4" a="1"/>
  <c r="E38" i="4" s="1"/>
  <c r="E128" i="4" a="1"/>
  <c r="E128" i="4" s="1"/>
  <c r="E127" i="4" a="1"/>
  <c r="E127" i="4" s="1"/>
  <c r="E135" i="4" a="1"/>
  <c r="E135" i="4" s="1"/>
  <c r="E81" i="4" a="1"/>
  <c r="E81" i="4" s="1"/>
  <c r="E14" i="4" a="1"/>
  <c r="E14" i="4" s="1"/>
  <c r="E44" i="4" a="1"/>
  <c r="E44" i="4" s="1"/>
  <c r="E62" i="4" a="1"/>
  <c r="E62" i="4" s="1"/>
  <c r="E54" i="4" a="1"/>
  <c r="E54" i="4" s="1"/>
  <c r="E161" i="4" a="1"/>
  <c r="E161" i="4" s="1"/>
  <c r="E32" i="4" a="1"/>
  <c r="E32" i="4" s="1"/>
  <c r="E106" i="4" a="1"/>
  <c r="E106" i="4" s="1"/>
  <c r="E97" i="4" a="1"/>
  <c r="E97" i="4" s="1"/>
  <c r="E107" i="4" a="1"/>
  <c r="E107" i="4" s="1"/>
  <c r="E87" i="4" a="1"/>
  <c r="E87" i="4" s="1"/>
  <c r="E36" i="4" a="1"/>
  <c r="E36" i="4" s="1"/>
  <c r="E125" i="4" a="1"/>
  <c r="E125" i="4" s="1"/>
  <c r="E140" i="4" a="1"/>
  <c r="E140" i="4" s="1"/>
  <c r="E78" i="4" a="1"/>
  <c r="E78" i="4" s="1"/>
  <c r="E24" i="4" a="1"/>
  <c r="E24" i="4" s="1"/>
  <c r="E25" i="4" a="1"/>
  <c r="E25" i="4" s="1"/>
  <c r="E6" i="4" a="1"/>
  <c r="E6" i="4" s="1"/>
  <c r="E145" i="4" a="1"/>
  <c r="E145" i="4" s="1"/>
  <c r="E22" i="4" a="1"/>
  <c r="E22" i="4" s="1"/>
  <c r="E82" i="4" a="1"/>
  <c r="E82" i="4" s="1"/>
  <c r="E30" i="4" a="1"/>
  <c r="E30" i="4" s="1"/>
  <c r="E109" i="4" a="1"/>
  <c r="E109" i="4" s="1"/>
  <c r="E116" i="4" a="1"/>
  <c r="E116" i="4" s="1"/>
  <c r="E118" i="4" a="1"/>
  <c r="E118" i="4" s="1"/>
  <c r="E134" i="4" a="1"/>
  <c r="E134" i="4" s="1"/>
  <c r="E85" i="4" a="1"/>
  <c r="E85" i="4" s="1"/>
  <c r="E17" i="4" a="1"/>
  <c r="E17" i="4" s="1"/>
  <c r="E15" i="4" a="1"/>
  <c r="E15" i="4" s="1"/>
  <c r="E12" i="4" a="1"/>
  <c r="E12" i="4" s="1"/>
  <c r="E154" i="4" a="1"/>
  <c r="E154" i="4" s="1"/>
  <c r="E120" i="4" a="1"/>
  <c r="E120" i="4" s="1"/>
  <c r="E86" i="4" a="1"/>
  <c r="E86" i="4" s="1"/>
  <c r="E64" i="4" a="1"/>
  <c r="E64" i="4" s="1"/>
  <c r="E60" i="4" a="1"/>
  <c r="E60" i="4" s="1"/>
  <c r="E56" i="4" a="1"/>
  <c r="E56" i="4" s="1"/>
  <c r="E73" i="4" a="1"/>
  <c r="E73" i="4" s="1"/>
  <c r="E11" i="4" a="1"/>
  <c r="E11" i="4" s="1"/>
  <c r="E121" i="4" a="1"/>
  <c r="E121" i="4" s="1"/>
  <c r="E142" i="4" a="1"/>
  <c r="E142" i="4" s="1"/>
  <c r="E10" i="4" a="1"/>
  <c r="E10" i="4" s="1"/>
  <c r="E33" i="4" a="1"/>
  <c r="E33" i="4" s="1"/>
  <c r="E52" i="4" a="1"/>
  <c r="E52" i="4" s="1"/>
  <c r="E153" i="4" a="1"/>
  <c r="E153" i="4" s="1"/>
  <c r="E112" i="4" a="1"/>
  <c r="E112" i="4" s="1"/>
  <c r="E19" i="4" a="1"/>
  <c r="E19" i="4" s="1"/>
  <c r="E68" i="4" a="1"/>
  <c r="E68" i="4" s="1"/>
  <c r="E48" i="4" a="1"/>
  <c r="E48" i="4" s="1"/>
  <c r="E13" i="4" a="1"/>
  <c r="E13" i="4" s="1"/>
  <c r="E94" i="4" a="1"/>
  <c r="E94" i="4" s="1"/>
  <c r="E110" i="4" a="1"/>
  <c r="E110" i="4" s="1"/>
  <c r="E129" i="4" a="1"/>
  <c r="E129" i="4" s="1"/>
  <c r="E133" i="4" a="1"/>
  <c r="E133" i="4" s="1"/>
  <c r="E131" i="4" a="1"/>
  <c r="E131" i="4" s="1"/>
  <c r="E114" i="4" a="1"/>
  <c r="E114" i="4" s="1"/>
  <c r="E102" i="4" a="1"/>
  <c r="E102" i="4" s="1"/>
  <c r="E113" i="4" a="1"/>
  <c r="E113" i="4" s="1"/>
  <c r="E72" i="4" a="1"/>
  <c r="E72" i="4" s="1"/>
  <c r="E79" i="4" a="1"/>
  <c r="E79" i="4" s="1"/>
  <c r="E29" i="4" a="1"/>
  <c r="E29" i="4" s="1"/>
  <c r="E42" i="4" a="1"/>
  <c r="E42" i="4" s="1"/>
  <c r="E89" i="4" a="1"/>
  <c r="E89" i="4" s="1"/>
  <c r="E71" i="4" a="1"/>
  <c r="E71" i="4" s="1"/>
  <c r="E50" i="4" a="1"/>
  <c r="E50" i="4" s="1"/>
  <c r="E27" i="4" a="1"/>
  <c r="E27" i="4" s="1"/>
  <c r="E124" i="4" a="1"/>
  <c r="E124" i="4" s="1"/>
  <c r="E122" i="4" a="1"/>
  <c r="E122" i="4" s="1"/>
  <c r="E101" i="4" a="1"/>
  <c r="E101" i="4" s="1"/>
  <c r="E147" i="4" a="1"/>
  <c r="E147" i="4" s="1"/>
  <c r="E156" i="4" a="1"/>
  <c r="E156" i="4" s="1"/>
  <c r="E35" i="4" a="1"/>
  <c r="E35" i="4" s="1"/>
  <c r="E99" i="4" a="1"/>
  <c r="E99" i="4" s="1"/>
  <c r="E39" i="4" a="1"/>
  <c r="E39" i="4" s="1"/>
  <c r="E66" i="4" a="1"/>
  <c r="E66" i="4" s="1"/>
  <c r="E4" i="4" a="1"/>
  <c r="E4" i="4" s="1"/>
  <c r="E34" i="4" a="1"/>
  <c r="E34" i="4" s="1"/>
  <c r="E53" i="4" a="1"/>
  <c r="E53" i="4" s="1"/>
  <c r="E23" i="4" a="1"/>
  <c r="E23" i="4" s="1"/>
  <c r="E9" i="4" a="1"/>
  <c r="E9" i="4" s="1"/>
  <c r="E111" i="4" a="1"/>
  <c r="E111" i="4" s="1"/>
  <c r="E115" i="4" a="1"/>
  <c r="E115" i="4" s="1"/>
  <c r="E130" i="4" a="1"/>
  <c r="E130" i="4" s="1"/>
  <c r="E148" i="4" a="1"/>
  <c r="E148" i="4" s="1"/>
  <c r="E157" i="4" a="1"/>
  <c r="E157" i="4" s="1"/>
  <c r="E49" i="4" a="1"/>
  <c r="E49" i="4" s="1"/>
  <c r="E26" i="4" a="1"/>
  <c r="E26" i="4" s="1"/>
  <c r="E65" i="4" a="1"/>
  <c r="E65" i="4" s="1"/>
  <c r="E46" i="4" a="1"/>
  <c r="E46" i="4" s="1"/>
  <c r="E83" i="4" a="1"/>
  <c r="E83" i="4" s="1"/>
  <c r="E16" i="4" a="1"/>
  <c r="E16" i="4" s="1"/>
  <c r="E5" i="4" a="1"/>
  <c r="E5" i="4" s="1"/>
  <c r="E69" i="4" a="1"/>
  <c r="E69" i="4" s="1"/>
  <c r="E31" i="4" a="1"/>
  <c r="E31" i="4" s="1"/>
  <c r="E103" i="4" a="1"/>
  <c r="E103" i="4" s="1"/>
  <c r="E63" i="4" a="1"/>
  <c r="E63" i="4" s="1"/>
  <c r="E126" i="4" a="1"/>
  <c r="E126" i="4" s="1"/>
  <c r="E149" i="4" a="1"/>
  <c r="E149" i="4" s="1"/>
  <c r="A45" i="7" a="1"/>
  <c r="A45" i="7" s="1"/>
  <c r="A44" i="8" a="1"/>
  <c r="A44" i="8" s="1"/>
  <c r="A46" i="7" l="1" a="1"/>
  <c r="A46" i="7" s="1"/>
  <c r="A45" i="8" a="1"/>
  <c r="A45" i="8" s="1"/>
  <c r="C44" i="8"/>
  <c r="B44" i="8"/>
  <c r="D44" i="8"/>
  <c r="F44" i="8"/>
  <c r="H44" i="8"/>
  <c r="G44" i="8"/>
  <c r="E44" i="8"/>
  <c r="M44" i="8" l="1"/>
  <c r="A47" i="7" a="1"/>
  <c r="A47" i="7" s="1"/>
  <c r="I44" i="8"/>
  <c r="K44" i="8"/>
  <c r="J44" i="8"/>
  <c r="A46" i="8" a="1"/>
  <c r="A46" i="8" s="1"/>
  <c r="A48" i="7" l="1" a="1"/>
  <c r="A48" i="7" s="1"/>
  <c r="A47" i="8" a="1"/>
  <c r="A47" i="8" s="1"/>
  <c r="A49" i="7" l="1" a="1"/>
  <c r="A49" i="7" s="1"/>
  <c r="A48" i="8" a="1"/>
  <c r="A48" i="8" s="1"/>
  <c r="A50" i="7" l="1" a="1"/>
  <c r="A50" i="7" s="1"/>
  <c r="A49" i="8" a="1"/>
  <c r="A49" i="8" s="1"/>
  <c r="A51" i="7" l="1" a="1"/>
  <c r="A51" i="7" s="1"/>
  <c r="F1319" i="3"/>
  <c r="F1354" i="3"/>
  <c r="F1322" i="3"/>
  <c r="F1327" i="3"/>
  <c r="F1350" i="3"/>
  <c r="F1326" i="3"/>
  <c r="F1359" i="3"/>
  <c r="F1314" i="3"/>
  <c r="F1312" i="3"/>
  <c r="F1340" i="3"/>
  <c r="F1338" i="3"/>
  <c r="F1335" i="3"/>
  <c r="F1317" i="3"/>
  <c r="F1311" i="3"/>
  <c r="F1297" i="3"/>
  <c r="F1278" i="3"/>
  <c r="F1286" i="3"/>
  <c r="F1284" i="3"/>
  <c r="F1287" i="3"/>
  <c r="F1300" i="3"/>
  <c r="F1299" i="3"/>
  <c r="F1276" i="3"/>
  <c r="F1285" i="3"/>
  <c r="F1289" i="3"/>
  <c r="F1310" i="3"/>
  <c r="F1304" i="3"/>
  <c r="F1268" i="3"/>
  <c r="F1216" i="3"/>
  <c r="F1233" i="3"/>
  <c r="F1227" i="3"/>
  <c r="F1219" i="3"/>
  <c r="F1217" i="3"/>
  <c r="F1231" i="3"/>
  <c r="F1229" i="3"/>
  <c r="F1215" i="3"/>
  <c r="F1256" i="3"/>
  <c r="F1269" i="3"/>
  <c r="F1224" i="3"/>
  <c r="F1247" i="3"/>
  <c r="F1275" i="3"/>
  <c r="F1250" i="3"/>
  <c r="F1265" i="3"/>
  <c r="F1223" i="3"/>
  <c r="F1206" i="3"/>
  <c r="F1199" i="3"/>
  <c r="F1195" i="3"/>
  <c r="F1197" i="3"/>
  <c r="F1212" i="3"/>
  <c r="F1193" i="3"/>
  <c r="F1202" i="3"/>
  <c r="F1204" i="3"/>
  <c r="F1210" i="3"/>
  <c r="F1187" i="3"/>
  <c r="F1190" i="3"/>
  <c r="F1181" i="3"/>
  <c r="F1183" i="3"/>
  <c r="F1184" i="3"/>
  <c r="F1165" i="3"/>
  <c r="F1179" i="3"/>
  <c r="F1175" i="3"/>
  <c r="F1172" i="3"/>
  <c r="F1176" i="3"/>
  <c r="F1162" i="3"/>
  <c r="F1174" i="3"/>
  <c r="F1173" i="3"/>
  <c r="F1164" i="3"/>
  <c r="F1171" i="3"/>
  <c r="F1154" i="3"/>
  <c r="F1138" i="3"/>
  <c r="F1152" i="3"/>
  <c r="F1145" i="3"/>
  <c r="F1143" i="3"/>
  <c r="F1144" i="3"/>
  <c r="F1148" i="3"/>
  <c r="F1161" i="3"/>
  <c r="F1130" i="3"/>
  <c r="F1142" i="3"/>
  <c r="F1128" i="3"/>
  <c r="F1127" i="3"/>
  <c r="F1122" i="3"/>
  <c r="F1120" i="3"/>
  <c r="F1121" i="3"/>
  <c r="F1060" i="3"/>
  <c r="F1086" i="3"/>
  <c r="F1067" i="3"/>
  <c r="F1081" i="3"/>
  <c r="F1108" i="3"/>
  <c r="F1099" i="3"/>
  <c r="F1089" i="3"/>
  <c r="F1119" i="3"/>
  <c r="F1101" i="3"/>
  <c r="F1084" i="3"/>
  <c r="F1073" i="3"/>
  <c r="F1074" i="3"/>
  <c r="F1065" i="3"/>
  <c r="F1062" i="3"/>
  <c r="F1097" i="3"/>
  <c r="F1061" i="3"/>
  <c r="D224" i="1"/>
  <c r="D226" i="1"/>
  <c r="D223" i="1"/>
  <c r="D229" i="1"/>
  <c r="D227" i="1"/>
  <c r="D228" i="1"/>
  <c r="D225" i="1"/>
  <c r="F1068" i="3"/>
  <c r="N1068" i="3" s="1"/>
  <c r="F1007" i="3"/>
  <c r="F1011" i="3"/>
  <c r="F1038" i="3"/>
  <c r="F1049" i="3"/>
  <c r="F1042" i="3"/>
  <c r="F1004" i="3"/>
  <c r="F1022" i="3"/>
  <c r="F1033" i="3"/>
  <c r="D222" i="1"/>
  <c r="F1057" i="3"/>
  <c r="F1012" i="3"/>
  <c r="F1044" i="3"/>
  <c r="F1002" i="3"/>
  <c r="F1051" i="3"/>
  <c r="F1048" i="3"/>
  <c r="F1050" i="3"/>
  <c r="F1003" i="3"/>
  <c r="F979" i="3"/>
  <c r="F992" i="3"/>
  <c r="F919" i="3"/>
  <c r="F922" i="3"/>
  <c r="F994" i="3"/>
  <c r="F986" i="3"/>
  <c r="F991" i="3"/>
  <c r="F969" i="3"/>
  <c r="F989" i="3"/>
  <c r="F942" i="3"/>
  <c r="F980" i="3"/>
  <c r="F931" i="3"/>
  <c r="F921" i="3"/>
  <c r="F981" i="3"/>
  <c r="F964" i="3"/>
  <c r="F935" i="3"/>
  <c r="F930" i="3"/>
  <c r="F960" i="3"/>
  <c r="F956" i="3"/>
  <c r="F971" i="3"/>
  <c r="F972" i="3"/>
  <c r="F929" i="3"/>
  <c r="F965" i="3"/>
  <c r="F949" i="3"/>
  <c r="F918" i="3"/>
  <c r="F983" i="3"/>
  <c r="F966" i="3"/>
  <c r="F916" i="3"/>
  <c r="A50" i="8" a="1"/>
  <c r="A50" i="8" s="1"/>
  <c r="A52" i="7" l="1" a="1"/>
  <c r="A52" i="7" s="1"/>
  <c r="F1362" i="3"/>
  <c r="F1369" i="3"/>
  <c r="F1379" i="3"/>
  <c r="F1384" i="3"/>
  <c r="F1373" i="3"/>
  <c r="F1374" i="3"/>
  <c r="F1378" i="3"/>
  <c r="F1364" i="3"/>
  <c r="F1366" i="3"/>
  <c r="F1389" i="3"/>
  <c r="N1269" i="3"/>
  <c r="N1145" i="3"/>
  <c r="H1068" i="3"/>
  <c r="I1068" i="3"/>
  <c r="J1068" i="3"/>
  <c r="A51" i="8" a="1"/>
  <c r="A51" i="8" s="1"/>
  <c r="A52" i="8" s="1" a="1"/>
  <c r="A52" i="8" s="1"/>
  <c r="A53" i="8" s="1" a="1"/>
  <c r="A53" i="8" s="1"/>
  <c r="A54" i="8" s="1" a="1"/>
  <c r="A54" i="8" s="1"/>
  <c r="A55" i="8" s="1" a="1"/>
  <c r="A55" i="8" s="1"/>
  <c r="A53" i="7" l="1" a="1"/>
  <c r="A53" i="7" s="1"/>
  <c r="F1405" i="3"/>
  <c r="F1401" i="3"/>
  <c r="F1400" i="3"/>
  <c r="F1402" i="3"/>
  <c r="F1399" i="3"/>
  <c r="M1068" i="3"/>
  <c r="L1068" i="3"/>
  <c r="K1068" i="3"/>
  <c r="A56" i="8" a="1"/>
  <c r="A56" i="8" s="1"/>
  <c r="A57" i="8" s="1" a="1"/>
  <c r="A57" i="8" s="1"/>
  <c r="A58" i="8" s="1" a="1"/>
  <c r="A58" i="8" s="1"/>
  <c r="A59" i="8" s="1" a="1"/>
  <c r="A59" i="8" s="1"/>
  <c r="A60" i="8" s="1" a="1"/>
  <c r="A60" i="8" s="1"/>
  <c r="A61" i="8" s="1" a="1"/>
  <c r="A61" i="8" s="1"/>
  <c r="A62" i="8" s="1" a="1"/>
  <c r="A62" i="8" s="1"/>
  <c r="A63" i="8" s="1" a="1"/>
  <c r="A63" i="8" s="1"/>
  <c r="A64" i="8" s="1" a="1"/>
  <c r="A64" i="8" s="1"/>
  <c r="A65" i="8" s="1" a="1"/>
  <c r="A65" i="8" s="1"/>
  <c r="A66" i="8" s="1" a="1"/>
  <c r="A66" i="8" s="1"/>
  <c r="A67" i="8" s="1" a="1"/>
  <c r="A67" i="8" s="1"/>
  <c r="A68" i="8" s="1" a="1"/>
  <c r="A68" i="8" s="1"/>
  <c r="A69" i="8" s="1" a="1"/>
  <c r="A69" i="8" s="1"/>
  <c r="A70" i="8" s="1" a="1"/>
  <c r="A70" i="8" s="1"/>
  <c r="A71" i="8" s="1" a="1"/>
  <c r="A71" i="8" s="1"/>
  <c r="A72" i="8" s="1" a="1"/>
  <c r="A72" i="8" s="1"/>
  <c r="A73" i="8" s="1" a="1"/>
  <c r="A73" i="8" s="1"/>
  <c r="A74" i="8" s="1" a="1"/>
  <c r="A74" i="8" s="1"/>
  <c r="A75" i="8" s="1" a="1"/>
  <c r="A75" i="8" s="1"/>
  <c r="A76" i="8" s="1" a="1"/>
  <c r="A76" i="8" s="1"/>
  <c r="A77" i="8" s="1" a="1"/>
  <c r="A77" i="8" s="1"/>
  <c r="A78" i="8" s="1" a="1"/>
  <c r="A78" i="8" s="1"/>
  <c r="A79" i="8" s="1" a="1"/>
  <c r="A79" i="8" s="1"/>
  <c r="A80" i="8" s="1" a="1"/>
  <c r="A80" i="8" s="1"/>
  <c r="A81" i="8" s="1" a="1"/>
  <c r="A81" i="8" s="1"/>
  <c r="A82" i="8" s="1" a="1"/>
  <c r="A82" i="8" s="1"/>
  <c r="A83" i="8" s="1" a="1"/>
  <c r="A83" i="8" s="1"/>
  <c r="A84" i="8" s="1" a="1"/>
  <c r="A84" i="8" s="1"/>
  <c r="A85" i="8" s="1" a="1"/>
  <c r="A85" i="8" s="1"/>
  <c r="A86" i="8" s="1" a="1"/>
  <c r="A86" i="8" s="1"/>
  <c r="A87" i="8" s="1" a="1"/>
  <c r="A87" i="8" s="1"/>
  <c r="A88" i="8" s="1" a="1"/>
  <c r="A88" i="8" s="1"/>
  <c r="A89" i="8" s="1" a="1"/>
  <c r="A89" i="8" s="1"/>
  <c r="A90" i="8" s="1" a="1"/>
  <c r="A90" i="8" s="1"/>
  <c r="A91" i="8" s="1" a="1"/>
  <c r="A91" i="8" s="1"/>
  <c r="A92" i="8" s="1" a="1"/>
  <c r="A92" i="8" s="1"/>
  <c r="A93" i="8" s="1" a="1"/>
  <c r="A93" i="8" s="1"/>
  <c r="A94" i="8" s="1" a="1"/>
  <c r="A94" i="8" s="1"/>
  <c r="A95" i="8" s="1" a="1"/>
  <c r="A95" i="8" s="1"/>
  <c r="A96" i="8" s="1" a="1"/>
  <c r="A96" i="8" s="1"/>
  <c r="A54" i="7" l="1" a="1"/>
  <c r="A54" i="7" s="1"/>
  <c r="F1420" i="3"/>
  <c r="F1423" i="3"/>
  <c r="F1413" i="3"/>
  <c r="F1415" i="3"/>
  <c r="F1416" i="3"/>
  <c r="A97" i="8" a="1"/>
  <c r="A97" i="8" s="1"/>
  <c r="A98" i="8" s="1" a="1"/>
  <c r="A98" i="8" s="1"/>
  <c r="A99" i="8" s="1" a="1"/>
  <c r="A99" i="8" s="1"/>
  <c r="A100" i="8" s="1" a="1"/>
  <c r="A100" i="8" s="1"/>
  <c r="A101" i="8" s="1" a="1"/>
  <c r="A101" i="8" s="1"/>
  <c r="A102" i="8" s="1" a="1"/>
  <c r="A102" i="8" s="1"/>
  <c r="A103" i="8" s="1" a="1"/>
  <c r="A103" i="8" s="1"/>
  <c r="A104" i="8" s="1" a="1"/>
  <c r="A104" i="8" s="1"/>
  <c r="A105" i="8" s="1" a="1"/>
  <c r="A105" i="8" s="1"/>
  <c r="A106" i="8" s="1" a="1"/>
  <c r="A106" i="8" s="1"/>
  <c r="A107" i="8" s="1" a="1"/>
  <c r="A107" i="8" s="1"/>
  <c r="A108" i="8" s="1" a="1"/>
  <c r="A108" i="8" s="1"/>
  <c r="O1068" i="3"/>
  <c r="A55" i="7" l="1" a="1"/>
  <c r="A55" i="7" s="1"/>
  <c r="F1561" i="3"/>
  <c r="F1564" i="3"/>
  <c r="E1555" i="3"/>
  <c r="E1564" i="3"/>
  <c r="F1554" i="3"/>
  <c r="E1562" i="3"/>
  <c r="F1555" i="3"/>
  <c r="E1561" i="3"/>
  <c r="F1562" i="3"/>
  <c r="E1554" i="3"/>
  <c r="E1518" i="3"/>
  <c r="E375" i="3"/>
  <c r="E697" i="3"/>
  <c r="E1378" i="3"/>
  <c r="E918" i="3"/>
  <c r="E359" i="3"/>
  <c r="E81" i="3"/>
  <c r="E835" i="3"/>
  <c r="E710" i="3"/>
  <c r="E744" i="3"/>
  <c r="E711" i="3"/>
  <c r="E1148" i="3"/>
  <c r="E622" i="3"/>
  <c r="E916" i="3"/>
  <c r="E994" i="3"/>
  <c r="E1314" i="3"/>
  <c r="E612" i="3"/>
  <c r="E790" i="3"/>
  <c r="E287" i="3"/>
  <c r="E1304" i="3"/>
  <c r="E930" i="3"/>
  <c r="E992" i="3"/>
  <c r="E649" i="3"/>
  <c r="E1162" i="3"/>
  <c r="E512" i="3"/>
  <c r="F1428" i="3"/>
  <c r="E776" i="3"/>
  <c r="E1042" i="3"/>
  <c r="E623" i="3"/>
  <c r="E1122" i="3"/>
  <c r="E1003" i="3"/>
  <c r="E1007" i="3"/>
  <c r="E48" i="3"/>
  <c r="E799" i="3"/>
  <c r="E784" i="3"/>
  <c r="E980" i="3"/>
  <c r="E569" i="3"/>
  <c r="E1022" i="3"/>
  <c r="E1486" i="3"/>
  <c r="E1362" i="3"/>
  <c r="E223" i="3"/>
  <c r="E791" i="3"/>
  <c r="E367" i="3"/>
  <c r="F1545" i="3"/>
  <c r="E986" i="3"/>
  <c r="E779" i="3"/>
  <c r="E1181" i="3"/>
  <c r="E1049" i="3"/>
  <c r="E922" i="3"/>
  <c r="E637" i="3"/>
  <c r="E1152" i="3"/>
  <c r="E903" i="3"/>
  <c r="E445" i="3"/>
  <c r="E979" i="3"/>
  <c r="E1057" i="3"/>
  <c r="E636" i="3"/>
  <c r="E1089" i="3"/>
  <c r="E1529" i="3"/>
  <c r="E655" i="3"/>
  <c r="E380" i="3"/>
  <c r="E816" i="3"/>
  <c r="E1384" i="3"/>
  <c r="E1434" i="3"/>
  <c r="E1366" i="3"/>
  <c r="E248" i="3"/>
  <c r="E643" i="3"/>
  <c r="E1138" i="3"/>
  <c r="E771" i="3"/>
  <c r="E1469" i="3"/>
  <c r="E1310" i="3"/>
  <c r="E1171" i="3"/>
  <c r="E215" i="3"/>
  <c r="E665" i="3"/>
  <c r="E571" i="3"/>
  <c r="E1119" i="3"/>
  <c r="E1541" i="3"/>
  <c r="E1415" i="3"/>
  <c r="E912" i="3"/>
  <c r="E291" i="3"/>
  <c r="E981" i="3"/>
  <c r="E1204" i="3"/>
  <c r="E1338" i="3"/>
  <c r="E406" i="3"/>
  <c r="E738" i="3"/>
  <c r="E1101" i="3"/>
  <c r="E305" i="3"/>
  <c r="E1223" i="3"/>
  <c r="E1335" i="3"/>
  <c r="E626" i="3"/>
  <c r="E1044" i="3"/>
  <c r="E906" i="3"/>
  <c r="E545" i="3"/>
  <c r="E935" i="3"/>
  <c r="E282" i="3"/>
  <c r="E407" i="3"/>
  <c r="E969" i="3"/>
  <c r="E670" i="3"/>
  <c r="E1193" i="3"/>
  <c r="E1010" i="3"/>
  <c r="E1300" i="3"/>
  <c r="F1541" i="3"/>
  <c r="E423" i="3"/>
  <c r="E909" i="3"/>
  <c r="E1481" i="3"/>
  <c r="E1286" i="3"/>
  <c r="E1389" i="3"/>
  <c r="E1399" i="3"/>
  <c r="E579" i="3"/>
  <c r="E1287" i="3"/>
  <c r="E895" i="3"/>
  <c r="E1127" i="3"/>
  <c r="E1099" i="3"/>
  <c r="E1004" i="3"/>
  <c r="E1461" i="3"/>
  <c r="E1327" i="3"/>
  <c r="E860" i="3"/>
  <c r="E1187" i="3"/>
  <c r="E1276" i="3"/>
  <c r="E1405" i="3"/>
  <c r="F1434" i="3"/>
  <c r="E1172" i="3"/>
  <c r="E1364" i="3"/>
  <c r="E1128" i="3"/>
  <c r="E1215" i="3"/>
  <c r="E1278" i="3"/>
  <c r="E780" i="3"/>
  <c r="E1326" i="3"/>
  <c r="E769" i="3"/>
  <c r="E1229" i="3"/>
  <c r="E758" i="3"/>
  <c r="E1183" i="3"/>
  <c r="F1498" i="3"/>
  <c r="E1199" i="3"/>
  <c r="E1216" i="3"/>
  <c r="E753" i="3"/>
  <c r="E253" i="3"/>
  <c r="E1065" i="3"/>
  <c r="E1051" i="3"/>
  <c r="E654" i="3"/>
  <c r="E1250" i="3"/>
  <c r="E477" i="3"/>
  <c r="E1429" i="3"/>
  <c r="E1275" i="3"/>
  <c r="E684" i="3"/>
  <c r="E1195" i="3"/>
  <c r="E1231" i="3"/>
  <c r="E760" i="3"/>
  <c r="E802" i="3"/>
  <c r="E1184" i="3"/>
  <c r="F1469" i="3"/>
  <c r="E632" i="3"/>
  <c r="E676" i="3"/>
  <c r="E1108" i="3"/>
  <c r="E640" i="3"/>
  <c r="E686" i="3"/>
  <c r="E252" i="3"/>
  <c r="E1359" i="3"/>
  <c r="E1340" i="3"/>
  <c r="E155" i="3"/>
  <c r="E383" i="3"/>
  <c r="E506" i="3"/>
  <c r="E1179" i="3"/>
  <c r="E646" i="3"/>
  <c r="F1481" i="3"/>
  <c r="E576" i="3"/>
  <c r="E856" i="3"/>
  <c r="E652" i="3"/>
  <c r="E315" i="3"/>
  <c r="E435" i="3"/>
  <c r="E75" i="3"/>
  <c r="E887" i="3"/>
  <c r="E1426" i="3"/>
  <c r="F1485" i="3"/>
  <c r="F1450" i="3"/>
  <c r="E1206" i="3"/>
  <c r="E599" i="3"/>
  <c r="E1212" i="3"/>
  <c r="E854" i="3"/>
  <c r="E453" i="3"/>
  <c r="E843" i="3"/>
  <c r="E1217" i="3"/>
  <c r="E907" i="3"/>
  <c r="E1011" i="3"/>
  <c r="E1145" i="3"/>
  <c r="F1426" i="3"/>
  <c r="E824" i="3"/>
  <c r="E870" i="3"/>
  <c r="F1439" i="3"/>
  <c r="E1202" i="3"/>
  <c r="F1526" i="3"/>
  <c r="E885" i="3"/>
  <c r="E357" i="3"/>
  <c r="E1285" i="3"/>
  <c r="E966" i="3"/>
  <c r="E454" i="3"/>
  <c r="E1319" i="3"/>
  <c r="E956" i="3"/>
  <c r="E52" i="3"/>
  <c r="E181" i="3"/>
  <c r="E747" i="3"/>
  <c r="E365" i="3"/>
  <c r="E520" i="3"/>
  <c r="E1256" i="3"/>
  <c r="E240" i="3"/>
  <c r="E763" i="3"/>
  <c r="E891" i="3"/>
  <c r="E971" i="3"/>
  <c r="E1165" i="3"/>
  <c r="E1299" i="3"/>
  <c r="E1067" i="3"/>
  <c r="E1450" i="3"/>
  <c r="E727" i="3"/>
  <c r="E1474" i="3"/>
  <c r="E164" i="3"/>
  <c r="E812" i="3"/>
  <c r="E701" i="3"/>
  <c r="E1317" i="3"/>
  <c r="E828" i="3"/>
  <c r="E193" i="3"/>
  <c r="E775" i="3"/>
  <c r="E1084" i="3"/>
  <c r="E1413" i="3"/>
  <c r="E772" i="3"/>
  <c r="E1247" i="3"/>
  <c r="E398" i="3"/>
  <c r="E1487" i="3"/>
  <c r="E317" i="3"/>
  <c r="E1420" i="3"/>
  <c r="E1048" i="3"/>
  <c r="E500" i="3"/>
  <c r="E625" i="3"/>
  <c r="E349" i="3"/>
  <c r="E554" i="3"/>
  <c r="E931" i="3"/>
  <c r="E117" i="3"/>
  <c r="E516" i="3"/>
  <c r="E754" i="3"/>
  <c r="E1227" i="3"/>
  <c r="E1453" i="3"/>
  <c r="F1474" i="3"/>
  <c r="E485" i="3"/>
  <c r="E657" i="3"/>
  <c r="E831" i="3"/>
  <c r="E1423" i="3"/>
  <c r="E1073" i="3"/>
  <c r="E1268" i="3"/>
  <c r="E405" i="3"/>
  <c r="E929" i="3"/>
  <c r="E818" i="3"/>
  <c r="E1284" i="3"/>
  <c r="E691" i="3"/>
  <c r="E1369" i="3"/>
  <c r="E333" i="3"/>
  <c r="E740" i="3"/>
  <c r="E685" i="3"/>
  <c r="E921" i="3"/>
  <c r="E894" i="3"/>
  <c r="E725" i="3"/>
  <c r="E1297" i="3"/>
  <c r="E1173" i="3"/>
  <c r="E1374" i="3"/>
  <c r="E355" i="3"/>
  <c r="E687" i="3"/>
  <c r="E1002" i="3"/>
  <c r="E630" i="3"/>
  <c r="E1439" i="3"/>
  <c r="E1050" i="3"/>
  <c r="E896" i="3"/>
  <c r="E1190" i="3"/>
  <c r="E964" i="3"/>
  <c r="E1224" i="3"/>
  <c r="E1526" i="3"/>
  <c r="E1062" i="3"/>
  <c r="E533" i="3"/>
  <c r="E327" i="3"/>
  <c r="E675" i="3"/>
  <c r="F1453" i="3"/>
  <c r="E1154" i="3"/>
  <c r="E1012" i="3"/>
  <c r="E869" i="3"/>
  <c r="E1120" i="3"/>
  <c r="E1164" i="3"/>
  <c r="E1060" i="3"/>
  <c r="E1097" i="3"/>
  <c r="E1265" i="3"/>
  <c r="E370" i="3"/>
  <c r="E965" i="3"/>
  <c r="E991" i="3"/>
  <c r="E1354" i="3"/>
  <c r="F1459" i="3"/>
  <c r="E983" i="3"/>
  <c r="F1518" i="3"/>
  <c r="E1130" i="3"/>
  <c r="E394" i="3"/>
  <c r="E1176" i="3"/>
  <c r="E1311" i="3"/>
  <c r="F1529" i="3"/>
  <c r="E1210" i="3"/>
  <c r="E348" i="3"/>
  <c r="E1038" i="3"/>
  <c r="E1549" i="3"/>
  <c r="F1486" i="3"/>
  <c r="E919" i="3"/>
  <c r="E1086" i="3"/>
  <c r="E475" i="3"/>
  <c r="E1459" i="3"/>
  <c r="E1490" i="3"/>
  <c r="E1197" i="3"/>
  <c r="E611" i="3"/>
  <c r="E847" i="3"/>
  <c r="E232" i="3"/>
  <c r="E321" i="3"/>
  <c r="E642" i="3"/>
  <c r="E467" i="3"/>
  <c r="E470" i="3"/>
  <c r="E1401" i="3"/>
  <c r="E942" i="3"/>
  <c r="F1461" i="3"/>
  <c r="E1219" i="3"/>
  <c r="E960" i="3"/>
  <c r="E805" i="3"/>
  <c r="E1373" i="3"/>
  <c r="E629" i="3"/>
  <c r="E989" i="3"/>
  <c r="E1312" i="3"/>
  <c r="E1289" i="3"/>
  <c r="E1545" i="3"/>
  <c r="E1498" i="3"/>
  <c r="E1061" i="3"/>
  <c r="E1143" i="3"/>
  <c r="E392" i="3"/>
  <c r="E698" i="3"/>
  <c r="E1416" i="3"/>
  <c r="E972" i="3"/>
  <c r="E862" i="3"/>
  <c r="E259" i="3"/>
  <c r="E1485" i="3"/>
  <c r="E200" i="3"/>
  <c r="F1487" i="3"/>
  <c r="E265" i="3"/>
  <c r="E1033" i="3"/>
  <c r="E1402" i="3"/>
  <c r="E284" i="3"/>
  <c r="F1549" i="3"/>
  <c r="E663" i="3"/>
  <c r="E94" i="3"/>
  <c r="E1428" i="3"/>
  <c r="E591" i="3"/>
  <c r="E1121" i="3"/>
  <c r="E949" i="3"/>
  <c r="E1174" i="3"/>
  <c r="E424" i="3"/>
  <c r="E900" i="3"/>
  <c r="E851" i="3"/>
  <c r="E660" i="3"/>
  <c r="E555" i="3"/>
  <c r="E1322" i="3"/>
  <c r="E206" i="3"/>
  <c r="E645" i="3"/>
  <c r="E289" i="3"/>
  <c r="E1081" i="3"/>
  <c r="E590" i="3"/>
  <c r="F1490" i="3"/>
  <c r="E1350" i="3"/>
  <c r="E595" i="3"/>
  <c r="E844" i="3"/>
  <c r="E268" i="3"/>
  <c r="E397" i="3"/>
  <c r="E478" i="3"/>
  <c r="E627" i="3"/>
  <c r="E246" i="3"/>
  <c r="E293" i="3"/>
  <c r="E1379" i="3"/>
  <c r="E714" i="3"/>
  <c r="E395" i="3"/>
  <c r="E1144" i="3"/>
  <c r="E107" i="3"/>
  <c r="E614" i="3"/>
  <c r="E217" i="3"/>
  <c r="E437" i="3"/>
  <c r="E1142" i="3"/>
  <c r="E346" i="3"/>
  <c r="E513" i="3"/>
  <c r="E878" i="3"/>
  <c r="E429" i="3"/>
  <c r="E1400" i="3"/>
  <c r="E1161" i="3"/>
  <c r="E1269" i="3"/>
  <c r="E564" i="3"/>
  <c r="F1429" i="3"/>
  <c r="E1175" i="3"/>
  <c r="E1074" i="3"/>
  <c r="E1233" i="3"/>
  <c r="A109" i="8" a="1"/>
  <c r="A109" i="8" s="1"/>
  <c r="A56" i="7" l="1" a="1"/>
  <c r="A56" i="7" s="1"/>
  <c r="F1565" i="3"/>
  <c r="E1574" i="3"/>
  <c r="E1573" i="3"/>
  <c r="E1578" i="3"/>
  <c r="F1605" i="3"/>
  <c r="F1592" i="3"/>
  <c r="E1582" i="3"/>
  <c r="F1566" i="3"/>
  <c r="E1596" i="3"/>
  <c r="F1572" i="3"/>
  <c r="E1572" i="3"/>
  <c r="F1616" i="3"/>
  <c r="F1617" i="3"/>
  <c r="E1565" i="3"/>
  <c r="F1596" i="3"/>
  <c r="F1583" i="3"/>
  <c r="E1616" i="3"/>
  <c r="F1574" i="3"/>
  <c r="F1570" i="3"/>
  <c r="E1570" i="3"/>
  <c r="E1613" i="3"/>
  <c r="E1609" i="3"/>
  <c r="E1580" i="3"/>
  <c r="E1566" i="3"/>
  <c r="F1582" i="3"/>
  <c r="E1592" i="3"/>
  <c r="E1584" i="3"/>
  <c r="F1573" i="3"/>
  <c r="F1568" i="3"/>
  <c r="F1578" i="3"/>
  <c r="E1583" i="3"/>
  <c r="F1613" i="3"/>
  <c r="F1609" i="3"/>
  <c r="F1580" i="3"/>
  <c r="E1568" i="3"/>
  <c r="E1604" i="3"/>
  <c r="F1584" i="3"/>
  <c r="F1604" i="3"/>
  <c r="E1617" i="3"/>
  <c r="E1605" i="3"/>
  <c r="A110" i="8" a="1"/>
  <c r="A110" i="8" s="1"/>
  <c r="A57" i="7" l="1" a="1"/>
  <c r="A57" i="7" s="1"/>
  <c r="A58" i="7" s="1" a="1"/>
  <c r="A58" i="7" s="1"/>
  <c r="E1635" i="3"/>
  <c r="F1635" i="3"/>
  <c r="F1629" i="3"/>
  <c r="F1624" i="3"/>
  <c r="E1629" i="3"/>
  <c r="E1624" i="3"/>
  <c r="A111" i="8" a="1"/>
  <c r="A111" i="8" s="1"/>
  <c r="A59" i="7" l="1" a="1"/>
  <c r="A59" i="7" s="1"/>
  <c r="E1653" i="3"/>
  <c r="F1650" i="3"/>
  <c r="E1650" i="3"/>
  <c r="F1655" i="3"/>
  <c r="E1655" i="3"/>
  <c r="F1653" i="3"/>
  <c r="F1636" i="3"/>
  <c r="F1641" i="3"/>
  <c r="F1638" i="3"/>
  <c r="F1643" i="3"/>
  <c r="F1642" i="3"/>
  <c r="E1638" i="3"/>
  <c r="E1636" i="3"/>
  <c r="E1643" i="3"/>
  <c r="E1642" i="3"/>
  <c r="E1641" i="3"/>
  <c r="A112" i="8" a="1"/>
  <c r="A112" i="8" s="1"/>
  <c r="A60" i="7" l="1" a="1"/>
  <c r="A60" i="7" s="1"/>
  <c r="E1683" i="3"/>
  <c r="F1666" i="3"/>
  <c r="E1685" i="3"/>
  <c r="F1683" i="3"/>
  <c r="F1685" i="3"/>
  <c r="F1676" i="3"/>
  <c r="E1666" i="3"/>
  <c r="E1676" i="3"/>
  <c r="E1664" i="3"/>
  <c r="F1663" i="3"/>
  <c r="F1664" i="3"/>
  <c r="E1663" i="3"/>
  <c r="F1661" i="3"/>
  <c r="F1658" i="3"/>
  <c r="E1661" i="3"/>
  <c r="E1658" i="3"/>
  <c r="A113" i="8" a="1"/>
  <c r="A113" i="8" s="1"/>
  <c r="A61" i="7" l="1" a="1"/>
  <c r="A61" i="7" s="1"/>
  <c r="F1704" i="3"/>
  <c r="F1712" i="3"/>
  <c r="F1690" i="3"/>
  <c r="E1714" i="3"/>
  <c r="E1701" i="3"/>
  <c r="F1693" i="3"/>
  <c r="F1714" i="3"/>
  <c r="E1697" i="3"/>
  <c r="E1704" i="3"/>
  <c r="F1702" i="3"/>
  <c r="E1707" i="3"/>
  <c r="F1701" i="3"/>
  <c r="E1690" i="3"/>
  <c r="E1712" i="3"/>
  <c r="E1693" i="3"/>
  <c r="F1697" i="3"/>
  <c r="E1702" i="3"/>
  <c r="F1707" i="3"/>
  <c r="A114" i="8" a="1"/>
  <c r="A114" i="8" s="1"/>
  <c r="A62" i="7" l="1" a="1"/>
  <c r="A62" i="7" s="1"/>
  <c r="E1730" i="3"/>
  <c r="F1723" i="3"/>
  <c r="E1757" i="3"/>
  <c r="E1749" i="3"/>
  <c r="E1740" i="3"/>
  <c r="E1728" i="3"/>
  <c r="F1757" i="3"/>
  <c r="E1748" i="3"/>
  <c r="F1749" i="3"/>
  <c r="F1740" i="3"/>
  <c r="F1748" i="3"/>
  <c r="F1718" i="3"/>
  <c r="F1751" i="3"/>
  <c r="F1728" i="3"/>
  <c r="E1718" i="3"/>
  <c r="F1738" i="3"/>
  <c r="F1730" i="3"/>
  <c r="F1724" i="3"/>
  <c r="E1724" i="3"/>
  <c r="E1720" i="3"/>
  <c r="E1723" i="3"/>
  <c r="E1737" i="3"/>
  <c r="E1738" i="3"/>
  <c r="E1751" i="3"/>
  <c r="F1737" i="3"/>
  <c r="F1720" i="3"/>
  <c r="A115" i="8" a="1"/>
  <c r="A115" i="8" s="1"/>
  <c r="A63" i="7" l="1" a="1"/>
  <c r="A63" i="7" s="1"/>
  <c r="F1780" i="3"/>
  <c r="E1780" i="3"/>
  <c r="E1792" i="3"/>
  <c r="E1760" i="3"/>
  <c r="E1766" i="3"/>
  <c r="E1802" i="3"/>
  <c r="E1770" i="3"/>
  <c r="E1803" i="3"/>
  <c r="E1759" i="3"/>
  <c r="E1777" i="3"/>
  <c r="F1827" i="3"/>
  <c r="F1760" i="3"/>
  <c r="E1818" i="3"/>
  <c r="F1766" i="3"/>
  <c r="F1759" i="3"/>
  <c r="F1770" i="3"/>
  <c r="E1837" i="3"/>
  <c r="F1776" i="3"/>
  <c r="F1777" i="3"/>
  <c r="E1776" i="3"/>
  <c r="F1792" i="3"/>
  <c r="E1765" i="3"/>
  <c r="F1803" i="3"/>
  <c r="F1783" i="3"/>
  <c r="F1837" i="3"/>
  <c r="F1802" i="3"/>
  <c r="E1827" i="3"/>
  <c r="F1765" i="3"/>
  <c r="E1783" i="3"/>
  <c r="F1818" i="3"/>
  <c r="A116" i="8" a="1"/>
  <c r="A116" i="8" s="1"/>
  <c r="A64" i="7" l="1" a="1"/>
  <c r="A64" i="7" s="1"/>
  <c r="F1866" i="3"/>
  <c r="E1888" i="3"/>
  <c r="F1838" i="3"/>
  <c r="E1859" i="3"/>
  <c r="F1859" i="3"/>
  <c r="F1877" i="3"/>
  <c r="E1864" i="3"/>
  <c r="E1866" i="3"/>
  <c r="F1864" i="3"/>
  <c r="F1872" i="3"/>
  <c r="F1873" i="3"/>
  <c r="F1841" i="3"/>
  <c r="E1841" i="3"/>
  <c r="E1838" i="3"/>
  <c r="E1872" i="3"/>
  <c r="E1877" i="3"/>
  <c r="E1873" i="3"/>
  <c r="F1888" i="3"/>
  <c r="A117" i="8" a="1"/>
  <c r="A117" i="8" s="1"/>
  <c r="A65" i="7" l="1" a="1"/>
  <c r="A65" i="7" s="1"/>
  <c r="E1904" i="3"/>
  <c r="F1908" i="3"/>
  <c r="E1893" i="3"/>
  <c r="F1893" i="3"/>
  <c r="E1908" i="3"/>
  <c r="E1902" i="3"/>
  <c r="F1904" i="3"/>
  <c r="E1890" i="3"/>
  <c r="F1890" i="3"/>
  <c r="F1902" i="3"/>
  <c r="A118" i="8" a="1"/>
  <c r="A118" i="8" s="1"/>
  <c r="A66" i="7" l="1" a="1"/>
  <c r="A66" i="7" s="1"/>
  <c r="F1921" i="3"/>
  <c r="F1910" i="3"/>
  <c r="E1921" i="3"/>
  <c r="E1910" i="3"/>
  <c r="A119" i="8" a="1"/>
  <c r="A119" i="8" s="1"/>
  <c r="A67" i="7" l="1" a="1"/>
  <c r="A67" i="7" s="1"/>
  <c r="F1938" i="3"/>
  <c r="F1937" i="3"/>
  <c r="E1938" i="3"/>
  <c r="E1937" i="3"/>
  <c r="E1934" i="3"/>
  <c r="F1934" i="3"/>
  <c r="A120" i="8" a="1"/>
  <c r="A120" i="8" s="1"/>
  <c r="A68" i="7" l="1" a="1"/>
  <c r="A68" i="7" s="1"/>
  <c r="A121" i="8" a="1"/>
  <c r="A121" i="8" s="1"/>
  <c r="A69" i="7" l="1" a="1"/>
  <c r="A69" i="7" s="1"/>
  <c r="F1965" i="3"/>
  <c r="E1959" i="3"/>
  <c r="E1965" i="3"/>
  <c r="F1956" i="3"/>
  <c r="E1960" i="3"/>
  <c r="F1959" i="3"/>
  <c r="E1956" i="3"/>
  <c r="F1960" i="3"/>
  <c r="A122" i="8" a="1"/>
  <c r="A122" i="8" s="1"/>
  <c r="A70" i="7" l="1" a="1"/>
  <c r="A70" i="7" s="1"/>
  <c r="F2075" i="3"/>
  <c r="F2047" i="3"/>
  <c r="E2013" i="3"/>
  <c r="F2039" i="3"/>
  <c r="E2001" i="3"/>
  <c r="F2001" i="3"/>
  <c r="F2079" i="3"/>
  <c r="E2093" i="3"/>
  <c r="E2026" i="3"/>
  <c r="E2079" i="3"/>
  <c r="E2075" i="3"/>
  <c r="F1997" i="3"/>
  <c r="F2059" i="3"/>
  <c r="F2026" i="3"/>
  <c r="E1997" i="3"/>
  <c r="F2093" i="3"/>
  <c r="E2039" i="3"/>
  <c r="E2047" i="3"/>
  <c r="E1999" i="3"/>
  <c r="F1999" i="3"/>
  <c r="F2013" i="3"/>
  <c r="E2059" i="3"/>
  <c r="E1989" i="3"/>
  <c r="F1989" i="3"/>
  <c r="A123" i="8" a="1"/>
  <c r="A123" i="8" s="1"/>
  <c r="A71" i="7" l="1" a="1"/>
  <c r="A71" i="7" s="1"/>
  <c r="F2178" i="3"/>
  <c r="F2176" i="3"/>
  <c r="E2178" i="3"/>
  <c r="E2176" i="3"/>
  <c r="N2047" i="3"/>
  <c r="A124" i="8" a="1"/>
  <c r="A124" i="8" s="1"/>
  <c r="A72" i="7" l="1" a="1"/>
  <c r="A72" i="7" s="1"/>
  <c r="F2186" i="3"/>
  <c r="E2186" i="3"/>
  <c r="A125" i="8" a="1"/>
  <c r="A125" i="8" s="1"/>
  <c r="A73" i="7" l="1" a="1"/>
  <c r="A73" i="7" s="1"/>
  <c r="E2344" i="3"/>
  <c r="F2238" i="3"/>
  <c r="E2278" i="3"/>
  <c r="F2344" i="3"/>
  <c r="F2278" i="3"/>
  <c r="E2238" i="3"/>
  <c r="F2253" i="3"/>
  <c r="E2253" i="3"/>
  <c r="F2193" i="3"/>
  <c r="E2205" i="3"/>
  <c r="E2216" i="3"/>
  <c r="E2221" i="3"/>
  <c r="F2216" i="3"/>
  <c r="E2193" i="3"/>
  <c r="F2205" i="3"/>
  <c r="F2221" i="3"/>
  <c r="A126" i="8" a="1"/>
  <c r="A126" i="8" s="1"/>
  <c r="A74" i="7" l="1" a="1"/>
  <c r="A74" i="7" s="1"/>
  <c r="E2356" i="3"/>
  <c r="E2365" i="3"/>
  <c r="E2379" i="3"/>
  <c r="F2356" i="3"/>
  <c r="F2379" i="3"/>
  <c r="F2365" i="3"/>
  <c r="N2221" i="3"/>
  <c r="A127" i="8" a="1"/>
  <c r="A127" i="8" s="1"/>
  <c r="A75" i="7" l="1" a="1"/>
  <c r="A75" i="7" s="1"/>
  <c r="F2478" i="3"/>
  <c r="F2451" i="3"/>
  <c r="F2562" i="3"/>
  <c r="F2408" i="3"/>
  <c r="F2440" i="3"/>
  <c r="F2420" i="3"/>
  <c r="F2497" i="3"/>
  <c r="E2437" i="3"/>
  <c r="F2450" i="3"/>
  <c r="E2508" i="3"/>
  <c r="F2394" i="3"/>
  <c r="E2404" i="3"/>
  <c r="F2433" i="3"/>
  <c r="F2404" i="3"/>
  <c r="E2450" i="3"/>
  <c r="F2468" i="3"/>
  <c r="E2420" i="3"/>
  <c r="E2478" i="3"/>
  <c r="F2453" i="3"/>
  <c r="E2433" i="3"/>
  <c r="E2524" i="3"/>
  <c r="E2440" i="3"/>
  <c r="F2506" i="3"/>
  <c r="E2389" i="3"/>
  <c r="E2468" i="3"/>
  <c r="F2508" i="3"/>
  <c r="E2570" i="3"/>
  <c r="E2562" i="3"/>
  <c r="F2389" i="3"/>
  <c r="E2451" i="3"/>
  <c r="F2524" i="3"/>
  <c r="E2394" i="3"/>
  <c r="E2506" i="3"/>
  <c r="F2570" i="3"/>
  <c r="E2453" i="3"/>
  <c r="E2497" i="3"/>
  <c r="F2492" i="3"/>
  <c r="E2408" i="3"/>
  <c r="F2539" i="3"/>
  <c r="E2492" i="3"/>
  <c r="F2437" i="3"/>
  <c r="E2539" i="3"/>
  <c r="A128" i="8" a="1"/>
  <c r="A128" i="8" s="1"/>
  <c r="A76" i="7" l="1" a="1"/>
  <c r="A76" i="7" s="1"/>
  <c r="E2679" i="3"/>
  <c r="F2702" i="3"/>
  <c r="E2700" i="3"/>
  <c r="E2692" i="3"/>
  <c r="E2666" i="3"/>
  <c r="E2677" i="3"/>
  <c r="F2707" i="3"/>
  <c r="F2709" i="3"/>
  <c r="E2641" i="3"/>
  <c r="E2693" i="3"/>
  <c r="F2641" i="3"/>
  <c r="E2599" i="3"/>
  <c r="F2691" i="3"/>
  <c r="F2700" i="3"/>
  <c r="E2607" i="3"/>
  <c r="E2685" i="3"/>
  <c r="F2599" i="3"/>
  <c r="F2704" i="3"/>
  <c r="F2670" i="3"/>
  <c r="F2597" i="3"/>
  <c r="F2732" i="3"/>
  <c r="E2670" i="3"/>
  <c r="E2597" i="3"/>
  <c r="F2685" i="3"/>
  <c r="F2666" i="3"/>
  <c r="E2709" i="3"/>
  <c r="F2607" i="3"/>
  <c r="F2653" i="3"/>
  <c r="E2701" i="3"/>
  <c r="E2704" i="3"/>
  <c r="F2671" i="3"/>
  <c r="E2707" i="3"/>
  <c r="F2677" i="3"/>
  <c r="F2692" i="3"/>
  <c r="E2732" i="3"/>
  <c r="E2702" i="3"/>
  <c r="F2684" i="3"/>
  <c r="E2653" i="3"/>
  <c r="F2701" i="3"/>
  <c r="F2693" i="3"/>
  <c r="E2684" i="3"/>
  <c r="E2691" i="3"/>
  <c r="F2679" i="3"/>
  <c r="E2671" i="3"/>
  <c r="E2595" i="3"/>
  <c r="F2595" i="3"/>
  <c r="N2595" i="3" s="1"/>
  <c r="A129" i="8" a="1"/>
  <c r="A129" i="8" s="1"/>
  <c r="A77" i="7" l="1" a="1"/>
  <c r="A77" i="7" s="1"/>
  <c r="E2733" i="3"/>
  <c r="F2770" i="3"/>
  <c r="E2746" i="3"/>
  <c r="E2757" i="3"/>
  <c r="F2757" i="3"/>
  <c r="F2767" i="3"/>
  <c r="E2815" i="3"/>
  <c r="E2738" i="3"/>
  <c r="F2769" i="3"/>
  <c r="F2739" i="3"/>
  <c r="F2738" i="3"/>
  <c r="E2767" i="3"/>
  <c r="F2815" i="3"/>
  <c r="E2770" i="3"/>
  <c r="F2747" i="3"/>
  <c r="F2782" i="3"/>
  <c r="F2746" i="3"/>
  <c r="E2758" i="3"/>
  <c r="E2782" i="3"/>
  <c r="F2741" i="3"/>
  <c r="E2747" i="3"/>
  <c r="F2758" i="3"/>
  <c r="E2769" i="3"/>
  <c r="E2741" i="3"/>
  <c r="F2733" i="3"/>
  <c r="E2739" i="3"/>
  <c r="H2595" i="3"/>
  <c r="J2595" i="3"/>
  <c r="I2595" i="3"/>
  <c r="A130" i="8" a="1"/>
  <c r="A130" i="8" s="1"/>
  <c r="A78" i="7" l="1" a="1"/>
  <c r="A78" i="7" s="1"/>
  <c r="E2835" i="3"/>
  <c r="E2837" i="3"/>
  <c r="F2838" i="3"/>
  <c r="F2835" i="3"/>
  <c r="E2828" i="3"/>
  <c r="E2838" i="3"/>
  <c r="E2819" i="3"/>
  <c r="F2837" i="3"/>
  <c r="F2828" i="3"/>
  <c r="F2819" i="3"/>
  <c r="L2595" i="3"/>
  <c r="M2595" i="3"/>
  <c r="K2595" i="3"/>
  <c r="A131" i="8" a="1"/>
  <c r="A131" i="8" s="1"/>
  <c r="A79" i="7" l="1" a="1"/>
  <c r="A79" i="7" s="1"/>
  <c r="O2595" i="3"/>
  <c r="A132" i="8" a="1"/>
  <c r="A132" i="8" s="1"/>
  <c r="A80" i="7" l="1" a="1"/>
  <c r="A80" i="7" s="1"/>
  <c r="E2910" i="3"/>
  <c r="F2986" i="3"/>
  <c r="E2986" i="3"/>
  <c r="E2972" i="3"/>
  <c r="E3004" i="3"/>
  <c r="F2974" i="3"/>
  <c r="F3004" i="3"/>
  <c r="E2919" i="3"/>
  <c r="E2984" i="3"/>
  <c r="F2961" i="3"/>
  <c r="F2932" i="3"/>
  <c r="E2961" i="3"/>
  <c r="E2974" i="3"/>
  <c r="F2919" i="3"/>
  <c r="F2998" i="3"/>
  <c r="E2998" i="3"/>
  <c r="E2903" i="3"/>
  <c r="F2926" i="3"/>
  <c r="E2932" i="3"/>
  <c r="F2910" i="3"/>
  <c r="F2903" i="3"/>
  <c r="F2960" i="3"/>
  <c r="F2984" i="3"/>
  <c r="E2926" i="3"/>
  <c r="F2972" i="3"/>
  <c r="E2960" i="3"/>
  <c r="F2901" i="3"/>
  <c r="N2901" i="3" s="1"/>
  <c r="A133" i="8" a="1"/>
  <c r="A133" i="8" s="1"/>
  <c r="J2901" i="3" l="1"/>
  <c r="I2901" i="3"/>
  <c r="H2901" i="3"/>
  <c r="D133" i="8"/>
  <c r="G133" i="8"/>
  <c r="C133" i="8"/>
  <c r="E133" i="8"/>
  <c r="A134" i="8" a="1"/>
  <c r="A134" i="8" s="1"/>
  <c r="E134" i="8" s="1"/>
  <c r="F133" i="8"/>
  <c r="M133" i="8"/>
  <c r="K2901" i="3" l="1"/>
  <c r="B282" i="8"/>
  <c r="L2901" i="3"/>
  <c r="F282" i="8" s="1"/>
  <c r="C282" i="8"/>
  <c r="M2901" i="3"/>
  <c r="G282" i="8" s="1"/>
  <c r="D282" i="8"/>
  <c r="A135" i="8" a="1"/>
  <c r="A135" i="8" s="1"/>
  <c r="D134" i="8"/>
  <c r="F134" i="8"/>
  <c r="G134" i="8"/>
  <c r="M134" i="8"/>
  <c r="C134" i="8"/>
  <c r="K133" i="8"/>
  <c r="I133" i="8"/>
  <c r="J133" i="8"/>
  <c r="O2901" i="3" l="1"/>
  <c r="H282" i="8" s="1"/>
  <c r="E282" i="8"/>
  <c r="A136" i="8" a="1"/>
  <c r="A136" i="8" s="1"/>
  <c r="A137" i="8" s="1" a="1"/>
  <c r="A137" i="8" s="1"/>
  <c r="E135" i="8"/>
  <c r="D135" i="8"/>
  <c r="I134" i="8"/>
  <c r="F135" i="8"/>
  <c r="J134" i="8"/>
  <c r="G135" i="8"/>
  <c r="C135" i="8"/>
  <c r="M135" i="8"/>
  <c r="K134" i="8"/>
  <c r="I282" i="8" l="1"/>
  <c r="J282" i="8"/>
  <c r="M282" i="8"/>
  <c r="K282" i="8"/>
  <c r="M137" i="8"/>
  <c r="K135" i="8"/>
  <c r="M136" i="8"/>
  <c r="I135" i="8"/>
  <c r="G136" i="8"/>
  <c r="F136" i="8"/>
  <c r="E136" i="8"/>
  <c r="C136" i="8"/>
  <c r="D136" i="8"/>
  <c r="J135" i="8"/>
  <c r="A138" i="8" a="1"/>
  <c r="A138" i="8" s="1"/>
  <c r="J136" i="8" l="1"/>
  <c r="K136" i="8"/>
  <c r="I136" i="8"/>
  <c r="M138" i="8"/>
  <c r="A139" i="8" a="1"/>
  <c r="A139" i="8" s="1"/>
  <c r="D139" i="8" l="1"/>
  <c r="C139" i="8"/>
  <c r="G139" i="8"/>
  <c r="F139" i="8"/>
  <c r="M139" i="8"/>
  <c r="E139" i="8"/>
  <c r="A140" i="8" a="1"/>
  <c r="A140" i="8" s="1"/>
  <c r="A141" i="8" s="1" a="1"/>
  <c r="A141" i="8" s="1"/>
  <c r="F141" i="8" l="1"/>
  <c r="C141" i="8"/>
  <c r="E141" i="8"/>
  <c r="G141" i="8"/>
  <c r="D141" i="8"/>
  <c r="A142" i="8" a="1"/>
  <c r="A142" i="8" s="1"/>
  <c r="C140" i="8"/>
  <c r="M140" i="8"/>
  <c r="F140" i="8"/>
  <c r="E140" i="8"/>
  <c r="G140" i="8"/>
  <c r="D140" i="8"/>
  <c r="I139" i="8"/>
  <c r="J139" i="8"/>
  <c r="K139" i="8"/>
  <c r="A143" i="8" l="1" a="1"/>
  <c r="A143" i="8" s="1"/>
  <c r="C142" i="8"/>
  <c r="D142" i="8"/>
  <c r="E142" i="8"/>
  <c r="F142" i="8"/>
  <c r="G142" i="8"/>
  <c r="I141" i="8"/>
  <c r="J141" i="8"/>
  <c r="K141" i="8"/>
  <c r="M141" i="8"/>
  <c r="I140" i="8"/>
  <c r="J140" i="8"/>
  <c r="K140" i="8"/>
  <c r="J142" i="8" l="1"/>
  <c r="K142" i="8"/>
  <c r="M142" i="8"/>
  <c r="I142" i="8"/>
  <c r="C143" i="8"/>
  <c r="D143" i="8"/>
  <c r="F143" i="8"/>
  <c r="G143" i="8"/>
  <c r="E143" i="8"/>
  <c r="A144" i="8" a="1"/>
  <c r="A144" i="8" s="1"/>
  <c r="A145" i="8" l="1" a="1"/>
  <c r="A145" i="8" s="1"/>
  <c r="I143" i="8"/>
  <c r="J143" i="8"/>
  <c r="K143" i="8"/>
  <c r="M143" i="8"/>
  <c r="A146" i="8" l="1" a="1"/>
  <c r="A146" i="8" s="1"/>
  <c r="A147" i="8" l="1" a="1"/>
  <c r="A147" i="8" s="1"/>
  <c r="G147" i="8" l="1"/>
  <c r="H147" i="8"/>
  <c r="B147" i="8"/>
  <c r="C147" i="8"/>
  <c r="D147" i="8"/>
  <c r="E147" i="8"/>
  <c r="F147" i="8"/>
  <c r="A148" i="8" a="1"/>
  <c r="A148" i="8" s="1"/>
  <c r="A149" i="8" l="1" a="1"/>
  <c r="A149" i="8" s="1"/>
  <c r="J147" i="8"/>
  <c r="K147" i="8"/>
  <c r="M147" i="8"/>
  <c r="I147" i="8"/>
  <c r="A150" i="8" l="1" a="1"/>
  <c r="A150" i="8" s="1"/>
  <c r="B150" i="8" l="1"/>
  <c r="C150" i="8"/>
  <c r="D150" i="8"/>
  <c r="E150" i="8"/>
  <c r="F150" i="8"/>
  <c r="G150" i="8"/>
  <c r="H150" i="8"/>
  <c r="A151" i="8" a="1"/>
  <c r="A151" i="8" s="1"/>
  <c r="A152" i="8" s="1" a="1"/>
  <c r="A152" i="8" s="1"/>
  <c r="A153" i="8" s="1" a="1"/>
  <c r="A153" i="8" s="1"/>
  <c r="A154" i="8" l="1" a="1"/>
  <c r="A154" i="8" s="1"/>
  <c r="I150" i="8"/>
  <c r="J150" i="8"/>
  <c r="K150" i="8"/>
  <c r="M150" i="8"/>
  <c r="B154" i="8" l="1"/>
  <c r="D154" i="8"/>
  <c r="F154" i="8"/>
  <c r="C154" i="8"/>
  <c r="E154" i="8"/>
  <c r="G154" i="8"/>
  <c r="H154" i="8"/>
  <c r="A155" i="8" a="1"/>
  <c r="A155" i="8" s="1"/>
  <c r="A156" i="8" l="1" a="1"/>
  <c r="A156" i="8" s="1"/>
  <c r="I154" i="8"/>
  <c r="J154" i="8"/>
  <c r="K154" i="8"/>
  <c r="M154" i="8"/>
  <c r="A157" i="8" l="1" a="1"/>
  <c r="A157" i="8" s="1"/>
  <c r="A158" i="8" l="1" a="1"/>
  <c r="A158" i="8" s="1"/>
  <c r="A159" i="8" l="1" a="1"/>
  <c r="A159" i="8" s="1"/>
  <c r="A160" i="8" l="1" a="1"/>
  <c r="A160" i="8" s="1"/>
  <c r="A161" i="8" l="1" a="1"/>
  <c r="A161" i="8" s="1"/>
  <c r="A162" i="8" l="1" a="1"/>
  <c r="A162" i="8" s="1"/>
  <c r="A163" i="8" l="1" a="1"/>
  <c r="A163" i="8" s="1"/>
  <c r="A164" i="8" l="1" a="1"/>
  <c r="A164" i="8" s="1"/>
  <c r="A165" i="8" s="1" a="1"/>
  <c r="A165" i="8" s="1"/>
  <c r="A166" i="8" s="1" a="1"/>
  <c r="A166" i="8" s="1"/>
  <c r="A167" i="8" l="1" a="1"/>
  <c r="A167" i="8" s="1"/>
  <c r="A168" i="8" l="1" a="1"/>
  <c r="A168" i="8" s="1"/>
  <c r="A169" i="8" l="1" a="1"/>
  <c r="A169" i="8" s="1"/>
  <c r="A170" i="8" l="1" a="1"/>
  <c r="A170" i="8" s="1"/>
  <c r="A171" i="8" l="1" a="1"/>
  <c r="A171" i="8" s="1"/>
  <c r="A172" i="8" l="1" a="1"/>
  <c r="A172" i="8" s="1"/>
  <c r="A173" i="8" s="1" a="1"/>
  <c r="A173" i="8" s="1"/>
  <c r="A174" i="8" s="1" a="1"/>
  <c r="A174" i="8" s="1"/>
  <c r="A175" i="8" s="1" a="1"/>
  <c r="A175" i="8" s="1"/>
  <c r="A176" i="8" s="1" a="1"/>
  <c r="A176" i="8" s="1"/>
  <c r="A177" i="8" s="1" a="1"/>
  <c r="A177" i="8" s="1"/>
  <c r="A178" i="8" s="1" a="1"/>
  <c r="A178" i="8" s="1"/>
  <c r="A179" i="8" s="1" a="1"/>
  <c r="A179" i="8" s="1"/>
  <c r="A180" i="8" s="1" a="1"/>
  <c r="A180" i="8" s="1"/>
  <c r="A181" i="8" s="1" a="1"/>
  <c r="A181" i="8" s="1"/>
  <c r="A182" i="8" s="1" a="1"/>
  <c r="A182" i="8" s="1"/>
  <c r="A183" i="8" s="1" a="1"/>
  <c r="A183" i="8" s="1"/>
  <c r="A184" i="8" s="1" a="1"/>
  <c r="A184" i="8" s="1"/>
  <c r="A185" i="8" s="1" a="1"/>
  <c r="A185" i="8" s="1"/>
  <c r="A186" i="8" s="1" a="1"/>
  <c r="A186" i="8" s="1"/>
  <c r="A187" i="8" s="1" a="1"/>
  <c r="A187" i="8" s="1"/>
  <c r="A188" i="8" s="1" a="1"/>
  <c r="A188" i="8" s="1"/>
  <c r="A189" i="8" s="1" a="1"/>
  <c r="A189" i="8" s="1"/>
  <c r="A190" i="8" s="1" a="1"/>
  <c r="A190" i="8" s="1"/>
  <c r="A191" i="8" s="1" a="1"/>
  <c r="A191" i="8" s="1"/>
  <c r="A192" i="8" s="1" a="1"/>
  <c r="A192" i="8" s="1"/>
  <c r="A193" i="8" s="1" a="1"/>
  <c r="A193" i="8" s="1"/>
  <c r="A194" i="8" s="1" a="1"/>
  <c r="A194" i="8" s="1"/>
  <c r="A195" i="8" s="1" a="1"/>
  <c r="A195" i="8" s="1"/>
  <c r="A196" i="8" s="1" a="1"/>
  <c r="A196" i="8" s="1"/>
  <c r="A197" i="8" s="1" a="1"/>
  <c r="A197" i="8" s="1"/>
  <c r="A198" i="8" s="1" a="1"/>
  <c r="A198" i="8" s="1"/>
  <c r="A199" i="8" s="1" a="1"/>
  <c r="A199" i="8" s="1"/>
  <c r="A200" i="8" s="1" a="1"/>
  <c r="A200" i="8" s="1"/>
  <c r="A201" i="8" s="1" a="1"/>
  <c r="A201" i="8" s="1"/>
  <c r="A202" i="8" s="1" a="1"/>
  <c r="A202" i="8" s="1"/>
  <c r="A203" i="8" s="1" a="1"/>
  <c r="A203" i="8" s="1"/>
  <c r="A204" i="8" s="1" a="1"/>
  <c r="A204" i="8" s="1"/>
  <c r="A205" i="8" s="1" a="1"/>
  <c r="A205" i="8" s="1"/>
  <c r="A206" i="8" s="1" a="1"/>
  <c r="A206" i="8" s="1"/>
  <c r="D205" i="8" l="1"/>
  <c r="B205" i="8"/>
  <c r="C205" i="8"/>
  <c r="G205" i="8"/>
  <c r="F205" i="8"/>
  <c r="E205" i="8"/>
  <c r="H205" i="8"/>
  <c r="B202" i="8"/>
  <c r="E202" i="8"/>
  <c r="C202" i="8"/>
  <c r="D202" i="8"/>
  <c r="G202" i="8"/>
  <c r="F202" i="8"/>
  <c r="H202" i="8"/>
  <c r="C191" i="8"/>
  <c r="B191" i="8"/>
  <c r="D191" i="8"/>
  <c r="G191" i="8"/>
  <c r="F191" i="8"/>
  <c r="E191" i="8"/>
  <c r="H191" i="8"/>
  <c r="F183" i="8"/>
  <c r="B183" i="8"/>
  <c r="G183" i="8"/>
  <c r="C183" i="8"/>
  <c r="D183" i="8"/>
  <c r="E183" i="8"/>
  <c r="H183" i="8"/>
  <c r="M205" i="8" l="1"/>
  <c r="I205" i="8"/>
  <c r="J205" i="8"/>
  <c r="K205" i="8"/>
  <c r="J202" i="8"/>
  <c r="M202" i="8"/>
  <c r="I202" i="8"/>
  <c r="K202" i="8"/>
  <c r="J191" i="8"/>
  <c r="I191" i="8"/>
  <c r="M191" i="8"/>
  <c r="K191" i="8"/>
  <c r="I183" i="8"/>
  <c r="J183" i="8"/>
  <c r="K183" i="8"/>
  <c r="M183" i="8"/>
  <c r="F3060" i="3" l="1"/>
  <c r="F3065" i="3"/>
  <c r="F3042" i="3"/>
  <c r="F3072" i="3"/>
  <c r="F3046" i="3"/>
  <c r="F3049" i="3"/>
  <c r="F3051" i="3"/>
  <c r="F3090" i="3"/>
  <c r="F3045" i="3"/>
  <c r="E3069" i="3"/>
  <c r="E3049" i="3"/>
  <c r="F3082" i="3"/>
  <c r="E3056" i="3"/>
  <c r="F3077" i="3"/>
  <c r="E3051" i="3"/>
  <c r="E3046" i="3"/>
  <c r="E3016" i="3"/>
  <c r="E3042" i="3"/>
  <c r="F3069" i="3"/>
  <c r="F3016" i="3"/>
  <c r="E3090" i="3"/>
  <c r="E3082" i="3"/>
  <c r="E3092" i="3"/>
  <c r="E3050" i="3"/>
  <c r="F3025" i="3"/>
  <c r="E3065" i="3"/>
  <c r="F3092" i="3"/>
  <c r="F3050" i="3"/>
  <c r="F3033" i="3"/>
  <c r="E3025" i="3"/>
  <c r="E3045" i="3"/>
  <c r="E3033" i="3"/>
  <c r="E3077" i="3"/>
  <c r="E3060" i="3"/>
  <c r="E3072" i="3"/>
  <c r="F3056" i="3"/>
  <c r="E3093" i="3"/>
  <c r="F3093" i="3"/>
  <c r="N3049" i="3"/>
  <c r="B77" i="7"/>
  <c r="E77" i="7" s="1"/>
  <c r="D76" i="7"/>
  <c r="J2828" i="3" s="1"/>
  <c r="D277" i="8" s="1"/>
  <c r="C76" i="7"/>
  <c r="I2838" i="3" s="1"/>
  <c r="L2838" i="3" s="1"/>
  <c r="C75" i="7"/>
  <c r="I2767" i="3" s="1"/>
  <c r="D75" i="7"/>
  <c r="J2767" i="3" s="1"/>
  <c r="B74" i="7"/>
  <c r="H2599" i="3" s="1"/>
  <c r="K2599" i="3" s="1"/>
  <c r="D74" i="7"/>
  <c r="J2607" i="3" s="1"/>
  <c r="C74" i="7"/>
  <c r="I2607" i="3" s="1"/>
  <c r="C256" i="8" s="1"/>
  <c r="B72" i="7"/>
  <c r="H2379" i="3" s="1"/>
  <c r="K2379" i="3" s="1"/>
  <c r="C72" i="7"/>
  <c r="I2356" i="3" s="1"/>
  <c r="L2356" i="3" s="1"/>
  <c r="F236" i="8" s="1"/>
  <c r="D72" i="7"/>
  <c r="J2408" i="3" s="1"/>
  <c r="M2408" i="3" s="1"/>
  <c r="D70" i="7"/>
  <c r="C71" i="7"/>
  <c r="I2732" i="3" s="1"/>
  <c r="C70" i="7"/>
  <c r="I2186" i="3" s="1"/>
  <c r="C222" i="8" s="1"/>
  <c r="D71" i="7"/>
  <c r="J2437" i="3" s="1"/>
  <c r="B70" i="7"/>
  <c r="D69" i="7"/>
  <c r="J2176" i="3" s="1"/>
  <c r="C69" i="7"/>
  <c r="I2176" i="3" s="1"/>
  <c r="L2176" i="3" s="1"/>
  <c r="B69" i="7"/>
  <c r="E69" i="7" s="1"/>
  <c r="C62" i="7"/>
  <c r="I1841" i="3" s="1"/>
  <c r="L1841" i="3" s="1"/>
  <c r="D62" i="7"/>
  <c r="J1838" i="3" s="1"/>
  <c r="M1838" i="3" s="1"/>
  <c r="D61" i="7"/>
  <c r="J1760" i="3" s="1"/>
  <c r="M1760" i="3" s="1"/>
  <c r="B62" i="7"/>
  <c r="H1841" i="3" s="1"/>
  <c r="K1841" i="3" s="1"/>
  <c r="C61" i="7"/>
  <c r="I1760" i="3" s="1"/>
  <c r="L1760" i="3" s="1"/>
  <c r="B61" i="7"/>
  <c r="E61" i="7" s="1"/>
  <c r="D57" i="7"/>
  <c r="J1661" i="3" s="1"/>
  <c r="M1661" i="3" s="1"/>
  <c r="C57" i="7"/>
  <c r="I1663" i="3" s="1"/>
  <c r="L1663" i="3" s="1"/>
  <c r="B57" i="7"/>
  <c r="H1663" i="3" s="1"/>
  <c r="K1663" i="3" s="1"/>
  <c r="D56" i="7"/>
  <c r="C56" i="7"/>
  <c r="I1636" i="3" s="1"/>
  <c r="L1636" i="3" s="1"/>
  <c r="D55" i="7"/>
  <c r="B56" i="7"/>
  <c r="E56" i="7" s="1"/>
  <c r="C55" i="7"/>
  <c r="I1643" i="3" s="1"/>
  <c r="L1643" i="3" s="1"/>
  <c r="B55" i="7"/>
  <c r="H1624" i="3" s="1"/>
  <c r="K1624" i="3" s="1"/>
  <c r="D53" i="7"/>
  <c r="G53" i="7" s="1"/>
  <c r="C53" i="7"/>
  <c r="I1426" i="3" s="1"/>
  <c r="L1426" i="3" s="1"/>
  <c r="B53" i="7"/>
  <c r="H1426" i="3" s="1"/>
  <c r="K1426" i="3" s="1"/>
  <c r="C50" i="7"/>
  <c r="I1770" i="3" s="1"/>
  <c r="L1770" i="3" s="1"/>
  <c r="D50" i="7"/>
  <c r="J1373" i="3" s="1"/>
  <c r="M1373" i="3" s="1"/>
  <c r="D49" i="7"/>
  <c r="J1285" i="3" s="1"/>
  <c r="M1285" i="3" s="1"/>
  <c r="C49" i="7"/>
  <c r="I1276" i="3" s="1"/>
  <c r="L1276" i="3" s="1"/>
  <c r="B50" i="7"/>
  <c r="E50" i="7" s="1"/>
  <c r="B49" i="7"/>
  <c r="E49" i="7" s="1"/>
  <c r="B48" i="7"/>
  <c r="D48" i="7"/>
  <c r="J1215" i="3" s="1"/>
  <c r="M1215" i="3" s="1"/>
  <c r="C48" i="7"/>
  <c r="I1215" i="3" s="1"/>
  <c r="L1215" i="3" s="1"/>
  <c r="B46" i="7"/>
  <c r="E46" i="7" s="1"/>
  <c r="D46" i="7"/>
  <c r="J1184" i="3" s="1"/>
  <c r="M1184" i="3" s="1"/>
  <c r="C46" i="7"/>
  <c r="F46" i="7" s="1"/>
  <c r="B45" i="7"/>
  <c r="D45" i="7"/>
  <c r="J1162" i="3" s="1"/>
  <c r="M1162" i="3" s="1"/>
  <c r="C45" i="7"/>
  <c r="F45" i="7" s="1"/>
  <c r="B44" i="7"/>
  <c r="E44" i="7" s="1"/>
  <c r="D44" i="7"/>
  <c r="J1145" i="3" s="1"/>
  <c r="M1145" i="3" s="1"/>
  <c r="C44" i="7"/>
  <c r="I1145" i="3" s="1"/>
  <c r="L1145" i="3" s="1"/>
  <c r="B42" i="7"/>
  <c r="B41" i="7"/>
  <c r="D42" i="7"/>
  <c r="J1065" i="3" s="1"/>
  <c r="M1065" i="3" s="1"/>
  <c r="C42" i="7"/>
  <c r="C41" i="7"/>
  <c r="F41" i="7" s="1"/>
  <c r="D41" i="7"/>
  <c r="B40" i="7"/>
  <c r="E40" i="7" s="1"/>
  <c r="B39" i="7"/>
  <c r="H930" i="3" s="1"/>
  <c r="K930" i="3" s="1"/>
  <c r="D40" i="7"/>
  <c r="J1187" i="3" s="1"/>
  <c r="M1187" i="3" s="1"/>
  <c r="C40" i="7"/>
  <c r="I1187" i="3" s="1"/>
  <c r="L1187" i="3" s="1"/>
  <c r="B38" i="7"/>
  <c r="H854" i="3" s="1"/>
  <c r="K854" i="3" s="1"/>
  <c r="C39" i="7"/>
  <c r="I906" i="3" s="1"/>
  <c r="L906" i="3" s="1"/>
  <c r="D39" i="7"/>
  <c r="J930" i="3" s="1"/>
  <c r="M930" i="3" s="1"/>
  <c r="D38" i="7"/>
  <c r="J854" i="3" s="1"/>
  <c r="M854" i="3" s="1"/>
  <c r="C38" i="7"/>
  <c r="I869" i="3" s="1"/>
  <c r="L869" i="3" s="1"/>
  <c r="B35" i="7"/>
  <c r="H685" i="3" s="1"/>
  <c r="K685" i="3" s="1"/>
  <c r="D35" i="7"/>
  <c r="J685" i="3" s="1"/>
  <c r="M685" i="3" s="1"/>
  <c r="B31" i="7"/>
  <c r="E31" i="7" s="1"/>
  <c r="C35" i="7"/>
  <c r="B30" i="7"/>
  <c r="H477" i="3" s="1"/>
  <c r="K477" i="3" s="1"/>
  <c r="B33" i="7"/>
  <c r="E33" i="7" s="1"/>
  <c r="D31" i="7"/>
  <c r="J513" i="3" s="1"/>
  <c r="M513" i="3" s="1"/>
  <c r="C31" i="7"/>
  <c r="I513" i="3" s="1"/>
  <c r="L513" i="3" s="1"/>
  <c r="D33" i="7"/>
  <c r="J896" i="3" s="1"/>
  <c r="M896" i="3" s="1"/>
  <c r="C30" i="7"/>
  <c r="F30" i="7" s="1"/>
  <c r="D30" i="7"/>
  <c r="J477" i="3" s="1"/>
  <c r="M477" i="3" s="1"/>
  <c r="C33" i="7"/>
  <c r="I636" i="3" s="1"/>
  <c r="L636" i="3" s="1"/>
  <c r="D32" i="7"/>
  <c r="J1401" i="3" s="1"/>
  <c r="M1401" i="3" s="1"/>
  <c r="B32" i="7"/>
  <c r="C32" i="7"/>
  <c r="D29" i="7"/>
  <c r="G29" i="7" s="1"/>
  <c r="C29" i="7"/>
  <c r="F29" i="7" s="1"/>
  <c r="B28" i="7"/>
  <c r="H445" i="3" s="1"/>
  <c r="B47" i="8" s="1"/>
  <c r="D28" i="7"/>
  <c r="J454" i="3" s="1"/>
  <c r="M454" i="3" s="1"/>
  <c r="C28" i="7"/>
  <c r="F28" i="7" s="1"/>
  <c r="B27" i="7"/>
  <c r="E27" i="7" s="1"/>
  <c r="C27" i="7"/>
  <c r="I780" i="3" s="1"/>
  <c r="L780" i="3" s="1"/>
  <c r="D27" i="7"/>
  <c r="J429" i="3" s="1"/>
  <c r="M429" i="3" s="1"/>
  <c r="B26" i="7"/>
  <c r="E26" i="7" s="1"/>
  <c r="B25" i="7"/>
  <c r="C26" i="7"/>
  <c r="F26" i="7" s="1"/>
  <c r="D26" i="7"/>
  <c r="J470" i="3" s="1"/>
  <c r="M470" i="3" s="1"/>
  <c r="C25" i="7"/>
  <c r="I2344" i="3" s="1"/>
  <c r="D25" i="7"/>
  <c r="J2344" i="3" s="1"/>
  <c r="B24" i="7"/>
  <c r="C24" i="7"/>
  <c r="I406" i="3" s="1"/>
  <c r="L406" i="3" s="1"/>
  <c r="D24" i="7"/>
  <c r="J663" i="3" s="1"/>
  <c r="M663" i="3" s="1"/>
  <c r="B22" i="7"/>
  <c r="H612" i="3" s="1"/>
  <c r="K612" i="3" s="1"/>
  <c r="B21" i="7"/>
  <c r="H315" i="3" s="1"/>
  <c r="C22" i="7"/>
  <c r="I1379" i="3" s="1"/>
  <c r="L1379" i="3" s="1"/>
  <c r="B18" i="7"/>
  <c r="H698" i="3" s="1"/>
  <c r="K698" i="3" s="1"/>
  <c r="D22" i="7"/>
  <c r="J1369" i="3" s="1"/>
  <c r="M1369" i="3" s="1"/>
  <c r="C18" i="7"/>
  <c r="I265" i="3" s="1"/>
  <c r="L265" i="3" s="1"/>
  <c r="B17" i="7"/>
  <c r="D18" i="7"/>
  <c r="J265" i="3" s="1"/>
  <c r="M265" i="3" s="1"/>
  <c r="D21" i="7"/>
  <c r="C21" i="7"/>
  <c r="D17" i="7"/>
  <c r="J259" i="3" s="1"/>
  <c r="M259" i="3" s="1"/>
  <c r="C17" i="7"/>
  <c r="I259" i="3" s="1"/>
  <c r="L259" i="3" s="1"/>
  <c r="B16" i="7"/>
  <c r="H253" i="3" s="1"/>
  <c r="K253" i="3" s="1"/>
  <c r="D16" i="7"/>
  <c r="J253" i="3" s="1"/>
  <c r="M253" i="3" s="1"/>
  <c r="C16" i="7"/>
  <c r="I253" i="3" s="1"/>
  <c r="L253" i="3" s="1"/>
  <c r="B14" i="7"/>
  <c r="E14" i="7" s="1"/>
  <c r="B15" i="7"/>
  <c r="H252" i="3" s="1"/>
  <c r="D15" i="7"/>
  <c r="J252" i="3" s="1"/>
  <c r="C15" i="7"/>
  <c r="I252" i="3" s="1"/>
  <c r="C14" i="7"/>
  <c r="I246" i="3" s="1"/>
  <c r="L246" i="3" s="1"/>
  <c r="D14" i="7"/>
  <c r="J246" i="3" s="1"/>
  <c r="B12" i="7"/>
  <c r="E12" i="7" s="1"/>
  <c r="B13" i="7"/>
  <c r="H240" i="3" s="1"/>
  <c r="K240" i="3" s="1"/>
  <c r="D13" i="7"/>
  <c r="J240" i="3" s="1"/>
  <c r="M240" i="3" s="1"/>
  <c r="C13" i="7"/>
  <c r="I240" i="3" s="1"/>
  <c r="L240" i="3" s="1"/>
  <c r="B11" i="7"/>
  <c r="E11" i="7" s="1"/>
  <c r="D12" i="7"/>
  <c r="G12" i="7" s="1"/>
  <c r="C12" i="7"/>
  <c r="F12" i="7" s="1"/>
  <c r="C11" i="7"/>
  <c r="F11" i="7" s="1"/>
  <c r="D11" i="7"/>
  <c r="G11" i="7" s="1"/>
  <c r="B10" i="7"/>
  <c r="E10" i="7" s="1"/>
  <c r="C10" i="7"/>
  <c r="F10" i="7" s="1"/>
  <c r="D10" i="7"/>
  <c r="G10" i="7" s="1"/>
  <c r="B9" i="7"/>
  <c r="E9" i="7" s="1"/>
  <c r="C9" i="7"/>
  <c r="F9" i="7" s="1"/>
  <c r="D9" i="7"/>
  <c r="G9" i="7" s="1"/>
  <c r="B8" i="7"/>
  <c r="E8" i="7" s="1"/>
  <c r="D8" i="7"/>
  <c r="G8" i="7" s="1"/>
  <c r="B7" i="7"/>
  <c r="E7" i="7" s="1"/>
  <c r="C8" i="7"/>
  <c r="F8" i="7" s="1"/>
  <c r="B6" i="7"/>
  <c r="E6" i="7" s="1"/>
  <c r="C6" i="7"/>
  <c r="F6" i="7" s="1"/>
  <c r="D6" i="7"/>
  <c r="G6" i="7" s="1"/>
  <c r="B4" i="7"/>
  <c r="H137" i="3" s="1"/>
  <c r="B5" i="7"/>
  <c r="E5" i="7" s="1"/>
  <c r="C5" i="7"/>
  <c r="F5" i="7" s="1"/>
  <c r="D5" i="7"/>
  <c r="G5" i="7" s="1"/>
  <c r="B2" i="7"/>
  <c r="H1621" i="3" s="1"/>
  <c r="K1621" i="3" s="1"/>
  <c r="B3" i="7"/>
  <c r="H173" i="3" s="1"/>
  <c r="K173" i="3" s="1"/>
  <c r="C3" i="7"/>
  <c r="I264" i="3" s="1"/>
  <c r="C7" i="7"/>
  <c r="I37" i="3" s="1"/>
  <c r="L37" i="3" s="1"/>
  <c r="D7" i="7"/>
  <c r="J4" i="3" s="1"/>
  <c r="M4" i="3" s="1"/>
  <c r="C4" i="7"/>
  <c r="F4" i="7" s="1"/>
  <c r="D3" i="7"/>
  <c r="J264" i="3" s="1"/>
  <c r="C2" i="7"/>
  <c r="I1621" i="3" s="1"/>
  <c r="L1621" i="3" s="1"/>
  <c r="D4" i="7"/>
  <c r="J21" i="3" s="1"/>
  <c r="D2" i="7"/>
  <c r="J1621" i="3" s="1"/>
  <c r="M1621" i="3" s="1"/>
  <c r="D77" i="7"/>
  <c r="G77" i="7" s="1"/>
  <c r="C77" i="7"/>
  <c r="F77" i="7" s="1"/>
  <c r="A81" i="7" a="1"/>
  <c r="A81" i="7" s="1"/>
  <c r="B71" i="7"/>
  <c r="H2732" i="3" s="1"/>
  <c r="K2732" i="3" s="1"/>
  <c r="B75" i="7"/>
  <c r="H2767" i="3" s="1"/>
  <c r="K2767" i="3" s="1"/>
  <c r="B76" i="7"/>
  <c r="H2819" i="3" s="1"/>
  <c r="C73" i="7"/>
  <c r="C52" i="7"/>
  <c r="D73" i="7"/>
  <c r="J2998" i="3" s="1"/>
  <c r="M2998" i="3" s="1"/>
  <c r="D52" i="7"/>
  <c r="J2919" i="3" s="1"/>
  <c r="M2919" i="3" s="1"/>
  <c r="C79" i="7"/>
  <c r="I3072" i="3" s="1"/>
  <c r="L3072" i="3" s="1"/>
  <c r="C80" i="7"/>
  <c r="I3050" i="3" s="1"/>
  <c r="L3050" i="3" s="1"/>
  <c r="D78" i="7"/>
  <c r="J2984" i="3" s="1"/>
  <c r="D79" i="7"/>
  <c r="J3072" i="3" s="1"/>
  <c r="M3072" i="3" s="1"/>
  <c r="D80" i="7"/>
  <c r="C78" i="7"/>
  <c r="B79" i="7"/>
  <c r="H3072" i="3" s="1"/>
  <c r="K3072" i="3" s="1"/>
  <c r="B29" i="7"/>
  <c r="E29" i="7" s="1"/>
  <c r="B78" i="7"/>
  <c r="H2926" i="3" s="1"/>
  <c r="K2926" i="3" s="1"/>
  <c r="B73" i="7"/>
  <c r="H2998" i="3" s="1"/>
  <c r="K2998" i="3" s="1"/>
  <c r="B80" i="7"/>
  <c r="H3050" i="3" s="1"/>
  <c r="K3050" i="3" s="1"/>
  <c r="B52" i="7"/>
  <c r="H2932" i="3" s="1"/>
  <c r="C51" i="7"/>
  <c r="F51" i="7" s="1"/>
  <c r="D51" i="7"/>
  <c r="G51" i="7" s="1"/>
  <c r="B51" i="7"/>
  <c r="H1405" i="3" s="1"/>
  <c r="K1405" i="3" s="1"/>
  <c r="C37" i="7"/>
  <c r="I1469" i="3" s="1"/>
  <c r="D37" i="7"/>
  <c r="J1481" i="3" s="1"/>
  <c r="B37" i="7"/>
  <c r="H2815" i="3" s="1"/>
  <c r="D23" i="7"/>
  <c r="J1541" i="3" s="1"/>
  <c r="C23" i="7"/>
  <c r="I1541" i="3" s="1"/>
  <c r="C157" i="8" s="1"/>
  <c r="B23" i="7"/>
  <c r="H3093" i="3" s="1"/>
  <c r="K3093" i="3" s="1"/>
  <c r="D19" i="7"/>
  <c r="C19" i="7"/>
  <c r="I1554" i="3" s="1"/>
  <c r="B19" i="7"/>
  <c r="D43" i="7"/>
  <c r="J1518" i="3" s="1"/>
  <c r="D155" i="8" s="1"/>
  <c r="C43" i="7"/>
  <c r="I1561" i="3" s="1"/>
  <c r="B43" i="7"/>
  <c r="H1561" i="3" s="1"/>
  <c r="D54" i="7"/>
  <c r="J1604" i="3" s="1"/>
  <c r="M1604" i="3" s="1"/>
  <c r="C54" i="7"/>
  <c r="I1604" i="3" s="1"/>
  <c r="B54" i="7"/>
  <c r="D20" i="7"/>
  <c r="J1459" i="3" s="1"/>
  <c r="C60" i="7"/>
  <c r="I1720" i="3" s="1"/>
  <c r="C177" i="8" s="1"/>
  <c r="D68" i="7"/>
  <c r="J1989" i="3" s="1"/>
  <c r="D64" i="7"/>
  <c r="J1921" i="3" s="1"/>
  <c r="C47" i="7"/>
  <c r="I1859" i="3" s="1"/>
  <c r="D60" i="7"/>
  <c r="J1720" i="3" s="1"/>
  <c r="C68" i="7"/>
  <c r="I1989" i="3" s="1"/>
  <c r="C64" i="7"/>
  <c r="I1921" i="3" s="1"/>
  <c r="C199" i="8" s="1"/>
  <c r="D66" i="7"/>
  <c r="J1965" i="3" s="1"/>
  <c r="C63" i="7"/>
  <c r="I1902" i="3" s="1"/>
  <c r="L1902" i="3" s="1"/>
  <c r="C66" i="7"/>
  <c r="I1965" i="3" s="1"/>
  <c r="D65" i="7"/>
  <c r="J1934" i="3" s="1"/>
  <c r="D47" i="7"/>
  <c r="J1859" i="3" s="1"/>
  <c r="D63" i="7"/>
  <c r="J1902" i="3" s="1"/>
  <c r="M1902" i="3" s="1"/>
  <c r="C34" i="7"/>
  <c r="I1837" i="3" s="1"/>
  <c r="C36" i="7"/>
  <c r="I1818" i="3" s="1"/>
  <c r="C188" i="8" s="1"/>
  <c r="C59" i="7"/>
  <c r="I1712" i="3" s="1"/>
  <c r="L1712" i="3" s="1"/>
  <c r="D67" i="7"/>
  <c r="J1956" i="3" s="1"/>
  <c r="C65" i="7"/>
  <c r="I1934" i="3" s="1"/>
  <c r="C200" i="8" s="1"/>
  <c r="D59" i="7"/>
  <c r="J1712" i="3" s="1"/>
  <c r="C67" i="7"/>
  <c r="I1956" i="3" s="1"/>
  <c r="D34" i="7"/>
  <c r="J1837" i="3" s="1"/>
  <c r="M1837" i="3" s="1"/>
  <c r="D36" i="7"/>
  <c r="J1818" i="3" s="1"/>
  <c r="D58" i="7"/>
  <c r="J1783" i="3" s="1"/>
  <c r="C58" i="7"/>
  <c r="I1888" i="3" s="1"/>
  <c r="C20" i="7"/>
  <c r="I1044" i="3" s="1"/>
  <c r="B64" i="7"/>
  <c r="H1921" i="3" s="1"/>
  <c r="B60" i="7"/>
  <c r="H1720" i="3" s="1"/>
  <c r="K1720" i="3" s="1"/>
  <c r="B67" i="7"/>
  <c r="H1956" i="3" s="1"/>
  <c r="K1956" i="3" s="1"/>
  <c r="B65" i="7"/>
  <c r="H1934" i="3" s="1"/>
  <c r="B36" i="7"/>
  <c r="H1818" i="3" s="1"/>
  <c r="B66" i="7"/>
  <c r="B47" i="7"/>
  <c r="H1859" i="3" s="1"/>
  <c r="B34" i="7"/>
  <c r="H1827" i="3" s="1"/>
  <c r="B189" i="8" s="1"/>
  <c r="B58" i="7"/>
  <c r="H1792" i="3" s="1"/>
  <c r="K1792" i="3" s="1"/>
  <c r="B20" i="7"/>
  <c r="H979" i="3" s="1"/>
  <c r="K979" i="3" s="1"/>
  <c r="B68" i="7"/>
  <c r="H1989" i="3" s="1"/>
  <c r="B59" i="7"/>
  <c r="H1712" i="3" s="1"/>
  <c r="K1712" i="3" s="1"/>
  <c r="B63" i="7"/>
  <c r="H1902" i="3" s="1"/>
  <c r="K1902" i="3" s="1"/>
  <c r="B238" i="8" l="1"/>
  <c r="C236" i="8"/>
  <c r="B81" i="7"/>
  <c r="C81" i="7"/>
  <c r="D81" i="7"/>
  <c r="J3069" i="3"/>
  <c r="M3069" i="3" s="1"/>
  <c r="G16" i="7"/>
  <c r="E55" i="7"/>
  <c r="G44" i="7"/>
  <c r="I1405" i="3"/>
  <c r="C138" i="8" s="1"/>
  <c r="J612" i="3"/>
  <c r="M612" i="3" s="1"/>
  <c r="E16" i="7"/>
  <c r="I1661" i="3"/>
  <c r="L1661" i="3" s="1"/>
  <c r="H1757" i="3"/>
  <c r="K1757" i="3" s="1"/>
  <c r="J711" i="3"/>
  <c r="M711" i="3" s="1"/>
  <c r="J1128" i="3"/>
  <c r="M1128" i="3" s="1"/>
  <c r="J1908" i="3"/>
  <c r="M1908" i="3" s="1"/>
  <c r="H3060" i="3"/>
  <c r="K3060" i="3" s="1"/>
  <c r="G57" i="7"/>
  <c r="J2453" i="3"/>
  <c r="M2453" i="3" s="1"/>
  <c r="E39" i="7"/>
  <c r="I627" i="3"/>
  <c r="L627" i="3" s="1"/>
  <c r="J776" i="3"/>
  <c r="M776" i="3" s="1"/>
  <c r="I12" i="3"/>
  <c r="L12" i="3" s="1"/>
  <c r="J437" i="3"/>
  <c r="M437" i="3" s="1"/>
  <c r="F16" i="7"/>
  <c r="J1143" i="3"/>
  <c r="M1143" i="3" s="1"/>
  <c r="I854" i="3"/>
  <c r="L854" i="3" s="1"/>
  <c r="H906" i="3"/>
  <c r="K906" i="3" s="1"/>
  <c r="J1278" i="3"/>
  <c r="M1278" i="3" s="1"/>
  <c r="F18" i="7"/>
  <c r="H1541" i="3"/>
  <c r="K1541" i="3" s="1"/>
  <c r="E157" i="8" s="1"/>
  <c r="I516" i="3"/>
  <c r="L516" i="3" s="1"/>
  <c r="D157" i="8"/>
  <c r="M1541" i="3"/>
  <c r="G157" i="8" s="1"/>
  <c r="I1562" i="3"/>
  <c r="I3060" i="3"/>
  <c r="L3060" i="3" s="1"/>
  <c r="G7" i="7"/>
  <c r="H21" i="3"/>
  <c r="K21" i="3" s="1"/>
  <c r="G17" i="7"/>
  <c r="I394" i="3"/>
  <c r="L394" i="3" s="1"/>
  <c r="J1485" i="3"/>
  <c r="M1485" i="3" s="1"/>
  <c r="J516" i="3"/>
  <c r="M516" i="3" s="1"/>
  <c r="G39" i="7"/>
  <c r="F62" i="7"/>
  <c r="J2747" i="3"/>
  <c r="M2747" i="3" s="1"/>
  <c r="I398" i="3"/>
  <c r="L398" i="3" s="1"/>
  <c r="G28" i="7"/>
  <c r="F33" i="7"/>
  <c r="H900" i="3"/>
  <c r="K900" i="3" s="1"/>
  <c r="J1219" i="3"/>
  <c r="M1219" i="3" s="1"/>
  <c r="F75" i="7"/>
  <c r="I4" i="3"/>
  <c r="L4" i="3" s="1"/>
  <c r="I675" i="3"/>
  <c r="L675" i="3" s="1"/>
  <c r="I1210" i="3"/>
  <c r="L1210" i="3" s="1"/>
  <c r="I2733" i="3"/>
  <c r="L2733" i="3" s="1"/>
  <c r="H1469" i="3"/>
  <c r="K1469" i="3" s="1"/>
  <c r="E151" i="8" s="1"/>
  <c r="I44" i="3"/>
  <c r="L44" i="3" s="1"/>
  <c r="H10" i="7"/>
  <c r="G14" i="7"/>
  <c r="E22" i="7"/>
  <c r="F25" i="7"/>
  <c r="F27" i="7"/>
  <c r="F40" i="7"/>
  <c r="I1172" i="3"/>
  <c r="L1172" i="3" s="1"/>
  <c r="F55" i="7"/>
  <c r="G69" i="7"/>
  <c r="J248" i="3"/>
  <c r="M248" i="3" s="1"/>
  <c r="G24" i="7"/>
  <c r="G26" i="7"/>
  <c r="I429" i="3"/>
  <c r="L429" i="3" s="1"/>
  <c r="I477" i="3"/>
  <c r="L477" i="3" s="1"/>
  <c r="I1624" i="3"/>
  <c r="L1624" i="3" s="1"/>
  <c r="J2178" i="3"/>
  <c r="M2178" i="3" s="1"/>
  <c r="O3072" i="3"/>
  <c r="J166" i="3"/>
  <c r="M166" i="3" s="1"/>
  <c r="I437" i="3"/>
  <c r="L437" i="3" s="1"/>
  <c r="F38" i="7"/>
  <c r="I1658" i="3"/>
  <c r="E79" i="7"/>
  <c r="J207" i="3"/>
  <c r="M207" i="3" s="1"/>
  <c r="J980" i="3"/>
  <c r="M980" i="3" s="1"/>
  <c r="J652" i="3"/>
  <c r="M652" i="3" s="1"/>
  <c r="J675" i="3"/>
  <c r="M675" i="3" s="1"/>
  <c r="G61" i="7"/>
  <c r="H1837" i="3"/>
  <c r="I1690" i="3"/>
  <c r="L1690" i="3" s="1"/>
  <c r="J111" i="3"/>
  <c r="M111" i="3" s="1"/>
  <c r="I217" i="3"/>
  <c r="L217" i="3" s="1"/>
  <c r="J969" i="3"/>
  <c r="M969" i="3" s="1"/>
  <c r="J394" i="3"/>
  <c r="M394" i="3" s="1"/>
  <c r="I754" i="3"/>
  <c r="L754" i="3" s="1"/>
  <c r="G32" i="7"/>
  <c r="I1128" i="3"/>
  <c r="L1128" i="3" s="1"/>
  <c r="G75" i="7"/>
  <c r="I776" i="3"/>
  <c r="L776" i="3" s="1"/>
  <c r="H5" i="7"/>
  <c r="J1487" i="3"/>
  <c r="M1487" i="3" s="1"/>
  <c r="H894" i="3"/>
  <c r="K894" i="3" s="1"/>
  <c r="G48" i="7"/>
  <c r="H1760" i="3"/>
  <c r="K1760" i="3" s="1"/>
  <c r="O1760" i="3" s="1"/>
  <c r="J2733" i="3"/>
  <c r="M2733" i="3" s="1"/>
  <c r="B200" i="8"/>
  <c r="K1934" i="3"/>
  <c r="E200" i="8" s="1"/>
  <c r="H12" i="7"/>
  <c r="D200" i="8"/>
  <c r="M1934" i="3"/>
  <c r="G200" i="8" s="1"/>
  <c r="L1469" i="3"/>
  <c r="F151" i="8" s="1"/>
  <c r="C151" i="8"/>
  <c r="B192" i="8"/>
  <c r="K1859" i="3"/>
  <c r="E192" i="8" s="1"/>
  <c r="K1827" i="3"/>
  <c r="E189" i="8" s="1"/>
  <c r="H1033" i="3"/>
  <c r="H1481" i="3"/>
  <c r="H771" i="3"/>
  <c r="K771" i="3" s="1"/>
  <c r="I1642" i="3"/>
  <c r="L1642" i="3" s="1"/>
  <c r="J2506" i="3"/>
  <c r="J2838" i="3"/>
  <c r="M2838" i="3" s="1"/>
  <c r="E2" i="7"/>
  <c r="I58" i="3"/>
  <c r="J217" i="3"/>
  <c r="M217" i="3" s="1"/>
  <c r="I856" i="3"/>
  <c r="L856" i="3" s="1"/>
  <c r="J655" i="3"/>
  <c r="M655" i="3" s="1"/>
  <c r="I894" i="3"/>
  <c r="L894" i="3" s="1"/>
  <c r="J1364" i="3"/>
  <c r="M1364" i="3" s="1"/>
  <c r="H2408" i="3"/>
  <c r="K2408" i="3" s="1"/>
  <c r="I2747" i="3"/>
  <c r="L2747" i="3" s="1"/>
  <c r="H1490" i="3"/>
  <c r="K1490" i="3" s="1"/>
  <c r="J3060" i="3"/>
  <c r="M3060" i="3" s="1"/>
  <c r="J44" i="3"/>
  <c r="M44" i="3" s="1"/>
  <c r="H6" i="7"/>
  <c r="I137" i="3"/>
  <c r="C15" i="8" s="1"/>
  <c r="E18" i="7"/>
  <c r="I1143" i="3"/>
  <c r="L1143" i="3" s="1"/>
  <c r="I454" i="3"/>
  <c r="L454" i="3" s="1"/>
  <c r="J614" i="3"/>
  <c r="M614" i="3" s="1"/>
  <c r="I896" i="3"/>
  <c r="L896" i="3" s="1"/>
  <c r="I900" i="3"/>
  <c r="L900" i="3" s="1"/>
  <c r="G46" i="7"/>
  <c r="J1362" i="3"/>
  <c r="M1362" i="3" s="1"/>
  <c r="E57" i="7"/>
  <c r="F61" i="7"/>
  <c r="I1838" i="3"/>
  <c r="L1838" i="3" s="1"/>
  <c r="J2704" i="3"/>
  <c r="M2704" i="3" s="1"/>
  <c r="E72" i="7"/>
  <c r="I2741" i="3"/>
  <c r="L2741" i="3" s="1"/>
  <c r="J2837" i="3"/>
  <c r="M2837" i="3" s="1"/>
  <c r="I2" i="3"/>
  <c r="L2" i="3" s="1"/>
  <c r="J1286" i="3"/>
  <c r="M1286" i="3" s="1"/>
  <c r="I930" i="3"/>
  <c r="L930" i="3" s="1"/>
  <c r="J2709" i="3"/>
  <c r="M2709" i="3" s="1"/>
  <c r="I2770" i="3"/>
  <c r="L2770" i="3" s="1"/>
  <c r="H1666" i="3"/>
  <c r="K1666" i="3" s="1"/>
  <c r="J1827" i="3"/>
  <c r="L1720" i="3"/>
  <c r="F177" i="8" s="1"/>
  <c r="F22" i="7"/>
  <c r="G25" i="7"/>
  <c r="G27" i="7"/>
  <c r="H27" i="7" s="1"/>
  <c r="J1268" i="3"/>
  <c r="M1268" i="3" s="1"/>
  <c r="G31" i="7"/>
  <c r="F44" i="7"/>
  <c r="H44" i="7" s="1"/>
  <c r="I1165" i="3"/>
  <c r="L1165" i="3" s="1"/>
  <c r="F57" i="7"/>
  <c r="E62" i="7"/>
  <c r="H1838" i="3"/>
  <c r="K1838" i="3" s="1"/>
  <c r="J2738" i="3"/>
  <c r="M2738" i="3" s="1"/>
  <c r="F74" i="7"/>
  <c r="I2758" i="3"/>
  <c r="L2758" i="3" s="1"/>
  <c r="I2819" i="3"/>
  <c r="G38" i="7"/>
  <c r="H470" i="3"/>
  <c r="K470" i="3" s="1"/>
  <c r="F49" i="7"/>
  <c r="F70" i="7"/>
  <c r="J1561" i="3"/>
  <c r="O240" i="3"/>
  <c r="I980" i="3"/>
  <c r="L980" i="3" s="1"/>
  <c r="H29" i="7"/>
  <c r="F15" i="7"/>
  <c r="I359" i="3"/>
  <c r="L359" i="3" s="1"/>
  <c r="J754" i="3"/>
  <c r="M754" i="3" s="1"/>
  <c r="I1049" i="3"/>
  <c r="L1049" i="3" s="1"/>
  <c r="G45" i="7"/>
  <c r="I1285" i="3"/>
  <c r="L1285" i="3" s="1"/>
  <c r="F56" i="7"/>
  <c r="I2178" i="3"/>
  <c r="L2178" i="3" s="1"/>
  <c r="J2741" i="3"/>
  <c r="M2741" i="3" s="1"/>
  <c r="H1872" i="3"/>
  <c r="K1872" i="3" s="1"/>
  <c r="H1748" i="3"/>
  <c r="K1748" i="3" s="1"/>
  <c r="L1921" i="3"/>
  <c r="F199" i="8" s="1"/>
  <c r="J1399" i="3"/>
  <c r="M1399" i="3" s="1"/>
  <c r="H58" i="3"/>
  <c r="K58" i="3" s="1"/>
  <c r="I591" i="3"/>
  <c r="L591" i="3" s="1"/>
  <c r="I564" i="3"/>
  <c r="L564" i="3" s="1"/>
  <c r="J697" i="3"/>
  <c r="M697" i="3" s="1"/>
  <c r="I1174" i="3"/>
  <c r="L1174" i="3" s="1"/>
  <c r="I1278" i="3"/>
  <c r="L1278" i="3" s="1"/>
  <c r="J2770" i="3"/>
  <c r="M2770" i="3" s="1"/>
  <c r="G3" i="7"/>
  <c r="F7" i="7"/>
  <c r="I348" i="3"/>
  <c r="L348" i="3" s="1"/>
  <c r="J1152" i="3"/>
  <c r="M1152" i="3" s="1"/>
  <c r="I687" i="3"/>
  <c r="L687" i="3" s="1"/>
  <c r="J665" i="3"/>
  <c r="M665" i="3" s="1"/>
  <c r="J906" i="3"/>
  <c r="M906" i="3" s="1"/>
  <c r="I1179" i="3"/>
  <c r="L1179" i="3" s="1"/>
  <c r="J1165" i="3"/>
  <c r="M1165" i="3" s="1"/>
  <c r="J1426" i="3"/>
  <c r="M1426" i="3" s="1"/>
  <c r="O1426" i="3" s="1"/>
  <c r="I1653" i="3"/>
  <c r="L1653" i="3" s="1"/>
  <c r="H2365" i="3"/>
  <c r="J2758" i="3"/>
  <c r="M2758" i="3" s="1"/>
  <c r="H1937" i="3"/>
  <c r="K1937" i="3" s="1"/>
  <c r="I1792" i="3"/>
  <c r="C186" i="8" s="1"/>
  <c r="L1541" i="3"/>
  <c r="F157" i="8" s="1"/>
  <c r="B151" i="8"/>
  <c r="H2903" i="3"/>
  <c r="K2903" i="3" s="1"/>
  <c r="H1592" i="3"/>
  <c r="K1592" i="3" s="1"/>
  <c r="J1526" i="3"/>
  <c r="M1526" i="3" s="1"/>
  <c r="I1450" i="3"/>
  <c r="L1450" i="3" s="1"/>
  <c r="J173" i="3"/>
  <c r="M173" i="3" s="1"/>
  <c r="F17" i="7"/>
  <c r="I698" i="3"/>
  <c r="L698" i="3" s="1"/>
  <c r="F24" i="7"/>
  <c r="J780" i="3"/>
  <c r="M780" i="3" s="1"/>
  <c r="I870" i="3"/>
  <c r="L870" i="3" s="1"/>
  <c r="J710" i="3"/>
  <c r="M710" i="3" s="1"/>
  <c r="J900" i="3"/>
  <c r="M900" i="3" s="1"/>
  <c r="I1197" i="3"/>
  <c r="L1197" i="3" s="1"/>
  <c r="J1193" i="3"/>
  <c r="M1193" i="3" s="1"/>
  <c r="J1276" i="3"/>
  <c r="M1276" i="3" s="1"/>
  <c r="J1439" i="3"/>
  <c r="M1439" i="3" s="1"/>
  <c r="H1661" i="3"/>
  <c r="K1661" i="3" s="1"/>
  <c r="O1661" i="3" s="1"/>
  <c r="G76" i="7"/>
  <c r="B177" i="8"/>
  <c r="H799" i="3"/>
  <c r="I1399" i="3"/>
  <c r="L1399" i="3" s="1"/>
  <c r="H2960" i="3"/>
  <c r="K2960" i="3" s="1"/>
  <c r="E21" i="7"/>
  <c r="I626" i="3"/>
  <c r="L626" i="3" s="1"/>
  <c r="J687" i="3"/>
  <c r="M687" i="3" s="1"/>
  <c r="J894" i="3"/>
  <c r="M894" i="3" s="1"/>
  <c r="I918" i="3"/>
  <c r="L918" i="3" s="1"/>
  <c r="J1172" i="3"/>
  <c r="M1172" i="3" s="1"/>
  <c r="B206" i="8"/>
  <c r="K1989" i="3"/>
  <c r="M1459" i="3"/>
  <c r="M1783" i="3"/>
  <c r="G185" i="8" s="1"/>
  <c r="D185" i="8"/>
  <c r="E138" i="8"/>
  <c r="I138" i="8" s="1"/>
  <c r="C192" i="8"/>
  <c r="L1859" i="3"/>
  <c r="F192" i="8" s="1"/>
  <c r="L1658" i="3"/>
  <c r="B188" i="8"/>
  <c r="K1818" i="3"/>
  <c r="B172" i="8"/>
  <c r="L1888" i="3"/>
  <c r="J2093" i="3"/>
  <c r="J2079" i="3"/>
  <c r="J1997" i="3"/>
  <c r="G58" i="7"/>
  <c r="J1737" i="3"/>
  <c r="J1765" i="3"/>
  <c r="J1676" i="3"/>
  <c r="J1802" i="3"/>
  <c r="J1776" i="3"/>
  <c r="J1937" i="3"/>
  <c r="J1748" i="3"/>
  <c r="J1666" i="3"/>
  <c r="J1757" i="3"/>
  <c r="J1792" i="3"/>
  <c r="J1701" i="3"/>
  <c r="J1723" i="3"/>
  <c r="J1864" i="3"/>
  <c r="J1872" i="3"/>
  <c r="J1888" i="3"/>
  <c r="M1956" i="3"/>
  <c r="M1818" i="3"/>
  <c r="G188" i="8" s="1"/>
  <c r="D188" i="8"/>
  <c r="D204" i="8"/>
  <c r="M1965" i="3"/>
  <c r="G204" i="8" s="1"/>
  <c r="M1921" i="3"/>
  <c r="G199" i="8" s="1"/>
  <c r="D199" i="8"/>
  <c r="D206" i="8"/>
  <c r="M1989" i="3"/>
  <c r="G206" i="8" s="1"/>
  <c r="O1902" i="3"/>
  <c r="M1859" i="3"/>
  <c r="G192" i="8" s="1"/>
  <c r="D192" i="8"/>
  <c r="L1562" i="3"/>
  <c r="K1033" i="3"/>
  <c r="M2984" i="3"/>
  <c r="B190" i="8"/>
  <c r="K1837" i="3"/>
  <c r="K1561" i="3"/>
  <c r="B160" i="8"/>
  <c r="H1999" i="3"/>
  <c r="K1999" i="3" s="1"/>
  <c r="H2238" i="3"/>
  <c r="H2253" i="3"/>
  <c r="E68" i="7"/>
  <c r="H2001" i="3"/>
  <c r="K2001" i="3" s="1"/>
  <c r="H2835" i="3"/>
  <c r="B199" i="8"/>
  <c r="K1921" i="3"/>
  <c r="M1481" i="3"/>
  <c r="G152" i="8" s="1"/>
  <c r="D152" i="8"/>
  <c r="C206" i="8"/>
  <c r="L1989" i="3"/>
  <c r="F206" i="8" s="1"/>
  <c r="H1582" i="3"/>
  <c r="K1582" i="3" s="1"/>
  <c r="H1580" i="3"/>
  <c r="K1580" i="3" s="1"/>
  <c r="E54" i="7"/>
  <c r="H1570" i="3"/>
  <c r="K1570" i="3" s="1"/>
  <c r="H1573" i="3"/>
  <c r="K1573" i="3" s="1"/>
  <c r="H1572" i="3"/>
  <c r="K1572" i="3" s="1"/>
  <c r="H1566" i="3"/>
  <c r="K1566" i="3" s="1"/>
  <c r="H1604" i="3"/>
  <c r="C160" i="8"/>
  <c r="L1561" i="3"/>
  <c r="F160" i="8" s="1"/>
  <c r="H1217" i="3"/>
  <c r="K1217" i="3" s="1"/>
  <c r="H1195" i="3"/>
  <c r="K1195" i="3" s="1"/>
  <c r="H1229" i="3"/>
  <c r="K1229" i="3" s="1"/>
  <c r="H1206" i="3"/>
  <c r="K1206" i="3" s="1"/>
  <c r="E47" i="7"/>
  <c r="L1956" i="3"/>
  <c r="J1384" i="3"/>
  <c r="J769" i="3"/>
  <c r="J747" i="3"/>
  <c r="J1366" i="3"/>
  <c r="J1374" i="3"/>
  <c r="J684" i="3"/>
  <c r="J1310" i="3"/>
  <c r="J1338" i="3"/>
  <c r="J640" i="3"/>
  <c r="J738" i="3"/>
  <c r="J1359" i="3"/>
  <c r="J1350" i="3"/>
  <c r="J701" i="3"/>
  <c r="J758" i="3"/>
  <c r="J1327" i="3"/>
  <c r="J691" i="3"/>
  <c r="J1284" i="3"/>
  <c r="J611" i="3"/>
  <c r="J1233" i="3"/>
  <c r="J1275" i="3"/>
  <c r="J1319" i="3"/>
  <c r="J629" i="3"/>
  <c r="J1181" i="3"/>
  <c r="J670" i="3"/>
  <c r="J622" i="3"/>
  <c r="J649" i="3"/>
  <c r="J533" i="3"/>
  <c r="J1250" i="3"/>
  <c r="J1297" i="3"/>
  <c r="J1265" i="3"/>
  <c r="J660" i="3"/>
  <c r="J1202" i="3"/>
  <c r="J579" i="3"/>
  <c r="J1171" i="3"/>
  <c r="J599" i="3"/>
  <c r="J1190" i="3"/>
  <c r="J569" i="3"/>
  <c r="J545" i="3"/>
  <c r="J555" i="3"/>
  <c r="J1161" i="3"/>
  <c r="J1033" i="3"/>
  <c r="J1212" i="3"/>
  <c r="J520" i="3"/>
  <c r="J1002" i="3"/>
  <c r="J590" i="3"/>
  <c r="J1022" i="3"/>
  <c r="J512" i="3"/>
  <c r="J435" i="3"/>
  <c r="J1148" i="3"/>
  <c r="J500" i="3"/>
  <c r="J485" i="3"/>
  <c r="J1067" i="3"/>
  <c r="J1127" i="3"/>
  <c r="J1138" i="3"/>
  <c r="J1057" i="3"/>
  <c r="J1119" i="3"/>
  <c r="J1081" i="3"/>
  <c r="J1097" i="3"/>
  <c r="J375" i="3"/>
  <c r="J365" i="3"/>
  <c r="J355" i="3"/>
  <c r="J453" i="3"/>
  <c r="J346" i="3"/>
  <c r="J392" i="3"/>
  <c r="J1740" i="3"/>
  <c r="M1740" i="3" s="1"/>
  <c r="J1685" i="3"/>
  <c r="M1685" i="3" s="1"/>
  <c r="J1596" i="3"/>
  <c r="M1596" i="3" s="1"/>
  <c r="J1429" i="3"/>
  <c r="M1429" i="3" s="1"/>
  <c r="J1378" i="3"/>
  <c r="M1378" i="3" s="1"/>
  <c r="J1256" i="3"/>
  <c r="M1256" i="3" s="1"/>
  <c r="J1335" i="3"/>
  <c r="M1335" i="3" s="1"/>
  <c r="J1086" i="3"/>
  <c r="M1086" i="3" s="1"/>
  <c r="J1048" i="3"/>
  <c r="M1048" i="3" s="1"/>
  <c r="J1340" i="3"/>
  <c r="M1340" i="3" s="1"/>
  <c r="J895" i="3"/>
  <c r="M895" i="3" s="1"/>
  <c r="J740" i="3"/>
  <c r="M740" i="3" s="1"/>
  <c r="J576" i="3"/>
  <c r="M576" i="3" s="1"/>
  <c r="J753" i="3"/>
  <c r="M753" i="3" s="1"/>
  <c r="J554" i="3"/>
  <c r="M554" i="3" s="1"/>
  <c r="J333" i="3"/>
  <c r="J289" i="3"/>
  <c r="J321" i="3"/>
  <c r="J268" i="3"/>
  <c r="J282" i="3"/>
  <c r="J1730" i="3"/>
  <c r="M1730" i="3" s="1"/>
  <c r="J1605" i="3"/>
  <c r="M1605" i="3" s="1"/>
  <c r="J921" i="3"/>
  <c r="M921" i="3" s="1"/>
  <c r="J986" i="3"/>
  <c r="M986" i="3" s="1"/>
  <c r="J1231" i="3"/>
  <c r="M1231" i="3" s="1"/>
  <c r="J654" i="3"/>
  <c r="M654" i="3" s="1"/>
  <c r="J727" i="3"/>
  <c r="M727" i="3" s="1"/>
  <c r="J1664" i="3"/>
  <c r="M1664" i="3" s="1"/>
  <c r="J1050" i="3"/>
  <c r="M1050" i="3" s="1"/>
  <c r="J1142" i="3"/>
  <c r="M1142" i="3" s="1"/>
  <c r="J1176" i="3"/>
  <c r="M1176" i="3" s="1"/>
  <c r="J831" i="3"/>
  <c r="M831" i="3" s="1"/>
  <c r="J676" i="3"/>
  <c r="M676" i="3" s="1"/>
  <c r="J1728" i="3"/>
  <c r="M1728" i="3" s="1"/>
  <c r="J1453" i="3"/>
  <c r="M1453" i="3" s="1"/>
  <c r="J981" i="3"/>
  <c r="M981" i="3" s="1"/>
  <c r="J1224" i="3"/>
  <c r="M1224" i="3" s="1"/>
  <c r="J1247" i="3"/>
  <c r="M1247" i="3" s="1"/>
  <c r="J424" i="3"/>
  <c r="M424" i="3" s="1"/>
  <c r="J1609" i="3"/>
  <c r="M1609" i="3" s="1"/>
  <c r="J919" i="3"/>
  <c r="M919" i="3" s="1"/>
  <c r="J1289" i="3"/>
  <c r="M1289" i="3" s="1"/>
  <c r="J1300" i="3"/>
  <c r="M1300" i="3" s="1"/>
  <c r="J887" i="3"/>
  <c r="M887" i="3" s="1"/>
  <c r="J630" i="3"/>
  <c r="M630" i="3" s="1"/>
  <c r="J1683" i="3"/>
  <c r="M1683" i="3" s="1"/>
  <c r="J1555" i="3"/>
  <c r="M1555" i="3" s="1"/>
  <c r="J1173" i="3"/>
  <c r="M1173" i="3" s="1"/>
  <c r="J1354" i="3"/>
  <c r="M1354" i="3" s="1"/>
  <c r="J912" i="3"/>
  <c r="M912" i="3" s="1"/>
  <c r="J506" i="3"/>
  <c r="M506" i="3" s="1"/>
  <c r="J1738" i="3"/>
  <c r="M1738" i="3" s="1"/>
  <c r="J1574" i="3"/>
  <c r="M1574" i="3" s="1"/>
  <c r="J1199" i="3"/>
  <c r="M1199" i="3" s="1"/>
  <c r="J1314" i="3"/>
  <c r="M1314" i="3" s="1"/>
  <c r="J1183" i="3"/>
  <c r="M1183" i="3" s="1"/>
  <c r="J397" i="3"/>
  <c r="M397" i="3" s="1"/>
  <c r="J293" i="3"/>
  <c r="M293" i="3" s="1"/>
  <c r="J1641" i="3"/>
  <c r="M1641" i="3" s="1"/>
  <c r="J1415" i="3"/>
  <c r="M1415" i="3" s="1"/>
  <c r="J971" i="3"/>
  <c r="M971" i="3" s="1"/>
  <c r="J1269" i="3"/>
  <c r="M1269" i="3" s="1"/>
  <c r="J772" i="3"/>
  <c r="M772" i="3" s="1"/>
  <c r="J478" i="3"/>
  <c r="M478" i="3" s="1"/>
  <c r="G20" i="7"/>
  <c r="J1714" i="3"/>
  <c r="M1714" i="3" s="1"/>
  <c r="J1584" i="3"/>
  <c r="M1584" i="3" s="1"/>
  <c r="J1216" i="3"/>
  <c r="M1216" i="3" s="1"/>
  <c r="J1311" i="3"/>
  <c r="M1311" i="3" s="1"/>
  <c r="J907" i="3"/>
  <c r="M907" i="3" s="1"/>
  <c r="J847" i="3"/>
  <c r="M847" i="3" s="1"/>
  <c r="J1655" i="3"/>
  <c r="M1655" i="3" s="1"/>
  <c r="J1420" i="3"/>
  <c r="M1420" i="3" s="1"/>
  <c r="J1287" i="3"/>
  <c r="M1287" i="3" s="1"/>
  <c r="J1042" i="3"/>
  <c r="M1042" i="3" s="1"/>
  <c r="J816" i="3"/>
  <c r="M816" i="3" s="1"/>
  <c r="J802" i="3"/>
  <c r="M802" i="3" s="1"/>
  <c r="J1010" i="3"/>
  <c r="J1704" i="3"/>
  <c r="M1704" i="3" s="1"/>
  <c r="J1583" i="3"/>
  <c r="M1583" i="3" s="1"/>
  <c r="J931" i="3"/>
  <c r="M931" i="3" s="1"/>
  <c r="J1073" i="3"/>
  <c r="M1073" i="3" s="1"/>
  <c r="J843" i="3"/>
  <c r="M843" i="3" s="1"/>
  <c r="J686" i="3"/>
  <c r="M686" i="3" s="1"/>
  <c r="J1629" i="3"/>
  <c r="M1629" i="3" s="1"/>
  <c r="J1389" i="3"/>
  <c r="M1389" i="3" s="1"/>
  <c r="J1227" i="3"/>
  <c r="M1227" i="3" s="1"/>
  <c r="J960" i="3"/>
  <c r="M960" i="3" s="1"/>
  <c r="J657" i="3"/>
  <c r="M657" i="3" s="1"/>
  <c r="J860" i="3"/>
  <c r="M860" i="3" s="1"/>
  <c r="J1697" i="3"/>
  <c r="M1697" i="3" s="1"/>
  <c r="J1613" i="3"/>
  <c r="M1613" i="3" s="1"/>
  <c r="J992" i="3"/>
  <c r="M992" i="3" s="1"/>
  <c r="J1061" i="3"/>
  <c r="M1061" i="3" s="1"/>
  <c r="J327" i="3"/>
  <c r="M327" i="3" s="1"/>
  <c r="J744" i="3"/>
  <c r="M744" i="3" s="1"/>
  <c r="J862" i="3"/>
  <c r="J812" i="3"/>
  <c r="J1413" i="3"/>
  <c r="J964" i="3"/>
  <c r="J989" i="3"/>
  <c r="J784" i="3"/>
  <c r="J1423" i="3"/>
  <c r="J1578" i="3"/>
  <c r="J935" i="3"/>
  <c r="J966" i="3"/>
  <c r="J891" i="3"/>
  <c r="J824" i="3"/>
  <c r="J1450" i="3"/>
  <c r="J1545" i="3"/>
  <c r="J929" i="3"/>
  <c r="J1592" i="3"/>
  <c r="J1638" i="3"/>
  <c r="J1658" i="3"/>
  <c r="J1434" i="3"/>
  <c r="J1044" i="3"/>
  <c r="J835" i="3"/>
  <c r="J903" i="3"/>
  <c r="J979" i="3"/>
  <c r="J1690" i="3"/>
  <c r="J799" i="3"/>
  <c r="J949" i="3"/>
  <c r="J1617" i="3"/>
  <c r="J1562" i="3"/>
  <c r="J1568" i="3"/>
  <c r="J878" i="3"/>
  <c r="J1650" i="3"/>
  <c r="J851" i="3"/>
  <c r="J1635" i="3"/>
  <c r="J916" i="3"/>
  <c r="J1616" i="3"/>
  <c r="K799" i="3"/>
  <c r="A82" i="7" a="1"/>
  <c r="A82" i="7" s="1"/>
  <c r="F48" i="4" s="1" a="1"/>
  <c r="F48" i="4" s="1"/>
  <c r="M1712" i="3"/>
  <c r="C190" i="8"/>
  <c r="L1837" i="3"/>
  <c r="F190" i="8" s="1"/>
  <c r="C204" i="8"/>
  <c r="L1965" i="3"/>
  <c r="F204" i="8" s="1"/>
  <c r="E186" i="8"/>
  <c r="E177" i="8"/>
  <c r="L1044" i="3"/>
  <c r="J1877" i="3"/>
  <c r="D177" i="8"/>
  <c r="M1720" i="3"/>
  <c r="G177" i="8" s="1"/>
  <c r="L1604" i="3"/>
  <c r="H1866" i="3"/>
  <c r="K1866" i="3" s="1"/>
  <c r="H1873" i="3"/>
  <c r="K1873" i="3" s="1"/>
  <c r="H305" i="3"/>
  <c r="H287" i="3"/>
  <c r="K287" i="3" s="1"/>
  <c r="H284" i="3"/>
  <c r="K284" i="3" s="1"/>
  <c r="H291" i="3"/>
  <c r="K291" i="3" s="1"/>
  <c r="E19" i="7"/>
  <c r="H1554" i="3"/>
  <c r="H1959" i="3"/>
  <c r="E66" i="7"/>
  <c r="H1997" i="3"/>
  <c r="H2079" i="3"/>
  <c r="E58" i="7"/>
  <c r="H2093" i="3"/>
  <c r="I1908" i="3"/>
  <c r="I1757" i="3"/>
  <c r="J1890" i="3"/>
  <c r="M1890" i="3" s="1"/>
  <c r="J1893" i="3"/>
  <c r="M1893" i="3" s="1"/>
  <c r="J1904" i="3"/>
  <c r="M1904" i="3" s="1"/>
  <c r="G197" i="8" s="1"/>
  <c r="G63" i="7"/>
  <c r="I1802" i="3"/>
  <c r="H1650" i="3"/>
  <c r="I1635" i="3"/>
  <c r="M1561" i="3"/>
  <c r="G160" i="8" s="1"/>
  <c r="D160" i="8"/>
  <c r="M1518" i="3"/>
  <c r="G155" i="8" s="1"/>
  <c r="H1904" i="3"/>
  <c r="K1904" i="3" s="1"/>
  <c r="H1890" i="3"/>
  <c r="K1890" i="3" s="1"/>
  <c r="H1893" i="3"/>
  <c r="K1893" i="3" s="1"/>
  <c r="E63" i="7"/>
  <c r="H2701" i="3"/>
  <c r="K2701" i="3" s="1"/>
  <c r="H2692" i="3"/>
  <c r="K2692" i="3" s="1"/>
  <c r="H1938" i="3"/>
  <c r="K1938" i="3" s="1"/>
  <c r="H2702" i="3"/>
  <c r="K2702" i="3" s="1"/>
  <c r="E65" i="7"/>
  <c r="H1690" i="3"/>
  <c r="H1877" i="3"/>
  <c r="J637" i="3"/>
  <c r="M637" i="3" s="1"/>
  <c r="J632" i="3"/>
  <c r="M632" i="3" s="1"/>
  <c r="J646" i="3"/>
  <c r="M646" i="3" s="1"/>
  <c r="J643" i="3"/>
  <c r="M643" i="3" s="1"/>
  <c r="G34" i="7"/>
  <c r="L1934" i="3"/>
  <c r="F200" i="8" s="1"/>
  <c r="F59" i="7"/>
  <c r="I1702" i="3"/>
  <c r="L1702" i="3" s="1"/>
  <c r="J2701" i="3"/>
  <c r="M2701" i="3" s="1"/>
  <c r="J2702" i="3"/>
  <c r="M2702" i="3" s="1"/>
  <c r="J2692" i="3"/>
  <c r="M2692" i="3" s="1"/>
  <c r="J1938" i="3"/>
  <c r="M1938" i="3" s="1"/>
  <c r="G65" i="7"/>
  <c r="I1701" i="3"/>
  <c r="I1877" i="3"/>
  <c r="J1777" i="3"/>
  <c r="M1777" i="3" s="1"/>
  <c r="J1693" i="3"/>
  <c r="M1693" i="3" s="1"/>
  <c r="J1322" i="3"/>
  <c r="M1322" i="3" s="1"/>
  <c r="J1780" i="3"/>
  <c r="M1780" i="3" s="1"/>
  <c r="J1326" i="3"/>
  <c r="M1326" i="3" s="1"/>
  <c r="J1564" i="3"/>
  <c r="M1564" i="3" s="1"/>
  <c r="G43" i="7"/>
  <c r="J1724" i="3"/>
  <c r="M1724" i="3" s="1"/>
  <c r="J1749" i="3"/>
  <c r="M1749" i="3" s="1"/>
  <c r="J1317" i="3"/>
  <c r="M1317" i="3" s="1"/>
  <c r="J1707" i="3"/>
  <c r="M1707" i="3" s="1"/>
  <c r="J1565" i="3"/>
  <c r="M1565" i="3" s="1"/>
  <c r="J1529" i="3"/>
  <c r="M1529" i="3" s="1"/>
  <c r="G156" i="8" s="1"/>
  <c r="J1120" i="3"/>
  <c r="M1120" i="3" s="1"/>
  <c r="J1759" i="3"/>
  <c r="M1759" i="3" s="1"/>
  <c r="J1751" i="3"/>
  <c r="M1751" i="3" s="1"/>
  <c r="J1122" i="3"/>
  <c r="M1122" i="3" s="1"/>
  <c r="L1554" i="3"/>
  <c r="H1545" i="3"/>
  <c r="I2782" i="3"/>
  <c r="I2746" i="3"/>
  <c r="I2670" i="3"/>
  <c r="I2641" i="3"/>
  <c r="I2666" i="3"/>
  <c r="I2684" i="3"/>
  <c r="I2539" i="3"/>
  <c r="I2707" i="3"/>
  <c r="I2700" i="3"/>
  <c r="I2478" i="3"/>
  <c r="I2524" i="3"/>
  <c r="I2691" i="3"/>
  <c r="I2433" i="3"/>
  <c r="I2278" i="3"/>
  <c r="I2815" i="3"/>
  <c r="I2468" i="3"/>
  <c r="I2757" i="3"/>
  <c r="I2653" i="3"/>
  <c r="I1223" i="3"/>
  <c r="I1108" i="3"/>
  <c r="I2769" i="3"/>
  <c r="L2769" i="3" s="1"/>
  <c r="I1486" i="3"/>
  <c r="L1486" i="3" s="1"/>
  <c r="I1012" i="3"/>
  <c r="L1012" i="3" s="1"/>
  <c r="I956" i="3"/>
  <c r="L956" i="3" s="1"/>
  <c r="I1089" i="3"/>
  <c r="L1089" i="3" s="1"/>
  <c r="I909" i="3"/>
  <c r="L909" i="3" s="1"/>
  <c r="I885" i="3"/>
  <c r="L885" i="3" s="1"/>
  <c r="I2677" i="3"/>
  <c r="L2677" i="3" s="1"/>
  <c r="I1498" i="3"/>
  <c r="L1498" i="3" s="1"/>
  <c r="I1004" i="3"/>
  <c r="L1004" i="3" s="1"/>
  <c r="I1038" i="3"/>
  <c r="L1038" i="3" s="1"/>
  <c r="I1130" i="3"/>
  <c r="L1130" i="3" s="1"/>
  <c r="I805" i="3"/>
  <c r="L805" i="3" s="1"/>
  <c r="I775" i="3"/>
  <c r="L775" i="3" s="1"/>
  <c r="I2508" i="3"/>
  <c r="L2508" i="3" s="1"/>
  <c r="I1474" i="3"/>
  <c r="L1474" i="3" s="1"/>
  <c r="I942" i="3"/>
  <c r="L942" i="3" s="1"/>
  <c r="I1121" i="3"/>
  <c r="L1121" i="3" s="1"/>
  <c r="I983" i="3"/>
  <c r="L983" i="3" s="1"/>
  <c r="I844" i="3"/>
  <c r="L844" i="3" s="1"/>
  <c r="I818" i="3"/>
  <c r="L818" i="3" s="1"/>
  <c r="I2497" i="3"/>
  <c r="L2497" i="3" s="1"/>
  <c r="I1164" i="3"/>
  <c r="L1164" i="3" s="1"/>
  <c r="I1144" i="3"/>
  <c r="L1144" i="3" s="1"/>
  <c r="I1051" i="3"/>
  <c r="L1051" i="3" s="1"/>
  <c r="I994" i="3"/>
  <c r="L994" i="3" s="1"/>
  <c r="I791" i="3"/>
  <c r="L791" i="3" s="1"/>
  <c r="I790" i="3"/>
  <c r="L790" i="3" s="1"/>
  <c r="F37" i="7"/>
  <c r="I2440" i="3"/>
  <c r="L2440" i="3" s="1"/>
  <c r="I965" i="3"/>
  <c r="L965" i="3" s="1"/>
  <c r="I1101" i="3"/>
  <c r="L1101" i="3" s="1"/>
  <c r="I972" i="3"/>
  <c r="L972" i="3" s="1"/>
  <c r="I1175" i="3"/>
  <c r="L1175" i="3" s="1"/>
  <c r="I779" i="3"/>
  <c r="L779" i="3" s="1"/>
  <c r="I2739" i="3"/>
  <c r="L2739" i="3" s="1"/>
  <c r="I2451" i="3"/>
  <c r="L2451" i="3" s="1"/>
  <c r="I991" i="3"/>
  <c r="L991" i="3" s="1"/>
  <c r="I1074" i="3"/>
  <c r="L1074" i="3" s="1"/>
  <c r="I1154" i="3"/>
  <c r="L1154" i="3" s="1"/>
  <c r="I1062" i="3"/>
  <c r="L1062" i="3" s="1"/>
  <c r="I828" i="3"/>
  <c r="L828" i="3" s="1"/>
  <c r="I771" i="3"/>
  <c r="I1481" i="3"/>
  <c r="H1683" i="3"/>
  <c r="K1683" i="3" s="1"/>
  <c r="H1728" i="3"/>
  <c r="K1728" i="3" s="1"/>
  <c r="H1730" i="3"/>
  <c r="K1730" i="3" s="1"/>
  <c r="H1609" i="3"/>
  <c r="K1609" i="3" s="1"/>
  <c r="H1629" i="3"/>
  <c r="K1629" i="3" s="1"/>
  <c r="H1574" i="3"/>
  <c r="K1574" i="3" s="1"/>
  <c r="H1740" i="3"/>
  <c r="K1740" i="3" s="1"/>
  <c r="H1704" i="3"/>
  <c r="K1704" i="3" s="1"/>
  <c r="H1613" i="3"/>
  <c r="K1613" i="3" s="1"/>
  <c r="H1697" i="3"/>
  <c r="K1697" i="3" s="1"/>
  <c r="H1685" i="3"/>
  <c r="K1685" i="3" s="1"/>
  <c r="H1641" i="3"/>
  <c r="K1641" i="3" s="1"/>
  <c r="H1596" i="3"/>
  <c r="K1596" i="3" s="1"/>
  <c r="H1664" i="3"/>
  <c r="K1664" i="3" s="1"/>
  <c r="H1714" i="3"/>
  <c r="K1714" i="3" s="1"/>
  <c r="H1583" i="3"/>
  <c r="K1583" i="3" s="1"/>
  <c r="H1415" i="3"/>
  <c r="K1415" i="3" s="1"/>
  <c r="H1738" i="3"/>
  <c r="K1738" i="3" s="1"/>
  <c r="H1420" i="3"/>
  <c r="K1420" i="3" s="1"/>
  <c r="H1655" i="3"/>
  <c r="K1655" i="3" s="1"/>
  <c r="H1584" i="3"/>
  <c r="K1584" i="3" s="1"/>
  <c r="H1453" i="3"/>
  <c r="K1453" i="3" s="1"/>
  <c r="H1605" i="3"/>
  <c r="K1605" i="3" s="1"/>
  <c r="H1378" i="3"/>
  <c r="K1378" i="3" s="1"/>
  <c r="H1061" i="3"/>
  <c r="K1061" i="3" s="1"/>
  <c r="H1086" i="3"/>
  <c r="K1086" i="3" s="1"/>
  <c r="H1202" i="3"/>
  <c r="H1359" i="3"/>
  <c r="H1148" i="3"/>
  <c r="H1429" i="3"/>
  <c r="K1429" i="3" s="1"/>
  <c r="H1555" i="3"/>
  <c r="K1555" i="3" s="1"/>
  <c r="H1097" i="3"/>
  <c r="H1319" i="3"/>
  <c r="H1354" i="3"/>
  <c r="K1354" i="3" s="1"/>
  <c r="H1067" i="3"/>
  <c r="H1311" i="3"/>
  <c r="K1311" i="3" s="1"/>
  <c r="H1275" i="3"/>
  <c r="H1335" i="3"/>
  <c r="K1335" i="3" s="1"/>
  <c r="H1300" i="3"/>
  <c r="K1300" i="3" s="1"/>
  <c r="H960" i="3"/>
  <c r="K960" i="3" s="1"/>
  <c r="H919" i="3"/>
  <c r="K919" i="3" s="1"/>
  <c r="H971" i="3"/>
  <c r="K971" i="3" s="1"/>
  <c r="H1181" i="3"/>
  <c r="H1389" i="3"/>
  <c r="K1389" i="3" s="1"/>
  <c r="H1119" i="3"/>
  <c r="H1269" i="3"/>
  <c r="K1269" i="3" s="1"/>
  <c r="H1212" i="3"/>
  <c r="H931" i="3"/>
  <c r="K931" i="3" s="1"/>
  <c r="H986" i="3"/>
  <c r="K986" i="3" s="1"/>
  <c r="H1142" i="3"/>
  <c r="K1142" i="3" s="1"/>
  <c r="H1216" i="3"/>
  <c r="K1216" i="3" s="1"/>
  <c r="H1190" i="3"/>
  <c r="H1327" i="3"/>
  <c r="H1287" i="3"/>
  <c r="K1287" i="3" s="1"/>
  <c r="H1048" i="3"/>
  <c r="K1048" i="3" s="1"/>
  <c r="H1250" i="3"/>
  <c r="H1366" i="3"/>
  <c r="H1265" i="3"/>
  <c r="H1057" i="3"/>
  <c r="H1289" i="3"/>
  <c r="K1289" i="3" s="1"/>
  <c r="H1171" i="3"/>
  <c r="H1310" i="3"/>
  <c r="H1350" i="3"/>
  <c r="H1127" i="3"/>
  <c r="H1081" i="3"/>
  <c r="H1183" i="3"/>
  <c r="K1183" i="3" s="1"/>
  <c r="H1138" i="3"/>
  <c r="H1256" i="3"/>
  <c r="K1256" i="3" s="1"/>
  <c r="H1247" i="3"/>
  <c r="K1247" i="3" s="1"/>
  <c r="H1199" i="3"/>
  <c r="K1199" i="3" s="1"/>
  <c r="H1297" i="3"/>
  <c r="H895" i="3"/>
  <c r="K895" i="3" s="1"/>
  <c r="H346" i="3"/>
  <c r="H1176" i="3"/>
  <c r="K1176" i="3" s="1"/>
  <c r="H1042" i="3"/>
  <c r="K1042" i="3" s="1"/>
  <c r="H1224" i="3"/>
  <c r="K1224" i="3" s="1"/>
  <c r="H1173" i="3"/>
  <c r="K1173" i="3" s="1"/>
  <c r="H1314" i="3"/>
  <c r="K1314" i="3" s="1"/>
  <c r="H1231" i="3"/>
  <c r="K1231" i="3" s="1"/>
  <c r="H1161" i="3"/>
  <c r="H1284" i="3"/>
  <c r="H992" i="3"/>
  <c r="K992" i="3" s="1"/>
  <c r="H1050" i="3"/>
  <c r="K1050" i="3" s="1"/>
  <c r="H1338" i="3"/>
  <c r="H533" i="3"/>
  <c r="H579" i="3"/>
  <c r="H424" i="3"/>
  <c r="K424" i="3" s="1"/>
  <c r="H569" i="3"/>
  <c r="H684" i="3"/>
  <c r="H912" i="3"/>
  <c r="K912" i="3" s="1"/>
  <c r="H744" i="3"/>
  <c r="K744" i="3" s="1"/>
  <c r="H802" i="3"/>
  <c r="K802" i="3" s="1"/>
  <c r="H740" i="3"/>
  <c r="K740" i="3" s="1"/>
  <c r="H629" i="3"/>
  <c r="H500" i="3"/>
  <c r="H921" i="3"/>
  <c r="K921" i="3" s="1"/>
  <c r="H327" i="3"/>
  <c r="K327" i="3" s="1"/>
  <c r="H365" i="3"/>
  <c r="H453" i="3"/>
  <c r="H545" i="3"/>
  <c r="H512" i="3"/>
  <c r="H611" i="3"/>
  <c r="H753" i="3"/>
  <c r="K753" i="3" s="1"/>
  <c r="H1233" i="3"/>
  <c r="H333" i="3"/>
  <c r="H485" i="3"/>
  <c r="H816" i="3"/>
  <c r="K816" i="3" s="1"/>
  <c r="H630" i="3"/>
  <c r="K630" i="3" s="1"/>
  <c r="H321" i="3"/>
  <c r="H599" i="3"/>
  <c r="H397" i="3"/>
  <c r="K397" i="3" s="1"/>
  <c r="H831" i="3"/>
  <c r="K831" i="3" s="1"/>
  <c r="H555" i="3"/>
  <c r="H1227" i="3"/>
  <c r="K1227" i="3" s="1"/>
  <c r="H1340" i="3"/>
  <c r="K1340" i="3" s="1"/>
  <c r="H670" i="3"/>
  <c r="H657" i="3"/>
  <c r="K657" i="3" s="1"/>
  <c r="H981" i="3"/>
  <c r="K981" i="3" s="1"/>
  <c r="H554" i="3"/>
  <c r="K554" i="3" s="1"/>
  <c r="H520" i="3"/>
  <c r="H686" i="3"/>
  <c r="K686" i="3" s="1"/>
  <c r="H355" i="3"/>
  <c r="H691" i="3"/>
  <c r="H847" i="3"/>
  <c r="K847" i="3" s="1"/>
  <c r="H887" i="3"/>
  <c r="K887" i="3" s="1"/>
  <c r="H293" i="3"/>
  <c r="K293" i="3" s="1"/>
  <c r="H268" i="3"/>
  <c r="H590" i="3"/>
  <c r="H640" i="3"/>
  <c r="H907" i="3"/>
  <c r="K907" i="3" s="1"/>
  <c r="H478" i="3"/>
  <c r="K478" i="3" s="1"/>
  <c r="H375" i="3"/>
  <c r="H622" i="3"/>
  <c r="H1073" i="3"/>
  <c r="K1073" i="3" s="1"/>
  <c r="H843" i="3"/>
  <c r="K843" i="3" s="1"/>
  <c r="H772" i="3"/>
  <c r="H506" i="3"/>
  <c r="K506" i="3" s="1"/>
  <c r="H282" i="3"/>
  <c r="H860" i="3"/>
  <c r="K860" i="3" s="1"/>
  <c r="H576" i="3"/>
  <c r="K576" i="3" s="1"/>
  <c r="H392" i="3"/>
  <c r="H654" i="3"/>
  <c r="K654" i="3" s="1"/>
  <c r="H660" i="3"/>
  <c r="H435" i="3"/>
  <c r="H727" i="3"/>
  <c r="K727" i="3" s="1"/>
  <c r="H676" i="3"/>
  <c r="K676" i="3" s="1"/>
  <c r="H289" i="3"/>
  <c r="H649" i="3"/>
  <c r="E20" i="7"/>
  <c r="H747" i="3"/>
  <c r="H812" i="3"/>
  <c r="H851" i="3"/>
  <c r="H964" i="3"/>
  <c r="H1384" i="3"/>
  <c r="H824" i="3"/>
  <c r="H1413" i="3"/>
  <c r="H1434" i="3"/>
  <c r="H916" i="3"/>
  <c r="H738" i="3"/>
  <c r="H878" i="3"/>
  <c r="H1374" i="3"/>
  <c r="H784" i="3"/>
  <c r="H891" i="3"/>
  <c r="H1002" i="3"/>
  <c r="H758" i="3"/>
  <c r="H769" i="3"/>
  <c r="H835" i="3"/>
  <c r="H862" i="3"/>
  <c r="H1459" i="3"/>
  <c r="H903" i="3"/>
  <c r="H949" i="3"/>
  <c r="H929" i="3"/>
  <c r="H1010" i="3"/>
  <c r="H1737" i="3"/>
  <c r="H1718" i="3"/>
  <c r="K1718" i="3" s="1"/>
  <c r="E60" i="7"/>
  <c r="H1701" i="3"/>
  <c r="H1776" i="3"/>
  <c r="H1864" i="3"/>
  <c r="I1776" i="3"/>
  <c r="I1666" i="3"/>
  <c r="J1702" i="3"/>
  <c r="M1702" i="3" s="1"/>
  <c r="G59" i="7"/>
  <c r="I632" i="3"/>
  <c r="L632" i="3" s="1"/>
  <c r="I646" i="3"/>
  <c r="L646" i="3" s="1"/>
  <c r="I643" i="3"/>
  <c r="L643" i="3" s="1"/>
  <c r="F34" i="7"/>
  <c r="I637" i="3"/>
  <c r="L637" i="3" s="1"/>
  <c r="I2835" i="3"/>
  <c r="I2238" i="3"/>
  <c r="I2253" i="3"/>
  <c r="I1999" i="3"/>
  <c r="L1999" i="3" s="1"/>
  <c r="I2001" i="3"/>
  <c r="L2001" i="3" s="1"/>
  <c r="F68" i="7"/>
  <c r="I1195" i="3"/>
  <c r="L1195" i="3" s="1"/>
  <c r="I1229" i="3"/>
  <c r="L1229" i="3" s="1"/>
  <c r="F47" i="7"/>
  <c r="I1206" i="3"/>
  <c r="L1206" i="3" s="1"/>
  <c r="I1217" i="3"/>
  <c r="L1217" i="3" s="1"/>
  <c r="I1765" i="3"/>
  <c r="I1578" i="3"/>
  <c r="I1490" i="3"/>
  <c r="B276" i="8"/>
  <c r="K2819" i="3"/>
  <c r="H2693" i="3"/>
  <c r="K2693" i="3" s="1"/>
  <c r="H2679" i="3"/>
  <c r="K2679" i="3" s="1"/>
  <c r="H2685" i="3"/>
  <c r="K2685" i="3" s="1"/>
  <c r="H2671" i="3"/>
  <c r="K2671" i="3" s="1"/>
  <c r="H1803" i="3"/>
  <c r="K1803" i="3" s="1"/>
  <c r="H1461" i="3"/>
  <c r="K1461" i="3" s="1"/>
  <c r="H1099" i="3"/>
  <c r="K1099" i="3" s="1"/>
  <c r="H1304" i="3"/>
  <c r="K1304" i="3" s="1"/>
  <c r="H1084" i="3"/>
  <c r="K1084" i="3" s="1"/>
  <c r="H1299" i="3"/>
  <c r="K1299" i="3" s="1"/>
  <c r="H1312" i="3"/>
  <c r="K1312" i="3" s="1"/>
  <c r="H760" i="3"/>
  <c r="K760" i="3" s="1"/>
  <c r="E36" i="7"/>
  <c r="H763" i="3"/>
  <c r="K763" i="3" s="1"/>
  <c r="H1783" i="3"/>
  <c r="I2692" i="3"/>
  <c r="L2692" i="3" s="1"/>
  <c r="I2701" i="3"/>
  <c r="L2701" i="3" s="1"/>
  <c r="I2702" i="3"/>
  <c r="L2702" i="3" s="1"/>
  <c r="I1938" i="3"/>
  <c r="L1938" i="3" s="1"/>
  <c r="F65" i="7"/>
  <c r="I1723" i="3"/>
  <c r="B186" i="8"/>
  <c r="H1635" i="3"/>
  <c r="I979" i="3"/>
  <c r="H1423" i="3"/>
  <c r="B285" i="8"/>
  <c r="K2932" i="3"/>
  <c r="J1718" i="3"/>
  <c r="M1718" i="3" s="1"/>
  <c r="G60" i="7"/>
  <c r="J2253" i="3"/>
  <c r="J2238" i="3"/>
  <c r="J1999" i="3"/>
  <c r="M1999" i="3" s="1"/>
  <c r="J2835" i="3"/>
  <c r="J2001" i="3"/>
  <c r="M2001" i="3" s="1"/>
  <c r="G68" i="7"/>
  <c r="I1617" i="3"/>
  <c r="I1580" i="3"/>
  <c r="L1580" i="3" s="1"/>
  <c r="I1566" i="3"/>
  <c r="L1566" i="3" s="1"/>
  <c r="I1582" i="3"/>
  <c r="L1582" i="3" s="1"/>
  <c r="F54" i="7"/>
  <c r="I1572" i="3"/>
  <c r="L1572" i="3" s="1"/>
  <c r="I1573" i="3"/>
  <c r="L1573" i="3" s="1"/>
  <c r="I1570" i="3"/>
  <c r="L1570" i="3" s="1"/>
  <c r="H1518" i="3"/>
  <c r="I3046" i="3"/>
  <c r="L3046" i="3" s="1"/>
  <c r="I2910" i="3"/>
  <c r="L2910" i="3" s="1"/>
  <c r="I2926" i="3"/>
  <c r="L2926" i="3" s="1"/>
  <c r="F78" i="7"/>
  <c r="I2903" i="3"/>
  <c r="I2984" i="3"/>
  <c r="I2972" i="3"/>
  <c r="I2960" i="3"/>
  <c r="H1960" i="3"/>
  <c r="K1960" i="3" s="1"/>
  <c r="E67" i="7"/>
  <c r="I747" i="3"/>
  <c r="I758" i="3"/>
  <c r="I1366" i="3"/>
  <c r="I1384" i="3"/>
  <c r="I769" i="3"/>
  <c r="I1350" i="3"/>
  <c r="I1319" i="3"/>
  <c r="I1374" i="3"/>
  <c r="I738" i="3"/>
  <c r="I1338" i="3"/>
  <c r="I691" i="3"/>
  <c r="I670" i="3"/>
  <c r="I684" i="3"/>
  <c r="I1359" i="3"/>
  <c r="I1327" i="3"/>
  <c r="I1233" i="3"/>
  <c r="I640" i="3"/>
  <c r="I701" i="3"/>
  <c r="I611" i="3"/>
  <c r="I1212" i="3"/>
  <c r="I590" i="3"/>
  <c r="I649" i="3"/>
  <c r="I1265" i="3"/>
  <c r="I1297" i="3"/>
  <c r="I1284" i="3"/>
  <c r="I1275" i="3"/>
  <c r="I629" i="3"/>
  <c r="I1202" i="3"/>
  <c r="I1190" i="3"/>
  <c r="I660" i="3"/>
  <c r="I1250" i="3"/>
  <c r="I555" i="3"/>
  <c r="I1310" i="3"/>
  <c r="I622" i="3"/>
  <c r="I1171" i="3"/>
  <c r="I1161" i="3"/>
  <c r="I569" i="3"/>
  <c r="I599" i="3"/>
  <c r="I1148" i="3"/>
  <c r="I520" i="3"/>
  <c r="I512" i="3"/>
  <c r="I533" i="3"/>
  <c r="I579" i="3"/>
  <c r="I1002" i="3"/>
  <c r="I1081" i="3"/>
  <c r="I1022" i="3"/>
  <c r="I1181" i="3"/>
  <c r="I1119" i="3"/>
  <c r="I1138" i="3"/>
  <c r="I1067" i="3"/>
  <c r="I1127" i="3"/>
  <c r="I500" i="3"/>
  <c r="I1097" i="3"/>
  <c r="I545" i="3"/>
  <c r="I1057" i="3"/>
  <c r="I1033" i="3"/>
  <c r="I453" i="3"/>
  <c r="I435" i="3"/>
  <c r="I485" i="3"/>
  <c r="I375" i="3"/>
  <c r="I346" i="3"/>
  <c r="I289" i="3"/>
  <c r="I333" i="3"/>
  <c r="I392" i="3"/>
  <c r="I365" i="3"/>
  <c r="I268" i="3"/>
  <c r="I282" i="3"/>
  <c r="I321" i="3"/>
  <c r="I355" i="3"/>
  <c r="I1655" i="3"/>
  <c r="L1655" i="3" s="1"/>
  <c r="I1420" i="3"/>
  <c r="L1420" i="3" s="1"/>
  <c r="I1142" i="3"/>
  <c r="L1142" i="3" s="1"/>
  <c r="I1247" i="3"/>
  <c r="L1247" i="3" s="1"/>
  <c r="I1354" i="3"/>
  <c r="L1354" i="3" s="1"/>
  <c r="I554" i="3"/>
  <c r="L554" i="3" s="1"/>
  <c r="I831" i="3"/>
  <c r="L831" i="3" s="1"/>
  <c r="I1704" i="3"/>
  <c r="L1704" i="3" s="1"/>
  <c r="I1596" i="3"/>
  <c r="L1596" i="3" s="1"/>
  <c r="I1227" i="3"/>
  <c r="L1227" i="3" s="1"/>
  <c r="I1289" i="3"/>
  <c r="L1289" i="3" s="1"/>
  <c r="I931" i="3"/>
  <c r="L931" i="3" s="1"/>
  <c r="I860" i="3"/>
  <c r="L860" i="3" s="1"/>
  <c r="I847" i="3"/>
  <c r="L847" i="3" s="1"/>
  <c r="I1629" i="3"/>
  <c r="L1629" i="3" s="1"/>
  <c r="I1389" i="3"/>
  <c r="L1389" i="3" s="1"/>
  <c r="I1256" i="3"/>
  <c r="L1256" i="3" s="1"/>
  <c r="I981" i="3"/>
  <c r="L981" i="3" s="1"/>
  <c r="I1050" i="3"/>
  <c r="L1050" i="3" s="1"/>
  <c r="I630" i="3"/>
  <c r="L630" i="3" s="1"/>
  <c r="I740" i="3"/>
  <c r="L740" i="3" s="1"/>
  <c r="I1697" i="3"/>
  <c r="L1697" i="3" s="1"/>
  <c r="I1609" i="3"/>
  <c r="L1609" i="3" s="1"/>
  <c r="I1378" i="3"/>
  <c r="L1378" i="3" s="1"/>
  <c r="I1176" i="3"/>
  <c r="L1176" i="3" s="1"/>
  <c r="I1199" i="3"/>
  <c r="L1199" i="3" s="1"/>
  <c r="I654" i="3"/>
  <c r="L654" i="3" s="1"/>
  <c r="I744" i="3"/>
  <c r="L744" i="3" s="1"/>
  <c r="I1740" i="3"/>
  <c r="L1740" i="3" s="1"/>
  <c r="I1574" i="3"/>
  <c r="L1574" i="3" s="1"/>
  <c r="I1429" i="3"/>
  <c r="L1429" i="3" s="1"/>
  <c r="I1287" i="3"/>
  <c r="L1287" i="3" s="1"/>
  <c r="I992" i="3"/>
  <c r="L992" i="3" s="1"/>
  <c r="I1048" i="3"/>
  <c r="L1048" i="3" s="1"/>
  <c r="I293" i="3"/>
  <c r="L293" i="3" s="1"/>
  <c r="I772" i="3"/>
  <c r="L772" i="3" s="1"/>
  <c r="I1683" i="3"/>
  <c r="L1683" i="3" s="1"/>
  <c r="I1583" i="3"/>
  <c r="L1583" i="3" s="1"/>
  <c r="I919" i="3"/>
  <c r="L919" i="3" s="1"/>
  <c r="I986" i="3"/>
  <c r="L986" i="3" s="1"/>
  <c r="I1073" i="3"/>
  <c r="L1073" i="3" s="1"/>
  <c r="I816" i="3"/>
  <c r="L816" i="3" s="1"/>
  <c r="I676" i="3"/>
  <c r="L676" i="3" s="1"/>
  <c r="I843" i="3"/>
  <c r="L843" i="3" s="1"/>
  <c r="I1730" i="3"/>
  <c r="L1730" i="3" s="1"/>
  <c r="I1685" i="3"/>
  <c r="L1685" i="3" s="1"/>
  <c r="I1453" i="3"/>
  <c r="L1453" i="3" s="1"/>
  <c r="I1314" i="3"/>
  <c r="L1314" i="3" s="1"/>
  <c r="I971" i="3"/>
  <c r="L971" i="3" s="1"/>
  <c r="I1269" i="3"/>
  <c r="L1269" i="3" s="1"/>
  <c r="I657" i="3"/>
  <c r="L657" i="3" s="1"/>
  <c r="I506" i="3"/>
  <c r="L506" i="3" s="1"/>
  <c r="I1728" i="3"/>
  <c r="L1728" i="3" s="1"/>
  <c r="I1613" i="3"/>
  <c r="L1613" i="3" s="1"/>
  <c r="I921" i="3"/>
  <c r="L921" i="3" s="1"/>
  <c r="I1300" i="3"/>
  <c r="L1300" i="3" s="1"/>
  <c r="I1061" i="3"/>
  <c r="L1061" i="3" s="1"/>
  <c r="I802" i="3"/>
  <c r="L802" i="3" s="1"/>
  <c r="I478" i="3"/>
  <c r="L478" i="3" s="1"/>
  <c r="I887" i="3"/>
  <c r="L887" i="3" s="1"/>
  <c r="I1664" i="3"/>
  <c r="L1664" i="3" s="1"/>
  <c r="I1555" i="3"/>
  <c r="L1555" i="3" s="1"/>
  <c r="I1335" i="3"/>
  <c r="L1335" i="3" s="1"/>
  <c r="I960" i="3"/>
  <c r="L960" i="3" s="1"/>
  <c r="I912" i="3"/>
  <c r="L912" i="3" s="1"/>
  <c r="I327" i="3"/>
  <c r="L327" i="3" s="1"/>
  <c r="I424" i="3"/>
  <c r="L424" i="3" s="1"/>
  <c r="I1738" i="3"/>
  <c r="L1738" i="3" s="1"/>
  <c r="I1605" i="3"/>
  <c r="L1605" i="3" s="1"/>
  <c r="I1086" i="3"/>
  <c r="L1086" i="3" s="1"/>
  <c r="I1042" i="3"/>
  <c r="L1042" i="3" s="1"/>
  <c r="I1231" i="3"/>
  <c r="L1231" i="3" s="1"/>
  <c r="I895" i="3"/>
  <c r="L895" i="3" s="1"/>
  <c r="I576" i="3"/>
  <c r="L576" i="3" s="1"/>
  <c r="I397" i="3"/>
  <c r="L397" i="3" s="1"/>
  <c r="I1641" i="3"/>
  <c r="L1641" i="3" s="1"/>
  <c r="I1415" i="3"/>
  <c r="L1415" i="3" s="1"/>
  <c r="I1311" i="3"/>
  <c r="L1311" i="3" s="1"/>
  <c r="I1340" i="3"/>
  <c r="L1340" i="3" s="1"/>
  <c r="I1224" i="3"/>
  <c r="L1224" i="3" s="1"/>
  <c r="I727" i="3"/>
  <c r="L727" i="3" s="1"/>
  <c r="I753" i="3"/>
  <c r="L753" i="3" s="1"/>
  <c r="F20" i="7"/>
  <c r="I1010" i="3"/>
  <c r="I1714" i="3"/>
  <c r="L1714" i="3" s="1"/>
  <c r="I1584" i="3"/>
  <c r="L1584" i="3" s="1"/>
  <c r="I1173" i="3"/>
  <c r="L1173" i="3" s="1"/>
  <c r="I1183" i="3"/>
  <c r="L1183" i="3" s="1"/>
  <c r="I1216" i="3"/>
  <c r="L1216" i="3" s="1"/>
  <c r="I907" i="3"/>
  <c r="L907" i="3" s="1"/>
  <c r="I686" i="3"/>
  <c r="L686" i="3" s="1"/>
  <c r="I862" i="3"/>
  <c r="I903" i="3"/>
  <c r="I949" i="3"/>
  <c r="I1545" i="3"/>
  <c r="I784" i="3"/>
  <c r="I1413" i="3"/>
  <c r="I935" i="3"/>
  <c r="I878" i="3"/>
  <c r="I916" i="3"/>
  <c r="I929" i="3"/>
  <c r="I799" i="3"/>
  <c r="I812" i="3"/>
  <c r="I835" i="3"/>
  <c r="I851" i="3"/>
  <c r="I1434" i="3"/>
  <c r="I1459" i="3"/>
  <c r="I824" i="3"/>
  <c r="I1748" i="3"/>
  <c r="J1206" i="3"/>
  <c r="M1206" i="3" s="1"/>
  <c r="J1229" i="3"/>
  <c r="M1229" i="3" s="1"/>
  <c r="J1217" i="3"/>
  <c r="M1217" i="3" s="1"/>
  <c r="G47" i="7"/>
  <c r="J1195" i="3"/>
  <c r="M1195" i="3" s="1"/>
  <c r="I1959" i="3"/>
  <c r="L1959" i="3" s="1"/>
  <c r="F66" i="7"/>
  <c r="I1890" i="3"/>
  <c r="L1890" i="3" s="1"/>
  <c r="I1904" i="3"/>
  <c r="L1904" i="3" s="1"/>
  <c r="F197" i="8" s="1"/>
  <c r="I1893" i="3"/>
  <c r="L1893" i="3" s="1"/>
  <c r="F63" i="7"/>
  <c r="I1872" i="3"/>
  <c r="H1638" i="3"/>
  <c r="H1617" i="3"/>
  <c r="I1592" i="3"/>
  <c r="I1568" i="3"/>
  <c r="H1022" i="3"/>
  <c r="H1658" i="3"/>
  <c r="J1960" i="3"/>
  <c r="M1960" i="3" s="1"/>
  <c r="G67" i="7"/>
  <c r="I1783" i="3"/>
  <c r="I1827" i="3"/>
  <c r="I1638" i="3"/>
  <c r="H1526" i="3"/>
  <c r="I1423" i="3"/>
  <c r="I891" i="3"/>
  <c r="E51" i="7"/>
  <c r="H51" i="7" s="1"/>
  <c r="H1399" i="3"/>
  <c r="K1399" i="3" s="1"/>
  <c r="E59" i="7"/>
  <c r="H1702" i="3"/>
  <c r="K1702" i="3" s="1"/>
  <c r="H637" i="3"/>
  <c r="K637" i="3" s="1"/>
  <c r="H646" i="3"/>
  <c r="K646" i="3" s="1"/>
  <c r="E34" i="7"/>
  <c r="H643" i="3"/>
  <c r="K643" i="3" s="1"/>
  <c r="H632" i="3"/>
  <c r="K632" i="3" s="1"/>
  <c r="H1765" i="3"/>
  <c r="I1737" i="3"/>
  <c r="I1937" i="3"/>
  <c r="L1818" i="3"/>
  <c r="F188" i="8" s="1"/>
  <c r="I1910" i="3"/>
  <c r="L1910" i="3" s="1"/>
  <c r="F64" i="7"/>
  <c r="I1718" i="3"/>
  <c r="L1718" i="3" s="1"/>
  <c r="F60" i="7"/>
  <c r="J1566" i="3"/>
  <c r="M1566" i="3" s="1"/>
  <c r="J1582" i="3"/>
  <c r="M1582" i="3" s="1"/>
  <c r="G54" i="7"/>
  <c r="J1580" i="3"/>
  <c r="M1580" i="3" s="1"/>
  <c r="J1573" i="3"/>
  <c r="M1573" i="3" s="1"/>
  <c r="J1572" i="3"/>
  <c r="M1572" i="3" s="1"/>
  <c r="J1570" i="3"/>
  <c r="M1570" i="3" s="1"/>
  <c r="H1568" i="3"/>
  <c r="J305" i="3"/>
  <c r="J1866" i="3"/>
  <c r="M1866" i="3" s="1"/>
  <c r="G19" i="7"/>
  <c r="J1873" i="3"/>
  <c r="M1873" i="3" s="1"/>
  <c r="J291" i="3"/>
  <c r="M291" i="3" s="1"/>
  <c r="J287" i="3"/>
  <c r="M287" i="3" s="1"/>
  <c r="J284" i="3"/>
  <c r="M284" i="3" s="1"/>
  <c r="J1554" i="3"/>
  <c r="H966" i="3"/>
  <c r="I966" i="3"/>
  <c r="J3046" i="3"/>
  <c r="M3046" i="3" s="1"/>
  <c r="J2910" i="3"/>
  <c r="M2910" i="3" s="1"/>
  <c r="J2926" i="3"/>
  <c r="M2926" i="3" s="1"/>
  <c r="G284" i="8" s="1"/>
  <c r="G78" i="7"/>
  <c r="J2960" i="3"/>
  <c r="J2972" i="3"/>
  <c r="J2903" i="3"/>
  <c r="H1910" i="3"/>
  <c r="K1910" i="3" s="1"/>
  <c r="E64" i="7"/>
  <c r="H1965" i="3"/>
  <c r="I1997" i="3"/>
  <c r="I2093" i="3"/>
  <c r="I2079" i="3"/>
  <c r="F58" i="7"/>
  <c r="I1864" i="3"/>
  <c r="I1616" i="3"/>
  <c r="H1562" i="3"/>
  <c r="I1526" i="3"/>
  <c r="H1908" i="3"/>
  <c r="H1723" i="3"/>
  <c r="H1802" i="3"/>
  <c r="H1888" i="3"/>
  <c r="J2685" i="3"/>
  <c r="M2685" i="3" s="1"/>
  <c r="J1299" i="3"/>
  <c r="M1299" i="3" s="1"/>
  <c r="J763" i="3"/>
  <c r="M763" i="3" s="1"/>
  <c r="G36" i="7"/>
  <c r="J2693" i="3"/>
  <c r="M2693" i="3" s="1"/>
  <c r="J1099" i="3"/>
  <c r="M1099" i="3" s="1"/>
  <c r="J2671" i="3"/>
  <c r="M2671" i="3" s="1"/>
  <c r="J1312" i="3"/>
  <c r="M1312" i="3" s="1"/>
  <c r="J2679" i="3"/>
  <c r="M2679" i="3" s="1"/>
  <c r="J1084" i="3"/>
  <c r="M1084" i="3" s="1"/>
  <c r="J1803" i="3"/>
  <c r="M1803" i="3" s="1"/>
  <c r="J1304" i="3"/>
  <c r="M1304" i="3" s="1"/>
  <c r="J1461" i="3"/>
  <c r="M1461" i="3" s="1"/>
  <c r="J760" i="3"/>
  <c r="M760" i="3" s="1"/>
  <c r="I1461" i="3"/>
  <c r="L1461" i="3" s="1"/>
  <c r="I760" i="3"/>
  <c r="L760" i="3" s="1"/>
  <c r="I2685" i="3"/>
  <c r="L2685" i="3" s="1"/>
  <c r="I1312" i="3"/>
  <c r="L1312" i="3" s="1"/>
  <c r="I763" i="3"/>
  <c r="L763" i="3" s="1"/>
  <c r="F36" i="7"/>
  <c r="I2671" i="3"/>
  <c r="L2671" i="3" s="1"/>
  <c r="I1084" i="3"/>
  <c r="L1084" i="3" s="1"/>
  <c r="I2679" i="3"/>
  <c r="L2679" i="3" s="1"/>
  <c r="I1304" i="3"/>
  <c r="L1304" i="3" s="1"/>
  <c r="I1803" i="3"/>
  <c r="L1803" i="3" s="1"/>
  <c r="I1299" i="3"/>
  <c r="L1299" i="3" s="1"/>
  <c r="I2693" i="3"/>
  <c r="L2693" i="3" s="1"/>
  <c r="I1099" i="3"/>
  <c r="L1099" i="3" s="1"/>
  <c r="I1676" i="3"/>
  <c r="J1959" i="3"/>
  <c r="M1959" i="3" s="1"/>
  <c r="G66" i="7"/>
  <c r="G64" i="7"/>
  <c r="J1910" i="3"/>
  <c r="M1910" i="3" s="1"/>
  <c r="H1616" i="3"/>
  <c r="H1578" i="3"/>
  <c r="H1044" i="3"/>
  <c r="H989" i="3"/>
  <c r="I989" i="3"/>
  <c r="H1450" i="3"/>
  <c r="H1676" i="3"/>
  <c r="I1960" i="3"/>
  <c r="L1960" i="3" s="1"/>
  <c r="F67" i="7"/>
  <c r="I1650" i="3"/>
  <c r="H1777" i="3"/>
  <c r="K1777" i="3" s="1"/>
  <c r="H1749" i="3"/>
  <c r="K1749" i="3" s="1"/>
  <c r="H1724" i="3"/>
  <c r="K1724" i="3" s="1"/>
  <c r="H1759" i="3"/>
  <c r="H1780" i="3"/>
  <c r="K1780" i="3" s="1"/>
  <c r="H1751" i="3"/>
  <c r="K1751" i="3" s="1"/>
  <c r="H1707" i="3"/>
  <c r="K1707" i="3" s="1"/>
  <c r="H1693" i="3"/>
  <c r="K1693" i="3" s="1"/>
  <c r="H1529" i="3"/>
  <c r="K1529" i="3" s="1"/>
  <c r="H1565" i="3"/>
  <c r="K1565" i="3" s="1"/>
  <c r="H1564" i="3"/>
  <c r="K1564" i="3" s="1"/>
  <c r="H1122" i="3"/>
  <c r="K1122" i="3" s="1"/>
  <c r="H1322" i="3"/>
  <c r="K1322" i="3" s="1"/>
  <c r="H1317" i="3"/>
  <c r="K1317" i="3" s="1"/>
  <c r="E43" i="7"/>
  <c r="H1326" i="3"/>
  <c r="K1326" i="3" s="1"/>
  <c r="H1120" i="3"/>
  <c r="K1120" i="3" s="1"/>
  <c r="I1780" i="3"/>
  <c r="L1780" i="3" s="1"/>
  <c r="I1707" i="3"/>
  <c r="L1707" i="3" s="1"/>
  <c r="I1326" i="3"/>
  <c r="L1326" i="3" s="1"/>
  <c r="I1564" i="3"/>
  <c r="L1564" i="3" s="1"/>
  <c r="F43" i="7"/>
  <c r="I1751" i="3"/>
  <c r="L1751" i="3" s="1"/>
  <c r="I1120" i="3"/>
  <c r="L1120" i="3" s="1"/>
  <c r="I1122" i="3"/>
  <c r="L1122" i="3" s="1"/>
  <c r="I1777" i="3"/>
  <c r="L1777" i="3" s="1"/>
  <c r="I1759" i="3"/>
  <c r="L1759" i="3" s="1"/>
  <c r="I1322" i="3"/>
  <c r="L1322" i="3" s="1"/>
  <c r="I1749" i="3"/>
  <c r="L1749" i="3" s="1"/>
  <c r="I1317" i="3"/>
  <c r="L1317" i="3" s="1"/>
  <c r="I1724" i="3"/>
  <c r="L1724" i="3" s="1"/>
  <c r="I1693" i="3"/>
  <c r="L1693" i="3" s="1"/>
  <c r="F174" i="8" s="1"/>
  <c r="I1565" i="3"/>
  <c r="L1565" i="3" s="1"/>
  <c r="I1529" i="3"/>
  <c r="L1529" i="3" s="1"/>
  <c r="I1518" i="3"/>
  <c r="B157" i="8"/>
  <c r="H935" i="3"/>
  <c r="B274" i="8"/>
  <c r="K2815" i="3"/>
  <c r="J2746" i="3"/>
  <c r="J2691" i="3"/>
  <c r="J2670" i="3"/>
  <c r="J2433" i="3"/>
  <c r="J2641" i="3"/>
  <c r="J2666" i="3"/>
  <c r="J2684" i="3"/>
  <c r="J2700" i="3"/>
  <c r="J2653" i="3"/>
  <c r="J2707" i="3"/>
  <c r="J2539" i="3"/>
  <c r="J2478" i="3"/>
  <c r="J2524" i="3"/>
  <c r="J2757" i="3"/>
  <c r="J2782" i="3"/>
  <c r="J2815" i="3"/>
  <c r="J2468" i="3"/>
  <c r="J2278" i="3"/>
  <c r="J1223" i="3"/>
  <c r="J1108" i="3"/>
  <c r="J2739" i="3"/>
  <c r="M2739" i="3" s="1"/>
  <c r="J1498" i="3"/>
  <c r="M1498" i="3" s="1"/>
  <c r="J1144" i="3"/>
  <c r="M1144" i="3" s="1"/>
  <c r="J1101" i="3"/>
  <c r="M1101" i="3" s="1"/>
  <c r="J1062" i="3"/>
  <c r="M1062" i="3" s="1"/>
  <c r="J909" i="3"/>
  <c r="M909" i="3" s="1"/>
  <c r="J805" i="3"/>
  <c r="M805" i="3" s="1"/>
  <c r="J2677" i="3"/>
  <c r="M2677" i="3" s="1"/>
  <c r="J1486" i="3"/>
  <c r="M1486" i="3" s="1"/>
  <c r="J972" i="3"/>
  <c r="M972" i="3" s="1"/>
  <c r="J1089" i="3"/>
  <c r="M1089" i="3" s="1"/>
  <c r="J965" i="3"/>
  <c r="M965" i="3" s="1"/>
  <c r="J791" i="3"/>
  <c r="M791" i="3" s="1"/>
  <c r="J844" i="3"/>
  <c r="M844" i="3" s="1"/>
  <c r="J2451" i="3"/>
  <c r="M2451" i="3" s="1"/>
  <c r="J983" i="3"/>
  <c r="M983" i="3" s="1"/>
  <c r="J1004" i="3"/>
  <c r="M1004" i="3" s="1"/>
  <c r="J991" i="3"/>
  <c r="M991" i="3" s="1"/>
  <c r="J1175" i="3"/>
  <c r="M1175" i="3" s="1"/>
  <c r="J775" i="3"/>
  <c r="M775" i="3" s="1"/>
  <c r="J828" i="3"/>
  <c r="M828" i="3" s="1"/>
  <c r="G37" i="7"/>
  <c r="J2440" i="3"/>
  <c r="M2440" i="3" s="1"/>
  <c r="J942" i="3"/>
  <c r="M942" i="3" s="1"/>
  <c r="J1038" i="3"/>
  <c r="M1038" i="3" s="1"/>
  <c r="J1074" i="3"/>
  <c r="M1074" i="3" s="1"/>
  <c r="J956" i="3"/>
  <c r="M956" i="3" s="1"/>
  <c r="J818" i="3"/>
  <c r="M818" i="3" s="1"/>
  <c r="J2769" i="3"/>
  <c r="M2769" i="3" s="1"/>
  <c r="J2497" i="3"/>
  <c r="M2497" i="3" s="1"/>
  <c r="J1121" i="3"/>
  <c r="M1121" i="3" s="1"/>
  <c r="J1051" i="3"/>
  <c r="M1051" i="3" s="1"/>
  <c r="J1164" i="3"/>
  <c r="M1164" i="3" s="1"/>
  <c r="J1130" i="3"/>
  <c r="M1130" i="3" s="1"/>
  <c r="J885" i="3"/>
  <c r="M885" i="3" s="1"/>
  <c r="J1012" i="3"/>
  <c r="M1012" i="3" s="1"/>
  <c r="J1154" i="3"/>
  <c r="M1154" i="3" s="1"/>
  <c r="J994" i="3"/>
  <c r="M994" i="3" s="1"/>
  <c r="J790" i="3"/>
  <c r="M790" i="3" s="1"/>
  <c r="J779" i="3"/>
  <c r="M779" i="3" s="1"/>
  <c r="J2508" i="3"/>
  <c r="M2508" i="3" s="1"/>
  <c r="J1474" i="3"/>
  <c r="M1474" i="3" s="1"/>
  <c r="J1469" i="3"/>
  <c r="J1490" i="3"/>
  <c r="J771" i="3"/>
  <c r="I964" i="3"/>
  <c r="H701" i="3"/>
  <c r="E73" i="7"/>
  <c r="H2404" i="3"/>
  <c r="H2562" i="3"/>
  <c r="H2389" i="3"/>
  <c r="H2570" i="3"/>
  <c r="H2394" i="3"/>
  <c r="K2394" i="3" s="1"/>
  <c r="H2420" i="3"/>
  <c r="I1416" i="3"/>
  <c r="L1416" i="3" s="1"/>
  <c r="F52" i="7"/>
  <c r="I3051" i="3"/>
  <c r="L3051" i="3" s="1"/>
  <c r="I2389" i="3"/>
  <c r="I2570" i="3"/>
  <c r="I2562" i="3"/>
  <c r="I2420" i="3"/>
  <c r="I2404" i="3"/>
  <c r="I2974" i="3"/>
  <c r="L2974" i="3" s="1"/>
  <c r="I2961" i="3"/>
  <c r="L2961" i="3" s="1"/>
  <c r="F73" i="7"/>
  <c r="I2394" i="3"/>
  <c r="L2394" i="3" s="1"/>
  <c r="I2986" i="3"/>
  <c r="L2986" i="3" s="1"/>
  <c r="I2932" i="3"/>
  <c r="H3046" i="3"/>
  <c r="K3046" i="3" s="1"/>
  <c r="H2782" i="3"/>
  <c r="I3016" i="3"/>
  <c r="O1621" i="3"/>
  <c r="H9" i="7"/>
  <c r="J405" i="3"/>
  <c r="J395" i="3"/>
  <c r="M395" i="3" s="1"/>
  <c r="G23" i="7"/>
  <c r="J367" i="3"/>
  <c r="M367" i="3" s="1"/>
  <c r="J1549" i="3"/>
  <c r="M1549" i="3" s="1"/>
  <c r="J370" i="3"/>
  <c r="M370" i="3" s="1"/>
  <c r="J3090" i="3"/>
  <c r="J380" i="3"/>
  <c r="M380" i="3" s="1"/>
  <c r="J3093" i="3"/>
  <c r="M3093" i="3" s="1"/>
  <c r="J383" i="3"/>
  <c r="M383" i="3" s="1"/>
  <c r="G52" i="7"/>
  <c r="J3042" i="3"/>
  <c r="J3051" i="3"/>
  <c r="M3051" i="3" s="1"/>
  <c r="J1416" i="3"/>
  <c r="M1416" i="3" s="1"/>
  <c r="E80" i="7"/>
  <c r="H3082" i="3"/>
  <c r="K3082" i="3" s="1"/>
  <c r="D4" i="8"/>
  <c r="M21" i="3"/>
  <c r="G4" i="8" s="1"/>
  <c r="H11" i="7"/>
  <c r="H2919" i="3"/>
  <c r="H714" i="3"/>
  <c r="H2986" i="3"/>
  <c r="K2986" i="3" s="1"/>
  <c r="E75" i="7"/>
  <c r="H75" i="7" s="1"/>
  <c r="H2741" i="3"/>
  <c r="K2741" i="3" s="1"/>
  <c r="H2758" i="3"/>
  <c r="K2758" i="3" s="1"/>
  <c r="H2747" i="3"/>
  <c r="K2747" i="3" s="1"/>
  <c r="H2733" i="3"/>
  <c r="K2733" i="3" s="1"/>
  <c r="O2733" i="3" s="1"/>
  <c r="H2770" i="3"/>
  <c r="K2770" i="3" s="1"/>
  <c r="O2770" i="3" s="1"/>
  <c r="H725" i="3"/>
  <c r="I3049" i="3"/>
  <c r="I3082" i="3"/>
  <c r="L3082" i="3" s="1"/>
  <c r="I3092" i="3"/>
  <c r="L3092" i="3" s="1"/>
  <c r="F80" i="7"/>
  <c r="I3033" i="3"/>
  <c r="L3033" i="3" s="1"/>
  <c r="I3065" i="3"/>
  <c r="J2389" i="3"/>
  <c r="J2404" i="3"/>
  <c r="J2394" i="3"/>
  <c r="M2394" i="3" s="1"/>
  <c r="J2961" i="3"/>
  <c r="M2961" i="3" s="1"/>
  <c r="J2420" i="3"/>
  <c r="J2570" i="3"/>
  <c r="J2974" i="3"/>
  <c r="M2974" i="3" s="1"/>
  <c r="J2562" i="3"/>
  <c r="G73" i="7"/>
  <c r="J2986" i="3"/>
  <c r="M2986" i="3" s="1"/>
  <c r="H2828" i="3"/>
  <c r="E78" i="7"/>
  <c r="E4" i="8"/>
  <c r="I305" i="3"/>
  <c r="I287" i="3"/>
  <c r="L287" i="3" s="1"/>
  <c r="F19" i="7"/>
  <c r="I1873" i="3"/>
  <c r="L1873" i="3" s="1"/>
  <c r="I1866" i="3"/>
  <c r="L1866" i="3" s="1"/>
  <c r="I284" i="3"/>
  <c r="L284" i="3" s="1"/>
  <c r="I291" i="3"/>
  <c r="L291" i="3" s="1"/>
  <c r="H1549" i="3"/>
  <c r="K1549" i="3" s="1"/>
  <c r="H380" i="3"/>
  <c r="K380" i="3" s="1"/>
  <c r="H383" i="3"/>
  <c r="K383" i="3" s="1"/>
  <c r="H405" i="3"/>
  <c r="H395" i="3"/>
  <c r="K395" i="3" s="1"/>
  <c r="H370" i="3"/>
  <c r="K370" i="3" s="1"/>
  <c r="H367" i="3"/>
  <c r="K367" i="3" s="1"/>
  <c r="E23" i="7"/>
  <c r="H3090" i="3"/>
  <c r="H2769" i="3"/>
  <c r="K2769" i="3" s="1"/>
  <c r="H2700" i="3"/>
  <c r="H2691" i="3"/>
  <c r="H2451" i="3"/>
  <c r="K2451" i="3" s="1"/>
  <c r="H2670" i="3"/>
  <c r="H2666" i="3"/>
  <c r="H2677" i="3"/>
  <c r="K2677" i="3" s="1"/>
  <c r="H2433" i="3"/>
  <c r="H2684" i="3"/>
  <c r="H2478" i="3"/>
  <c r="H2278" i="3"/>
  <c r="H2539" i="3"/>
  <c r="H2440" i="3"/>
  <c r="K2440" i="3" s="1"/>
  <c r="H2707" i="3"/>
  <c r="H2524" i="3"/>
  <c r="H2653" i="3"/>
  <c r="H2508" i="3"/>
  <c r="K2508" i="3" s="1"/>
  <c r="H2739" i="3"/>
  <c r="K2739" i="3" s="1"/>
  <c r="H2497" i="3"/>
  <c r="K2497" i="3" s="1"/>
  <c r="H2468" i="3"/>
  <c r="H2641" i="3"/>
  <c r="H1474" i="3"/>
  <c r="K1474" i="3" s="1"/>
  <c r="H1486" i="3"/>
  <c r="K1486" i="3" s="1"/>
  <c r="H1498" i="3"/>
  <c r="K1498" i="3" s="1"/>
  <c r="H1012" i="3"/>
  <c r="K1012" i="3" s="1"/>
  <c r="H1004" i="3"/>
  <c r="K1004" i="3" s="1"/>
  <c r="H1121" i="3"/>
  <c r="K1121" i="3" s="1"/>
  <c r="H965" i="3"/>
  <c r="K965" i="3" s="1"/>
  <c r="H994" i="3"/>
  <c r="K994" i="3" s="1"/>
  <c r="H1074" i="3"/>
  <c r="K1074" i="3" s="1"/>
  <c r="H1144" i="3"/>
  <c r="K1144" i="3" s="1"/>
  <c r="H1154" i="3"/>
  <c r="K1154" i="3" s="1"/>
  <c r="H1108" i="3"/>
  <c r="H942" i="3"/>
  <c r="K942" i="3" s="1"/>
  <c r="H1101" i="3"/>
  <c r="K1101" i="3" s="1"/>
  <c r="H1089" i="3"/>
  <c r="K1089" i="3" s="1"/>
  <c r="H983" i="3"/>
  <c r="K983" i="3" s="1"/>
  <c r="H1164" i="3"/>
  <c r="K1164" i="3" s="1"/>
  <c r="H991" i="3"/>
  <c r="K991" i="3" s="1"/>
  <c r="H1175" i="3"/>
  <c r="K1175" i="3" s="1"/>
  <c r="H972" i="3"/>
  <c r="K972" i="3" s="1"/>
  <c r="H956" i="3"/>
  <c r="K956" i="3" s="1"/>
  <c r="H1062" i="3"/>
  <c r="K1062" i="3" s="1"/>
  <c r="H1223" i="3"/>
  <c r="H1130" i="3"/>
  <c r="K1130" i="3" s="1"/>
  <c r="H1038" i="3"/>
  <c r="K1038" i="3" s="1"/>
  <c r="H885" i="3"/>
  <c r="K885" i="3" s="1"/>
  <c r="H909" i="3"/>
  <c r="K909" i="3" s="1"/>
  <c r="H1051" i="3"/>
  <c r="K1051" i="3" s="1"/>
  <c r="H790" i="3"/>
  <c r="K790" i="3" s="1"/>
  <c r="H818" i="3"/>
  <c r="K818" i="3" s="1"/>
  <c r="E37" i="7"/>
  <c r="H779" i="3"/>
  <c r="K779" i="3" s="1"/>
  <c r="H828" i="3"/>
  <c r="K828" i="3" s="1"/>
  <c r="H844" i="3"/>
  <c r="K844" i="3" s="1"/>
  <c r="H775" i="3"/>
  <c r="K775" i="3" s="1"/>
  <c r="H791" i="3"/>
  <c r="K791" i="3" s="1"/>
  <c r="H805" i="3"/>
  <c r="K805" i="3" s="1"/>
  <c r="J1405" i="3"/>
  <c r="H3049" i="3"/>
  <c r="H3033" i="3"/>
  <c r="K3033" i="3" s="1"/>
  <c r="H3016" i="3"/>
  <c r="H3045" i="3"/>
  <c r="K3045" i="3" s="1"/>
  <c r="H3069" i="3"/>
  <c r="K3069" i="3" s="1"/>
  <c r="H3092" i="3"/>
  <c r="K3092" i="3" s="1"/>
  <c r="H3025" i="3"/>
  <c r="H2984" i="3"/>
  <c r="J3082" i="3"/>
  <c r="M3082" i="3" s="1"/>
  <c r="J3092" i="3"/>
  <c r="M3092" i="3" s="1"/>
  <c r="J3025" i="3"/>
  <c r="J3016" i="3"/>
  <c r="J3050" i="3"/>
  <c r="M3050" i="3" s="1"/>
  <c r="O3050" i="3" s="1"/>
  <c r="J3033" i="3"/>
  <c r="M3033" i="3" s="1"/>
  <c r="H2961" i="3"/>
  <c r="H2837" i="3"/>
  <c r="K2837" i="3" s="1"/>
  <c r="E76" i="7"/>
  <c r="H2838" i="3"/>
  <c r="K2838" i="3" s="1"/>
  <c r="H2910" i="3"/>
  <c r="K2910" i="3" s="1"/>
  <c r="E283" i="8" s="1"/>
  <c r="I3004" i="3"/>
  <c r="L3004" i="3" s="1"/>
  <c r="H2746" i="3"/>
  <c r="I3056" i="3"/>
  <c r="L3056" i="3" s="1"/>
  <c r="I3077" i="3"/>
  <c r="B15" i="8"/>
  <c r="K137" i="3"/>
  <c r="H1416" i="3"/>
  <c r="K1416" i="3" s="1"/>
  <c r="H3051" i="3"/>
  <c r="K3051" i="3" s="1"/>
  <c r="E52" i="7"/>
  <c r="H2972" i="3"/>
  <c r="G79" i="7"/>
  <c r="F79" i="7"/>
  <c r="G80" i="7"/>
  <c r="H3077" i="3"/>
  <c r="J3045" i="3"/>
  <c r="M3045" i="3" s="1"/>
  <c r="E8" i="8"/>
  <c r="H8" i="7"/>
  <c r="I405" i="3"/>
  <c r="I370" i="3"/>
  <c r="L370" i="3" s="1"/>
  <c r="I367" i="3"/>
  <c r="L367" i="3" s="1"/>
  <c r="I383" i="3"/>
  <c r="L383" i="3" s="1"/>
  <c r="I1549" i="3"/>
  <c r="L1549" i="3" s="1"/>
  <c r="I380" i="3"/>
  <c r="L380" i="3" s="1"/>
  <c r="I395" i="3"/>
  <c r="L395" i="3" s="1"/>
  <c r="I3090" i="3"/>
  <c r="F23" i="7"/>
  <c r="I3093" i="3"/>
  <c r="L3093" i="3" s="1"/>
  <c r="H3065" i="3"/>
  <c r="K3065" i="3" s="1"/>
  <c r="J3065" i="3"/>
  <c r="M3065" i="3" s="1"/>
  <c r="G295" i="8" s="1"/>
  <c r="H2974" i="3"/>
  <c r="K2974" i="3" s="1"/>
  <c r="H3042" i="3"/>
  <c r="I3042" i="3"/>
  <c r="J3056" i="3"/>
  <c r="M3056" i="3" s="1"/>
  <c r="J3077" i="3"/>
  <c r="J3049" i="3"/>
  <c r="I3045" i="3"/>
  <c r="L3045" i="3" s="1"/>
  <c r="H3004" i="3"/>
  <c r="K3004" i="3" s="1"/>
  <c r="E290" i="8" s="1"/>
  <c r="J3004" i="3"/>
  <c r="I2919" i="3"/>
  <c r="I2998" i="3"/>
  <c r="J2932" i="3"/>
  <c r="H2709" i="3"/>
  <c r="K2709" i="3" s="1"/>
  <c r="H2738" i="3"/>
  <c r="K2738" i="3" s="1"/>
  <c r="H2450" i="3"/>
  <c r="H2704" i="3"/>
  <c r="K2704" i="3" s="1"/>
  <c r="H2437" i="3"/>
  <c r="H2506" i="3"/>
  <c r="H2453" i="3"/>
  <c r="K2453" i="3" s="1"/>
  <c r="H2492" i="3"/>
  <c r="E71" i="7"/>
  <c r="H2757" i="3"/>
  <c r="I3069" i="3"/>
  <c r="L3069" i="3" s="1"/>
  <c r="H3056" i="3"/>
  <c r="K3056" i="3" s="1"/>
  <c r="I3025" i="3"/>
  <c r="I207" i="3"/>
  <c r="L207" i="3" s="1"/>
  <c r="E3" i="7"/>
  <c r="H166" i="3"/>
  <c r="K166" i="3" s="1"/>
  <c r="H65" i="3"/>
  <c r="H48" i="3"/>
  <c r="K48" i="3" s="1"/>
  <c r="H52" i="3"/>
  <c r="K52" i="3" s="1"/>
  <c r="I215" i="3"/>
  <c r="L215" i="3" s="1"/>
  <c r="I223" i="3"/>
  <c r="L223" i="3" s="1"/>
  <c r="I232" i="3"/>
  <c r="L232" i="3" s="1"/>
  <c r="I206" i="3"/>
  <c r="L206" i="3" s="1"/>
  <c r="G13" i="7"/>
  <c r="I315" i="3"/>
  <c r="I317" i="3"/>
  <c r="L317" i="3" s="1"/>
  <c r="J348" i="3"/>
  <c r="M348" i="3" s="1"/>
  <c r="J359" i="3"/>
  <c r="M359" i="3" s="1"/>
  <c r="J94" i="3"/>
  <c r="F2" i="7"/>
  <c r="L264" i="3"/>
  <c r="F30" i="8" s="1"/>
  <c r="C30" i="8"/>
  <c r="H56" i="3"/>
  <c r="K56" i="3" s="1"/>
  <c r="H2" i="3"/>
  <c r="H43" i="3"/>
  <c r="H969" i="3"/>
  <c r="K969" i="3" s="1"/>
  <c r="H980" i="3"/>
  <c r="K980" i="3" s="1"/>
  <c r="H248" i="3"/>
  <c r="K248" i="3" s="1"/>
  <c r="H246" i="3"/>
  <c r="I685" i="3"/>
  <c r="L685" i="3" s="1"/>
  <c r="O685" i="3" s="1"/>
  <c r="F35" i="7"/>
  <c r="J56" i="3"/>
  <c r="M56" i="3" s="1"/>
  <c r="H161" i="3"/>
  <c r="H204" i="3"/>
  <c r="C29" i="8"/>
  <c r="L252" i="3"/>
  <c r="F29" i="8" s="1"/>
  <c r="J349" i="3"/>
  <c r="M349" i="3" s="1"/>
  <c r="M264" i="3"/>
  <c r="G30" i="8" s="1"/>
  <c r="D30" i="8"/>
  <c r="I192" i="3"/>
  <c r="I76" i="3"/>
  <c r="I239" i="3"/>
  <c r="I65" i="3"/>
  <c r="I51" i="3"/>
  <c r="I221" i="3"/>
  <c r="I179" i="3"/>
  <c r="I43" i="3"/>
  <c r="I231" i="3"/>
  <c r="I213" i="3"/>
  <c r="I33" i="3"/>
  <c r="I199" i="3"/>
  <c r="I161" i="3"/>
  <c r="I204" i="3"/>
  <c r="I10" i="3"/>
  <c r="I111" i="3"/>
  <c r="L111" i="3" s="1"/>
  <c r="H199" i="3"/>
  <c r="J2" i="3"/>
  <c r="J171" i="3"/>
  <c r="I171" i="3"/>
  <c r="G15" i="7"/>
  <c r="J33" i="3"/>
  <c r="G2" i="7"/>
  <c r="J37" i="3"/>
  <c r="M37" i="3" s="1"/>
  <c r="I21" i="3"/>
  <c r="H207" i="3"/>
  <c r="K207" i="3" s="1"/>
  <c r="J58" i="3"/>
  <c r="J52" i="3"/>
  <c r="M52" i="3" s="1"/>
  <c r="J48" i="3"/>
  <c r="M48" i="3" s="1"/>
  <c r="L137" i="3"/>
  <c r="F15" i="8" s="1"/>
  <c r="J223" i="3"/>
  <c r="M223" i="3" s="1"/>
  <c r="J206" i="3"/>
  <c r="M206" i="3" s="1"/>
  <c r="J232" i="3"/>
  <c r="M232" i="3" s="1"/>
  <c r="J215" i="3"/>
  <c r="M215" i="3" s="1"/>
  <c r="E13" i="7"/>
  <c r="D29" i="8"/>
  <c r="M252" i="3"/>
  <c r="G29" i="8" s="1"/>
  <c r="O253" i="3"/>
  <c r="H259" i="3"/>
  <c r="K259" i="3" s="1"/>
  <c r="O259" i="3" s="1"/>
  <c r="E17" i="7"/>
  <c r="J357" i="3"/>
  <c r="M357" i="3" s="1"/>
  <c r="H1152" i="3"/>
  <c r="K1152" i="3" s="1"/>
  <c r="H1143" i="3"/>
  <c r="K1143" i="3" s="1"/>
  <c r="O1143" i="3" s="1"/>
  <c r="H406" i="3"/>
  <c r="K406" i="3" s="1"/>
  <c r="H663" i="3"/>
  <c r="K663" i="3" s="1"/>
  <c r="H398" i="3"/>
  <c r="K398" i="3" s="1"/>
  <c r="H394" i="3"/>
  <c r="K394" i="3" s="1"/>
  <c r="O394" i="3" s="1"/>
  <c r="E24" i="7"/>
  <c r="H24" i="7" s="1"/>
  <c r="H652" i="3"/>
  <c r="K652" i="3" s="1"/>
  <c r="I166" i="3"/>
  <c r="L166" i="3" s="1"/>
  <c r="H111" i="3"/>
  <c r="K111" i="3" s="1"/>
  <c r="E4" i="7"/>
  <c r="B8" i="8"/>
  <c r="H171" i="3"/>
  <c r="H81" i="3"/>
  <c r="K81" i="3" s="1"/>
  <c r="H75" i="3"/>
  <c r="K75" i="3" s="1"/>
  <c r="H107" i="3"/>
  <c r="H94" i="3"/>
  <c r="I1402" i="3"/>
  <c r="L1402" i="3" s="1"/>
  <c r="I642" i="3"/>
  <c r="L642" i="3" s="1"/>
  <c r="I1400" i="3"/>
  <c r="L1400" i="3" s="1"/>
  <c r="I614" i="3"/>
  <c r="L614" i="3" s="1"/>
  <c r="I1401" i="3"/>
  <c r="L1401" i="3" s="1"/>
  <c r="I625" i="3"/>
  <c r="L625" i="3" s="1"/>
  <c r="I1268" i="3"/>
  <c r="L1268" i="3" s="1"/>
  <c r="F32" i="7"/>
  <c r="I1487" i="3"/>
  <c r="L1487" i="3" s="1"/>
  <c r="I1286" i="3"/>
  <c r="L1286" i="3" s="1"/>
  <c r="H264" i="3"/>
  <c r="H33" i="3"/>
  <c r="H239" i="3"/>
  <c r="H10" i="3"/>
  <c r="I52" i="3"/>
  <c r="L52" i="3" s="1"/>
  <c r="I48" i="3"/>
  <c r="L48" i="3" s="1"/>
  <c r="F14" i="7"/>
  <c r="H14" i="7" s="1"/>
  <c r="J627" i="3"/>
  <c r="M627" i="3" s="1"/>
  <c r="M2344" i="3"/>
  <c r="G235" i="8" s="1"/>
  <c r="D235" i="8"/>
  <c r="I623" i="3"/>
  <c r="L623" i="3" s="1"/>
  <c r="J12" i="3"/>
  <c r="M12" i="3" s="1"/>
  <c r="I56" i="3"/>
  <c r="L56" i="3" s="1"/>
  <c r="H221" i="3"/>
  <c r="J107" i="3"/>
  <c r="J75" i="3"/>
  <c r="M75" i="3" s="1"/>
  <c r="J117" i="3"/>
  <c r="J315" i="3"/>
  <c r="G21" i="7"/>
  <c r="J317" i="3"/>
  <c r="M317" i="3" s="1"/>
  <c r="O854" i="3"/>
  <c r="J43" i="3"/>
  <c r="G4" i="7"/>
  <c r="H213" i="3"/>
  <c r="H51" i="3"/>
  <c r="J193" i="3"/>
  <c r="M193" i="3" s="1"/>
  <c r="J164" i="3"/>
  <c r="M164" i="3" s="1"/>
  <c r="J181" i="3"/>
  <c r="M181" i="3" s="1"/>
  <c r="J200" i="3"/>
  <c r="M200" i="3" s="1"/>
  <c r="J155" i="3"/>
  <c r="H155" i="3"/>
  <c r="H181" i="3"/>
  <c r="K181" i="3" s="1"/>
  <c r="H164" i="3"/>
  <c r="K164" i="3" s="1"/>
  <c r="H193" i="3"/>
  <c r="K193" i="3" s="1"/>
  <c r="H200" i="3"/>
  <c r="K200" i="3" s="1"/>
  <c r="I248" i="3"/>
  <c r="L248" i="3" s="1"/>
  <c r="F28" i="8" s="1"/>
  <c r="J591" i="3"/>
  <c r="M591" i="3" s="1"/>
  <c r="H2344" i="3"/>
  <c r="H1428" i="3"/>
  <c r="K1428" i="3" s="1"/>
  <c r="H407" i="3"/>
  <c r="K407" i="3" s="1"/>
  <c r="H571" i="3"/>
  <c r="K571" i="3" s="1"/>
  <c r="E25" i="7"/>
  <c r="H25" i="7" s="1"/>
  <c r="H564" i="3"/>
  <c r="K564" i="3" s="1"/>
  <c r="I1485" i="3"/>
  <c r="L1485" i="3" s="1"/>
  <c r="J161" i="3"/>
  <c r="J221" i="3"/>
  <c r="J179" i="3"/>
  <c r="J204" i="3"/>
  <c r="J239" i="3"/>
  <c r="J51" i="3"/>
  <c r="J213" i="3"/>
  <c r="J65" i="3"/>
  <c r="J76" i="3"/>
  <c r="J192" i="3"/>
  <c r="J231" i="3"/>
  <c r="J199" i="3"/>
  <c r="J10" i="3"/>
  <c r="I173" i="3"/>
  <c r="L173" i="3" s="1"/>
  <c r="B4" i="8"/>
  <c r="H76" i="3"/>
  <c r="H231" i="3"/>
  <c r="H179" i="3"/>
  <c r="J137" i="3"/>
  <c r="I81" i="3"/>
  <c r="L81" i="3" s="1"/>
  <c r="I107" i="3"/>
  <c r="I94" i="3"/>
  <c r="I75" i="3"/>
  <c r="L75" i="3" s="1"/>
  <c r="I117" i="3"/>
  <c r="E15" i="7"/>
  <c r="G18" i="7"/>
  <c r="H18" i="7" s="1"/>
  <c r="I711" i="3"/>
  <c r="L711" i="3" s="1"/>
  <c r="H26" i="7"/>
  <c r="H1487" i="3"/>
  <c r="K1487" i="3" s="1"/>
  <c r="H1485" i="3"/>
  <c r="K1485" i="3" s="1"/>
  <c r="H1401" i="3"/>
  <c r="K1401" i="3" s="1"/>
  <c r="H1286" i="3"/>
  <c r="K1286" i="3" s="1"/>
  <c r="H1268" i="3"/>
  <c r="K1268" i="3" s="1"/>
  <c r="H1400" i="3"/>
  <c r="K1400" i="3" s="1"/>
  <c r="H625" i="3"/>
  <c r="K625" i="3" s="1"/>
  <c r="H642" i="3"/>
  <c r="K642" i="3" s="1"/>
  <c r="E32" i="7"/>
  <c r="H614" i="3"/>
  <c r="K614" i="3" s="1"/>
  <c r="H1402" i="3"/>
  <c r="K1402" i="3" s="1"/>
  <c r="H623" i="3"/>
  <c r="K623" i="3" s="1"/>
  <c r="H37" i="3"/>
  <c r="K37" i="3" s="1"/>
  <c r="H12" i="3"/>
  <c r="K12" i="3" s="1"/>
  <c r="H4" i="3"/>
  <c r="K4" i="3" s="1"/>
  <c r="H44" i="3"/>
  <c r="K44" i="3" s="1"/>
  <c r="I155" i="3"/>
  <c r="I193" i="3"/>
  <c r="L193" i="3" s="1"/>
  <c r="I200" i="3"/>
  <c r="L200" i="3" s="1"/>
  <c r="I181" i="3"/>
  <c r="L181" i="3" s="1"/>
  <c r="I164" i="3"/>
  <c r="L164" i="3" s="1"/>
  <c r="F13" i="7"/>
  <c r="K252" i="3"/>
  <c r="J595" i="3"/>
  <c r="M595" i="3" s="1"/>
  <c r="O477" i="3"/>
  <c r="J81" i="3"/>
  <c r="M81" i="3" s="1"/>
  <c r="F3" i="7"/>
  <c r="H192" i="3"/>
  <c r="H223" i="3"/>
  <c r="K223" i="3" s="1"/>
  <c r="H215" i="3"/>
  <c r="K215" i="3" s="1"/>
  <c r="H232" i="3"/>
  <c r="K232" i="3" s="1"/>
  <c r="H217" i="3"/>
  <c r="K217" i="3" s="1"/>
  <c r="O217" i="3" s="1"/>
  <c r="H206" i="3"/>
  <c r="K206" i="3" s="1"/>
  <c r="M246" i="3"/>
  <c r="G28" i="8" s="1"/>
  <c r="D28" i="8"/>
  <c r="I969" i="3"/>
  <c r="L969" i="3" s="1"/>
  <c r="F21" i="7"/>
  <c r="J698" i="3"/>
  <c r="M698" i="3" s="1"/>
  <c r="O698" i="3" s="1"/>
  <c r="G22" i="7"/>
  <c r="J1379" i="3"/>
  <c r="M1379" i="3" s="1"/>
  <c r="H117" i="3"/>
  <c r="I349" i="3"/>
  <c r="L349" i="3" s="1"/>
  <c r="I1369" i="3"/>
  <c r="L1369" i="3" s="1"/>
  <c r="J406" i="3"/>
  <c r="M406" i="3" s="1"/>
  <c r="I652" i="3"/>
  <c r="L652" i="3" s="1"/>
  <c r="L2344" i="3"/>
  <c r="F235" i="8" s="1"/>
  <c r="C235" i="8"/>
  <c r="H437" i="3"/>
  <c r="K437" i="3" s="1"/>
  <c r="H780" i="3"/>
  <c r="K780" i="3" s="1"/>
  <c r="O780" i="3" s="1"/>
  <c r="H754" i="3"/>
  <c r="K754" i="3" s="1"/>
  <c r="H776" i="3"/>
  <c r="K776" i="3" s="1"/>
  <c r="O776" i="3" s="1"/>
  <c r="J625" i="3"/>
  <c r="M625" i="3" s="1"/>
  <c r="J1402" i="3"/>
  <c r="M1402" i="3" s="1"/>
  <c r="I645" i="3"/>
  <c r="L645" i="3" s="1"/>
  <c r="I710" i="3"/>
  <c r="L710" i="3" s="1"/>
  <c r="G30" i="7"/>
  <c r="J636" i="3"/>
  <c r="M636" i="3" s="1"/>
  <c r="J856" i="3"/>
  <c r="M856" i="3" s="1"/>
  <c r="F31" i="7"/>
  <c r="J869" i="3"/>
  <c r="M869" i="3" s="1"/>
  <c r="F39" i="7"/>
  <c r="H39" i="7" s="1"/>
  <c r="H317" i="3"/>
  <c r="K317" i="3" s="1"/>
  <c r="H896" i="3"/>
  <c r="K896" i="3" s="1"/>
  <c r="O896" i="3" s="1"/>
  <c r="H636" i="3"/>
  <c r="K636" i="3" s="1"/>
  <c r="H697" i="3"/>
  <c r="K697" i="3" s="1"/>
  <c r="H710" i="3"/>
  <c r="K710" i="3" s="1"/>
  <c r="H675" i="3"/>
  <c r="K675" i="3" s="1"/>
  <c r="H626" i="3"/>
  <c r="K626" i="3" s="1"/>
  <c r="H856" i="3"/>
  <c r="K856" i="3" s="1"/>
  <c r="H870" i="3"/>
  <c r="K870" i="3" s="1"/>
  <c r="H348" i="3"/>
  <c r="K348" i="3" s="1"/>
  <c r="O900" i="3"/>
  <c r="I475" i="3"/>
  <c r="I423" i="3"/>
  <c r="I714" i="3"/>
  <c r="I725" i="3"/>
  <c r="J623" i="3"/>
  <c r="M623" i="3" s="1"/>
  <c r="J1400" i="3"/>
  <c r="I697" i="3"/>
  <c r="L697" i="3" s="1"/>
  <c r="I665" i="3"/>
  <c r="L665" i="3" s="1"/>
  <c r="J870" i="3"/>
  <c r="M870" i="3" s="1"/>
  <c r="J645" i="3"/>
  <c r="M645" i="3" s="1"/>
  <c r="J407" i="3"/>
  <c r="M407" i="3" s="1"/>
  <c r="I407" i="3"/>
  <c r="L407" i="3" s="1"/>
  <c r="I470" i="3"/>
  <c r="L470" i="3" s="1"/>
  <c r="I467" i="3"/>
  <c r="I445" i="3"/>
  <c r="E30" i="7"/>
  <c r="H516" i="3"/>
  <c r="K516" i="3" s="1"/>
  <c r="O516" i="3" s="1"/>
  <c r="H513" i="3"/>
  <c r="K513" i="3" s="1"/>
  <c r="O513" i="3" s="1"/>
  <c r="E35" i="7"/>
  <c r="H869" i="3"/>
  <c r="K869" i="3" s="1"/>
  <c r="H429" i="3"/>
  <c r="K429" i="3" s="1"/>
  <c r="O429" i="3" s="1"/>
  <c r="O906" i="3"/>
  <c r="H46" i="7"/>
  <c r="J714" i="3"/>
  <c r="J725" i="3"/>
  <c r="K445" i="3"/>
  <c r="K315" i="3"/>
  <c r="J564" i="3"/>
  <c r="M564" i="3" s="1"/>
  <c r="I571" i="3"/>
  <c r="L571" i="3" s="1"/>
  <c r="H595" i="3"/>
  <c r="K595" i="3" s="1"/>
  <c r="H655" i="3"/>
  <c r="K655" i="3" s="1"/>
  <c r="J571" i="3"/>
  <c r="M571" i="3" s="1"/>
  <c r="I1428" i="3"/>
  <c r="L1428" i="3" s="1"/>
  <c r="J467" i="3"/>
  <c r="J445" i="3"/>
  <c r="G35" i="7"/>
  <c r="H687" i="3"/>
  <c r="K687" i="3" s="1"/>
  <c r="H665" i="3"/>
  <c r="K665" i="3" s="1"/>
  <c r="H711" i="3"/>
  <c r="K711" i="3" s="1"/>
  <c r="H265" i="3"/>
  <c r="K265" i="3" s="1"/>
  <c r="O265" i="3" s="1"/>
  <c r="I357" i="3"/>
  <c r="L357" i="3" s="1"/>
  <c r="I595" i="3"/>
  <c r="L595" i="3" s="1"/>
  <c r="J398" i="3"/>
  <c r="M398" i="3" s="1"/>
  <c r="I663" i="3"/>
  <c r="L663" i="3" s="1"/>
  <c r="I1152" i="3"/>
  <c r="L1152" i="3" s="1"/>
  <c r="H467" i="3"/>
  <c r="J2205" i="3"/>
  <c r="J2216" i="3"/>
  <c r="J2193" i="3"/>
  <c r="J1011" i="3"/>
  <c r="M1011" i="3" s="1"/>
  <c r="G41" i="7"/>
  <c r="J2221" i="3"/>
  <c r="M2221" i="3" s="1"/>
  <c r="J1003" i="3"/>
  <c r="M1003" i="3" s="1"/>
  <c r="J1049" i="3"/>
  <c r="M1049" i="3" s="1"/>
  <c r="J1007" i="3"/>
  <c r="M1007" i="3" s="1"/>
  <c r="J1428" i="3"/>
  <c r="M1428" i="3" s="1"/>
  <c r="H475" i="3"/>
  <c r="H423" i="3"/>
  <c r="I612" i="3"/>
  <c r="L612" i="3" s="1"/>
  <c r="O612" i="3" s="1"/>
  <c r="H1379" i="3"/>
  <c r="K1379" i="3" s="1"/>
  <c r="H1369" i="3"/>
  <c r="K1369" i="3" s="1"/>
  <c r="H591" i="3"/>
  <c r="K591" i="3" s="1"/>
  <c r="H357" i="3"/>
  <c r="K357" i="3" s="1"/>
  <c r="H359" i="3"/>
  <c r="K359" i="3" s="1"/>
  <c r="H627" i="3"/>
  <c r="K627" i="3" s="1"/>
  <c r="H349" i="3"/>
  <c r="K349" i="3" s="1"/>
  <c r="J475" i="3"/>
  <c r="J423" i="3"/>
  <c r="E28" i="7"/>
  <c r="H28" i="7" s="1"/>
  <c r="J642" i="3"/>
  <c r="M642" i="3" s="1"/>
  <c r="I655" i="3"/>
  <c r="L655" i="3" s="1"/>
  <c r="G33" i="7"/>
  <c r="H33" i="7" s="1"/>
  <c r="J626" i="3"/>
  <c r="M626" i="3" s="1"/>
  <c r="E38" i="7"/>
  <c r="H454" i="3"/>
  <c r="K454" i="3" s="1"/>
  <c r="H645" i="3"/>
  <c r="K645" i="3" s="1"/>
  <c r="G40" i="7"/>
  <c r="H40" i="7" s="1"/>
  <c r="J918" i="3"/>
  <c r="M918" i="3" s="1"/>
  <c r="H1065" i="3"/>
  <c r="K1065" i="3" s="1"/>
  <c r="H1060" i="3"/>
  <c r="K1060" i="3" s="1"/>
  <c r="E42" i="7"/>
  <c r="H1165" i="3"/>
  <c r="K1165" i="3" s="1"/>
  <c r="O1165" i="3" s="1"/>
  <c r="H1162" i="3"/>
  <c r="K1162" i="3" s="1"/>
  <c r="H1193" i="3"/>
  <c r="K1193" i="3" s="1"/>
  <c r="E45" i="7"/>
  <c r="H45" i="7" s="1"/>
  <c r="H1210" i="3"/>
  <c r="K1210" i="3" s="1"/>
  <c r="I922" i="3"/>
  <c r="L922" i="3" s="1"/>
  <c r="H1197" i="3"/>
  <c r="K1197" i="3" s="1"/>
  <c r="H922" i="3"/>
  <c r="K922" i="3" s="1"/>
  <c r="H1187" i="3"/>
  <c r="K1187" i="3" s="1"/>
  <c r="O1187" i="3" s="1"/>
  <c r="H1179" i="3"/>
  <c r="K1179" i="3" s="1"/>
  <c r="H918" i="3"/>
  <c r="K918" i="3" s="1"/>
  <c r="H1174" i="3"/>
  <c r="K1174" i="3" s="1"/>
  <c r="I2221" i="3"/>
  <c r="L2221" i="3" s="1"/>
  <c r="I1065" i="3"/>
  <c r="L1065" i="3" s="1"/>
  <c r="F42" i="7"/>
  <c r="I1011" i="3"/>
  <c r="L1011" i="3" s="1"/>
  <c r="J922" i="3"/>
  <c r="M922" i="3" s="1"/>
  <c r="O930" i="3"/>
  <c r="I1060" i="3"/>
  <c r="L1060" i="3" s="1"/>
  <c r="I2039" i="3"/>
  <c r="I2026" i="3"/>
  <c r="I2013" i="3"/>
  <c r="I1184" i="3"/>
  <c r="L1184" i="3" s="1"/>
  <c r="I1204" i="3"/>
  <c r="L1204" i="3" s="1"/>
  <c r="J1174" i="3"/>
  <c r="M1174" i="3" s="1"/>
  <c r="J1060" i="3"/>
  <c r="M1060" i="3" s="1"/>
  <c r="G42" i="7"/>
  <c r="J1179" i="3"/>
  <c r="M1179" i="3" s="1"/>
  <c r="I2216" i="3"/>
  <c r="I2193" i="3"/>
  <c r="I2205" i="3"/>
  <c r="J1197" i="3"/>
  <c r="M1197" i="3" s="1"/>
  <c r="I1007" i="3"/>
  <c r="L1007" i="3" s="1"/>
  <c r="H1172" i="3"/>
  <c r="K1172" i="3" s="1"/>
  <c r="O1172" i="3" s="1"/>
  <c r="I1003" i="3"/>
  <c r="L1003" i="3" s="1"/>
  <c r="H1215" i="3"/>
  <c r="K1215" i="3" s="1"/>
  <c r="O1215" i="3" s="1"/>
  <c r="E48" i="7"/>
  <c r="H1219" i="3"/>
  <c r="K1219" i="3" s="1"/>
  <c r="H1128" i="3"/>
  <c r="K1128" i="3" s="1"/>
  <c r="H1145" i="3"/>
  <c r="K1145" i="3" s="1"/>
  <c r="O1145" i="3" s="1"/>
  <c r="H2039" i="3"/>
  <c r="H2026" i="3"/>
  <c r="H2013" i="3"/>
  <c r="H1184" i="3"/>
  <c r="K1184" i="3" s="1"/>
  <c r="H1204" i="3"/>
  <c r="K1204" i="3" s="1"/>
  <c r="F48" i="7"/>
  <c r="H1276" i="3"/>
  <c r="K1276" i="3" s="1"/>
  <c r="O1276" i="3" s="1"/>
  <c r="H1285" i="3"/>
  <c r="K1285" i="3" s="1"/>
  <c r="H1373" i="3"/>
  <c r="K1373" i="3" s="1"/>
  <c r="I1219" i="3"/>
  <c r="L1219" i="3" s="1"/>
  <c r="J2075" i="3"/>
  <c r="J2047" i="3"/>
  <c r="J2059" i="3"/>
  <c r="G50" i="7"/>
  <c r="J1766" i="3"/>
  <c r="M1766" i="3" s="1"/>
  <c r="J1770" i="3"/>
  <c r="M1770" i="3" s="1"/>
  <c r="H1278" i="3"/>
  <c r="K1278" i="3" s="1"/>
  <c r="I1162" i="3"/>
  <c r="L1162" i="3" s="1"/>
  <c r="J1210" i="3"/>
  <c r="M1210" i="3" s="1"/>
  <c r="H2059" i="3"/>
  <c r="H2075" i="3"/>
  <c r="H1770" i="3"/>
  <c r="K1770" i="3" s="1"/>
  <c r="H1766" i="3"/>
  <c r="K1766" i="3" s="1"/>
  <c r="H2047" i="3"/>
  <c r="H1362" i="3"/>
  <c r="K1362" i="3" s="1"/>
  <c r="G49" i="7"/>
  <c r="I2075" i="3"/>
  <c r="I2047" i="3"/>
  <c r="I2059" i="3"/>
  <c r="I1364" i="3"/>
  <c r="L1364" i="3" s="1"/>
  <c r="I1373" i="3"/>
  <c r="L1373" i="3" s="1"/>
  <c r="F50" i="7"/>
  <c r="I1766" i="3"/>
  <c r="L1766" i="3" s="1"/>
  <c r="J2039" i="3"/>
  <c r="J2026" i="3"/>
  <c r="J2013" i="3"/>
  <c r="H1364" i="3"/>
  <c r="K1364" i="3" s="1"/>
  <c r="H2205" i="3"/>
  <c r="H2193" i="3"/>
  <c r="H2221" i="3"/>
  <c r="K2221" i="3" s="1"/>
  <c r="H2216" i="3"/>
  <c r="H1011" i="3"/>
  <c r="K1011" i="3" s="1"/>
  <c r="E41" i="7"/>
  <c r="H1049" i="3"/>
  <c r="K1049" i="3" s="1"/>
  <c r="H1003" i="3"/>
  <c r="K1003" i="3" s="1"/>
  <c r="I1193" i="3"/>
  <c r="L1193" i="3" s="1"/>
  <c r="J1204" i="3"/>
  <c r="M1204" i="3" s="1"/>
  <c r="I1362" i="3"/>
  <c r="L1362" i="3" s="1"/>
  <c r="H1007" i="3"/>
  <c r="K1007" i="3" s="1"/>
  <c r="E53" i="7"/>
  <c r="F53" i="7"/>
  <c r="I1439" i="3"/>
  <c r="L1439" i="3" s="1"/>
  <c r="H1439" i="3"/>
  <c r="K1439" i="3" s="1"/>
  <c r="H57" i="7"/>
  <c r="J1663" i="3"/>
  <c r="M1663" i="3" s="1"/>
  <c r="O1663" i="3" s="1"/>
  <c r="H1653" i="3"/>
  <c r="K1653" i="3" s="1"/>
  <c r="H1636" i="3"/>
  <c r="K1636" i="3" s="1"/>
  <c r="H1643" i="3"/>
  <c r="K1643" i="3" s="1"/>
  <c r="O1838" i="3"/>
  <c r="J1643" i="3"/>
  <c r="M1643" i="3" s="1"/>
  <c r="J1624" i="3"/>
  <c r="M1624" i="3" s="1"/>
  <c r="O1624" i="3" s="1"/>
  <c r="G55" i="7"/>
  <c r="G56" i="7"/>
  <c r="J1642" i="3"/>
  <c r="M1642" i="3" s="1"/>
  <c r="H1642" i="3"/>
  <c r="K1642" i="3" s="1"/>
  <c r="J1653" i="3"/>
  <c r="M1653" i="3" s="1"/>
  <c r="L2732" i="3"/>
  <c r="J1636" i="3"/>
  <c r="M1636" i="3" s="1"/>
  <c r="C221" i="8"/>
  <c r="H2186" i="3"/>
  <c r="E70" i="7"/>
  <c r="M2607" i="3"/>
  <c r="G256" i="8" s="1"/>
  <c r="D256" i="8"/>
  <c r="M2506" i="3"/>
  <c r="G62" i="7"/>
  <c r="I2437" i="3"/>
  <c r="I2492" i="3"/>
  <c r="I2738" i="3"/>
  <c r="L2738" i="3" s="1"/>
  <c r="I2453" i="3"/>
  <c r="L2453" i="3" s="1"/>
  <c r="I2506" i="3"/>
  <c r="I2450" i="3"/>
  <c r="H2178" i="3"/>
  <c r="K2178" i="3" s="1"/>
  <c r="O2178" i="3" s="1"/>
  <c r="H2176" i="3"/>
  <c r="I2704" i="3"/>
  <c r="L2704" i="3" s="1"/>
  <c r="D221" i="8"/>
  <c r="M2176" i="3"/>
  <c r="G221" i="8" s="1"/>
  <c r="J1841" i="3"/>
  <c r="M1841" i="3" s="1"/>
  <c r="G190" i="8" s="1"/>
  <c r="I2709" i="3"/>
  <c r="L2709" i="3" s="1"/>
  <c r="J2186" i="3"/>
  <c r="G70" i="7"/>
  <c r="F69" i="7"/>
  <c r="H69" i="7" s="1"/>
  <c r="F71" i="7"/>
  <c r="F221" i="8"/>
  <c r="M2437" i="3"/>
  <c r="F72" i="7"/>
  <c r="I2408" i="3"/>
  <c r="L2408" i="3" s="1"/>
  <c r="O2408" i="3" s="1"/>
  <c r="I2365" i="3"/>
  <c r="G71" i="7"/>
  <c r="J2597" i="3"/>
  <c r="M2828" i="3"/>
  <c r="G277" i="8" s="1"/>
  <c r="J2379" i="3"/>
  <c r="G72" i="7"/>
  <c r="J2365" i="3"/>
  <c r="L2186" i="3"/>
  <c r="F222" i="8" s="1"/>
  <c r="J2450" i="3"/>
  <c r="J2356" i="3"/>
  <c r="H2597" i="3"/>
  <c r="E74" i="7"/>
  <c r="H2607" i="3"/>
  <c r="H77" i="7"/>
  <c r="J2599" i="3"/>
  <c r="M2599" i="3" s="1"/>
  <c r="G74" i="7"/>
  <c r="E238" i="8"/>
  <c r="L2607" i="3"/>
  <c r="F256" i="8" s="1"/>
  <c r="M2767" i="3"/>
  <c r="J2732" i="3"/>
  <c r="J2492" i="3"/>
  <c r="I2379" i="3"/>
  <c r="C271" i="8"/>
  <c r="L2767" i="3"/>
  <c r="H2356" i="3"/>
  <c r="I2597" i="3"/>
  <c r="I2599" i="3"/>
  <c r="L2599" i="3" s="1"/>
  <c r="O2599" i="3" s="1"/>
  <c r="I2828" i="3"/>
  <c r="I2837" i="3"/>
  <c r="L2837" i="3" s="1"/>
  <c r="F76" i="7"/>
  <c r="J2819" i="3"/>
  <c r="O754" i="3" l="1"/>
  <c r="O1128" i="3"/>
  <c r="O2741" i="3"/>
  <c r="H22" i="7"/>
  <c r="O2838" i="3"/>
  <c r="O44" i="3"/>
  <c r="O980" i="3"/>
  <c r="O2747" i="3"/>
  <c r="O687" i="3"/>
  <c r="J3146" i="3"/>
  <c r="M3146" i="3" s="1"/>
  <c r="J3144" i="3"/>
  <c r="M3144" i="3" s="1"/>
  <c r="I3144" i="3"/>
  <c r="L3144" i="3" s="1"/>
  <c r="I3146" i="3"/>
  <c r="L3146" i="3" s="1"/>
  <c r="H3146" i="3"/>
  <c r="K3146" i="3" s="1"/>
  <c r="H3144" i="3"/>
  <c r="K3144" i="3" s="1"/>
  <c r="O1956" i="3"/>
  <c r="H62" i="7"/>
  <c r="D197" i="8"/>
  <c r="H16" i="7"/>
  <c r="O1541" i="3"/>
  <c r="H157" i="8" s="1"/>
  <c r="H61" i="7"/>
  <c r="O2758" i="3"/>
  <c r="H7" i="7"/>
  <c r="G81" i="7"/>
  <c r="J3136" i="3"/>
  <c r="F81" i="7"/>
  <c r="I3136" i="3"/>
  <c r="E81" i="7"/>
  <c r="H3136" i="3"/>
  <c r="H32" i="7"/>
  <c r="O894" i="3"/>
  <c r="H56" i="7"/>
  <c r="H55" i="7"/>
  <c r="H49" i="7"/>
  <c r="H38" i="7"/>
  <c r="O675" i="3"/>
  <c r="H17" i="7"/>
  <c r="C2" i="8"/>
  <c r="H31" i="7"/>
  <c r="O887" i="3"/>
  <c r="L1792" i="3"/>
  <c r="F186" i="8" s="1"/>
  <c r="H72" i="7"/>
  <c r="L72" i="7" s="1"/>
  <c r="O1439" i="3"/>
  <c r="F2" i="8"/>
  <c r="O1373" i="3"/>
  <c r="O1770" i="3"/>
  <c r="O942" i="3"/>
  <c r="H50" i="7"/>
  <c r="H30" i="7"/>
  <c r="O697" i="3"/>
  <c r="O1314" i="3"/>
  <c r="L1405" i="3"/>
  <c r="F138" i="8" s="1"/>
  <c r="J138" i="8" s="1"/>
  <c r="O173" i="3"/>
  <c r="O1278" i="3"/>
  <c r="O454" i="3"/>
  <c r="O3060" i="3"/>
  <c r="O4" i="3"/>
  <c r="O470" i="3"/>
  <c r="O1859" i="3"/>
  <c r="H192" i="8" s="1"/>
  <c r="H48" i="7"/>
  <c r="O1285" i="3"/>
  <c r="O437" i="3"/>
  <c r="O1049" i="3"/>
  <c r="O1038" i="3"/>
  <c r="O1642" i="3"/>
  <c r="O3093" i="3"/>
  <c r="O1130" i="3"/>
  <c r="O1379" i="3"/>
  <c r="O1453" i="3"/>
  <c r="O1007" i="3"/>
  <c r="O1364" i="3"/>
  <c r="O223" i="3"/>
  <c r="O636" i="3"/>
  <c r="O1084" i="3"/>
  <c r="O665" i="3"/>
  <c r="O652" i="3"/>
  <c r="O1162" i="3"/>
  <c r="O1498" i="3"/>
  <c r="F159" i="8"/>
  <c r="O406" i="3"/>
  <c r="O1142" i="3"/>
  <c r="O1335" i="3"/>
  <c r="G165" i="8"/>
  <c r="O1152" i="3"/>
  <c r="O931" i="3"/>
  <c r="O1378" i="3"/>
  <c r="O1904" i="3"/>
  <c r="O478" i="3"/>
  <c r="O1685" i="3"/>
  <c r="F11" i="4" a="1"/>
  <c r="F11" i="4" s="1"/>
  <c r="F65" i="4" a="1"/>
  <c r="F65" i="4" s="1"/>
  <c r="F90" i="4" a="1"/>
  <c r="F90" i="4" s="1"/>
  <c r="F22" i="4" a="1"/>
  <c r="F22" i="4" s="1"/>
  <c r="F95" i="4" a="1"/>
  <c r="F95" i="4" s="1"/>
  <c r="F49" i="4" a="1"/>
  <c r="F49" i="4" s="1"/>
  <c r="F10" i="4" a="1"/>
  <c r="F10" i="4" s="1"/>
  <c r="F73" i="4" a="1"/>
  <c r="F73" i="4" s="1"/>
  <c r="F96" i="4" a="1"/>
  <c r="F96" i="4" s="1"/>
  <c r="F29" i="4" a="1"/>
  <c r="F29" i="4" s="1"/>
  <c r="F81" i="4" a="1"/>
  <c r="F81" i="4" s="1"/>
  <c r="O918" i="3"/>
  <c r="O3082" i="3"/>
  <c r="O398" i="3"/>
  <c r="O969" i="3"/>
  <c r="O971" i="3"/>
  <c r="F92" i="4" a="1"/>
  <c r="F92" i="4" s="1"/>
  <c r="F72" i="4" a="1"/>
  <c r="F72" i="4" s="1"/>
  <c r="F61" i="4" a="1"/>
  <c r="F61" i="4" s="1"/>
  <c r="F57" i="4" a="1"/>
  <c r="F57" i="4" s="1"/>
  <c r="F52" i="4" a="1"/>
  <c r="F52" i="4" s="1"/>
  <c r="F99" i="4" a="1"/>
  <c r="F99" i="4" s="1"/>
  <c r="F44" i="4" a="1"/>
  <c r="F44" i="4" s="1"/>
  <c r="F87" i="4" a="1"/>
  <c r="F87" i="4" s="1"/>
  <c r="E295" i="8"/>
  <c r="G176" i="8"/>
  <c r="F47" i="4" a="1"/>
  <c r="F47" i="4" s="1"/>
  <c r="F93" i="4" a="1"/>
  <c r="F93" i="4" s="1"/>
  <c r="F50" i="4" a="1"/>
  <c r="F50" i="4" s="1"/>
  <c r="F100" i="4" a="1"/>
  <c r="F100" i="4" s="1"/>
  <c r="F25" i="4" a="1"/>
  <c r="F25" i="4" s="1"/>
  <c r="F30" i="4" a="1"/>
  <c r="F30" i="4" s="1"/>
  <c r="F41" i="4" a="1"/>
  <c r="F41" i="4" s="1"/>
  <c r="F68" i="4" a="1"/>
  <c r="F68" i="4" s="1"/>
  <c r="O663" i="3"/>
  <c r="O75" i="3"/>
  <c r="O791" i="3"/>
  <c r="D176" i="8"/>
  <c r="F42" i="4" a="1"/>
  <c r="F42" i="4" s="1"/>
  <c r="F53" i="4" a="1"/>
  <c r="F53" i="4" s="1"/>
  <c r="F18" i="4" a="1"/>
  <c r="F18" i="4" s="1"/>
  <c r="F91" i="4" a="1"/>
  <c r="F91" i="4" s="1"/>
  <c r="F83" i="4" a="1"/>
  <c r="F83" i="4" s="1"/>
  <c r="F74" i="4" a="1"/>
  <c r="F74" i="4" s="1"/>
  <c r="F76" i="4" a="1"/>
  <c r="F76" i="4" s="1"/>
  <c r="F24" i="4" a="1"/>
  <c r="F24" i="4" s="1"/>
  <c r="H53" i="7"/>
  <c r="O1197" i="3"/>
  <c r="O614" i="3"/>
  <c r="O775" i="3"/>
  <c r="O1154" i="3"/>
  <c r="O397" i="3"/>
  <c r="O1714" i="3"/>
  <c r="C101" i="8"/>
  <c r="F9" i="4" a="1"/>
  <c r="F9" i="4" s="1"/>
  <c r="F75" i="4" a="1"/>
  <c r="F75" i="4" s="1"/>
  <c r="F23" i="4" a="1"/>
  <c r="F23" i="4" s="1"/>
  <c r="F19" i="4" a="1"/>
  <c r="F19" i="4" s="1"/>
  <c r="F88" i="4" a="1"/>
  <c r="F88" i="4" s="1"/>
  <c r="F71" i="4" a="1"/>
  <c r="F71" i="4" s="1"/>
  <c r="F62" i="4" a="1"/>
  <c r="F62" i="4" s="1"/>
  <c r="F70" i="4" a="1"/>
  <c r="F70" i="4" s="1"/>
  <c r="F64" i="4" a="1"/>
  <c r="F64" i="4" s="1"/>
  <c r="O1176" i="3"/>
  <c r="O1664" i="3"/>
  <c r="O284" i="3"/>
  <c r="F5" i="4" a="1"/>
  <c r="F5" i="4" s="1"/>
  <c r="F2" i="4" a="1"/>
  <c r="F2" i="4" s="1"/>
  <c r="F33" i="4" a="1"/>
  <c r="F33" i="4" s="1"/>
  <c r="F45" i="4" a="1"/>
  <c r="F45" i="4" s="1"/>
  <c r="F27" i="4" a="1"/>
  <c r="F27" i="4" s="1"/>
  <c r="F3" i="4" a="1"/>
  <c r="F3" i="4" s="1"/>
  <c r="F94" i="4" a="1"/>
  <c r="F94" i="4" s="1"/>
  <c r="F6" i="4" a="1"/>
  <c r="F6" i="4" s="1"/>
  <c r="F40" i="4" a="1"/>
  <c r="F40" i="4" s="1"/>
  <c r="O2926" i="3"/>
  <c r="F89" i="4" a="1"/>
  <c r="F89" i="4" s="1"/>
  <c r="O1841" i="3"/>
  <c r="O1210" i="3"/>
  <c r="O591" i="3"/>
  <c r="O215" i="3"/>
  <c r="H79" i="7"/>
  <c r="O2739" i="3"/>
  <c r="O1683" i="3"/>
  <c r="O1720" i="3"/>
  <c r="H177" i="8" s="1"/>
  <c r="M177" i="8" s="1"/>
  <c r="F58" i="4" a="1"/>
  <c r="F58" i="4" s="1"/>
  <c r="F12" i="4" a="1"/>
  <c r="F12" i="4" s="1"/>
  <c r="F85" i="4" a="1"/>
  <c r="F85" i="4" s="1"/>
  <c r="F8" i="4" a="1"/>
  <c r="F8" i="4" s="1"/>
  <c r="F16" i="4" a="1"/>
  <c r="F16" i="4" s="1"/>
  <c r="F43" i="4" a="1"/>
  <c r="F43" i="4" s="1"/>
  <c r="F20" i="4" a="1"/>
  <c r="F20" i="4" s="1"/>
  <c r="F46" i="4" a="1"/>
  <c r="F46" i="4" s="1"/>
  <c r="F59" i="4" a="1"/>
  <c r="F59" i="4" s="1"/>
  <c r="F101" i="4" a="1"/>
  <c r="F101" i="4" s="1"/>
  <c r="F51" i="4" a="1"/>
  <c r="F51" i="4" s="1"/>
  <c r="H15" i="7"/>
  <c r="C268" i="8"/>
  <c r="O1636" i="3"/>
  <c r="O1766" i="3"/>
  <c r="O711" i="3"/>
  <c r="B35" i="8"/>
  <c r="O1289" i="3"/>
  <c r="F97" i="4" a="1"/>
  <c r="F97" i="4" s="1"/>
  <c r="F21" i="4" a="1"/>
  <c r="F21" i="4" s="1"/>
  <c r="F35" i="4" a="1"/>
  <c r="F35" i="4" s="1"/>
  <c r="F14" i="4" a="1"/>
  <c r="F14" i="4" s="1"/>
  <c r="F34" i="4" a="1"/>
  <c r="F34" i="4" s="1"/>
  <c r="F4" i="4" a="1"/>
  <c r="F4" i="4" s="1"/>
  <c r="F26" i="4" a="1"/>
  <c r="F26" i="4" s="1"/>
  <c r="F56" i="4" a="1"/>
  <c r="F56" i="4" s="1"/>
  <c r="F80" i="4" a="1"/>
  <c r="F80" i="4" s="1"/>
  <c r="F84" i="4" a="1"/>
  <c r="F84" i="4" s="1"/>
  <c r="F32" i="4" a="1"/>
  <c r="F32" i="4" s="1"/>
  <c r="F15" i="4" a="1"/>
  <c r="F15" i="4" s="1"/>
  <c r="F79" i="4" a="1"/>
  <c r="F79" i="4" s="1"/>
  <c r="F66" i="4" a="1"/>
  <c r="F66" i="4" s="1"/>
  <c r="F67" i="4" a="1"/>
  <c r="F67" i="4" s="1"/>
  <c r="F38" i="4" a="1"/>
  <c r="F38" i="4" s="1"/>
  <c r="F37" i="4" a="1"/>
  <c r="F37" i="4" s="1"/>
  <c r="F77" i="4" a="1"/>
  <c r="F77" i="4" s="1"/>
  <c r="F7" i="4" a="1"/>
  <c r="F7" i="4" s="1"/>
  <c r="F137" i="8"/>
  <c r="J137" i="8" s="1"/>
  <c r="F55" i="4" a="1"/>
  <c r="F55" i="4" s="1"/>
  <c r="F63" i="4" a="1"/>
  <c r="F63" i="4" s="1"/>
  <c r="F28" i="4" a="1"/>
  <c r="F28" i="4" s="1"/>
  <c r="F78" i="4" a="1"/>
  <c r="F78" i="4" s="1"/>
  <c r="F60" i="4" a="1"/>
  <c r="F60" i="4" s="1"/>
  <c r="F36" i="4" a="1"/>
  <c r="F36" i="4" s="1"/>
  <c r="F82" i="4" a="1"/>
  <c r="F82" i="4" s="1"/>
  <c r="F17" i="4" a="1"/>
  <c r="F17" i="4" s="1"/>
  <c r="F13" i="4" a="1"/>
  <c r="F13" i="4" s="1"/>
  <c r="F98" i="4" a="1"/>
  <c r="F98" i="4" s="1"/>
  <c r="F54" i="4" a="1"/>
  <c r="F54" i="4" s="1"/>
  <c r="F39" i="4" a="1"/>
  <c r="F39" i="4" s="1"/>
  <c r="F31" i="4" a="1"/>
  <c r="F31" i="4" s="1"/>
  <c r="F69" i="4" a="1"/>
  <c r="F69" i="4" s="1"/>
  <c r="F86" i="4" a="1"/>
  <c r="F86" i="4" s="1"/>
  <c r="L2819" i="3"/>
  <c r="F276" i="8" s="1"/>
  <c r="C276" i="8"/>
  <c r="L58" i="3"/>
  <c r="F8" i="8" s="1"/>
  <c r="C8" i="8"/>
  <c r="O111" i="3"/>
  <c r="O844" i="3"/>
  <c r="O1144" i="3"/>
  <c r="O2497" i="3"/>
  <c r="O2677" i="3"/>
  <c r="H58" i="7"/>
  <c r="O1866" i="3"/>
  <c r="O1893" i="3"/>
  <c r="G248" i="8"/>
  <c r="E180" i="8"/>
  <c r="O1304" i="3"/>
  <c r="O1401" i="3"/>
  <c r="O166" i="3"/>
  <c r="M1827" i="3"/>
  <c r="G189" i="8" s="1"/>
  <c r="D189" i="8"/>
  <c r="O1605" i="3"/>
  <c r="B295" i="8"/>
  <c r="O805" i="3"/>
  <c r="O992" i="3"/>
  <c r="D284" i="8"/>
  <c r="O1074" i="3"/>
  <c r="H70" i="7"/>
  <c r="O779" i="3"/>
  <c r="O994" i="3"/>
  <c r="O1122" i="3"/>
  <c r="O1227" i="3"/>
  <c r="O912" i="3"/>
  <c r="O1183" i="3"/>
  <c r="O1574" i="3"/>
  <c r="G271" i="8"/>
  <c r="O2451" i="3"/>
  <c r="O1564" i="3"/>
  <c r="H34" i="7"/>
  <c r="F176" i="8"/>
  <c r="H20" i="7"/>
  <c r="O506" i="3"/>
  <c r="O1173" i="3"/>
  <c r="O919" i="3"/>
  <c r="O1415" i="3"/>
  <c r="O1629" i="3"/>
  <c r="O2693" i="3"/>
  <c r="O727" i="3"/>
  <c r="O1061" i="3"/>
  <c r="O1596" i="3"/>
  <c r="O1474" i="3"/>
  <c r="O367" i="3"/>
  <c r="O1780" i="3"/>
  <c r="H74" i="7"/>
  <c r="D248" i="8"/>
  <c r="O1268" i="3"/>
  <c r="D156" i="8"/>
  <c r="O1873" i="3"/>
  <c r="H3" i="7"/>
  <c r="B271" i="8"/>
  <c r="O293" i="3"/>
  <c r="O1429" i="3"/>
  <c r="C159" i="8"/>
  <c r="D271" i="8"/>
  <c r="O627" i="3"/>
  <c r="O856" i="3"/>
  <c r="B29" i="8"/>
  <c r="O623" i="3"/>
  <c r="H13" i="7"/>
  <c r="H2" i="7"/>
  <c r="O2738" i="3"/>
  <c r="O818" i="3"/>
  <c r="O1565" i="3"/>
  <c r="C174" i="8"/>
  <c r="O847" i="3"/>
  <c r="O960" i="3"/>
  <c r="O1583" i="3"/>
  <c r="O1609" i="3"/>
  <c r="K2365" i="3"/>
  <c r="E237" i="8" s="1"/>
  <c r="B237" i="8"/>
  <c r="O760" i="3"/>
  <c r="O2709" i="3"/>
  <c r="O2685" i="3"/>
  <c r="O1042" i="3"/>
  <c r="O1730" i="3"/>
  <c r="K1481" i="3"/>
  <c r="E152" i="8" s="1"/>
  <c r="B152" i="8"/>
  <c r="O1362" i="3"/>
  <c r="O357" i="3"/>
  <c r="O232" i="3"/>
  <c r="E271" i="8"/>
  <c r="O1086" i="3"/>
  <c r="H19" i="7"/>
  <c r="M2492" i="3"/>
  <c r="G247" i="8" s="1"/>
  <c r="D247" i="8"/>
  <c r="L835" i="3"/>
  <c r="F83" i="8" s="1"/>
  <c r="C83" i="8"/>
  <c r="L365" i="3"/>
  <c r="F40" i="8" s="1"/>
  <c r="C40" i="8"/>
  <c r="L1097" i="3"/>
  <c r="F105" i="8" s="1"/>
  <c r="C105" i="8"/>
  <c r="L512" i="3"/>
  <c r="F53" i="8" s="1"/>
  <c r="C53" i="8"/>
  <c r="C114" i="8"/>
  <c r="L1190" i="3"/>
  <c r="F114" i="8" s="1"/>
  <c r="C65" i="8"/>
  <c r="L640" i="3"/>
  <c r="F65" i="8" s="1"/>
  <c r="L1617" i="3"/>
  <c r="F167" i="8" s="1"/>
  <c r="C167" i="8"/>
  <c r="E285" i="8"/>
  <c r="M2819" i="3"/>
  <c r="G276" i="8" s="1"/>
  <c r="D276" i="8"/>
  <c r="D236" i="8"/>
  <c r="M2356" i="3"/>
  <c r="G236" i="8" s="1"/>
  <c r="B221" i="8"/>
  <c r="K2176" i="3"/>
  <c r="B94" i="8"/>
  <c r="Q101" i="8" s="1"/>
  <c r="K966" i="3"/>
  <c r="L1937" i="3"/>
  <c r="F201" i="8" s="1"/>
  <c r="C201" i="8"/>
  <c r="K1022" i="3"/>
  <c r="B99" i="8"/>
  <c r="L1127" i="3"/>
  <c r="F108" i="8" s="1"/>
  <c r="C108" i="8"/>
  <c r="L629" i="3"/>
  <c r="F64" i="8" s="1"/>
  <c r="C64" i="8"/>
  <c r="L1366" i="3"/>
  <c r="F130" i="8" s="1"/>
  <c r="C130" i="8"/>
  <c r="B145" i="8"/>
  <c r="K1423" i="3"/>
  <c r="K929" i="3"/>
  <c r="B90" i="8"/>
  <c r="Q97" i="8" s="1"/>
  <c r="M1568" i="3"/>
  <c r="G162" i="8" s="1"/>
  <c r="D162" i="8"/>
  <c r="M1638" i="3"/>
  <c r="G169" i="8" s="1"/>
  <c r="D169" i="8"/>
  <c r="M989" i="3"/>
  <c r="G96" i="8" s="1"/>
  <c r="D96" i="8"/>
  <c r="D33" i="8"/>
  <c r="M289" i="3"/>
  <c r="G33" i="8" s="1"/>
  <c r="M1081" i="3"/>
  <c r="G104" i="8" s="1"/>
  <c r="D104" i="8"/>
  <c r="D60" i="8"/>
  <c r="M590" i="3"/>
  <c r="G60" i="8" s="1"/>
  <c r="D59" i="8"/>
  <c r="M579" i="3"/>
  <c r="G59" i="8" s="1"/>
  <c r="D125" i="8"/>
  <c r="M1319" i="3"/>
  <c r="G125" i="8" s="1"/>
  <c r="D65" i="8"/>
  <c r="M640" i="3"/>
  <c r="G65" i="8" s="1"/>
  <c r="K1604" i="3"/>
  <c r="B165" i="8"/>
  <c r="C161" i="8"/>
  <c r="D193" i="8"/>
  <c r="M1864" i="3"/>
  <c r="G193" i="8" s="1"/>
  <c r="M1737" i="3"/>
  <c r="G179" i="8" s="1"/>
  <c r="D179" i="8"/>
  <c r="L21" i="3"/>
  <c r="C4" i="8"/>
  <c r="L161" i="3"/>
  <c r="F17" i="8" s="1"/>
  <c r="C17" i="8"/>
  <c r="L192" i="3"/>
  <c r="F20" i="8" s="1"/>
  <c r="C20" i="8"/>
  <c r="B248" i="8"/>
  <c r="K2506" i="3"/>
  <c r="C297" i="8"/>
  <c r="L3090" i="3"/>
  <c r="F297" i="8" s="1"/>
  <c r="K3077" i="3"/>
  <c r="B296" i="8"/>
  <c r="L3077" i="3"/>
  <c r="F296" i="8" s="1"/>
  <c r="C296" i="8"/>
  <c r="M3025" i="3"/>
  <c r="G292" i="8" s="1"/>
  <c r="D292" i="8"/>
  <c r="K2478" i="3"/>
  <c r="B246" i="8"/>
  <c r="M2570" i="3"/>
  <c r="G253" i="8" s="1"/>
  <c r="D253" i="8"/>
  <c r="K725" i="3"/>
  <c r="B73" i="8"/>
  <c r="B171" i="8"/>
  <c r="K1658" i="3"/>
  <c r="C85" i="8"/>
  <c r="L862" i="3"/>
  <c r="F85" i="8" s="1"/>
  <c r="L769" i="3"/>
  <c r="F77" i="8" s="1"/>
  <c r="C77" i="8"/>
  <c r="K117" i="3"/>
  <c r="B13" i="8"/>
  <c r="K76" i="3"/>
  <c r="B10" i="8"/>
  <c r="O248" i="3"/>
  <c r="M3077" i="3"/>
  <c r="G296" i="8" s="1"/>
  <c r="D296" i="8"/>
  <c r="B269" i="8"/>
  <c r="K2746" i="3"/>
  <c r="K2433" i="3"/>
  <c r="B242" i="8"/>
  <c r="D259" i="8"/>
  <c r="M2641" i="3"/>
  <c r="G259" i="8" s="1"/>
  <c r="J177" i="8"/>
  <c r="K177" i="8"/>
  <c r="I177" i="8"/>
  <c r="M1562" i="3"/>
  <c r="G161" i="8" s="1"/>
  <c r="D161" i="8"/>
  <c r="D164" i="8"/>
  <c r="M1592" i="3"/>
  <c r="G164" i="8" s="1"/>
  <c r="D93" i="8"/>
  <c r="M964" i="3"/>
  <c r="G93" i="8" s="1"/>
  <c r="D37" i="8"/>
  <c r="M333" i="3"/>
  <c r="G37" i="8" s="1"/>
  <c r="M1119" i="3"/>
  <c r="G107" i="8" s="1"/>
  <c r="D107" i="8"/>
  <c r="M1002" i="3"/>
  <c r="G97" i="8" s="1"/>
  <c r="D97" i="8"/>
  <c r="D115" i="8"/>
  <c r="M1202" i="3"/>
  <c r="G115" i="8" s="1"/>
  <c r="M1275" i="3"/>
  <c r="G121" i="8" s="1"/>
  <c r="D121" i="8"/>
  <c r="D127" i="8"/>
  <c r="M1338" i="3"/>
  <c r="G127" i="8" s="1"/>
  <c r="F203" i="8"/>
  <c r="O1566" i="3"/>
  <c r="G198" i="8"/>
  <c r="F161" i="8"/>
  <c r="D178" i="8"/>
  <c r="M1723" i="3"/>
  <c r="G178" i="8" s="1"/>
  <c r="B210" i="8"/>
  <c r="K2039" i="3"/>
  <c r="C285" i="8"/>
  <c r="L2932" i="3"/>
  <c r="F285" i="8" s="1"/>
  <c r="O2671" i="3"/>
  <c r="B179" i="8"/>
  <c r="K1737" i="3"/>
  <c r="K784" i="3"/>
  <c r="B79" i="8"/>
  <c r="Q86" i="8" s="1"/>
  <c r="K747" i="3"/>
  <c r="B75" i="8"/>
  <c r="K282" i="3"/>
  <c r="B32" i="8"/>
  <c r="R287" i="3"/>
  <c r="B62" i="8"/>
  <c r="K611" i="3"/>
  <c r="O1287" i="3"/>
  <c r="O1738" i="3"/>
  <c r="L771" i="3"/>
  <c r="C78" i="8"/>
  <c r="L2815" i="3"/>
  <c r="F274" i="8" s="1"/>
  <c r="C274" i="8"/>
  <c r="C262" i="8"/>
  <c r="L2670" i="3"/>
  <c r="F262" i="8" s="1"/>
  <c r="C175" i="8"/>
  <c r="L1701" i="3"/>
  <c r="F175" i="8" s="1"/>
  <c r="C244" i="8"/>
  <c r="L2450" i="3"/>
  <c r="F244" i="8" s="1"/>
  <c r="K2075" i="3"/>
  <c r="B213" i="8"/>
  <c r="E47" i="8"/>
  <c r="C45" i="8"/>
  <c r="L423" i="3"/>
  <c r="F45" i="8" s="1"/>
  <c r="L155" i="3"/>
  <c r="F16" i="8" s="1"/>
  <c r="C16" i="8"/>
  <c r="D24" i="8"/>
  <c r="M221" i="3"/>
  <c r="G24" i="8" s="1"/>
  <c r="M43" i="3"/>
  <c r="G6" i="8" s="1"/>
  <c r="D6" i="8"/>
  <c r="B12" i="8"/>
  <c r="K107" i="3"/>
  <c r="C25" i="8"/>
  <c r="L231" i="3"/>
  <c r="F25" i="8" s="1"/>
  <c r="C293" i="8"/>
  <c r="L3042" i="3"/>
  <c r="F293" i="8" s="1"/>
  <c r="O2910" i="3"/>
  <c r="O828" i="3"/>
  <c r="O383" i="3"/>
  <c r="M2404" i="3"/>
  <c r="G240" i="8" s="1"/>
  <c r="D240" i="8"/>
  <c r="K2570" i="3"/>
  <c r="B253" i="8"/>
  <c r="D262" i="8"/>
  <c r="M2670" i="3"/>
  <c r="G262" i="8" s="1"/>
  <c r="O1693" i="3"/>
  <c r="C173" i="8"/>
  <c r="L1676" i="3"/>
  <c r="F173" i="8" s="1"/>
  <c r="D288" i="8"/>
  <c r="M2972" i="3"/>
  <c r="G288" i="8" s="1"/>
  <c r="C87" i="8"/>
  <c r="L891" i="3"/>
  <c r="F87" i="8" s="1"/>
  <c r="C122" i="8"/>
  <c r="L1284" i="3"/>
  <c r="F122" i="8" s="1"/>
  <c r="E201" i="8"/>
  <c r="C277" i="8"/>
  <c r="L2828" i="3"/>
  <c r="F277" i="8" s="1"/>
  <c r="M2365" i="3"/>
  <c r="G237" i="8" s="1"/>
  <c r="D237" i="8"/>
  <c r="O3092" i="3"/>
  <c r="O972" i="3"/>
  <c r="O2508" i="3"/>
  <c r="B262" i="8"/>
  <c r="K2670" i="3"/>
  <c r="O380" i="3"/>
  <c r="C172" i="8"/>
  <c r="L1666" i="3"/>
  <c r="F172" i="8" s="1"/>
  <c r="B149" i="8"/>
  <c r="K1459" i="3"/>
  <c r="B146" i="8"/>
  <c r="K1434" i="3"/>
  <c r="B63" i="8"/>
  <c r="K622" i="3"/>
  <c r="O686" i="3"/>
  <c r="B36" i="8"/>
  <c r="K321" i="3"/>
  <c r="O327" i="3"/>
  <c r="B55" i="8"/>
  <c r="K533" i="3"/>
  <c r="K346" i="3"/>
  <c r="B38" i="8"/>
  <c r="B112" i="8"/>
  <c r="K1171" i="3"/>
  <c r="O986" i="3"/>
  <c r="B121" i="8"/>
  <c r="K1275" i="3"/>
  <c r="L2478" i="3"/>
  <c r="F246" i="8" s="1"/>
  <c r="C246" i="8"/>
  <c r="K2079" i="3"/>
  <c r="B214" i="8"/>
  <c r="C165" i="8"/>
  <c r="B176" i="8"/>
  <c r="B194" i="8"/>
  <c r="N72" i="7"/>
  <c r="B222" i="8"/>
  <c r="K2186" i="3"/>
  <c r="H41" i="7"/>
  <c r="O1174" i="3"/>
  <c r="H42" i="7"/>
  <c r="M2205" i="3"/>
  <c r="G224" i="8" s="1"/>
  <c r="D224" i="8"/>
  <c r="M445" i="3"/>
  <c r="G47" i="8" s="1"/>
  <c r="D47" i="8"/>
  <c r="M714" i="3"/>
  <c r="G72" i="8" s="1"/>
  <c r="D72" i="8"/>
  <c r="H21" i="7"/>
  <c r="M199" i="3"/>
  <c r="G21" i="8" s="1"/>
  <c r="D21" i="8"/>
  <c r="O181" i="3"/>
  <c r="O81" i="3"/>
  <c r="M171" i="3"/>
  <c r="G18" i="8" s="1"/>
  <c r="D18" i="8"/>
  <c r="L179" i="3"/>
  <c r="F19" i="8" s="1"/>
  <c r="C19" i="8"/>
  <c r="K2" i="3"/>
  <c r="B2" i="8"/>
  <c r="O3056" i="3"/>
  <c r="D285" i="8"/>
  <c r="M2932" i="3"/>
  <c r="G285" i="8" s="1"/>
  <c r="O2974" i="3"/>
  <c r="K2972" i="3"/>
  <c r="B288" i="8"/>
  <c r="H76" i="7"/>
  <c r="O3069" i="3"/>
  <c r="H37" i="7"/>
  <c r="N37" i="7" s="1"/>
  <c r="O1175" i="3"/>
  <c r="O965" i="3"/>
  <c r="B260" i="8"/>
  <c r="K2653" i="3"/>
  <c r="O1549" i="3"/>
  <c r="L3065" i="3"/>
  <c r="F295" i="8" s="1"/>
  <c r="C295" i="8"/>
  <c r="M3042" i="3"/>
  <c r="G293" i="8" s="1"/>
  <c r="D293" i="8"/>
  <c r="L2404" i="3"/>
  <c r="F240" i="8" s="1"/>
  <c r="C240" i="8"/>
  <c r="K2562" i="3"/>
  <c r="B252" i="8"/>
  <c r="M2524" i="3"/>
  <c r="G249" i="8" s="1"/>
  <c r="D249" i="8"/>
  <c r="D269" i="8"/>
  <c r="M2746" i="3"/>
  <c r="G269" i="8" s="1"/>
  <c r="O1751" i="3"/>
  <c r="L989" i="3"/>
  <c r="F96" i="8" s="1"/>
  <c r="C96" i="8"/>
  <c r="C193" i="8"/>
  <c r="L1864" i="3"/>
  <c r="F193" i="8" s="1"/>
  <c r="O643" i="3"/>
  <c r="K1526" i="3"/>
  <c r="B156" i="8"/>
  <c r="B169" i="8"/>
  <c r="K1638" i="3"/>
  <c r="L935" i="3"/>
  <c r="F91" i="8" s="1"/>
  <c r="C91" i="8"/>
  <c r="C51" i="8"/>
  <c r="L485" i="3"/>
  <c r="F51" i="8" s="1"/>
  <c r="L1181" i="3"/>
  <c r="F113" i="8" s="1"/>
  <c r="C113" i="8"/>
  <c r="L1171" i="3"/>
  <c r="F112" i="8" s="1"/>
  <c r="C112" i="8"/>
  <c r="L1265" i="3"/>
  <c r="F120" i="8" s="1"/>
  <c r="C120" i="8"/>
  <c r="C70" i="8"/>
  <c r="L691" i="3"/>
  <c r="F70" i="8" s="1"/>
  <c r="O1960" i="3"/>
  <c r="M2253" i="3"/>
  <c r="G228" i="8" s="1"/>
  <c r="D228" i="8"/>
  <c r="C178" i="8"/>
  <c r="L1723" i="3"/>
  <c r="F178" i="8" s="1"/>
  <c r="O1299" i="3"/>
  <c r="C153" i="8"/>
  <c r="L1490" i="3"/>
  <c r="F153" i="8" s="1"/>
  <c r="L2253" i="3"/>
  <c r="F228" i="8" s="1"/>
  <c r="C228" i="8"/>
  <c r="L1776" i="3"/>
  <c r="F184" i="8" s="1"/>
  <c r="C184" i="8"/>
  <c r="K862" i="3"/>
  <c r="B85" i="8"/>
  <c r="Q92" i="8" s="1"/>
  <c r="K1413" i="3"/>
  <c r="B144" i="8"/>
  <c r="B46" i="8"/>
  <c r="K435" i="3"/>
  <c r="B41" i="8"/>
  <c r="K375" i="3"/>
  <c r="B54" i="8"/>
  <c r="K520" i="3"/>
  <c r="O630" i="3"/>
  <c r="O921" i="3"/>
  <c r="B127" i="8"/>
  <c r="K1338" i="3"/>
  <c r="O895" i="3"/>
  <c r="O1311" i="3"/>
  <c r="O1641" i="3"/>
  <c r="C265" i="8"/>
  <c r="L2700" i="3"/>
  <c r="F265" i="8" s="1"/>
  <c r="O1938" i="3"/>
  <c r="L1635" i="3"/>
  <c r="F168" i="8" s="1"/>
  <c r="C168" i="8"/>
  <c r="K1997" i="3"/>
  <c r="B207" i="8"/>
  <c r="F165" i="8"/>
  <c r="B80" i="8"/>
  <c r="Q87" i="8" s="1"/>
  <c r="D167" i="8"/>
  <c r="M1617" i="3"/>
  <c r="G167" i="8" s="1"/>
  <c r="D90" i="8"/>
  <c r="M929" i="3"/>
  <c r="G90" i="8" s="1"/>
  <c r="M1413" i="3"/>
  <c r="G144" i="8" s="1"/>
  <c r="D144" i="8"/>
  <c r="M1057" i="3"/>
  <c r="G102" i="8" s="1"/>
  <c r="D102" i="8"/>
  <c r="M520" i="3"/>
  <c r="G54" i="8" s="1"/>
  <c r="D54" i="8"/>
  <c r="D67" i="8"/>
  <c r="M660" i="3"/>
  <c r="G67" i="8" s="1"/>
  <c r="D118" i="8"/>
  <c r="M1233" i="3"/>
  <c r="G118" i="8" s="1"/>
  <c r="M1310" i="3"/>
  <c r="G124" i="8" s="1"/>
  <c r="D124" i="8"/>
  <c r="C203" i="8"/>
  <c r="O1572" i="3"/>
  <c r="D198" i="8"/>
  <c r="E160" i="8"/>
  <c r="O1561" i="3"/>
  <c r="H160" i="8" s="1"/>
  <c r="D175" i="8"/>
  <c r="M1701" i="3"/>
  <c r="G175" i="8" s="1"/>
  <c r="D207" i="8"/>
  <c r="M1997" i="3"/>
  <c r="G207" i="8" s="1"/>
  <c r="D165" i="8"/>
  <c r="E80" i="8"/>
  <c r="M949" i="3"/>
  <c r="G92" i="8" s="1"/>
  <c r="D92" i="8"/>
  <c r="M1545" i="3"/>
  <c r="G158" i="8" s="1"/>
  <c r="D158" i="8"/>
  <c r="M812" i="3"/>
  <c r="G81" i="8" s="1"/>
  <c r="D81" i="8"/>
  <c r="M1138" i="3"/>
  <c r="G109" i="8" s="1"/>
  <c r="D109" i="8"/>
  <c r="M1212" i="3"/>
  <c r="G116" i="8" s="1"/>
  <c r="D116" i="8"/>
  <c r="M1265" i="3"/>
  <c r="G120" i="8" s="1"/>
  <c r="D120" i="8"/>
  <c r="M611" i="3"/>
  <c r="G62" i="8" s="1"/>
  <c r="D62" i="8"/>
  <c r="D69" i="8"/>
  <c r="M684" i="3"/>
  <c r="G69" i="8" s="1"/>
  <c r="H47" i="7"/>
  <c r="O1573" i="3"/>
  <c r="E199" i="8"/>
  <c r="O1921" i="3"/>
  <c r="H199" i="8" s="1"/>
  <c r="E190" i="8"/>
  <c r="O1837" i="3"/>
  <c r="H190" i="8" s="1"/>
  <c r="M1792" i="3"/>
  <c r="D186" i="8"/>
  <c r="D214" i="8"/>
  <c r="M2079" i="3"/>
  <c r="G214" i="8" s="1"/>
  <c r="F171" i="8"/>
  <c r="D149" i="8"/>
  <c r="M2732" i="3"/>
  <c r="D268" i="8"/>
  <c r="K2597" i="3"/>
  <c r="B255" i="8"/>
  <c r="B211" i="8"/>
  <c r="K2047" i="3"/>
  <c r="D27" i="8"/>
  <c r="M239" i="3"/>
  <c r="G27" i="8" s="1"/>
  <c r="B24" i="8"/>
  <c r="K221" i="3"/>
  <c r="C21" i="8"/>
  <c r="L199" i="3"/>
  <c r="F21" i="8" s="1"/>
  <c r="B28" i="8"/>
  <c r="K246" i="3"/>
  <c r="K2437" i="3"/>
  <c r="B243" i="8"/>
  <c r="K2641" i="3"/>
  <c r="B259" i="8"/>
  <c r="M2420" i="3"/>
  <c r="G241" i="8" s="1"/>
  <c r="D241" i="8"/>
  <c r="B185" i="8"/>
  <c r="K1783" i="3"/>
  <c r="C137" i="8"/>
  <c r="L1757" i="3"/>
  <c r="C181" i="8"/>
  <c r="O287" i="3"/>
  <c r="D210" i="8"/>
  <c r="M2039" i="3"/>
  <c r="G210" i="8" s="1"/>
  <c r="O1219" i="3"/>
  <c r="O1193" i="3"/>
  <c r="E35" i="8"/>
  <c r="C47" i="8"/>
  <c r="L445" i="3"/>
  <c r="F47" i="8" s="1"/>
  <c r="C72" i="8"/>
  <c r="L714" i="3"/>
  <c r="F72" i="8" s="1"/>
  <c r="B20" i="8"/>
  <c r="K192" i="3"/>
  <c r="L1737" i="3"/>
  <c r="F179" i="8" s="1"/>
  <c r="C179" i="8"/>
  <c r="C90" i="8"/>
  <c r="L929" i="3"/>
  <c r="F90" i="8" s="1"/>
  <c r="C103" i="8"/>
  <c r="L1067" i="3"/>
  <c r="F103" i="8" s="1"/>
  <c r="L1275" i="3"/>
  <c r="F121" i="8" s="1"/>
  <c r="C121" i="8"/>
  <c r="L758" i="3"/>
  <c r="F76" i="8" s="1"/>
  <c r="C76" i="8"/>
  <c r="M2835" i="3"/>
  <c r="G278" i="8" s="1"/>
  <c r="D278" i="8"/>
  <c r="H36" i="7"/>
  <c r="K949" i="3"/>
  <c r="B92" i="8"/>
  <c r="K738" i="3"/>
  <c r="B74" i="8"/>
  <c r="B33" i="8"/>
  <c r="K289" i="3"/>
  <c r="R294" i="3"/>
  <c r="O843" i="3"/>
  <c r="B48" i="8"/>
  <c r="K453" i="3"/>
  <c r="O424" i="3"/>
  <c r="B128" i="8"/>
  <c r="K1350" i="3"/>
  <c r="O1216" i="3"/>
  <c r="O1300" i="3"/>
  <c r="B115" i="8"/>
  <c r="K1202" i="3"/>
  <c r="L2691" i="3"/>
  <c r="F264" i="8" s="1"/>
  <c r="C264" i="8"/>
  <c r="B158" i="8"/>
  <c r="K1545" i="3"/>
  <c r="K1690" i="3"/>
  <c r="B174" i="8"/>
  <c r="B215" i="8"/>
  <c r="K2093" i="3"/>
  <c r="K2356" i="3"/>
  <c r="B236" i="8"/>
  <c r="M2186" i="3"/>
  <c r="G222" i="8" s="1"/>
  <c r="D222" i="8"/>
  <c r="C247" i="8"/>
  <c r="L2492" i="3"/>
  <c r="F247" i="8" s="1"/>
  <c r="K2216" i="3"/>
  <c r="B225" i="8"/>
  <c r="C212" i="8"/>
  <c r="L2059" i="3"/>
  <c r="F212" i="8" s="1"/>
  <c r="O1204" i="3"/>
  <c r="C208" i="8"/>
  <c r="L2013" i="3"/>
  <c r="F208" i="8" s="1"/>
  <c r="O1179" i="3"/>
  <c r="O1065" i="3"/>
  <c r="M475" i="3"/>
  <c r="G50" i="8" s="1"/>
  <c r="D50" i="8"/>
  <c r="B50" i="8"/>
  <c r="K475" i="3"/>
  <c r="O348" i="3"/>
  <c r="O37" i="3"/>
  <c r="O1286" i="3"/>
  <c r="C12" i="8"/>
  <c r="L107" i="3"/>
  <c r="F12" i="8" s="1"/>
  <c r="M192" i="3"/>
  <c r="G20" i="8" s="1"/>
  <c r="D20" i="8"/>
  <c r="D16" i="8"/>
  <c r="M155" i="3"/>
  <c r="G16" i="8" s="1"/>
  <c r="M315" i="3"/>
  <c r="G35" i="8" s="1"/>
  <c r="D35" i="8"/>
  <c r="B21" i="8"/>
  <c r="K199" i="3"/>
  <c r="C7" i="8"/>
  <c r="L51" i="3"/>
  <c r="F7" i="8" s="1"/>
  <c r="B17" i="8"/>
  <c r="K161" i="3"/>
  <c r="B270" i="8"/>
  <c r="K2757" i="3"/>
  <c r="C284" i="8"/>
  <c r="L2919" i="3"/>
  <c r="F284" i="8" s="1"/>
  <c r="O3051" i="3"/>
  <c r="K2961" i="3"/>
  <c r="B287" i="8"/>
  <c r="K3016" i="3"/>
  <c r="B291" i="8"/>
  <c r="O790" i="3"/>
  <c r="O1164" i="3"/>
  <c r="O1004" i="3"/>
  <c r="B266" i="8"/>
  <c r="K2707" i="3"/>
  <c r="K2700" i="3"/>
  <c r="B265" i="8"/>
  <c r="K714" i="3"/>
  <c r="B72" i="8"/>
  <c r="L3016" i="3"/>
  <c r="F291" i="8" s="1"/>
  <c r="C291" i="8"/>
  <c r="L2562" i="3"/>
  <c r="F252" i="8" s="1"/>
  <c r="C252" i="8"/>
  <c r="H73" i="7"/>
  <c r="L73" i="7" s="1"/>
  <c r="D250" i="8"/>
  <c r="M2539" i="3"/>
  <c r="G250" i="8" s="1"/>
  <c r="B153" i="8"/>
  <c r="O1326" i="3"/>
  <c r="K1759" i="3"/>
  <c r="B181" i="8"/>
  <c r="B96" i="8"/>
  <c r="Q103" i="8" s="1"/>
  <c r="K989" i="3"/>
  <c r="L2079" i="3"/>
  <c r="F214" i="8" s="1"/>
  <c r="C214" i="8"/>
  <c r="O646" i="3"/>
  <c r="C189" i="8"/>
  <c r="L1827" i="3"/>
  <c r="C82" i="8"/>
  <c r="L824" i="3"/>
  <c r="F82" i="8" s="1"/>
  <c r="L784" i="3"/>
  <c r="F79" i="8" s="1"/>
  <c r="C79" i="8"/>
  <c r="L1010" i="3"/>
  <c r="F98" i="8" s="1"/>
  <c r="C98" i="8"/>
  <c r="L355" i="3"/>
  <c r="F39" i="8" s="1"/>
  <c r="C39" i="8"/>
  <c r="C48" i="8"/>
  <c r="L453" i="3"/>
  <c r="F48" i="8" s="1"/>
  <c r="L1081" i="3"/>
  <c r="F104" i="8" s="1"/>
  <c r="C104" i="8"/>
  <c r="C124" i="8"/>
  <c r="L1310" i="3"/>
  <c r="F124" i="8" s="1"/>
  <c r="C60" i="8"/>
  <c r="L590" i="3"/>
  <c r="F60" i="8" s="1"/>
  <c r="L738" i="3"/>
  <c r="F74" i="8" s="1"/>
  <c r="C74" i="8"/>
  <c r="C287" i="8"/>
  <c r="L2960" i="3"/>
  <c r="L1578" i="3"/>
  <c r="F163" i="8" s="1"/>
  <c r="C163" i="8"/>
  <c r="C278" i="8"/>
  <c r="L2835" i="3"/>
  <c r="F278" i="8" s="1"/>
  <c r="B184" i="8"/>
  <c r="K1776" i="3"/>
  <c r="K769" i="3"/>
  <c r="B77" i="8"/>
  <c r="B132" i="8"/>
  <c r="Q139" i="8" s="1"/>
  <c r="K1384" i="3"/>
  <c r="O654" i="3"/>
  <c r="O907" i="3"/>
  <c r="O981" i="3"/>
  <c r="B51" i="8"/>
  <c r="K485" i="3"/>
  <c r="B64" i="8"/>
  <c r="K629" i="3"/>
  <c r="O1199" i="3"/>
  <c r="B120" i="8"/>
  <c r="K1265" i="3"/>
  <c r="O1269" i="3"/>
  <c r="O1354" i="3"/>
  <c r="O1697" i="3"/>
  <c r="C117" i="8"/>
  <c r="L1223" i="3"/>
  <c r="F117" i="8" s="1"/>
  <c r="L2539" i="3"/>
  <c r="F250" i="8" s="1"/>
  <c r="C250" i="8"/>
  <c r="O2701" i="3"/>
  <c r="L1802" i="3"/>
  <c r="F187" i="8" s="1"/>
  <c r="C187" i="8"/>
  <c r="K1959" i="3"/>
  <c r="B203" i="8"/>
  <c r="E176" i="8"/>
  <c r="B164" i="8"/>
  <c r="M799" i="3"/>
  <c r="G80" i="8" s="1"/>
  <c r="D80" i="8"/>
  <c r="D148" i="8"/>
  <c r="M1450" i="3"/>
  <c r="G148" i="8" s="1"/>
  <c r="M862" i="3"/>
  <c r="G85" i="8" s="1"/>
  <c r="D85" i="8"/>
  <c r="M1127" i="3"/>
  <c r="G108" i="8" s="1"/>
  <c r="D108" i="8"/>
  <c r="M1033" i="3"/>
  <c r="G100" i="8" s="1"/>
  <c r="D100" i="8"/>
  <c r="M1297" i="3"/>
  <c r="G123" i="8" s="1"/>
  <c r="D123" i="8"/>
  <c r="M1284" i="3"/>
  <c r="G122" i="8" s="1"/>
  <c r="D122" i="8"/>
  <c r="D131" i="8"/>
  <c r="M1374" i="3"/>
  <c r="G131" i="8" s="1"/>
  <c r="O1206" i="3"/>
  <c r="O1570" i="3"/>
  <c r="C176" i="8"/>
  <c r="M1757" i="3"/>
  <c r="G181" i="8" s="1"/>
  <c r="D181" i="8"/>
  <c r="D215" i="8"/>
  <c r="M2093" i="3"/>
  <c r="G215" i="8" s="1"/>
  <c r="C171" i="8"/>
  <c r="G149" i="8"/>
  <c r="D212" i="8"/>
  <c r="M2059" i="3"/>
  <c r="G212" i="8" s="1"/>
  <c r="C225" i="8"/>
  <c r="L2216" i="3"/>
  <c r="F225" i="8" s="1"/>
  <c r="M1400" i="3"/>
  <c r="G137" i="8" s="1"/>
  <c r="K137" i="8" s="1"/>
  <c r="D137" i="8"/>
  <c r="B19" i="8"/>
  <c r="K179" i="3"/>
  <c r="D7" i="8"/>
  <c r="M51" i="3"/>
  <c r="G7" i="8" s="1"/>
  <c r="B235" i="8"/>
  <c r="K2344" i="3"/>
  <c r="D12" i="8"/>
  <c r="M107" i="3"/>
  <c r="G12" i="8" s="1"/>
  <c r="B3" i="8"/>
  <c r="K10" i="3"/>
  <c r="O1653" i="3"/>
  <c r="M2026" i="3"/>
  <c r="G209" i="8" s="1"/>
  <c r="D209" i="8"/>
  <c r="D213" i="8"/>
  <c r="M2075" i="3"/>
  <c r="G213" i="8" s="1"/>
  <c r="O1369" i="3"/>
  <c r="C73" i="8"/>
  <c r="L725" i="3"/>
  <c r="F73" i="8" s="1"/>
  <c r="M204" i="3"/>
  <c r="G22" i="8" s="1"/>
  <c r="D22" i="8"/>
  <c r="B23" i="8"/>
  <c r="K213" i="3"/>
  <c r="B5" i="8"/>
  <c r="K33" i="3"/>
  <c r="L33" i="3"/>
  <c r="F5" i="8" s="1"/>
  <c r="C5" i="8"/>
  <c r="O2704" i="3"/>
  <c r="B117" i="8"/>
  <c r="K1223" i="3"/>
  <c r="K2468" i="3"/>
  <c r="B245" i="8"/>
  <c r="O395" i="3"/>
  <c r="K2420" i="3"/>
  <c r="B241" i="8"/>
  <c r="M771" i="3"/>
  <c r="G78" i="8" s="1"/>
  <c r="D78" i="8"/>
  <c r="D245" i="8"/>
  <c r="M2468" i="3"/>
  <c r="G245" i="8" s="1"/>
  <c r="O1910" i="3"/>
  <c r="O1399" i="3"/>
  <c r="E137" i="8"/>
  <c r="I137" i="8" s="1"/>
  <c r="L799" i="3"/>
  <c r="F80" i="8" s="1"/>
  <c r="C80" i="8"/>
  <c r="C37" i="8"/>
  <c r="L333" i="3"/>
  <c r="F37" i="8" s="1"/>
  <c r="L1148" i="3"/>
  <c r="F110" i="8" s="1"/>
  <c r="C110" i="8"/>
  <c r="C126" i="8"/>
  <c r="L1327" i="3"/>
  <c r="F126" i="8" s="1"/>
  <c r="O763" i="3"/>
  <c r="O2679" i="3"/>
  <c r="B86" i="8"/>
  <c r="K878" i="3"/>
  <c r="B66" i="8"/>
  <c r="K649" i="3"/>
  <c r="K772" i="3"/>
  <c r="B78" i="8"/>
  <c r="O831" i="3"/>
  <c r="B56" i="8"/>
  <c r="K545" i="3"/>
  <c r="B58" i="8"/>
  <c r="K569" i="3"/>
  <c r="O1224" i="3"/>
  <c r="B108" i="8"/>
  <c r="K1127" i="3"/>
  <c r="B114" i="8"/>
  <c r="K1190" i="3"/>
  <c r="B129" i="8"/>
  <c r="K1359" i="3"/>
  <c r="C242" i="8"/>
  <c r="L2433" i="3"/>
  <c r="F242" i="8" s="1"/>
  <c r="C272" i="8"/>
  <c r="L2782" i="3"/>
  <c r="F272" i="8" s="1"/>
  <c r="B195" i="8"/>
  <c r="K1877" i="3"/>
  <c r="B292" i="8"/>
  <c r="K3025" i="3"/>
  <c r="O956" i="3"/>
  <c r="B261" i="8"/>
  <c r="K2666" i="3"/>
  <c r="H78" i="7"/>
  <c r="M1469" i="3"/>
  <c r="D151" i="8"/>
  <c r="M2782" i="3"/>
  <c r="G272" i="8" s="1"/>
  <c r="D272" i="8"/>
  <c r="K1562" i="3"/>
  <c r="B161" i="8"/>
  <c r="M1554" i="3"/>
  <c r="G159" i="8" s="1"/>
  <c r="D159" i="8"/>
  <c r="B182" i="8"/>
  <c r="K1765" i="3"/>
  <c r="L1592" i="3"/>
  <c r="F164" i="8" s="1"/>
  <c r="C164" i="8"/>
  <c r="L916" i="3"/>
  <c r="F89" i="8" s="1"/>
  <c r="C89" i="8"/>
  <c r="C38" i="8"/>
  <c r="L346" i="3"/>
  <c r="F38" i="8" s="1"/>
  <c r="C109" i="8"/>
  <c r="L1138" i="3"/>
  <c r="F109" i="8" s="1"/>
  <c r="L569" i="3"/>
  <c r="F58" i="8" s="1"/>
  <c r="C58" i="8"/>
  <c r="C69" i="8"/>
  <c r="L684" i="3"/>
  <c r="F69" i="8" s="1"/>
  <c r="C75" i="8"/>
  <c r="L747" i="3"/>
  <c r="F75" i="8" s="1"/>
  <c r="K1518" i="3"/>
  <c r="B155" i="8"/>
  <c r="B168" i="8"/>
  <c r="K1635" i="3"/>
  <c r="E276" i="8"/>
  <c r="O2819" i="3"/>
  <c r="H276" i="8" s="1"/>
  <c r="B88" i="8"/>
  <c r="K903" i="3"/>
  <c r="K916" i="3"/>
  <c r="B89" i="8"/>
  <c r="Q96" i="8" s="1"/>
  <c r="O676" i="3"/>
  <c r="O1073" i="3"/>
  <c r="B39" i="8"/>
  <c r="K355" i="3"/>
  <c r="B61" i="8"/>
  <c r="K599" i="3"/>
  <c r="B40" i="8"/>
  <c r="K365" i="3"/>
  <c r="B59" i="8"/>
  <c r="Q66" i="8" s="1"/>
  <c r="K579" i="3"/>
  <c r="B124" i="8"/>
  <c r="K1310" i="3"/>
  <c r="O1728" i="3"/>
  <c r="L2524" i="3"/>
  <c r="F249" i="8" s="1"/>
  <c r="C249" i="8"/>
  <c r="C248" i="8"/>
  <c r="L2506" i="3"/>
  <c r="F248" i="8" s="1"/>
  <c r="K2059" i="3"/>
  <c r="B212" i="8"/>
  <c r="D225" i="8"/>
  <c r="M2216" i="3"/>
  <c r="G225" i="8" s="1"/>
  <c r="D73" i="8"/>
  <c r="M725" i="3"/>
  <c r="G73" i="8" s="1"/>
  <c r="C50" i="8"/>
  <c r="L475" i="3"/>
  <c r="F50" i="8" s="1"/>
  <c r="O317" i="3"/>
  <c r="O625" i="3"/>
  <c r="C13" i="8"/>
  <c r="L117" i="3"/>
  <c r="F13" i="8" s="1"/>
  <c r="M10" i="3"/>
  <c r="G3" i="8" s="1"/>
  <c r="D3" i="8"/>
  <c r="M161" i="3"/>
  <c r="G17" i="8" s="1"/>
  <c r="D17" i="8"/>
  <c r="O164" i="3"/>
  <c r="M2389" i="3"/>
  <c r="G239" i="8" s="1"/>
  <c r="D239" i="8"/>
  <c r="M405" i="3"/>
  <c r="G43" i="8" s="1"/>
  <c r="D43" i="8"/>
  <c r="K2389" i="3"/>
  <c r="B239" i="8"/>
  <c r="M2757" i="3"/>
  <c r="G270" i="8" s="1"/>
  <c r="D270" i="8"/>
  <c r="D264" i="8"/>
  <c r="M2691" i="3"/>
  <c r="G264" i="8" s="1"/>
  <c r="O1707" i="3"/>
  <c r="K1450" i="3"/>
  <c r="B148" i="8"/>
  <c r="L1616" i="3"/>
  <c r="F166" i="8" s="1"/>
  <c r="C166" i="8"/>
  <c r="M2960" i="3"/>
  <c r="G287" i="8" s="1"/>
  <c r="D287" i="8"/>
  <c r="O632" i="3"/>
  <c r="L1423" i="3"/>
  <c r="F145" i="8" s="1"/>
  <c r="C145" i="8"/>
  <c r="B167" i="8"/>
  <c r="K1617" i="3"/>
  <c r="C86" i="8"/>
  <c r="L878" i="3"/>
  <c r="F86" i="8" s="1"/>
  <c r="L375" i="3"/>
  <c r="F41" i="8" s="1"/>
  <c r="C41" i="8"/>
  <c r="L1119" i="3"/>
  <c r="F107" i="8" s="1"/>
  <c r="C107" i="8"/>
  <c r="L1161" i="3"/>
  <c r="F111" i="8" s="1"/>
  <c r="C111" i="8"/>
  <c r="L1297" i="3"/>
  <c r="F123" i="8" s="1"/>
  <c r="C123" i="8"/>
  <c r="C68" i="8"/>
  <c r="L670" i="3"/>
  <c r="F68" i="8" s="1"/>
  <c r="H67" i="7"/>
  <c r="D227" i="8"/>
  <c r="M2238" i="3"/>
  <c r="G227" i="8" s="1"/>
  <c r="O1011" i="3"/>
  <c r="O1060" i="3"/>
  <c r="M423" i="3"/>
  <c r="G45" i="8" s="1"/>
  <c r="D45" i="8"/>
  <c r="B45" i="8"/>
  <c r="K423" i="3"/>
  <c r="B49" i="8"/>
  <c r="K467" i="3"/>
  <c r="M467" i="3"/>
  <c r="G49" i="8" s="1"/>
  <c r="D49" i="8"/>
  <c r="O12" i="3"/>
  <c r="C11" i="8"/>
  <c r="L94" i="3"/>
  <c r="F11" i="8" s="1"/>
  <c r="D25" i="8"/>
  <c r="M231" i="3"/>
  <c r="G25" i="8" s="1"/>
  <c r="O564" i="3"/>
  <c r="B16" i="8"/>
  <c r="K155" i="3"/>
  <c r="B18" i="8"/>
  <c r="K171" i="3"/>
  <c r="J157" i="8"/>
  <c r="M157" i="8"/>
  <c r="I157" i="8"/>
  <c r="K157" i="8"/>
  <c r="C169" i="8"/>
  <c r="L1638" i="3"/>
  <c r="F169" i="8" s="1"/>
  <c r="C194" i="8"/>
  <c r="L1872" i="3"/>
  <c r="L1748" i="3"/>
  <c r="C180" i="8"/>
  <c r="C144" i="8"/>
  <c r="L1413" i="3"/>
  <c r="F144" i="8" s="1"/>
  <c r="L435" i="3"/>
  <c r="F46" i="8" s="1"/>
  <c r="C46" i="8"/>
  <c r="L1022" i="3"/>
  <c r="F99" i="8" s="1"/>
  <c r="C99" i="8"/>
  <c r="C63" i="8"/>
  <c r="L622" i="3"/>
  <c r="F63" i="8" s="1"/>
  <c r="C66" i="8"/>
  <c r="L649" i="3"/>
  <c r="F66" i="8" s="1"/>
  <c r="L1338" i="3"/>
  <c r="F127" i="8" s="1"/>
  <c r="C127" i="8"/>
  <c r="E268" i="8"/>
  <c r="L1108" i="3"/>
  <c r="F106" i="8" s="1"/>
  <c r="C106" i="8"/>
  <c r="C266" i="8"/>
  <c r="L2707" i="3"/>
  <c r="F266" i="8" s="1"/>
  <c r="O2692" i="3"/>
  <c r="K1650" i="3"/>
  <c r="B170" i="8"/>
  <c r="H66" i="7"/>
  <c r="F271" i="8"/>
  <c r="D255" i="8"/>
  <c r="M2597" i="3"/>
  <c r="G255" i="8" s="1"/>
  <c r="L2437" i="3"/>
  <c r="F243" i="8" s="1"/>
  <c r="C243" i="8"/>
  <c r="O2221" i="3"/>
  <c r="L2047" i="3"/>
  <c r="F211" i="8" s="1"/>
  <c r="C211" i="8"/>
  <c r="O1184" i="3"/>
  <c r="L2026" i="3"/>
  <c r="F209" i="8" s="1"/>
  <c r="C209" i="8"/>
  <c r="O349" i="3"/>
  <c r="O870" i="3"/>
  <c r="O252" i="3"/>
  <c r="H29" i="8" s="1"/>
  <c r="E29" i="8"/>
  <c r="M76" i="3"/>
  <c r="G10" i="8" s="1"/>
  <c r="D10" i="8"/>
  <c r="O571" i="3"/>
  <c r="C28" i="8"/>
  <c r="H4" i="7"/>
  <c r="L65" i="3"/>
  <c r="F9" i="8" s="1"/>
  <c r="C9" i="8"/>
  <c r="O52" i="3"/>
  <c r="H71" i="7"/>
  <c r="N71" i="7" s="1"/>
  <c r="B268" i="8"/>
  <c r="O1416" i="3"/>
  <c r="O3033" i="3"/>
  <c r="O1051" i="3"/>
  <c r="O983" i="3"/>
  <c r="O1012" i="3"/>
  <c r="O2440" i="3"/>
  <c r="O2769" i="3"/>
  <c r="B284" i="8"/>
  <c r="K2919" i="3"/>
  <c r="B272" i="8"/>
  <c r="K2782" i="3"/>
  <c r="L2570" i="3"/>
  <c r="F253" i="8" s="1"/>
  <c r="C253" i="8"/>
  <c r="K701" i="3"/>
  <c r="B71" i="8"/>
  <c r="M2707" i="3"/>
  <c r="G266" i="8" s="1"/>
  <c r="D266" i="8"/>
  <c r="E274" i="8"/>
  <c r="H43" i="7"/>
  <c r="O1724" i="3"/>
  <c r="K1044" i="3"/>
  <c r="B101" i="8"/>
  <c r="B196" i="8"/>
  <c r="K1888" i="3"/>
  <c r="C215" i="8"/>
  <c r="L2093" i="3"/>
  <c r="F215" i="8" s="1"/>
  <c r="O637" i="3"/>
  <c r="C185" i="8"/>
  <c r="L1783" i="3"/>
  <c r="F185" i="8" s="1"/>
  <c r="C149" i="8"/>
  <c r="L1459" i="3"/>
  <c r="F149" i="8" s="1"/>
  <c r="C158" i="8"/>
  <c r="L1545" i="3"/>
  <c r="F158" i="8" s="1"/>
  <c r="C36" i="8"/>
  <c r="L321" i="3"/>
  <c r="F36" i="8" s="1"/>
  <c r="L1033" i="3"/>
  <c r="F100" i="8" s="1"/>
  <c r="C100" i="8"/>
  <c r="L1002" i="3"/>
  <c r="F97" i="8" s="1"/>
  <c r="C97" i="8"/>
  <c r="L555" i="3"/>
  <c r="F57" i="8" s="1"/>
  <c r="C57" i="8"/>
  <c r="L1212" i="3"/>
  <c r="F116" i="8" s="1"/>
  <c r="C116" i="8"/>
  <c r="C131" i="8"/>
  <c r="L1374" i="3"/>
  <c r="F131" i="8" s="1"/>
  <c r="C288" i="8"/>
  <c r="L2972" i="3"/>
  <c r="F288" i="8" s="1"/>
  <c r="B197" i="8"/>
  <c r="O1099" i="3"/>
  <c r="C182" i="8"/>
  <c r="L1765" i="3"/>
  <c r="F182" i="8" s="1"/>
  <c r="D190" i="8"/>
  <c r="B175" i="8"/>
  <c r="K1701" i="3"/>
  <c r="K758" i="3"/>
  <c r="B76" i="8"/>
  <c r="K964" i="3"/>
  <c r="B93" i="8"/>
  <c r="Q100" i="8" s="1"/>
  <c r="B42" i="8"/>
  <c r="K392" i="3"/>
  <c r="B65" i="8"/>
  <c r="K640" i="3"/>
  <c r="O657" i="3"/>
  <c r="B37" i="8"/>
  <c r="Q44" i="8" s="1"/>
  <c r="K333" i="3"/>
  <c r="O740" i="3"/>
  <c r="B122" i="8"/>
  <c r="Q129" i="8" s="1"/>
  <c r="K1284" i="3"/>
  <c r="O1247" i="3"/>
  <c r="B130" i="8"/>
  <c r="K1366" i="3"/>
  <c r="B107" i="8"/>
  <c r="K1119" i="3"/>
  <c r="B125" i="8"/>
  <c r="K1319" i="3"/>
  <c r="O1584" i="3"/>
  <c r="O1613" i="3"/>
  <c r="L2653" i="3"/>
  <c r="F260" i="8" s="1"/>
  <c r="C260" i="8"/>
  <c r="L2684" i="3"/>
  <c r="F263" i="8" s="1"/>
  <c r="C263" i="8"/>
  <c r="H63" i="7"/>
  <c r="K1554" i="3"/>
  <c r="B159" i="8"/>
  <c r="D195" i="8"/>
  <c r="M1877" i="3"/>
  <c r="G195" i="8" s="1"/>
  <c r="B95" i="8"/>
  <c r="Q102" i="8" s="1"/>
  <c r="E164" i="8"/>
  <c r="M1690" i="3"/>
  <c r="G174" i="8" s="1"/>
  <c r="D174" i="8"/>
  <c r="M824" i="3"/>
  <c r="G82" i="8" s="1"/>
  <c r="D82" i="8"/>
  <c r="D42" i="8"/>
  <c r="M392" i="3"/>
  <c r="G42" i="8" s="1"/>
  <c r="M1067" i="3"/>
  <c r="G103" i="8" s="1"/>
  <c r="D103" i="8"/>
  <c r="D111" i="8"/>
  <c r="M1161" i="3"/>
  <c r="G111" i="8" s="1"/>
  <c r="D119" i="8"/>
  <c r="M1250" i="3"/>
  <c r="G119" i="8" s="1"/>
  <c r="M691" i="3"/>
  <c r="G70" i="8" s="1"/>
  <c r="D70" i="8"/>
  <c r="D130" i="8"/>
  <c r="M1366" i="3"/>
  <c r="G130" i="8" s="1"/>
  <c r="O1229" i="3"/>
  <c r="H54" i="7"/>
  <c r="B278" i="8"/>
  <c r="K2835" i="3"/>
  <c r="H197" i="8"/>
  <c r="M1666" i="3"/>
  <c r="G172" i="8" s="1"/>
  <c r="D172" i="8"/>
  <c r="O1003" i="3"/>
  <c r="M2193" i="3"/>
  <c r="G223" i="8" s="1"/>
  <c r="D223" i="8"/>
  <c r="L467" i="3"/>
  <c r="F49" i="8" s="1"/>
  <c r="C49" i="8"/>
  <c r="O642" i="3"/>
  <c r="O193" i="3"/>
  <c r="H65" i="7"/>
  <c r="C18" i="8"/>
  <c r="L171" i="3"/>
  <c r="F18" i="8" s="1"/>
  <c r="C6" i="8"/>
  <c r="L43" i="3"/>
  <c r="F6" i="8" s="1"/>
  <c r="B6" i="8"/>
  <c r="K43" i="3"/>
  <c r="C292" i="8"/>
  <c r="L3025" i="3"/>
  <c r="F292" i="8" s="1"/>
  <c r="B293" i="8"/>
  <c r="K3042" i="3"/>
  <c r="O1312" i="3"/>
  <c r="O2702" i="3"/>
  <c r="L2597" i="3"/>
  <c r="F255" i="8" s="1"/>
  <c r="C255" i="8"/>
  <c r="D238" i="8"/>
  <c r="M2379" i="3"/>
  <c r="G238" i="8" s="1"/>
  <c r="M2" i="3"/>
  <c r="G2" i="8" s="1"/>
  <c r="D2" i="8"/>
  <c r="L221" i="3"/>
  <c r="F24" i="8" s="1"/>
  <c r="C24" i="8"/>
  <c r="B22" i="8"/>
  <c r="K204" i="3"/>
  <c r="O56" i="3"/>
  <c r="C290" i="8"/>
  <c r="L2998" i="3"/>
  <c r="L405" i="3"/>
  <c r="F43" i="8" s="1"/>
  <c r="C43" i="8"/>
  <c r="H52" i="7"/>
  <c r="O2837" i="3"/>
  <c r="O3045" i="3"/>
  <c r="O991" i="3"/>
  <c r="O1121" i="3"/>
  <c r="B249" i="8"/>
  <c r="K2524" i="3"/>
  <c r="K2691" i="3"/>
  <c r="B264" i="8"/>
  <c r="B277" i="8"/>
  <c r="K2828" i="3"/>
  <c r="O2986" i="3"/>
  <c r="L2420" i="3"/>
  <c r="F241" i="8" s="1"/>
  <c r="C241" i="8"/>
  <c r="K2404" i="3"/>
  <c r="B240" i="8"/>
  <c r="D246" i="8"/>
  <c r="M2478" i="3"/>
  <c r="G246" i="8" s="1"/>
  <c r="E153" i="8"/>
  <c r="O1120" i="3"/>
  <c r="C227" i="8"/>
  <c r="L2238" i="3"/>
  <c r="F227" i="8" s="1"/>
  <c r="K1864" i="3"/>
  <c r="B193" i="8"/>
  <c r="K835" i="3"/>
  <c r="B83" i="8"/>
  <c r="B82" i="8"/>
  <c r="K824" i="3"/>
  <c r="B67" i="8"/>
  <c r="K660" i="3"/>
  <c r="O554" i="3"/>
  <c r="O816" i="3"/>
  <c r="B52" i="8"/>
  <c r="K500" i="3"/>
  <c r="O1050" i="3"/>
  <c r="B123" i="8"/>
  <c r="K1297" i="3"/>
  <c r="B102" i="8"/>
  <c r="K1057" i="3"/>
  <c r="B116" i="8"/>
  <c r="K1212" i="3"/>
  <c r="B103" i="8"/>
  <c r="K1067" i="3"/>
  <c r="B223" i="8"/>
  <c r="K2193" i="3"/>
  <c r="C213" i="8"/>
  <c r="L2075" i="3"/>
  <c r="F213" i="8" s="1"/>
  <c r="K2013" i="3"/>
  <c r="B208" i="8"/>
  <c r="L2205" i="3"/>
  <c r="F224" i="8" s="1"/>
  <c r="C224" i="8"/>
  <c r="L2039" i="3"/>
  <c r="F210" i="8" s="1"/>
  <c r="C210" i="8"/>
  <c r="O922" i="3"/>
  <c r="O655" i="3"/>
  <c r="O869" i="3"/>
  <c r="O206" i="3"/>
  <c r="E15" i="8"/>
  <c r="B294" i="8"/>
  <c r="K3049" i="3"/>
  <c r="O909" i="3"/>
  <c r="O1089" i="3"/>
  <c r="B250" i="8"/>
  <c r="K2539" i="3"/>
  <c r="K3090" i="3"/>
  <c r="B297" i="8"/>
  <c r="D252" i="8"/>
  <c r="M2562" i="3"/>
  <c r="G252" i="8" s="1"/>
  <c r="O3046" i="3"/>
  <c r="C239" i="8"/>
  <c r="L2389" i="3"/>
  <c r="F239" i="8" s="1"/>
  <c r="O1317" i="3"/>
  <c r="O1749" i="3"/>
  <c r="B163" i="8"/>
  <c r="K1578" i="3"/>
  <c r="K1802" i="3"/>
  <c r="B187" i="8"/>
  <c r="C207" i="8"/>
  <c r="L1997" i="3"/>
  <c r="F207" i="8" s="1"/>
  <c r="M1616" i="3"/>
  <c r="G166" i="8" s="1"/>
  <c r="D166" i="8"/>
  <c r="D95" i="8"/>
  <c r="M979" i="3"/>
  <c r="G95" i="8" s="1"/>
  <c r="M891" i="3"/>
  <c r="G87" i="8" s="1"/>
  <c r="D87" i="8"/>
  <c r="M346" i="3"/>
  <c r="G38" i="8" s="1"/>
  <c r="D38" i="8"/>
  <c r="D51" i="8"/>
  <c r="M485" i="3"/>
  <c r="G51" i="8" s="1"/>
  <c r="M555" i="3"/>
  <c r="G57" i="8" s="1"/>
  <c r="D57" i="8"/>
  <c r="M533" i="3"/>
  <c r="G55" i="8" s="1"/>
  <c r="D55" i="8"/>
  <c r="D126" i="8"/>
  <c r="M1327" i="3"/>
  <c r="G126" i="8" s="1"/>
  <c r="D75" i="8"/>
  <c r="M747" i="3"/>
  <c r="G75" i="8" s="1"/>
  <c r="O1195" i="3"/>
  <c r="O1580" i="3"/>
  <c r="O2001" i="3"/>
  <c r="D289" i="8"/>
  <c r="E197" i="8"/>
  <c r="M1748" i="3"/>
  <c r="G180" i="8" s="1"/>
  <c r="D180" i="8"/>
  <c r="F196" i="8"/>
  <c r="E95" i="8"/>
  <c r="M72" i="7"/>
  <c r="H64" i="7"/>
  <c r="C94" i="8"/>
  <c r="L966" i="3"/>
  <c r="F94" i="8" s="1"/>
  <c r="C81" i="8"/>
  <c r="L812" i="3"/>
  <c r="F81" i="8" s="1"/>
  <c r="L392" i="3"/>
  <c r="F42" i="8" s="1"/>
  <c r="C42" i="8"/>
  <c r="C52" i="8"/>
  <c r="L500" i="3"/>
  <c r="F52" i="8" s="1"/>
  <c r="L520" i="3"/>
  <c r="F54" i="8" s="1"/>
  <c r="C54" i="8"/>
  <c r="L1202" i="3"/>
  <c r="F115" i="8" s="1"/>
  <c r="C115" i="8"/>
  <c r="C118" i="8"/>
  <c r="L1233" i="3"/>
  <c r="F118" i="8" s="1"/>
  <c r="C132" i="8"/>
  <c r="L1384" i="3"/>
  <c r="F132" i="8" s="1"/>
  <c r="K1010" i="3"/>
  <c r="B98" i="8"/>
  <c r="B131" i="8"/>
  <c r="Q138" i="8" s="1"/>
  <c r="K1374" i="3"/>
  <c r="B57" i="8"/>
  <c r="K555" i="3"/>
  <c r="B53" i="8"/>
  <c r="K512" i="3"/>
  <c r="B69" i="8"/>
  <c r="K684" i="3"/>
  <c r="B104" i="8"/>
  <c r="K1081" i="3"/>
  <c r="B126" i="8"/>
  <c r="K1327" i="3"/>
  <c r="B110" i="8"/>
  <c r="K1148" i="3"/>
  <c r="C229" i="8"/>
  <c r="L2278" i="3"/>
  <c r="F229" i="8" s="1"/>
  <c r="L2746" i="3"/>
  <c r="F269" i="8" s="1"/>
  <c r="C269" i="8"/>
  <c r="F101" i="8"/>
  <c r="M2450" i="3"/>
  <c r="G244" i="8" s="1"/>
  <c r="D244" i="8"/>
  <c r="G243" i="8"/>
  <c r="M179" i="3"/>
  <c r="G19" i="8" s="1"/>
  <c r="D19" i="8"/>
  <c r="O200" i="3"/>
  <c r="B30" i="8"/>
  <c r="R266" i="3"/>
  <c r="K264" i="3"/>
  <c r="K94" i="3"/>
  <c r="B11" i="8"/>
  <c r="M33" i="3"/>
  <c r="G5" i="8" s="1"/>
  <c r="D5" i="8"/>
  <c r="L213" i="3"/>
  <c r="F23" i="8" s="1"/>
  <c r="C23" i="8"/>
  <c r="C35" i="8"/>
  <c r="L315" i="3"/>
  <c r="F35" i="8" s="1"/>
  <c r="K2450" i="3"/>
  <c r="B244" i="8"/>
  <c r="B289" i="8"/>
  <c r="K2984" i="3"/>
  <c r="O1062" i="3"/>
  <c r="B43" i="8"/>
  <c r="Q50" i="8" s="1"/>
  <c r="K405" i="3"/>
  <c r="H80" i="7"/>
  <c r="M73" i="7"/>
  <c r="O2394" i="3"/>
  <c r="D153" i="8"/>
  <c r="M1490" i="3"/>
  <c r="G153" i="8" s="1"/>
  <c r="M2815" i="3"/>
  <c r="G274" i="8" s="1"/>
  <c r="D274" i="8"/>
  <c r="M2433" i="3"/>
  <c r="G242" i="8" s="1"/>
  <c r="D242" i="8"/>
  <c r="O1529" i="3"/>
  <c r="B173" i="8"/>
  <c r="K1676" i="3"/>
  <c r="C156" i="8"/>
  <c r="L1526" i="3"/>
  <c r="F156" i="8" s="1"/>
  <c r="M2903" i="3"/>
  <c r="G283" i="8" s="1"/>
  <c r="D283" i="8"/>
  <c r="C162" i="8"/>
  <c r="L1568" i="3"/>
  <c r="F162" i="8" s="1"/>
  <c r="L289" i="3"/>
  <c r="F33" i="8" s="1"/>
  <c r="C33" i="8"/>
  <c r="C61" i="8"/>
  <c r="L599" i="3"/>
  <c r="F61" i="8" s="1"/>
  <c r="L1359" i="3"/>
  <c r="F129" i="8" s="1"/>
  <c r="C129" i="8"/>
  <c r="L979" i="3"/>
  <c r="C95" i="8"/>
  <c r="B70" i="8"/>
  <c r="K691" i="3"/>
  <c r="O1485" i="3"/>
  <c r="M137" i="3"/>
  <c r="G15" i="8" s="1"/>
  <c r="D15" i="8"/>
  <c r="M65" i="3"/>
  <c r="G9" i="8" s="1"/>
  <c r="D9" i="8"/>
  <c r="O407" i="3"/>
  <c r="D13" i="8"/>
  <c r="M117" i="3"/>
  <c r="G13" i="8" s="1"/>
  <c r="D8" i="8"/>
  <c r="M58" i="3"/>
  <c r="C3" i="8"/>
  <c r="L10" i="3"/>
  <c r="F3" i="8" s="1"/>
  <c r="L239" i="3"/>
  <c r="F27" i="8" s="1"/>
  <c r="C27" i="8"/>
  <c r="O48" i="3"/>
  <c r="K2492" i="3"/>
  <c r="B247" i="8"/>
  <c r="M3004" i="3"/>
  <c r="G290" i="8" s="1"/>
  <c r="D290" i="8"/>
  <c r="D260" i="8"/>
  <c r="M2653" i="3"/>
  <c r="G260" i="8" s="1"/>
  <c r="B283" i="8"/>
  <c r="O1702" i="3"/>
  <c r="C146" i="8"/>
  <c r="L1434" i="3"/>
  <c r="F146" i="8" s="1"/>
  <c r="L949" i="3"/>
  <c r="F92" i="8" s="1"/>
  <c r="C92" i="8"/>
  <c r="L282" i="3"/>
  <c r="F32" i="8" s="1"/>
  <c r="C32" i="8"/>
  <c r="L1057" i="3"/>
  <c r="F102" i="8" s="1"/>
  <c r="C102" i="8"/>
  <c r="L579" i="3"/>
  <c r="F59" i="8" s="1"/>
  <c r="C59" i="8"/>
  <c r="L1250" i="3"/>
  <c r="F119" i="8" s="1"/>
  <c r="C119" i="8"/>
  <c r="L611" i="3"/>
  <c r="F62" i="8" s="1"/>
  <c r="C62" i="8"/>
  <c r="C125" i="8"/>
  <c r="L1319" i="3"/>
  <c r="F125" i="8" s="1"/>
  <c r="L2984" i="3"/>
  <c r="F289" i="8" s="1"/>
  <c r="C289" i="8"/>
  <c r="B180" i="8"/>
  <c r="O1461" i="3"/>
  <c r="H60" i="7"/>
  <c r="B97" i="8"/>
  <c r="K1002" i="3"/>
  <c r="K851" i="3"/>
  <c r="B84" i="8"/>
  <c r="O576" i="3"/>
  <c r="B60" i="8"/>
  <c r="K590" i="3"/>
  <c r="B68" i="8"/>
  <c r="K670" i="3"/>
  <c r="B118" i="8"/>
  <c r="K1233" i="3"/>
  <c r="O802" i="3"/>
  <c r="B111" i="8"/>
  <c r="K1161" i="3"/>
  <c r="O1256" i="3"/>
  <c r="B119" i="8"/>
  <c r="K1250" i="3"/>
  <c r="O1389" i="3"/>
  <c r="B105" i="8"/>
  <c r="K1097" i="3"/>
  <c r="O1655" i="3"/>
  <c r="O1704" i="3"/>
  <c r="C270" i="8"/>
  <c r="L2757" i="3"/>
  <c r="F270" i="8" s="1"/>
  <c r="C261" i="8"/>
  <c r="L2666" i="3"/>
  <c r="F261" i="8" s="1"/>
  <c r="L2379" i="3"/>
  <c r="C238" i="8"/>
  <c r="K2607" i="3"/>
  <c r="B256" i="8"/>
  <c r="L2365" i="3"/>
  <c r="C237" i="8"/>
  <c r="F268" i="8"/>
  <c r="O1643" i="3"/>
  <c r="K2205" i="3"/>
  <c r="B224" i="8"/>
  <c r="B209" i="8"/>
  <c r="K2026" i="3"/>
  <c r="C223" i="8"/>
  <c r="L2193" i="3"/>
  <c r="F223" i="8" s="1"/>
  <c r="O645" i="3"/>
  <c r="O359" i="3"/>
  <c r="O595" i="3"/>
  <c r="H35" i="7"/>
  <c r="O626" i="3"/>
  <c r="O1487" i="3"/>
  <c r="D23" i="8"/>
  <c r="M213" i="3"/>
  <c r="G23" i="8" s="1"/>
  <c r="O1428" i="3"/>
  <c r="O207" i="3"/>
  <c r="C22" i="8"/>
  <c r="L204" i="3"/>
  <c r="F22" i="8" s="1"/>
  <c r="L76" i="3"/>
  <c r="F10" i="8" s="1"/>
  <c r="C10" i="8"/>
  <c r="D11" i="8"/>
  <c r="M94" i="3"/>
  <c r="G11" i="8" s="1"/>
  <c r="B9" i="8"/>
  <c r="K65" i="3"/>
  <c r="O2453" i="3"/>
  <c r="M3016" i="3"/>
  <c r="G291" i="8" s="1"/>
  <c r="D291" i="8"/>
  <c r="D138" i="8"/>
  <c r="M1405" i="3"/>
  <c r="O885" i="3"/>
  <c r="O1101" i="3"/>
  <c r="O1486" i="3"/>
  <c r="B229" i="8"/>
  <c r="K2278" i="3"/>
  <c r="H23" i="7"/>
  <c r="C294" i="8"/>
  <c r="L3049" i="3"/>
  <c r="F294" i="8" s="1"/>
  <c r="M3090" i="3"/>
  <c r="G297" i="8" s="1"/>
  <c r="D297" i="8"/>
  <c r="D295" i="8"/>
  <c r="B290" i="8"/>
  <c r="M1108" i="3"/>
  <c r="G106" i="8" s="1"/>
  <c r="D106" i="8"/>
  <c r="D265" i="8"/>
  <c r="M2700" i="3"/>
  <c r="G265" i="8" s="1"/>
  <c r="B91" i="8"/>
  <c r="K935" i="3"/>
  <c r="O1322" i="3"/>
  <c r="O1777" i="3"/>
  <c r="K1616" i="3"/>
  <c r="B166" i="8"/>
  <c r="K1723" i="3"/>
  <c r="B178" i="8"/>
  <c r="O1934" i="3"/>
  <c r="H200" i="8" s="1"/>
  <c r="M305" i="3"/>
  <c r="G34" i="8" s="1"/>
  <c r="D34" i="8"/>
  <c r="H59" i="7"/>
  <c r="L851" i="3"/>
  <c r="F84" i="8" s="1"/>
  <c r="C84" i="8"/>
  <c r="L903" i="3"/>
  <c r="F88" i="8" s="1"/>
  <c r="C88" i="8"/>
  <c r="C31" i="8"/>
  <c r="L268" i="3"/>
  <c r="F31" i="8" s="1"/>
  <c r="C56" i="8"/>
  <c r="L545" i="3"/>
  <c r="F56" i="8" s="1"/>
  <c r="C55" i="8"/>
  <c r="L533" i="3"/>
  <c r="F55" i="8" s="1"/>
  <c r="L660" i="3"/>
  <c r="F67" i="8" s="1"/>
  <c r="C67" i="8"/>
  <c r="C71" i="8"/>
  <c r="L701" i="3"/>
  <c r="F71" i="8" s="1"/>
  <c r="L1350" i="3"/>
  <c r="F128" i="8" s="1"/>
  <c r="C128" i="8"/>
  <c r="L2903" i="3"/>
  <c r="C283" i="8"/>
  <c r="O1803" i="3"/>
  <c r="O1718" i="3"/>
  <c r="K891" i="3"/>
  <c r="B87" i="8"/>
  <c r="K812" i="3"/>
  <c r="B81" i="8"/>
  <c r="O860" i="3"/>
  <c r="K268" i="3"/>
  <c r="B31" i="8"/>
  <c r="R279" i="3"/>
  <c r="O1340" i="3"/>
  <c r="O753" i="3"/>
  <c r="O744" i="3"/>
  <c r="O1231" i="3"/>
  <c r="B109" i="8"/>
  <c r="Q116" i="8" s="1"/>
  <c r="K1138" i="3"/>
  <c r="O1048" i="3"/>
  <c r="B113" i="8"/>
  <c r="K1181" i="3"/>
  <c r="O1555" i="3"/>
  <c r="O1420" i="3"/>
  <c r="O1740" i="3"/>
  <c r="L1481" i="3"/>
  <c r="C152" i="8"/>
  <c r="C245" i="8"/>
  <c r="L2468" i="3"/>
  <c r="F245" i="8" s="1"/>
  <c r="C259" i="8"/>
  <c r="L2641" i="3"/>
  <c r="F259" i="8" s="1"/>
  <c r="C195" i="8"/>
  <c r="L1877" i="3"/>
  <c r="F195" i="8" s="1"/>
  <c r="O1890" i="3"/>
  <c r="O291" i="3"/>
  <c r="D89" i="8"/>
  <c r="M916" i="3"/>
  <c r="G89" i="8" s="1"/>
  <c r="M903" i="3"/>
  <c r="G88" i="8" s="1"/>
  <c r="D88" i="8"/>
  <c r="M966" i="3"/>
  <c r="G94" i="8" s="1"/>
  <c r="D94" i="8"/>
  <c r="D48" i="8"/>
  <c r="M453" i="3"/>
  <c r="G48" i="8" s="1"/>
  <c r="D52" i="8"/>
  <c r="M500" i="3"/>
  <c r="G52" i="8" s="1"/>
  <c r="M545" i="3"/>
  <c r="G56" i="8" s="1"/>
  <c r="D56" i="8"/>
  <c r="M649" i="3"/>
  <c r="G66" i="8" s="1"/>
  <c r="D66" i="8"/>
  <c r="D76" i="8"/>
  <c r="M758" i="3"/>
  <c r="G76" i="8" s="1"/>
  <c r="D77" i="8"/>
  <c r="M769" i="3"/>
  <c r="G77" i="8" s="1"/>
  <c r="O1217" i="3"/>
  <c r="O1582" i="3"/>
  <c r="H68" i="7"/>
  <c r="G289" i="8"/>
  <c r="C197" i="8"/>
  <c r="D201" i="8"/>
  <c r="M1937" i="3"/>
  <c r="G201" i="8" s="1"/>
  <c r="C196" i="8"/>
  <c r="E206" i="8"/>
  <c r="O1989" i="3"/>
  <c r="H206" i="8" s="1"/>
  <c r="A83" i="7" a="1"/>
  <c r="A83" i="7" s="1"/>
  <c r="A84" i="7" s="1" a="1"/>
  <c r="A84" i="7" s="1"/>
  <c r="D168" i="8"/>
  <c r="M1635" i="3"/>
  <c r="G168" i="8" s="1"/>
  <c r="M835" i="3"/>
  <c r="G83" i="8" s="1"/>
  <c r="D83" i="8"/>
  <c r="M935" i="3"/>
  <c r="G91" i="8" s="1"/>
  <c r="D91" i="8"/>
  <c r="D39" i="8"/>
  <c r="M355" i="3"/>
  <c r="G39" i="8" s="1"/>
  <c r="M1148" i="3"/>
  <c r="G110" i="8" s="1"/>
  <c r="D110" i="8"/>
  <c r="M569" i="3"/>
  <c r="G58" i="8" s="1"/>
  <c r="D58" i="8"/>
  <c r="M622" i="3"/>
  <c r="G63" i="8" s="1"/>
  <c r="D63" i="8"/>
  <c r="D71" i="8"/>
  <c r="M701" i="3"/>
  <c r="G71" i="8" s="1"/>
  <c r="D132" i="8"/>
  <c r="M1384" i="3"/>
  <c r="G132" i="8" s="1"/>
  <c r="I192" i="8"/>
  <c r="M192" i="8"/>
  <c r="K192" i="8"/>
  <c r="J192" i="8"/>
  <c r="B228" i="8"/>
  <c r="K2253" i="3"/>
  <c r="C148" i="8"/>
  <c r="G203" i="8"/>
  <c r="M1776" i="3"/>
  <c r="G184" i="8" s="1"/>
  <c r="D184" i="8"/>
  <c r="E172" i="8"/>
  <c r="L1650" i="3"/>
  <c r="F170" i="8" s="1"/>
  <c r="C170" i="8"/>
  <c r="K1908" i="3"/>
  <c r="B198" i="8"/>
  <c r="K1965" i="3"/>
  <c r="B204" i="8"/>
  <c r="K1568" i="3"/>
  <c r="B162" i="8"/>
  <c r="M851" i="3"/>
  <c r="G84" i="8" s="1"/>
  <c r="D84" i="8"/>
  <c r="D101" i="8"/>
  <c r="M1044" i="3"/>
  <c r="G101" i="8" s="1"/>
  <c r="M1578" i="3"/>
  <c r="G163" i="8" s="1"/>
  <c r="D163" i="8"/>
  <c r="M282" i="3"/>
  <c r="G32" i="8" s="1"/>
  <c r="D32" i="8"/>
  <c r="M365" i="3"/>
  <c r="G40" i="8" s="1"/>
  <c r="D40" i="8"/>
  <c r="D46" i="8"/>
  <c r="M435" i="3"/>
  <c r="G46" i="8" s="1"/>
  <c r="D114" i="8"/>
  <c r="M1190" i="3"/>
  <c r="G114" i="8" s="1"/>
  <c r="M670" i="3"/>
  <c r="G68" i="8" s="1"/>
  <c r="D68" i="8"/>
  <c r="M1350" i="3"/>
  <c r="G128" i="8" s="1"/>
  <c r="D128" i="8"/>
  <c r="B227" i="8"/>
  <c r="K2238" i="3"/>
  <c r="F148" i="8"/>
  <c r="D203" i="8"/>
  <c r="D187" i="8"/>
  <c r="M1802" i="3"/>
  <c r="G187" i="8" s="1"/>
  <c r="B201" i="8"/>
  <c r="D117" i="8"/>
  <c r="M1223" i="3"/>
  <c r="G117" i="8" s="1"/>
  <c r="D263" i="8"/>
  <c r="M2684" i="3"/>
  <c r="G263" i="8" s="1"/>
  <c r="D243" i="8"/>
  <c r="C198" i="8"/>
  <c r="L1908" i="3"/>
  <c r="F198" i="8" s="1"/>
  <c r="B34" i="8"/>
  <c r="Q41" i="8" s="1"/>
  <c r="K305" i="3"/>
  <c r="D170" i="8"/>
  <c r="M1650" i="3"/>
  <c r="G170" i="8" s="1"/>
  <c r="M1434" i="3"/>
  <c r="G146" i="8" s="1"/>
  <c r="D146" i="8"/>
  <c r="M1423" i="3"/>
  <c r="G145" i="8" s="1"/>
  <c r="D145" i="8"/>
  <c r="D31" i="8"/>
  <c r="M268" i="3"/>
  <c r="G31" i="8" s="1"/>
  <c r="D41" i="8"/>
  <c r="M375" i="3"/>
  <c r="G41" i="8" s="1"/>
  <c r="D53" i="8"/>
  <c r="M512" i="3"/>
  <c r="G53" i="8" s="1"/>
  <c r="M599" i="3"/>
  <c r="G61" i="8" s="1"/>
  <c r="D61" i="8"/>
  <c r="D113" i="8"/>
  <c r="M1181" i="3"/>
  <c r="G113" i="8" s="1"/>
  <c r="M1359" i="3"/>
  <c r="G129" i="8" s="1"/>
  <c r="D129" i="8"/>
  <c r="O1999" i="3"/>
  <c r="B100" i="8"/>
  <c r="D196" i="8"/>
  <c r="M1888" i="3"/>
  <c r="G196" i="8" s="1"/>
  <c r="M1676" i="3"/>
  <c r="G173" i="8" s="1"/>
  <c r="D173" i="8"/>
  <c r="E188" i="8"/>
  <c r="O1818" i="3"/>
  <c r="H188" i="8" s="1"/>
  <c r="E194" i="8"/>
  <c r="D208" i="8"/>
  <c r="M2013" i="3"/>
  <c r="G208" i="8" s="1"/>
  <c r="M2047" i="3"/>
  <c r="G211" i="8" s="1"/>
  <c r="D211" i="8"/>
  <c r="O710" i="3"/>
  <c r="B25" i="8"/>
  <c r="K231" i="3"/>
  <c r="B7" i="8"/>
  <c r="K51" i="3"/>
  <c r="B27" i="8"/>
  <c r="K239" i="3"/>
  <c r="M3049" i="3"/>
  <c r="G294" i="8" s="1"/>
  <c r="D294" i="8"/>
  <c r="B106" i="8"/>
  <c r="K1108" i="3"/>
  <c r="K2684" i="3"/>
  <c r="B263" i="8"/>
  <c r="O370" i="3"/>
  <c r="C34" i="8"/>
  <c r="L305" i="3"/>
  <c r="F34" i="8" s="1"/>
  <c r="C93" i="8"/>
  <c r="L964" i="3"/>
  <c r="F93" i="8" s="1"/>
  <c r="D229" i="8"/>
  <c r="M2278" i="3"/>
  <c r="G229" i="8" s="1"/>
  <c r="M2666" i="3"/>
  <c r="G261" i="8" s="1"/>
  <c r="D261" i="8"/>
  <c r="C155" i="8"/>
  <c r="L1518" i="3"/>
  <c r="F155" i="8" s="1"/>
  <c r="D86" i="8"/>
  <c r="M878" i="3"/>
  <c r="G86" i="8" s="1"/>
  <c r="M1658" i="3"/>
  <c r="G171" i="8" s="1"/>
  <c r="D171" i="8"/>
  <c r="M784" i="3"/>
  <c r="G79" i="8" s="1"/>
  <c r="D79" i="8"/>
  <c r="M1010" i="3"/>
  <c r="G98" i="8" s="1"/>
  <c r="D98" i="8"/>
  <c r="M321" i="3"/>
  <c r="G36" i="8" s="1"/>
  <c r="D36" i="8"/>
  <c r="D105" i="8"/>
  <c r="M1097" i="3"/>
  <c r="G105" i="8" s="1"/>
  <c r="M1022" i="3"/>
  <c r="G99" i="8" s="1"/>
  <c r="D99" i="8"/>
  <c r="D112" i="8"/>
  <c r="M1171" i="3"/>
  <c r="G112" i="8" s="1"/>
  <c r="D64" i="8"/>
  <c r="M629" i="3"/>
  <c r="G64" i="8" s="1"/>
  <c r="M738" i="3"/>
  <c r="G74" i="8" s="1"/>
  <c r="D74" i="8"/>
  <c r="O2767" i="3"/>
  <c r="E100" i="8"/>
  <c r="D194" i="8"/>
  <c r="M1872" i="3"/>
  <c r="G194" i="8" s="1"/>
  <c r="M1765" i="3"/>
  <c r="G182" i="8" s="1"/>
  <c r="D182" i="8"/>
  <c r="O1712" i="3"/>
  <c r="O3146" i="3" l="1"/>
  <c r="O3144" i="3"/>
  <c r="H81" i="7"/>
  <c r="N73" i="7"/>
  <c r="K3136" i="3"/>
  <c r="B301" i="8"/>
  <c r="L3136" i="3"/>
  <c r="F301" i="8" s="1"/>
  <c r="C301" i="8"/>
  <c r="Q125" i="8"/>
  <c r="M3136" i="3"/>
  <c r="G301" i="8" s="1"/>
  <c r="D301" i="8"/>
  <c r="O1666" i="3"/>
  <c r="H172" i="8" s="1"/>
  <c r="J172" i="8" s="1"/>
  <c r="Q75" i="8"/>
  <c r="Q64" i="8"/>
  <c r="Q88" i="8"/>
  <c r="Q130" i="8"/>
  <c r="O1033" i="3"/>
  <c r="H100" i="8" s="1"/>
  <c r="Q120" i="8"/>
  <c r="Q126" i="8"/>
  <c r="H176" i="8"/>
  <c r="O1592" i="3"/>
  <c r="H164" i="8" s="1"/>
  <c r="O2815" i="3"/>
  <c r="H274" i="8" s="1"/>
  <c r="I274" i="8" s="1"/>
  <c r="O3004" i="3"/>
  <c r="Q48" i="8"/>
  <c r="O137" i="3"/>
  <c r="H15" i="8" s="1"/>
  <c r="J15" i="8" s="1"/>
  <c r="Q65" i="8"/>
  <c r="Q122" i="8"/>
  <c r="Q81" i="8"/>
  <c r="O315" i="3"/>
  <c r="H35" i="8" s="1"/>
  <c r="Q82" i="8"/>
  <c r="Q112" i="8"/>
  <c r="O1400" i="3"/>
  <c r="M71" i="7"/>
  <c r="Q137" i="8"/>
  <c r="Q123" i="8"/>
  <c r="O2365" i="3"/>
  <c r="H237" i="8" s="1"/>
  <c r="F237" i="8"/>
  <c r="O333" i="3"/>
  <c r="H37" i="8" s="1"/>
  <c r="E37" i="8"/>
  <c r="O1190" i="3"/>
  <c r="H114" i="8" s="1"/>
  <c r="E114" i="8"/>
  <c r="O649" i="3"/>
  <c r="H66" i="8" s="1"/>
  <c r="E66" i="8"/>
  <c r="J29" i="8"/>
  <c r="I29" i="8"/>
  <c r="K29" i="8"/>
  <c r="M29" i="8"/>
  <c r="F180" i="8"/>
  <c r="O1748" i="3"/>
  <c r="H180" i="8" s="1"/>
  <c r="O423" i="3"/>
  <c r="H45" i="8" s="1"/>
  <c r="E45" i="8"/>
  <c r="Q68" i="8"/>
  <c r="O33" i="3"/>
  <c r="H5" i="8" s="1"/>
  <c r="E5" i="8"/>
  <c r="O239" i="3"/>
  <c r="H27" i="8" s="1"/>
  <c r="E27" i="8"/>
  <c r="I188" i="8"/>
  <c r="K188" i="8"/>
  <c r="J188" i="8"/>
  <c r="M188" i="8"/>
  <c r="O435" i="3"/>
  <c r="H46" i="8" s="1"/>
  <c r="E46" i="8"/>
  <c r="Q43" i="8"/>
  <c r="Q69" i="8"/>
  <c r="E242" i="8"/>
  <c r="O2433" i="3"/>
  <c r="H242" i="8" s="1"/>
  <c r="Q38" i="8"/>
  <c r="O2205" i="3"/>
  <c r="H224" i="8" s="1"/>
  <c r="E224" i="8"/>
  <c r="E118" i="8"/>
  <c r="O1233" i="3"/>
  <c r="H118" i="8" s="1"/>
  <c r="E173" i="8"/>
  <c r="O1676" i="3"/>
  <c r="H173" i="8" s="1"/>
  <c r="O405" i="3"/>
  <c r="H43" i="8" s="1"/>
  <c r="E43" i="8"/>
  <c r="Q76" i="8"/>
  <c r="E82" i="8"/>
  <c r="O824" i="3"/>
  <c r="H82" i="8" s="1"/>
  <c r="E93" i="8"/>
  <c r="O964" i="3"/>
  <c r="H93" i="8" s="1"/>
  <c r="E101" i="8"/>
  <c r="O1044" i="3"/>
  <c r="H101" i="8" s="1"/>
  <c r="F194" i="8"/>
  <c r="O1872" i="3"/>
  <c r="H194" i="8" s="1"/>
  <c r="Q52" i="8"/>
  <c r="Q51" i="8"/>
  <c r="O355" i="3"/>
  <c r="H39" i="8" s="1"/>
  <c r="E39" i="8"/>
  <c r="Q63" i="8"/>
  <c r="Q71" i="8"/>
  <c r="F189" i="8"/>
  <c r="O1827" i="3"/>
  <c r="H189" i="8" s="1"/>
  <c r="E270" i="8"/>
  <c r="O2757" i="3"/>
  <c r="H270" i="8" s="1"/>
  <c r="O738" i="3"/>
  <c r="H74" i="8" s="1"/>
  <c r="E74" i="8"/>
  <c r="O2047" i="3"/>
  <c r="E211" i="8"/>
  <c r="J190" i="8"/>
  <c r="K190" i="8"/>
  <c r="M190" i="8"/>
  <c r="I190" i="8"/>
  <c r="O268" i="3"/>
  <c r="E31" i="8"/>
  <c r="E91" i="8"/>
  <c r="O935" i="3"/>
  <c r="H91" i="8" s="1"/>
  <c r="O65" i="3"/>
  <c r="H9" i="8" s="1"/>
  <c r="E9" i="8"/>
  <c r="O512" i="3"/>
  <c r="H53" i="8" s="1"/>
  <c r="E53" i="8"/>
  <c r="O1057" i="3"/>
  <c r="H102" i="8" s="1"/>
  <c r="E102" i="8"/>
  <c r="Q89" i="8"/>
  <c r="O1284" i="3"/>
  <c r="H122" i="8" s="1"/>
  <c r="E122" i="8"/>
  <c r="Q83" i="8"/>
  <c r="E284" i="8"/>
  <c r="O2919" i="3"/>
  <c r="H284" i="8" s="1"/>
  <c r="L71" i="7"/>
  <c r="O2389" i="3"/>
  <c r="H239" i="8" s="1"/>
  <c r="E239" i="8"/>
  <c r="Q46" i="8"/>
  <c r="E155" i="8"/>
  <c r="O1518" i="3"/>
  <c r="H155" i="8" s="1"/>
  <c r="G151" i="8"/>
  <c r="O1469" i="3"/>
  <c r="H151" i="8" s="1"/>
  <c r="O213" i="3"/>
  <c r="H23" i="8" s="1"/>
  <c r="E23" i="8"/>
  <c r="O10" i="3"/>
  <c r="H3" i="8" s="1"/>
  <c r="E3" i="8"/>
  <c r="O485" i="3"/>
  <c r="H51" i="8" s="1"/>
  <c r="E51" i="8"/>
  <c r="O2356" i="3"/>
  <c r="H236" i="8" s="1"/>
  <c r="E236" i="8"/>
  <c r="Q99" i="8"/>
  <c r="O2641" i="3"/>
  <c r="H259" i="8" s="1"/>
  <c r="E259" i="8"/>
  <c r="Q53" i="8"/>
  <c r="O2972" i="3"/>
  <c r="H288" i="8" s="1"/>
  <c r="E288" i="8"/>
  <c r="O1275" i="3"/>
  <c r="E121" i="8"/>
  <c r="O2039" i="3"/>
  <c r="H210" i="8" s="1"/>
  <c r="E210" i="8"/>
  <c r="E269" i="8"/>
  <c r="O2746" i="3"/>
  <c r="H269" i="8" s="1"/>
  <c r="O1181" i="3"/>
  <c r="H113" i="8" s="1"/>
  <c r="E113" i="8"/>
  <c r="Q98" i="8"/>
  <c r="O2278" i="3"/>
  <c r="H229" i="8" s="1"/>
  <c r="E229" i="8"/>
  <c r="O670" i="3"/>
  <c r="H68" i="8" s="1"/>
  <c r="E68" i="8"/>
  <c r="O94" i="3"/>
  <c r="H11" i="8" s="1"/>
  <c r="E11" i="8"/>
  <c r="Q60" i="8"/>
  <c r="O3049" i="3"/>
  <c r="H294" i="8" s="1"/>
  <c r="E294" i="8"/>
  <c r="Q109" i="8"/>
  <c r="Q90" i="8"/>
  <c r="E240" i="8"/>
  <c r="O2404" i="3"/>
  <c r="H240" i="8" s="1"/>
  <c r="O43" i="3"/>
  <c r="H6" i="8" s="1"/>
  <c r="E6" i="8"/>
  <c r="O758" i="3"/>
  <c r="H76" i="8" s="1"/>
  <c r="E76" i="8"/>
  <c r="O1359" i="3"/>
  <c r="H129" i="8" s="1"/>
  <c r="E129" i="8"/>
  <c r="Q85" i="8"/>
  <c r="E241" i="8"/>
  <c r="O2420" i="3"/>
  <c r="H241" i="8" s="1"/>
  <c r="Q58" i="8"/>
  <c r="O161" i="3"/>
  <c r="H17" i="8" s="1"/>
  <c r="E17" i="8"/>
  <c r="O2093" i="3"/>
  <c r="H215" i="8" s="1"/>
  <c r="E215" i="8"/>
  <c r="O1350" i="3"/>
  <c r="H128" i="8" s="1"/>
  <c r="E128" i="8"/>
  <c r="E92" i="8"/>
  <c r="O949" i="3"/>
  <c r="H92" i="8" s="1"/>
  <c r="K199" i="8"/>
  <c r="M199" i="8"/>
  <c r="I199" i="8"/>
  <c r="J199" i="8"/>
  <c r="Q145" i="8"/>
  <c r="Q147" i="8"/>
  <c r="Q148" i="8"/>
  <c r="Q146" i="8"/>
  <c r="Q128" i="8"/>
  <c r="O622" i="3"/>
  <c r="H63" i="8" s="1"/>
  <c r="E63" i="8"/>
  <c r="Q39" i="8"/>
  <c r="F4" i="8"/>
  <c r="O21" i="3"/>
  <c r="H4" i="8" s="1"/>
  <c r="O1097" i="3"/>
  <c r="H105" i="8" s="1"/>
  <c r="E105" i="8"/>
  <c r="E247" i="8"/>
  <c r="O2492" i="3"/>
  <c r="H247" i="8" s="1"/>
  <c r="E289" i="8"/>
  <c r="O2984" i="3"/>
  <c r="H289" i="8" s="1"/>
  <c r="O264" i="3"/>
  <c r="E30" i="8"/>
  <c r="O555" i="3"/>
  <c r="H57" i="8" s="1"/>
  <c r="E57" i="8"/>
  <c r="O2013" i="3"/>
  <c r="H208" i="8" s="1"/>
  <c r="E208" i="8"/>
  <c r="O1297" i="3"/>
  <c r="H123" i="8" s="1"/>
  <c r="E123" i="8"/>
  <c r="E83" i="8"/>
  <c r="O835" i="3"/>
  <c r="H83" i="8" s="1"/>
  <c r="K164" i="8"/>
  <c r="J164" i="8"/>
  <c r="I164" i="8"/>
  <c r="M164" i="8"/>
  <c r="E175" i="8"/>
  <c r="O1701" i="3"/>
  <c r="H175" i="8" s="1"/>
  <c r="M274" i="8"/>
  <c r="J274" i="8"/>
  <c r="E170" i="8"/>
  <c r="O1650" i="3"/>
  <c r="H170" i="8" s="1"/>
  <c r="E261" i="8"/>
  <c r="O2666" i="3"/>
  <c r="H261" i="8" s="1"/>
  <c r="Q136" i="8"/>
  <c r="O772" i="3"/>
  <c r="E78" i="8"/>
  <c r="Q135" i="8"/>
  <c r="E243" i="8"/>
  <c r="O2437" i="3"/>
  <c r="H243" i="8" s="1"/>
  <c r="O2597" i="3"/>
  <c r="H255" i="8" s="1"/>
  <c r="E255" i="8"/>
  <c r="E144" i="8"/>
  <c r="O1413" i="3"/>
  <c r="H144" i="8" s="1"/>
  <c r="O2186" i="3"/>
  <c r="H222" i="8" s="1"/>
  <c r="E222" i="8"/>
  <c r="Q70" i="8"/>
  <c r="O282" i="3"/>
  <c r="E32" i="8"/>
  <c r="E171" i="8"/>
  <c r="O1658" i="3"/>
  <c r="H171" i="8" s="1"/>
  <c r="O1338" i="3"/>
  <c r="H127" i="8" s="1"/>
  <c r="E127" i="8"/>
  <c r="O1171" i="3"/>
  <c r="H112" i="8" s="1"/>
  <c r="E112" i="8"/>
  <c r="E146" i="8"/>
  <c r="O1434" i="3"/>
  <c r="H146" i="8" s="1"/>
  <c r="O3077" i="3"/>
  <c r="H296" i="8" s="1"/>
  <c r="E296" i="8"/>
  <c r="O231" i="3"/>
  <c r="H25" i="8" s="1"/>
  <c r="E25" i="8"/>
  <c r="O1310" i="3"/>
  <c r="H124" i="8" s="1"/>
  <c r="E124" i="8"/>
  <c r="F287" i="8"/>
  <c r="O2960" i="3"/>
  <c r="O192" i="3"/>
  <c r="H20" i="8" s="1"/>
  <c r="E20" i="8"/>
  <c r="O246" i="3"/>
  <c r="H28" i="8" s="1"/>
  <c r="E28" i="8"/>
  <c r="O2238" i="3"/>
  <c r="H227" i="8" s="1"/>
  <c r="E227" i="8"/>
  <c r="E162" i="8"/>
  <c r="O1568" i="3"/>
  <c r="H162" i="8" s="1"/>
  <c r="O1138" i="3"/>
  <c r="H109" i="8" s="1"/>
  <c r="E109" i="8"/>
  <c r="Q94" i="8"/>
  <c r="Q67" i="8"/>
  <c r="Q37" i="8"/>
  <c r="O1148" i="3"/>
  <c r="H110" i="8" s="1"/>
  <c r="E110" i="8"/>
  <c r="E131" i="8"/>
  <c r="O1374" i="3"/>
  <c r="H131" i="8" s="1"/>
  <c r="E193" i="8"/>
  <c r="O1864" i="3"/>
  <c r="H193" i="8" s="1"/>
  <c r="Q121" i="8"/>
  <c r="E245" i="8"/>
  <c r="O2468" i="3"/>
  <c r="H245" i="8" s="1"/>
  <c r="O3016" i="3"/>
  <c r="H291" i="8" s="1"/>
  <c r="E291" i="8"/>
  <c r="E174" i="8"/>
  <c r="O1690" i="3"/>
  <c r="H174" i="8" s="1"/>
  <c r="O453" i="3"/>
  <c r="H48" i="8" s="1"/>
  <c r="E48" i="8"/>
  <c r="E260" i="8"/>
  <c r="O2653" i="3"/>
  <c r="H260" i="8" s="1"/>
  <c r="O747" i="3"/>
  <c r="H75" i="8" s="1"/>
  <c r="E75" i="8"/>
  <c r="Q106" i="8"/>
  <c r="Q131" i="8"/>
  <c r="E89" i="8"/>
  <c r="O916" i="3"/>
  <c r="H89" i="8" s="1"/>
  <c r="Q73" i="8"/>
  <c r="E235" i="8"/>
  <c r="O2344" i="3"/>
  <c r="H235" i="8" s="1"/>
  <c r="E96" i="8"/>
  <c r="O989" i="3"/>
  <c r="H96" i="8" s="1"/>
  <c r="N135" i="8"/>
  <c r="N127" i="8"/>
  <c r="N122" i="8"/>
  <c r="N104" i="8"/>
  <c r="N121" i="8"/>
  <c r="N117" i="8"/>
  <c r="N138" i="8"/>
  <c r="N134" i="8"/>
  <c r="N90" i="8"/>
  <c r="N78" i="8"/>
  <c r="N66" i="8"/>
  <c r="N54" i="8"/>
  <c r="N42" i="8"/>
  <c r="N35" i="8"/>
  <c r="N102" i="8"/>
  <c r="N133" i="8"/>
  <c r="N106" i="8"/>
  <c r="N124" i="8"/>
  <c r="N92" i="8"/>
  <c r="N79" i="8"/>
  <c r="N65" i="8"/>
  <c r="N52" i="8"/>
  <c r="N32" i="8"/>
  <c r="N120" i="8"/>
  <c r="N139" i="8"/>
  <c r="N116" i="8"/>
  <c r="N137" i="8"/>
  <c r="N91" i="8"/>
  <c r="N77" i="8"/>
  <c r="N64" i="8"/>
  <c r="N51" i="8"/>
  <c r="N31" i="8"/>
  <c r="N34" i="8"/>
  <c r="N132" i="8"/>
  <c r="N101" i="8"/>
  <c r="N141" i="8"/>
  <c r="N148" i="8"/>
  <c r="N89" i="8"/>
  <c r="N76" i="8"/>
  <c r="N63" i="8"/>
  <c r="N50" i="8"/>
  <c r="N30" i="8"/>
  <c r="N142" i="8"/>
  <c r="N114" i="8"/>
  <c r="N146" i="8"/>
  <c r="N147" i="8"/>
  <c r="N88" i="8"/>
  <c r="N75" i="8"/>
  <c r="N62" i="8"/>
  <c r="N49" i="8"/>
  <c r="N29" i="8"/>
  <c r="N129" i="8"/>
  <c r="N131" i="8"/>
  <c r="N107" i="8"/>
  <c r="N100" i="8"/>
  <c r="N87" i="8"/>
  <c r="N74" i="8"/>
  <c r="N61" i="8"/>
  <c r="N48" i="8"/>
  <c r="N39" i="8"/>
  <c r="N119" i="8"/>
  <c r="N136" i="8"/>
  <c r="N112" i="8"/>
  <c r="N97" i="8"/>
  <c r="N86" i="8"/>
  <c r="N73" i="8"/>
  <c r="N60" i="8"/>
  <c r="N47" i="8"/>
  <c r="Q35" i="8"/>
  <c r="N113" i="8"/>
  <c r="N110" i="8"/>
  <c r="N140" i="8"/>
  <c r="N96" i="8"/>
  <c r="N85" i="8"/>
  <c r="N72" i="8"/>
  <c r="N59" i="8"/>
  <c r="N46" i="8"/>
  <c r="N40" i="8"/>
  <c r="N108" i="8"/>
  <c r="N123" i="8"/>
  <c r="N109" i="8"/>
  <c r="N98" i="8"/>
  <c r="N84" i="8"/>
  <c r="N71" i="8"/>
  <c r="N58" i="8"/>
  <c r="N45" i="8"/>
  <c r="N37" i="8"/>
  <c r="N118" i="8"/>
  <c r="N144" i="8"/>
  <c r="N125" i="8"/>
  <c r="N99" i="8"/>
  <c r="N83" i="8"/>
  <c r="N70" i="8"/>
  <c r="N57" i="8"/>
  <c r="N44" i="8"/>
  <c r="N28" i="8"/>
  <c r="N103" i="8"/>
  <c r="N145" i="8"/>
  <c r="N143" i="8"/>
  <c r="N95" i="8"/>
  <c r="N82" i="8"/>
  <c r="N69" i="8"/>
  <c r="N56" i="8"/>
  <c r="N43" i="8"/>
  <c r="N38" i="8"/>
  <c r="N115" i="8"/>
  <c r="N105" i="8"/>
  <c r="N111" i="8"/>
  <c r="N94" i="8"/>
  <c r="N81" i="8"/>
  <c r="N68" i="8"/>
  <c r="N55" i="8"/>
  <c r="N41" i="8"/>
  <c r="N36" i="8"/>
  <c r="N33" i="8"/>
  <c r="N128" i="8"/>
  <c r="N130" i="8"/>
  <c r="N93" i="8"/>
  <c r="N80" i="8"/>
  <c r="N67" i="8"/>
  <c r="N53" i="8"/>
  <c r="N126" i="8"/>
  <c r="G268" i="8"/>
  <c r="O2732" i="3"/>
  <c r="H268" i="8" s="1"/>
  <c r="Q134" i="8"/>
  <c r="E85" i="8"/>
  <c r="O862" i="3"/>
  <c r="H85" i="8" s="1"/>
  <c r="Q119" i="8"/>
  <c r="Q80" i="8"/>
  <c r="O1022" i="3"/>
  <c r="H99" i="8" s="1"/>
  <c r="E99" i="8"/>
  <c r="O2932" i="3"/>
  <c r="H285" i="8" s="1"/>
  <c r="E34" i="8"/>
  <c r="O305" i="3"/>
  <c r="H34" i="8" s="1"/>
  <c r="O590" i="3"/>
  <c r="H60" i="8" s="1"/>
  <c r="E60" i="8"/>
  <c r="A85" i="7" a="1"/>
  <c r="A85" i="7" s="1"/>
  <c r="G138" i="8"/>
  <c r="K138" i="8" s="1"/>
  <c r="O1405" i="3"/>
  <c r="Q91" i="8"/>
  <c r="Q36" i="8"/>
  <c r="O1327" i="3"/>
  <c r="H126" i="8" s="1"/>
  <c r="E126" i="8"/>
  <c r="Q105" i="8"/>
  <c r="Q59" i="8"/>
  <c r="F290" i="8"/>
  <c r="O2998" i="3"/>
  <c r="O2835" i="3"/>
  <c r="H278" i="8" s="1"/>
  <c r="E278" i="8"/>
  <c r="Q132" i="8"/>
  <c r="O640" i="3"/>
  <c r="H65" i="8" s="1"/>
  <c r="E65" i="8"/>
  <c r="Q78" i="8"/>
  <c r="Q95" i="8"/>
  <c r="Q115" i="8"/>
  <c r="Q93" i="8"/>
  <c r="Q124" i="8"/>
  <c r="Q79" i="8"/>
  <c r="O2961" i="3"/>
  <c r="E287" i="8"/>
  <c r="O475" i="3"/>
  <c r="H50" i="8" s="1"/>
  <c r="E50" i="8"/>
  <c r="O2216" i="3"/>
  <c r="H225" i="8" s="1"/>
  <c r="E225" i="8"/>
  <c r="E207" i="8"/>
  <c r="O1997" i="3"/>
  <c r="H207" i="8" s="1"/>
  <c r="O2" i="3"/>
  <c r="H2" i="8" s="1"/>
  <c r="E2" i="8"/>
  <c r="O346" i="3"/>
  <c r="H38" i="8" s="1"/>
  <c r="E38" i="8"/>
  <c r="E79" i="8"/>
  <c r="O784" i="3"/>
  <c r="H79" i="8" s="1"/>
  <c r="O76" i="3"/>
  <c r="H10" i="8" s="1"/>
  <c r="E10" i="8"/>
  <c r="O2506" i="3"/>
  <c r="H248" i="8" s="1"/>
  <c r="E248" i="8"/>
  <c r="Q107" i="8"/>
  <c r="E228" i="8"/>
  <c r="O2253" i="3"/>
  <c r="H228" i="8" s="1"/>
  <c r="Q117" i="8"/>
  <c r="O2193" i="3"/>
  <c r="H223" i="8" s="1"/>
  <c r="E223" i="8"/>
  <c r="O500" i="3"/>
  <c r="H52" i="8" s="1"/>
  <c r="E52" i="8"/>
  <c r="K197" i="8"/>
  <c r="J197" i="8"/>
  <c r="I197" i="8"/>
  <c r="M197" i="8"/>
  <c r="E148" i="8"/>
  <c r="O1450" i="3"/>
  <c r="H148" i="8" s="1"/>
  <c r="E292" i="8"/>
  <c r="O3025" i="3"/>
  <c r="H292" i="8" s="1"/>
  <c r="O1127" i="3"/>
  <c r="H108" i="8" s="1"/>
  <c r="E108" i="8"/>
  <c r="E86" i="8"/>
  <c r="O878" i="3"/>
  <c r="H86" i="8" s="1"/>
  <c r="E204" i="8"/>
  <c r="O1965" i="3"/>
  <c r="H204" i="8" s="1"/>
  <c r="J100" i="8"/>
  <c r="K100" i="8"/>
  <c r="M100" i="8"/>
  <c r="I100" i="8"/>
  <c r="O1108" i="3"/>
  <c r="H106" i="8" s="1"/>
  <c r="E106" i="8"/>
  <c r="I206" i="8"/>
  <c r="J206" i="8"/>
  <c r="K206" i="8"/>
  <c r="M206" i="8"/>
  <c r="E178" i="8"/>
  <c r="O1723" i="3"/>
  <c r="H178" i="8" s="1"/>
  <c r="F238" i="8"/>
  <c r="O2379" i="3"/>
  <c r="H238" i="8" s="1"/>
  <c r="E84" i="8"/>
  <c r="O851" i="3"/>
  <c r="H84" i="8" s="1"/>
  <c r="O691" i="3"/>
  <c r="H70" i="8" s="1"/>
  <c r="E70" i="8"/>
  <c r="Q133" i="8"/>
  <c r="O1010" i="3"/>
  <c r="H98" i="8" s="1"/>
  <c r="E98" i="8"/>
  <c r="O1119" i="3"/>
  <c r="H107" i="8" s="1"/>
  <c r="E107" i="8"/>
  <c r="Q72" i="8"/>
  <c r="O701" i="3"/>
  <c r="H71" i="8" s="1"/>
  <c r="E71" i="8"/>
  <c r="O171" i="3"/>
  <c r="H18" i="8" s="1"/>
  <c r="E18" i="8"/>
  <c r="E167" i="8"/>
  <c r="O1617" i="3"/>
  <c r="H167" i="8" s="1"/>
  <c r="E40" i="8"/>
  <c r="O365" i="3"/>
  <c r="H40" i="8" s="1"/>
  <c r="I276" i="8"/>
  <c r="M276" i="8"/>
  <c r="J276" i="8"/>
  <c r="K276" i="8"/>
  <c r="E195" i="8"/>
  <c r="O1877" i="3"/>
  <c r="H195" i="8" s="1"/>
  <c r="O1265" i="3"/>
  <c r="H120" i="8" s="1"/>
  <c r="E120" i="8"/>
  <c r="Q84" i="8"/>
  <c r="O1759" i="3"/>
  <c r="E181" i="8"/>
  <c r="O714" i="3"/>
  <c r="H72" i="8" s="1"/>
  <c r="E72" i="8"/>
  <c r="Q57" i="8"/>
  <c r="E185" i="8"/>
  <c r="O1783" i="3"/>
  <c r="H185" i="8" s="1"/>
  <c r="O221" i="3"/>
  <c r="H24" i="8" s="1"/>
  <c r="E24" i="8"/>
  <c r="O520" i="3"/>
  <c r="H54" i="8" s="1"/>
  <c r="E54" i="8"/>
  <c r="O533" i="3"/>
  <c r="H55" i="8" s="1"/>
  <c r="E55" i="8"/>
  <c r="O445" i="3"/>
  <c r="H47" i="8" s="1"/>
  <c r="F78" i="8"/>
  <c r="O771" i="3"/>
  <c r="E179" i="8"/>
  <c r="O1737" i="3"/>
  <c r="H179" i="8" s="1"/>
  <c r="E90" i="8"/>
  <c r="O929" i="3"/>
  <c r="H90" i="8" s="1"/>
  <c r="O1319" i="3"/>
  <c r="H125" i="8" s="1"/>
  <c r="E125" i="8"/>
  <c r="O1223" i="3"/>
  <c r="H117" i="8" s="1"/>
  <c r="E117" i="8"/>
  <c r="O199" i="3"/>
  <c r="H21" i="8" s="1"/>
  <c r="E21" i="8"/>
  <c r="O725" i="3"/>
  <c r="H73" i="8" s="1"/>
  <c r="E73" i="8"/>
  <c r="O2684" i="3"/>
  <c r="H263" i="8" s="1"/>
  <c r="E263" i="8"/>
  <c r="Q113" i="8"/>
  <c r="E198" i="8"/>
  <c r="O1908" i="3"/>
  <c r="H198" i="8" s="1"/>
  <c r="O2026" i="3"/>
  <c r="H209" i="8" s="1"/>
  <c r="E209" i="8"/>
  <c r="O1161" i="3"/>
  <c r="H111" i="8" s="1"/>
  <c r="E111" i="8"/>
  <c r="E97" i="8"/>
  <c r="O1002" i="3"/>
  <c r="H97" i="8" s="1"/>
  <c r="G8" i="8"/>
  <c r="O58" i="3"/>
  <c r="H8" i="8" s="1"/>
  <c r="Q77" i="8"/>
  <c r="O1081" i="3"/>
  <c r="H104" i="8" s="1"/>
  <c r="E104" i="8"/>
  <c r="O3090" i="3"/>
  <c r="H297" i="8" s="1"/>
  <c r="E297" i="8"/>
  <c r="O1067" i="3"/>
  <c r="H103" i="8" s="1"/>
  <c r="E103" i="8"/>
  <c r="O1490" i="3"/>
  <c r="H153" i="8" s="1"/>
  <c r="E264" i="8"/>
  <c r="O2691" i="3"/>
  <c r="H264" i="8" s="1"/>
  <c r="Q114" i="8"/>
  <c r="O392" i="3"/>
  <c r="H42" i="8" s="1"/>
  <c r="E42" i="8"/>
  <c r="E196" i="8"/>
  <c r="O1888" i="3"/>
  <c r="H196" i="8" s="1"/>
  <c r="O467" i="3"/>
  <c r="H49" i="8" s="1"/>
  <c r="E49" i="8"/>
  <c r="Q47" i="8"/>
  <c r="E161" i="8"/>
  <c r="O1562" i="3"/>
  <c r="H161" i="8" s="1"/>
  <c r="O569" i="3"/>
  <c r="H58" i="8" s="1"/>
  <c r="E58" i="8"/>
  <c r="O179" i="3"/>
  <c r="H19" i="8" s="1"/>
  <c r="E19" i="8"/>
  <c r="O1959" i="3"/>
  <c r="H203" i="8" s="1"/>
  <c r="E203" i="8"/>
  <c r="Q127" i="8"/>
  <c r="E77" i="8"/>
  <c r="O769" i="3"/>
  <c r="H77" i="8" s="1"/>
  <c r="O3065" i="3"/>
  <c r="H295" i="8" s="1"/>
  <c r="E33" i="8"/>
  <c r="O289" i="3"/>
  <c r="Q61" i="8"/>
  <c r="E156" i="8"/>
  <c r="O1526" i="3"/>
  <c r="H156" i="8" s="1"/>
  <c r="O2562" i="3"/>
  <c r="H252" i="8" s="1"/>
  <c r="E252" i="8"/>
  <c r="Q62" i="8"/>
  <c r="O1937" i="3"/>
  <c r="H201" i="8" s="1"/>
  <c r="E12" i="8"/>
  <c r="O107" i="3"/>
  <c r="H12" i="8" s="1"/>
  <c r="O117" i="3"/>
  <c r="H13" i="8" s="1"/>
  <c r="E13" i="8"/>
  <c r="E145" i="8"/>
  <c r="O1423" i="3"/>
  <c r="H145" i="8" s="1"/>
  <c r="E94" i="8"/>
  <c r="O966" i="3"/>
  <c r="H94" i="8" s="1"/>
  <c r="E87" i="8"/>
  <c r="O891" i="3"/>
  <c r="H87" i="8" s="1"/>
  <c r="K200" i="8"/>
  <c r="M200" i="8"/>
  <c r="I200" i="8"/>
  <c r="J200" i="8"/>
  <c r="E256" i="8"/>
  <c r="O2607" i="3"/>
  <c r="H256" i="8" s="1"/>
  <c r="O1250" i="3"/>
  <c r="H119" i="8" s="1"/>
  <c r="E119" i="8"/>
  <c r="O2450" i="3"/>
  <c r="H244" i="8" s="1"/>
  <c r="E244" i="8"/>
  <c r="E277" i="8"/>
  <c r="O2828" i="3"/>
  <c r="H277" i="8" s="1"/>
  <c r="O579" i="3"/>
  <c r="H59" i="8" s="1"/>
  <c r="E59" i="8"/>
  <c r="E88" i="8"/>
  <c r="O903" i="3"/>
  <c r="H88" i="8" s="1"/>
  <c r="E132" i="8"/>
  <c r="O1384" i="3"/>
  <c r="H132" i="8" s="1"/>
  <c r="E158" i="8"/>
  <c r="O1545" i="3"/>
  <c r="H158" i="8" s="1"/>
  <c r="Q55" i="8"/>
  <c r="Q54" i="8"/>
  <c r="F181" i="8"/>
  <c r="O1757" i="3"/>
  <c r="J160" i="8"/>
  <c r="I160" i="8"/>
  <c r="K160" i="8"/>
  <c r="M160" i="8"/>
  <c r="E169" i="8"/>
  <c r="O1638" i="3"/>
  <c r="H169" i="8" s="1"/>
  <c r="Q45" i="8"/>
  <c r="E149" i="8"/>
  <c r="O1459" i="3"/>
  <c r="H149" i="8" s="1"/>
  <c r="H271" i="8"/>
  <c r="O1481" i="3"/>
  <c r="H152" i="8" s="1"/>
  <c r="F152" i="8"/>
  <c r="F283" i="8"/>
  <c r="O2903" i="3"/>
  <c r="H283" i="8" s="1"/>
  <c r="E166" i="8"/>
  <c r="O1616" i="3"/>
  <c r="H166" i="8" s="1"/>
  <c r="Q118" i="8"/>
  <c r="Q104" i="8"/>
  <c r="Q111" i="8"/>
  <c r="E187" i="8"/>
  <c r="O1802" i="3"/>
  <c r="H187" i="8" s="1"/>
  <c r="O2539" i="3"/>
  <c r="H250" i="8" s="1"/>
  <c r="E250" i="8"/>
  <c r="Q110" i="8"/>
  <c r="O660" i="3"/>
  <c r="H67" i="8" s="1"/>
  <c r="E67" i="8"/>
  <c r="O2524" i="3"/>
  <c r="H249" i="8" s="1"/>
  <c r="E249" i="8"/>
  <c r="O204" i="3"/>
  <c r="H22" i="8" s="1"/>
  <c r="E22" i="8"/>
  <c r="O3042" i="3"/>
  <c r="H293" i="8" s="1"/>
  <c r="E293" i="8"/>
  <c r="E159" i="8"/>
  <c r="O1554" i="3"/>
  <c r="H159" i="8" s="1"/>
  <c r="O1366" i="3"/>
  <c r="H130" i="8" s="1"/>
  <c r="E130" i="8"/>
  <c r="Q49" i="8"/>
  <c r="O155" i="3"/>
  <c r="H16" i="8" s="1"/>
  <c r="E16" i="8"/>
  <c r="Q56" i="8"/>
  <c r="E212" i="8"/>
  <c r="O2059" i="3"/>
  <c r="H212" i="8" s="1"/>
  <c r="O599" i="3"/>
  <c r="H61" i="8" s="1"/>
  <c r="E61" i="8"/>
  <c r="E168" i="8"/>
  <c r="O1635" i="3"/>
  <c r="H168" i="8" s="1"/>
  <c r="E184" i="8"/>
  <c r="O1776" i="3"/>
  <c r="H184" i="8" s="1"/>
  <c r="E265" i="8"/>
  <c r="O2700" i="3"/>
  <c r="H265" i="8" s="1"/>
  <c r="O1202" i="3"/>
  <c r="H115" i="8" s="1"/>
  <c r="E115" i="8"/>
  <c r="Q40" i="8"/>
  <c r="O799" i="3"/>
  <c r="H80" i="8" s="1"/>
  <c r="E41" i="8"/>
  <c r="O375" i="3"/>
  <c r="H41" i="8" s="1"/>
  <c r="O2079" i="3"/>
  <c r="H214" i="8" s="1"/>
  <c r="E214" i="8"/>
  <c r="O2075" i="3"/>
  <c r="H213" i="8" s="1"/>
  <c r="E213" i="8"/>
  <c r="Q42" i="8"/>
  <c r="O2478" i="3"/>
  <c r="H246" i="8" s="1"/>
  <c r="E246" i="8"/>
  <c r="E165" i="8"/>
  <c r="O1604" i="3"/>
  <c r="H165" i="8" s="1"/>
  <c r="M176" i="8"/>
  <c r="I176" i="8"/>
  <c r="J176" i="8"/>
  <c r="K176" i="8"/>
  <c r="O51" i="3"/>
  <c r="H7" i="8" s="1"/>
  <c r="E7" i="8"/>
  <c r="E81" i="8"/>
  <c r="O812" i="3"/>
  <c r="H81" i="8" s="1"/>
  <c r="E182" i="8"/>
  <c r="O1765" i="3"/>
  <c r="H182" i="8" s="1"/>
  <c r="F95" i="8"/>
  <c r="O979" i="3"/>
  <c r="H95" i="8" s="1"/>
  <c r="O684" i="3"/>
  <c r="H69" i="8" s="1"/>
  <c r="E69" i="8"/>
  <c r="E163" i="8"/>
  <c r="O1578" i="3"/>
  <c r="H163" i="8" s="1"/>
  <c r="O1212" i="3"/>
  <c r="H116" i="8" s="1"/>
  <c r="E116" i="8"/>
  <c r="Q74" i="8"/>
  <c r="Q108" i="8"/>
  <c r="E272" i="8"/>
  <c r="O2782" i="3"/>
  <c r="H272" i="8" s="1"/>
  <c r="O545" i="3"/>
  <c r="H56" i="8" s="1"/>
  <c r="E56" i="8"/>
  <c r="O629" i="3"/>
  <c r="H64" i="8" s="1"/>
  <c r="E64" i="8"/>
  <c r="O2707" i="3"/>
  <c r="H266" i="8" s="1"/>
  <c r="E266" i="8"/>
  <c r="M35" i="8"/>
  <c r="I35" i="8"/>
  <c r="J35" i="8"/>
  <c r="K35" i="8"/>
  <c r="G186" i="8"/>
  <c r="O1792" i="3"/>
  <c r="H186" i="8" s="1"/>
  <c r="O321" i="3"/>
  <c r="E36" i="8"/>
  <c r="O2670" i="3"/>
  <c r="H262" i="8" s="1"/>
  <c r="E262" i="8"/>
  <c r="O2570" i="3"/>
  <c r="H253" i="8" s="1"/>
  <c r="E253" i="8"/>
  <c r="O611" i="3"/>
  <c r="H62" i="8" s="1"/>
  <c r="E62" i="8"/>
  <c r="O2176" i="3"/>
  <c r="H221" i="8" s="1"/>
  <c r="E221" i="8"/>
  <c r="K274" i="8" l="1"/>
  <c r="I172" i="8"/>
  <c r="H181" i="8"/>
  <c r="I181" i="8" s="1"/>
  <c r="E301" i="8"/>
  <c r="O3136" i="3"/>
  <c r="H301" i="8" s="1"/>
  <c r="H78" i="8"/>
  <c r="R82" i="8" s="1"/>
  <c r="H290" i="8"/>
  <c r="K290" i="8" s="1"/>
  <c r="K172" i="8"/>
  <c r="M172" i="8"/>
  <c r="R107" i="8"/>
  <c r="I15" i="8"/>
  <c r="K15" i="8"/>
  <c r="K152" i="8"/>
  <c r="J152" i="8"/>
  <c r="I152" i="8"/>
  <c r="M152" i="8"/>
  <c r="I178" i="8"/>
  <c r="J178" i="8"/>
  <c r="M178" i="8"/>
  <c r="K178" i="8"/>
  <c r="J99" i="8"/>
  <c r="I99" i="8"/>
  <c r="K99" i="8"/>
  <c r="M99" i="8"/>
  <c r="R106" i="8"/>
  <c r="I227" i="8"/>
  <c r="K227" i="8"/>
  <c r="J227" i="8"/>
  <c r="M227" i="8"/>
  <c r="J116" i="8"/>
  <c r="I116" i="8"/>
  <c r="K116" i="8"/>
  <c r="M116" i="8"/>
  <c r="K7" i="8"/>
  <c r="J7" i="8"/>
  <c r="I7" i="8"/>
  <c r="M168" i="8"/>
  <c r="J168" i="8"/>
  <c r="K168" i="8"/>
  <c r="I168" i="8"/>
  <c r="I159" i="8"/>
  <c r="K159" i="8"/>
  <c r="J159" i="8"/>
  <c r="M159" i="8"/>
  <c r="K250" i="8"/>
  <c r="J250" i="8"/>
  <c r="I250" i="8"/>
  <c r="M250" i="8"/>
  <c r="M271" i="8"/>
  <c r="K271" i="8"/>
  <c r="I271" i="8"/>
  <c r="J271" i="8"/>
  <c r="K5" i="8"/>
  <c r="J5" i="8"/>
  <c r="I5" i="8"/>
  <c r="M66" i="8"/>
  <c r="J66" i="8"/>
  <c r="R73" i="8"/>
  <c r="K66" i="8"/>
  <c r="I66" i="8"/>
  <c r="Q287" i="3"/>
  <c r="H32" i="8"/>
  <c r="R70" i="8"/>
  <c r="I63" i="8"/>
  <c r="M63" i="8"/>
  <c r="J63" i="8"/>
  <c r="K63" i="8"/>
  <c r="I11" i="8"/>
  <c r="J11" i="8"/>
  <c r="K11" i="8"/>
  <c r="K210" i="8"/>
  <c r="M210" i="8"/>
  <c r="J210" i="8"/>
  <c r="I210" i="8"/>
  <c r="M51" i="8"/>
  <c r="R58" i="8"/>
  <c r="J51" i="8"/>
  <c r="K51" i="8"/>
  <c r="I51" i="8"/>
  <c r="K9" i="8"/>
  <c r="I9" i="8"/>
  <c r="J9" i="8"/>
  <c r="I74" i="8"/>
  <c r="K74" i="8"/>
  <c r="M74" i="8"/>
  <c r="J74" i="8"/>
  <c r="K118" i="8"/>
  <c r="J118" i="8"/>
  <c r="M118" i="8"/>
  <c r="I118" i="8"/>
  <c r="M253" i="8"/>
  <c r="K253" i="8"/>
  <c r="J253" i="8"/>
  <c r="I253" i="8"/>
  <c r="K163" i="8"/>
  <c r="J163" i="8"/>
  <c r="I163" i="8"/>
  <c r="M163" i="8"/>
  <c r="J214" i="8"/>
  <c r="K214" i="8"/>
  <c r="M214" i="8"/>
  <c r="I214" i="8"/>
  <c r="J187" i="8"/>
  <c r="M187" i="8"/>
  <c r="K187" i="8"/>
  <c r="I187" i="8"/>
  <c r="M149" i="8"/>
  <c r="I149" i="8"/>
  <c r="J149" i="8"/>
  <c r="K149" i="8"/>
  <c r="I244" i="8"/>
  <c r="J244" i="8"/>
  <c r="K244" i="8"/>
  <c r="M244" i="8"/>
  <c r="J94" i="8"/>
  <c r="M94" i="8"/>
  <c r="I94" i="8"/>
  <c r="K94" i="8"/>
  <c r="R101" i="8"/>
  <c r="I156" i="8"/>
  <c r="K156" i="8"/>
  <c r="M156" i="8"/>
  <c r="J156" i="8"/>
  <c r="J19" i="8"/>
  <c r="I19" i="8"/>
  <c r="K19" i="8"/>
  <c r="R114" i="8"/>
  <c r="J107" i="8"/>
  <c r="I107" i="8"/>
  <c r="K107" i="8"/>
  <c r="M107" i="8"/>
  <c r="J48" i="8"/>
  <c r="I48" i="8"/>
  <c r="K48" i="8"/>
  <c r="R55" i="8"/>
  <c r="M48" i="8"/>
  <c r="K28" i="8"/>
  <c r="O29" i="8"/>
  <c r="I28" i="8"/>
  <c r="J28" i="8"/>
  <c r="O28" i="8"/>
  <c r="M28" i="8"/>
  <c r="K146" i="8"/>
  <c r="J146" i="8"/>
  <c r="I146" i="8"/>
  <c r="M146" i="8"/>
  <c r="H30" i="8"/>
  <c r="Q266" i="3"/>
  <c r="K128" i="8"/>
  <c r="J128" i="8"/>
  <c r="R135" i="8"/>
  <c r="I128" i="8"/>
  <c r="M128" i="8"/>
  <c r="M76" i="8"/>
  <c r="J76" i="8"/>
  <c r="I76" i="8"/>
  <c r="K76" i="8"/>
  <c r="J284" i="8"/>
  <c r="I284" i="8"/>
  <c r="M284" i="8"/>
  <c r="K284" i="8"/>
  <c r="I91" i="8"/>
  <c r="J91" i="8"/>
  <c r="K91" i="8"/>
  <c r="M91" i="8"/>
  <c r="R98" i="8"/>
  <c r="M270" i="8"/>
  <c r="K270" i="8"/>
  <c r="I270" i="8"/>
  <c r="J270" i="8"/>
  <c r="J101" i="8"/>
  <c r="K101" i="8"/>
  <c r="I101" i="8"/>
  <c r="R108" i="8"/>
  <c r="M101" i="8"/>
  <c r="I277" i="8"/>
  <c r="J277" i="8"/>
  <c r="M277" i="8"/>
  <c r="K277" i="8"/>
  <c r="J87" i="8"/>
  <c r="I87" i="8"/>
  <c r="K87" i="8"/>
  <c r="R94" i="8"/>
  <c r="M87" i="8"/>
  <c r="K90" i="8"/>
  <c r="M90" i="8"/>
  <c r="I90" i="8"/>
  <c r="J90" i="8"/>
  <c r="R97" i="8"/>
  <c r="I24" i="8"/>
  <c r="J24" i="8"/>
  <c r="K24" i="8"/>
  <c r="J260" i="8"/>
  <c r="K260" i="8"/>
  <c r="M260" i="8"/>
  <c r="I260" i="8"/>
  <c r="J213" i="8"/>
  <c r="I213" i="8"/>
  <c r="M213" i="8"/>
  <c r="K213" i="8"/>
  <c r="M203" i="8"/>
  <c r="J203" i="8"/>
  <c r="K203" i="8"/>
  <c r="I203" i="8"/>
  <c r="A86" i="7" a="1"/>
  <c r="A86" i="7" s="1"/>
  <c r="M85" i="8"/>
  <c r="R92" i="8"/>
  <c r="J85" i="8"/>
  <c r="K85" i="8"/>
  <c r="I85" i="8"/>
  <c r="K89" i="8"/>
  <c r="R96" i="8"/>
  <c r="J89" i="8"/>
  <c r="I89" i="8"/>
  <c r="M89" i="8"/>
  <c r="K174" i="8"/>
  <c r="I174" i="8"/>
  <c r="M174" i="8"/>
  <c r="J174" i="8"/>
  <c r="J110" i="8"/>
  <c r="M110" i="8"/>
  <c r="R117" i="8"/>
  <c r="I110" i="8"/>
  <c r="K110" i="8"/>
  <c r="K261" i="8"/>
  <c r="J261" i="8"/>
  <c r="M261" i="8"/>
  <c r="I261" i="8"/>
  <c r="M289" i="8"/>
  <c r="K289" i="8"/>
  <c r="J289" i="8"/>
  <c r="I289" i="8"/>
  <c r="M68" i="8"/>
  <c r="I68" i="8"/>
  <c r="K68" i="8"/>
  <c r="R75" i="8"/>
  <c r="J68" i="8"/>
  <c r="H121" i="8"/>
  <c r="R124" i="8" s="1"/>
  <c r="Q1275" i="3"/>
  <c r="I3" i="8"/>
  <c r="K3" i="8"/>
  <c r="J3" i="8"/>
  <c r="K114" i="8"/>
  <c r="I114" i="8"/>
  <c r="R121" i="8"/>
  <c r="M114" i="8"/>
  <c r="J114" i="8"/>
  <c r="M252" i="8"/>
  <c r="K252" i="8"/>
  <c r="J252" i="8"/>
  <c r="I252" i="8"/>
  <c r="R49" i="8"/>
  <c r="I42" i="8"/>
  <c r="K42" i="8"/>
  <c r="M42" i="8"/>
  <c r="J42" i="8"/>
  <c r="K8" i="8"/>
  <c r="J8" i="8"/>
  <c r="I8" i="8"/>
  <c r="J263" i="8"/>
  <c r="M263" i="8"/>
  <c r="K263" i="8"/>
  <c r="I263" i="8"/>
  <c r="I179" i="8"/>
  <c r="J179" i="8"/>
  <c r="K179" i="8"/>
  <c r="M179" i="8"/>
  <c r="J204" i="8"/>
  <c r="I204" i="8"/>
  <c r="M204" i="8"/>
  <c r="K204" i="8"/>
  <c r="I248" i="8"/>
  <c r="J248" i="8"/>
  <c r="K248" i="8"/>
  <c r="M248" i="8"/>
  <c r="I225" i="8"/>
  <c r="J225" i="8"/>
  <c r="M225" i="8"/>
  <c r="K225" i="8"/>
  <c r="K65" i="8"/>
  <c r="J65" i="8"/>
  <c r="M65" i="8"/>
  <c r="I65" i="8"/>
  <c r="R72" i="8"/>
  <c r="I266" i="8"/>
  <c r="K266" i="8"/>
  <c r="M266" i="8"/>
  <c r="J266" i="8"/>
  <c r="R48" i="8"/>
  <c r="I41" i="8"/>
  <c r="J41" i="8"/>
  <c r="M41" i="8"/>
  <c r="K41" i="8"/>
  <c r="K158" i="8"/>
  <c r="I158" i="8"/>
  <c r="J158" i="8"/>
  <c r="M158" i="8"/>
  <c r="I264" i="8"/>
  <c r="M264" i="8"/>
  <c r="K264" i="8"/>
  <c r="J264" i="8"/>
  <c r="K97" i="8"/>
  <c r="I97" i="8"/>
  <c r="R104" i="8"/>
  <c r="M97" i="8"/>
  <c r="J97" i="8"/>
  <c r="I73" i="8"/>
  <c r="M73" i="8"/>
  <c r="J73" i="8"/>
  <c r="K73" i="8"/>
  <c r="R93" i="8"/>
  <c r="M86" i="8"/>
  <c r="J86" i="8"/>
  <c r="K86" i="8"/>
  <c r="I86" i="8"/>
  <c r="I10" i="8"/>
  <c r="J10" i="8"/>
  <c r="K10" i="8"/>
  <c r="J50" i="8"/>
  <c r="R57" i="8"/>
  <c r="K50" i="8"/>
  <c r="I50" i="8"/>
  <c r="M50" i="8"/>
  <c r="I262" i="8"/>
  <c r="M262" i="8"/>
  <c r="K262" i="8"/>
  <c r="J262" i="8"/>
  <c r="R68" i="8"/>
  <c r="M61" i="8"/>
  <c r="I61" i="8"/>
  <c r="K61" i="8"/>
  <c r="J61" i="8"/>
  <c r="J293" i="8"/>
  <c r="M293" i="8"/>
  <c r="K293" i="8"/>
  <c r="I293" i="8"/>
  <c r="M119" i="8"/>
  <c r="K119" i="8"/>
  <c r="I119" i="8"/>
  <c r="J119" i="8"/>
  <c r="J145" i="8"/>
  <c r="M145" i="8"/>
  <c r="K145" i="8"/>
  <c r="I145" i="8"/>
  <c r="R65" i="8"/>
  <c r="J58" i="8"/>
  <c r="I58" i="8"/>
  <c r="M58" i="8"/>
  <c r="K58" i="8"/>
  <c r="K72" i="8"/>
  <c r="J72" i="8"/>
  <c r="M72" i="8"/>
  <c r="I72" i="8"/>
  <c r="J40" i="8"/>
  <c r="R47" i="8"/>
  <c r="I40" i="8"/>
  <c r="M40" i="8"/>
  <c r="K40" i="8"/>
  <c r="R105" i="8"/>
  <c r="I98" i="8"/>
  <c r="J98" i="8"/>
  <c r="K98" i="8"/>
  <c r="M98" i="8"/>
  <c r="R59" i="8"/>
  <c r="M52" i="8"/>
  <c r="I52" i="8"/>
  <c r="J52" i="8"/>
  <c r="K52" i="8"/>
  <c r="K79" i="8"/>
  <c r="I79" i="8"/>
  <c r="M79" i="8"/>
  <c r="J79" i="8"/>
  <c r="R86" i="8"/>
  <c r="M278" i="8"/>
  <c r="I278" i="8"/>
  <c r="J278" i="8"/>
  <c r="K278" i="8"/>
  <c r="K20" i="8"/>
  <c r="J20" i="8"/>
  <c r="I20" i="8"/>
  <c r="M222" i="8"/>
  <c r="K222" i="8"/>
  <c r="J222" i="8"/>
  <c r="I222" i="8"/>
  <c r="J215" i="8"/>
  <c r="I215" i="8"/>
  <c r="M215" i="8"/>
  <c r="K215" i="8"/>
  <c r="I6" i="8"/>
  <c r="J6" i="8"/>
  <c r="K6" i="8"/>
  <c r="M189" i="8"/>
  <c r="J189" i="8"/>
  <c r="I189" i="8"/>
  <c r="K189" i="8"/>
  <c r="I93" i="8"/>
  <c r="M93" i="8"/>
  <c r="J93" i="8"/>
  <c r="R100" i="8"/>
  <c r="K93" i="8"/>
  <c r="J224" i="8"/>
  <c r="M224" i="8"/>
  <c r="K224" i="8"/>
  <c r="I224" i="8"/>
  <c r="M45" i="8"/>
  <c r="R52" i="8"/>
  <c r="R51" i="8"/>
  <c r="I45" i="8"/>
  <c r="J45" i="8"/>
  <c r="K45" i="8"/>
  <c r="J272" i="8"/>
  <c r="M272" i="8"/>
  <c r="K272" i="8"/>
  <c r="I272" i="8"/>
  <c r="M221" i="8"/>
  <c r="J221" i="8"/>
  <c r="K221" i="8"/>
  <c r="I221" i="8"/>
  <c r="M184" i="8"/>
  <c r="I184" i="8"/>
  <c r="J184" i="8"/>
  <c r="K184" i="8"/>
  <c r="I212" i="8"/>
  <c r="J212" i="8"/>
  <c r="M212" i="8"/>
  <c r="K212" i="8"/>
  <c r="I256" i="8"/>
  <c r="M256" i="8"/>
  <c r="J256" i="8"/>
  <c r="K256" i="8"/>
  <c r="M161" i="8"/>
  <c r="K161" i="8"/>
  <c r="J161" i="8"/>
  <c r="I161" i="8"/>
  <c r="J21" i="8"/>
  <c r="I21" i="8"/>
  <c r="K21" i="8"/>
  <c r="K47" i="8"/>
  <c r="I47" i="8"/>
  <c r="J47" i="8"/>
  <c r="M47" i="8"/>
  <c r="R54" i="8"/>
  <c r="H287" i="8"/>
  <c r="K112" i="8"/>
  <c r="J112" i="8"/>
  <c r="M112" i="8"/>
  <c r="R119" i="8"/>
  <c r="I112" i="8"/>
  <c r="J144" i="8"/>
  <c r="R145" i="8"/>
  <c r="K144" i="8"/>
  <c r="R147" i="8"/>
  <c r="I144" i="8"/>
  <c r="M144" i="8"/>
  <c r="R148" i="8"/>
  <c r="R146" i="8"/>
  <c r="M170" i="8"/>
  <c r="I170" i="8"/>
  <c r="K170" i="8"/>
  <c r="J170" i="8"/>
  <c r="K83" i="8"/>
  <c r="J83" i="8"/>
  <c r="I83" i="8"/>
  <c r="R90" i="8"/>
  <c r="M83" i="8"/>
  <c r="K247" i="8"/>
  <c r="I247" i="8"/>
  <c r="M247" i="8"/>
  <c r="J247" i="8"/>
  <c r="I240" i="8"/>
  <c r="J240" i="8"/>
  <c r="K240" i="8"/>
  <c r="M240" i="8"/>
  <c r="M229" i="8"/>
  <c r="J229" i="8"/>
  <c r="K229" i="8"/>
  <c r="I229" i="8"/>
  <c r="K288" i="8"/>
  <c r="M288" i="8"/>
  <c r="I288" i="8"/>
  <c r="J288" i="8"/>
  <c r="K23" i="8"/>
  <c r="I23" i="8"/>
  <c r="J23" i="8"/>
  <c r="H31" i="8"/>
  <c r="Q279" i="3"/>
  <c r="K180" i="8"/>
  <c r="J180" i="8"/>
  <c r="I180" i="8"/>
  <c r="M180" i="8"/>
  <c r="J37" i="8"/>
  <c r="K37" i="8"/>
  <c r="R44" i="8"/>
  <c r="I37" i="8"/>
  <c r="M37" i="8"/>
  <c r="M249" i="8"/>
  <c r="I249" i="8"/>
  <c r="K249" i="8"/>
  <c r="J249" i="8"/>
  <c r="I77" i="8"/>
  <c r="K77" i="8"/>
  <c r="M77" i="8"/>
  <c r="J77" i="8"/>
  <c r="R111" i="8"/>
  <c r="M104" i="8"/>
  <c r="I104" i="8"/>
  <c r="J104" i="8"/>
  <c r="K104" i="8"/>
  <c r="R71" i="8"/>
  <c r="I64" i="8"/>
  <c r="K64" i="8"/>
  <c r="M64" i="8"/>
  <c r="J64" i="8"/>
  <c r="R76" i="8"/>
  <c r="K69" i="8"/>
  <c r="J69" i="8"/>
  <c r="M69" i="8"/>
  <c r="I69" i="8"/>
  <c r="R87" i="8"/>
  <c r="M80" i="8"/>
  <c r="I80" i="8"/>
  <c r="J80" i="8"/>
  <c r="K80" i="8"/>
  <c r="M169" i="8"/>
  <c r="K169" i="8"/>
  <c r="J169" i="8"/>
  <c r="I169" i="8"/>
  <c r="M132" i="8"/>
  <c r="J132" i="8"/>
  <c r="I132" i="8"/>
  <c r="R139" i="8"/>
  <c r="K132" i="8"/>
  <c r="H33" i="8"/>
  <c r="Q294" i="3"/>
  <c r="K153" i="8"/>
  <c r="I153" i="8"/>
  <c r="M153" i="8"/>
  <c r="J153" i="8"/>
  <c r="H36" i="8"/>
  <c r="Q329" i="3"/>
  <c r="M95" i="8"/>
  <c r="K95" i="8"/>
  <c r="R102" i="8"/>
  <c r="J95" i="8"/>
  <c r="I95" i="8"/>
  <c r="I165" i="8"/>
  <c r="J165" i="8"/>
  <c r="K165" i="8"/>
  <c r="M165" i="8"/>
  <c r="K22" i="8"/>
  <c r="I22" i="8"/>
  <c r="J22" i="8"/>
  <c r="J111" i="8"/>
  <c r="M111" i="8"/>
  <c r="R118" i="8"/>
  <c r="K111" i="8"/>
  <c r="I111" i="8"/>
  <c r="K167" i="8"/>
  <c r="I167" i="8"/>
  <c r="M167" i="8"/>
  <c r="J167" i="8"/>
  <c r="M108" i="8"/>
  <c r="R115" i="8"/>
  <c r="K108" i="8"/>
  <c r="J108" i="8"/>
  <c r="I108" i="8"/>
  <c r="M223" i="8"/>
  <c r="K223" i="8"/>
  <c r="J223" i="8"/>
  <c r="I223" i="8"/>
  <c r="M268" i="8"/>
  <c r="J268" i="8"/>
  <c r="K268" i="8"/>
  <c r="I268" i="8"/>
  <c r="M291" i="8"/>
  <c r="I291" i="8"/>
  <c r="K291" i="8"/>
  <c r="J291" i="8"/>
  <c r="I17" i="8"/>
  <c r="J17" i="8"/>
  <c r="K17" i="8"/>
  <c r="I151" i="8"/>
  <c r="M151" i="8"/>
  <c r="J151" i="8"/>
  <c r="K151" i="8"/>
  <c r="J122" i="8"/>
  <c r="R129" i="8"/>
  <c r="M122" i="8"/>
  <c r="K122" i="8"/>
  <c r="I122" i="8"/>
  <c r="I82" i="8"/>
  <c r="J82" i="8"/>
  <c r="M82" i="8"/>
  <c r="K82" i="8"/>
  <c r="R89" i="8"/>
  <c r="J186" i="8"/>
  <c r="K186" i="8"/>
  <c r="M186" i="8"/>
  <c r="I186" i="8"/>
  <c r="R63" i="8"/>
  <c r="M56" i="8"/>
  <c r="K56" i="8"/>
  <c r="J56" i="8"/>
  <c r="I56" i="8"/>
  <c r="K166" i="8"/>
  <c r="I166" i="8"/>
  <c r="M166" i="8"/>
  <c r="J166" i="8"/>
  <c r="R95" i="8"/>
  <c r="J88" i="8"/>
  <c r="I88" i="8"/>
  <c r="M88" i="8"/>
  <c r="K88" i="8"/>
  <c r="J13" i="8"/>
  <c r="K13" i="8"/>
  <c r="I13" i="8"/>
  <c r="M295" i="8"/>
  <c r="I295" i="8"/>
  <c r="K295" i="8"/>
  <c r="J295" i="8"/>
  <c r="R110" i="8"/>
  <c r="J103" i="8"/>
  <c r="K103" i="8"/>
  <c r="I103" i="8"/>
  <c r="M103" i="8"/>
  <c r="J117" i="8"/>
  <c r="M117" i="8"/>
  <c r="K117" i="8"/>
  <c r="I117" i="8"/>
  <c r="R62" i="8"/>
  <c r="K55" i="8"/>
  <c r="M55" i="8"/>
  <c r="J55" i="8"/>
  <c r="I55" i="8"/>
  <c r="I70" i="8"/>
  <c r="M70" i="8"/>
  <c r="R77" i="8"/>
  <c r="J70" i="8"/>
  <c r="K70" i="8"/>
  <c r="R113" i="8"/>
  <c r="I106" i="8"/>
  <c r="K106" i="8"/>
  <c r="M106" i="8"/>
  <c r="J106" i="8"/>
  <c r="K292" i="8"/>
  <c r="J292" i="8"/>
  <c r="M292" i="8"/>
  <c r="I292" i="8"/>
  <c r="J38" i="8"/>
  <c r="K38" i="8"/>
  <c r="R45" i="8"/>
  <c r="M38" i="8"/>
  <c r="I38" i="8"/>
  <c r="K60" i="8"/>
  <c r="I60" i="8"/>
  <c r="J60" i="8"/>
  <c r="R67" i="8"/>
  <c r="M60" i="8"/>
  <c r="K245" i="8"/>
  <c r="I245" i="8"/>
  <c r="M245" i="8"/>
  <c r="J245" i="8"/>
  <c r="J127" i="8"/>
  <c r="K127" i="8"/>
  <c r="R134" i="8"/>
  <c r="I127" i="8"/>
  <c r="M127" i="8"/>
  <c r="M242" i="8"/>
  <c r="K242" i="8"/>
  <c r="J242" i="8"/>
  <c r="I242" i="8"/>
  <c r="I109" i="8"/>
  <c r="M109" i="8"/>
  <c r="R116" i="8"/>
  <c r="K109" i="8"/>
  <c r="J109" i="8"/>
  <c r="R131" i="8"/>
  <c r="K124" i="8"/>
  <c r="J124" i="8"/>
  <c r="I124" i="8"/>
  <c r="M124" i="8"/>
  <c r="K255" i="8"/>
  <c r="M255" i="8"/>
  <c r="I255" i="8"/>
  <c r="J255" i="8"/>
  <c r="R130" i="8"/>
  <c r="K123" i="8"/>
  <c r="M123" i="8"/>
  <c r="I123" i="8"/>
  <c r="J123" i="8"/>
  <c r="R112" i="8"/>
  <c r="M105" i="8"/>
  <c r="I105" i="8"/>
  <c r="J105" i="8"/>
  <c r="K105" i="8"/>
  <c r="J241" i="8"/>
  <c r="I241" i="8"/>
  <c r="K241" i="8"/>
  <c r="M241" i="8"/>
  <c r="I113" i="8"/>
  <c r="M113" i="8"/>
  <c r="R120" i="8"/>
  <c r="K113" i="8"/>
  <c r="J113" i="8"/>
  <c r="I259" i="8"/>
  <c r="K259" i="8"/>
  <c r="M259" i="8"/>
  <c r="J259" i="8"/>
  <c r="I155" i="8"/>
  <c r="J155" i="8"/>
  <c r="M155" i="8"/>
  <c r="K155" i="8"/>
  <c r="K12" i="8"/>
  <c r="I12" i="8"/>
  <c r="J12" i="8"/>
  <c r="J84" i="8"/>
  <c r="I84" i="8"/>
  <c r="M84" i="8"/>
  <c r="K84" i="8"/>
  <c r="R91" i="8"/>
  <c r="M246" i="8"/>
  <c r="K246" i="8"/>
  <c r="J246" i="8"/>
  <c r="I246" i="8"/>
  <c r="K265" i="8"/>
  <c r="I265" i="8"/>
  <c r="J265" i="8"/>
  <c r="M265" i="8"/>
  <c r="K16" i="8"/>
  <c r="I16" i="8"/>
  <c r="J16" i="8"/>
  <c r="M283" i="8"/>
  <c r="K283" i="8"/>
  <c r="J283" i="8"/>
  <c r="I283" i="8"/>
  <c r="R56" i="8"/>
  <c r="I49" i="8"/>
  <c r="J49" i="8"/>
  <c r="M49" i="8"/>
  <c r="K49" i="8"/>
  <c r="K297" i="8"/>
  <c r="I297" i="8"/>
  <c r="J297" i="8"/>
  <c r="M297" i="8"/>
  <c r="M198" i="8"/>
  <c r="J198" i="8"/>
  <c r="I198" i="8"/>
  <c r="K198" i="8"/>
  <c r="M125" i="8"/>
  <c r="R132" i="8"/>
  <c r="K125" i="8"/>
  <c r="J125" i="8"/>
  <c r="I125" i="8"/>
  <c r="R61" i="8"/>
  <c r="K54" i="8"/>
  <c r="I54" i="8"/>
  <c r="M54" i="8"/>
  <c r="J54" i="8"/>
  <c r="J120" i="8"/>
  <c r="M120" i="8"/>
  <c r="K120" i="8"/>
  <c r="I120" i="8"/>
  <c r="I18" i="8"/>
  <c r="J18" i="8"/>
  <c r="K18" i="8"/>
  <c r="K148" i="8"/>
  <c r="J148" i="8"/>
  <c r="M148" i="8"/>
  <c r="I148" i="8"/>
  <c r="K2" i="8"/>
  <c r="I2" i="8"/>
  <c r="J2" i="8"/>
  <c r="I162" i="8"/>
  <c r="M162" i="8"/>
  <c r="J162" i="8"/>
  <c r="K162" i="8"/>
  <c r="I171" i="8"/>
  <c r="J171" i="8"/>
  <c r="K171" i="8"/>
  <c r="M171" i="8"/>
  <c r="K243" i="8"/>
  <c r="I243" i="8"/>
  <c r="J243" i="8"/>
  <c r="M243" i="8"/>
  <c r="I4" i="8"/>
  <c r="J4" i="8"/>
  <c r="K4" i="8"/>
  <c r="M102" i="8"/>
  <c r="K102" i="8"/>
  <c r="R109" i="8"/>
  <c r="I102" i="8"/>
  <c r="J102" i="8"/>
  <c r="K39" i="8"/>
  <c r="I39" i="8"/>
  <c r="R46" i="8"/>
  <c r="J39" i="8"/>
  <c r="M39" i="8"/>
  <c r="M182" i="8"/>
  <c r="J182" i="8"/>
  <c r="K182" i="8"/>
  <c r="I182" i="8"/>
  <c r="K209" i="8"/>
  <c r="J209" i="8"/>
  <c r="I209" i="8"/>
  <c r="M209" i="8"/>
  <c r="K67" i="8"/>
  <c r="J67" i="8"/>
  <c r="M67" i="8"/>
  <c r="R74" i="8"/>
  <c r="I67" i="8"/>
  <c r="M59" i="8"/>
  <c r="J59" i="8"/>
  <c r="K59" i="8"/>
  <c r="R66" i="8"/>
  <c r="I59" i="8"/>
  <c r="J201" i="8"/>
  <c r="I201" i="8"/>
  <c r="K201" i="8"/>
  <c r="M201" i="8"/>
  <c r="J196" i="8"/>
  <c r="K196" i="8"/>
  <c r="I196" i="8"/>
  <c r="M196" i="8"/>
  <c r="J195" i="8"/>
  <c r="M195" i="8"/>
  <c r="K195" i="8"/>
  <c r="I195" i="8"/>
  <c r="K238" i="8"/>
  <c r="J238" i="8"/>
  <c r="M238" i="8"/>
  <c r="I238" i="8"/>
  <c r="J207" i="8"/>
  <c r="I207" i="8"/>
  <c r="K207" i="8"/>
  <c r="M207" i="8"/>
  <c r="I126" i="8"/>
  <c r="M126" i="8"/>
  <c r="J126" i="8"/>
  <c r="R133" i="8"/>
  <c r="K126" i="8"/>
  <c r="M285" i="8"/>
  <c r="K285" i="8"/>
  <c r="I285" i="8"/>
  <c r="J285" i="8"/>
  <c r="I96" i="8"/>
  <c r="K96" i="8"/>
  <c r="M96" i="8"/>
  <c r="J96" i="8"/>
  <c r="R103" i="8"/>
  <c r="K75" i="8"/>
  <c r="J75" i="8"/>
  <c r="M75" i="8"/>
  <c r="I75" i="8"/>
  <c r="M193" i="8"/>
  <c r="I193" i="8"/>
  <c r="J193" i="8"/>
  <c r="K193" i="8"/>
  <c r="J25" i="8"/>
  <c r="K25" i="8"/>
  <c r="I25" i="8"/>
  <c r="I208" i="8"/>
  <c r="J208" i="8"/>
  <c r="K208" i="8"/>
  <c r="M208" i="8"/>
  <c r="K294" i="8"/>
  <c r="J294" i="8"/>
  <c r="M294" i="8"/>
  <c r="I294" i="8"/>
  <c r="M269" i="8"/>
  <c r="J269" i="8"/>
  <c r="K269" i="8"/>
  <c r="I269" i="8"/>
  <c r="R50" i="8"/>
  <c r="I43" i="8"/>
  <c r="K43" i="8"/>
  <c r="J43" i="8"/>
  <c r="M43" i="8"/>
  <c r="J237" i="8"/>
  <c r="M237" i="8"/>
  <c r="I237" i="8"/>
  <c r="K237" i="8"/>
  <c r="J175" i="8"/>
  <c r="M175" i="8"/>
  <c r="K175" i="8"/>
  <c r="I175" i="8"/>
  <c r="M92" i="8"/>
  <c r="J92" i="8"/>
  <c r="K92" i="8"/>
  <c r="R99" i="8"/>
  <c r="I92" i="8"/>
  <c r="K236" i="8"/>
  <c r="J236" i="8"/>
  <c r="M236" i="8"/>
  <c r="I236" i="8"/>
  <c r="K53" i="8"/>
  <c r="I53" i="8"/>
  <c r="J53" i="8"/>
  <c r="R60" i="8"/>
  <c r="M53" i="8"/>
  <c r="P2052" i="3"/>
  <c r="H211" i="8"/>
  <c r="K173" i="8"/>
  <c r="J173" i="8"/>
  <c r="M173" i="8"/>
  <c r="I173" i="8"/>
  <c r="I27" i="8"/>
  <c r="J27" i="8"/>
  <c r="K27" i="8"/>
  <c r="M115" i="8"/>
  <c r="J115" i="8"/>
  <c r="K115" i="8"/>
  <c r="I115" i="8"/>
  <c r="M228" i="8"/>
  <c r="J228" i="8"/>
  <c r="I228" i="8"/>
  <c r="K228" i="8"/>
  <c r="J34" i="8"/>
  <c r="I34" i="8"/>
  <c r="R41" i="8"/>
  <c r="M34" i="8"/>
  <c r="K34" i="8"/>
  <c r="M81" i="8"/>
  <c r="K81" i="8"/>
  <c r="J81" i="8"/>
  <c r="R88" i="8"/>
  <c r="I81" i="8"/>
  <c r="R78" i="8"/>
  <c r="M71" i="8"/>
  <c r="J71" i="8"/>
  <c r="I71" i="8"/>
  <c r="K71" i="8"/>
  <c r="R69" i="8"/>
  <c r="M62" i="8"/>
  <c r="K62" i="8"/>
  <c r="I62" i="8"/>
  <c r="J62" i="8"/>
  <c r="J130" i="8"/>
  <c r="M130" i="8"/>
  <c r="R137" i="8"/>
  <c r="K130" i="8"/>
  <c r="I130" i="8"/>
  <c r="M185" i="8"/>
  <c r="K185" i="8"/>
  <c r="J185" i="8"/>
  <c r="I185" i="8"/>
  <c r="J235" i="8"/>
  <c r="K235" i="8"/>
  <c r="I235" i="8"/>
  <c r="M235" i="8"/>
  <c r="J131" i="8"/>
  <c r="K131" i="8"/>
  <c r="I131" i="8"/>
  <c r="M131" i="8"/>
  <c r="R138" i="8"/>
  <c r="I296" i="8"/>
  <c r="M296" i="8"/>
  <c r="K296" i="8"/>
  <c r="J296" i="8"/>
  <c r="I57" i="8"/>
  <c r="R64" i="8"/>
  <c r="M57" i="8"/>
  <c r="J57" i="8"/>
  <c r="K57" i="8"/>
  <c r="M129" i="8"/>
  <c r="R136" i="8"/>
  <c r="I129" i="8"/>
  <c r="J129" i="8"/>
  <c r="K129" i="8"/>
  <c r="I239" i="8"/>
  <c r="M239" i="8"/>
  <c r="J239" i="8"/>
  <c r="K239" i="8"/>
  <c r="I194" i="8"/>
  <c r="J194" i="8"/>
  <c r="K194" i="8"/>
  <c r="M194" i="8"/>
  <c r="J46" i="8"/>
  <c r="R53" i="8"/>
  <c r="I46" i="8"/>
  <c r="M46" i="8"/>
  <c r="K46" i="8"/>
  <c r="M181" i="8" l="1"/>
  <c r="K181" i="8"/>
  <c r="J181" i="8"/>
  <c r="K301" i="8"/>
  <c r="I301" i="8"/>
  <c r="J301" i="8"/>
  <c r="M301" i="8"/>
  <c r="I78" i="8"/>
  <c r="K78" i="8"/>
  <c r="R85" i="8"/>
  <c r="M78" i="8"/>
  <c r="J78" i="8"/>
  <c r="R83" i="8"/>
  <c r="R81" i="8"/>
  <c r="R84" i="8"/>
  <c r="I290" i="8"/>
  <c r="R79" i="8"/>
  <c r="M290" i="8"/>
  <c r="R80" i="8"/>
  <c r="J290" i="8"/>
  <c r="O31" i="8"/>
  <c r="O87" i="8"/>
  <c r="O117" i="8"/>
  <c r="R126" i="8"/>
  <c r="O32" i="8"/>
  <c r="M211" i="8"/>
  <c r="J211" i="8"/>
  <c r="K211" i="8"/>
  <c r="I211" i="8"/>
  <c r="O59" i="8"/>
  <c r="O79" i="8"/>
  <c r="O135" i="8"/>
  <c r="O120" i="8"/>
  <c r="O76" i="8"/>
  <c r="O36" i="8"/>
  <c r="O95" i="8"/>
  <c r="O50" i="8"/>
  <c r="O103" i="8"/>
  <c r="O86" i="8"/>
  <c r="O42" i="8"/>
  <c r="O112" i="8"/>
  <c r="O131" i="8"/>
  <c r="O141" i="8"/>
  <c r="O144" i="8"/>
  <c r="O102" i="8"/>
  <c r="O93" i="8"/>
  <c r="O100" i="8"/>
  <c r="O67" i="8"/>
  <c r="O137" i="8"/>
  <c r="O115" i="8"/>
  <c r="O40" i="8"/>
  <c r="O92" i="8"/>
  <c r="O72" i="8"/>
  <c r="R43" i="8"/>
  <c r="I36" i="8"/>
  <c r="J36" i="8"/>
  <c r="M36" i="8"/>
  <c r="K36" i="8"/>
  <c r="R42" i="8"/>
  <c r="O139" i="8"/>
  <c r="O41" i="8"/>
  <c r="O70" i="8"/>
  <c r="O90" i="8"/>
  <c r="O147" i="8"/>
  <c r="O109" i="8"/>
  <c r="R122" i="8"/>
  <c r="R127" i="8"/>
  <c r="O91" i="8"/>
  <c r="O46" i="8"/>
  <c r="O113" i="8"/>
  <c r="O66" i="8"/>
  <c r="O127" i="8"/>
  <c r="O57" i="8"/>
  <c r="O138" i="8"/>
  <c r="O128" i="8"/>
  <c r="O140" i="8"/>
  <c r="O114" i="8"/>
  <c r="O121" i="8"/>
  <c r="O62" i="8"/>
  <c r="O110" i="8"/>
  <c r="O82" i="8"/>
  <c r="O38" i="8"/>
  <c r="O107" i="8"/>
  <c r="O73" i="8"/>
  <c r="O143" i="8"/>
  <c r="O104" i="8"/>
  <c r="R37" i="8"/>
  <c r="J30" i="8"/>
  <c r="K30" i="8"/>
  <c r="M30" i="8"/>
  <c r="I30" i="8"/>
  <c r="R36" i="8"/>
  <c r="O106" i="8"/>
  <c r="O78" i="8"/>
  <c r="O105" i="8"/>
  <c r="O96" i="8"/>
  <c r="O53" i="8"/>
  <c r="O125" i="8"/>
  <c r="O89" i="8"/>
  <c r="O33" i="8"/>
  <c r="O123" i="8"/>
  <c r="O30" i="8"/>
  <c r="O94" i="8"/>
  <c r="R35" i="8"/>
  <c r="O122" i="8"/>
  <c r="O69" i="8"/>
  <c r="O39" i="8"/>
  <c r="O118" i="8"/>
  <c r="O44" i="8"/>
  <c r="O35" i="8"/>
  <c r="R125" i="8"/>
  <c r="R123" i="8"/>
  <c r="M287" i="8"/>
  <c r="I287" i="8"/>
  <c r="J287" i="8"/>
  <c r="K287" i="8"/>
  <c r="I33" i="8"/>
  <c r="M33" i="8"/>
  <c r="J33" i="8"/>
  <c r="K33" i="8"/>
  <c r="R40" i="8"/>
  <c r="O45" i="8"/>
  <c r="O130" i="8"/>
  <c r="O49" i="8"/>
  <c r="O119" i="8"/>
  <c r="O85" i="8"/>
  <c r="O55" i="8"/>
  <c r="O129" i="8"/>
  <c r="O56" i="8"/>
  <c r="O51" i="8"/>
  <c r="O61" i="8"/>
  <c r="O136" i="8"/>
  <c r="O65" i="8"/>
  <c r="O37" i="8"/>
  <c r="O142" i="8"/>
  <c r="O71" i="8"/>
  <c r="O116" i="8"/>
  <c r="O68" i="8"/>
  <c r="O48" i="8"/>
  <c r="O63" i="8"/>
  <c r="R39" i="8"/>
  <c r="K32" i="8"/>
  <c r="J32" i="8"/>
  <c r="I32" i="8"/>
  <c r="M32" i="8"/>
  <c r="K121" i="8"/>
  <c r="J121" i="8"/>
  <c r="R128" i="8"/>
  <c r="M121" i="8"/>
  <c r="I121" i="8"/>
  <c r="O77" i="8"/>
  <c r="O126" i="8"/>
  <c r="O81" i="8"/>
  <c r="O52" i="8"/>
  <c r="O111" i="8"/>
  <c r="O88" i="8"/>
  <c r="O80" i="8"/>
  <c r="O60" i="8"/>
  <c r="O75" i="8"/>
  <c r="O145" i="8"/>
  <c r="O47" i="8"/>
  <c r="O124" i="8"/>
  <c r="O83" i="8"/>
  <c r="O34" i="8"/>
  <c r="O133" i="8"/>
  <c r="O58" i="8"/>
  <c r="O134" i="8"/>
  <c r="O84" i="8"/>
  <c r="O97" i="8"/>
  <c r="M31" i="8"/>
  <c r="I31" i="8"/>
  <c r="J31" i="8"/>
  <c r="K31" i="8"/>
  <c r="R38" i="8"/>
  <c r="O43" i="8"/>
  <c r="O108" i="8"/>
  <c r="O64" i="8"/>
  <c r="O101" i="8"/>
  <c r="O99" i="8"/>
  <c r="O54" i="8"/>
  <c r="O146" i="8"/>
  <c r="O74" i="8"/>
  <c r="O132" i="8"/>
  <c r="O98" i="8"/>
  <c r="O148" i="8"/>
  <c r="A87" i="7" a="1"/>
  <c r="A87" i="7" s="1"/>
  <c r="A88" i="7" s="1" a="1"/>
  <c r="A88" i="7" s="1"/>
  <c r="A89" i="7" s="1" a="1"/>
  <c r="A89" i="7" s="1"/>
  <c r="A90" i="7" s="1" a="1"/>
  <c r="A90" i="7" s="1"/>
  <c r="A91" i="7" s="1" a="1"/>
  <c r="A91" i="7" s="1"/>
  <c r="A92" i="7" s="1" a="1"/>
  <c r="A92" i="7" s="1"/>
  <c r="A93" i="7" s="1" a="1"/>
  <c r="A93" i="7" s="1"/>
  <c r="A94" i="7" s="1" a="1"/>
  <c r="A94" i="7" s="1"/>
  <c r="A95" i="7" s="1" a="1"/>
  <c r="A95" i="7" s="1"/>
  <c r="A96" i="7" s="1" a="1"/>
  <c r="A96" i="7" s="1"/>
  <c r="A97" i="7" s="1" a="1"/>
  <c r="A97" i="7" s="1"/>
  <c r="A98" i="7" l="1" a="1"/>
  <c r="A98" i="7" s="1"/>
  <c r="A99" i="7" s="1" a="1"/>
  <c r="A99" i="7" s="1"/>
  <c r="A100" i="7" s="1" a="1"/>
  <c r="A100" i="7" s="1"/>
  <c r="Q4" i="3" l="1"/>
  <c r="E3113" i="3"/>
  <c r="F3107" i="3"/>
  <c r="F3124" i="3"/>
  <c r="F3117" i="3"/>
  <c r="F3106" i="3"/>
  <c r="F3105" i="3"/>
  <c r="E3117" i="3"/>
  <c r="F3126" i="3"/>
  <c r="E3105" i="3"/>
  <c r="E3129" i="3"/>
  <c r="E3107" i="3"/>
  <c r="F3113" i="3"/>
  <c r="F3129" i="3"/>
  <c r="E3110" i="3"/>
  <c r="E3106" i="3"/>
  <c r="E3126" i="3"/>
  <c r="F3110" i="3"/>
  <c r="E3124" i="3"/>
  <c r="H3113" i="3" l="1"/>
  <c r="K3113" i="3" s="1"/>
  <c r="J3113" i="3"/>
  <c r="M3113" i="3" s="1"/>
  <c r="I3113" i="3"/>
  <c r="L3113" i="3" s="1"/>
  <c r="H3110" i="3"/>
  <c r="I3110" i="3"/>
  <c r="J3110" i="3"/>
  <c r="J3107" i="3"/>
  <c r="M3107" i="3" s="1"/>
  <c r="H3107" i="3"/>
  <c r="K3107" i="3" s="1"/>
  <c r="I3107" i="3"/>
  <c r="L3107" i="3" s="1"/>
  <c r="I3126" i="3"/>
  <c r="L3126" i="3" s="1"/>
  <c r="H3126" i="3"/>
  <c r="K3126" i="3" s="1"/>
  <c r="J3126" i="3"/>
  <c r="M3126" i="3" s="1"/>
  <c r="H3105" i="3"/>
  <c r="I3105" i="3"/>
  <c r="J3105" i="3"/>
  <c r="H3106" i="3"/>
  <c r="K3106" i="3" s="1"/>
  <c r="J3106" i="3"/>
  <c r="M3106" i="3" s="1"/>
  <c r="I3106" i="3"/>
  <c r="L3106" i="3" s="1"/>
  <c r="H3117" i="3"/>
  <c r="K3117" i="3" s="1"/>
  <c r="J3117" i="3"/>
  <c r="M3117" i="3" s="1"/>
  <c r="I3117" i="3"/>
  <c r="L3117" i="3" s="1"/>
  <c r="H3124" i="3"/>
  <c r="I3124" i="3"/>
  <c r="J3124" i="3"/>
  <c r="H3129" i="3"/>
  <c r="K3129" i="3" s="1"/>
  <c r="I3129" i="3"/>
  <c r="L3129" i="3" s="1"/>
  <c r="J3129" i="3"/>
  <c r="M3129" i="3" s="1"/>
  <c r="O3113" i="3" l="1"/>
  <c r="O3107" i="3"/>
  <c r="O3126" i="3"/>
  <c r="O3117" i="3"/>
  <c r="M3124" i="3"/>
  <c r="G300" i="8" s="1"/>
  <c r="D300" i="8"/>
  <c r="L3110" i="3"/>
  <c r="F299" i="8" s="1"/>
  <c r="C299" i="8"/>
  <c r="L3105" i="3"/>
  <c r="F298" i="8" s="1"/>
  <c r="C298" i="8"/>
  <c r="L3124" i="3"/>
  <c r="F300" i="8" s="1"/>
  <c r="C300" i="8"/>
  <c r="K3124" i="3"/>
  <c r="B300" i="8"/>
  <c r="M3110" i="3"/>
  <c r="G299" i="8" s="1"/>
  <c r="D299" i="8"/>
  <c r="O3106" i="3"/>
  <c r="K3110" i="3"/>
  <c r="B299" i="8"/>
  <c r="M3105" i="3"/>
  <c r="G298" i="8" s="1"/>
  <c r="D298" i="8"/>
  <c r="O3129" i="3"/>
  <c r="K3105" i="3"/>
  <c r="B298" i="8"/>
  <c r="E300" i="8" l="1"/>
  <c r="O3124" i="3"/>
  <c r="H300" i="8" s="1"/>
  <c r="O3110" i="3"/>
  <c r="H299" i="8" s="1"/>
  <c r="E299" i="8"/>
  <c r="E298" i="8"/>
  <c r="O3105" i="3"/>
  <c r="H298" i="8" s="1"/>
  <c r="J298" i="8" l="1"/>
  <c r="I298" i="8"/>
  <c r="K298" i="8"/>
  <c r="M298" i="8"/>
  <c r="I299" i="8"/>
  <c r="J299" i="8"/>
  <c r="K299" i="8"/>
  <c r="M299" i="8"/>
  <c r="I300" i="8"/>
  <c r="M300" i="8"/>
  <c r="K300" i="8"/>
  <c r="J300" i="8"/>
</calcChain>
</file>

<file path=xl/sharedStrings.xml><?xml version="1.0" encoding="utf-8"?>
<sst xmlns="http://schemas.openxmlformats.org/spreadsheetml/2006/main" count="4837" uniqueCount="368">
  <si>
    <t>Όνομα</t>
  </si>
  <si>
    <t>Κατηγορία</t>
  </si>
  <si>
    <t>Μονάδα</t>
  </si>
  <si>
    <t>Ποσότητα αναφοράς</t>
  </si>
  <si>
    <t>Λίπη</t>
  </si>
  <si>
    <t>id</t>
  </si>
  <si>
    <t>Μελιτζάνες</t>
  </si>
  <si>
    <t>Ζαρζαβατικά</t>
  </si>
  <si>
    <t>Ελαιόλαδο</t>
  </si>
  <si>
    <t>Ρύζι parboiled</t>
  </si>
  <si>
    <t>Ζυμαρικά</t>
  </si>
  <si>
    <t>Ντομάτα κονκασέ</t>
  </si>
  <si>
    <t>Κονσέρβες</t>
  </si>
  <si>
    <t>Πιπεριές</t>
  </si>
  <si>
    <t>Γαλοπούλα Καπνιστή CretaFarm</t>
  </si>
  <si>
    <t>Αλλαντικά</t>
  </si>
  <si>
    <t>Κασέρι Ελασσόνας ΑΒ</t>
  </si>
  <si>
    <t>slc</t>
  </si>
  <si>
    <t>Ψωμί Χωριανό με Σίκαλη</t>
  </si>
  <si>
    <t>Άλευρα</t>
  </si>
  <si>
    <t>Ψωμί Γερμανικού Τύπου Κατσέλη</t>
  </si>
  <si>
    <t>Αυγά</t>
  </si>
  <si>
    <t>pc</t>
  </si>
  <si>
    <t>Γαλακτοκομικά</t>
  </si>
  <si>
    <t>Πρωτεΐνες g</t>
  </si>
  <si>
    <t>Υδατάνθρακες g</t>
  </si>
  <si>
    <t>Λίπη g</t>
  </si>
  <si>
    <t>Κρεμμύδι</t>
  </si>
  <si>
    <t>Τόνος σε Ηλιέλαιο 365 200g</t>
  </si>
  <si>
    <t>Υπολογισμός Θερμίδων</t>
  </si>
  <si>
    <t>Διαφορά</t>
  </si>
  <si>
    <t>Διαφορά%</t>
  </si>
  <si>
    <t>Γιαούρτι Όλυμπος 2%</t>
  </si>
  <si>
    <t>Υλικό</t>
  </si>
  <si>
    <t>Ποσότητα</t>
  </si>
  <si>
    <t>Kcal/gr</t>
  </si>
  <si>
    <t>Θερμίδες</t>
  </si>
  <si>
    <t>Kcal Prote</t>
  </si>
  <si>
    <t>Kcal Carb</t>
  </si>
  <si>
    <t>Kcal Fat</t>
  </si>
  <si>
    <t>Υλικά</t>
  </si>
  <si>
    <t>Ζάχαρη</t>
  </si>
  <si>
    <t>Ντομάτα</t>
  </si>
  <si>
    <t>Αγγούρι</t>
  </si>
  <si>
    <t>Ελιές</t>
  </si>
  <si>
    <t>Διάφορα</t>
  </si>
  <si>
    <t>Φέτα</t>
  </si>
  <si>
    <t>Μελιτζανοπίλαφο</t>
  </si>
  <si>
    <t>Πίτα Καραμολέγκος Αξιαγάπητη</t>
  </si>
  <si>
    <t>Μερίδες</t>
  </si>
  <si>
    <t>Συνδυασμός</t>
  </si>
  <si>
    <t>Πρωινό Γάλα-Τοστ</t>
  </si>
  <si>
    <t>Χωριάτικη Σαλάτα</t>
  </si>
  <si>
    <t>Ημέρα</t>
  </si>
  <si>
    <t>Protein</t>
  </si>
  <si>
    <t>Carb</t>
  </si>
  <si>
    <t>Fat</t>
  </si>
  <si>
    <t>Παξιμάδια Κυθήρων Ολικής ΣίκαληςΑΒ</t>
  </si>
  <si>
    <t>Γάλα Όλυμπος 1.5%</t>
  </si>
  <si>
    <t>Πρωινό ΠαξιμΚυθ-Φέτα</t>
  </si>
  <si>
    <t>Πρωινό Αυγά</t>
  </si>
  <si>
    <t>gr</t>
  </si>
  <si>
    <t>Γαλοτύρι Ηπείρου ΑΒ</t>
  </si>
  <si>
    <t>Τόνος σε Νερό 365 200g</t>
  </si>
  <si>
    <t>Φυστίκια Αράπικα Μικρές Φάρμες</t>
  </si>
  <si>
    <t>Ξηροί Καρποί</t>
  </si>
  <si>
    <t>Παξιμάδια Λήμνου Κριθαρένια ΑΒ</t>
  </si>
  <si>
    <t>Υλικά Sorted</t>
  </si>
  <si>
    <t>Συνδυασμοί Sorted</t>
  </si>
  <si>
    <t>Μοσχάρι άπαχο</t>
  </si>
  <si>
    <t>Κρέας</t>
  </si>
  <si>
    <t>Μπισκότα McVities Club Orange</t>
  </si>
  <si>
    <t>Γλυκά</t>
  </si>
  <si>
    <t>Index</t>
  </si>
  <si>
    <t>Νιφάδες Βρώμης Ολικής Quaker</t>
  </si>
  <si>
    <t>Δημητριακά</t>
  </si>
  <si>
    <t>Ροδάκινο</t>
  </si>
  <si>
    <t>Φρούτα</t>
  </si>
  <si>
    <t>Ώρα</t>
  </si>
  <si>
    <t>Ρόκα</t>
  </si>
  <si>
    <t>Κοτόπουλο Στήθος</t>
  </si>
  <si>
    <t>Πουλερικά</t>
  </si>
  <si>
    <t>Prot gr</t>
  </si>
  <si>
    <t>Carb gr</t>
  </si>
  <si>
    <t>Fat gr</t>
  </si>
  <si>
    <t>Prot Kcal</t>
  </si>
  <si>
    <t>Carb Kcal</t>
  </si>
  <si>
    <t>Fat Kcal</t>
  </si>
  <si>
    <t>Βάρος gr</t>
  </si>
  <si>
    <t>Sum Kcal</t>
  </si>
  <si>
    <t>Ημερομηνία</t>
  </si>
  <si>
    <t>Κοτόπουλο Κόρμα</t>
  </si>
  <si>
    <t>Γάλα Κρύδας Alpro</t>
  </si>
  <si>
    <t>Αμύγδαλα Λευκά</t>
  </si>
  <si>
    <t>Μοσχάρι με Πιπεριές Πιλάφι</t>
  </si>
  <si>
    <t>Χοιρινό κοντοσούβλι (εκτίμηση)</t>
  </si>
  <si>
    <t>Ποτά</t>
  </si>
  <si>
    <t xml:space="preserve">Κρασί 10% </t>
  </si>
  <si>
    <t xml:space="preserve">Κρασί 15% </t>
  </si>
  <si>
    <t>θερμίδες ονομαστικές</t>
  </si>
  <si>
    <t>Επιπλέον Θερμίδες</t>
  </si>
  <si>
    <t>Παστέλι με Φυστίκι</t>
  </si>
  <si>
    <t>Kcal Extra</t>
  </si>
  <si>
    <t>Τόνος Κόρμα</t>
  </si>
  <si>
    <t>Σχόλιο</t>
  </si>
  <si>
    <t>Βραστό, Γενέθλια</t>
  </si>
  <si>
    <t>Γουρουνιές</t>
  </si>
  <si>
    <t>Πίτσα Τζάιαντ Χαμόν Μανιτάρια</t>
  </si>
  <si>
    <t>Ψητά Λαχανικά</t>
  </si>
  <si>
    <t>Κολοκύθια</t>
  </si>
  <si>
    <t>Τυρί Κρέμα Φρέσκο ΑΒ Light</t>
  </si>
  <si>
    <t>Μέλι</t>
  </si>
  <si>
    <t>%Kcal Prot</t>
  </si>
  <si>
    <t>%Kcal Carb</t>
  </si>
  <si>
    <t>%Kcal Fat</t>
  </si>
  <si>
    <t>Κληματαριά</t>
  </si>
  <si>
    <t>Μεταξού, Καλατζής</t>
  </si>
  <si>
    <t>Ποτό 40%</t>
  </si>
  <si>
    <t>Τόνικ Tuborg</t>
  </si>
  <si>
    <t>Μπιφτέκια Γαλοπούλας</t>
  </si>
  <si>
    <t>Καρότα</t>
  </si>
  <si>
    <t>Γαλοπούλα Στήθος</t>
  </si>
  <si>
    <t>Φρυγανιά Τριμμένη ΑΒ</t>
  </si>
  <si>
    <t>Ψάρι ψητό</t>
  </si>
  <si>
    <t>Ψαρικά</t>
  </si>
  <si>
    <t>Καλαμάρι ψητό</t>
  </si>
  <si>
    <t>Κουρούμπελο Υψη</t>
  </si>
  <si>
    <t>Μαριάνθη Γεμιστά</t>
  </si>
  <si>
    <t>Πατάτα</t>
  </si>
  <si>
    <t>Κόκκινος Βράχος</t>
  </si>
  <si>
    <t>Βαριάς Αυγώνυμα</t>
  </si>
  <si>
    <t>Σουτζουκάκια Σμυρνέικα</t>
  </si>
  <si>
    <t>Χοιρινό</t>
  </si>
  <si>
    <t>Σοκολάτα Υγείας Παυλίδη</t>
  </si>
  <si>
    <t>Γενέθλια Κατερίνας Πιπινιά Τούρτα Μιλφέι</t>
  </si>
  <si>
    <t>Γενέθλια Κατερίνας Πιπινιά 1 κομ. πίτσα</t>
  </si>
  <si>
    <t>Γενέθλια Κατερίνας Πιπινιά 1 κομ. Club</t>
  </si>
  <si>
    <t>Κάρυ Λαχανικών Γαλοπούλα</t>
  </si>
  <si>
    <t>Μανιτάρια</t>
  </si>
  <si>
    <t>Μπρόκολο</t>
  </si>
  <si>
    <t>Αρακάς Κατεψυγμένος</t>
  </si>
  <si>
    <t>Κατεψυγμένα</t>
  </si>
  <si>
    <t>Πελτές Ντομάτας</t>
  </si>
  <si>
    <t>Αρακάς Αντώνη</t>
  </si>
  <si>
    <t>Κατσαρόλα Fissler Χίου</t>
  </si>
  <si>
    <t>Γάλα Εβαπορέ ΝΟΥΝΟΥ Light</t>
  </si>
  <si>
    <t>Πουρές</t>
  </si>
  <si>
    <t>Βούτυρο LURPAK</t>
  </si>
  <si>
    <t>Λάχανο</t>
  </si>
  <si>
    <t>Μοσχάρι με μαύρη μπύρα</t>
  </si>
  <si>
    <t>Μπύρα 6%</t>
  </si>
  <si>
    <t>Μήλο</t>
  </si>
  <si>
    <t>Βραδινό γιαούρτι-φρούτα</t>
  </si>
  <si>
    <t>Μαντερίνι</t>
  </si>
  <si>
    <t>Βρώμη Quaker</t>
  </si>
  <si>
    <t>Μπανάνα</t>
  </si>
  <si>
    <t>Κολοκύθα-Ταμπουράς</t>
  </si>
  <si>
    <t>Κολοκυθόσουπα</t>
  </si>
  <si>
    <t>Γραβιέρα</t>
  </si>
  <si>
    <t>Φακή</t>
  </si>
  <si>
    <t>Όσπρια</t>
  </si>
  <si>
    <t>Φακή Αντώνη</t>
  </si>
  <si>
    <t>Ντομάτα Τρίφτη Μπαρμπα-Στάθης</t>
  </si>
  <si>
    <t>Κατσαρόλι για ρύζι Χίου</t>
  </si>
  <si>
    <t>Αλεύρι Ολικής Αλλατίνη</t>
  </si>
  <si>
    <t>Αλεύρι ΓΟΧ Μύλοι Αγ. Γεωργίου</t>
  </si>
  <si>
    <t>Ψωμί</t>
  </si>
  <si>
    <t>ΣπανακόΠρασόπιτα Χορευτή</t>
  </si>
  <si>
    <t>Κολοκυθόπιτα Μαριάνθης</t>
  </si>
  <si>
    <t>Πληγούρι</t>
  </si>
  <si>
    <t>Φυστικοβούτυρο</t>
  </si>
  <si>
    <t>Ομελέτα Φούρνου</t>
  </si>
  <si>
    <t>Αχλάδι</t>
  </si>
  <si>
    <t>Σπιτική Χορτόπιτα Χρυσή Ζύμη</t>
  </si>
  <si>
    <t>Μαρούλι</t>
  </si>
  <si>
    <t>Κουκιά</t>
  </si>
  <si>
    <t>Κουκιά Αντώνη</t>
  </si>
  <si>
    <t>Καρύδια</t>
  </si>
  <si>
    <t>Κιμάς Μακαρονιών</t>
  </si>
  <si>
    <t>Σέλερι</t>
  </si>
  <si>
    <t>Φυστικοβούτυρο Κακάο Kiss Earth</t>
  </si>
  <si>
    <t>Φασολάκια FROZA</t>
  </si>
  <si>
    <t>Φασολάκια Αντώνη</t>
  </si>
  <si>
    <t>Σπογγώδης Τυρόπιτα Μαριάνθης</t>
  </si>
  <si>
    <t>Αλεύρι Καλαμποκιού</t>
  </si>
  <si>
    <t>ΑξιαγάΠιτες</t>
  </si>
  <si>
    <t>Σολωμός</t>
  </si>
  <si>
    <t>Πορτοκάλι</t>
  </si>
  <si>
    <t>Γάλα Ζαχαρούχο</t>
  </si>
  <si>
    <t>Τσουρέκι Μαριάνθης</t>
  </si>
  <si>
    <t>Χόρτα</t>
  </si>
  <si>
    <t>Πράσο</t>
  </si>
  <si>
    <t>Σούπα Πράσο</t>
  </si>
  <si>
    <t>Λαχανικά Κοτόπουλου Κάρι</t>
  </si>
  <si>
    <t>Τσουρέκι Μαριάνθης 2</t>
  </si>
  <si>
    <t>Χοιρινό Φρικασέ Μαριάνθης</t>
  </si>
  <si>
    <t>Πέρκα Καλλιμάνη</t>
  </si>
  <si>
    <t>Μαυρομάτικα Αντώνη</t>
  </si>
  <si>
    <t>Φασόλια Μαυροομάτικα</t>
  </si>
  <si>
    <t>Πάστα Ολικής Μέλισσα</t>
  </si>
  <si>
    <t>Ελαφρύ Κατσαρόλι για ρύζι Χίου</t>
  </si>
  <si>
    <t>Σπανακόπιτα Αντώνη</t>
  </si>
  <si>
    <t>Σπανάκι Froza</t>
  </si>
  <si>
    <t>Φύλλο Κρούστα Χρυσή Ζύμη</t>
  </si>
  <si>
    <t>cm2</t>
  </si>
  <si>
    <t>Carrot Cake Κολοβέρου</t>
  </si>
  <si>
    <t>Μπιφτέκια Μοσχαρίσια</t>
  </si>
  <si>
    <t>Prot</t>
  </si>
  <si>
    <t>Min Kcal%</t>
  </si>
  <si>
    <t>Max Kcal%</t>
  </si>
  <si>
    <t>Min gr</t>
  </si>
  <si>
    <t>Μύδια Pescanova</t>
  </si>
  <si>
    <t>Μύδια Σαγανάκι Αντώνη</t>
  </si>
  <si>
    <t>Γύρος Χοιρινός nostimost</t>
  </si>
  <si>
    <t>Φάβα</t>
  </si>
  <si>
    <t>Φάβα Αντώνη</t>
  </si>
  <si>
    <t>Banana bread</t>
  </si>
  <si>
    <t>Χαλιορήδες</t>
  </si>
  <si>
    <t>Γαλέος</t>
  </si>
  <si>
    <t>Πάστα Barilla</t>
  </si>
  <si>
    <t>Cottage Cheese AB</t>
  </si>
  <si>
    <t>Τόνος φρέσκος</t>
  </si>
  <si>
    <t>Λουκάνικα Μετσόβου ΑΒ</t>
  </si>
  <si>
    <t>Λουκάνικα Χωριάτικα Creta Farms</t>
  </si>
  <si>
    <t>Σπετζοφάι</t>
  </si>
  <si>
    <t>Τυρί Arla Protein Delite 5%</t>
  </si>
  <si>
    <t>Φασολάδα Αντώνη</t>
  </si>
  <si>
    <t>Φασόλες</t>
  </si>
  <si>
    <t>Περιβολίσια Βανδή</t>
  </si>
  <si>
    <t>Γαλοπούλα Πασσιάς Κορυφαίο</t>
  </si>
  <si>
    <t>Χταπόδι</t>
  </si>
  <si>
    <t>Καθαρή Δευτέρα</t>
  </si>
  <si>
    <t>Τραχανάς Χιώτικο Κελλάρι</t>
  </si>
  <si>
    <t>Αμύγδαλα</t>
  </si>
  <si>
    <t>Ρεβύθια</t>
  </si>
  <si>
    <t>Ρεβύθια Κάρυ</t>
  </si>
  <si>
    <t>Χορτόπιτα Κρητών Άρτος</t>
  </si>
  <si>
    <t>Ομελέτα</t>
  </si>
  <si>
    <t>Φαγκρί</t>
  </si>
  <si>
    <t>Πατζάρι</t>
  </si>
  <si>
    <t>Σκουμπρί Φλόκος Λάδι</t>
  </si>
  <si>
    <t>Μαριάνθη κανελόνια σπανάκι, κεφτέδες</t>
  </si>
  <si>
    <t>Ρύζι τόνος</t>
  </si>
  <si>
    <t>Μπιφτέκια στον Αχνό</t>
  </si>
  <si>
    <t>Ακτινίδιο</t>
  </si>
  <si>
    <t>Μουτζέντρα</t>
  </si>
  <si>
    <t>Γλυκόξινο Κοτόπουλο</t>
  </si>
  <si>
    <t>Σάλτσα Σόγιας</t>
  </si>
  <si>
    <t>Ανανάς Κονσέρβα σε Χυμό Del Monde</t>
  </si>
  <si>
    <t>Ρυζόγαλο</t>
  </si>
  <si>
    <t>Αγκινάρες</t>
  </si>
  <si>
    <t>Αγκινάρες με Κουκιά</t>
  </si>
  <si>
    <t>Κουκιά Φρέσκα</t>
  </si>
  <si>
    <t>Νάτριο mg</t>
  </si>
  <si>
    <t>Κάλιο mg</t>
  </si>
  <si>
    <t>Κολοκυθοκεφτέδες Νησιώτικα</t>
  </si>
  <si>
    <t>Μπακαλιάρος φρέσκος</t>
  </si>
  <si>
    <t>Μπαρμπούνι</t>
  </si>
  <si>
    <t>Κουνουπίδι</t>
  </si>
  <si>
    <t>Κουνουπίδι Κριθαράκι</t>
  </si>
  <si>
    <t>Κοτόπιτα Χορευτή</t>
  </si>
  <si>
    <t>Μπισκότα Βιβής Καρδάμυλα</t>
  </si>
  <si>
    <t>Τιραμισού</t>
  </si>
  <si>
    <t>Πάστα Τόνος</t>
  </si>
  <si>
    <t>Σαρδέλες Αμβροσία</t>
  </si>
  <si>
    <t>Μπισκότα Μπανάνας</t>
  </si>
  <si>
    <t>ραβανί</t>
  </si>
  <si>
    <t>Φρέσκα Κουκιά</t>
  </si>
  <si>
    <t>Μαγειρίτσα Μανιτάρια</t>
  </si>
  <si>
    <t>Τυρί Arla Havarti Light</t>
  </si>
  <si>
    <t>Σαρδέλα</t>
  </si>
  <si>
    <t>Κατσίκι</t>
  </si>
  <si>
    <t>Ψωμί Γερμ. Τύπου Πολύσπ. Παπαδοπούλου</t>
  </si>
  <si>
    <t>Ταρατσάδα</t>
  </si>
  <si>
    <t>Γαλακτομπουρεκάκι</t>
  </si>
  <si>
    <t>Κουσκούς DelHaize</t>
  </si>
  <si>
    <t>Κάσιους Φυστίκια</t>
  </si>
  <si>
    <t>Χοιρομέρι Πασσιάς</t>
  </si>
  <si>
    <t>Τορτίγια ολικής 25cm</t>
  </si>
  <si>
    <t>Μηλοπιτάκι Αργυρούδη</t>
  </si>
  <si>
    <t>Λαχανόπιτα Κολοβέρου</t>
  </si>
  <si>
    <t>Σφυρίδα</t>
  </si>
  <si>
    <t>Δούκας</t>
  </si>
  <si>
    <t>Κρέμα Λεμόνι Γιαουρτιού Αργυρούδη</t>
  </si>
  <si>
    <t>Σπανακόρυζο</t>
  </si>
  <si>
    <t>Κόκκινο τσουκάλι Τραυλαντώνη</t>
  </si>
  <si>
    <t>Κόκκινο κατσαρόλι Τραυλαντώνη</t>
  </si>
  <si>
    <t>Μπισκότα Digestive Παπαδοπούλου Κόκκινα</t>
  </si>
  <si>
    <t>Λαχανοτονόρυζο</t>
  </si>
  <si>
    <t>Ψωμί Αλέκου Ολικής</t>
  </si>
  <si>
    <t>Πρωινό Γάλα-Ψωμί-Γαλοπούλα</t>
  </si>
  <si>
    <t>Καΐσια</t>
  </si>
  <si>
    <t>Φράουλες</t>
  </si>
  <si>
    <t>Κεράσια</t>
  </si>
  <si>
    <t>Αρακάς Τατιάνας</t>
  </si>
  <si>
    <t>Καλαμπόκι</t>
  </si>
  <si>
    <t>Ανθότυρο Μπουτσώλης Αμφιλοχίας</t>
  </si>
  <si>
    <t>Τυρί Gouda</t>
  </si>
  <si>
    <t>Μαραθόπιτες</t>
  </si>
  <si>
    <t>Bresaola Negroni</t>
  </si>
  <si>
    <t>Απάκι ΑΒ</t>
  </si>
  <si>
    <t>Σύκα ξερά</t>
  </si>
  <si>
    <t>Κοτόπουλο Κοκκινιστό</t>
  </si>
  <si>
    <t>Μπαλέτο</t>
  </si>
  <si>
    <t>Χαλβάς Παραδοσιακός</t>
  </si>
  <si>
    <t>Μεγάλο Τσουκάλι Τομπάζι (Αλ)</t>
  </si>
  <si>
    <t>Μικρό Τσουκάλι Τομπάζη (Τατ)</t>
  </si>
  <si>
    <t>Μεγάλο Κατσαρόλι Τομπάζη (Τατ)</t>
  </si>
  <si>
    <t>Μικρό κατσαρόλι Τομπάζη (Τατ)</t>
  </si>
  <si>
    <t>Γιαούρτι Πρόβειο Παραδοσιακό</t>
  </si>
  <si>
    <t>Πουρές Αρακά</t>
  </si>
  <si>
    <t>Αναχίτα</t>
  </si>
  <si>
    <t>Κολοκύθια-Πατάτες</t>
  </si>
  <si>
    <t xml:space="preserve">Μαυρομάτικα-Καυκαλίθρες </t>
  </si>
  <si>
    <t>Πάστα Τόνος Τατιάνας</t>
  </si>
  <si>
    <t>Γαύρος Τράτα</t>
  </si>
  <si>
    <t>Γαύρος Αλέκου</t>
  </si>
  <si>
    <t>Μπάμιες</t>
  </si>
  <si>
    <t>Μπάμιες Κατεψυγμένες</t>
  </si>
  <si>
    <t>Μαρμελάδα Βύσσινο SpinSpan</t>
  </si>
  <si>
    <t>Φασολάκια Αλέκου</t>
  </si>
  <si>
    <t>Φυστίκια Αιγίνης</t>
  </si>
  <si>
    <t>Μαθημα Μουσικής</t>
  </si>
  <si>
    <t>Γενέθλια Νίκης</t>
  </si>
  <si>
    <t>Παγωτό</t>
  </si>
  <si>
    <t>Ψαρονέφρι</t>
  </si>
  <si>
    <t>Πάστα Μελιτζάνα</t>
  </si>
  <si>
    <t>ΣΑΙΝΙΡΠ</t>
  </si>
  <si>
    <t>Μουσακάς</t>
  </si>
  <si>
    <t>Ταψί ρηχό φούρνου (Τατ)</t>
  </si>
  <si>
    <t>Ταψί βαθύ (Αλ)</t>
  </si>
  <si>
    <t>Γάλα Πλήρες 3%</t>
  </si>
  <si>
    <t>Λαχανόρυζο Τατιάνας</t>
  </si>
  <si>
    <t>Km</t>
  </si>
  <si>
    <t>cal</t>
  </si>
  <si>
    <t>min</t>
  </si>
  <si>
    <t>Kg</t>
  </si>
  <si>
    <t>ΒΜΙ</t>
  </si>
  <si>
    <t>Ψωμί της Γιαγιάς</t>
  </si>
  <si>
    <t>Λαβράκι</t>
  </si>
  <si>
    <t>Μυζήθρα</t>
  </si>
  <si>
    <t>Βασιλόπιτα</t>
  </si>
  <si>
    <t>Χοιρινό Πρασοσέλινο</t>
  </si>
  <si>
    <t>Σνίτσελ Κοτόπουλο Πίνδος</t>
  </si>
  <si>
    <t>Φακή Αλέκου</t>
  </si>
  <si>
    <t>Κοπανιστή</t>
  </si>
  <si>
    <t>Πρασοκιμάς</t>
  </si>
  <si>
    <t>Νιόκι Πατάτας Μικρές Φάρμες</t>
  </si>
  <si>
    <t>Ρουμπαγιάτ-Απατεώνας</t>
  </si>
  <si>
    <t>Lays Crackers Πολύσπορα</t>
  </si>
  <si>
    <t>Ζαμπόν Ωρίμανσης Dulano</t>
  </si>
  <si>
    <t>Ψωμί Πρόζυμο Σαντορίνης</t>
  </si>
  <si>
    <t>Ρολό Κιμά</t>
  </si>
  <si>
    <t>Κοτόπουλο Λαχανικά</t>
  </si>
  <si>
    <t>Πληγούρι Fytro</t>
  </si>
  <si>
    <t>Σάλτσα Vitello Tonnato Light</t>
  </si>
  <si>
    <t>Τόνος σε νερό 160g</t>
  </si>
  <si>
    <t>Φυστικοβούτυρο Crunchy Nature's Promise</t>
  </si>
  <si>
    <t>Χούμους</t>
  </si>
  <si>
    <t>Ταχίνι</t>
  </si>
  <si>
    <t>χοιρινό</t>
  </si>
  <si>
    <t>Μπιφτέκια Μοσχαρίσια Αφράτα</t>
  </si>
  <si>
    <t>Τυρόπιτα Cottage</t>
  </si>
  <si>
    <t>Κρασί 12.5%</t>
  </si>
  <si>
    <t>Σπανακόπιτα Light Τατ</t>
  </si>
  <si>
    <t>Κοτόπουλο Μπούτι φιλέτο</t>
  </si>
  <si>
    <t>Κεφαλοτύρι</t>
  </si>
  <si>
    <t>γραβιέρα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</si>
</sst>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0.0"/>
  </numFmts>
  <fonts count="5" x14ac:knownFonts="1"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0A010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20" fontId="0" fillId="0" borderId="1" xfId="0" applyNumberFormat="1" applyBorder="1"/>
    <xf numFmtId="0" fontId="0" fillId="5" borderId="1" xfId="0" applyFill="1" applyBorder="1"/>
    <xf numFmtId="0" fontId="2" fillId="0" borderId="3" xfId="0" applyFont="1" applyBorder="1"/>
    <xf numFmtId="0" fontId="0" fillId="7" borderId="1" xfId="0" applyFill="1" applyBorder="1"/>
    <xf numFmtId="0" fontId="0" fillId="8" borderId="1" xfId="0" applyFill="1" applyBorder="1"/>
    <xf numFmtId="0" fontId="1" fillId="0" borderId="0" xfId="0" applyFont="1"/>
    <xf numFmtId="0" fontId="1" fillId="6" borderId="0" xfId="0" applyFont="1" applyFill="1"/>
    <xf numFmtId="0" fontId="3" fillId="0" borderId="0" xfId="0" applyFont="1"/>
    <xf numFmtId="14" fontId="0" fillId="0" borderId="1" xfId="0" applyNumberFormat="1" applyBorder="1"/>
    <xf numFmtId="1" fontId="0" fillId="2" borderId="1" xfId="0" applyNumberFormat="1" applyFill="1" applyBorder="1"/>
    <xf numFmtId="1" fontId="0" fillId="4" borderId="1" xfId="0" applyNumberFormat="1" applyFill="1" applyBorder="1"/>
    <xf numFmtId="1" fontId="0" fillId="3" borderId="1" xfId="0" applyNumberFormat="1" applyFill="1" applyBorder="1"/>
    <xf numFmtId="1" fontId="0" fillId="0" borderId="1" xfId="0" applyNumberFormat="1" applyBorder="1"/>
    <xf numFmtId="49" fontId="2" fillId="0" borderId="1" xfId="0" applyNumberFormat="1" applyFont="1" applyBorder="1"/>
    <xf numFmtId="49" fontId="2" fillId="5" borderId="1" xfId="0" applyNumberFormat="1" applyFont="1" applyFill="1" applyBorder="1"/>
    <xf numFmtId="49" fontId="2" fillId="8" borderId="1" xfId="0" applyNumberFormat="1" applyFont="1" applyFill="1" applyBorder="1"/>
    <xf numFmtId="49" fontId="0" fillId="0" borderId="0" xfId="0" applyNumberFormat="1"/>
    <xf numFmtId="0" fontId="2" fillId="7" borderId="1" xfId="0" applyFont="1" applyFill="1" applyBorder="1"/>
    <xf numFmtId="49" fontId="0" fillId="5" borderId="1" xfId="0" applyNumberFormat="1" applyFill="1" applyBorder="1"/>
    <xf numFmtId="1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0" fillId="8" borderId="1" xfId="0" applyNumberFormat="1" applyFill="1" applyBorder="1"/>
    <xf numFmtId="165" fontId="0" fillId="0" borderId="0" xfId="0" applyNumberFormat="1"/>
    <xf numFmtId="0" fontId="0" fillId="6" borderId="0" xfId="0" applyFill="1"/>
    <xf numFmtId="14" fontId="0" fillId="9" borderId="1" xfId="0" applyNumberFormat="1" applyFill="1" applyBorder="1"/>
    <xf numFmtId="20" fontId="0" fillId="9" borderId="1" xfId="0" applyNumberFormat="1" applyFill="1" applyBorder="1"/>
    <xf numFmtId="0" fontId="0" fillId="9" borderId="1" xfId="0" applyFill="1" applyBorder="1"/>
    <xf numFmtId="1" fontId="0" fillId="9" borderId="1" xfId="0" applyNumberFormat="1" applyFill="1" applyBorder="1"/>
    <xf numFmtId="49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right"/>
    </xf>
    <xf numFmtId="0" fontId="0" fillId="0" borderId="2" xfId="0" applyBorder="1"/>
    <xf numFmtId="0" fontId="0" fillId="7" borderId="2" xfId="0" applyFill="1" applyBorder="1"/>
    <xf numFmtId="1" fontId="2" fillId="0" borderId="0" xfId="0" applyNumberFormat="1" applyFont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0" fillId="0" borderId="2" xfId="0" applyNumberFormat="1" applyBorder="1"/>
    <xf numFmtId="16" fontId="0" fillId="0" borderId="0" xfId="0" applyNumberFormat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20" fontId="0" fillId="0" borderId="0" xfId="0" applyNumberFormat="1"/>
    <xf numFmtId="14" fontId="0" fillId="0" borderId="0" xfId="0" applyNumberFormat="1"/>
    <xf numFmtId="0" fontId="0" fillId="14" borderId="1" xfId="0" applyFill="1" applyBorder="1"/>
    <xf numFmtId="0" fontId="0" fillId="15" borderId="1" xfId="0" applyFill="1" applyBorder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4" fontId="0" fillId="6" borderId="0" xfId="0" applyNumberFormat="1" applyFill="1"/>
    <xf numFmtId="0" fontId="0" fillId="16" borderId="1" xfId="0" applyFill="1" applyBorder="1"/>
    <xf numFmtId="164" fontId="0" fillId="11" borderId="0" xfId="0" applyNumberFormat="1" applyFill="1"/>
    <xf numFmtId="1" fontId="0" fillId="11" borderId="0" xfId="0" applyNumberFormat="1" applyFill="1"/>
    <xf numFmtId="1" fontId="2" fillId="11" borderId="0" xfId="0" applyNumberFormat="1" applyFont="1" applyFill="1"/>
    <xf numFmtId="165" fontId="0" fillId="11" borderId="0" xfId="0" applyNumberFormat="1" applyFill="1"/>
    <xf numFmtId="0" fontId="0" fillId="11" borderId="0" xfId="0" applyFill="1"/>
    <xf numFmtId="0" fontId="0" fillId="4" borderId="1" xfId="0" applyFill="1" applyBorder="1"/>
  </cellXfs>
  <cellStyles count="1">
    <cellStyle name="Normal" xfId="0" builtinId="0"/>
  </cellStyles>
  <dxfs count="6"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Πρωτεΐνη gr Avg7</c:v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Ημέρες!$Q$35:$Q$200</c:f>
              <c:numCache>
                <c:formatCode>0</c:formatCode>
                <c:ptCount val="1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108.39680411255412</c:v>
                </c:pt>
                <c:pt idx="22">
                  <c:v>105.84332537105752</c:v>
                </c:pt>
                <c:pt idx="23">
                  <c:v>106.61571872227151</c:v>
                </c:pt>
                <c:pt idx="24">
                  <c:v>106.53102928127772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101.08688644025892</c:v>
                </c:pt>
                <c:pt idx="33">
                  <c:v>98.237932381102226</c:v>
                </c:pt>
                <c:pt idx="34">
                  <c:v>101.62522829946957</c:v>
                </c:pt>
                <c:pt idx="35">
                  <c:v>105.00016262474152</c:v>
                </c:pt>
                <c:pt idx="36">
                  <c:v>107.06050639502378</c:v>
                </c:pt>
                <c:pt idx="37">
                  <c:v>105.20362936818563</c:v>
                </c:pt>
                <c:pt idx="38">
                  <c:v>106.52498906206321</c:v>
                </c:pt>
                <c:pt idx="39">
                  <c:v>107.65445844981831</c:v>
                </c:pt>
                <c:pt idx="40">
                  <c:v>106.05084620492035</c:v>
                </c:pt>
                <c:pt idx="41">
                  <c:v>100.07038702124687</c:v>
                </c:pt>
                <c:pt idx="42">
                  <c:v>100.21046355185911</c:v>
                </c:pt>
                <c:pt idx="43">
                  <c:v>89.540638279284323</c:v>
                </c:pt>
                <c:pt idx="44">
                  <c:v>86.152903911564621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111.59048619447779</c:v>
                </c:pt>
                <c:pt idx="70">
                  <c:v>114.00423249299719</c:v>
                </c:pt>
                <c:pt idx="71">
                  <c:v>114.43586714685875</c:v>
                </c:pt>
                <c:pt idx="72">
                  <c:v>110.76447258903561</c:v>
                </c:pt>
                <c:pt idx="73">
                  <c:v>109.7803155349096</c:v>
                </c:pt>
                <c:pt idx="74">
                  <c:v>108.67380707698098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101.0883700680272</c:v>
                </c:pt>
                <c:pt idx="83">
                  <c:v>104.07395918367345</c:v>
                </c:pt>
                <c:pt idx="84">
                  <c:v>108.30605473098331</c:v>
                </c:pt>
                <c:pt idx="85">
                  <c:v>112.72526221397649</c:v>
                </c:pt>
                <c:pt idx="86">
                  <c:v>111.97858704390845</c:v>
                </c:pt>
                <c:pt idx="87">
                  <c:v>109.55837956091526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108.67225066548357</c:v>
                </c:pt>
                <c:pt idx="96">
                  <c:v>104.34129274046336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96.680306122448982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101.64214285714286</c:v>
                </c:pt>
                <c:pt idx="111">
                  <c:v>103.67457852706299</c:v>
                </c:pt>
                <c:pt idx="112">
                  <c:v>101.5191091393079</c:v>
                </c:pt>
                <c:pt idx="113">
                  <c:v>101.21196628216504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7-481D-8398-CAF101367A64}"/>
            </c:ext>
          </c:extLst>
        </c:ser>
        <c:ser>
          <c:idx val="1"/>
          <c:order val="1"/>
          <c:tx>
            <c:v>Ολικές Kcal/10 Avg7</c:v>
          </c:tx>
          <c:spPr>
            <a:ln w="95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Ημέρες!$R$35:$R$200</c:f>
              <c:numCache>
                <c:formatCode>0</c:formatCode>
                <c:ptCount val="1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143.21264707792204</c:v>
                </c:pt>
                <c:pt idx="22">
                  <c:v>145.64225719696967</c:v>
                </c:pt>
                <c:pt idx="23">
                  <c:v>144.42258664596272</c:v>
                </c:pt>
                <c:pt idx="24">
                  <c:v>146.96929472049689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146.51976428807424</c:v>
                </c:pt>
                <c:pt idx="33">
                  <c:v>146.01557847039916</c:v>
                </c:pt>
                <c:pt idx="34">
                  <c:v>149.4854968377461</c:v>
                </c:pt>
                <c:pt idx="35">
                  <c:v>151.94973598231141</c:v>
                </c:pt>
                <c:pt idx="36">
                  <c:v>149.90658702229521</c:v>
                </c:pt>
                <c:pt idx="37">
                  <c:v>150.32982077788651</c:v>
                </c:pt>
                <c:pt idx="38">
                  <c:v>148.40740531870284</c:v>
                </c:pt>
                <c:pt idx="39">
                  <c:v>146.74275582890692</c:v>
                </c:pt>
                <c:pt idx="40">
                  <c:v>151.01528746155995</c:v>
                </c:pt>
                <c:pt idx="41">
                  <c:v>150.384869094213</c:v>
                </c:pt>
                <c:pt idx="42">
                  <c:v>145.34204358400893</c:v>
                </c:pt>
                <c:pt idx="43">
                  <c:v>131.27722061783618</c:v>
                </c:pt>
                <c:pt idx="44">
                  <c:v>133.65562857142857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167.97840084033615</c:v>
                </c:pt>
                <c:pt idx="70">
                  <c:v>171.93010924369747</c:v>
                </c:pt>
                <c:pt idx="71">
                  <c:v>172.24151274509802</c:v>
                </c:pt>
                <c:pt idx="72">
                  <c:v>177.59392703081232</c:v>
                </c:pt>
                <c:pt idx="73">
                  <c:v>172.51740156497382</c:v>
                </c:pt>
                <c:pt idx="74">
                  <c:v>170.28401501035199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157.52197952380953</c:v>
                </c:pt>
                <c:pt idx="83">
                  <c:v>158.13198809523809</c:v>
                </c:pt>
                <c:pt idx="84">
                  <c:v>157.43252835497839</c:v>
                </c:pt>
                <c:pt idx="85">
                  <c:v>157.51927835497838</c:v>
                </c:pt>
                <c:pt idx="86">
                  <c:v>156.03168573593072</c:v>
                </c:pt>
                <c:pt idx="87">
                  <c:v>152.77500240259741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160.49446614906833</c:v>
                </c:pt>
                <c:pt idx="96">
                  <c:v>161.04347464497772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150.00540000000001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147.71432857142858</c:v>
                </c:pt>
                <c:pt idx="111">
                  <c:v>145.97159006211183</c:v>
                </c:pt>
                <c:pt idx="112">
                  <c:v>142.42321291925469</c:v>
                </c:pt>
                <c:pt idx="113">
                  <c:v>141.03357006211183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7-481D-8398-CAF101367A64}"/>
            </c:ext>
          </c:extLst>
        </c:ser>
        <c:ser>
          <c:idx val="2"/>
          <c:order val="2"/>
          <c:tx>
            <c:v>Μάζα Kg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65000"/>
                  <a:lumOff val="35000"/>
                </a:schemeClr>
              </a:solidFill>
              <a:ln w="3175">
                <a:solidFill>
                  <a:schemeClr val="accent3"/>
                </a:solidFill>
              </a:ln>
              <a:effectLst/>
            </c:spPr>
          </c:marker>
          <c:val>
            <c:numRef>
              <c:f>Ημέρες!$T$35:$T$200</c:f>
              <c:numCache>
                <c:formatCode>General</c:formatCode>
                <c:ptCount val="166"/>
                <c:pt idx="0">
                  <c:v>99</c:v>
                </c:pt>
                <c:pt idx="4">
                  <c:v>98</c:v>
                </c:pt>
                <c:pt idx="8">
                  <c:v>97.5</c:v>
                </c:pt>
                <c:pt idx="12">
                  <c:v>97</c:v>
                </c:pt>
                <c:pt idx="17">
                  <c:v>97</c:v>
                </c:pt>
                <c:pt idx="22">
                  <c:v>96</c:v>
                </c:pt>
                <c:pt idx="25">
                  <c:v>95.5</c:v>
                </c:pt>
                <c:pt idx="29">
                  <c:v>96</c:v>
                </c:pt>
                <c:pt idx="32">
                  <c:v>95</c:v>
                </c:pt>
                <c:pt idx="37">
                  <c:v>94.5</c:v>
                </c:pt>
                <c:pt idx="43">
                  <c:v>94</c:v>
                </c:pt>
                <c:pt idx="46">
                  <c:v>94</c:v>
                </c:pt>
                <c:pt idx="50">
                  <c:v>93.5</c:v>
                </c:pt>
                <c:pt idx="54">
                  <c:v>93</c:v>
                </c:pt>
                <c:pt idx="56">
                  <c:v>92</c:v>
                </c:pt>
                <c:pt idx="60">
                  <c:v>91.5</c:v>
                </c:pt>
                <c:pt idx="65">
                  <c:v>91</c:v>
                </c:pt>
                <c:pt idx="70">
                  <c:v>90.5</c:v>
                </c:pt>
                <c:pt idx="76">
                  <c:v>90</c:v>
                </c:pt>
                <c:pt idx="77">
                  <c:v>90.5</c:v>
                </c:pt>
                <c:pt idx="78">
                  <c:v>90</c:v>
                </c:pt>
                <c:pt idx="79">
                  <c:v>91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90.5</c:v>
                </c:pt>
                <c:pt idx="84">
                  <c:v>90</c:v>
                </c:pt>
                <c:pt idx="85">
                  <c:v>90</c:v>
                </c:pt>
                <c:pt idx="86">
                  <c:v>91</c:v>
                </c:pt>
                <c:pt idx="87">
                  <c:v>91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89.8</c:v>
                </c:pt>
                <c:pt idx="93">
                  <c:v>90.5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9">
                  <c:v>91.5</c:v>
                </c:pt>
                <c:pt idx="110">
                  <c:v>91</c:v>
                </c:pt>
                <c:pt idx="111">
                  <c:v>90.5</c:v>
                </c:pt>
                <c:pt idx="112">
                  <c:v>91</c:v>
                </c:pt>
                <c:pt idx="113">
                  <c:v>90.5</c:v>
                </c:pt>
                <c:pt idx="145">
                  <c:v>102.1</c:v>
                </c:pt>
                <c:pt idx="146">
                  <c:v>102.2</c:v>
                </c:pt>
                <c:pt idx="147">
                  <c:v>102.2</c:v>
                </c:pt>
                <c:pt idx="148">
                  <c:v>101.8</c:v>
                </c:pt>
                <c:pt idx="160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7-481D-8398-CAF101367A64}"/>
            </c:ext>
          </c:extLst>
        </c:ser>
        <c:ser>
          <c:idx val="3"/>
          <c:order val="3"/>
          <c:tx>
            <c:v>Πρωτεΐνες gr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40000"/>
                  <a:lumOff val="60000"/>
                </a:schemeClr>
              </a:solidFill>
              <a:ln w="0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val>
            <c:numRef>
              <c:f>Ημέρες!$B$35:$B$200</c:f>
              <c:numCache>
                <c:formatCode>0</c:formatCode>
                <c:ptCount val="166"/>
                <c:pt idx="0">
                  <c:v>84.86999999999999</c:v>
                </c:pt>
                <c:pt idx="1">
                  <c:v>105.345</c:v>
                </c:pt>
                <c:pt idx="2">
                  <c:v>#N/A</c:v>
                </c:pt>
                <c:pt idx="3">
                  <c:v>118.0735399622404</c:v>
                </c:pt>
                <c:pt idx="4">
                  <c:v>111.00582127123977</c:v>
                </c:pt>
                <c:pt idx="5">
                  <c:v>148.12797619047615</c:v>
                </c:pt>
                <c:pt idx="6">
                  <c:v>142.97435119047617</c:v>
                </c:pt>
                <c:pt idx="7">
                  <c:v>113.4705</c:v>
                </c:pt>
                <c:pt idx="8">
                  <c:v>#N/A</c:v>
                </c:pt>
                <c:pt idx="9">
                  <c:v>121.51999999999998</c:v>
                </c:pt>
                <c:pt idx="10">
                  <c:v>57.4512</c:v>
                </c:pt>
                <c:pt idx="11">
                  <c:v>120.98428571428572</c:v>
                </c:pt>
                <c:pt idx="12">
                  <c:v>120.56666666666666</c:v>
                </c:pt>
                <c:pt idx="13">
                  <c:v>#N/A</c:v>
                </c:pt>
                <c:pt idx="14">
                  <c:v>120.70220833333335</c:v>
                </c:pt>
                <c:pt idx="15">
                  <c:v>112.79256331168831</c:v>
                </c:pt>
                <c:pt idx="16">
                  <c:v>93.415714285714273</c:v>
                </c:pt>
                <c:pt idx="17">
                  <c:v>103.62785714285714</c:v>
                </c:pt>
                <c:pt idx="18">
                  <c:v>102.88214285714285</c:v>
                </c:pt>
                <c:pt idx="19">
                  <c:v>118.21714285714286</c:v>
                </c:pt>
                <c:pt idx="20">
                  <c:v>107.14</c:v>
                </c:pt>
                <c:pt idx="21">
                  <c:v>102.82785714285713</c:v>
                </c:pt>
                <c:pt idx="22">
                  <c:v>118.19931677018631</c:v>
                </c:pt>
                <c:pt idx="23">
                  <c:v>92.822888198757767</c:v>
                </c:pt>
                <c:pt idx="24">
                  <c:v>#N/A</c:v>
                </c:pt>
                <c:pt idx="25">
                  <c:v>121.61582127123978</c:v>
                </c:pt>
                <c:pt idx="26">
                  <c:v>102.645</c:v>
                </c:pt>
                <c:pt idx="27">
                  <c:v>78.232066865953442</c:v>
                </c:pt>
                <c:pt idx="28">
                  <c:v>85.562084801762126</c:v>
                </c:pt>
                <c:pt idx="29">
                  <c:v>111.172875</c:v>
                </c:pt>
                <c:pt idx="30">
                  <c:v>101.13235714285715</c:v>
                </c:pt>
                <c:pt idx="31">
                  <c:v>107.24799999999999</c:v>
                </c:pt>
                <c:pt idx="32">
                  <c:v>101.67314285714286</c:v>
                </c:pt>
                <c:pt idx="33">
                  <c:v>126.35607142857145</c:v>
                </c:pt>
                <c:pt idx="34">
                  <c:v>101.85660714285716</c:v>
                </c:pt>
                <c:pt idx="35">
                  <c:v>99.984491193737767</c:v>
                </c:pt>
                <c:pt idx="36">
                  <c:v>98.174735812133079</c:v>
                </c:pt>
                <c:pt idx="37">
                  <c:v>110.38187499999999</c:v>
                </c:pt>
                <c:pt idx="38">
                  <c:v>115.15428571428572</c:v>
                </c:pt>
                <c:pt idx="39">
                  <c:v>90.447857142857146</c:v>
                </c:pt>
                <c:pt idx="40">
                  <c:v>84.492857142857147</c:v>
                </c:pt>
                <c:pt idx="41">
                  <c:v>102.83714285714287</c:v>
                </c:pt>
                <c:pt idx="42">
                  <c:v>25.295714285714286</c:v>
                </c:pt>
                <c:pt idx="43">
                  <c:v>74.460595238095237</c:v>
                </c:pt>
                <c:pt idx="44">
                  <c:v>#N/A</c:v>
                </c:pt>
                <c:pt idx="45">
                  <c:v>#N/A</c:v>
                </c:pt>
                <c:pt idx="46">
                  <c:v>121.52980952380953</c:v>
                </c:pt>
                <c:pt idx="47">
                  <c:v>129.30404761904762</c:v>
                </c:pt>
                <c:pt idx="48">
                  <c:v>122.20764285714286</c:v>
                </c:pt>
                <c:pt idx="49">
                  <c:v>109.04892857142856</c:v>
                </c:pt>
                <c:pt idx="50">
                  <c:v>#N/A</c:v>
                </c:pt>
                <c:pt idx="51">
                  <c:v>102.99190476190476</c:v>
                </c:pt>
                <c:pt idx="52">
                  <c:v>115.95166666666665</c:v>
                </c:pt>
                <c:pt idx="53">
                  <c:v>79.66652380952381</c:v>
                </c:pt>
                <c:pt idx="54">
                  <c:v>107.50185714285715</c:v>
                </c:pt>
                <c:pt idx="55">
                  <c:v>#N/A</c:v>
                </c:pt>
                <c:pt idx="56">
                  <c:v>119.08238095238096</c:v>
                </c:pt>
                <c:pt idx="57">
                  <c:v>116.54192857142854</c:v>
                </c:pt>
                <c:pt idx="58">
                  <c:v>38.649761904761903</c:v>
                </c:pt>
                <c:pt idx="59">
                  <c:v>#N/A</c:v>
                </c:pt>
                <c:pt idx="60">
                  <c:v>83.184404761904759</c:v>
                </c:pt>
                <c:pt idx="61">
                  <c:v>#N/A</c:v>
                </c:pt>
                <c:pt idx="62">
                  <c:v>118.11715686274511</c:v>
                </c:pt>
                <c:pt idx="63">
                  <c:v>96.449509803921572</c:v>
                </c:pt>
                <c:pt idx="64">
                  <c:v>94.044999999999987</c:v>
                </c:pt>
                <c:pt idx="65">
                  <c:v>113.29119047619047</c:v>
                </c:pt>
                <c:pt idx="66">
                  <c:v>123.0153081232493</c:v>
                </c:pt>
                <c:pt idx="67">
                  <c:v>126.97333333333334</c:v>
                </c:pt>
                <c:pt idx="68">
                  <c:v>109.24190476190473</c:v>
                </c:pt>
                <c:pt idx="69">
                  <c:v>135.01338095238094</c:v>
                </c:pt>
                <c:pt idx="70">
                  <c:v>99.470952380952383</c:v>
                </c:pt>
                <c:pt idx="71">
                  <c:v>68.345238095238088</c:v>
                </c:pt>
                <c:pt idx="72">
                  <c:v>106.40209109730849</c:v>
                </c:pt>
                <c:pt idx="73">
                  <c:v>115.26974891774891</c:v>
                </c:pt>
                <c:pt idx="74">
                  <c:v>#N/A</c:v>
                </c:pt>
                <c:pt idx="75">
                  <c:v>109.01754285714284</c:v>
                </c:pt>
                <c:pt idx="76">
                  <c:v>105.66221428571427</c:v>
                </c:pt>
                <c:pt idx="77">
                  <c:v>104.49554761904763</c:v>
                </c:pt>
                <c:pt idx="78">
                  <c:v>98.980190476190458</c:v>
                </c:pt>
                <c:pt idx="79">
                  <c:v>82.965142857142851</c:v>
                </c:pt>
                <c:pt idx="80">
                  <c:v>130.02938095238096</c:v>
                </c:pt>
                <c:pt idx="81">
                  <c:v>76.468571428571437</c:v>
                </c:pt>
                <c:pt idx="82">
                  <c:v>129.91666666666666</c:v>
                </c:pt>
                <c:pt idx="83">
                  <c:v>135.2868831168831</c:v>
                </c:pt>
                <c:pt idx="84">
                  <c:v>135.42999999999998</c:v>
                </c:pt>
                <c:pt idx="85">
                  <c:v>93.753464285714259</c:v>
                </c:pt>
                <c:pt idx="86">
                  <c:v>66.023690476190481</c:v>
                </c:pt>
                <c:pt idx="87">
                  <c:v>#N/A</c:v>
                </c:pt>
                <c:pt idx="88">
                  <c:v>119.59785714285712</c:v>
                </c:pt>
                <c:pt idx="89">
                  <c:v>104.39663664596273</c:v>
                </c:pt>
                <c:pt idx="90">
                  <c:v>100.96840372670806</c:v>
                </c:pt>
                <c:pt idx="91">
                  <c:v>107.74428571428571</c:v>
                </c:pt>
                <c:pt idx="92">
                  <c:v>113.80714285714286</c:v>
                </c:pt>
                <c:pt idx="93">
                  <c:v>119.57928571428572</c:v>
                </c:pt>
                <c:pt idx="94">
                  <c:v>94.612142857142857</c:v>
                </c:pt>
                <c:pt idx="95">
                  <c:v>89.281151667715534</c:v>
                </c:pt>
                <c:pt idx="96">
                  <c:v>#N/A</c:v>
                </c:pt>
                <c:pt idx="97">
                  <c:v>76.762142857142848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111.49499999999998</c:v>
                </c:pt>
                <c:pt idx="110">
                  <c:v>114.22704968944099</c:v>
                </c:pt>
                <c:pt idx="111">
                  <c:v>84.911714285714282</c:v>
                </c:pt>
                <c:pt idx="112">
                  <c:v>97.85</c:v>
                </c:pt>
                <c:pt idx="113">
                  <c:v>180.55714285714285</c:v>
                </c:pt>
                <c:pt idx="114">
                  <c:v>55.379047619047626</c:v>
                </c:pt>
                <c:pt idx="115">
                  <c:v>35.450000000000003</c:v>
                </c:pt>
                <c:pt idx="116">
                  <c:v>#N/A</c:v>
                </c:pt>
                <c:pt idx="117">
                  <c:v>#N/A</c:v>
                </c:pt>
                <c:pt idx="118">
                  <c:v>108.20785714285714</c:v>
                </c:pt>
                <c:pt idx="119">
                  <c:v>102.82</c:v>
                </c:pt>
                <c:pt idx="120">
                  <c:v>72.596608695652165</c:v>
                </c:pt>
                <c:pt idx="121">
                  <c:v>153.56434782608693</c:v>
                </c:pt>
                <c:pt idx="122">
                  <c:v>109.92833333333331</c:v>
                </c:pt>
                <c:pt idx="123">
                  <c:v>112.95547619047618</c:v>
                </c:pt>
                <c:pt idx="124">
                  <c:v>30.384357142857141</c:v>
                </c:pt>
                <c:pt idx="125">
                  <c:v>82.086956521739125</c:v>
                </c:pt>
                <c:pt idx="126">
                  <c:v>85.815473602484474</c:v>
                </c:pt>
                <c:pt idx="127">
                  <c:v>96.18151785714285</c:v>
                </c:pt>
                <c:pt idx="128">
                  <c:v>121.0903214285714</c:v>
                </c:pt>
                <c:pt idx="129">
                  <c:v>128.28749999999999</c:v>
                </c:pt>
                <c:pt idx="130">
                  <c:v>79.033660714285702</c:v>
                </c:pt>
                <c:pt idx="131">
                  <c:v>24.276428571428571</c:v>
                </c:pt>
                <c:pt idx="132">
                  <c:v>149.46131277056276</c:v>
                </c:pt>
                <c:pt idx="133">
                  <c:v>56.791554621848739</c:v>
                </c:pt>
                <c:pt idx="134">
                  <c:v>95.818659281894554</c:v>
                </c:pt>
                <c:pt idx="135">
                  <c:v>83.161722689075617</c:v>
                </c:pt>
                <c:pt idx="136">
                  <c:v>107.11785714285713</c:v>
                </c:pt>
                <c:pt idx="137">
                  <c:v>98.499999999999986</c:v>
                </c:pt>
                <c:pt idx="138">
                  <c:v>139.68707142857144</c:v>
                </c:pt>
                <c:pt idx="139">
                  <c:v>90.501770186335392</c:v>
                </c:pt>
                <c:pt idx="140">
                  <c:v>103.9375358554489</c:v>
                </c:pt>
                <c:pt idx="141">
                  <c:v>76.419889610389603</c:v>
                </c:pt>
                <c:pt idx="142">
                  <c:v>34.438000000000002</c:v>
                </c:pt>
                <c:pt idx="143">
                  <c:v>160.95913043478262</c:v>
                </c:pt>
                <c:pt idx="144">
                  <c:v>97.826428571428551</c:v>
                </c:pt>
                <c:pt idx="145">
                  <c:v>113.32478260869564</c:v>
                </c:pt>
                <c:pt idx="146">
                  <c:v>114.53978260869565</c:v>
                </c:pt>
                <c:pt idx="147">
                  <c:v>97.07</c:v>
                </c:pt>
                <c:pt idx="148">
                  <c:v>31.75</c:v>
                </c:pt>
                <c:pt idx="149">
                  <c:v>114.57434782608696</c:v>
                </c:pt>
                <c:pt idx="150">
                  <c:v>110.155</c:v>
                </c:pt>
                <c:pt idx="151">
                  <c:v>147.29</c:v>
                </c:pt>
                <c:pt idx="152">
                  <c:v>132.55933333333334</c:v>
                </c:pt>
                <c:pt idx="153">
                  <c:v>59.403333333333336</c:v>
                </c:pt>
                <c:pt idx="154">
                  <c:v>126.14999999999999</c:v>
                </c:pt>
                <c:pt idx="155">
                  <c:v>131.62667938931295</c:v>
                </c:pt>
                <c:pt idx="156">
                  <c:v>139.66</c:v>
                </c:pt>
                <c:pt idx="157">
                  <c:v>135.44999999999999</c:v>
                </c:pt>
                <c:pt idx="158">
                  <c:v>127.64965714285715</c:v>
                </c:pt>
                <c:pt idx="159">
                  <c:v>61.377142857142857</c:v>
                </c:pt>
                <c:pt idx="160">
                  <c:v>125.69499999999999</c:v>
                </c:pt>
                <c:pt idx="161">
                  <c:v>151.63</c:v>
                </c:pt>
                <c:pt idx="162">
                  <c:v>131.66500000000002</c:v>
                </c:pt>
                <c:pt idx="163">
                  <c:v>141.38006369426751</c:v>
                </c:pt>
                <c:pt idx="164">
                  <c:v>128.07254777070062</c:v>
                </c:pt>
                <c:pt idx="165">
                  <c:v>138.52450236966826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3-43B2-80D6-93888681DAC0}"/>
            </c:ext>
          </c:extLst>
        </c:ser>
        <c:ser>
          <c:idx val="4"/>
          <c:order val="4"/>
          <c:tx>
            <c:v>Ολικές Kcal/10</c:v>
          </c:tx>
          <c:spPr>
            <a:ln w="952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40000"/>
                  <a:lumOff val="60000"/>
                </a:schemeClr>
              </a:solidFill>
              <a:ln w="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val>
            <c:numRef>
              <c:f>Ημέρες!$M$35:$M$200</c:f>
              <c:numCache>
                <c:formatCode>General</c:formatCode>
                <c:ptCount val="166"/>
                <c:pt idx="0">
                  <c:v>169.13749999999999</c:v>
                </c:pt>
                <c:pt idx="1">
                  <c:v>191.8595</c:v>
                </c:pt>
                <c:pt idx="2">
                  <c:v>#N/A</c:v>
                </c:pt>
                <c:pt idx="3">
                  <c:v>165.59135903083697</c:v>
                </c:pt>
                <c:pt idx="4">
                  <c:v>147.04857929515418</c:v>
                </c:pt>
                <c:pt idx="5">
                  <c:v>186.56599999999997</c:v>
                </c:pt>
                <c:pt idx="6">
                  <c:v>188.59062499999999</c:v>
                </c:pt>
                <c:pt idx="7">
                  <c:v>158.87690000000001</c:v>
                </c:pt>
                <c:pt idx="8">
                  <c:v>#N/A</c:v>
                </c:pt>
                <c:pt idx="9">
                  <c:v>152.791</c:v>
                </c:pt>
                <c:pt idx="10">
                  <c:v>140.17800000000003</c:v>
                </c:pt>
                <c:pt idx="11">
                  <c:v>150.25899999999999</c:v>
                </c:pt>
                <c:pt idx="12">
                  <c:v>141.90833333333333</c:v>
                </c:pt>
                <c:pt idx="13">
                  <c:v>#N/A</c:v>
                </c:pt>
                <c:pt idx="14">
                  <c:v>134.83022916666667</c:v>
                </c:pt>
                <c:pt idx="15">
                  <c:v>178.67815037878785</c:v>
                </c:pt>
                <c:pt idx="16">
                  <c:v>129.15449999999998</c:v>
                </c:pt>
                <c:pt idx="17">
                  <c:v>130.11599999999999</c:v>
                </c:pt>
                <c:pt idx="18">
                  <c:v>147.28825000000001</c:v>
                </c:pt>
                <c:pt idx="19">
                  <c:v>151.3929</c:v>
                </c:pt>
                <c:pt idx="20">
                  <c:v>131.02849999999998</c:v>
                </c:pt>
                <c:pt idx="21">
                  <c:v>151.83750000000003</c:v>
                </c:pt>
                <c:pt idx="22">
                  <c:v>170.14045652173914</c:v>
                </c:pt>
                <c:pt idx="23">
                  <c:v>146.98145652173912</c:v>
                </c:pt>
                <c:pt idx="24">
                  <c:v>#N/A</c:v>
                </c:pt>
                <c:pt idx="25">
                  <c:v>146.2160792951542</c:v>
                </c:pt>
                <c:pt idx="26">
                  <c:v>130.31649999999999</c:v>
                </c:pt>
                <c:pt idx="27">
                  <c:v>152.33725455947138</c:v>
                </c:pt>
                <c:pt idx="28">
                  <c:v>149.15080348332285</c:v>
                </c:pt>
                <c:pt idx="29">
                  <c:v>149.27250803571428</c:v>
                </c:pt>
                <c:pt idx="30">
                  <c:v>148.8259082142857</c:v>
                </c:pt>
                <c:pt idx="31">
                  <c:v>149.51929642857141</c:v>
                </c:pt>
                <c:pt idx="32">
                  <c:v>142.68677857142856</c:v>
                </c:pt>
                <c:pt idx="33">
                  <c:v>154.60592857142856</c:v>
                </c:pt>
                <c:pt idx="34">
                  <c:v>169.58692857142859</c:v>
                </c:pt>
                <c:pt idx="35">
                  <c:v>134.84876076320938</c:v>
                </c:pt>
                <c:pt idx="36">
                  <c:v>152.23514432485325</c:v>
                </c:pt>
                <c:pt idx="37">
                  <c:v>135.36899999999997</c:v>
                </c:pt>
                <c:pt idx="38">
                  <c:v>137.86675</c:v>
                </c:pt>
                <c:pt idx="39">
                  <c:v>172.59449999999998</c:v>
                </c:pt>
                <c:pt idx="40">
                  <c:v>150.19299999999998</c:v>
                </c:pt>
                <c:pt idx="41">
                  <c:v>134.28715</c:v>
                </c:pt>
                <c:pt idx="42">
                  <c:v>36.394999999999996</c:v>
                </c:pt>
                <c:pt idx="43">
                  <c:v>168.88400000000004</c:v>
                </c:pt>
                <c:pt idx="44">
                  <c:v>#N/A</c:v>
                </c:pt>
                <c:pt idx="45">
                  <c:v>#N/A</c:v>
                </c:pt>
                <c:pt idx="46">
                  <c:v>179.60239999999999</c:v>
                </c:pt>
                <c:pt idx="47">
                  <c:v>160.1465</c:v>
                </c:pt>
                <c:pt idx="48">
                  <c:v>153.43040000000002</c:v>
                </c:pt>
                <c:pt idx="49">
                  <c:v>153.81056071428571</c:v>
                </c:pt>
                <c:pt idx="50">
                  <c:v>#N/A</c:v>
                </c:pt>
                <c:pt idx="51">
                  <c:v>141.21900000000002</c:v>
                </c:pt>
                <c:pt idx="52">
                  <c:v>153.39051190476192</c:v>
                </c:pt>
                <c:pt idx="53">
                  <c:v>155.42246666666668</c:v>
                </c:pt>
                <c:pt idx="54">
                  <c:v>156.7937</c:v>
                </c:pt>
                <c:pt idx="55">
                  <c:v>#N/A</c:v>
                </c:pt>
                <c:pt idx="56">
                  <c:v>144.1155</c:v>
                </c:pt>
                <c:pt idx="57">
                  <c:v>144.68840000000003</c:v>
                </c:pt>
                <c:pt idx="58">
                  <c:v>56.201000000000001</c:v>
                </c:pt>
                <c:pt idx="59">
                  <c:v>#N/A</c:v>
                </c:pt>
                <c:pt idx="60">
                  <c:v>148.15304375000002</c:v>
                </c:pt>
                <c:pt idx="61">
                  <c:v>#N/A</c:v>
                </c:pt>
                <c:pt idx="62">
                  <c:v>155.4324411764706</c:v>
                </c:pt>
                <c:pt idx="63">
                  <c:v>166.64095882352939</c:v>
                </c:pt>
                <c:pt idx="64">
                  <c:v>147.27009999999999</c:v>
                </c:pt>
                <c:pt idx="65">
                  <c:v>178.53919999999999</c:v>
                </c:pt>
                <c:pt idx="66">
                  <c:v>174.68530588235294</c:v>
                </c:pt>
                <c:pt idx="67">
                  <c:v>199.2825</c:v>
                </c:pt>
                <c:pt idx="68">
                  <c:v>153.99829999999997</c:v>
                </c:pt>
                <c:pt idx="69">
                  <c:v>183.09439999999998</c:v>
                </c:pt>
                <c:pt idx="70">
                  <c:v>168.82078333333334</c:v>
                </c:pt>
                <c:pt idx="71">
                  <c:v>184.73700000000002</c:v>
                </c:pt>
                <c:pt idx="72">
                  <c:v>143.00352173913043</c:v>
                </c:pt>
                <c:pt idx="73">
                  <c:v>159.05160000000001</c:v>
                </c:pt>
                <c:pt idx="74">
                  <c:v>#N/A</c:v>
                </c:pt>
                <c:pt idx="75">
                  <c:v>160.69494</c:v>
                </c:pt>
                <c:pt idx="76">
                  <c:v>161.28539999999998</c:v>
                </c:pt>
                <c:pt idx="77">
                  <c:v>155.28824999999998</c:v>
                </c:pt>
                <c:pt idx="78">
                  <c:v>149.26203333333336</c:v>
                </c:pt>
                <c:pt idx="79">
                  <c:v>159.60570000000001</c:v>
                </c:pt>
                <c:pt idx="80">
                  <c:v>159.95886666666667</c:v>
                </c:pt>
                <c:pt idx="81">
                  <c:v>156.55866666666668</c:v>
                </c:pt>
                <c:pt idx="82">
                  <c:v>164.965</c:v>
                </c:pt>
                <c:pt idx="83">
                  <c:v>156.38918181818181</c:v>
                </c:pt>
                <c:pt idx="84">
                  <c:v>155.8955</c:v>
                </c:pt>
                <c:pt idx="85">
                  <c:v>138.84888500000002</c:v>
                </c:pt>
                <c:pt idx="86">
                  <c:v>136.80891666666668</c:v>
                </c:pt>
                <c:pt idx="87">
                  <c:v>#N/A</c:v>
                </c:pt>
                <c:pt idx="88">
                  <c:v>156.21020000000004</c:v>
                </c:pt>
                <c:pt idx="89">
                  <c:v>150.44873260869568</c:v>
                </c:pt>
                <c:pt idx="90">
                  <c:v>143.3609304347826</c:v>
                </c:pt>
                <c:pt idx="91">
                  <c:v>134.91550000000001</c:v>
                </c:pt>
                <c:pt idx="92">
                  <c:v>218.536</c:v>
                </c:pt>
                <c:pt idx="93">
                  <c:v>158.7645</c:v>
                </c:pt>
                <c:pt idx="94">
                  <c:v>161.22540000000001</c:v>
                </c:pt>
                <c:pt idx="95">
                  <c:v>160.05325947136566</c:v>
                </c:pt>
                <c:pt idx="96">
                  <c:v>#N/A</c:v>
                </c:pt>
                <c:pt idx="97">
                  <c:v>150.0378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134.00030000000001</c:v>
                </c:pt>
                <c:pt idx="110">
                  <c:v>137.8008304347826</c:v>
                </c:pt>
                <c:pt idx="111">
                  <c:v>125.16135999999999</c:v>
                </c:pt>
                <c:pt idx="112">
                  <c:v>140.27250000000001</c:v>
                </c:pt>
                <c:pt idx="113">
                  <c:v>151.24100000000001</c:v>
                </c:pt>
                <c:pt idx="114">
                  <c:v>101.42728333333332</c:v>
                </c:pt>
                <c:pt idx="115">
                  <c:v>47.435000000000002</c:v>
                </c:pt>
                <c:pt idx="116">
                  <c:v>#N/A</c:v>
                </c:pt>
                <c:pt idx="117">
                  <c:v>#N/A</c:v>
                </c:pt>
                <c:pt idx="118">
                  <c:v>152.59449999999998</c:v>
                </c:pt>
                <c:pt idx="119">
                  <c:v>248.48400000000001</c:v>
                </c:pt>
                <c:pt idx="120">
                  <c:v>103.61138434782609</c:v>
                </c:pt>
                <c:pt idx="121">
                  <c:v>216.31117391304352</c:v>
                </c:pt>
                <c:pt idx="122">
                  <c:v>148.73599999999999</c:v>
                </c:pt>
                <c:pt idx="123">
                  <c:v>173.40749999999997</c:v>
                </c:pt>
                <c:pt idx="124">
                  <c:v>80.712478571428576</c:v>
                </c:pt>
                <c:pt idx="125">
                  <c:v>89.673478260869572</c:v>
                </c:pt>
                <c:pt idx="126">
                  <c:v>126.30920108695651</c:v>
                </c:pt>
                <c:pt idx="127">
                  <c:v>149.3900625</c:v>
                </c:pt>
                <c:pt idx="128">
                  <c:v>159.81292500000001</c:v>
                </c:pt>
                <c:pt idx="129">
                  <c:v>197.37664999999998</c:v>
                </c:pt>
                <c:pt idx="130">
                  <c:v>138.79456249999998</c:v>
                </c:pt>
                <c:pt idx="131">
                  <c:v>36.192499999999995</c:v>
                </c:pt>
                <c:pt idx="132">
                  <c:v>211.52795416666669</c:v>
                </c:pt>
                <c:pt idx="133">
                  <c:v>103.2470294117647</c:v>
                </c:pt>
                <c:pt idx="134">
                  <c:v>192.57032352941175</c:v>
                </c:pt>
                <c:pt idx="135">
                  <c:v>169.60373529411763</c:v>
                </c:pt>
                <c:pt idx="136">
                  <c:v>174.90973333333335</c:v>
                </c:pt>
                <c:pt idx="137">
                  <c:v>136.90700000000001</c:v>
                </c:pt>
                <c:pt idx="138">
                  <c:v>148.55125000000001</c:v>
                </c:pt>
                <c:pt idx="139">
                  <c:v>145.76245652173915</c:v>
                </c:pt>
                <c:pt idx="140">
                  <c:v>187.84812766798422</c:v>
                </c:pt>
                <c:pt idx="141">
                  <c:v>183.23416363636363</c:v>
                </c:pt>
                <c:pt idx="142">
                  <c:v>49.925199999999997</c:v>
                </c:pt>
                <c:pt idx="143">
                  <c:v>230.69866521739132</c:v>
                </c:pt>
                <c:pt idx="144">
                  <c:v>123.11949999999999</c:v>
                </c:pt>
                <c:pt idx="145">
                  <c:v>190.53489130434787</c:v>
                </c:pt>
                <c:pt idx="146">
                  <c:v>240.71864130434784</c:v>
                </c:pt>
                <c:pt idx="147">
                  <c:v>178.60290000000003</c:v>
                </c:pt>
                <c:pt idx="148">
                  <c:v>56.954999999999998</c:v>
                </c:pt>
                <c:pt idx="149">
                  <c:v>171.85317391304349</c:v>
                </c:pt>
                <c:pt idx="150">
                  <c:v>168.126</c:v>
                </c:pt>
                <c:pt idx="151">
                  <c:v>199.441</c:v>
                </c:pt>
                <c:pt idx="152">
                  <c:v>178.90081333333336</c:v>
                </c:pt>
                <c:pt idx="153">
                  <c:v>186.03928333333332</c:v>
                </c:pt>
                <c:pt idx="154">
                  <c:v>171.66364999999999</c:v>
                </c:pt>
                <c:pt idx="155">
                  <c:v>183.96449694656491</c:v>
                </c:pt>
                <c:pt idx="156">
                  <c:v>223.84099999999998</c:v>
                </c:pt>
                <c:pt idx="157">
                  <c:v>164.322</c:v>
                </c:pt>
                <c:pt idx="158">
                  <c:v>173.60273142857142</c:v>
                </c:pt>
                <c:pt idx="159">
                  <c:v>123.61242857142858</c:v>
                </c:pt>
                <c:pt idx="160">
                  <c:v>153.27550000000002</c:v>
                </c:pt>
                <c:pt idx="161">
                  <c:v>172.66484090909088</c:v>
                </c:pt>
                <c:pt idx="162">
                  <c:v>165.81233636363638</c:v>
                </c:pt>
                <c:pt idx="163">
                  <c:v>240.81154140127393</c:v>
                </c:pt>
                <c:pt idx="164">
                  <c:v>173.71865605095542</c:v>
                </c:pt>
                <c:pt idx="165">
                  <c:v>167.35387677725117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3-43B2-80D6-93888681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520800"/>
        <c:axId val="746517520"/>
      </c:lineChart>
      <c:catAx>
        <c:axId val="74652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Ημέρες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46517520"/>
        <c:crosses val="autoZero"/>
        <c:auto val="1"/>
        <c:lblAlgn val="ctr"/>
        <c:lblOffset val="100"/>
        <c:noMultiLvlLbl val="0"/>
      </c:catAx>
      <c:valAx>
        <c:axId val="74651752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4652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330990</xdr:colOff>
      <xdr:row>110</xdr:row>
      <xdr:rowOff>100014</xdr:rowOff>
    </xdr:from>
    <xdr:to>
      <xdr:col>34</xdr:col>
      <xdr:colOff>490537</xdr:colOff>
      <xdr:row>138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743BA-7D9D-461B-960F-B23BBA3BA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67"/>
  <sheetViews>
    <sheetView workbookViewId="0">
      <selection activeCell="E166" sqref="E166:E167"/>
    </sheetView>
  </sheetViews>
  <sheetFormatPr defaultRowHeight="14.5" x14ac:dyDescent="0.35"/>
  <cols>
    <col min="2" max="2" width="6.81640625" customWidth="1"/>
    <col min="4" max="4" width="36.08984375" customWidth="1"/>
    <col min="5" max="5" width="37.36328125" customWidth="1"/>
    <col min="6" max="6" width="24.6328125" bestFit="1" customWidth="1"/>
    <col min="9" max="9" width="15.36328125" customWidth="1"/>
  </cols>
  <sheetData>
    <row r="1" spans="1:10" x14ac:dyDescent="0.35">
      <c r="A1" s="1"/>
      <c r="B1" s="1" t="s">
        <v>35</v>
      </c>
      <c r="C1" s="1"/>
      <c r="D1" s="1" t="s">
        <v>40</v>
      </c>
      <c r="E1" s="1" t="s">
        <v>67</v>
      </c>
      <c r="F1" s="1" t="s">
        <v>68</v>
      </c>
      <c r="G1" s="1"/>
      <c r="H1" s="1"/>
      <c r="I1" s="1"/>
      <c r="J1" s="1"/>
    </row>
    <row r="2" spans="1:10" x14ac:dyDescent="0.35">
      <c r="A2" t="s">
        <v>54</v>
      </c>
      <c r="B2">
        <v>4</v>
      </c>
      <c r="D2" t="str">
        <f>IFERROR(INDEX(Υλικά!$B$2:$B$140,MATCH(ROW()-ROW($D$1),Υλικά!$A$2:$A$140,0)),"")</f>
        <v>Μελιτζάνες</v>
      </c>
      <c r="E2" t="str">
        <f t="array" aca="1" ref="E2" ca="1">IF(COUNTA(ItemNames)&gt;=ROWS($E$1:E1),INDEX(ItemNames,MATCH(SMALL(COUNTIF(ItemNames,"&lt;"&amp;ItemNames),ROW(E1)),COUNTIF(ItemNames,"&lt;"&amp;ItemNames),0)),"")</f>
        <v>Bresaola Negroni</v>
      </c>
      <c r="F2" s="14" t="str">
        <f t="array" ref="F2">IF(COUNTA(CombinationNames)&gt;=ROWS($F$1:F1),INDEX(CombinationNames,MATCH(SMALL(COUNTIF(CombinationNames,"&lt;"&amp;CombinationNames),ROW(F1)),COUNTIF(CombinationNames,"&lt;"&amp;CombinationNames),0)),"")</f>
        <v>Banana bread</v>
      </c>
    </row>
    <row r="3" spans="1:10" x14ac:dyDescent="0.35">
      <c r="A3" t="s">
        <v>55</v>
      </c>
      <c r="B3">
        <v>4</v>
      </c>
      <c r="D3" t="str">
        <f>IFERROR(INDEX(Υλικά!$B$2:$B$140,MATCH(ROW()-ROW($D$1),Υλικά!$A$2:$A$140,0)),"")</f>
        <v>Κρεμμύδι</v>
      </c>
      <c r="E3" t="str">
        <f t="array" aca="1" ref="E3" ca="1">IF(COUNTA(ItemNames)&gt;=ROWS($E$1:E2),INDEX(ItemNames,MATCH(SMALL(COUNTIF(ItemNames,"&lt;"&amp;ItemNames),ROW(E2)),COUNTIF(ItemNames,"&lt;"&amp;ItemNames),0)),"")</f>
        <v>Cottage Cheese AB</v>
      </c>
      <c r="F3" s="14" t="str">
        <f t="array" ref="F3">IF(COUNTA(CombinationNames)&gt;=ROWS($F$1:F2),INDEX(CombinationNames,MATCH(SMALL(COUNTIF(CombinationNames,"&lt;"&amp;CombinationNames),ROW(F2)),COUNTIF(CombinationNames,"&lt;"&amp;CombinationNames),0)),"")</f>
        <v>Carrot Cake Κολοβέρου</v>
      </c>
    </row>
    <row r="4" spans="1:10" x14ac:dyDescent="0.35">
      <c r="A4" t="s">
        <v>56</v>
      </c>
      <c r="B4">
        <v>9</v>
      </c>
      <c r="D4" t="str">
        <f>IFERROR(INDEX(Υλικά!$B$2:$B$140,MATCH(ROW()-ROW($D$1),Υλικά!$A$2:$A$140,0)),"")</f>
        <v>Ελαιόλαδο</v>
      </c>
      <c r="E4" t="str">
        <f t="array" aca="1" ref="E4" ca="1">IF(COUNTA(ItemNames)&gt;=ROWS($E$1:E3),INDEX(ItemNames,MATCH(SMALL(COUNTIF(ItemNames,"&lt;"&amp;ItemNames),ROW(E3)),COUNTIF(ItemNames,"&lt;"&amp;ItemNames),0)),"")</f>
        <v>Lays Crackers Πολύσπορα</v>
      </c>
      <c r="F4" s="14" t="str">
        <f t="array" ref="F4">IF(COUNTA(CombinationNames)&gt;=ROWS($F$1:F3),INDEX(CombinationNames,MATCH(SMALL(COUNTIF(CombinationNames,"&lt;"&amp;CombinationNames),ROW(F3)),COUNTIF(CombinationNames,"&lt;"&amp;CombinationNames),0)),"")</f>
        <v>Αγκινάρες με Κουκιά</v>
      </c>
      <c r="H4" s="1"/>
    </row>
    <row r="5" spans="1:10" x14ac:dyDescent="0.35">
      <c r="D5" t="str">
        <f>IFERROR(INDEX(Υλικά!$B$2:$B$140,MATCH(ROW()-ROW($D$1),Υλικά!$A$2:$A$140,0)),"")</f>
        <v>Ρύζι parboiled</v>
      </c>
      <c r="E5" t="str">
        <f t="array" aca="1" ref="E5" ca="1">IF(COUNTA(ItemNames)&gt;=ROWS($E$1:E4),INDEX(ItemNames,MATCH(SMALL(COUNTIF(ItemNames,"&lt;"&amp;ItemNames),ROW(E4)),COUNTIF(ItemNames,"&lt;"&amp;ItemNames),0)),"")</f>
        <v>Αγγούρι</v>
      </c>
      <c r="F5" s="14" t="str">
        <f t="array" ref="F5">IF(COUNTA(CombinationNames)&gt;=ROWS($F$1:F4),INDEX(CombinationNames,MATCH(SMALL(COUNTIF(CombinationNames,"&lt;"&amp;CombinationNames),ROW(F4)),COUNTIF(CombinationNames,"&lt;"&amp;CombinationNames),0)),"")</f>
        <v>Αρακάς Αντώνη</v>
      </c>
      <c r="H5" s="1"/>
    </row>
    <row r="6" spans="1:10" x14ac:dyDescent="0.35">
      <c r="D6" t="str">
        <f>IFERROR(INDEX(Υλικά!$B$2:$B$140,MATCH(ROW()-ROW($D$1),Υλικά!$A$2:$A$140,0)),"")</f>
        <v>Ντομάτα κονκασέ</v>
      </c>
      <c r="E6" t="str">
        <f t="array" aca="1" ref="E6" ca="1">IF(COUNTA(ItemNames)&gt;=ROWS($E$1:E5),INDEX(ItemNames,MATCH(SMALL(COUNTIF(ItemNames,"&lt;"&amp;ItemNames),ROW(E5)),COUNTIF(ItemNames,"&lt;"&amp;ItemNames),0)),"")</f>
        <v>Αγκινάρες</v>
      </c>
      <c r="F6" s="14" t="str">
        <f t="array" ref="F6">IF(COUNTA(CombinationNames)&gt;=ROWS($F$1:F5),INDEX(CombinationNames,MATCH(SMALL(COUNTIF(CombinationNames,"&lt;"&amp;CombinationNames),ROW(F5)),COUNTIF(CombinationNames,"&lt;"&amp;CombinationNames),0)),"")</f>
        <v>Αρακάς Τατιάνας</v>
      </c>
      <c r="H6" s="1"/>
    </row>
    <row r="7" spans="1:10" x14ac:dyDescent="0.35">
      <c r="D7" t="str">
        <f>IFERROR(INDEX(Υλικά!$B$2:$B$140,MATCH(ROW()-ROW($D$1),Υλικά!$A$2:$A$140,0)),"")</f>
        <v>Πιπεριές</v>
      </c>
      <c r="E7" t="str">
        <f t="array" aca="1" ref="E7" ca="1">IF(COUNTA(ItemNames)&gt;=ROWS($E$1:E6),INDEX(ItemNames,MATCH(SMALL(COUNTIF(ItemNames,"&lt;"&amp;ItemNames),ROW(E6)),COUNTIF(ItemNames,"&lt;"&amp;ItemNames),0)),"")</f>
        <v>Ακτινίδιο</v>
      </c>
      <c r="F7" s="14" t="str">
        <f t="array" ref="F7">IF(COUNTA(CombinationNames)&gt;=ROWS($F$1:F6),INDEX(CombinationNames,MATCH(SMALL(COUNTIF(CombinationNames,"&lt;"&amp;CombinationNames),ROW(F6)),COUNTIF(CombinationNames,"&lt;"&amp;CombinationNames),0)),"")</f>
        <v>Βραδινό γιαούρτι-φρούτα</v>
      </c>
      <c r="H7" s="1"/>
    </row>
    <row r="8" spans="1:10" x14ac:dyDescent="0.35">
      <c r="D8" t="str">
        <f>IFERROR(INDEX(Υλικά!$B$2:$B$140,MATCH(ROW()-ROW($D$1),Υλικά!$A$2:$A$140,0)),"")</f>
        <v>Γαλοπούλα Καπνιστή CretaFarm</v>
      </c>
      <c r="E8" t="str">
        <f t="array" aca="1" ref="E8" ca="1">IF(COUNTA(ItemNames)&gt;=ROWS($E$1:E7),INDEX(ItemNames,MATCH(SMALL(COUNTIF(ItemNames,"&lt;"&amp;ItemNames),ROW(E7)),COUNTIF(ItemNames,"&lt;"&amp;ItemNames),0)),"")</f>
        <v>Αλεύρι ΓΟΧ Μύλοι Αγ. Γεωργίου</v>
      </c>
      <c r="F8" s="14" t="str">
        <f t="array" ref="F8">IF(COUNTA(CombinationNames)&gt;=ROWS($F$1:F7),INDEX(CombinationNames,MATCH(SMALL(COUNTIF(CombinationNames,"&lt;"&amp;CombinationNames),ROW(F7)),COUNTIF(CombinationNames,"&lt;"&amp;CombinationNames),0)),"")</f>
        <v>Γαύρος Αλέκου</v>
      </c>
      <c r="H8" s="1"/>
    </row>
    <row r="9" spans="1:10" x14ac:dyDescent="0.35">
      <c r="D9" t="str">
        <f>IFERROR(INDEX(Υλικά!$B$2:$B$140,MATCH(ROW()-ROW($D$1),Υλικά!$A$2:$A$140,0)),"")</f>
        <v>Κασέρι Ελασσόνας ΑΒ</v>
      </c>
      <c r="E9" t="str">
        <f t="array" aca="1" ref="E9" ca="1">IF(COUNTA(ItemNames)&gt;=ROWS($E$1:E8),INDEX(ItemNames,MATCH(SMALL(COUNTIF(ItemNames,"&lt;"&amp;ItemNames),ROW(E8)),COUNTIF(ItemNames,"&lt;"&amp;ItemNames),0)),"")</f>
        <v>Αλεύρι Καλαμποκιού</v>
      </c>
      <c r="F9" s="14" t="str">
        <f t="array" ref="F9">IF(COUNTA(CombinationNames)&gt;=ROWS($F$1:F8),INDEX(CombinationNames,MATCH(SMALL(COUNTIF(CombinationNames,"&lt;"&amp;CombinationNames),ROW(F8)),COUNTIF(CombinationNames,"&lt;"&amp;CombinationNames),0)),"")</f>
        <v>Γλυκόξινο Κοτόπουλο</v>
      </c>
    </row>
    <row r="10" spans="1:10" x14ac:dyDescent="0.35">
      <c r="D10" t="str">
        <f>IFERROR(INDEX(Υλικά!$B$2:$B$140,MATCH(ROW()-ROW($D$1),Υλικά!$A$2:$A$140,0)),"")</f>
        <v>Ψωμί Χωριανό με Σίκαλη</v>
      </c>
      <c r="E10" t="str">
        <f t="array" aca="1" ref="E10" ca="1">IF(COUNTA(ItemNames)&gt;=ROWS($E$1:E9),INDEX(ItemNames,MATCH(SMALL(COUNTIF(ItemNames,"&lt;"&amp;ItemNames),ROW(E9)),COUNTIF(ItemNames,"&lt;"&amp;ItemNames),0)),"")</f>
        <v>Αλεύρι Ολικής Αλλατίνη</v>
      </c>
      <c r="F10" s="14" t="str">
        <f t="array" ref="F10">IF(COUNTA(CombinationNames)&gt;=ROWS($F$1:F9),INDEX(CombinationNames,MATCH(SMALL(COUNTIF(CombinationNames,"&lt;"&amp;CombinationNames),ROW(F9)),COUNTIF(CombinationNames,"&lt;"&amp;CombinationNames),0)),"")</f>
        <v>Κάρυ Λαχανικών Γαλοπούλα</v>
      </c>
    </row>
    <row r="11" spans="1:10" x14ac:dyDescent="0.35">
      <c r="D11" t="str">
        <f>IFERROR(INDEX(Υλικά!$B$2:$B$140,MATCH(ROW()-ROW($D$1),Υλικά!$A$2:$A$140,0)),"")</f>
        <v>Ψωμί Γερμανικού Τύπου Κατσέλη</v>
      </c>
      <c r="E11" t="str">
        <f t="array" aca="1" ref="E11" ca="1">IF(COUNTA(ItemNames)&gt;=ROWS($E$1:E10),INDEX(ItemNames,MATCH(SMALL(COUNTIF(ItemNames,"&lt;"&amp;ItemNames),ROW(E10)),COUNTIF(ItemNames,"&lt;"&amp;ItemNames),0)),"")</f>
        <v>Αμύγδαλα</v>
      </c>
      <c r="F11" s="14" t="str">
        <f t="array" ref="F11">IF(COUNTA(CombinationNames)&gt;=ROWS($F$1:F10),INDEX(CombinationNames,MATCH(SMALL(COUNTIF(CombinationNames,"&lt;"&amp;CombinationNames),ROW(F10)),COUNTIF(CombinationNames,"&lt;"&amp;CombinationNames),0)),"")</f>
        <v>Κιμάς Μακαρονιών</v>
      </c>
    </row>
    <row r="12" spans="1:10" x14ac:dyDescent="0.35">
      <c r="D12" t="str">
        <f>IFERROR(INDEX(Υλικά!$B$2:$B$140,MATCH(ROW()-ROW($D$1),Υλικά!$A$2:$A$140,0)),"")</f>
        <v>Αυγά</v>
      </c>
      <c r="E12" t="str">
        <f t="array" aca="1" ref="E12" ca="1">IF(COUNTA(ItemNames)&gt;=ROWS($E$1:E11),INDEX(ItemNames,MATCH(SMALL(COUNTIF(ItemNames,"&lt;"&amp;ItemNames),ROW(E11)),COUNTIF(ItemNames,"&lt;"&amp;ItemNames),0)),"")</f>
        <v>Αμύγδαλα Λευκά</v>
      </c>
      <c r="F12" s="14" t="str">
        <f t="array" ref="F12">IF(COUNTA(CombinationNames)&gt;=ROWS($F$1:F11),INDEX(CombinationNames,MATCH(SMALL(COUNTIF(CombinationNames,"&lt;"&amp;CombinationNames),ROW(F11)),COUNTIF(CombinationNames,"&lt;"&amp;CombinationNames),0)),"")</f>
        <v>Κολοκύθια-Πατάτες</v>
      </c>
    </row>
    <row r="13" spans="1:10" x14ac:dyDescent="0.35">
      <c r="D13" t="str">
        <f>IFERROR(INDEX(Υλικά!$B$2:$B$140,MATCH(ROW()-ROW($D$1),Υλικά!$A$2:$A$140,0)),"")</f>
        <v>Γάλα Όλυμπος 1.5%</v>
      </c>
      <c r="E13" t="str">
        <f t="array" aca="1" ref="E13" ca="1">IF(COUNTA(ItemNames)&gt;=ROWS($E$1:E12),INDEX(ItemNames,MATCH(SMALL(COUNTIF(ItemNames,"&lt;"&amp;ItemNames),ROW(E12)),COUNTIF(ItemNames,"&lt;"&amp;ItemNames),0)),"")</f>
        <v>Ανανάς Κονσέρβα σε Χυμό Del Monde</v>
      </c>
      <c r="F13" s="14" t="str">
        <f t="array" ref="F13">IF(COUNTA(CombinationNames)&gt;=ROWS($F$1:F12),INDEX(CombinationNames,MATCH(SMALL(COUNTIF(CombinationNames,"&lt;"&amp;CombinationNames),ROW(F12)),COUNTIF(CombinationNames,"&lt;"&amp;CombinationNames),0)),"")</f>
        <v>Κολοκυθόσουπα</v>
      </c>
    </row>
    <row r="14" spans="1:10" x14ac:dyDescent="0.35">
      <c r="D14" t="str">
        <f>IFERROR(INDEX(Υλικά!$B$2:$B$140,MATCH(ROW()-ROW($D$1),Υλικά!$A$2:$A$140,0)),"")</f>
        <v>Τόνος σε Ηλιέλαιο 365 200g</v>
      </c>
      <c r="E14" t="str">
        <f t="array" aca="1" ref="E14" ca="1">IF(COUNTA(ItemNames)&gt;=ROWS($E$1:E13),INDEX(ItemNames,MATCH(SMALL(COUNTIF(ItemNames,"&lt;"&amp;ItemNames),ROW(E13)),COUNTIF(ItemNames,"&lt;"&amp;ItemNames),0)),"")</f>
        <v>Ανθότυρο Μπουτσώλης Αμφιλοχίας</v>
      </c>
      <c r="F14" s="14" t="str">
        <f t="array" ref="F14">IF(COUNTA(CombinationNames)&gt;=ROWS($F$1:F13),INDEX(CombinationNames,MATCH(SMALL(COUNTIF(CombinationNames,"&lt;"&amp;CombinationNames),ROW(F13)),COUNTIF(CombinationNames,"&lt;"&amp;CombinationNames),0)),"")</f>
        <v>Κοτόπουλο Κοκκινιστό</v>
      </c>
    </row>
    <row r="15" spans="1:10" x14ac:dyDescent="0.35">
      <c r="D15" t="str">
        <f>IFERROR(INDEX(Υλικά!$B$2:$B$140,MATCH(ROW()-ROW($D$1),Υλικά!$A$2:$A$140,0)),"")</f>
        <v>Γιαούρτι Όλυμπος 2%</v>
      </c>
      <c r="E15" t="str">
        <f t="array" aca="1" ref="E15" ca="1">IF(COUNTA(ItemNames)&gt;=ROWS($E$1:E14),INDEX(ItemNames,MATCH(SMALL(COUNTIF(ItemNames,"&lt;"&amp;ItemNames),ROW(E14)),COUNTIF(ItemNames,"&lt;"&amp;ItemNames),0)),"")</f>
        <v>ΑξιαγάΠιτες</v>
      </c>
      <c r="F15" s="14" t="str">
        <f t="array" ref="F15">IF(COUNTA(CombinationNames)&gt;=ROWS($F$1:F14),INDEX(CombinationNames,MATCH(SMALL(COUNTIF(CombinationNames,"&lt;"&amp;CombinationNames),ROW(F14)),COUNTIF(CombinationNames,"&lt;"&amp;CombinationNames),0)),"")</f>
        <v>Κοτόπουλο Κόρμα</v>
      </c>
    </row>
    <row r="16" spans="1:10" x14ac:dyDescent="0.35">
      <c r="D16" t="str">
        <f>IFERROR(INDEX(Υλικά!$B$2:$B$140,MATCH(ROW()-ROW($D$1),Υλικά!$A$2:$A$140,0)),"")</f>
        <v>Ζάχαρη</v>
      </c>
      <c r="E16" t="str">
        <f t="array" aca="1" ref="E16" ca="1">IF(COUNTA(ItemNames)&gt;=ROWS($E$1:E15),INDEX(ItemNames,MATCH(SMALL(COUNTIF(ItemNames,"&lt;"&amp;ItemNames),ROW(E15)),COUNTIF(ItemNames,"&lt;"&amp;ItemNames),0)),"")</f>
        <v>Απάκι ΑΒ</v>
      </c>
      <c r="F16" s="14" t="str">
        <f t="array" ref="F16">IF(COUNTA(CombinationNames)&gt;=ROWS($F$1:F15),INDEX(CombinationNames,MATCH(SMALL(COUNTIF(CombinationNames,"&lt;"&amp;CombinationNames),ROW(F15)),COUNTIF(CombinationNames,"&lt;"&amp;CombinationNames),0)),"")</f>
        <v>Κοτόπουλο Λαχανικά</v>
      </c>
    </row>
    <row r="17" spans="4:6" x14ac:dyDescent="0.35">
      <c r="D17" t="str">
        <f>IFERROR(INDEX(Υλικά!$B$2:$B$140,MATCH(ROW()-ROW($D$1),Υλικά!$A$2:$A$140,0)),"")</f>
        <v>Ντομάτα</v>
      </c>
      <c r="E17" t="str">
        <f t="array" aca="1" ref="E17" ca="1">IF(COUNTA(ItemNames)&gt;=ROWS($E$1:E16),INDEX(ItemNames,MATCH(SMALL(COUNTIF(ItemNames,"&lt;"&amp;ItemNames),ROW(E16)),COUNTIF(ItemNames,"&lt;"&amp;ItemNames),0)),"")</f>
        <v>Αρακάς Κατεψυγμένος</v>
      </c>
      <c r="F17" s="14" t="str">
        <f t="array" ref="F17">IF(COUNTA(CombinationNames)&gt;=ROWS($F$1:F16),INDEX(CombinationNames,MATCH(SMALL(COUNTIF(CombinationNames,"&lt;"&amp;CombinationNames),ROW(F16)),COUNTIF(CombinationNames,"&lt;"&amp;CombinationNames),0)),"")</f>
        <v>Κουκιά Αντώνη</v>
      </c>
    </row>
    <row r="18" spans="4:6" x14ac:dyDescent="0.35">
      <c r="D18" t="str">
        <f>IFERROR(INDEX(Υλικά!$B$2:$B$140,MATCH(ROW()-ROW($D$1),Υλικά!$A$2:$A$140,0)),"")</f>
        <v>Αγγούρι</v>
      </c>
      <c r="E18" t="str">
        <f t="array" aca="1" ref="E18" ca="1">IF(COUNTA(ItemNames)&gt;=ROWS($E$1:E17),INDEX(ItemNames,MATCH(SMALL(COUNTIF(ItemNames,"&lt;"&amp;ItemNames),ROW(E17)),COUNTIF(ItemNames,"&lt;"&amp;ItemNames),0)),"")</f>
        <v>Αυγά</v>
      </c>
      <c r="F18" s="14" t="str">
        <f t="array" ref="F18">IF(COUNTA(CombinationNames)&gt;=ROWS($F$1:F17),INDEX(CombinationNames,MATCH(SMALL(COUNTIF(CombinationNames,"&lt;"&amp;CombinationNames),ROW(F17)),COUNTIF(CombinationNames,"&lt;"&amp;CombinationNames),0)),"")</f>
        <v>Κουνουπίδι Κριθαράκι</v>
      </c>
    </row>
    <row r="19" spans="4:6" x14ac:dyDescent="0.35">
      <c r="D19" t="str">
        <f>IFERROR(INDEX(Υλικά!$B$2:$B$140,MATCH(ROW()-ROW($D$1),Υλικά!$A$2:$A$140,0)),"")</f>
        <v>Ελιές</v>
      </c>
      <c r="E19" t="str">
        <f t="array" aca="1" ref="E19" ca="1">IF(COUNTA(ItemNames)&gt;=ROWS($E$1:E18),INDEX(ItemNames,MATCH(SMALL(COUNTIF(ItemNames,"&lt;"&amp;ItemNames),ROW(E18)),COUNTIF(ItemNames,"&lt;"&amp;ItemNames),0)),"")</f>
        <v>Αχλάδι</v>
      </c>
      <c r="F19" s="14" t="str">
        <f t="array" ref="F19">IF(COUNTA(CombinationNames)&gt;=ROWS($F$1:F18),INDEX(CombinationNames,MATCH(SMALL(COUNTIF(CombinationNames,"&lt;"&amp;CombinationNames),ROW(F18)),COUNTIF(CombinationNames,"&lt;"&amp;CombinationNames),0)),"")</f>
        <v>Κρέμα Λεμόνι Γιαουρτιού Αργυρούδη</v>
      </c>
    </row>
    <row r="20" spans="4:6" x14ac:dyDescent="0.35">
      <c r="D20" t="str">
        <f>IFERROR(INDEX(Υλικά!$B$2:$B$140,MATCH(ROW()-ROW($D$1),Υλικά!$A$2:$A$140,0)),"")</f>
        <v>Φέτα</v>
      </c>
      <c r="E20" t="str">
        <f t="array" aca="1" ref="E20" ca="1">IF(COUNTA(ItemNames)&gt;=ROWS($E$1:E19),INDEX(ItemNames,MATCH(SMALL(COUNTIF(ItemNames,"&lt;"&amp;ItemNames),ROW(E19)),COUNTIF(ItemNames,"&lt;"&amp;ItemNames),0)),"")</f>
        <v>Βούτυρο LURPAK</v>
      </c>
      <c r="F20" s="14" t="str">
        <f t="array" ref="F20">IF(COUNTA(CombinationNames)&gt;=ROWS($F$1:F19),INDEX(CombinationNames,MATCH(SMALL(COUNTIF(CombinationNames,"&lt;"&amp;CombinationNames),ROW(F19)),COUNTIF(CombinationNames,"&lt;"&amp;CombinationNames),0)),"")</f>
        <v>Λαχανικά Κοτόπουλου Κάρι</v>
      </c>
    </row>
    <row r="21" spans="4:6" x14ac:dyDescent="0.35">
      <c r="D21" t="str">
        <f>IFERROR(INDEX(Υλικά!$B$2:$B$140,MATCH(ROW()-ROW($D$1),Υλικά!$A$2:$A$140,0)),"")</f>
        <v>Πίτα Καραμολέγκος Αξιαγάπητη</v>
      </c>
      <c r="E21" t="str">
        <f t="array" aca="1" ref="E21" ca="1">IF(COUNTA(ItemNames)&gt;=ROWS($E$1:E20),INDEX(ItemNames,MATCH(SMALL(COUNTIF(ItemNames,"&lt;"&amp;ItemNames),ROW(E20)),COUNTIF(ItemNames,"&lt;"&amp;ItemNames),0)),"")</f>
        <v>Βρώμη Quaker</v>
      </c>
      <c r="F21" s="14" t="str">
        <f t="array" ref="F21">IF(COUNTA(CombinationNames)&gt;=ROWS($F$1:F20),INDEX(CombinationNames,MATCH(SMALL(COUNTIF(CombinationNames,"&lt;"&amp;CombinationNames),ROW(F20)),COUNTIF(CombinationNames,"&lt;"&amp;CombinationNames),0)),"")</f>
        <v>Λαχανόπιτα Κολοβέρου</v>
      </c>
    </row>
    <row r="22" spans="4:6" x14ac:dyDescent="0.35">
      <c r="D22" t="str">
        <f>IFERROR(INDEX(Υλικά!$B$2:$B$140,MATCH(ROW()-ROW($D$1),Υλικά!$A$2:$A$140,0)),"")</f>
        <v>Παξιμάδια Κυθήρων Ολικής ΣίκαληςΑΒ</v>
      </c>
      <c r="E22" t="str">
        <f t="array" aca="1" ref="E22" ca="1">IF(COUNTA(ItemNames)&gt;=ROWS($E$1:E21),INDEX(ItemNames,MATCH(SMALL(COUNTIF(ItemNames,"&lt;"&amp;ItemNames),ROW(E21)),COUNTIF(ItemNames,"&lt;"&amp;ItemNames),0)),"")</f>
        <v>Γάλα Εβαπορέ ΝΟΥΝΟΥ Light</v>
      </c>
      <c r="F22" s="14" t="str">
        <f t="array" ref="F22">IF(COUNTA(CombinationNames)&gt;=ROWS($F$1:F21),INDEX(CombinationNames,MATCH(SMALL(COUNTIF(CombinationNames,"&lt;"&amp;CombinationNames),ROW(F21)),COUNTIF(CombinationNames,"&lt;"&amp;CombinationNames),0)),"")</f>
        <v>Λαχανόρυζο Τατιάνας</v>
      </c>
    </row>
    <row r="23" spans="4:6" x14ac:dyDescent="0.35">
      <c r="D23" t="str">
        <f>IFERROR(INDEX(Υλικά!$B$2:$B$140,MATCH(ROW()-ROW($D$1),Υλικά!$A$2:$A$140,0)),"")</f>
        <v>Γαλοτύρι Ηπείρου ΑΒ</v>
      </c>
      <c r="E23" t="str">
        <f t="array" aca="1" ref="E23" ca="1">IF(COUNTA(ItemNames)&gt;=ROWS($E$1:E22),INDEX(ItemNames,MATCH(SMALL(COUNTIF(ItemNames,"&lt;"&amp;ItemNames),ROW(E22)),COUNTIF(ItemNames,"&lt;"&amp;ItemNames),0)),"")</f>
        <v>Γάλα Ζαχαρούχο</v>
      </c>
      <c r="F23" s="14" t="str">
        <f t="array" ref="F23">IF(COUNTA(CombinationNames)&gt;=ROWS($F$1:F22),INDEX(CombinationNames,MATCH(SMALL(COUNTIF(CombinationNames,"&lt;"&amp;CombinationNames),ROW(F22)),COUNTIF(CombinationNames,"&lt;"&amp;CombinationNames),0)),"")</f>
        <v>Λαχανοτονόρυζο</v>
      </c>
    </row>
    <row r="24" spans="4:6" x14ac:dyDescent="0.35">
      <c r="D24" t="str">
        <f>IFERROR(INDEX(Υλικά!$B$2:$B$140,MATCH(ROW()-ROW($D$1),Υλικά!$A$2:$A$140,0)),"")</f>
        <v>Τόνος σε Νερό 365 200g</v>
      </c>
      <c r="E24" t="str">
        <f t="array" aca="1" ref="E24" ca="1">IF(COUNTA(ItemNames)&gt;=ROWS($E$1:E23),INDEX(ItemNames,MATCH(SMALL(COUNTIF(ItemNames,"&lt;"&amp;ItemNames),ROW(E23)),COUNTIF(ItemNames,"&lt;"&amp;ItemNames),0)),"")</f>
        <v>Γάλα Κρύδας Alpro</v>
      </c>
      <c r="F24" s="14" t="str">
        <f t="array" ref="F24">IF(COUNTA(CombinationNames)&gt;=ROWS($F$1:F23),INDEX(CombinationNames,MATCH(SMALL(COUNTIF(CombinationNames,"&lt;"&amp;CombinationNames),ROW(F23)),COUNTIF(CombinationNames,"&lt;"&amp;CombinationNames),0)),"")</f>
        <v>Μαγειρίτσα Μανιτάρια</v>
      </c>
    </row>
    <row r="25" spans="4:6" x14ac:dyDescent="0.35">
      <c r="D25" t="str">
        <f>IFERROR(INDEX(Υλικά!$B$2:$B$140,MATCH(ROW()-ROW($D$1),Υλικά!$A$2:$A$140,0)),"")</f>
        <v>Φυστίκια Αράπικα Μικρές Φάρμες</v>
      </c>
      <c r="E25" t="str">
        <f t="array" aca="1" ref="E25" ca="1">IF(COUNTA(ItemNames)&gt;=ROWS($E$1:E24),INDEX(ItemNames,MATCH(SMALL(COUNTIF(ItemNames,"&lt;"&amp;ItemNames),ROW(E24)),COUNTIF(ItemNames,"&lt;"&amp;ItemNames),0)),"")</f>
        <v>Γάλα Όλυμπος 1.5%</v>
      </c>
      <c r="F25" s="14" t="str">
        <f t="array" ref="F25">IF(COUNTA(CombinationNames)&gt;=ROWS($F$1:F24),INDEX(CombinationNames,MATCH(SMALL(COUNTIF(CombinationNames,"&lt;"&amp;CombinationNames),ROW(F24)),COUNTIF(CombinationNames,"&lt;"&amp;CombinationNames),0)),"")</f>
        <v>Μαραθόπιτες</v>
      </c>
    </row>
    <row r="26" spans="4:6" x14ac:dyDescent="0.35">
      <c r="D26" t="str">
        <f>IFERROR(INDEX(Υλικά!$B$2:$B$140,MATCH(ROW()-ROW($D$1),Υλικά!$A$2:$A$140,0)),"")</f>
        <v>Παξιμάδια Λήμνου Κριθαρένια ΑΒ</v>
      </c>
      <c r="E26" t="str">
        <f t="array" aca="1" ref="E26" ca="1">IF(COUNTA(ItemNames)&gt;=ROWS($E$1:E25),INDEX(ItemNames,MATCH(SMALL(COUNTIF(ItemNames,"&lt;"&amp;ItemNames),ROW(E25)),COUNTIF(ItemNames,"&lt;"&amp;ItemNames),0)),"")</f>
        <v>Γάλα Πλήρες 3%</v>
      </c>
      <c r="F26" s="14" t="str">
        <f t="array" ref="F26">IF(COUNTA(CombinationNames)&gt;=ROWS($F$1:F25),INDEX(CombinationNames,MATCH(SMALL(COUNTIF(CombinationNames,"&lt;"&amp;CombinationNames),ROW(F25)),COUNTIF(CombinationNames,"&lt;"&amp;CombinationNames),0)),"")</f>
        <v>Μαυρομάτικα Αντώνη</v>
      </c>
    </row>
    <row r="27" spans="4:6" x14ac:dyDescent="0.35">
      <c r="D27" t="str">
        <f>IFERROR(INDEX(Υλικά!$B$2:$B$140,MATCH(ROW()-ROW($D$1),Υλικά!$A$2:$A$140,0)),"")</f>
        <v>Μοσχάρι άπαχο</v>
      </c>
      <c r="E27" t="str">
        <f t="array" aca="1" ref="E27" ca="1">IF(COUNTA(ItemNames)&gt;=ROWS($E$1:E26),INDEX(ItemNames,MATCH(SMALL(COUNTIF(ItemNames,"&lt;"&amp;ItemNames),ROW(E26)),COUNTIF(ItemNames,"&lt;"&amp;ItemNames),0)),"")</f>
        <v>Γαλέος</v>
      </c>
      <c r="F27" s="14" t="str">
        <f t="array" ref="F27">IF(COUNTA(CombinationNames)&gt;=ROWS($F$1:F26),INDEX(CombinationNames,MATCH(SMALL(COUNTIF(CombinationNames,"&lt;"&amp;CombinationNames),ROW(F26)),COUNTIF(CombinationNames,"&lt;"&amp;CombinationNames),0)),"")</f>
        <v xml:space="preserve">Μαυρομάτικα-Καυκαλίθρες </v>
      </c>
    </row>
    <row r="28" spans="4:6" x14ac:dyDescent="0.35">
      <c r="D28" t="str">
        <f>IFERROR(INDEX(Υλικά!$B$2:$B$140,MATCH(ROW()-ROW($D$1),Υλικά!$A$2:$A$140,0)),"")</f>
        <v>Μπισκότα McVities Club Orange</v>
      </c>
      <c r="E28" t="str">
        <f t="array" aca="1" ref="E28" ca="1">IF(COUNTA(ItemNames)&gt;=ROWS($E$1:E27),INDEX(ItemNames,MATCH(SMALL(COUNTIF(ItemNames,"&lt;"&amp;ItemNames),ROW(E27)),COUNTIF(ItemNames,"&lt;"&amp;ItemNames),0)),"")</f>
        <v>Γαλοπούλα Καπνιστή CretaFarm</v>
      </c>
      <c r="F28" s="14" t="str">
        <f t="array" ref="F28">IF(COUNTA(CombinationNames)&gt;=ROWS($F$1:F27),INDEX(CombinationNames,MATCH(SMALL(COUNTIF(CombinationNames,"&lt;"&amp;CombinationNames),ROW(F27)),COUNTIF(CombinationNames,"&lt;"&amp;CombinationNames),0)),"")</f>
        <v>Μελιτζανοπίλαφο</v>
      </c>
    </row>
    <row r="29" spans="4:6" x14ac:dyDescent="0.35">
      <c r="D29" t="str">
        <f>IFERROR(INDEX(Υλικά!$B$2:$B$140,MATCH(ROW()-ROW($D$1),Υλικά!$A$2:$A$140,0)),"")</f>
        <v>Νιφάδες Βρώμης Ολικής Quaker</v>
      </c>
      <c r="E29" t="str">
        <f t="array" aca="1" ref="E29" ca="1">IF(COUNTA(ItemNames)&gt;=ROWS($E$1:E28),INDEX(ItemNames,MATCH(SMALL(COUNTIF(ItemNames,"&lt;"&amp;ItemNames),ROW(E28)),COUNTIF(ItemNames,"&lt;"&amp;ItemNames),0)),"")</f>
        <v>Γαλοπούλα Πασσιάς Κορυφαίο</v>
      </c>
      <c r="F29" s="14" t="str">
        <f t="array" ref="F29">IF(COUNTA(CombinationNames)&gt;=ROWS($F$1:F28),INDEX(CombinationNames,MATCH(SMALL(COUNTIF(CombinationNames,"&lt;"&amp;CombinationNames),ROW(F28)),COUNTIF(CombinationNames,"&lt;"&amp;CombinationNames),0)),"")</f>
        <v>Μοσχάρι με μαύρη μπύρα</v>
      </c>
    </row>
    <row r="30" spans="4:6" x14ac:dyDescent="0.35">
      <c r="D30" t="str">
        <f>IFERROR(INDEX(Υλικά!$B$2:$B$140,MATCH(ROW()-ROW($D$1),Υλικά!$A$2:$A$140,0)),"")</f>
        <v>Ροδάκινο</v>
      </c>
      <c r="E30" t="str">
        <f t="array" aca="1" ref="E30" ca="1">IF(COUNTA(ItemNames)&gt;=ROWS($E$1:E29),INDEX(ItemNames,MATCH(SMALL(COUNTIF(ItemNames,"&lt;"&amp;ItemNames),ROW(E29)),COUNTIF(ItemNames,"&lt;"&amp;ItemNames),0)),"")</f>
        <v>Γαλοπούλα Στήθος</v>
      </c>
      <c r="F30" s="14" t="str">
        <f t="array" ref="F30">IF(COUNTA(CombinationNames)&gt;=ROWS($F$1:F29),INDEX(CombinationNames,MATCH(SMALL(COUNTIF(CombinationNames,"&lt;"&amp;CombinationNames),ROW(F29)),COUNTIF(CombinationNames,"&lt;"&amp;CombinationNames),0)),"")</f>
        <v>Μοσχάρι με Πιπεριές Πιλάφι</v>
      </c>
    </row>
    <row r="31" spans="4:6" x14ac:dyDescent="0.35">
      <c r="D31" t="str">
        <f>IFERROR(INDEX(Υλικά!$B$2:$B$140,MATCH(ROW()-ROW($D$1),Υλικά!$A$2:$A$140,0)),"")</f>
        <v>Ρόκα</v>
      </c>
      <c r="E31" t="str">
        <f t="array" aca="1" ref="E31" ca="1">IF(COUNTA(ItemNames)&gt;=ROWS($E$1:E30),INDEX(ItemNames,MATCH(SMALL(COUNTIF(ItemNames,"&lt;"&amp;ItemNames),ROW(E30)),COUNTIF(ItemNames,"&lt;"&amp;ItemNames),0)),"")</f>
        <v>Γαλοτύρι Ηπείρου ΑΒ</v>
      </c>
      <c r="F31" s="14" t="str">
        <f t="array" ref="F31">IF(COUNTA(CombinationNames)&gt;=ROWS($F$1:F30),INDEX(CombinationNames,MATCH(SMALL(COUNTIF(CombinationNames,"&lt;"&amp;CombinationNames),ROW(F30)),COUNTIF(CombinationNames,"&lt;"&amp;CombinationNames),0)),"")</f>
        <v>Μουσακάς</v>
      </c>
    </row>
    <row r="32" spans="4:6" x14ac:dyDescent="0.35">
      <c r="D32" t="str">
        <f>IFERROR(INDEX(Υλικά!$B$2:$B$140,MATCH(ROW()-ROW($D$1),Υλικά!$A$2:$A$140,0)),"")</f>
        <v>Παστέλι με Φυστίκι</v>
      </c>
      <c r="E32" t="str">
        <f t="array" aca="1" ref="E32" ca="1">IF(COUNTA(ItemNames)&gt;=ROWS($E$1:E31),INDEX(ItemNames,MATCH(SMALL(COUNTIF(ItemNames,"&lt;"&amp;ItemNames),ROW(E31)),COUNTIF(ItemNames,"&lt;"&amp;ItemNames),0)),"")</f>
        <v>Γαύρος Τράτα</v>
      </c>
      <c r="F32" s="14" t="str">
        <f t="array" ref="F32">IF(COUNTA(CombinationNames)&gt;=ROWS($F$1:F31),INDEX(CombinationNames,MATCH(SMALL(COUNTIF(CombinationNames,"&lt;"&amp;CombinationNames),ROW(F31)),COUNTIF(CombinationNames,"&lt;"&amp;CombinationNames),0)),"")</f>
        <v>Μουτζέντρα</v>
      </c>
    </row>
    <row r="33" spans="4:6" x14ac:dyDescent="0.35">
      <c r="D33" t="str">
        <f>IFERROR(INDEX(Υλικά!$B$2:$B$140,MATCH(ROW()-ROW($D$1),Υλικά!$A$2:$A$140,0)),"")</f>
        <v>Κοτόπουλο Στήθος</v>
      </c>
      <c r="E33" t="str">
        <f t="array" aca="1" ref="E33" ca="1">IF(COUNTA(ItemNames)&gt;=ROWS($E$1:E32),INDEX(ItemNames,MATCH(SMALL(COUNTIF(ItemNames,"&lt;"&amp;ItemNames),ROW(E32)),COUNTIF(ItemNames,"&lt;"&amp;ItemNames),0)),"")</f>
        <v>Γιαούρτι Όλυμπος 2%</v>
      </c>
      <c r="F33" s="14" t="str">
        <f t="array" ref="F33">IF(COUNTA(CombinationNames)&gt;=ROWS($F$1:F32),INDEX(CombinationNames,MATCH(SMALL(COUNTIF(CombinationNames,"&lt;"&amp;CombinationNames),ROW(F32)),COUNTIF(CombinationNames,"&lt;"&amp;CombinationNames),0)),"")</f>
        <v>Μπάμιες</v>
      </c>
    </row>
    <row r="34" spans="4:6" x14ac:dyDescent="0.35">
      <c r="D34" t="str">
        <f>IFERROR(INDEX(Υλικά!$B$2:$B$140,MATCH(ROW()-ROW($D$1),Υλικά!$A$2:$A$140,0)),"")</f>
        <v>Γάλα Κρύδας Alpro</v>
      </c>
      <c r="E34" t="str">
        <f t="array" aca="1" ref="E34" ca="1">IF(COUNTA(ItemNames)&gt;=ROWS($E$1:E33),INDEX(ItemNames,MATCH(SMALL(COUNTIF(ItemNames,"&lt;"&amp;ItemNames),ROW(E33)),COUNTIF(ItemNames,"&lt;"&amp;ItemNames),0)),"")</f>
        <v>Γιαούρτι Πρόβειο Παραδοσιακό</v>
      </c>
      <c r="F34" s="14" t="str">
        <f t="array" ref="F34">IF(COUNTA(CombinationNames)&gt;=ROWS($F$1:F33),INDEX(CombinationNames,MATCH(SMALL(COUNTIF(CombinationNames,"&lt;"&amp;CombinationNames),ROW(F33)),COUNTIF(CombinationNames,"&lt;"&amp;CombinationNames),0)),"")</f>
        <v>Μπισκότα Μπανάνας</v>
      </c>
    </row>
    <row r="35" spans="4:6" x14ac:dyDescent="0.35">
      <c r="D35" t="str">
        <f>IFERROR(INDEX(Υλικά!$B$2:$B$140,MATCH(ROW()-ROW($D$1),Υλικά!$A$2:$A$140,0)),"")</f>
        <v>Αμύγδαλα Λευκά</v>
      </c>
      <c r="E35" t="str">
        <f t="array" aca="1" ref="E35" ca="1">IF(COUNTA(ItemNames)&gt;=ROWS($E$1:E34),INDEX(ItemNames,MATCH(SMALL(COUNTIF(ItemNames,"&lt;"&amp;ItemNames),ROW(E34)),COUNTIF(ItemNames,"&lt;"&amp;ItemNames),0)),"")</f>
        <v>Γραβιέρα</v>
      </c>
      <c r="F35" s="14" t="str">
        <f t="array" ref="F35">IF(COUNTA(CombinationNames)&gt;=ROWS($F$1:F34),INDEX(CombinationNames,MATCH(SMALL(COUNTIF(CombinationNames,"&lt;"&amp;CombinationNames),ROW(F34)),COUNTIF(CombinationNames,"&lt;"&amp;CombinationNames),0)),"")</f>
        <v>Μπιφτέκια Γαλοπούλας</v>
      </c>
    </row>
    <row r="36" spans="4:6" x14ac:dyDescent="0.35">
      <c r="D36" t="str">
        <f>IFERROR(INDEX(Υλικά!$B$2:$B$140,MATCH(ROW()-ROW($D$1),Υλικά!$A$2:$A$140,0)),"")</f>
        <v>Χοιρινό κοντοσούβλι (εκτίμηση)</v>
      </c>
      <c r="E36" t="str">
        <f t="array" aca="1" ref="E36" ca="1">IF(COUNTA(ItemNames)&gt;=ROWS($E$1:E35),INDEX(ItemNames,MATCH(SMALL(COUNTIF(ItemNames,"&lt;"&amp;ItemNames),ROW(E35)),COUNTIF(ItemNames,"&lt;"&amp;ItemNames),0)),"")</f>
        <v>Γύρος Χοιρινός nostimost</v>
      </c>
      <c r="F36" s="14" t="str">
        <f t="array" ref="F36">IF(COUNTA(CombinationNames)&gt;=ROWS($F$1:F35),INDEX(CombinationNames,MATCH(SMALL(COUNTIF(CombinationNames,"&lt;"&amp;CombinationNames),ROW(F35)),COUNTIF(CombinationNames,"&lt;"&amp;CombinationNames),0)),"")</f>
        <v>Μπιφτέκια Μοσχαρίσια</v>
      </c>
    </row>
    <row r="37" spans="4:6" x14ac:dyDescent="0.35">
      <c r="D37" t="str">
        <f>IFERROR(INDEX(Υλικά!$B$2:$B$140,MATCH(ROW()-ROW($D$1),Υλικά!$A$2:$A$140,0)),"")</f>
        <v>Μπύρα 6%</v>
      </c>
      <c r="E37" t="str">
        <f t="array" aca="1" ref="E37" ca="1">IF(COUNTA(ItemNames)&gt;=ROWS($E$1:E36),INDEX(ItemNames,MATCH(SMALL(COUNTIF(ItemNames,"&lt;"&amp;ItemNames),ROW(E36)),COUNTIF(ItemNames,"&lt;"&amp;ItemNames),0)),"")</f>
        <v>Ελαιόλαδο</v>
      </c>
      <c r="F37" s="14" t="str">
        <f t="array" ref="F37">IF(COUNTA(CombinationNames)&gt;=ROWS($F$1:F36),INDEX(CombinationNames,MATCH(SMALL(COUNTIF(CombinationNames,"&lt;"&amp;CombinationNames),ROW(F36)),COUNTIF(CombinationNames,"&lt;"&amp;CombinationNames),0)),"")</f>
        <v>Μπιφτέκια Μοσχαρίσια Αφράτα</v>
      </c>
    </row>
    <row r="38" spans="4:6" x14ac:dyDescent="0.35">
      <c r="D38" t="str">
        <f>IFERROR(INDEX(Υλικά!$B$2:$B$140,MATCH(ROW()-ROW($D$1),Υλικά!$A$2:$A$140,0)),"")</f>
        <v xml:space="preserve">Κρασί 10% </v>
      </c>
      <c r="E38" t="str">
        <f t="array" aca="1" ref="E38" ca="1">IF(COUNTA(ItemNames)&gt;=ROWS($E$1:E37),INDEX(ItemNames,MATCH(SMALL(COUNTIF(ItemNames,"&lt;"&amp;ItemNames),ROW(E37)),COUNTIF(ItemNames,"&lt;"&amp;ItemNames),0)),"")</f>
        <v>Ελιές</v>
      </c>
      <c r="F38" s="14" t="str">
        <f t="array" ref="F38">IF(COUNTA(CombinationNames)&gt;=ROWS($F$1:F37),INDEX(CombinationNames,MATCH(SMALL(COUNTIF(CombinationNames,"&lt;"&amp;CombinationNames),ROW(F37)),COUNTIF(CombinationNames,"&lt;"&amp;CombinationNames),0)),"")</f>
        <v>Μπιφτέκια στον Αχνό</v>
      </c>
    </row>
    <row r="39" spans="4:6" x14ac:dyDescent="0.35">
      <c r="D39" t="str">
        <f>IFERROR(INDEX(Υλικά!$B$2:$B$140,MATCH(ROW()-ROW($D$1),Υλικά!$A$2:$A$140,0)),"")</f>
        <v xml:space="preserve">Κρασί 15% </v>
      </c>
      <c r="E39" t="str">
        <f t="array" aca="1" ref="E39" ca="1">IF(COUNTA(ItemNames)&gt;=ROWS($E$1:E38),INDEX(ItemNames,MATCH(SMALL(COUNTIF(ItemNames,"&lt;"&amp;ItemNames),ROW(E38)),COUNTIF(ItemNames,"&lt;"&amp;ItemNames),0)),"")</f>
        <v>Ζαμπόν Ωρίμανσης Dulano</v>
      </c>
      <c r="F39" s="14" t="str">
        <f t="array" ref="F39">IF(COUNTA(CombinationNames)&gt;=ROWS($F$1:F38),INDEX(CombinationNames,MATCH(SMALL(COUNTIF(CombinationNames,"&lt;"&amp;CombinationNames),ROW(F38)),COUNTIF(CombinationNames,"&lt;"&amp;CombinationNames),0)),"")</f>
        <v>Μύδια Σαγανάκι Αντώνη</v>
      </c>
    </row>
    <row r="40" spans="4:6" x14ac:dyDescent="0.35">
      <c r="D40" t="str">
        <f>IFERROR(INDEX(Υλικά!$B$2:$B$140,MATCH(ROW()-ROW($D$1),Υλικά!$A$2:$A$140,0)),"")</f>
        <v>Ποτό 40%</v>
      </c>
      <c r="E40" t="str">
        <f t="array" aca="1" ref="E40" ca="1">IF(COUNTA(ItemNames)&gt;=ROWS($E$1:E39),INDEX(ItemNames,MATCH(SMALL(COUNTIF(ItemNames,"&lt;"&amp;ItemNames),ROW(E39)),COUNTIF(ItemNames,"&lt;"&amp;ItemNames),0)),"")</f>
        <v>Ζάχαρη</v>
      </c>
      <c r="F40" s="14" t="str">
        <f t="array" ref="F40">IF(COUNTA(CombinationNames)&gt;=ROWS($F$1:F39),INDEX(CombinationNames,MATCH(SMALL(COUNTIF(CombinationNames,"&lt;"&amp;CombinationNames),ROW(F39)),COUNTIF(CombinationNames,"&lt;"&amp;CombinationNames),0)),"")</f>
        <v>Ομελέτα</v>
      </c>
    </row>
    <row r="41" spans="4:6" x14ac:dyDescent="0.35">
      <c r="D41" t="str">
        <f>IFERROR(INDEX(Υλικά!$B$2:$B$140,MATCH(ROW()-ROW($D$1),Υλικά!$A$2:$A$140,0)),"")</f>
        <v>Πίτσα Τζάιαντ Χαμόν Μανιτάρια</v>
      </c>
      <c r="E41" t="str">
        <f t="array" aca="1" ref="E41" ca="1">IF(COUNTA(ItemNames)&gt;=ROWS($E$1:E40),INDEX(ItemNames,MATCH(SMALL(COUNTIF(ItemNames,"&lt;"&amp;ItemNames),ROW(E40)),COUNTIF(ItemNames,"&lt;"&amp;ItemNames),0)),"")</f>
        <v>Καΐσια</v>
      </c>
      <c r="F41" s="14" t="str">
        <f t="array" ref="F41">IF(COUNTA(CombinationNames)&gt;=ROWS($F$1:F40),INDEX(CombinationNames,MATCH(SMALL(COUNTIF(CombinationNames,"&lt;"&amp;CombinationNames),ROW(F40)),COUNTIF(CombinationNames,"&lt;"&amp;CombinationNames),0)),"")</f>
        <v>Ομελέτα Φούρνου</v>
      </c>
    </row>
    <row r="42" spans="4:6" x14ac:dyDescent="0.35">
      <c r="D42" t="str">
        <f>IFERROR(INDEX(Υλικά!$B$2:$B$140,MATCH(ROW()-ROW($D$1),Υλικά!$A$2:$A$140,0)),"")</f>
        <v>Κολοκύθια</v>
      </c>
      <c r="E42" t="str">
        <f t="array" aca="1" ref="E42" ca="1">IF(COUNTA(ItemNames)&gt;=ROWS($E$1:E41),INDEX(ItemNames,MATCH(SMALL(COUNTIF(ItemNames,"&lt;"&amp;ItemNames),ROW(E41)),COUNTIF(ItemNames,"&lt;"&amp;ItemNames),0)),"")</f>
        <v>Καλαμάρι ψητό</v>
      </c>
      <c r="F42" s="14" t="str">
        <f t="array" ref="F42">IF(COUNTA(CombinationNames)&gt;=ROWS($F$1:F41),INDEX(CombinationNames,MATCH(SMALL(COUNTIF(CombinationNames,"&lt;"&amp;CombinationNames),ROW(F41)),COUNTIF(CombinationNames,"&lt;"&amp;CombinationNames),0)),"")</f>
        <v>Πάστα Μελιτζάνα</v>
      </c>
    </row>
    <row r="43" spans="4:6" x14ac:dyDescent="0.35">
      <c r="D43" t="str">
        <f>IFERROR(INDEX(Υλικά!$B$2:$B$140,MATCH(ROW()-ROW($D$1),Υλικά!$A$2:$A$140,0)),"")</f>
        <v>Τυρί Κρέμα Φρέσκο ΑΒ Light</v>
      </c>
      <c r="E43" t="str">
        <f t="array" aca="1" ref="E43" ca="1">IF(COUNTA(ItemNames)&gt;=ROWS($E$1:E42),INDEX(ItemNames,MATCH(SMALL(COUNTIF(ItemNames,"&lt;"&amp;ItemNames),ROW(E42)),COUNTIF(ItemNames,"&lt;"&amp;ItemNames),0)),"")</f>
        <v>Καλαμπόκι</v>
      </c>
      <c r="F43" s="14" t="str">
        <f t="array" ref="F43">IF(COUNTA(CombinationNames)&gt;=ROWS($F$1:F42),INDEX(CombinationNames,MATCH(SMALL(COUNTIF(CombinationNames,"&lt;"&amp;CombinationNames),ROW(F42)),COUNTIF(CombinationNames,"&lt;"&amp;CombinationNames),0)),"")</f>
        <v>Πάστα Τόνος</v>
      </c>
    </row>
    <row r="44" spans="4:6" x14ac:dyDescent="0.35">
      <c r="D44" t="str">
        <f>IFERROR(INDEX(Υλικά!$B$2:$B$140,MATCH(ROW()-ROW($D$1),Υλικά!$A$2:$A$140,0)),"")</f>
        <v>Μέλι</v>
      </c>
      <c r="E44" t="str">
        <f t="array" aca="1" ref="E44" ca="1">IF(COUNTA(ItemNames)&gt;=ROWS($E$1:E43),INDEX(ItemNames,MATCH(SMALL(COUNTIF(ItemNames,"&lt;"&amp;ItemNames),ROW(E43)),COUNTIF(ItemNames,"&lt;"&amp;ItemNames),0)),"")</f>
        <v>Καρότα</v>
      </c>
      <c r="F44" s="14" t="str">
        <f t="array" ref="F44">IF(COUNTA(CombinationNames)&gt;=ROWS($F$1:F43),INDEX(CombinationNames,MATCH(SMALL(COUNTIF(CombinationNames,"&lt;"&amp;CombinationNames),ROW(F43)),COUNTIF(CombinationNames,"&lt;"&amp;CombinationNames),0)),"")</f>
        <v>Πάστα Τόνος Τατιάνας</v>
      </c>
    </row>
    <row r="45" spans="4:6" x14ac:dyDescent="0.35">
      <c r="D45" t="str">
        <f>IFERROR(INDEX(Υλικά!$B$2:$B$140,MATCH(ROW()-ROW($D$1),Υλικά!$A$2:$A$140,0)),"")</f>
        <v>Τόνικ Tuborg</v>
      </c>
      <c r="E45" t="str">
        <f t="array" aca="1" ref="E45" ca="1">IF(COUNTA(ItemNames)&gt;=ROWS($E$1:E44),INDEX(ItemNames,MATCH(SMALL(COUNTIF(ItemNames,"&lt;"&amp;ItemNames),ROW(E44)),COUNTIF(ItemNames,"&lt;"&amp;ItemNames),0)),"")</f>
        <v>Καρύδια</v>
      </c>
      <c r="F45" s="14" t="str">
        <f t="array" ref="F45">IF(COUNTA(CombinationNames)&gt;=ROWS($F$1:F44),INDEX(CombinationNames,MATCH(SMALL(COUNTIF(CombinationNames,"&lt;"&amp;CombinationNames),ROW(F44)),COUNTIF(CombinationNames,"&lt;"&amp;CombinationNames),0)),"")</f>
        <v>Περιβολίσια Βανδή</v>
      </c>
    </row>
    <row r="46" spans="4:6" x14ac:dyDescent="0.35">
      <c r="D46" t="str">
        <f>IFERROR(INDEX(Υλικά!$B$2:$B$140,MATCH(ROW()-ROW($D$1),Υλικά!$A$2:$A$140,0)),"")</f>
        <v>Καρότα</v>
      </c>
      <c r="E46" t="str">
        <f t="array" aca="1" ref="E46" ca="1">IF(COUNTA(ItemNames)&gt;=ROWS($E$1:E45),INDEX(ItemNames,MATCH(SMALL(COUNTIF(ItemNames,"&lt;"&amp;ItemNames),ROW(E45)),COUNTIF(ItemNames,"&lt;"&amp;ItemNames),0)),"")</f>
        <v>Κασέρι Ελασσόνας ΑΒ</v>
      </c>
      <c r="F46" s="14" t="str">
        <f t="array" ref="F46">IF(COUNTA(CombinationNames)&gt;=ROWS($F$1:F45),INDEX(CombinationNames,MATCH(SMALL(COUNTIF(CombinationNames,"&lt;"&amp;CombinationNames),ROW(F45)),COUNTIF(CombinationNames,"&lt;"&amp;CombinationNames),0)),"")</f>
        <v>Πουρές</v>
      </c>
    </row>
    <row r="47" spans="4:6" x14ac:dyDescent="0.35">
      <c r="D47" t="str">
        <f>IFERROR(INDEX(Υλικά!$B$2:$B$140,MATCH(ROW()-ROW($D$1),Υλικά!$A$2:$A$140,0)),"")</f>
        <v>Γαλοπούλα Στήθος</v>
      </c>
      <c r="E47" t="str">
        <f t="array" aca="1" ref="E47" ca="1">IF(COUNTA(ItemNames)&gt;=ROWS($E$1:E46),INDEX(ItemNames,MATCH(SMALL(COUNTIF(ItemNames,"&lt;"&amp;ItemNames),ROW(E46)),COUNTIF(ItemNames,"&lt;"&amp;ItemNames),0)),"")</f>
        <v>Κάσιους Φυστίκια</v>
      </c>
      <c r="F47" s="14" t="str">
        <f t="array" ref="F47">IF(COUNTA(CombinationNames)&gt;=ROWS($F$1:F46),INDEX(CombinationNames,MATCH(SMALL(COUNTIF(CombinationNames,"&lt;"&amp;CombinationNames),ROW(F46)),COUNTIF(CombinationNames,"&lt;"&amp;CombinationNames),0)),"")</f>
        <v>Πουρές Αρακά</v>
      </c>
    </row>
    <row r="48" spans="4:6" x14ac:dyDescent="0.35">
      <c r="D48" t="str">
        <f>IFERROR(INDEX(Υλικά!$B$2:$B$140,MATCH(ROW()-ROW($D$1),Υλικά!$A$2:$A$140,0)),"")</f>
        <v>Φρυγανιά Τριμμένη ΑΒ</v>
      </c>
      <c r="E48" t="str">
        <f t="array" aca="1" ref="E48" ca="1">IF(COUNTA(ItemNames)&gt;=ROWS($E$1:E47),INDEX(ItemNames,MATCH(SMALL(COUNTIF(ItemNames,"&lt;"&amp;ItemNames),ROW(E47)),COUNTIF(ItemNames,"&lt;"&amp;ItemNames),0)),"")</f>
        <v>Κατσίκι</v>
      </c>
      <c r="F48" s="14" t="str">
        <f t="array" ref="F48">IF(COUNTA(CombinationNames)&gt;=ROWS($F$1:F47),INDEX(CombinationNames,MATCH(SMALL(COUNTIF(CombinationNames,"&lt;"&amp;CombinationNames),ROW(F47)),COUNTIF(CombinationNames,"&lt;"&amp;CombinationNames),0)),"")</f>
        <v>Πρασοκιμάς</v>
      </c>
    </row>
    <row r="49" spans="4:6" x14ac:dyDescent="0.35">
      <c r="D49" t="str">
        <f>IFERROR(INDEX(Υλικά!$B$2:$B$140,MATCH(ROW()-ROW($D$1),Υλικά!$A$2:$A$140,0)),"")</f>
        <v>Ψάρι ψητό</v>
      </c>
      <c r="E49" t="str">
        <f t="array" aca="1" ref="E49" ca="1">IF(COUNTA(ItemNames)&gt;=ROWS($E$1:E48),INDEX(ItemNames,MATCH(SMALL(COUNTIF(ItemNames,"&lt;"&amp;ItemNames),ROW(E48)),COUNTIF(ItemNames,"&lt;"&amp;ItemNames),0)),"")</f>
        <v>Κεράσια</v>
      </c>
      <c r="F49" s="14" t="str">
        <f t="array" ref="F49">IF(COUNTA(CombinationNames)&gt;=ROWS($F$1:F48),INDEX(CombinationNames,MATCH(SMALL(COUNTIF(CombinationNames,"&lt;"&amp;CombinationNames),ROW(F48)),COUNTIF(CombinationNames,"&lt;"&amp;CombinationNames),0)),"")</f>
        <v>Πρωινό Αυγά</v>
      </c>
    </row>
    <row r="50" spans="4:6" x14ac:dyDescent="0.35">
      <c r="D50" t="str">
        <f>IFERROR(INDEX(Υλικά!$B$2:$B$140,MATCH(ROW()-ROW($D$1),Υλικά!$A$2:$A$140,0)),"")</f>
        <v>Καλαμάρι ψητό</v>
      </c>
      <c r="E50" t="str">
        <f t="array" aca="1" ref="E50" ca="1">IF(COUNTA(ItemNames)&gt;=ROWS($E$1:E49),INDEX(ItemNames,MATCH(SMALL(COUNTIF(ItemNames,"&lt;"&amp;ItemNames),ROW(E49)),COUNTIF(ItemNames,"&lt;"&amp;ItemNames),0)),"")</f>
        <v>Κεφαλοτύρι</v>
      </c>
      <c r="F50" s="14" t="str">
        <f t="array" ref="F50">IF(COUNTA(CombinationNames)&gt;=ROWS($F$1:F49),INDEX(CombinationNames,MATCH(SMALL(COUNTIF(CombinationNames,"&lt;"&amp;CombinationNames),ROW(F49)),COUNTIF(CombinationNames,"&lt;"&amp;CombinationNames),0)),"")</f>
        <v>Πρωινό Γάλα-Τοστ</v>
      </c>
    </row>
    <row r="51" spans="4:6" x14ac:dyDescent="0.35">
      <c r="D51" t="str">
        <f>IFERROR(INDEX(Υλικά!$B$2:$B$140,MATCH(ROW()-ROW($D$1),Υλικά!$A$2:$A$140,0)),"")</f>
        <v>Πατάτα</v>
      </c>
      <c r="E51" t="str">
        <f t="array" aca="1" ref="E51" ca="1">IF(COUNTA(ItemNames)&gt;=ROWS($E$1:E50),INDEX(ItemNames,MATCH(SMALL(COUNTIF(ItemNames,"&lt;"&amp;ItemNames),ROW(E50)),COUNTIF(ItemNames,"&lt;"&amp;ItemNames),0)),"")</f>
        <v>Κολοκύθα-Ταμπουράς</v>
      </c>
      <c r="F51" s="14" t="str">
        <f t="array" ref="F51">IF(COUNTA(CombinationNames)&gt;=ROWS($F$1:F50),INDEX(CombinationNames,MATCH(SMALL(COUNTIF(CombinationNames,"&lt;"&amp;CombinationNames),ROW(F50)),COUNTIF(CombinationNames,"&lt;"&amp;CombinationNames),0)),"")</f>
        <v>Πρωινό Γάλα-Ψωμί-Γαλοπούλα</v>
      </c>
    </row>
    <row r="52" spans="4:6" x14ac:dyDescent="0.35">
      <c r="D52" t="str">
        <f>IFERROR(INDEX(Υλικά!$B$2:$B$140,MATCH(ROW()-ROW($D$1),Υλικά!$A$2:$A$140,0)),"")</f>
        <v>Χοιρινό</v>
      </c>
      <c r="E52" t="str">
        <f t="array" aca="1" ref="E52" ca="1">IF(COUNTA(ItemNames)&gt;=ROWS($E$1:E51),INDEX(ItemNames,MATCH(SMALL(COUNTIF(ItemNames,"&lt;"&amp;ItemNames),ROW(E51)),COUNTIF(ItemNames,"&lt;"&amp;ItemNames),0)),"")</f>
        <v>Κολοκύθια</v>
      </c>
      <c r="F52" s="14" t="str">
        <f t="array" ref="F52">IF(COUNTA(CombinationNames)&gt;=ROWS($F$1:F51),INDEX(CombinationNames,MATCH(SMALL(COUNTIF(CombinationNames,"&lt;"&amp;CombinationNames),ROW(F51)),COUNTIF(CombinationNames,"&lt;"&amp;CombinationNames),0)),"")</f>
        <v>Πρωινό ΠαξιμΚυθ-Φέτα</v>
      </c>
    </row>
    <row r="53" spans="4:6" x14ac:dyDescent="0.35">
      <c r="D53" t="str">
        <f>IFERROR(INDEX(Υλικά!$B$2:$B$140,MATCH(ROW()-ROW($D$1),Υλικά!$A$2:$A$140,0)),"")</f>
        <v>Σοκολάτα Υγείας Παυλίδη</v>
      </c>
      <c r="E53" t="str">
        <f t="array" aca="1" ref="E53" ca="1">IF(COUNTA(ItemNames)&gt;=ROWS($E$1:E52),INDEX(ItemNames,MATCH(SMALL(COUNTIF(ItemNames,"&lt;"&amp;ItemNames),ROW(E52)),COUNTIF(ItemNames,"&lt;"&amp;ItemNames),0)),"")</f>
        <v>Κολοκυθοκεφτέδες Νησιώτικα</v>
      </c>
      <c r="F53" s="14" t="str">
        <f t="array" ref="F53">IF(COUNTA(CombinationNames)&gt;=ROWS($F$1:F52),INDEX(CombinationNames,MATCH(SMALL(COUNTIF(CombinationNames,"&lt;"&amp;CombinationNames),ROW(F52)),COUNTIF(CombinationNames,"&lt;"&amp;CombinationNames),0)),"")</f>
        <v>Ρεβύθια Κάρυ</v>
      </c>
    </row>
    <row r="54" spans="4:6" x14ac:dyDescent="0.35">
      <c r="D54" t="str">
        <f>IFERROR(INDEX(Υλικά!$B$2:$B$140,MATCH(ROW()-ROW($D$1),Υλικά!$A$2:$A$140,0)),"")</f>
        <v>Μανιτάρια</v>
      </c>
      <c r="E54" t="str">
        <f t="array" aca="1" ref="E54" ca="1">IF(COUNTA(ItemNames)&gt;=ROWS($E$1:E53),INDEX(ItemNames,MATCH(SMALL(COUNTIF(ItemNames,"&lt;"&amp;ItemNames),ROW(E53)),COUNTIF(ItemNames,"&lt;"&amp;ItemNames),0)),"")</f>
        <v>Κοπανιστή</v>
      </c>
      <c r="F54" s="14" t="str">
        <f t="array" ref="F54">IF(COUNTA(CombinationNames)&gt;=ROWS($F$1:F53),INDEX(CombinationNames,MATCH(SMALL(COUNTIF(CombinationNames,"&lt;"&amp;CombinationNames),ROW(F53)),COUNTIF(CombinationNames,"&lt;"&amp;CombinationNames),0)),"")</f>
        <v>Ρολό Κιμά</v>
      </c>
    </row>
    <row r="55" spans="4:6" x14ac:dyDescent="0.35">
      <c r="D55" t="str">
        <f>IFERROR(INDEX(Υλικά!$B$2:$B$140,MATCH(ROW()-ROW($D$1),Υλικά!$A$2:$A$140,0)),"")</f>
        <v>Μπρόκολο</v>
      </c>
      <c r="E55" t="str">
        <f t="array" aca="1" ref="E55" ca="1">IF(COUNTA(ItemNames)&gt;=ROWS($E$1:E54),INDEX(ItemNames,MATCH(SMALL(COUNTIF(ItemNames,"&lt;"&amp;ItemNames),ROW(E54)),COUNTIF(ItemNames,"&lt;"&amp;ItemNames),0)),"")</f>
        <v>Κοτόπιτα Χορευτή</v>
      </c>
      <c r="F55" s="14" t="str">
        <f t="array" ref="F55">IF(COUNTA(CombinationNames)&gt;=ROWS($F$1:F54),INDEX(CombinationNames,MATCH(SMALL(COUNTIF(CombinationNames,"&lt;"&amp;CombinationNames),ROW(F54)),COUNTIF(CombinationNames,"&lt;"&amp;CombinationNames),0)),"")</f>
        <v>Ρύζι τόνος</v>
      </c>
    </row>
    <row r="56" spans="4:6" x14ac:dyDescent="0.35">
      <c r="D56" t="str">
        <f>IFERROR(INDEX(Υλικά!$B$2:$B$140,MATCH(ROW()-ROW($D$1),Υλικά!$A$2:$A$140,0)),"")</f>
        <v>Αρακάς Κατεψυγμένος</v>
      </c>
      <c r="E56" t="str">
        <f t="array" aca="1" ref="E56" ca="1">IF(COUNTA(ItemNames)&gt;=ROWS($E$1:E55),INDEX(ItemNames,MATCH(SMALL(COUNTIF(ItemNames,"&lt;"&amp;ItemNames),ROW(E55)),COUNTIF(ItemNames,"&lt;"&amp;ItemNames),0)),"")</f>
        <v>Κοτόπουλο Μπούτι φιλέτο</v>
      </c>
      <c r="F56" s="14" t="str">
        <f t="array" ref="F56">IF(COUNTA(CombinationNames)&gt;=ROWS($F$1:F55),INDEX(CombinationNames,MATCH(SMALL(COUNTIF(CombinationNames,"&lt;"&amp;CombinationNames),ROW(F55)),COUNTIF(CombinationNames,"&lt;"&amp;CombinationNames),0)),"")</f>
        <v>Ρυζόγαλο</v>
      </c>
    </row>
    <row r="57" spans="4:6" x14ac:dyDescent="0.35">
      <c r="D57" t="str">
        <f>IFERROR(INDEX(Υλικά!$B$2:$B$140,MATCH(ROW()-ROW($D$1),Υλικά!$A$2:$A$140,0)),"")</f>
        <v>Πελτές Ντομάτας</v>
      </c>
      <c r="E57" t="str">
        <f t="array" aca="1" ref="E57" ca="1">IF(COUNTA(ItemNames)&gt;=ROWS($E$1:E56),INDEX(ItemNames,MATCH(SMALL(COUNTIF(ItemNames,"&lt;"&amp;ItemNames),ROW(E56)),COUNTIF(ItemNames,"&lt;"&amp;ItemNames),0)),"")</f>
        <v>Κοτόπουλο Στήθος</v>
      </c>
      <c r="F57" s="14" t="str">
        <f t="array" ref="F57">IF(COUNTA(CombinationNames)&gt;=ROWS($F$1:F56),INDEX(CombinationNames,MATCH(SMALL(COUNTIF(CombinationNames,"&lt;"&amp;CombinationNames),ROW(F56)),COUNTIF(CombinationNames,"&lt;"&amp;CombinationNames),0)),"")</f>
        <v>Σάλτσα Vitello Tonnato Light</v>
      </c>
    </row>
    <row r="58" spans="4:6" x14ac:dyDescent="0.35">
      <c r="D58" t="str">
        <f>IFERROR(INDEX(Υλικά!$B$2:$B$140,MATCH(ROW()-ROW($D$1),Υλικά!$A$2:$A$140,0)),"")</f>
        <v>Γάλα Εβαπορέ ΝΟΥΝΟΥ Light</v>
      </c>
      <c r="E58" t="str">
        <f t="array" aca="1" ref="E58" ca="1">IF(COUNTA(ItemNames)&gt;=ROWS($E$1:E57),INDEX(ItemNames,MATCH(SMALL(COUNTIF(ItemNames,"&lt;"&amp;ItemNames),ROW(E57)),COUNTIF(ItemNames,"&lt;"&amp;ItemNames),0)),"")</f>
        <v>Κουκιά</v>
      </c>
      <c r="F58" s="14" t="str">
        <f t="array" ref="F58">IF(COUNTA(CombinationNames)&gt;=ROWS($F$1:F57),INDEX(CombinationNames,MATCH(SMALL(COUNTIF(CombinationNames,"&lt;"&amp;CombinationNames),ROW(F57)),COUNTIF(CombinationNames,"&lt;"&amp;CombinationNames),0)),"")</f>
        <v>Σούπα Πράσο</v>
      </c>
    </row>
    <row r="59" spans="4:6" x14ac:dyDescent="0.35">
      <c r="D59" t="str">
        <f>IFERROR(INDEX(Υλικά!$B$2:$B$140,MATCH(ROW()-ROW($D$1),Υλικά!$A$2:$A$140,0)),"")</f>
        <v>Βούτυρο LURPAK</v>
      </c>
      <c r="E59" t="str">
        <f t="array" aca="1" ref="E59" ca="1">IF(COUNTA(ItemNames)&gt;=ROWS($E$1:E58),INDEX(ItemNames,MATCH(SMALL(COUNTIF(ItemNames,"&lt;"&amp;ItemNames),ROW(E58)),COUNTIF(ItemNames,"&lt;"&amp;ItemNames),0)),"")</f>
        <v>Κουκιά Φρέσκα</v>
      </c>
      <c r="F59" s="14" t="str">
        <f t="array" ref="F59">IF(COUNTA(CombinationNames)&gt;=ROWS($F$1:F58),INDEX(CombinationNames,MATCH(SMALL(COUNTIF(CombinationNames,"&lt;"&amp;CombinationNames),ROW(F58)),COUNTIF(CombinationNames,"&lt;"&amp;CombinationNames),0)),"")</f>
        <v>Σουτζουκάκια Σμυρνέικα</v>
      </c>
    </row>
    <row r="60" spans="4:6" x14ac:dyDescent="0.35">
      <c r="D60" t="str">
        <f>IFERROR(INDEX(Υλικά!$B$2:$B$140,MATCH(ROW()-ROW($D$1),Υλικά!$A$2:$A$140,0)),"")</f>
        <v>Λάχανο</v>
      </c>
      <c r="E60" t="str">
        <f t="array" aca="1" ref="E60" ca="1">IF(COUNTA(ItemNames)&gt;=ROWS($E$1:E59),INDEX(ItemNames,MATCH(SMALL(COUNTIF(ItemNames,"&lt;"&amp;ItemNames),ROW(E59)),COUNTIF(ItemNames,"&lt;"&amp;ItemNames),0)),"")</f>
        <v>Κουνουπίδι</v>
      </c>
      <c r="F60" s="14" t="str">
        <f t="array" ref="F60">IF(COUNTA(CombinationNames)&gt;=ROWS($F$1:F59),INDEX(CombinationNames,MATCH(SMALL(COUNTIF(CombinationNames,"&lt;"&amp;CombinationNames),ROW(F59)),COUNTIF(CombinationNames,"&lt;"&amp;CombinationNames),0)),"")</f>
        <v>Σπανακόπιτα Light Τατ</v>
      </c>
    </row>
    <row r="61" spans="4:6" x14ac:dyDescent="0.35">
      <c r="D61" t="str">
        <f>IFERROR(INDEX(Υλικά!$B$2:$B$140,MATCH(ROW()-ROW($D$1),Υλικά!$A$2:$A$140,0)),"")</f>
        <v>Μήλο</v>
      </c>
      <c r="E61" t="str">
        <f t="array" aca="1" ref="E61" ca="1">IF(COUNTA(ItemNames)&gt;=ROWS($E$1:E60),INDEX(ItemNames,MATCH(SMALL(COUNTIF(ItemNames,"&lt;"&amp;ItemNames),ROW(E60)),COUNTIF(ItemNames,"&lt;"&amp;ItemNames),0)),"")</f>
        <v>Κουσκούς DelHaize</v>
      </c>
      <c r="F61" s="14" t="str">
        <f t="array" ref="F61">IF(COUNTA(CombinationNames)&gt;=ROWS($F$1:F60),INDEX(CombinationNames,MATCH(SMALL(COUNTIF(CombinationNames,"&lt;"&amp;CombinationNames),ROW(F60)),COUNTIF(CombinationNames,"&lt;"&amp;CombinationNames),0)),"")</f>
        <v>Σπανακόπιτα Αντώνη</v>
      </c>
    </row>
    <row r="62" spans="4:6" x14ac:dyDescent="0.35">
      <c r="D62" t="str">
        <f>IFERROR(INDEX(Υλικά!$B$2:$B$140,MATCH(ROW()-ROW($D$1),Υλικά!$A$2:$A$140,0)),"")</f>
        <v>Μαντερίνι</v>
      </c>
      <c r="E62" t="str">
        <f t="array" aca="1" ref="E62" ca="1">IF(COUNTA(ItemNames)&gt;=ROWS($E$1:E61),INDEX(ItemNames,MATCH(SMALL(COUNTIF(ItemNames,"&lt;"&amp;ItemNames),ROW(E61)),COUNTIF(ItemNames,"&lt;"&amp;ItemNames),0)),"")</f>
        <v xml:space="preserve">Κρασί 10% </v>
      </c>
      <c r="F62" s="14" t="str">
        <f t="array" ref="F62">IF(COUNTA(CombinationNames)&gt;=ROWS($F$1:F61),INDEX(CombinationNames,MATCH(SMALL(COUNTIF(CombinationNames,"&lt;"&amp;CombinationNames),ROW(F61)),COUNTIF(CombinationNames,"&lt;"&amp;CombinationNames),0)),"")</f>
        <v>Σπανακόρυζο</v>
      </c>
    </row>
    <row r="63" spans="4:6" x14ac:dyDescent="0.35">
      <c r="D63" t="str">
        <f>IFERROR(INDEX(Υλικά!$B$2:$B$140,MATCH(ROW()-ROW($D$1),Υλικά!$A$2:$A$140,0)),"")</f>
        <v>Βρώμη Quaker</v>
      </c>
      <c r="E63" t="str">
        <f t="array" aca="1" ref="E63" ca="1">IF(COUNTA(ItemNames)&gt;=ROWS($E$1:E62),INDEX(ItemNames,MATCH(SMALL(COUNTIF(ItemNames,"&lt;"&amp;ItemNames),ROW(E62)),COUNTIF(ItemNames,"&lt;"&amp;ItemNames),0)),"")</f>
        <v>Κρασί 12.5%</v>
      </c>
      <c r="F63" s="14" t="str">
        <f t="array" ref="F63">IF(COUNTA(CombinationNames)&gt;=ROWS($F$1:F62),INDEX(CombinationNames,MATCH(SMALL(COUNTIF(CombinationNames,"&lt;"&amp;CombinationNames),ROW(F62)),COUNTIF(CombinationNames,"&lt;"&amp;CombinationNames),0)),"")</f>
        <v>Σπετζοφάι</v>
      </c>
    </row>
    <row r="64" spans="4:6" x14ac:dyDescent="0.35">
      <c r="D64" t="str">
        <f>IFERROR(INDEX(Υλικά!$B$2:$B$140,MATCH(ROW()-ROW($D$1),Υλικά!$A$2:$A$140,0)),"")</f>
        <v>Μπανάνα</v>
      </c>
      <c r="E64" t="str">
        <f t="array" aca="1" ref="E64" ca="1">IF(COUNTA(ItemNames)&gt;=ROWS($E$1:E63),INDEX(ItemNames,MATCH(SMALL(COUNTIF(ItemNames,"&lt;"&amp;ItemNames),ROW(E63)),COUNTIF(ItemNames,"&lt;"&amp;ItemNames),0)),"")</f>
        <v xml:space="preserve">Κρασί 15% </v>
      </c>
      <c r="F64" s="14" t="str">
        <f t="array" ref="F64">IF(COUNTA(CombinationNames)&gt;=ROWS($F$1:F63),INDEX(CombinationNames,MATCH(SMALL(COUNTIF(CombinationNames,"&lt;"&amp;CombinationNames),ROW(F63)),COUNTIF(CombinationNames,"&lt;"&amp;CombinationNames),0)),"")</f>
        <v>Σπογγώδης Τυρόπιτα Μαριάνθης</v>
      </c>
    </row>
    <row r="65" spans="4:6" x14ac:dyDescent="0.35">
      <c r="D65" t="str">
        <f>IFERROR(INDEX(Υλικά!$B$2:$B$140,MATCH(ROW()-ROW($D$1),Υλικά!$A$2:$A$140,0)),"")</f>
        <v>Κολοκύθα-Ταμπουράς</v>
      </c>
      <c r="E65" t="str">
        <f t="array" aca="1" ref="E65" ca="1">IF(COUNTA(ItemNames)&gt;=ROWS($E$1:E64),INDEX(ItemNames,MATCH(SMALL(COUNTIF(ItemNames,"&lt;"&amp;ItemNames),ROW(E64)),COUNTIF(ItemNames,"&lt;"&amp;ItemNames),0)),"")</f>
        <v>Κρεμμύδι</v>
      </c>
      <c r="F65" s="14" t="str">
        <f t="array" ref="F65">IF(COUNTA(CombinationNames)&gt;=ROWS($F$1:F64),INDEX(CombinationNames,MATCH(SMALL(COUNTIF(CombinationNames,"&lt;"&amp;CombinationNames),ROW(F64)),COUNTIF(CombinationNames,"&lt;"&amp;CombinationNames),0)),"")</f>
        <v>Τόνος Κόρμα</v>
      </c>
    </row>
    <row r="66" spans="4:6" x14ac:dyDescent="0.35">
      <c r="D66" t="str">
        <f>IFERROR(INDEX(Υλικά!$B$2:$B$140,MATCH(ROW()-ROW($D$1),Υλικά!$A$2:$A$140,0)),"")</f>
        <v>Γραβιέρα</v>
      </c>
      <c r="E66" t="str">
        <f t="array" aca="1" ref="E66" ca="1">IF(COUNTA(ItemNames)&gt;=ROWS($E$1:E65),INDEX(ItemNames,MATCH(SMALL(COUNTIF(ItemNames,"&lt;"&amp;ItemNames),ROW(E65)),COUNTIF(ItemNames,"&lt;"&amp;ItemNames),0)),"")</f>
        <v>Λαβράκι</v>
      </c>
      <c r="F66" s="14" t="str">
        <f t="array" ref="F66">IF(COUNTA(CombinationNames)&gt;=ROWS($F$1:F65),INDEX(CombinationNames,MATCH(SMALL(COUNTIF(CombinationNames,"&lt;"&amp;CombinationNames),ROW(F65)),COUNTIF(CombinationNames,"&lt;"&amp;CombinationNames),0)),"")</f>
        <v>Τσουρέκι Μαριάνθης</v>
      </c>
    </row>
    <row r="67" spans="4:6" x14ac:dyDescent="0.35">
      <c r="D67" t="str">
        <f>IFERROR(INDEX(Υλικά!$B$2:$B$140,MATCH(ROW()-ROW($D$1),Υλικά!$A$2:$A$140,0)),"")</f>
        <v>Φακή</v>
      </c>
      <c r="E67" t="str">
        <f t="array" aca="1" ref="E67" ca="1">IF(COUNTA(ItemNames)&gt;=ROWS($E$1:E66),INDEX(ItemNames,MATCH(SMALL(COUNTIF(ItemNames,"&lt;"&amp;ItemNames),ROW(E66)),COUNTIF(ItemNames,"&lt;"&amp;ItemNames),0)),"")</f>
        <v>Λάχανο</v>
      </c>
      <c r="F67" s="14" t="str">
        <f t="array" ref="F67">IF(COUNTA(CombinationNames)&gt;=ROWS($F$1:F66),INDEX(CombinationNames,MATCH(SMALL(COUNTIF(CombinationNames,"&lt;"&amp;CombinationNames),ROW(F66)),COUNTIF(CombinationNames,"&lt;"&amp;CombinationNames),0)),"")</f>
        <v>Τσουρέκι Μαριάνθης 2</v>
      </c>
    </row>
    <row r="68" spans="4:6" x14ac:dyDescent="0.35">
      <c r="D68" t="str">
        <f>IFERROR(INDEX(Υλικά!$B$2:$B$140,MATCH(ROW()-ROW($D$1),Υλικά!$A$2:$A$140,0)),"")</f>
        <v>Ντομάτα Τρίφτη Μπαρμπα-Στάθης</v>
      </c>
      <c r="E68" t="str">
        <f t="array" aca="1" ref="E68" ca="1">IF(COUNTA(ItemNames)&gt;=ROWS($E$1:E67),INDEX(ItemNames,MATCH(SMALL(COUNTIF(ItemNames,"&lt;"&amp;ItemNames),ROW(E67)),COUNTIF(ItemNames,"&lt;"&amp;ItemNames),0)),"")</f>
        <v>Λουκάνικα Μετσόβου ΑΒ</v>
      </c>
      <c r="F68" s="14" t="str">
        <f t="array" ref="F68">IF(COUNTA(CombinationNames)&gt;=ROWS($F$1:F67),INDEX(CombinationNames,MATCH(SMALL(COUNTIF(CombinationNames,"&lt;"&amp;CombinationNames),ROW(F67)),COUNTIF(CombinationNames,"&lt;"&amp;CombinationNames),0)),"")</f>
        <v>Τυρόπιτα Cottage</v>
      </c>
    </row>
    <row r="69" spans="4:6" x14ac:dyDescent="0.35">
      <c r="D69" t="str">
        <f>IFERROR(INDEX(Υλικά!$B$2:$B$140,MATCH(ROW()-ROW($D$1),Υλικά!$A$2:$A$140,0)),"")</f>
        <v>Αλεύρι Ολικής Αλλατίνη</v>
      </c>
      <c r="E69" t="str">
        <f t="array" aca="1" ref="E69" ca="1">IF(COUNTA(ItemNames)&gt;=ROWS($E$1:E68),INDEX(ItemNames,MATCH(SMALL(COUNTIF(ItemNames,"&lt;"&amp;ItemNames),ROW(E68)),COUNTIF(ItemNames,"&lt;"&amp;ItemNames),0)),"")</f>
        <v>Λουκάνικα Χωριάτικα Creta Farms</v>
      </c>
      <c r="F69" s="14" t="str">
        <f t="array" ref="F69">IF(COUNTA(CombinationNames)&gt;=ROWS($F$1:F68),INDEX(CombinationNames,MATCH(SMALL(COUNTIF(CombinationNames,"&lt;"&amp;CombinationNames),ROW(F68)),COUNTIF(CombinationNames,"&lt;"&amp;CombinationNames),0)),"")</f>
        <v>Φάβα Αντώνη</v>
      </c>
    </row>
    <row r="70" spans="4:6" x14ac:dyDescent="0.35">
      <c r="D70" t="str">
        <f>IFERROR(INDEX(Υλικά!$B$2:$B$140,MATCH(ROW()-ROW($D$1),Υλικά!$A$2:$A$140,0)),"")</f>
        <v>Αλεύρι ΓΟΧ Μύλοι Αγ. Γεωργίου</v>
      </c>
      <c r="E70" t="str">
        <f t="array" aca="1" ref="E70" ca="1">IF(COUNTA(ItemNames)&gt;=ROWS($E$1:E69),INDEX(ItemNames,MATCH(SMALL(COUNTIF(ItemNames,"&lt;"&amp;ItemNames),ROW(E69)),COUNTIF(ItemNames,"&lt;"&amp;ItemNames),0)),"")</f>
        <v>Μανιτάρια</v>
      </c>
      <c r="F70" s="14" t="str">
        <f t="array" ref="F70">IF(COUNTA(CombinationNames)&gt;=ROWS($F$1:F69),INDEX(CombinationNames,MATCH(SMALL(COUNTIF(CombinationNames,"&lt;"&amp;CombinationNames),ROW(F69)),COUNTIF(CombinationNames,"&lt;"&amp;CombinationNames),0)),"")</f>
        <v>Φακή Αλέκου</v>
      </c>
    </row>
    <row r="71" spans="4:6" x14ac:dyDescent="0.35">
      <c r="D71" t="str">
        <f>IFERROR(INDEX(Υλικά!$B$2:$B$140,MATCH(ROW()-ROW($D$1),Υλικά!$A$2:$A$140,0)),"")</f>
        <v>ΣπανακόΠρασόπιτα Χορευτή</v>
      </c>
      <c r="E71" t="str">
        <f t="array" aca="1" ref="E71" ca="1">IF(COUNTA(ItemNames)&gt;=ROWS($E$1:E70),INDEX(ItemNames,MATCH(SMALL(COUNTIF(ItemNames,"&lt;"&amp;ItemNames),ROW(E70)),COUNTIF(ItemNames,"&lt;"&amp;ItemNames),0)),"")</f>
        <v>Μαντερίνι</v>
      </c>
      <c r="F71" s="14" t="str">
        <f t="array" ref="F71">IF(COUNTA(CombinationNames)&gt;=ROWS($F$1:F70),INDEX(CombinationNames,MATCH(SMALL(COUNTIF(CombinationNames,"&lt;"&amp;CombinationNames),ROW(F70)),COUNTIF(CombinationNames,"&lt;"&amp;CombinationNames),0)),"")</f>
        <v>Φακή Αντώνη</v>
      </c>
    </row>
    <row r="72" spans="4:6" x14ac:dyDescent="0.35">
      <c r="D72" t="str">
        <f>IFERROR(INDEX(Υλικά!$B$2:$B$140,MATCH(ROW()-ROW($D$1),Υλικά!$A$2:$A$140,0)),"")</f>
        <v>Πληγούρι Fytro</v>
      </c>
      <c r="E72" t="str">
        <f t="array" aca="1" ref="E72" ca="1">IF(COUNTA(ItemNames)&gt;=ROWS($E$1:E71),INDEX(ItemNames,MATCH(SMALL(COUNTIF(ItemNames,"&lt;"&amp;ItemNames),ROW(E71)),COUNTIF(ItemNames,"&lt;"&amp;ItemNames),0)),"")</f>
        <v>Μαρμελάδα Βύσσινο SpinSpan</v>
      </c>
      <c r="F72" s="14" t="str">
        <f t="array" ref="F72">IF(COUNTA(CombinationNames)&gt;=ROWS($F$1:F71),INDEX(CombinationNames,MATCH(SMALL(COUNTIF(CombinationNames,"&lt;"&amp;CombinationNames),ROW(F71)),COUNTIF(CombinationNames,"&lt;"&amp;CombinationNames),0)),"")</f>
        <v>Φασολάδα Αντώνη</v>
      </c>
    </row>
    <row r="73" spans="4:6" x14ac:dyDescent="0.35">
      <c r="D73" t="str">
        <f>IFERROR(INDEX(Υλικά!$B$2:$B$140,MATCH(ROW()-ROW($D$1),Υλικά!$A$2:$A$140,0)),"")</f>
        <v>Φυστικοβούτυρο</v>
      </c>
      <c r="E73" t="str">
        <f t="array" aca="1" ref="E73" ca="1">IF(COUNTA(ItemNames)&gt;=ROWS($E$1:E72),INDEX(ItemNames,MATCH(SMALL(COUNTIF(ItemNames,"&lt;"&amp;ItemNames),ROW(E72)),COUNTIF(ItemNames,"&lt;"&amp;ItemNames),0)),"")</f>
        <v>Μαρούλι</v>
      </c>
      <c r="F73" s="14" t="str">
        <f t="array" ref="F73">IF(COUNTA(CombinationNames)&gt;=ROWS($F$1:F72),INDEX(CombinationNames,MATCH(SMALL(COUNTIF(CombinationNames,"&lt;"&amp;CombinationNames),ROW(F72)),COUNTIF(CombinationNames,"&lt;"&amp;CombinationNames),0)),"")</f>
        <v>Φασολάκια Αλέκου</v>
      </c>
    </row>
    <row r="74" spans="4:6" x14ac:dyDescent="0.35">
      <c r="D74" t="str">
        <f>IFERROR(INDEX(Υλικά!$B$2:$B$140,MATCH(ROW()-ROW($D$1),Υλικά!$A$2:$A$140,0)),"")</f>
        <v>Αχλάδι</v>
      </c>
      <c r="E74" t="str">
        <f t="array" aca="1" ref="E74" ca="1">IF(COUNTA(ItemNames)&gt;=ROWS($E$1:E73),INDEX(ItemNames,MATCH(SMALL(COUNTIF(ItemNames,"&lt;"&amp;ItemNames),ROW(E73)),COUNTIF(ItemNames,"&lt;"&amp;ItemNames),0)),"")</f>
        <v>Μέλι</v>
      </c>
      <c r="F74" s="14" t="str">
        <f t="array" ref="F74">IF(COUNTA(CombinationNames)&gt;=ROWS($F$1:F73),INDEX(CombinationNames,MATCH(SMALL(COUNTIF(CombinationNames,"&lt;"&amp;CombinationNames),ROW(F73)),COUNTIF(CombinationNames,"&lt;"&amp;CombinationNames),0)),"")</f>
        <v>Φασολάκια Αντώνη</v>
      </c>
    </row>
    <row r="75" spans="4:6" x14ac:dyDescent="0.35">
      <c r="D75" t="str">
        <f>IFERROR(INDEX(Υλικά!$B$2:$B$140,MATCH(ROW()-ROW($D$1),Υλικά!$A$2:$A$140,0)),"")</f>
        <v>Σπιτική Χορτόπιτα Χρυσή Ζύμη</v>
      </c>
      <c r="E75" t="str">
        <f t="array" aca="1" ref="E75" ca="1">IF(COUNTA(ItemNames)&gt;=ROWS($E$1:E74),INDEX(ItemNames,MATCH(SMALL(COUNTIF(ItemNames,"&lt;"&amp;ItemNames),ROW(E74)),COUNTIF(ItemNames,"&lt;"&amp;ItemNames),0)),"")</f>
        <v>Μελιτζάνες</v>
      </c>
      <c r="F75" s="14" t="str">
        <f t="array" ref="F75">IF(COUNTA(CombinationNames)&gt;=ROWS($F$1:F74),INDEX(CombinationNames,MATCH(SMALL(COUNTIF(CombinationNames,"&lt;"&amp;CombinationNames),ROW(F74)),COUNTIF(CombinationNames,"&lt;"&amp;CombinationNames),0)),"")</f>
        <v>Φρέσκα Κουκιά</v>
      </c>
    </row>
    <row r="76" spans="4:6" x14ac:dyDescent="0.35">
      <c r="D76" t="str">
        <f>IFERROR(INDEX(Υλικά!$B$2:$B$140,MATCH(ROW()-ROW($D$1),Υλικά!$A$2:$A$140,0)),"")</f>
        <v>Μαρούλι</v>
      </c>
      <c r="E76" t="str">
        <f t="array" aca="1" ref="E76" ca="1">IF(COUNTA(ItemNames)&gt;=ROWS($E$1:E75),INDEX(ItemNames,MATCH(SMALL(COUNTIF(ItemNames,"&lt;"&amp;ItemNames),ROW(E75)),COUNTIF(ItemNames,"&lt;"&amp;ItemNames),0)),"")</f>
        <v>Μήλο</v>
      </c>
      <c r="F76" s="14" t="str">
        <f t="array" ref="F76">IF(COUNTA(CombinationNames)&gt;=ROWS($F$1:F75),INDEX(CombinationNames,MATCH(SMALL(COUNTIF(CombinationNames,"&lt;"&amp;CombinationNames),ROW(F75)),COUNTIF(CombinationNames,"&lt;"&amp;CombinationNames),0)),"")</f>
        <v>Χοιρινό Πρασοσέλινο</v>
      </c>
    </row>
    <row r="77" spans="4:6" x14ac:dyDescent="0.35">
      <c r="D77" t="str">
        <f>IFERROR(INDEX(Υλικά!$B$2:$B$140,MATCH(ROW()-ROW($D$1),Υλικά!$A$2:$A$140,0)),"")</f>
        <v>Κουκιά</v>
      </c>
      <c r="E77" t="str">
        <f t="array" aca="1" ref="E77" ca="1">IF(COUNTA(ItemNames)&gt;=ROWS($E$1:E76),INDEX(ItemNames,MATCH(SMALL(COUNTIF(ItemNames,"&lt;"&amp;ItemNames),ROW(E76)),COUNTIF(ItemNames,"&lt;"&amp;ItemNames),0)),"")</f>
        <v>Μοσχάρι άπαχο</v>
      </c>
      <c r="F77" s="14" t="str">
        <f t="array" ref="F77">IF(COUNTA(CombinationNames)&gt;=ROWS($F$1:F76),INDEX(CombinationNames,MATCH(SMALL(COUNTIF(CombinationNames,"&lt;"&amp;CombinationNames),ROW(F76)),COUNTIF(CombinationNames,"&lt;"&amp;CombinationNames),0)),"")</f>
        <v>Χοιρινό Φρικασέ Μαριάνθης</v>
      </c>
    </row>
    <row r="78" spans="4:6" x14ac:dyDescent="0.35">
      <c r="D78" t="str">
        <f>IFERROR(INDEX(Υλικά!$B$2:$B$140,MATCH(ROW()-ROW($D$1),Υλικά!$A$2:$A$140,0)),"")</f>
        <v>Καρύδια</v>
      </c>
      <c r="E78" t="str">
        <f t="array" aca="1" ref="E78" ca="1">IF(COUNTA(ItemNames)&gt;=ROWS($E$1:E77),INDEX(ItemNames,MATCH(SMALL(COUNTIF(ItemNames,"&lt;"&amp;ItemNames),ROW(E77)),COUNTIF(ItemNames,"&lt;"&amp;ItemNames),0)),"")</f>
        <v>Μπακαλιάρος φρέσκος</v>
      </c>
      <c r="F78" s="14" t="str">
        <f t="array" ref="F78">IF(COUNTA(CombinationNames)&gt;=ROWS($F$1:F77),INDEX(CombinationNames,MATCH(SMALL(COUNTIF(CombinationNames,"&lt;"&amp;CombinationNames),ROW(F77)),COUNTIF(CombinationNames,"&lt;"&amp;CombinationNames),0)),"")</f>
        <v>Χούμους</v>
      </c>
    </row>
    <row r="79" spans="4:6" x14ac:dyDescent="0.35">
      <c r="D79" t="str">
        <f>IFERROR(INDEX(Υλικά!$B$2:$B$140,MATCH(ROW()-ROW($D$1),Υλικά!$A$2:$A$140,0)),"")</f>
        <v>Σέλερι</v>
      </c>
      <c r="E79" t="str">
        <f t="array" aca="1" ref="E79" ca="1">IF(COUNTA(ItemNames)&gt;=ROWS($E$1:E78),INDEX(ItemNames,MATCH(SMALL(COUNTIF(ItemNames,"&lt;"&amp;ItemNames),ROW(E78)),COUNTIF(ItemNames,"&lt;"&amp;ItemNames),0)),"")</f>
        <v>Μπάμιες Κατεψυγμένες</v>
      </c>
      <c r="F79" s="14" t="str">
        <f t="array" ref="F79">IF(COUNTA(CombinationNames)&gt;=ROWS($F$1:F78),INDEX(CombinationNames,MATCH(SMALL(COUNTIF(CombinationNames,"&lt;"&amp;CombinationNames),ROW(F78)),COUNTIF(CombinationNames,"&lt;"&amp;CombinationNames),0)),"")</f>
        <v>Χωριάτικη Σαλάτα</v>
      </c>
    </row>
    <row r="80" spans="4:6" x14ac:dyDescent="0.35">
      <c r="D80" t="str">
        <f>IFERROR(INDEX(Υλικά!$B$2:$B$140,MATCH(ROW()-ROW($D$1),Υλικά!$A$2:$A$140,0)),"")</f>
        <v>Φυστικοβούτυρο Κακάο Kiss Earth</v>
      </c>
      <c r="E80" t="str">
        <f t="array" aca="1" ref="E80" ca="1">IF(COUNTA(ItemNames)&gt;=ROWS($E$1:E79),INDEX(ItemNames,MATCH(SMALL(COUNTIF(ItemNames,"&lt;"&amp;ItemNames),ROW(E79)),COUNTIF(ItemNames,"&lt;"&amp;ItemNames),0)),"")</f>
        <v>Μπανάνα</v>
      </c>
      <c r="F80" s="14" t="str">
        <f t="array" ref="F80">IF(COUNTA(CombinationNames)&gt;=ROWS($F$1:F79),INDEX(CombinationNames,MATCH(SMALL(COUNTIF(CombinationNames,"&lt;"&amp;CombinationNames),ROW(F79)),COUNTIF(CombinationNames,"&lt;"&amp;CombinationNames),0)),"")</f>
        <v>Ψητά Λαχανικά</v>
      </c>
    </row>
    <row r="81" spans="4:6" x14ac:dyDescent="0.35">
      <c r="D81" t="str">
        <f>IFERROR(INDEX(Υλικά!$B$2:$B$140,MATCH(ROW()-ROW($D$1),Υλικά!$A$2:$A$140,0)),"")</f>
        <v>Φασολάκια FROZA</v>
      </c>
      <c r="E81" t="str">
        <f t="array" aca="1" ref="E81" ca="1">IF(COUNTA(ItemNames)&gt;=ROWS($E$1:E80),INDEX(ItemNames,MATCH(SMALL(COUNTIF(ItemNames,"&lt;"&amp;ItemNames),ROW(E80)),COUNTIF(ItemNames,"&lt;"&amp;ItemNames),0)),"")</f>
        <v>Μπαρμπούνι</v>
      </c>
      <c r="F81" s="14" t="str">
        <f t="array" ref="F81">IF(COUNTA(CombinationNames)&gt;=ROWS($F$1:F80),INDEX(CombinationNames,MATCH(SMALL(COUNTIF(CombinationNames,"&lt;"&amp;CombinationNames),ROW(F80)),COUNTIF(CombinationNames,"&lt;"&amp;CombinationNames),0)),"")</f>
        <v>Ψωμί</v>
      </c>
    </row>
    <row r="82" spans="4:6" x14ac:dyDescent="0.35">
      <c r="D82" t="str">
        <f>IFERROR(INDEX(Υλικά!$B$2:$B$140,MATCH(ROW()-ROW($D$1),Υλικά!$A$2:$A$140,0)),"")</f>
        <v>Αλεύρι Καλαμποκιού</v>
      </c>
      <c r="E82" t="str">
        <f t="array" aca="1" ref="E82" ca="1">IF(COUNTA(ItemNames)&gt;=ROWS($E$1:E81),INDEX(ItemNames,MATCH(SMALL(COUNTIF(ItemNames,"&lt;"&amp;ItemNames),ROW(E81)),COUNTIF(ItemNames,"&lt;"&amp;ItemNames),0)),"")</f>
        <v>Μπισκότα Digestive Παπαδοπούλου Κόκκινα</v>
      </c>
      <c r="F82" s="14" t="str">
        <f t="array" ref="F82">IF(COUNTA(CombinationNames)&gt;=ROWS($F$1:F81),INDEX(CombinationNames,MATCH(SMALL(COUNTIF(CombinationNames,"&lt;"&amp;CombinationNames),ROW(F81)),COUNTIF(CombinationNames,"&lt;"&amp;CombinationNames),0)),"")</f>
        <v/>
      </c>
    </row>
    <row r="83" spans="4:6" x14ac:dyDescent="0.35">
      <c r="D83" t="str">
        <f>IFERROR(INDEX(Υλικά!$B$2:$B$140,MATCH(ROW()-ROW($D$1),Υλικά!$A$2:$A$140,0)),"")</f>
        <v>ΑξιαγάΠιτες</v>
      </c>
      <c r="E83" t="str">
        <f t="array" aca="1" ref="E83" ca="1">IF(COUNTA(ItemNames)&gt;=ROWS($E$1:E82),INDEX(ItemNames,MATCH(SMALL(COUNTIF(ItemNames,"&lt;"&amp;ItemNames),ROW(E82)),COUNTIF(ItemNames,"&lt;"&amp;ItemNames),0)),"")</f>
        <v>Μπισκότα McVities Club Orange</v>
      </c>
      <c r="F83" s="14" t="str">
        <f t="array" ref="F83">IF(COUNTA(CombinationNames)&gt;=ROWS($F$1:F82),INDEX(CombinationNames,MATCH(SMALL(COUNTIF(CombinationNames,"&lt;"&amp;CombinationNames),ROW(F82)),COUNTIF(CombinationNames,"&lt;"&amp;CombinationNames),0)),"")</f>
        <v/>
      </c>
    </row>
    <row r="84" spans="4:6" x14ac:dyDescent="0.35">
      <c r="D84" t="str">
        <f>IFERROR(INDEX(Υλικά!$B$2:$B$140,MATCH(ROW()-ROW($D$1),Υλικά!$A$2:$A$140,0)),"")</f>
        <v>Σολωμός</v>
      </c>
      <c r="E84" t="str">
        <f t="array" aca="1" ref="E84" ca="1">IF(COUNTA(ItemNames)&gt;=ROWS($E$1:E83),INDEX(ItemNames,MATCH(SMALL(COUNTIF(ItemNames,"&lt;"&amp;ItemNames),ROW(E83)),COUNTIF(ItemNames,"&lt;"&amp;ItemNames),0)),"")</f>
        <v>Μπρόκολο</v>
      </c>
      <c r="F84" s="14" t="str">
        <f t="array" ref="F84">IF(COUNTA(CombinationNames)&gt;=ROWS($F$1:F83),INDEX(CombinationNames,MATCH(SMALL(COUNTIF(CombinationNames,"&lt;"&amp;CombinationNames),ROW(F83)),COUNTIF(CombinationNames,"&lt;"&amp;CombinationNames),0)),"")</f>
        <v/>
      </c>
    </row>
    <row r="85" spans="4:6" x14ac:dyDescent="0.35">
      <c r="D85" t="str">
        <f>IFERROR(INDEX(Υλικά!$B$2:$B$140,MATCH(ROW()-ROW($D$1),Υλικά!$A$2:$A$140,0)),"")</f>
        <v>Πορτοκάλι</v>
      </c>
      <c r="E85" t="str">
        <f t="array" aca="1" ref="E85" ca="1">IF(COUNTA(ItemNames)&gt;=ROWS($E$1:E84),INDEX(ItemNames,MATCH(SMALL(COUNTIF(ItemNames,"&lt;"&amp;ItemNames),ROW(E84)),COUNTIF(ItemNames,"&lt;"&amp;ItemNames),0)),"")</f>
        <v>Μπύρα 6%</v>
      </c>
      <c r="F85" s="14" t="str">
        <f t="array" ref="F85">IF(COUNTA(CombinationNames)&gt;=ROWS($F$1:F84),INDEX(CombinationNames,MATCH(SMALL(COUNTIF(CombinationNames,"&lt;"&amp;CombinationNames),ROW(F84)),COUNTIF(CombinationNames,"&lt;"&amp;CombinationNames),0)),"")</f>
        <v/>
      </c>
    </row>
    <row r="86" spans="4:6" x14ac:dyDescent="0.35">
      <c r="D86" t="str">
        <f>IFERROR(INDEX(Υλικά!$B$2:$B$140,MATCH(ROW()-ROW($D$1),Υλικά!$A$2:$A$140,0)),"")</f>
        <v>Γάλα Ζαχαρούχο</v>
      </c>
      <c r="E86" t="str">
        <f t="array" aca="1" ref="E86" ca="1">IF(COUNTA(ItemNames)&gt;=ROWS($E$1:E85),INDEX(ItemNames,MATCH(SMALL(COUNTIF(ItemNames,"&lt;"&amp;ItemNames),ROW(E85)),COUNTIF(ItemNames,"&lt;"&amp;ItemNames),0)),"")</f>
        <v>Μύδια Pescanova</v>
      </c>
      <c r="F86" s="14" t="str">
        <f t="array" ref="F86">IF(COUNTA(CombinationNames)&gt;=ROWS($F$1:F85),INDEX(CombinationNames,MATCH(SMALL(COUNTIF(CombinationNames,"&lt;"&amp;CombinationNames),ROW(F85)),COUNTIF(CombinationNames,"&lt;"&amp;CombinationNames),0)),"")</f>
        <v/>
      </c>
    </row>
    <row r="87" spans="4:6" x14ac:dyDescent="0.35">
      <c r="D87" t="str">
        <f>IFERROR(INDEX(Υλικά!$B$2:$B$140,MATCH(ROW()-ROW($D$1),Υλικά!$A$2:$A$140,0)),"")</f>
        <v>Χόρτα</v>
      </c>
      <c r="E87" t="str">
        <f t="array" aca="1" ref="E87" ca="1">IF(COUNTA(ItemNames)&gt;=ROWS($E$1:E86),INDEX(ItemNames,MATCH(SMALL(COUNTIF(ItemNames,"&lt;"&amp;ItemNames),ROW(E86)),COUNTIF(ItemNames,"&lt;"&amp;ItemNames),0)),"")</f>
        <v>Μυζήθρα</v>
      </c>
      <c r="F87" s="14" t="str">
        <f t="array" ref="F87">IF(COUNTA(CombinationNames)&gt;=ROWS($F$1:F86),INDEX(CombinationNames,MATCH(SMALL(COUNTIF(CombinationNames,"&lt;"&amp;CombinationNames),ROW(F86)),COUNTIF(CombinationNames,"&lt;"&amp;CombinationNames),0)),"")</f>
        <v/>
      </c>
    </row>
    <row r="88" spans="4:6" x14ac:dyDescent="0.35">
      <c r="D88" t="str">
        <f>IFERROR(INDEX(Υλικά!$B$2:$B$140,MATCH(ROW()-ROW($D$1),Υλικά!$A$2:$A$140,0)),"")</f>
        <v>Πράσο</v>
      </c>
      <c r="E88" t="str">
        <f t="array" aca="1" ref="E88" ca="1">IF(COUNTA(ItemNames)&gt;=ROWS($E$1:E87),INDEX(ItemNames,MATCH(SMALL(COUNTIF(ItemNames,"&lt;"&amp;ItemNames),ROW(E87)),COUNTIF(ItemNames,"&lt;"&amp;ItemNames),0)),"")</f>
        <v>Νιόκι Πατάτας Μικρές Φάρμες</v>
      </c>
      <c r="F88" s="14" t="str">
        <f t="array" ref="F88">IF(COUNTA(CombinationNames)&gt;=ROWS($F$1:F87),INDEX(CombinationNames,MATCH(SMALL(COUNTIF(CombinationNames,"&lt;"&amp;CombinationNames),ROW(F87)),COUNTIF(CombinationNames,"&lt;"&amp;CombinationNames),0)),"")</f>
        <v/>
      </c>
    </row>
    <row r="89" spans="4:6" x14ac:dyDescent="0.35">
      <c r="D89" t="str">
        <f>IFERROR(INDEX(Υλικά!$B$2:$B$140,MATCH(ROW()-ROW($D$1),Υλικά!$A$2:$A$140,0)),"")</f>
        <v>Πέρκα Καλλιμάνη</v>
      </c>
      <c r="E89" t="str">
        <f t="array" aca="1" ref="E89" ca="1">IF(COUNTA(ItemNames)&gt;=ROWS($E$1:E88),INDEX(ItemNames,MATCH(SMALL(COUNTIF(ItemNames,"&lt;"&amp;ItemNames),ROW(E88)),COUNTIF(ItemNames,"&lt;"&amp;ItemNames),0)),"")</f>
        <v>Νιφάδες Βρώμης Ολικής Quaker</v>
      </c>
      <c r="F89" s="14" t="str">
        <f t="array" ref="F89">IF(COUNTA(CombinationNames)&gt;=ROWS($F$1:F88),INDEX(CombinationNames,MATCH(SMALL(COUNTIF(CombinationNames,"&lt;"&amp;CombinationNames),ROW(F88)),COUNTIF(CombinationNames,"&lt;"&amp;CombinationNames),0)),"")</f>
        <v/>
      </c>
    </row>
    <row r="90" spans="4:6" x14ac:dyDescent="0.35">
      <c r="D90" t="str">
        <f>IFERROR(INDEX(Υλικά!$B$2:$B$140,MATCH(ROW()-ROW($D$1),Υλικά!$A$2:$A$140,0)),"")</f>
        <v>Φασόλια Μαυροομάτικα</v>
      </c>
      <c r="E90" t="str">
        <f t="array" aca="1" ref="E90" ca="1">IF(COUNTA(ItemNames)&gt;=ROWS($E$1:E89),INDEX(ItemNames,MATCH(SMALL(COUNTIF(ItemNames,"&lt;"&amp;ItemNames),ROW(E89)),COUNTIF(ItemNames,"&lt;"&amp;ItemNames),0)),"")</f>
        <v>Ντομάτα</v>
      </c>
      <c r="F90" s="14" t="str">
        <f t="array" ref="F90">IF(COUNTA(CombinationNames)&gt;=ROWS($F$1:F89),INDEX(CombinationNames,MATCH(SMALL(COUNTIF(CombinationNames,"&lt;"&amp;CombinationNames),ROW(F89)),COUNTIF(CombinationNames,"&lt;"&amp;CombinationNames),0)),"")</f>
        <v/>
      </c>
    </row>
    <row r="91" spans="4:6" x14ac:dyDescent="0.35">
      <c r="D91" t="str">
        <f>IFERROR(INDEX(Υλικά!$B$2:$B$140,MATCH(ROW()-ROW($D$1),Υλικά!$A$2:$A$140,0)),"")</f>
        <v>Πάστα Ολικής Μέλισσα</v>
      </c>
      <c r="E91" t="str">
        <f t="array" aca="1" ref="E91" ca="1">IF(COUNTA(ItemNames)&gt;=ROWS($E$1:E90),INDEX(ItemNames,MATCH(SMALL(COUNTIF(ItemNames,"&lt;"&amp;ItemNames),ROW(E90)),COUNTIF(ItemNames,"&lt;"&amp;ItemNames),0)),"")</f>
        <v>Ντομάτα κονκασέ</v>
      </c>
      <c r="F91" s="14" t="str">
        <f t="array" ref="F91">IF(COUNTA(CombinationNames)&gt;=ROWS($F$1:F90),INDEX(CombinationNames,MATCH(SMALL(COUNTIF(CombinationNames,"&lt;"&amp;CombinationNames),ROW(F90)),COUNTIF(CombinationNames,"&lt;"&amp;CombinationNames),0)),"")</f>
        <v/>
      </c>
    </row>
    <row r="92" spans="4:6" x14ac:dyDescent="0.35">
      <c r="D92" t="str">
        <f>IFERROR(INDEX(Υλικά!$B$2:$B$140,MATCH(ROW()-ROW($D$1),Υλικά!$A$2:$A$140,0)),"")</f>
        <v>Σπανάκι Froza</v>
      </c>
      <c r="E92" t="str">
        <f t="array" aca="1" ref="E92" ca="1">IF(COUNTA(ItemNames)&gt;=ROWS($E$1:E91),INDEX(ItemNames,MATCH(SMALL(COUNTIF(ItemNames,"&lt;"&amp;ItemNames),ROW(E91)),COUNTIF(ItemNames,"&lt;"&amp;ItemNames),0)),"")</f>
        <v>Ντομάτα Τρίφτη Μπαρμπα-Στάθης</v>
      </c>
      <c r="F92" s="14" t="str">
        <f t="array" ref="F92">IF(COUNTA(CombinationNames)&gt;=ROWS($F$1:F91),INDEX(CombinationNames,MATCH(SMALL(COUNTIF(CombinationNames,"&lt;"&amp;CombinationNames),ROW(F91)),COUNTIF(CombinationNames,"&lt;"&amp;CombinationNames),0)),"")</f>
        <v/>
      </c>
    </row>
    <row r="93" spans="4:6" x14ac:dyDescent="0.35">
      <c r="D93" t="str">
        <f>IFERROR(INDEX(Υλικά!$B$2:$B$140,MATCH(ROW()-ROW($D$1),Υλικά!$A$2:$A$140,0)),"")</f>
        <v>Φύλλο Κρούστα Χρυσή Ζύμη</v>
      </c>
      <c r="E93" t="str">
        <f t="array" aca="1" ref="E93" ca="1">IF(COUNTA(ItemNames)&gt;=ROWS($E$1:E92),INDEX(ItemNames,MATCH(SMALL(COUNTIF(ItemNames,"&lt;"&amp;ItemNames),ROW(E92)),COUNTIF(ItemNames,"&lt;"&amp;ItemNames),0)),"")</f>
        <v>Παξιμάδια Κυθήρων Ολικής ΣίκαληςΑΒ</v>
      </c>
      <c r="F93" s="14" t="str">
        <f t="array" ref="F93">IF(COUNTA(CombinationNames)&gt;=ROWS($F$1:F92),INDEX(CombinationNames,MATCH(SMALL(COUNTIF(CombinationNames,"&lt;"&amp;CombinationNames),ROW(F92)),COUNTIF(CombinationNames,"&lt;"&amp;CombinationNames),0)),"")</f>
        <v/>
      </c>
    </row>
    <row r="94" spans="4:6" x14ac:dyDescent="0.35">
      <c r="D94" t="str">
        <f>IFERROR(INDEX(Υλικά!$B$2:$B$140,MATCH(ROW()-ROW($D$1),Υλικά!$A$2:$A$140,0)),"")</f>
        <v>Μύδια Pescanova</v>
      </c>
      <c r="E94" t="str">
        <f t="array" aca="1" ref="E94" ca="1">IF(COUNTA(ItemNames)&gt;=ROWS($E$1:E93),INDEX(ItemNames,MATCH(SMALL(COUNTIF(ItemNames,"&lt;"&amp;ItemNames),ROW(E93)),COUNTIF(ItemNames,"&lt;"&amp;ItemNames),0)),"")</f>
        <v>Παξιμάδια Λήμνου Κριθαρένια ΑΒ</v>
      </c>
      <c r="F94" s="14" t="str">
        <f t="array" ref="F94">IF(COUNTA(CombinationNames)&gt;=ROWS($F$1:F93),INDEX(CombinationNames,MATCH(SMALL(COUNTIF(CombinationNames,"&lt;"&amp;CombinationNames),ROW(F93)),COUNTIF(CombinationNames,"&lt;"&amp;CombinationNames),0)),"")</f>
        <v/>
      </c>
    </row>
    <row r="95" spans="4:6" x14ac:dyDescent="0.35">
      <c r="D95" t="str">
        <f>IFERROR(INDEX(Υλικά!$B$2:$B$140,MATCH(ROW()-ROW($D$1),Υλικά!$A$2:$A$140,0)),"")</f>
        <v>Γύρος Χοιρινός nostimost</v>
      </c>
      <c r="E95" t="str">
        <f t="array" aca="1" ref="E95" ca="1">IF(COUNTA(ItemNames)&gt;=ROWS($E$1:E94),INDEX(ItemNames,MATCH(SMALL(COUNTIF(ItemNames,"&lt;"&amp;ItemNames),ROW(E94)),COUNTIF(ItemNames,"&lt;"&amp;ItemNames),0)),"")</f>
        <v>Πάστα Barilla</v>
      </c>
      <c r="F95" s="14" t="str">
        <f t="array" ref="F95">IF(COUNTA(CombinationNames)&gt;=ROWS($F$1:F94),INDEX(CombinationNames,MATCH(SMALL(COUNTIF(CombinationNames,"&lt;"&amp;CombinationNames),ROW(F94)),COUNTIF(CombinationNames,"&lt;"&amp;CombinationNames),0)),"")</f>
        <v/>
      </c>
    </row>
    <row r="96" spans="4:6" x14ac:dyDescent="0.35">
      <c r="D96" t="str">
        <f>IFERROR(INDEX(Υλικά!$B$2:$B$140,MATCH(ROW()-ROW($D$1),Υλικά!$A$2:$A$140,0)),"")</f>
        <v>Φάβα</v>
      </c>
      <c r="E96" t="str">
        <f t="array" aca="1" ref="E96" ca="1">IF(COUNTA(ItemNames)&gt;=ROWS($E$1:E95),INDEX(ItemNames,MATCH(SMALL(COUNTIF(ItemNames,"&lt;"&amp;ItemNames),ROW(E95)),COUNTIF(ItemNames,"&lt;"&amp;ItemNames),0)),"")</f>
        <v>Πάστα Ολικής Μέλισσα</v>
      </c>
      <c r="F96" s="14" t="str">
        <f t="array" ref="F96">IF(COUNTA(CombinationNames)&gt;=ROWS($F$1:F95),INDEX(CombinationNames,MATCH(SMALL(COUNTIF(CombinationNames,"&lt;"&amp;CombinationNames),ROW(F95)),COUNTIF(CombinationNames,"&lt;"&amp;CombinationNames),0)),"")</f>
        <v/>
      </c>
    </row>
    <row r="97" spans="1:7" x14ac:dyDescent="0.35">
      <c r="D97" t="str">
        <f>IFERROR(INDEX(Υλικά!$B$2:$B$140,MATCH(ROW()-ROW($D$1),Υλικά!$A$2:$A$140,0)),"")</f>
        <v>Γαλέος</v>
      </c>
      <c r="E97" t="str">
        <f t="array" aca="1" ref="E97" ca="1">IF(COUNTA(ItemNames)&gt;=ROWS($E$1:E96),INDEX(ItemNames,MATCH(SMALL(COUNTIF(ItemNames,"&lt;"&amp;ItemNames),ROW(E96)),COUNTIF(ItemNames,"&lt;"&amp;ItemNames),0)),"")</f>
        <v>Παστέλι με Φυστίκι</v>
      </c>
      <c r="F97" s="14" t="str">
        <f t="array" ref="F97">IF(COUNTA(CombinationNames)&gt;=ROWS($F$1:F96),INDEX(CombinationNames,MATCH(SMALL(COUNTIF(CombinationNames,"&lt;"&amp;CombinationNames),ROW(F96)),COUNTIF(CombinationNames,"&lt;"&amp;CombinationNames),0)),"")</f>
        <v/>
      </c>
    </row>
    <row r="98" spans="1:7" x14ac:dyDescent="0.35">
      <c r="D98" t="str">
        <f>IFERROR(INDEX(Υλικά!$B$2:$B$140,MATCH(ROW()-ROW($D$1),Υλικά!$A$2:$A$140,0)),"")</f>
        <v>Πάστα Barilla</v>
      </c>
      <c r="E98" t="str">
        <f t="array" aca="1" ref="E98" ca="1">IF(COUNTA(ItemNames)&gt;=ROWS($E$1:E97),INDEX(ItemNames,MATCH(SMALL(COUNTIF(ItemNames,"&lt;"&amp;ItemNames),ROW(E97)),COUNTIF(ItemNames,"&lt;"&amp;ItemNames),0)),"")</f>
        <v>Πατάτα</v>
      </c>
      <c r="F98" s="14" t="str">
        <f t="array" ref="F98">IF(COUNTA(CombinationNames)&gt;=ROWS($F$1:F97),INDEX(CombinationNames,MATCH(SMALL(COUNTIF(CombinationNames,"&lt;"&amp;CombinationNames),ROW(F97)),COUNTIF(CombinationNames,"&lt;"&amp;CombinationNames),0)),"")</f>
        <v/>
      </c>
    </row>
    <row r="99" spans="1:7" x14ac:dyDescent="0.35">
      <c r="D99" t="str">
        <f>IFERROR(INDEX(Υλικά!$B$2:$B$140,MATCH(ROW()-ROW($D$1),Υλικά!$A$2:$A$140,0)),"")</f>
        <v>Cottage Cheese AB</v>
      </c>
      <c r="E99" t="str">
        <f t="array" aca="1" ref="E99" ca="1">IF(COUNTA(ItemNames)&gt;=ROWS($E$1:E98),INDEX(ItemNames,MATCH(SMALL(COUNTIF(ItemNames,"&lt;"&amp;ItemNames),ROW(E98)),COUNTIF(ItemNames,"&lt;"&amp;ItemNames),0)),"")</f>
        <v>Πατζάρι</v>
      </c>
      <c r="F99" s="14" t="str">
        <f t="array" ref="F99">IF(COUNTA(CombinationNames)&gt;=ROWS($F$1:F98),INDEX(CombinationNames,MATCH(SMALL(COUNTIF(CombinationNames,"&lt;"&amp;CombinationNames),ROW(F98)),COUNTIF(CombinationNames,"&lt;"&amp;CombinationNames),0)),"")</f>
        <v/>
      </c>
    </row>
    <row r="100" spans="1:7" x14ac:dyDescent="0.35">
      <c r="D100" t="str">
        <f>IFERROR(INDEX(Υλικά!$B$2:$B$140,MATCH(ROW()-ROW($D$1),Υλικά!$A$2:$A$140,0)),"")</f>
        <v>Τόνος φρέσκος</v>
      </c>
      <c r="E100" t="str">
        <f t="array" aca="1" ref="E100" ca="1">IF(COUNTA(ItemNames)&gt;=ROWS($E$1:E99),INDEX(ItemNames,MATCH(SMALL(COUNTIF(ItemNames,"&lt;"&amp;ItemNames),ROW(E99)),COUNTIF(ItemNames,"&lt;"&amp;ItemNames),0)),"")</f>
        <v>Πελτές Ντομάτας</v>
      </c>
      <c r="F100" s="14" t="str">
        <f t="array" ref="F100">IF(COUNTA(CombinationNames)&gt;=ROWS($F$1:F99),INDEX(CombinationNames,MATCH(SMALL(COUNTIF(CombinationNames,"&lt;"&amp;CombinationNames),ROW(F99)),COUNTIF(CombinationNames,"&lt;"&amp;CombinationNames),0)),"")</f>
        <v/>
      </c>
    </row>
    <row r="101" spans="1:7" x14ac:dyDescent="0.35">
      <c r="D101" t="str">
        <f>IFERROR(INDEX(Υλικά!$B$2:$B$140,MATCH(ROW()-ROW($D$1),Υλικά!$A$2:$A$140,0)),"")</f>
        <v>Λουκάνικα Μετσόβου ΑΒ</v>
      </c>
      <c r="E101" t="str">
        <f t="array" aca="1" ref="E101" ca="1">IF(COUNTA(ItemNames)&gt;=ROWS($E$1:E100),INDEX(ItemNames,MATCH(SMALL(COUNTIF(ItemNames,"&lt;"&amp;ItemNames),ROW(E100)),COUNTIF(ItemNames,"&lt;"&amp;ItemNames),0)),"")</f>
        <v>Πέρκα Καλλιμάνη</v>
      </c>
      <c r="F101" s="14" t="str">
        <f t="array" ref="F101">IF(COUNTA(CombinationNames)&gt;=ROWS($F$1:F100),INDEX(CombinationNames,MATCH(SMALL(COUNTIF(CombinationNames,"&lt;"&amp;CombinationNames),ROW(F100)),COUNTIF(CombinationNames,"&lt;"&amp;CombinationNames),0)),"")</f>
        <v/>
      </c>
    </row>
    <row r="102" spans="1:7" s="12" customFormat="1" x14ac:dyDescent="0.35">
      <c r="A102" s="13"/>
      <c r="B102" s="13"/>
      <c r="C102" s="13"/>
      <c r="D102" t="str">
        <f>IFERROR(INDEX(Υλικά!$B$2:$B$140,MATCH(ROW()-ROW($D$1),Υλικά!$A$2:$A$140,0)),"")</f>
        <v>Λουκάνικα Χωριάτικα Creta Farms</v>
      </c>
      <c r="E102" t="str">
        <f t="array" aca="1" ref="E102" ca="1">IF(COUNTA(ItemNames)&gt;=ROWS($E$1:E101),INDEX(ItemNames,MATCH(SMALL(COUNTIF(ItemNames,"&lt;"&amp;ItemNames),ROW(E101)),COUNTIF(ItemNames,"&lt;"&amp;ItemNames),0)),"")</f>
        <v>Πιπεριές</v>
      </c>
      <c r="F102" s="13"/>
      <c r="G102" s="13"/>
    </row>
    <row r="103" spans="1:7" x14ac:dyDescent="0.35">
      <c r="D103" t="str">
        <f>IFERROR(INDEX(Υλικά!$B$2:$B$140,MATCH(ROW()-ROW($D$1),Υλικά!$A$2:$A$140,0)),"")</f>
        <v>Τυρί Arla Protein Delite 5%</v>
      </c>
      <c r="E103" t="str">
        <f t="array" aca="1" ref="E103" ca="1">IF(COUNTA(ItemNames)&gt;=ROWS($E$1:E102),INDEX(ItemNames,MATCH(SMALL(COUNTIF(ItemNames,"&lt;"&amp;ItemNames),ROW(E102)),COUNTIF(ItemNames,"&lt;"&amp;ItemNames),0)),"")</f>
        <v>Πίτα Καραμολέγκος Αξιαγάπητη</v>
      </c>
    </row>
    <row r="104" spans="1:7" x14ac:dyDescent="0.35">
      <c r="D104" t="str">
        <f>IFERROR(INDEX(Υλικά!$B$2:$B$140,MATCH(ROW()-ROW($D$1),Υλικά!$A$2:$A$140,0)),"")</f>
        <v>Φασόλες</v>
      </c>
      <c r="E104" t="str">
        <f t="array" aca="1" ref="E104" ca="1">IF(COUNTA(ItemNames)&gt;=ROWS($E$1:E103),INDEX(ItemNames,MATCH(SMALL(COUNTIF(ItemNames,"&lt;"&amp;ItemNames),ROW(E103)),COUNTIF(ItemNames,"&lt;"&amp;ItemNames),0)),"")</f>
        <v>Πίτσα Τζάιαντ Χαμόν Μανιτάρια</v>
      </c>
    </row>
    <row r="105" spans="1:7" x14ac:dyDescent="0.35">
      <c r="D105" t="str">
        <f>IFERROR(INDEX(Υλικά!$B$2:$B$140,MATCH(ROW()-ROW($D$1),Υλικά!$A$2:$A$140,0)),"")</f>
        <v>Γαλοπούλα Πασσιάς Κορυφαίο</v>
      </c>
      <c r="E105" t="str">
        <f t="array" aca="1" ref="E105" ca="1">IF(COUNTA(ItemNames)&gt;=ROWS($E$1:E104),INDEX(ItemNames,MATCH(SMALL(COUNTIF(ItemNames,"&lt;"&amp;ItemNames),ROW(E104)),COUNTIF(ItemNames,"&lt;"&amp;ItemNames),0)),"")</f>
        <v>Πληγούρι Fytro</v>
      </c>
    </row>
    <row r="106" spans="1:7" x14ac:dyDescent="0.35">
      <c r="D106" t="str">
        <f>IFERROR(INDEX(Υλικά!$B$2:$B$140,MATCH(ROW()-ROW($D$1),Υλικά!$A$2:$A$140,0)),"")</f>
        <v>Χταπόδι</v>
      </c>
      <c r="E106" t="str">
        <f t="array" aca="1" ref="E106" ca="1">IF(COUNTA(ItemNames)&gt;=ROWS($E$1:E105),INDEX(ItemNames,MATCH(SMALL(COUNTIF(ItemNames,"&lt;"&amp;ItemNames),ROW(E105)),COUNTIF(ItemNames,"&lt;"&amp;ItemNames),0)),"")</f>
        <v>Πορτοκάλι</v>
      </c>
    </row>
    <row r="107" spans="1:7" x14ac:dyDescent="0.35">
      <c r="D107" t="str">
        <f>IFERROR(INDEX(Υλικά!$B$2:$B$140,MATCH(ROW()-ROW($D$1),Υλικά!$A$2:$A$140,0)),"")</f>
        <v>Τραχανάς Χιώτικο Κελλάρι</v>
      </c>
      <c r="E107" t="str">
        <f t="array" aca="1" ref="E107" ca="1">IF(COUNTA(ItemNames)&gt;=ROWS($E$1:E106),INDEX(ItemNames,MATCH(SMALL(COUNTIF(ItemNames,"&lt;"&amp;ItemNames),ROW(E106)),COUNTIF(ItemNames,"&lt;"&amp;ItemNames),0)),"")</f>
        <v>Ποτό 40%</v>
      </c>
    </row>
    <row r="108" spans="1:7" x14ac:dyDescent="0.35">
      <c r="D108" t="str">
        <f>IFERROR(INDEX(Υλικά!$B$2:$B$140,MATCH(ROW()-ROW($D$1),Υλικά!$A$2:$A$140,0)),"")</f>
        <v>Αμύγδαλα</v>
      </c>
      <c r="E108" t="str">
        <f t="array" aca="1" ref="E108" ca="1">IF(COUNTA(ItemNames)&gt;=ROWS($E$1:E107),INDEX(ItemNames,MATCH(SMALL(COUNTIF(ItemNames,"&lt;"&amp;ItemNames),ROW(E107)),COUNTIF(ItemNames,"&lt;"&amp;ItemNames),0)),"")</f>
        <v>Πράσο</v>
      </c>
    </row>
    <row r="109" spans="1:7" x14ac:dyDescent="0.35">
      <c r="D109" t="str">
        <f>IFERROR(INDEX(Υλικά!$B$2:$B$140,MATCH(ROW()-ROW($D$1),Υλικά!$A$2:$A$140,0)),"")</f>
        <v>Ρεβύθια</v>
      </c>
      <c r="E109" t="str">
        <f t="array" aca="1" ref="E109" ca="1">IF(COUNTA(ItemNames)&gt;=ROWS($E$1:E108),INDEX(ItemNames,MATCH(SMALL(COUNTIF(ItemNames,"&lt;"&amp;ItemNames),ROW(E108)),COUNTIF(ItemNames,"&lt;"&amp;ItemNames),0)),"")</f>
        <v>Ρεβύθια</v>
      </c>
    </row>
    <row r="110" spans="1:7" x14ac:dyDescent="0.35">
      <c r="D110" t="str">
        <f>IFERROR(INDEX(Υλικά!$B$2:$B$140,MATCH(ROW()-ROW($D$1),Υλικά!$A$2:$A$140,0)),"")</f>
        <v>Χορτόπιτα Κρητών Άρτος</v>
      </c>
      <c r="E110" t="str">
        <f t="array" aca="1" ref="E110" ca="1">IF(COUNTA(ItemNames)&gt;=ROWS($E$1:E109),INDEX(ItemNames,MATCH(SMALL(COUNTIF(ItemNames,"&lt;"&amp;ItemNames),ROW(E109)),COUNTIF(ItemNames,"&lt;"&amp;ItemNames),0)),"")</f>
        <v>Ροδάκινο</v>
      </c>
    </row>
    <row r="111" spans="1:7" x14ac:dyDescent="0.35">
      <c r="D111" t="str">
        <f>IFERROR(INDEX(Υλικά!$B$2:$B$140,MATCH(ROW()-ROW($D$1),Υλικά!$A$2:$A$140,0)),"")</f>
        <v>Φαγκρί</v>
      </c>
      <c r="E111" t="str">
        <f t="array" aca="1" ref="E111" ca="1">IF(COUNTA(ItemNames)&gt;=ROWS($E$1:E110),INDEX(ItemNames,MATCH(SMALL(COUNTIF(ItemNames,"&lt;"&amp;ItemNames),ROW(E110)),COUNTIF(ItemNames,"&lt;"&amp;ItemNames),0)),"")</f>
        <v>Ρόκα</v>
      </c>
    </row>
    <row r="112" spans="1:7" x14ac:dyDescent="0.35">
      <c r="D112" t="str">
        <f>IFERROR(INDEX(Υλικά!$B$2:$B$140,MATCH(ROW()-ROW($D$1),Υλικά!$A$2:$A$140,0)),"")</f>
        <v>Πατζάρι</v>
      </c>
      <c r="E112" t="str">
        <f t="array" aca="1" ref="E112" ca="1">IF(COUNTA(ItemNames)&gt;=ROWS($E$1:E111),INDEX(ItemNames,MATCH(SMALL(COUNTIF(ItemNames,"&lt;"&amp;ItemNames),ROW(E111)),COUNTIF(ItemNames,"&lt;"&amp;ItemNames),0)),"")</f>
        <v>Ρύζι parboiled</v>
      </c>
    </row>
    <row r="113" spans="4:5" x14ac:dyDescent="0.35">
      <c r="D113" t="str">
        <f>IFERROR(INDEX(Υλικά!$B$2:$B$140,MATCH(ROW()-ROW($D$1),Υλικά!$A$2:$A$140,0)),"")</f>
        <v>Σκουμπρί Φλόκος Λάδι</v>
      </c>
      <c r="E113" t="str">
        <f t="array" aca="1" ref="E113" ca="1">IF(COUNTA(ItemNames)&gt;=ROWS($E$1:E112),INDEX(ItemNames,MATCH(SMALL(COUNTIF(ItemNames,"&lt;"&amp;ItemNames),ROW(E112)),COUNTIF(ItemNames,"&lt;"&amp;ItemNames),0)),"")</f>
        <v>Σάλτσα Σόγιας</v>
      </c>
    </row>
    <row r="114" spans="4:5" x14ac:dyDescent="0.35">
      <c r="D114" t="str">
        <f>IFERROR(INDEX(Υλικά!$B$2:$B$140,MATCH(ROW()-ROW($D$1),Υλικά!$A$2:$A$140,0)),"")</f>
        <v>Ακτινίδιο</v>
      </c>
      <c r="E114" t="str">
        <f t="array" aca="1" ref="E114" ca="1">IF(COUNTA(ItemNames)&gt;=ROWS($E$1:E113),INDEX(ItemNames,MATCH(SMALL(COUNTIF(ItemNames,"&lt;"&amp;ItemNames),ROW(E113)),COUNTIF(ItemNames,"&lt;"&amp;ItemNames),0)),"")</f>
        <v>Σαρδέλα</v>
      </c>
    </row>
    <row r="115" spans="4:5" x14ac:dyDescent="0.35">
      <c r="D115" t="str">
        <f>IFERROR(INDEX(Υλικά!$B$2:$B$140,MATCH(ROW()-ROW($D$1),Υλικά!$A$2:$A$140,0)),"")</f>
        <v>Ανανάς Κονσέρβα σε Χυμό Del Monde</v>
      </c>
      <c r="E115" t="str">
        <f t="array" aca="1" ref="E115" ca="1">IF(COUNTA(ItemNames)&gt;=ROWS($E$1:E114),INDEX(ItemNames,MATCH(SMALL(COUNTIF(ItemNames,"&lt;"&amp;ItemNames),ROW(E114)),COUNTIF(ItemNames,"&lt;"&amp;ItemNames),0)),"")</f>
        <v>Σαρδέλες Αμβροσία</v>
      </c>
    </row>
    <row r="116" spans="4:5" x14ac:dyDescent="0.35">
      <c r="D116" t="str">
        <f>IFERROR(INDEX(Υλικά!$B$2:$B$140,MATCH(ROW()-ROW($D$1),Υλικά!$A$2:$A$140,0)),"")</f>
        <v>Σάλτσα Σόγιας</v>
      </c>
      <c r="E116" t="str">
        <f t="array" aca="1" ref="E116" ca="1">IF(COUNTA(ItemNames)&gt;=ROWS($E$1:E115),INDEX(ItemNames,MATCH(SMALL(COUNTIF(ItemNames,"&lt;"&amp;ItemNames),ROW(E115)),COUNTIF(ItemNames,"&lt;"&amp;ItemNames),0)),"")</f>
        <v>Σέλερι</v>
      </c>
    </row>
    <row r="117" spans="4:5" x14ac:dyDescent="0.35">
      <c r="D117" t="str">
        <f>IFERROR(INDEX(Υλικά!$B$2:$B$140,MATCH(ROW()-ROW($D$1),Υλικά!$A$2:$A$140,0)),"")</f>
        <v>Αγκινάρες</v>
      </c>
      <c r="E117" t="str">
        <f t="array" aca="1" ref="E117" ca="1">IF(COUNTA(ItemNames)&gt;=ROWS($E$1:E116),INDEX(ItemNames,MATCH(SMALL(COUNTIF(ItemNames,"&lt;"&amp;ItemNames),ROW(E116)),COUNTIF(ItemNames,"&lt;"&amp;ItemNames),0)),"")</f>
        <v>Σκουμπρί Φλόκος Λάδι</v>
      </c>
    </row>
    <row r="118" spans="4:5" x14ac:dyDescent="0.35">
      <c r="D118" t="str">
        <f>IFERROR(INDEX(Υλικά!$B$2:$B$140,MATCH(ROW()-ROW($D$1),Υλικά!$A$2:$A$140,0)),"")</f>
        <v>Κουκιά Φρέσκα</v>
      </c>
      <c r="E118" t="str">
        <f t="array" aca="1" ref="E118" ca="1">IF(COUNTA(ItemNames)&gt;=ROWS($E$1:E117),INDEX(ItemNames,MATCH(SMALL(COUNTIF(ItemNames,"&lt;"&amp;ItemNames),ROW(E117)),COUNTIF(ItemNames,"&lt;"&amp;ItemNames),0)),"")</f>
        <v>Σνίτσελ Κοτόπουλο Πίνδος</v>
      </c>
    </row>
    <row r="119" spans="4:5" x14ac:dyDescent="0.35">
      <c r="D119" t="str">
        <f>IFERROR(INDEX(Υλικά!$B$2:$B$140,MATCH(ROW()-ROW($D$1),Υλικά!$A$2:$A$140,0)),"")</f>
        <v>Κολοκυθοκεφτέδες Νησιώτικα</v>
      </c>
      <c r="E119" t="str">
        <f t="array" aca="1" ref="E119" ca="1">IF(COUNTA(ItemNames)&gt;=ROWS($E$1:E118),INDEX(ItemNames,MATCH(SMALL(COUNTIF(ItemNames,"&lt;"&amp;ItemNames),ROW(E118)),COUNTIF(ItemNames,"&lt;"&amp;ItemNames),0)),"")</f>
        <v>Σοκολάτα Υγείας Παυλίδη</v>
      </c>
    </row>
    <row r="120" spans="4:5" x14ac:dyDescent="0.35">
      <c r="D120" t="str">
        <f>IFERROR(INDEX(Υλικά!$B$2:$B$140,MATCH(ROW()-ROW($D$1),Υλικά!$A$2:$A$140,0)),"")</f>
        <v>Μπακαλιάρος φρέσκος</v>
      </c>
      <c r="E120" t="str">
        <f t="array" aca="1" ref="E120" ca="1">IF(COUNTA(ItemNames)&gt;=ROWS($E$1:E119),INDEX(ItemNames,MATCH(SMALL(COUNTIF(ItemNames,"&lt;"&amp;ItemNames),ROW(E119)),COUNTIF(ItemNames,"&lt;"&amp;ItemNames),0)),"")</f>
        <v>Σολωμός</v>
      </c>
    </row>
    <row r="121" spans="4:5" x14ac:dyDescent="0.35">
      <c r="D121" t="str">
        <f>IFERROR(INDEX(Υλικά!$B$2:$B$140,MATCH(ROW()-ROW($D$1),Υλικά!$A$2:$A$140,0)),"")</f>
        <v>Μπαρμπούνι</v>
      </c>
      <c r="E121" t="str">
        <f t="array" aca="1" ref="E121" ca="1">IF(COUNTA(ItemNames)&gt;=ROWS($E$1:E120),INDEX(ItemNames,MATCH(SMALL(COUNTIF(ItemNames,"&lt;"&amp;ItemNames),ROW(E120)),COUNTIF(ItemNames,"&lt;"&amp;ItemNames),0)),"")</f>
        <v>Σπανάκι Froza</v>
      </c>
    </row>
    <row r="122" spans="4:5" x14ac:dyDescent="0.35">
      <c r="D122" t="str">
        <f>IFERROR(INDEX(Υλικά!$B$2:$B$140,MATCH(ROW()-ROW($D$1),Υλικά!$A$2:$A$140,0)),"")</f>
        <v>Κουνουπίδι</v>
      </c>
      <c r="E122" t="str">
        <f t="array" aca="1" ref="E122" ca="1">IF(COUNTA(ItemNames)&gt;=ROWS($E$1:E121),INDEX(ItemNames,MATCH(SMALL(COUNTIF(ItemNames,"&lt;"&amp;ItemNames),ROW(E121)),COUNTIF(ItemNames,"&lt;"&amp;ItemNames),0)),"")</f>
        <v>ΣπανακόΠρασόπιτα Χορευτή</v>
      </c>
    </row>
    <row r="123" spans="4:5" x14ac:dyDescent="0.35">
      <c r="D123" t="str">
        <f>IFERROR(INDEX(Υλικά!$B$2:$B$140,MATCH(ROW()-ROW($D$1),Υλικά!$A$2:$A$140,0)),"")</f>
        <v>Κοτόπιτα Χορευτή</v>
      </c>
      <c r="E123" t="str">
        <f t="array" aca="1" ref="E123" ca="1">IF(COUNTA(ItemNames)&gt;=ROWS($E$1:E122),INDEX(ItemNames,MATCH(SMALL(COUNTIF(ItemNames,"&lt;"&amp;ItemNames),ROW(E122)),COUNTIF(ItemNames,"&lt;"&amp;ItemNames),0)),"")</f>
        <v>Σπιτική Χορτόπιτα Χρυσή Ζύμη</v>
      </c>
    </row>
    <row r="124" spans="4:5" x14ac:dyDescent="0.35">
      <c r="D124" t="str">
        <f>IFERROR(INDEX(Υλικά!$B$2:$B$140,MATCH(ROW()-ROW($D$1),Υλικά!$A$2:$A$140,0)),"")</f>
        <v>Σαρδέλες Αμβροσία</v>
      </c>
      <c r="E124" t="str">
        <f t="array" aca="1" ref="E124" ca="1">IF(COUNTA(ItemNames)&gt;=ROWS($E$1:E123),INDEX(ItemNames,MATCH(SMALL(COUNTIF(ItemNames,"&lt;"&amp;ItemNames),ROW(E123)),COUNTIF(ItemNames,"&lt;"&amp;ItemNames),0)),"")</f>
        <v>Σύκα ξερά</v>
      </c>
    </row>
    <row r="125" spans="4:5" x14ac:dyDescent="0.35">
      <c r="D125" t="str">
        <f>IFERROR(INDEX(Υλικά!$B$2:$B$140,MATCH(ROW()-ROW($D$1),Υλικά!$A$2:$A$140,0)),"")</f>
        <v>Τυρί Arla Havarti Light</v>
      </c>
      <c r="E125" t="str">
        <f t="array" aca="1" ref="E125" ca="1">IF(COUNTA(ItemNames)&gt;=ROWS($E$1:E124),INDEX(ItemNames,MATCH(SMALL(COUNTIF(ItemNames,"&lt;"&amp;ItemNames),ROW(E124)),COUNTIF(ItemNames,"&lt;"&amp;ItemNames),0)),"")</f>
        <v>Σφυρίδα</v>
      </c>
    </row>
    <row r="126" spans="4:5" x14ac:dyDescent="0.35">
      <c r="D126" t="str">
        <f>IFERROR(INDEX(Υλικά!$B$2:$B$140,MATCH(ROW()-ROW($D$1),Υλικά!$A$2:$A$140,0)),"")</f>
        <v>Σαρδέλα</v>
      </c>
      <c r="E126" t="str">
        <f t="array" aca="1" ref="E126" ca="1">IF(COUNTA(ItemNames)&gt;=ROWS($E$1:E125),INDEX(ItemNames,MATCH(SMALL(COUNTIF(ItemNames,"&lt;"&amp;ItemNames),ROW(E125)),COUNTIF(ItemNames,"&lt;"&amp;ItemNames),0)),"")</f>
        <v>Ταχίνι</v>
      </c>
    </row>
    <row r="127" spans="4:5" x14ac:dyDescent="0.35">
      <c r="D127" t="str">
        <f>IFERROR(INDEX(Υλικά!$B$2:$B$140,MATCH(ROW()-ROW($D$1),Υλικά!$A$2:$A$140,0)),"")</f>
        <v>Κατσίκι</v>
      </c>
      <c r="E127" t="str">
        <f t="array" aca="1" ref="E127" ca="1">IF(COUNTA(ItemNames)&gt;=ROWS($E$1:E126),INDEX(ItemNames,MATCH(SMALL(COUNTIF(ItemNames,"&lt;"&amp;ItemNames),ROW(E126)),COUNTIF(ItemNames,"&lt;"&amp;ItemNames),0)),"")</f>
        <v>Τόνικ Tuborg</v>
      </c>
    </row>
    <row r="128" spans="4:5" x14ac:dyDescent="0.35">
      <c r="D128" t="str">
        <f>IFERROR(INDEX(Υλικά!$B$2:$B$140,MATCH(ROW()-ROW($D$1),Υλικά!$A$2:$A$140,0)),"")</f>
        <v>Ψωμί Γερμ. Τύπου Πολύσπ. Παπαδοπούλου</v>
      </c>
      <c r="E128" t="str">
        <f t="array" aca="1" ref="E128" ca="1">IF(COUNTA(ItemNames)&gt;=ROWS($E$1:E127),INDEX(ItemNames,MATCH(SMALL(COUNTIF(ItemNames,"&lt;"&amp;ItemNames),ROW(E127)),COUNTIF(ItemNames,"&lt;"&amp;ItemNames),0)),"")</f>
        <v>Τόνος σε Ηλιέλαιο 365 200g</v>
      </c>
    </row>
    <row r="129" spans="4:5" x14ac:dyDescent="0.35">
      <c r="D129" t="str">
        <f>IFERROR(INDEX(Υλικά!$B$2:$B$140,MATCH(ROW()-ROW($D$1),Υλικά!$A$2:$A$140,0)),"")</f>
        <v>Κουσκούς DelHaize</v>
      </c>
      <c r="E129" t="str">
        <f t="array" aca="1" ref="E129" ca="1">IF(COUNTA(ItemNames)&gt;=ROWS($E$1:E128),INDEX(ItemNames,MATCH(SMALL(COUNTIF(ItemNames,"&lt;"&amp;ItemNames),ROW(E128)),COUNTIF(ItemNames,"&lt;"&amp;ItemNames),0)),"")</f>
        <v>Τόνος σε νερό 160g</v>
      </c>
    </row>
    <row r="130" spans="4:5" x14ac:dyDescent="0.35">
      <c r="D130" t="str">
        <f>IFERROR(INDEX(Υλικά!$B$2:$B$140,MATCH(ROW()-ROW($D$1),Υλικά!$A$2:$A$140,0)),"")</f>
        <v>Κάσιους Φυστίκια</v>
      </c>
      <c r="E130" t="str">
        <f t="array" aca="1" ref="E130" ca="1">IF(COUNTA(ItemNames)&gt;=ROWS($E$1:E129),INDEX(ItemNames,MATCH(SMALL(COUNTIF(ItemNames,"&lt;"&amp;ItemNames),ROW(E129)),COUNTIF(ItemNames,"&lt;"&amp;ItemNames),0)),"")</f>
        <v>Τόνος σε Νερό 365 200g</v>
      </c>
    </row>
    <row r="131" spans="4:5" x14ac:dyDescent="0.35">
      <c r="D131" t="str">
        <f>IFERROR(INDEX(Υλικά!$B$2:$B$140,MATCH(ROW()-ROW($D$1),Υλικά!$A$2:$A$140,0)),"")</f>
        <v>Χοιρομέρι Πασσιάς</v>
      </c>
      <c r="E131" t="str">
        <f t="array" aca="1" ref="E131" ca="1">IF(COUNTA(ItemNames)&gt;=ROWS($E$1:E130),INDEX(ItemNames,MATCH(SMALL(COUNTIF(ItemNames,"&lt;"&amp;ItemNames),ROW(E130)),COUNTIF(ItemNames,"&lt;"&amp;ItemNames),0)),"")</f>
        <v>Τόνος φρέσκος</v>
      </c>
    </row>
    <row r="132" spans="4:5" x14ac:dyDescent="0.35">
      <c r="D132" t="str">
        <f>IFERROR(INDEX(Υλικά!$B$2:$B$140,MATCH(ROW()-ROW($D$1),Υλικά!$A$2:$A$140,0)),"")</f>
        <v>Τορτίγια ολικής 25cm</v>
      </c>
      <c r="E132" t="str">
        <f t="array" aca="1" ref="E132" ca="1">IF(COUNTA(ItemNames)&gt;=ROWS($E$1:E131),INDEX(ItemNames,MATCH(SMALL(COUNTIF(ItemNames,"&lt;"&amp;ItemNames),ROW(E131)),COUNTIF(ItemNames,"&lt;"&amp;ItemNames),0)),"")</f>
        <v>Τορτίγια ολικής 25cm</v>
      </c>
    </row>
    <row r="133" spans="4:5" x14ac:dyDescent="0.35">
      <c r="D133" t="str">
        <f>IFERROR(INDEX(Υλικά!$B$2:$B$140,MATCH(ROW()-ROW($D$1),Υλικά!$A$2:$A$140,0)),"")</f>
        <v>Σφυρίδα</v>
      </c>
      <c r="E133" t="str">
        <f t="array" aca="1" ref="E133" ca="1">IF(COUNTA(ItemNames)&gt;=ROWS($E$1:E132),INDEX(ItemNames,MATCH(SMALL(COUNTIF(ItemNames,"&lt;"&amp;ItemNames),ROW(E132)),COUNTIF(ItemNames,"&lt;"&amp;ItemNames),0)),"")</f>
        <v>Τραχανάς Χιώτικο Κελλάρι</v>
      </c>
    </row>
    <row r="134" spans="4:5" x14ac:dyDescent="0.35">
      <c r="D134" t="str">
        <f>IFERROR(INDEX(Υλικά!$B$2:$B$140,MATCH(ROW()-ROW($D$1),Υλικά!$A$2:$A$140,0)),"")</f>
        <v>Μπισκότα Digestive Παπαδοπούλου Κόκκινα</v>
      </c>
      <c r="E134" t="str">
        <f t="array" aca="1" ref="E134" ca="1">IF(COUNTA(ItemNames)&gt;=ROWS($E$1:E133),INDEX(ItemNames,MATCH(SMALL(COUNTIF(ItemNames,"&lt;"&amp;ItemNames),ROW(E133)),COUNTIF(ItemNames,"&lt;"&amp;ItemNames),0)),"")</f>
        <v>Τυρί Arla Havarti Light</v>
      </c>
    </row>
    <row r="135" spans="4:5" x14ac:dyDescent="0.35">
      <c r="D135" t="str">
        <f>IFERROR(INDEX(Υλικά!$B$2:$B$140,MATCH(ROW()-ROW($D$1),Υλικά!$A$2:$A$140,0)),"")</f>
        <v>Ψωμί Αλέκου Ολικής</v>
      </c>
      <c r="E135" t="str">
        <f t="array" aca="1" ref="E135" ca="1">IF(COUNTA(ItemNames)&gt;=ROWS($E$1:E134),INDEX(ItemNames,MATCH(SMALL(COUNTIF(ItemNames,"&lt;"&amp;ItemNames),ROW(E134)),COUNTIF(ItemNames,"&lt;"&amp;ItemNames),0)),"")</f>
        <v>Τυρί Arla Protein Delite 5%</v>
      </c>
    </row>
    <row r="136" spans="4:5" x14ac:dyDescent="0.35">
      <c r="D136" t="str">
        <f>IFERROR(INDEX(Υλικά!$B$2:$B$140,MATCH(ROW()-ROW($D$1),Υλικά!$A$2:$A$140,0)),"")</f>
        <v>Καΐσια</v>
      </c>
      <c r="E136" t="str">
        <f t="array" aca="1" ref="E136" ca="1">IF(COUNTA(ItemNames)&gt;=ROWS($E$1:E135),INDEX(ItemNames,MATCH(SMALL(COUNTIF(ItemNames,"&lt;"&amp;ItemNames),ROW(E135)),COUNTIF(ItemNames,"&lt;"&amp;ItemNames),0)),"")</f>
        <v>Τυρί Gouda</v>
      </c>
    </row>
    <row r="137" spans="4:5" x14ac:dyDescent="0.35">
      <c r="D137" t="str">
        <f>IFERROR(INDEX(Υλικά!$B$2:$B$140,MATCH(ROW()-ROW($D$1),Υλικά!$A$2:$A$140,0)),"")</f>
        <v>Φράουλες</v>
      </c>
      <c r="E137" t="str">
        <f t="array" aca="1" ref="E137" ca="1">IF(COUNTA(ItemNames)&gt;=ROWS($E$1:E136),INDEX(ItemNames,MATCH(SMALL(COUNTIF(ItemNames,"&lt;"&amp;ItemNames),ROW(E136)),COUNTIF(ItemNames,"&lt;"&amp;ItemNames),0)),"")</f>
        <v>Τυρί Κρέμα Φρέσκο ΑΒ Light</v>
      </c>
    </row>
    <row r="138" spans="4:5" x14ac:dyDescent="0.35">
      <c r="D138" t="str">
        <f>IFERROR(INDEX(Υλικά!$B$2:$B$140,MATCH(ROW()-ROW($D$1),Υλικά!$A$2:$A$140,0)),"")</f>
        <v>Κεράσια</v>
      </c>
      <c r="E138" t="str">
        <f t="array" aca="1" ref="E138" ca="1">IF(COUNTA(ItemNames)&gt;=ROWS($E$1:E137),INDEX(ItemNames,MATCH(SMALL(COUNTIF(ItemNames,"&lt;"&amp;ItemNames),ROW(E137)),COUNTIF(ItemNames,"&lt;"&amp;ItemNames),0)),"")</f>
        <v>Φάβα</v>
      </c>
    </row>
    <row r="139" spans="4:5" x14ac:dyDescent="0.35">
      <c r="D139" t="str">
        <f>IFERROR(INDEX(Υλικά!$B$2:$B$200,MATCH(ROW()-ROW($D$1),Υλικά!$A$2:$A$200,0)),"")</f>
        <v>Καλαμπόκι</v>
      </c>
      <c r="E139" t="str">
        <f t="array" aca="1" ref="E139" ca="1">IF(COUNTA(ItemNames)&gt;=ROWS($E$1:E138),INDEX(ItemNames,MATCH(SMALL(COUNTIF(ItemNames,"&lt;"&amp;ItemNames),ROW(E138)),COUNTIF(ItemNames,"&lt;"&amp;ItemNames),0)),"")</f>
        <v>Φαγκρί</v>
      </c>
    </row>
    <row r="140" spans="4:5" x14ac:dyDescent="0.35">
      <c r="D140" t="str">
        <f>IFERROR(INDEX(Υλικά!$B$2:$B$200,MATCH(ROW()-ROW($D$1),Υλικά!$A$2:$A$200,0)),"")</f>
        <v>Ανθότυρο Μπουτσώλης Αμφιλοχίας</v>
      </c>
      <c r="E140" t="str">
        <f t="array" aca="1" ref="E140" ca="1">IF(COUNTA(ItemNames)&gt;=ROWS($E$1:E139),INDEX(ItemNames,MATCH(SMALL(COUNTIF(ItemNames,"&lt;"&amp;ItemNames),ROW(E139)),COUNTIF(ItemNames,"&lt;"&amp;ItemNames),0)),"")</f>
        <v>Φακή</v>
      </c>
    </row>
    <row r="141" spans="4:5" x14ac:dyDescent="0.35">
      <c r="D141" t="str">
        <f>IFERROR(INDEX(Υλικά!$B$2:$B$200,MATCH(ROW()-ROW($D$1),Υλικά!$A$2:$A$200,0)),"")</f>
        <v>Τυρί Gouda</v>
      </c>
      <c r="E141" t="str">
        <f t="array" aca="1" ref="E141" ca="1">IF(COUNTA(ItemNames)&gt;=ROWS($E$1:E140),INDEX(ItemNames,MATCH(SMALL(COUNTIF(ItemNames,"&lt;"&amp;ItemNames),ROW(E140)),COUNTIF(ItemNames,"&lt;"&amp;ItemNames),0)),"")</f>
        <v>Φασολάκια FROZA</v>
      </c>
    </row>
    <row r="142" spans="4:5" x14ac:dyDescent="0.35">
      <c r="D142" t="str">
        <f>IFERROR(INDEX(Υλικά!$B$2:$B$200,MATCH(ROW()-ROW($D$1),Υλικά!$A$2:$A$200,0)),"")</f>
        <v>Bresaola Negroni</v>
      </c>
      <c r="E142" t="str">
        <f t="array" aca="1" ref="E142" ca="1">IF(COUNTA(ItemNames)&gt;=ROWS($E$1:E141),INDEX(ItemNames,MATCH(SMALL(COUNTIF(ItemNames,"&lt;"&amp;ItemNames),ROW(E141)),COUNTIF(ItemNames,"&lt;"&amp;ItemNames),0)),"")</f>
        <v>Φασόλες</v>
      </c>
    </row>
    <row r="143" spans="4:5" x14ac:dyDescent="0.35">
      <c r="D143" t="str">
        <f>IFERROR(INDEX(Υλικά!$B$2:$B$200,MATCH(ROW()-ROW($D$1),Υλικά!$A$2:$A$200,0)),"")</f>
        <v>Απάκι ΑΒ</v>
      </c>
      <c r="E143" t="str">
        <f t="array" aca="1" ref="E143" ca="1">IF(COUNTA(ItemNames)&gt;=ROWS($E$1:E142),INDEX(ItemNames,MATCH(SMALL(COUNTIF(ItemNames,"&lt;"&amp;ItemNames),ROW(E142)),COUNTIF(ItemNames,"&lt;"&amp;ItemNames),0)),"")</f>
        <v>Φασόλια Μαυροομάτικα</v>
      </c>
    </row>
    <row r="144" spans="4:5" x14ac:dyDescent="0.35">
      <c r="D144" t="str">
        <f>IFERROR(INDEX(Υλικά!$B$2:$B$200,MATCH(ROW()-ROW($D$1),Υλικά!$A$2:$A$200,0)),"")</f>
        <v>Σύκα ξερά</v>
      </c>
      <c r="E144" t="str">
        <f t="array" aca="1" ref="E144" ca="1">IF(COUNTA(ItemNames)&gt;=ROWS($E$1:E143),INDEX(ItemNames,MATCH(SMALL(COUNTIF(ItemNames,"&lt;"&amp;ItemNames),ROW(E143)),COUNTIF(ItemNames,"&lt;"&amp;ItemNames),0)),"")</f>
        <v>Φέτα</v>
      </c>
    </row>
    <row r="145" spans="4:5" x14ac:dyDescent="0.35">
      <c r="D145" t="str">
        <f>IFERROR(INDEX(Υλικά!$B$2:$B$200,MATCH(ROW()-ROW($D$1),Υλικά!$A$2:$A$200,0)),"")</f>
        <v>Χαλβάς Παραδοσιακός</v>
      </c>
      <c r="E145" t="str">
        <f t="array" aca="1" ref="E145" ca="1">IF(COUNTA(ItemNames)&gt;=ROWS($E$1:E144),INDEX(ItemNames,MATCH(SMALL(COUNTIF(ItemNames,"&lt;"&amp;ItemNames),ROW(E144)),COUNTIF(ItemNames,"&lt;"&amp;ItemNames),0)),"")</f>
        <v>Φράουλες</v>
      </c>
    </row>
    <row r="146" spans="4:5" x14ac:dyDescent="0.35">
      <c r="D146" t="str">
        <f>IFERROR(INDEX(Υλικά!$B$2:$B$200,MATCH(ROW()-ROW($D$1),Υλικά!$A$2:$A$200,0)),"")</f>
        <v>Γιαούρτι Πρόβειο Παραδοσιακό</v>
      </c>
      <c r="E146" t="str">
        <f t="array" aca="1" ref="E146" ca="1">IF(COUNTA(ItemNames)&gt;=ROWS($E$1:E145),INDEX(ItemNames,MATCH(SMALL(COUNTIF(ItemNames,"&lt;"&amp;ItemNames),ROW(E145)),COUNTIF(ItemNames,"&lt;"&amp;ItemNames),0)),"")</f>
        <v>Φρυγανιά Τριμμένη ΑΒ</v>
      </c>
    </row>
    <row r="147" spans="4:5" x14ac:dyDescent="0.35">
      <c r="D147" t="str">
        <f>IFERROR(INDEX(Υλικά!$B$2:$B$200,MATCH(ROW()-ROW($D$1),Υλικά!$A$2:$A$200,0)),"")</f>
        <v>Γαύρος Τράτα</v>
      </c>
      <c r="E147" t="str">
        <f t="array" aca="1" ref="E147" ca="1">IF(COUNTA(ItemNames)&gt;=ROWS($E$1:E146),INDEX(ItemNames,MATCH(SMALL(COUNTIF(ItemNames,"&lt;"&amp;ItemNames),ROW(E146)),COUNTIF(ItemNames,"&lt;"&amp;ItemNames),0)),"")</f>
        <v>Φύλλο Κρούστα Χρυσή Ζύμη</v>
      </c>
    </row>
    <row r="148" spans="4:5" x14ac:dyDescent="0.35">
      <c r="D148" t="str">
        <f>IFERROR(INDEX(Υλικά!$B$2:$B$200,MATCH(ROW()-ROW($D$1),Υλικά!$A$2:$A$200,0)),"")</f>
        <v>Μπάμιες Κατεψυγμένες</v>
      </c>
      <c r="E148" t="str">
        <f t="array" aca="1" ref="E148" ca="1">IF(COUNTA(ItemNames)&gt;=ROWS($E$1:E147),INDEX(ItemNames,MATCH(SMALL(COUNTIF(ItemNames,"&lt;"&amp;ItemNames),ROW(E147)),COUNTIF(ItemNames,"&lt;"&amp;ItemNames),0)),"")</f>
        <v>Φυστίκια Αιγίνης</v>
      </c>
    </row>
    <row r="149" spans="4:5" x14ac:dyDescent="0.35">
      <c r="D149" t="str">
        <f>IFERROR(INDEX(Υλικά!$B$2:$B$200,MATCH(ROW()-ROW($D$1),Υλικά!$A$2:$A$200,0)),"")</f>
        <v>Μαρμελάδα Βύσσινο SpinSpan</v>
      </c>
      <c r="E149" t="str">
        <f t="array" aca="1" ref="E149" ca="1">IF(COUNTA(ItemNames)&gt;=ROWS($E$1:E148),INDEX(ItemNames,MATCH(SMALL(COUNTIF(ItemNames,"&lt;"&amp;ItemNames),ROW(E148)),COUNTIF(ItemNames,"&lt;"&amp;ItemNames),0)),"")</f>
        <v>Φυστίκια Αράπικα Μικρές Φάρμες</v>
      </c>
    </row>
    <row r="150" spans="4:5" x14ac:dyDescent="0.35">
      <c r="D150" t="str">
        <f>IFERROR(INDEX(Υλικά!$B$2:$B$200,MATCH(ROW()-ROW($D$1),Υλικά!$A$2:$A$200,0)),"")</f>
        <v>Φυστίκια Αιγίνης</v>
      </c>
      <c r="E150" t="str">
        <f t="array" aca="1" ref="E150" ca="1">IF(COUNTA(ItemNames)&gt;=ROWS($E$1:E149),INDEX(ItemNames,MATCH(SMALL(COUNTIF(ItemNames,"&lt;"&amp;ItemNames),ROW(E149)),COUNTIF(ItemNames,"&lt;"&amp;ItemNames),0)),"")</f>
        <v>Φυστικοβούτυρο</v>
      </c>
    </row>
    <row r="151" spans="4:5" x14ac:dyDescent="0.35">
      <c r="D151" t="str">
        <f>IFERROR(INDEX(Υλικά!$B$2:$B$200,MATCH(ROW()-ROW($D$1),Υλικά!$A$2:$A$200,0)),"")</f>
        <v>Ψαρονέφρι</v>
      </c>
      <c r="E151" t="str">
        <f t="array" aca="1" ref="E151" ca="1">IF(COUNTA(ItemNames)&gt;=ROWS($E$1:E150),INDEX(ItemNames,MATCH(SMALL(COUNTIF(ItemNames,"&lt;"&amp;ItemNames),ROW(E150)),COUNTIF(ItemNames,"&lt;"&amp;ItemNames),0)),"")</f>
        <v>Φυστικοβούτυρο Crunchy Nature's Promise</v>
      </c>
    </row>
    <row r="152" spans="4:5" x14ac:dyDescent="0.35">
      <c r="D152" t="str">
        <f>IFERROR(INDEX(Υλικά!$B$2:$B$200,MATCH(ROW()-ROW($D$1),Υλικά!$A$2:$A$200,0)),"")</f>
        <v>Γάλα Πλήρες 3%</v>
      </c>
      <c r="E152" t="str">
        <f t="array" aca="1" ref="E152" ca="1">IF(COUNTA(ItemNames)&gt;=ROWS($E$1:E151),INDEX(ItemNames,MATCH(SMALL(COUNTIF(ItemNames,"&lt;"&amp;ItemNames),ROW(E151)),COUNTIF(ItemNames,"&lt;"&amp;ItemNames),0)),"")</f>
        <v>Φυστικοβούτυρο Κακάο Kiss Earth</v>
      </c>
    </row>
    <row r="153" spans="4:5" x14ac:dyDescent="0.35">
      <c r="D153" t="str">
        <f>IFERROR(INDEX(Υλικά!$B$2:$B$200,MATCH(ROW()-ROW($D$1),Υλικά!$A$2:$A$200,0)),"")</f>
        <v>Ψωμί της Γιαγιάς</v>
      </c>
      <c r="E153" t="str">
        <f t="array" aca="1" ref="E153" ca="1">IF(COUNTA(ItemNames)&gt;=ROWS($E$1:E152),INDEX(ItemNames,MATCH(SMALL(COUNTIF(ItemNames,"&lt;"&amp;ItemNames),ROW(E152)),COUNTIF(ItemNames,"&lt;"&amp;ItemNames),0)),"")</f>
        <v>Χαλβάς Παραδοσιακός</v>
      </c>
    </row>
    <row r="154" spans="4:5" x14ac:dyDescent="0.35">
      <c r="D154" t="str">
        <f>IFERROR(INDEX(Υλικά!$B$2:$B$200,MATCH(ROW()-ROW($D$1),Υλικά!$A$2:$A$200,0)),"")</f>
        <v>Λαβράκι</v>
      </c>
      <c r="E154" t="str">
        <f t="array" aca="1" ref="E154" ca="1">IF(COUNTA(ItemNames)&gt;=ROWS($E$1:E153),INDEX(ItemNames,MATCH(SMALL(COUNTIF(ItemNames,"&lt;"&amp;ItemNames),ROW(E153)),COUNTIF(ItemNames,"&lt;"&amp;ItemNames),0)),"")</f>
        <v>Χοιρινό</v>
      </c>
    </row>
    <row r="155" spans="4:5" x14ac:dyDescent="0.35">
      <c r="D155" t="str">
        <f>IFERROR(INDEX(Υλικά!$B$2:$B$200,MATCH(ROW()-ROW($D$1),Υλικά!$A$2:$A$200,0)),"")</f>
        <v>Μυζήθρα</v>
      </c>
      <c r="E155" t="str">
        <f t="array" aca="1" ref="E155" ca="1">IF(COUNTA(ItemNames)&gt;=ROWS($E$1:E154),INDEX(ItemNames,MATCH(SMALL(COUNTIF(ItemNames,"&lt;"&amp;ItemNames),ROW(E154)),COUNTIF(ItemNames,"&lt;"&amp;ItemNames),0)),"")</f>
        <v>Χοιρινό κοντοσούβλι (εκτίμηση)</v>
      </c>
    </row>
    <row r="156" spans="4:5" x14ac:dyDescent="0.35">
      <c r="D156" t="str">
        <f>IFERROR(INDEX(Υλικά!$B$2:$B$200,MATCH(ROW()-ROW($D$1),Υλικά!$A$2:$A$200,0)),"")</f>
        <v>Σνίτσελ Κοτόπουλο Πίνδος</v>
      </c>
      <c r="E156" t="str">
        <f t="array" aca="1" ref="E156" ca="1">IF(COUNTA(ItemNames)&gt;=ROWS($E$1:E155),INDEX(ItemNames,MATCH(SMALL(COUNTIF(ItemNames,"&lt;"&amp;ItemNames),ROW(E155)),COUNTIF(ItemNames,"&lt;"&amp;ItemNames),0)),"")</f>
        <v>Χοιρομέρι Πασσιάς</v>
      </c>
    </row>
    <row r="157" spans="4:5" x14ac:dyDescent="0.35">
      <c r="D157" t="str">
        <f>IFERROR(INDEX(Υλικά!$B$2:$B$200,MATCH(ROW()-ROW($D$1),Υλικά!$A$2:$A$200,0)),"")</f>
        <v>Κοπανιστή</v>
      </c>
      <c r="E157" t="str">
        <f t="array" aca="1" ref="E157" ca="1">IF(COUNTA(ItemNames)&gt;=ROWS($E$1:E156),INDEX(ItemNames,MATCH(SMALL(COUNTIF(ItemNames,"&lt;"&amp;ItemNames),ROW(E156)),COUNTIF(ItemNames,"&lt;"&amp;ItemNames),0)),"")</f>
        <v>Χόρτα</v>
      </c>
    </row>
    <row r="158" spans="4:5" x14ac:dyDescent="0.35">
      <c r="D158" t="str">
        <f>IFERROR(INDEX(Υλικά!$B$2:$B$200,MATCH(ROW()-ROW($D$1),Υλικά!$A$2:$A$200,0)),"")</f>
        <v>Νιόκι Πατάτας Μικρές Φάρμες</v>
      </c>
      <c r="E158" t="str">
        <f t="array" aca="1" ref="E158" ca="1">IF(COUNTA(ItemNames)&gt;=ROWS($E$1:E157),INDEX(ItemNames,MATCH(SMALL(COUNTIF(ItemNames,"&lt;"&amp;ItemNames),ROW(E157)),COUNTIF(ItemNames,"&lt;"&amp;ItemNames),0)),"")</f>
        <v>Χορτόπιτα Κρητών Άρτος</v>
      </c>
    </row>
    <row r="159" spans="4:5" x14ac:dyDescent="0.35">
      <c r="D159" t="str">
        <f>IFERROR(INDEX(Υλικά!$B$2:$B$200,MATCH(ROW()-ROW($D$1),Υλικά!$A$2:$A$200,0)),"")</f>
        <v>Lays Crackers Πολύσπορα</v>
      </c>
      <c r="E159" t="str">
        <f t="array" aca="1" ref="E159" ca="1">IF(COUNTA(ItemNames)&gt;=ROWS($E$1:E158),INDEX(ItemNames,MATCH(SMALL(COUNTIF(ItemNames,"&lt;"&amp;ItemNames),ROW(E158)),COUNTIF(ItemNames,"&lt;"&amp;ItemNames),0)),"")</f>
        <v>Χταπόδι</v>
      </c>
    </row>
    <row r="160" spans="4:5" x14ac:dyDescent="0.35">
      <c r="D160" t="str">
        <f>IFERROR(INDEX(Υλικά!$B$2:$B$200,MATCH(ROW()-ROW($D$1),Υλικά!$A$2:$A$200,0)),"")</f>
        <v>Ζαμπόν Ωρίμανσης Dulano</v>
      </c>
      <c r="E160" t="str">
        <f t="array" aca="1" ref="E160" ca="1">IF(COUNTA(ItemNames)&gt;=ROWS($E$1:E159),INDEX(ItemNames,MATCH(SMALL(COUNTIF(ItemNames,"&lt;"&amp;ItemNames),ROW(E159)),COUNTIF(ItemNames,"&lt;"&amp;ItemNames),0)),"")</f>
        <v>Ψάρι ψητό</v>
      </c>
    </row>
    <row r="161" spans="4:5" x14ac:dyDescent="0.35">
      <c r="D161" t="str">
        <f>IFERROR(INDEX(Υλικά!$B$2:$B$200,MATCH(ROW()-ROW($D$1),Υλικά!$A$2:$A$200,0)),"")</f>
        <v>Ψωμί Πρόζυμο Σαντορίνης</v>
      </c>
      <c r="E161" t="str">
        <f t="array" aca="1" ref="E161" ca="1">IF(COUNTA(ItemNames)&gt;=ROWS($E$1:E160),INDEX(ItemNames,MATCH(SMALL(COUNTIF(ItemNames,"&lt;"&amp;ItemNames),ROW(E160)),COUNTIF(ItemNames,"&lt;"&amp;ItemNames),0)),"")</f>
        <v>Ψαρονέφρι</v>
      </c>
    </row>
    <row r="162" spans="4:5" x14ac:dyDescent="0.35">
      <c r="D162" t="str">
        <f>IFERROR(INDEX(Υλικά!$B$2:$B$200,MATCH(ROW()-ROW($D$1),Υλικά!$A$2:$A$200,0)),"")</f>
        <v>Τόνος σε νερό 160g</v>
      </c>
      <c r="E162" t="str">
        <f t="array" aca="1" ref="E162" ca="1">IF(COUNTA(ItemNames)&gt;=ROWS($E$1:E161),INDEX(ItemNames,MATCH(SMALL(COUNTIF(ItemNames,"&lt;"&amp;ItemNames),ROW(E161)),COUNTIF(ItemNames,"&lt;"&amp;ItemNames),0)),"")</f>
        <v>Ψωμί Αλέκου Ολικής</v>
      </c>
    </row>
    <row r="163" spans="4:5" x14ac:dyDescent="0.35">
      <c r="D163" t="str">
        <f>IFERROR(INDEX(Υλικά!$B$2:$B$200,MATCH(ROW()-ROW($D$1),Υλικά!$A$2:$A$200,0)),"")</f>
        <v>Φυστικοβούτυρο Crunchy Nature's Promise</v>
      </c>
      <c r="E163" t="str">
        <f t="array" aca="1" ref="E163" ca="1">IF(COUNTA(ItemNames)&gt;=ROWS($E$1:E162),INDEX(ItemNames,MATCH(SMALL(COUNTIF(ItemNames,"&lt;"&amp;ItemNames),ROW(E162)),COUNTIF(ItemNames,"&lt;"&amp;ItemNames),0)),"")</f>
        <v>Ψωμί Γερμ. Τύπου Πολύσπ. Παπαδοπούλου</v>
      </c>
    </row>
    <row r="164" spans="4:5" x14ac:dyDescent="0.35">
      <c r="D164" t="str">
        <f>IFERROR(INDEX(Υλικά!$B$2:$B$200,MATCH(ROW()-ROW($D$1),Υλικά!$A$2:$A$200,0)),"")</f>
        <v>Ταχίνι</v>
      </c>
      <c r="E164" t="str">
        <f t="array" aca="1" ref="E164" ca="1">IF(COUNTA(ItemNames)&gt;=ROWS($E$1:E163),INDEX(ItemNames,MATCH(SMALL(COUNTIF(ItemNames,"&lt;"&amp;ItemNames),ROW(E163)),COUNTIF(ItemNames,"&lt;"&amp;ItemNames),0)),"")</f>
        <v>Ψωμί Γερμανικού Τύπου Κατσέλη</v>
      </c>
    </row>
    <row r="165" spans="4:5" x14ac:dyDescent="0.35">
      <c r="D165" t="str">
        <f>IFERROR(INDEX(Υλικά!$B$2:$B$200,MATCH(ROW()-ROW($D$1),Υλικά!$A$2:$A$200,0)),"")</f>
        <v>Κρασί 12.5%</v>
      </c>
      <c r="E165" t="str">
        <f t="array" aca="1" ref="E165" ca="1">IF(COUNTA(ItemNames)&gt;=ROWS($E$1:E164),INDEX(ItemNames,MATCH(SMALL(COUNTIF(ItemNames,"&lt;"&amp;ItemNames),ROW(E164)),COUNTIF(ItemNames,"&lt;"&amp;ItemNames),0)),"")</f>
        <v>Ψωμί Πρόζυμο Σαντορίνης</v>
      </c>
    </row>
    <row r="166" spans="4:5" x14ac:dyDescent="0.35">
      <c r="D166" t="str">
        <f>IFERROR(INDEX(Υλικά!$B$2:$B$200,MATCH(ROW()-ROW($D$1),Υλικά!$A$2:$A$200,0)),"")</f>
        <v>Κοτόπουλο Μπούτι φιλέτο</v>
      </c>
      <c r="E166" t="str">
        <f t="array" aca="1" ref="E166" ca="1">IF(COUNTA(ItemNames)&gt;=ROWS($E$1:E165),INDEX(ItemNames,MATCH(SMALL(COUNTIF(ItemNames,"&lt;"&amp;ItemNames),ROW(E165)),COUNTIF(ItemNames,"&lt;"&amp;ItemNames),0)),"")</f>
        <v>Ψωμί της Γιαγιάς</v>
      </c>
    </row>
    <row r="167" spans="4:5" x14ac:dyDescent="0.35">
      <c r="D167" t="str">
        <f>IFERROR(INDEX(Υλικά!$B$2:$B$200,MATCH(ROW()-ROW($D$1),Υλικά!$A$2:$A$200,0)),"")</f>
        <v>Κεφαλοτύρι</v>
      </c>
      <c r="E167" t="str">
        <f t="array" aca="1" ref="E167" ca="1">IF(COUNTA(ItemNames)&gt;=ROWS($E$1:E166),INDEX(ItemNames,MATCH(SMALL(COUNTIF(ItemNames,"&lt;"&amp;ItemNames),ROW(E166)),COUNTIF(ItemNames,"&lt;"&amp;ItemNames),0)),"")</f>
        <v>Ψωμί Χωριανό με Σίκαλη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6A0D-DDBA-47B2-B205-376ECABFA5EF}">
  <sheetPr codeName="Sheet2"/>
  <dimension ref="B1:C12"/>
  <sheetViews>
    <sheetView tabSelected="1" workbookViewId="0">
      <selection activeCell="D12" sqref="D12"/>
    </sheetView>
  </sheetViews>
  <sheetFormatPr defaultRowHeight="14.5" x14ac:dyDescent="0.35"/>
  <cols>
    <col min="2" max="2" width="34.26953125" customWidth="1"/>
  </cols>
  <sheetData>
    <row r="1" spans="2:3" x14ac:dyDescent="0.35">
      <c r="C1" t="s">
        <v>61</v>
      </c>
    </row>
    <row r="2" spans="2:3" x14ac:dyDescent="0.35">
      <c r="B2" t="s">
        <v>144</v>
      </c>
      <c r="C2">
        <v>1850</v>
      </c>
    </row>
    <row r="3" spans="2:3" x14ac:dyDescent="0.35">
      <c r="B3" t="s">
        <v>163</v>
      </c>
      <c r="C3">
        <v>1000</v>
      </c>
    </row>
    <row r="4" spans="2:3" x14ac:dyDescent="0.35">
      <c r="B4" t="s">
        <v>200</v>
      </c>
      <c r="C4">
        <v>800</v>
      </c>
    </row>
    <row r="5" spans="2:3" x14ac:dyDescent="0.35">
      <c r="B5" t="s">
        <v>285</v>
      </c>
      <c r="C5">
        <v>1317</v>
      </c>
    </row>
    <row r="6" spans="2:3" x14ac:dyDescent="0.35">
      <c r="B6" t="s">
        <v>286</v>
      </c>
      <c r="C6">
        <v>800</v>
      </c>
    </row>
    <row r="7" spans="2:3" x14ac:dyDescent="0.35">
      <c r="B7" t="s">
        <v>306</v>
      </c>
      <c r="C7">
        <v>1190</v>
      </c>
    </row>
    <row r="8" spans="2:3" x14ac:dyDescent="0.35">
      <c r="B8" t="s">
        <v>307</v>
      </c>
      <c r="C8">
        <v>1140</v>
      </c>
    </row>
    <row r="9" spans="2:3" x14ac:dyDescent="0.35">
      <c r="B9" t="s">
        <v>308</v>
      </c>
      <c r="C9">
        <v>700</v>
      </c>
    </row>
    <row r="10" spans="2:3" x14ac:dyDescent="0.35">
      <c r="B10" t="s">
        <v>305</v>
      </c>
      <c r="C10">
        <v>1390</v>
      </c>
    </row>
    <row r="11" spans="2:3" x14ac:dyDescent="0.35">
      <c r="B11" t="s">
        <v>329</v>
      </c>
      <c r="C11">
        <v>1230</v>
      </c>
    </row>
    <row r="12" spans="2:3" x14ac:dyDescent="0.35">
      <c r="B12" t="s">
        <v>330</v>
      </c>
      <c r="C12"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Q168"/>
  <sheetViews>
    <sheetView workbookViewId="0">
      <pane ySplit="1" topLeftCell="A44" activePane="bottomLeft" state="frozen"/>
      <selection activeCell="B1" sqref="B1"/>
      <selection pane="bottomLeft" activeCell="B48" sqref="B48"/>
    </sheetView>
  </sheetViews>
  <sheetFormatPr defaultRowHeight="14.5" x14ac:dyDescent="0.35"/>
  <cols>
    <col min="1" max="1" width="4.26953125" customWidth="1"/>
    <col min="2" max="2" width="31.08984375" bestFit="1" customWidth="1"/>
    <col min="3" max="3" width="20" customWidth="1"/>
    <col min="4" max="4" width="4.81640625" customWidth="1"/>
    <col min="5" max="5" width="6.7265625" customWidth="1"/>
    <col min="6" max="6" width="9.36328125" customWidth="1"/>
    <col min="7" max="7" width="5.7265625" customWidth="1"/>
    <col min="8" max="8" width="7.7265625" customWidth="1"/>
    <col min="10" max="10" width="9.7265625" customWidth="1"/>
    <col min="14" max="14" width="7.26953125" customWidth="1"/>
    <col min="15" max="15" width="6.08984375" customWidth="1"/>
  </cols>
  <sheetData>
    <row r="1" spans="1:17" ht="57" customHeight="1" x14ac:dyDescent="0.35">
      <c r="A1" s="2" t="s">
        <v>5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99</v>
      </c>
      <c r="G1" s="29" t="s">
        <v>24</v>
      </c>
      <c r="H1" s="29" t="s">
        <v>25</v>
      </c>
      <c r="I1" s="29" t="s">
        <v>26</v>
      </c>
      <c r="J1" s="29" t="s">
        <v>100</v>
      </c>
      <c r="K1" s="29" t="s">
        <v>29</v>
      </c>
      <c r="L1" s="30" t="s">
        <v>30</v>
      </c>
      <c r="M1" s="30" t="s">
        <v>31</v>
      </c>
      <c r="N1" s="45" t="s">
        <v>253</v>
      </c>
      <c r="O1" s="46" t="s">
        <v>254</v>
      </c>
      <c r="Q1" s="1"/>
    </row>
    <row r="2" spans="1:17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P2" s="1"/>
    </row>
    <row r="3" spans="1:17" x14ac:dyDescent="0.35">
      <c r="A3" s="3">
        <f>IF(B3="","",MAX(A$2:A2)+1)</f>
        <v>1</v>
      </c>
      <c r="B3" s="3" t="s">
        <v>6</v>
      </c>
      <c r="C3" s="3" t="s">
        <v>7</v>
      </c>
      <c r="D3" s="3" t="s">
        <v>61</v>
      </c>
      <c r="E3" s="3">
        <v>100</v>
      </c>
      <c r="F3" s="3">
        <v>23</v>
      </c>
      <c r="G3" s="3">
        <v>1</v>
      </c>
      <c r="H3" s="3">
        <v>5.9</v>
      </c>
      <c r="I3" s="3">
        <v>0.2</v>
      </c>
      <c r="J3" s="3"/>
      <c r="K3" s="3">
        <f>$G3*Ref!$B$2+$H3*Ref!$B$3+$I3*Ref!$B$4+$J3</f>
        <v>29.400000000000002</v>
      </c>
      <c r="L3">
        <f>K3-F3</f>
        <v>6.4000000000000021</v>
      </c>
      <c r="M3">
        <f>IF(K3&gt;0,100*L3/K3,0)</f>
        <v>21.768707482993204</v>
      </c>
      <c r="P3" s="1"/>
    </row>
    <row r="4" spans="1:17" x14ac:dyDescent="0.35">
      <c r="A4" s="3">
        <f>IF(B4="","",MAX(A$2:A3)+1)</f>
        <v>2</v>
      </c>
      <c r="B4" s="3" t="s">
        <v>27</v>
      </c>
      <c r="C4" s="3" t="s">
        <v>7</v>
      </c>
      <c r="D4" s="3" t="s">
        <v>61</v>
      </c>
      <c r="E4" s="3">
        <v>100</v>
      </c>
      <c r="F4" s="3">
        <v>40</v>
      </c>
      <c r="G4" s="3">
        <v>1.1000000000000001</v>
      </c>
      <c r="H4" s="3">
        <v>9.3000000000000007</v>
      </c>
      <c r="I4" s="3">
        <v>0.1</v>
      </c>
      <c r="J4" s="3"/>
      <c r="K4" s="3">
        <f>$G4*Ref!$B$2+$H4*Ref!$B$3+$I4*Ref!$B$4+$J4</f>
        <v>42.5</v>
      </c>
      <c r="L4">
        <f t="shared" ref="L4:L66" si="0">K4-F4</f>
        <v>2.5</v>
      </c>
      <c r="M4">
        <f t="shared" ref="M4:M66" si="1">IF(K4&gt;0,100*L4/K4,0)</f>
        <v>5.882352941176471</v>
      </c>
      <c r="P4" s="1"/>
    </row>
    <row r="5" spans="1:17" x14ac:dyDescent="0.35">
      <c r="A5" s="3">
        <f>IF(B5="","",MAX(A$2:A4)+1)</f>
        <v>3</v>
      </c>
      <c r="B5" s="3" t="s">
        <v>8</v>
      </c>
      <c r="C5" s="3" t="s">
        <v>4</v>
      </c>
      <c r="D5" s="3" t="s">
        <v>61</v>
      </c>
      <c r="E5" s="3">
        <v>100</v>
      </c>
      <c r="F5" s="3">
        <v>800</v>
      </c>
      <c r="G5" s="3">
        <v>0</v>
      </c>
      <c r="H5" s="3">
        <v>0</v>
      </c>
      <c r="I5" s="3">
        <v>93.3</v>
      </c>
      <c r="J5" s="3"/>
      <c r="K5" s="3">
        <f>$G5*Ref!$B$2+$H5*Ref!$B$3+$I5*Ref!$B$4+$J5</f>
        <v>839.69999999999993</v>
      </c>
      <c r="L5">
        <f t="shared" si="0"/>
        <v>39.699999999999932</v>
      </c>
      <c r="M5">
        <f t="shared" si="1"/>
        <v>4.7278790044063275</v>
      </c>
    </row>
    <row r="6" spans="1:17" x14ac:dyDescent="0.35">
      <c r="A6" s="3">
        <f>IF(B6="","",MAX(A$2:A5)+1)</f>
        <v>4</v>
      </c>
      <c r="B6" s="3" t="s">
        <v>9</v>
      </c>
      <c r="C6" s="3" t="s">
        <v>10</v>
      </c>
      <c r="D6" s="3" t="s">
        <v>61</v>
      </c>
      <c r="E6" s="3">
        <v>100</v>
      </c>
      <c r="F6" s="3">
        <v>365</v>
      </c>
      <c r="G6" s="3">
        <v>7.1</v>
      </c>
      <c r="H6" s="3">
        <v>80</v>
      </c>
      <c r="I6" s="3">
        <v>0.7</v>
      </c>
      <c r="J6" s="3"/>
      <c r="K6" s="3">
        <f>$G6*Ref!$B$2+$H6*Ref!$B$3+$I6*Ref!$B$4+$J6</f>
        <v>354.7</v>
      </c>
      <c r="L6">
        <f t="shared" si="0"/>
        <v>-10.300000000000011</v>
      </c>
      <c r="M6">
        <f t="shared" si="1"/>
        <v>-2.9038624189455913</v>
      </c>
    </row>
    <row r="7" spans="1:17" x14ac:dyDescent="0.35">
      <c r="A7" s="3">
        <f>IF(B7="","",MAX(A$2:A6)+1)</f>
        <v>5</v>
      </c>
      <c r="B7" s="3" t="s">
        <v>11</v>
      </c>
      <c r="C7" s="3" t="s">
        <v>12</v>
      </c>
      <c r="D7" s="3" t="s">
        <v>22</v>
      </c>
      <c r="E7" s="3">
        <v>1</v>
      </c>
      <c r="F7" s="3">
        <v>104</v>
      </c>
      <c r="G7" s="3">
        <v>4.8</v>
      </c>
      <c r="H7" s="3">
        <v>18.399999999999999</v>
      </c>
      <c r="I7" s="3">
        <v>0.12</v>
      </c>
      <c r="J7" s="3"/>
      <c r="K7" s="3">
        <f>$G7*Ref!$B$2+$H7*Ref!$B$3+$I7*Ref!$B$4+$J7</f>
        <v>93.88</v>
      </c>
      <c r="L7">
        <f t="shared" si="0"/>
        <v>-10.120000000000005</v>
      </c>
      <c r="M7">
        <f t="shared" si="1"/>
        <v>-10.779718789944615</v>
      </c>
    </row>
    <row r="8" spans="1:17" x14ac:dyDescent="0.35">
      <c r="A8" s="3">
        <f>IF(B8="","",MAX(A$2:A7)+1)</f>
        <v>6</v>
      </c>
      <c r="B8" s="3" t="s">
        <v>13</v>
      </c>
      <c r="C8" s="3" t="s">
        <v>7</v>
      </c>
      <c r="D8" s="3" t="s">
        <v>61</v>
      </c>
      <c r="E8" s="3">
        <v>100</v>
      </c>
      <c r="F8" s="3">
        <v>20</v>
      </c>
      <c r="G8" s="3">
        <v>0.9</v>
      </c>
      <c r="H8" s="3">
        <v>4.5999999999999996</v>
      </c>
      <c r="I8" s="3">
        <v>0.2</v>
      </c>
      <c r="J8" s="3"/>
      <c r="K8" s="3">
        <f>$G8*Ref!$B$2+$H8*Ref!$B$3+$I8*Ref!$B$4+$J8</f>
        <v>23.8</v>
      </c>
      <c r="L8">
        <f t="shared" si="0"/>
        <v>3.8000000000000007</v>
      </c>
      <c r="M8">
        <f t="shared" si="1"/>
        <v>15.966386554621851</v>
      </c>
    </row>
    <row r="9" spans="1:17" x14ac:dyDescent="0.35">
      <c r="A9" s="3">
        <f>IF(B9="","",MAX(A$2:A8)+1)</f>
        <v>7</v>
      </c>
      <c r="B9" s="3" t="s">
        <v>14</v>
      </c>
      <c r="C9" s="3" t="s">
        <v>15</v>
      </c>
      <c r="D9" s="3" t="s">
        <v>17</v>
      </c>
      <c r="E9" s="3">
        <v>1</v>
      </c>
      <c r="F9" s="3">
        <v>18</v>
      </c>
      <c r="G9" s="3">
        <v>2.8</v>
      </c>
      <c r="H9" s="3">
        <v>0.8</v>
      </c>
      <c r="I9" s="3">
        <v>0.4</v>
      </c>
      <c r="J9" s="3"/>
      <c r="K9" s="3">
        <f>$G9*Ref!$B$2+$H9*Ref!$B$3+$I9*Ref!$B$4+$J9</f>
        <v>18</v>
      </c>
      <c r="L9">
        <f t="shared" si="0"/>
        <v>0</v>
      </c>
      <c r="M9">
        <f t="shared" si="1"/>
        <v>0</v>
      </c>
    </row>
    <row r="10" spans="1:17" x14ac:dyDescent="0.35">
      <c r="A10" s="3">
        <f>IF(B10="","",MAX(A$2:A9)+1)</f>
        <v>8</v>
      </c>
      <c r="B10" s="3" t="s">
        <v>16</v>
      </c>
      <c r="C10" s="3" t="s">
        <v>23</v>
      </c>
      <c r="D10" s="3" t="s">
        <v>17</v>
      </c>
      <c r="E10" s="3">
        <v>1</v>
      </c>
      <c r="F10" s="3">
        <v>75</v>
      </c>
      <c r="G10" s="3">
        <v>5.0999999999999996</v>
      </c>
      <c r="H10" s="3">
        <v>0.1</v>
      </c>
      <c r="I10" s="3">
        <v>5.6</v>
      </c>
      <c r="J10" s="3"/>
      <c r="K10" s="3">
        <f>$G10*Ref!$B$2+$H10*Ref!$B$3+$I10*Ref!$B$4+$J10</f>
        <v>71.199999999999989</v>
      </c>
      <c r="L10">
        <f t="shared" si="0"/>
        <v>-3.8000000000000114</v>
      </c>
      <c r="M10">
        <f t="shared" si="1"/>
        <v>-5.3370786516854105</v>
      </c>
    </row>
    <row r="11" spans="1:17" x14ac:dyDescent="0.35">
      <c r="A11" s="3">
        <f>IF(B11="","",MAX(A$2:A10)+1)</f>
        <v>9</v>
      </c>
      <c r="B11" s="3" t="s">
        <v>18</v>
      </c>
      <c r="C11" s="3" t="s">
        <v>19</v>
      </c>
      <c r="D11" s="3" t="s">
        <v>17</v>
      </c>
      <c r="E11" s="3">
        <v>1</v>
      </c>
      <c r="F11" s="3">
        <v>72</v>
      </c>
      <c r="G11" s="3">
        <v>3</v>
      </c>
      <c r="H11" s="3">
        <v>11.7</v>
      </c>
      <c r="I11" s="3">
        <v>1.1000000000000001</v>
      </c>
      <c r="J11" s="3"/>
      <c r="K11" s="3">
        <f>$G11*Ref!$B$2+$H11*Ref!$B$3+$I11*Ref!$B$4+$J11</f>
        <v>68.7</v>
      </c>
      <c r="L11">
        <f t="shared" si="0"/>
        <v>-3.2999999999999972</v>
      </c>
      <c r="M11">
        <f t="shared" si="1"/>
        <v>-4.803493449781655</v>
      </c>
    </row>
    <row r="12" spans="1:17" x14ac:dyDescent="0.35">
      <c r="A12" s="3">
        <f>IF(B12="","",MAX(A$2:A11)+1)</f>
        <v>10</v>
      </c>
      <c r="B12" s="3" t="s">
        <v>20</v>
      </c>
      <c r="C12" s="3" t="s">
        <v>19</v>
      </c>
      <c r="D12" s="3" t="s">
        <v>17</v>
      </c>
      <c r="E12" s="3">
        <v>1</v>
      </c>
      <c r="F12" s="3">
        <v>137</v>
      </c>
      <c r="G12" s="3">
        <v>4.5</v>
      </c>
      <c r="H12" s="3">
        <v>26.1</v>
      </c>
      <c r="I12" s="3">
        <v>0.8</v>
      </c>
      <c r="J12" s="3"/>
      <c r="K12" s="3">
        <f>$G12*Ref!$B$2+$H12*Ref!$B$3+$I12*Ref!$B$4+$J12</f>
        <v>129.6</v>
      </c>
      <c r="L12">
        <f t="shared" si="0"/>
        <v>-7.4000000000000057</v>
      </c>
      <c r="M12">
        <f t="shared" si="1"/>
        <v>-5.709876543209881</v>
      </c>
    </row>
    <row r="13" spans="1:17" x14ac:dyDescent="0.35">
      <c r="A13" s="3">
        <f>IF(B13="","",MAX(A$2:A12)+1)</f>
        <v>11</v>
      </c>
      <c r="B13" s="3" t="s">
        <v>21</v>
      </c>
      <c r="C13" s="3" t="s">
        <v>45</v>
      </c>
      <c r="D13" s="3" t="s">
        <v>22</v>
      </c>
      <c r="E13" s="3">
        <v>1</v>
      </c>
      <c r="F13" s="3">
        <v>93</v>
      </c>
      <c r="G13" s="3">
        <v>7.8</v>
      </c>
      <c r="H13" s="3">
        <v>0.66</v>
      </c>
      <c r="I13" s="3">
        <v>6.6</v>
      </c>
      <c r="J13" s="3"/>
      <c r="K13" s="3">
        <f>$G13*Ref!$B$2+$H13*Ref!$B$3+$I13*Ref!$B$4+$J13</f>
        <v>93.24</v>
      </c>
      <c r="L13">
        <f t="shared" si="0"/>
        <v>0.23999999999999488</v>
      </c>
      <c r="M13">
        <f t="shared" si="1"/>
        <v>0.25740025740025191</v>
      </c>
    </row>
    <row r="14" spans="1:17" x14ac:dyDescent="0.35">
      <c r="A14" s="3">
        <f>IF(B14="","",MAX(A$2:A13)+1)</f>
        <v>12</v>
      </c>
      <c r="B14" s="3" t="s">
        <v>58</v>
      </c>
      <c r="C14" s="3" t="s">
        <v>23</v>
      </c>
      <c r="D14" s="3" t="s">
        <v>61</v>
      </c>
      <c r="E14" s="3">
        <v>100</v>
      </c>
      <c r="F14" s="3">
        <v>46</v>
      </c>
      <c r="G14" s="3">
        <v>3.3</v>
      </c>
      <c r="H14" s="3">
        <v>4.7</v>
      </c>
      <c r="I14" s="3">
        <v>1.5</v>
      </c>
      <c r="J14" s="3"/>
      <c r="K14" s="3">
        <f>$G14*Ref!$B$2+$H14*Ref!$B$3+$I14*Ref!$B$4+$J14</f>
        <v>45.5</v>
      </c>
      <c r="L14">
        <f t="shared" si="0"/>
        <v>-0.5</v>
      </c>
      <c r="M14">
        <f t="shared" si="1"/>
        <v>-1.098901098901099</v>
      </c>
    </row>
    <row r="15" spans="1:17" x14ac:dyDescent="0.35">
      <c r="A15" s="3">
        <f>IF(B15="","",MAX(A$2:A14)+1)</f>
        <v>13</v>
      </c>
      <c r="B15" s="3" t="s">
        <v>28</v>
      </c>
      <c r="C15" s="3" t="s">
        <v>12</v>
      </c>
      <c r="D15" s="3" t="s">
        <v>22</v>
      </c>
      <c r="E15" s="3">
        <v>1</v>
      </c>
      <c r="F15" s="3">
        <v>342.8</v>
      </c>
      <c r="G15" s="3">
        <v>54</v>
      </c>
      <c r="H15" s="3">
        <v>0</v>
      </c>
      <c r="I15" s="3">
        <v>14</v>
      </c>
      <c r="J15" s="3"/>
      <c r="K15" s="3">
        <f>$G15*Ref!$B$2+$H15*Ref!$B$3+$I15*Ref!$B$4+$J15</f>
        <v>342</v>
      </c>
      <c r="L15">
        <f t="shared" si="0"/>
        <v>-0.80000000000001137</v>
      </c>
      <c r="M15">
        <f t="shared" si="1"/>
        <v>-0.23391812865497408</v>
      </c>
    </row>
    <row r="16" spans="1:17" x14ac:dyDescent="0.35">
      <c r="A16" s="3">
        <f>IF(B16="","",MAX(A$2:A15)+1)</f>
        <v>14</v>
      </c>
      <c r="B16" s="3" t="s">
        <v>32</v>
      </c>
      <c r="C16" s="3" t="s">
        <v>23</v>
      </c>
      <c r="D16" s="3" t="s">
        <v>61</v>
      </c>
      <c r="E16" s="3">
        <v>100</v>
      </c>
      <c r="F16" s="3">
        <v>66</v>
      </c>
      <c r="G16" s="3">
        <v>8</v>
      </c>
      <c r="H16" s="3">
        <v>4</v>
      </c>
      <c r="I16" s="3">
        <v>2</v>
      </c>
      <c r="J16" s="3"/>
      <c r="K16" s="3">
        <f>$G16*Ref!$B$2+$H16*Ref!$B$3+$I16*Ref!$B$4+$J16</f>
        <v>66</v>
      </c>
      <c r="L16">
        <f t="shared" si="0"/>
        <v>0</v>
      </c>
      <c r="M16">
        <f t="shared" si="1"/>
        <v>0</v>
      </c>
    </row>
    <row r="17" spans="1:13" x14ac:dyDescent="0.35">
      <c r="A17" s="3">
        <f>IF(B17="","",MAX(A$2:A16)+1)</f>
        <v>15</v>
      </c>
      <c r="B17" s="3" t="s">
        <v>41</v>
      </c>
      <c r="C17" s="3" t="s">
        <v>72</v>
      </c>
      <c r="D17" s="3" t="s">
        <v>61</v>
      </c>
      <c r="E17" s="3">
        <v>100</v>
      </c>
      <c r="F17" s="3">
        <v>400</v>
      </c>
      <c r="G17" s="3">
        <v>0</v>
      </c>
      <c r="H17" s="3">
        <v>100</v>
      </c>
      <c r="I17" s="3">
        <v>0</v>
      </c>
      <c r="J17" s="3"/>
      <c r="K17" s="3">
        <f>$G17*Ref!$B$2+$H17*Ref!$B$3+$I17*Ref!$B$4+$J17</f>
        <v>400</v>
      </c>
      <c r="L17">
        <f t="shared" si="0"/>
        <v>0</v>
      </c>
      <c r="M17">
        <f t="shared" si="1"/>
        <v>0</v>
      </c>
    </row>
    <row r="18" spans="1:13" x14ac:dyDescent="0.35">
      <c r="A18" s="3">
        <f>IF(B18="","",MAX(A$2:A17)+1)</f>
        <v>16</v>
      </c>
      <c r="B18" s="3" t="s">
        <v>42</v>
      </c>
      <c r="C18" s="3" t="s">
        <v>7</v>
      </c>
      <c r="D18" s="3" t="s">
        <v>61</v>
      </c>
      <c r="E18" s="3">
        <v>100</v>
      </c>
      <c r="F18" s="3">
        <v>18</v>
      </c>
      <c r="G18" s="3">
        <v>0.9</v>
      </c>
      <c r="H18" s="3">
        <v>3.9</v>
      </c>
      <c r="I18" s="3">
        <v>0.2</v>
      </c>
      <c r="J18" s="3"/>
      <c r="K18" s="3">
        <f>$G18*Ref!$B$2+$H18*Ref!$B$3+$I18*Ref!$B$4+$J18</f>
        <v>21</v>
      </c>
      <c r="L18">
        <f t="shared" si="0"/>
        <v>3</v>
      </c>
      <c r="M18">
        <f t="shared" si="1"/>
        <v>14.285714285714286</v>
      </c>
    </row>
    <row r="19" spans="1:13" x14ac:dyDescent="0.35">
      <c r="A19" s="3">
        <f>IF(B19="","",MAX(A$2:A18)+1)</f>
        <v>17</v>
      </c>
      <c r="B19" s="3" t="s">
        <v>43</v>
      </c>
      <c r="C19" s="3" t="s">
        <v>7</v>
      </c>
      <c r="D19" s="3" t="s">
        <v>61</v>
      </c>
      <c r="E19" s="3">
        <v>100</v>
      </c>
      <c r="F19" s="3">
        <v>15</v>
      </c>
      <c r="G19" s="3">
        <v>0.7</v>
      </c>
      <c r="H19" s="3">
        <v>3.6</v>
      </c>
      <c r="I19" s="3">
        <v>0.1</v>
      </c>
      <c r="J19" s="3"/>
      <c r="K19" s="3">
        <f>$G19*Ref!$B$2+$H19*Ref!$B$3+$I19*Ref!$B$4+$J19</f>
        <v>18.099999999999998</v>
      </c>
      <c r="L19">
        <f t="shared" si="0"/>
        <v>3.0999999999999979</v>
      </c>
      <c r="M19">
        <f t="shared" si="1"/>
        <v>17.12707182320441</v>
      </c>
    </row>
    <row r="20" spans="1:13" x14ac:dyDescent="0.35">
      <c r="A20" s="3">
        <f>IF(B20="","",MAX(A$2:A19)+1)</f>
        <v>18</v>
      </c>
      <c r="B20" s="3" t="s">
        <v>44</v>
      </c>
      <c r="C20" s="3" t="s">
        <v>45</v>
      </c>
      <c r="D20" s="3" t="s">
        <v>22</v>
      </c>
      <c r="E20" s="3">
        <v>10</v>
      </c>
      <c r="F20" s="3">
        <v>51</v>
      </c>
      <c r="G20" s="3">
        <v>0.4</v>
      </c>
      <c r="H20" s="3">
        <v>2.8</v>
      </c>
      <c r="I20" s="3">
        <v>4.7</v>
      </c>
      <c r="J20" s="3"/>
      <c r="K20" s="3">
        <f>$G20*Ref!$B$2+$H20*Ref!$B$3+$I20*Ref!$B$4+$J20</f>
        <v>55.1</v>
      </c>
      <c r="L20">
        <f t="shared" si="0"/>
        <v>4.1000000000000014</v>
      </c>
      <c r="M20">
        <f t="shared" si="1"/>
        <v>7.441016333938296</v>
      </c>
    </row>
    <row r="21" spans="1:13" x14ac:dyDescent="0.35">
      <c r="A21" s="3">
        <f>IF(B21="","",MAX(A$2:A20)+1)</f>
        <v>19</v>
      </c>
      <c r="B21" s="3" t="s">
        <v>46</v>
      </c>
      <c r="C21" s="3" t="s">
        <v>23</v>
      </c>
      <c r="D21" s="3" t="s">
        <v>61</v>
      </c>
      <c r="E21" s="3">
        <v>100</v>
      </c>
      <c r="F21" s="3">
        <v>264</v>
      </c>
      <c r="G21" s="3">
        <v>14.2</v>
      </c>
      <c r="H21" s="3">
        <v>4.0999999999999996</v>
      </c>
      <c r="I21" s="3">
        <v>21.3</v>
      </c>
      <c r="J21" s="3"/>
      <c r="K21" s="3">
        <f>$G21*Ref!$B$2+$H21*Ref!$B$3+$I21*Ref!$B$4+$J21</f>
        <v>264.89999999999998</v>
      </c>
      <c r="L21">
        <f t="shared" si="0"/>
        <v>0.89999999999997726</v>
      </c>
      <c r="M21">
        <f t="shared" si="1"/>
        <v>0.33975084937711492</v>
      </c>
    </row>
    <row r="22" spans="1:13" x14ac:dyDescent="0.35">
      <c r="A22" s="3">
        <f>IF(B22="","",MAX(A$2:A21)+1)</f>
        <v>20</v>
      </c>
      <c r="B22" s="3" t="s">
        <v>48</v>
      </c>
      <c r="C22" s="3" t="s">
        <v>19</v>
      </c>
      <c r="D22" s="3" t="s">
        <v>22</v>
      </c>
      <c r="E22" s="3">
        <v>1</v>
      </c>
      <c r="F22" s="3">
        <v>196</v>
      </c>
      <c r="G22" s="3">
        <v>7.1</v>
      </c>
      <c r="H22" s="3">
        <v>37.799999999999997</v>
      </c>
      <c r="I22" s="3">
        <v>1.4</v>
      </c>
      <c r="J22" s="3"/>
      <c r="K22" s="3">
        <f>$G22*Ref!$B$2+$H22*Ref!$B$3+$I22*Ref!$B$4+$J22</f>
        <v>192.2</v>
      </c>
      <c r="L22">
        <f t="shared" si="0"/>
        <v>-3.8000000000000114</v>
      </c>
      <c r="M22">
        <f t="shared" si="1"/>
        <v>-1.9771071800208178</v>
      </c>
    </row>
    <row r="23" spans="1:13" x14ac:dyDescent="0.35">
      <c r="A23" s="3">
        <f>IF(B23="","",MAX(A$2:A22)+1)</f>
        <v>21</v>
      </c>
      <c r="B23" s="3" t="s">
        <v>57</v>
      </c>
      <c r="C23" s="3" t="s">
        <v>19</v>
      </c>
      <c r="D23" s="3" t="s">
        <v>61</v>
      </c>
      <c r="E23" s="3">
        <v>100</v>
      </c>
      <c r="F23" s="3">
        <v>468</v>
      </c>
      <c r="G23" s="3">
        <v>13.9</v>
      </c>
      <c r="H23" s="3">
        <v>66.099999999999994</v>
      </c>
      <c r="I23" s="3">
        <v>16.399999999999999</v>
      </c>
      <c r="J23" s="3"/>
      <c r="K23" s="3">
        <f>$G23*Ref!$B$2+$H23*Ref!$B$3+$I23*Ref!$B$4+$J23</f>
        <v>467.6</v>
      </c>
      <c r="L23">
        <f t="shared" si="0"/>
        <v>-0.39999999999997726</v>
      </c>
      <c r="M23">
        <f t="shared" si="1"/>
        <v>-8.5543199315649535E-2</v>
      </c>
    </row>
    <row r="24" spans="1:13" x14ac:dyDescent="0.35">
      <c r="A24" s="3">
        <f>IF(B24="","",MAX(A$2:A23)+1)</f>
        <v>22</v>
      </c>
      <c r="B24" s="3" t="s">
        <v>62</v>
      </c>
      <c r="C24" s="3" t="s">
        <v>23</v>
      </c>
      <c r="D24" s="3" t="s">
        <v>61</v>
      </c>
      <c r="E24" s="3">
        <v>100</v>
      </c>
      <c r="F24" s="3">
        <v>163</v>
      </c>
      <c r="G24" s="3">
        <v>11.5</v>
      </c>
      <c r="H24" s="3">
        <v>1.4</v>
      </c>
      <c r="I24" s="3">
        <v>12.4</v>
      </c>
      <c r="J24" s="3"/>
      <c r="K24" s="3">
        <f>$G24*Ref!$B$2+$H24*Ref!$B$3+$I24*Ref!$B$4+$J24</f>
        <v>163.20000000000002</v>
      </c>
      <c r="L24">
        <f t="shared" si="0"/>
        <v>0.20000000000001705</v>
      </c>
      <c r="M24">
        <f t="shared" si="1"/>
        <v>0.12254901960785357</v>
      </c>
    </row>
    <row r="25" spans="1:13" x14ac:dyDescent="0.35">
      <c r="A25" s="3">
        <f>IF(B25="","",MAX(A$2:A24)+1)</f>
        <v>23</v>
      </c>
      <c r="B25" s="3" t="s">
        <v>63</v>
      </c>
      <c r="C25" s="3" t="s">
        <v>12</v>
      </c>
      <c r="D25" s="3" t="s">
        <v>22</v>
      </c>
      <c r="E25" s="3">
        <v>1</v>
      </c>
      <c r="F25" s="3">
        <v>198.8</v>
      </c>
      <c r="G25" s="3">
        <v>47</v>
      </c>
      <c r="H25" s="3">
        <v>0</v>
      </c>
      <c r="I25" s="3">
        <v>1.2</v>
      </c>
      <c r="J25" s="3"/>
      <c r="K25" s="3">
        <f>$G25*Ref!$B$2+$H25*Ref!$B$3+$I25*Ref!$B$4+$J25</f>
        <v>198.8</v>
      </c>
      <c r="L25">
        <f t="shared" si="0"/>
        <v>0</v>
      </c>
      <c r="M25">
        <f t="shared" si="1"/>
        <v>0</v>
      </c>
    </row>
    <row r="26" spans="1:13" x14ac:dyDescent="0.35">
      <c r="A26" s="3">
        <f>IF(B26="","",MAX(A$2:A25)+1)</f>
        <v>24</v>
      </c>
      <c r="B26" s="3" t="s">
        <v>64</v>
      </c>
      <c r="C26" s="3" t="s">
        <v>65</v>
      </c>
      <c r="D26" s="3" t="s">
        <v>61</v>
      </c>
      <c r="E26" s="3">
        <v>100</v>
      </c>
      <c r="F26" s="3">
        <v>644</v>
      </c>
      <c r="G26" s="3">
        <v>23.7</v>
      </c>
      <c r="H26" s="3">
        <v>21.5</v>
      </c>
      <c r="I26" s="3">
        <v>49.7</v>
      </c>
      <c r="J26" s="3"/>
      <c r="K26" s="3">
        <f>$G26*Ref!$B$2+$H26*Ref!$B$3+$I26*Ref!$B$4+$J26</f>
        <v>628.1</v>
      </c>
      <c r="L26">
        <f t="shared" si="0"/>
        <v>-15.899999999999977</v>
      </c>
      <c r="M26">
        <f t="shared" si="1"/>
        <v>-2.5314440375736309</v>
      </c>
    </row>
    <row r="27" spans="1:13" x14ac:dyDescent="0.35">
      <c r="A27" s="3">
        <f>IF(B27="","",MAX(A$2:A26)+1)</f>
        <v>25</v>
      </c>
      <c r="B27" s="3" t="s">
        <v>66</v>
      </c>
      <c r="C27" s="3" t="s">
        <v>19</v>
      </c>
      <c r="D27" s="3" t="s">
        <v>61</v>
      </c>
      <c r="E27" s="3">
        <v>100</v>
      </c>
      <c r="F27" s="3">
        <v>380</v>
      </c>
      <c r="G27" s="3">
        <v>10.1</v>
      </c>
      <c r="H27" s="3">
        <v>67.2</v>
      </c>
      <c r="I27" s="3">
        <v>5.4</v>
      </c>
      <c r="J27" s="3"/>
      <c r="K27" s="3">
        <f>$G27*Ref!$B$2+$H27*Ref!$B$3+$I27*Ref!$B$4+$J27</f>
        <v>357.8</v>
      </c>
      <c r="L27">
        <f t="shared" si="0"/>
        <v>-22.199999999999989</v>
      </c>
      <c r="M27">
        <f t="shared" si="1"/>
        <v>-6.204583566238119</v>
      </c>
    </row>
    <row r="28" spans="1:13" x14ac:dyDescent="0.35">
      <c r="A28" s="3">
        <f>IF(B28="","",MAX(A$2:A27)+1)</f>
        <v>26</v>
      </c>
      <c r="B28" s="3" t="s">
        <v>69</v>
      </c>
      <c r="C28" s="3" t="s">
        <v>70</v>
      </c>
      <c r="D28" s="3" t="s">
        <v>61</v>
      </c>
      <c r="E28" s="3">
        <v>100</v>
      </c>
      <c r="F28" s="3">
        <v>170</v>
      </c>
      <c r="G28" s="3">
        <v>24</v>
      </c>
      <c r="H28" s="3">
        <v>0</v>
      </c>
      <c r="I28" s="3">
        <v>8</v>
      </c>
      <c r="J28" s="3"/>
      <c r="K28" s="3">
        <f>$G28*Ref!$B$2+$H28*Ref!$B$3+$I28*Ref!$B$4+$J28</f>
        <v>168</v>
      </c>
      <c r="L28">
        <f t="shared" si="0"/>
        <v>-2</v>
      </c>
      <c r="M28">
        <f t="shared" si="1"/>
        <v>-1.1904761904761905</v>
      </c>
    </row>
    <row r="29" spans="1:13" x14ac:dyDescent="0.35">
      <c r="A29" s="3">
        <f>IF(B29="","",MAX(A$2:A28)+1)</f>
        <v>27</v>
      </c>
      <c r="B29" s="3" t="s">
        <v>71</v>
      </c>
      <c r="C29" s="3" t="s">
        <v>72</v>
      </c>
      <c r="D29" s="3" t="s">
        <v>22</v>
      </c>
      <c r="E29" s="3">
        <v>1</v>
      </c>
      <c r="F29" s="3">
        <v>116</v>
      </c>
      <c r="G29" s="3">
        <v>1.3</v>
      </c>
      <c r="H29" s="3">
        <v>13.8</v>
      </c>
      <c r="I29" s="3">
        <v>6</v>
      </c>
      <c r="J29" s="3"/>
      <c r="K29" s="3">
        <f>$G29*Ref!$B$2+$H29*Ref!$B$3+$I29*Ref!$B$4+$J29</f>
        <v>114.4</v>
      </c>
      <c r="L29">
        <f t="shared" si="0"/>
        <v>-1.5999999999999943</v>
      </c>
      <c r="M29">
        <f t="shared" si="1"/>
        <v>-1.3986013986013937</v>
      </c>
    </row>
    <row r="30" spans="1:13" x14ac:dyDescent="0.35">
      <c r="A30" s="3">
        <f>IF(B30="","",MAX(A$2:A29)+1)</f>
        <v>28</v>
      </c>
      <c r="B30" s="3" t="s">
        <v>74</v>
      </c>
      <c r="C30" s="3" t="s">
        <v>75</v>
      </c>
      <c r="D30" s="3" t="s">
        <v>61</v>
      </c>
      <c r="E30" s="3">
        <v>100</v>
      </c>
      <c r="F30" s="3">
        <v>374</v>
      </c>
      <c r="G30" s="3">
        <v>11</v>
      </c>
      <c r="H30" s="3">
        <v>60</v>
      </c>
      <c r="I30" s="3">
        <v>8</v>
      </c>
      <c r="J30" s="3"/>
      <c r="K30" s="3">
        <f>$G30*Ref!$B$2+$H30*Ref!$B$3+$I30*Ref!$B$4+$J30</f>
        <v>356</v>
      </c>
      <c r="L30">
        <f t="shared" si="0"/>
        <v>-18</v>
      </c>
      <c r="M30">
        <f t="shared" si="1"/>
        <v>-5.0561797752808992</v>
      </c>
    </row>
    <row r="31" spans="1:13" x14ac:dyDescent="0.35">
      <c r="A31" s="3">
        <f>IF(B31="","",MAX(A$2:A30)+1)</f>
        <v>29</v>
      </c>
      <c r="B31" s="3" t="s">
        <v>76</v>
      </c>
      <c r="C31" s="3" t="s">
        <v>77</v>
      </c>
      <c r="D31" s="3" t="s">
        <v>61</v>
      </c>
      <c r="E31" s="3">
        <v>100</v>
      </c>
      <c r="F31" s="3">
        <v>38</v>
      </c>
      <c r="G31" s="3">
        <v>0</v>
      </c>
      <c r="H31" s="3">
        <v>9.6999999999999993</v>
      </c>
      <c r="I31" s="3">
        <v>0</v>
      </c>
      <c r="J31" s="3"/>
      <c r="K31" s="3">
        <f>$G31*Ref!$B$2+$H31*Ref!$B$3+$I31*Ref!$B$4+$J31</f>
        <v>38.799999999999997</v>
      </c>
      <c r="L31">
        <f t="shared" si="0"/>
        <v>0.79999999999999716</v>
      </c>
      <c r="M31">
        <f t="shared" si="1"/>
        <v>2.0618556701030855</v>
      </c>
    </row>
    <row r="32" spans="1:13" x14ac:dyDescent="0.35">
      <c r="A32" s="3">
        <f>IF(B32="","",MAX(A$2:A31)+1)</f>
        <v>30</v>
      </c>
      <c r="B32" s="3" t="s">
        <v>79</v>
      </c>
      <c r="C32" s="3" t="s">
        <v>7</v>
      </c>
      <c r="D32" s="3" t="s">
        <v>61</v>
      </c>
      <c r="E32" s="3">
        <v>100</v>
      </c>
      <c r="F32" s="3">
        <v>25</v>
      </c>
      <c r="G32" s="3">
        <v>2.6</v>
      </c>
      <c r="H32" s="3">
        <v>2.1</v>
      </c>
      <c r="I32" s="3">
        <v>0.66</v>
      </c>
      <c r="J32" s="3"/>
      <c r="K32" s="3">
        <f>$G32*Ref!$B$2+$H32*Ref!$B$3+$I32*Ref!$B$4+$J32</f>
        <v>24.740000000000002</v>
      </c>
      <c r="L32">
        <f t="shared" si="0"/>
        <v>-0.25999999999999801</v>
      </c>
      <c r="M32">
        <f t="shared" si="1"/>
        <v>-1.0509296685529426</v>
      </c>
    </row>
    <row r="33" spans="1:13" x14ac:dyDescent="0.35">
      <c r="A33" s="3">
        <f>IF(B33="","",MAX(A$2:A32)+1)</f>
        <v>31</v>
      </c>
      <c r="B33" s="3" t="s">
        <v>101</v>
      </c>
      <c r="C33" s="3" t="s">
        <v>72</v>
      </c>
      <c r="D33" s="3" t="s">
        <v>61</v>
      </c>
      <c r="E33" s="3">
        <v>100</v>
      </c>
      <c r="F33" s="3">
        <v>271</v>
      </c>
      <c r="G33" s="3">
        <v>11</v>
      </c>
      <c r="H33" s="3">
        <v>34</v>
      </c>
      <c r="I33" s="3">
        <v>11</v>
      </c>
      <c r="J33" s="3"/>
      <c r="K33" s="3">
        <f>$G33*Ref!$B$2+$H33*Ref!$B$3+$I33*Ref!$B$4+$J33</f>
        <v>279</v>
      </c>
      <c r="L33">
        <f t="shared" si="0"/>
        <v>8</v>
      </c>
      <c r="M33">
        <f t="shared" si="1"/>
        <v>2.8673835125448028</v>
      </c>
    </row>
    <row r="34" spans="1:13" x14ac:dyDescent="0.35">
      <c r="A34" s="3">
        <f>IF(B34="","",MAX(A$2:A33)+1)</f>
        <v>32</v>
      </c>
      <c r="B34" s="3" t="s">
        <v>80</v>
      </c>
      <c r="C34" s="3" t="s">
        <v>81</v>
      </c>
      <c r="D34" s="3" t="s">
        <v>61</v>
      </c>
      <c r="E34" s="3">
        <v>100</v>
      </c>
      <c r="F34" s="3">
        <v>160</v>
      </c>
      <c r="G34" s="3">
        <v>31</v>
      </c>
      <c r="H34" s="3">
        <v>0</v>
      </c>
      <c r="I34" s="3">
        <v>3.6</v>
      </c>
      <c r="J34" s="3"/>
      <c r="K34" s="3">
        <f>$G34*Ref!$B$2+$H34*Ref!$B$3+$I34*Ref!$B$4+$J34</f>
        <v>156.4</v>
      </c>
      <c r="L34">
        <f t="shared" si="0"/>
        <v>-3.5999999999999943</v>
      </c>
      <c r="M34">
        <f t="shared" si="1"/>
        <v>-2.3017902813299194</v>
      </c>
    </row>
    <row r="35" spans="1:13" x14ac:dyDescent="0.35">
      <c r="A35" s="3">
        <f>IF(B35="","",MAX(A$2:A34)+1)</f>
        <v>33</v>
      </c>
      <c r="B35" s="3" t="s">
        <v>92</v>
      </c>
      <c r="C35" s="3" t="s">
        <v>23</v>
      </c>
      <c r="D35" s="3" t="s">
        <v>61</v>
      </c>
      <c r="E35" s="3">
        <v>100</v>
      </c>
      <c r="F35" s="3">
        <v>20</v>
      </c>
      <c r="G35" s="3">
        <v>0.1</v>
      </c>
      <c r="H35" s="3">
        <v>2.7</v>
      </c>
      <c r="I35" s="3">
        <v>0.1</v>
      </c>
      <c r="J35" s="3"/>
      <c r="K35" s="3">
        <f>$G35*Ref!$B$2+$H35*Ref!$B$3+$I35*Ref!$B$4+$J35</f>
        <v>12.100000000000001</v>
      </c>
      <c r="L35">
        <f t="shared" si="0"/>
        <v>-7.8999999999999986</v>
      </c>
      <c r="M35">
        <f t="shared" si="1"/>
        <v>-65.28925619834709</v>
      </c>
    </row>
    <row r="36" spans="1:13" x14ac:dyDescent="0.35">
      <c r="A36" s="3">
        <f>IF(B36="","",MAX(A$2:A35)+1)</f>
        <v>34</v>
      </c>
      <c r="B36" s="3" t="s">
        <v>93</v>
      </c>
      <c r="C36" s="3" t="s">
        <v>65</v>
      </c>
      <c r="D36" s="3" t="s">
        <v>61</v>
      </c>
      <c r="E36" s="3">
        <v>100</v>
      </c>
      <c r="F36" s="3">
        <v>619</v>
      </c>
      <c r="G36" s="3">
        <v>24.8</v>
      </c>
      <c r="H36" s="3">
        <v>5</v>
      </c>
      <c r="I36" s="3">
        <v>53.2</v>
      </c>
      <c r="J36" s="3"/>
      <c r="K36" s="3">
        <f>$G36*Ref!$B$2+$H36*Ref!$B$3+$I36*Ref!$B$4+$J36</f>
        <v>598</v>
      </c>
      <c r="L36">
        <f t="shared" si="0"/>
        <v>-21</v>
      </c>
      <c r="M36">
        <f t="shared" si="1"/>
        <v>-3.511705685618729</v>
      </c>
    </row>
    <row r="37" spans="1:13" x14ac:dyDescent="0.35">
      <c r="A37" s="3">
        <f>IF(B37="","",MAX(A$2:A36)+1)</f>
        <v>35</v>
      </c>
      <c r="B37" s="3" t="s">
        <v>95</v>
      </c>
      <c r="C37" s="3" t="s">
        <v>70</v>
      </c>
      <c r="D37" s="3" t="s">
        <v>61</v>
      </c>
      <c r="E37" s="3">
        <v>100</v>
      </c>
      <c r="F37" s="3">
        <v>250</v>
      </c>
      <c r="G37" s="3">
        <v>28</v>
      </c>
      <c r="H37" s="3">
        <v>0</v>
      </c>
      <c r="I37" s="3">
        <v>15</v>
      </c>
      <c r="J37" s="3"/>
      <c r="K37" s="3">
        <f>$G37*Ref!$B$2+$H37*Ref!$B$3+$I37*Ref!$B$4+$J37</f>
        <v>247</v>
      </c>
      <c r="L37">
        <f t="shared" si="0"/>
        <v>-3</v>
      </c>
      <c r="M37">
        <f t="shared" si="1"/>
        <v>-1.214574898785425</v>
      </c>
    </row>
    <row r="38" spans="1:13" x14ac:dyDescent="0.35">
      <c r="A38" s="3">
        <f>IF(B38="","",MAX(A$2:A37)+1)</f>
        <v>36</v>
      </c>
      <c r="B38" s="3" t="s">
        <v>150</v>
      </c>
      <c r="C38" s="3" t="s">
        <v>96</v>
      </c>
      <c r="D38" s="3" t="s">
        <v>61</v>
      </c>
      <c r="E38" s="3">
        <v>100</v>
      </c>
      <c r="F38" s="3">
        <v>43</v>
      </c>
      <c r="G38" s="3">
        <v>0.5</v>
      </c>
      <c r="H38" s="3">
        <v>3.6</v>
      </c>
      <c r="I38" s="3">
        <v>0</v>
      </c>
      <c r="J38" s="3">
        <v>43</v>
      </c>
      <c r="K38" s="3">
        <f>$G38*Ref!$B$2+$H38*Ref!$B$3+$I38*Ref!$B$4+$J38</f>
        <v>59.4</v>
      </c>
      <c r="L38">
        <f t="shared" si="0"/>
        <v>16.399999999999999</v>
      </c>
      <c r="M38">
        <f t="shared" si="1"/>
        <v>27.609427609427605</v>
      </c>
    </row>
    <row r="39" spans="1:13" x14ac:dyDescent="0.35">
      <c r="A39" s="3">
        <f>IF(B39="","",MAX(A$2:A38)+1)</f>
        <v>37</v>
      </c>
      <c r="B39" s="3" t="s">
        <v>97</v>
      </c>
      <c r="C39" s="3" t="s">
        <v>96</v>
      </c>
      <c r="D39" s="3" t="s">
        <v>61</v>
      </c>
      <c r="E39" s="3">
        <v>100</v>
      </c>
      <c r="F39" s="3">
        <v>85</v>
      </c>
      <c r="G39" s="3"/>
      <c r="H39" s="3"/>
      <c r="I39" s="3"/>
      <c r="J39" s="3">
        <v>85</v>
      </c>
      <c r="K39" s="3">
        <f>$G39*Ref!$B$2+$H39*Ref!$B$3+$I39*Ref!$B$4+$J39</f>
        <v>85</v>
      </c>
      <c r="L39">
        <f t="shared" si="0"/>
        <v>0</v>
      </c>
      <c r="M39">
        <f t="shared" si="1"/>
        <v>0</v>
      </c>
    </row>
    <row r="40" spans="1:13" x14ac:dyDescent="0.35">
      <c r="A40" s="3">
        <f>IF(B40="","",MAX(A$2:A39)+1)</f>
        <v>38</v>
      </c>
      <c r="B40" s="3" t="s">
        <v>98</v>
      </c>
      <c r="C40" s="3" t="s">
        <v>96</v>
      </c>
      <c r="D40" s="3" t="s">
        <v>61</v>
      </c>
      <c r="E40" s="3">
        <v>100</v>
      </c>
      <c r="F40" s="3">
        <v>137</v>
      </c>
      <c r="G40" s="3"/>
      <c r="H40" s="3"/>
      <c r="I40" s="3"/>
      <c r="J40" s="3">
        <v>137</v>
      </c>
      <c r="K40" s="3">
        <f>$G40*Ref!$B$2+$H40*Ref!$B$3+$I40*Ref!$B$4+$J40</f>
        <v>137</v>
      </c>
      <c r="L40">
        <f t="shared" si="0"/>
        <v>0</v>
      </c>
      <c r="M40">
        <f t="shared" si="1"/>
        <v>0</v>
      </c>
    </row>
    <row r="41" spans="1:13" x14ac:dyDescent="0.35">
      <c r="A41" s="3">
        <f>IF(B41="","",MAX(A$2:A40)+1)</f>
        <v>39</v>
      </c>
      <c r="B41" s="3" t="s">
        <v>117</v>
      </c>
      <c r="C41" s="3" t="s">
        <v>96</v>
      </c>
      <c r="D41" s="3" t="s">
        <v>61</v>
      </c>
      <c r="E41" s="3">
        <v>100</v>
      </c>
      <c r="F41" s="3">
        <v>280</v>
      </c>
      <c r="G41" s="3"/>
      <c r="H41" s="3"/>
      <c r="I41" s="3"/>
      <c r="J41" s="3">
        <v>280</v>
      </c>
      <c r="K41" s="3">
        <f>$G41*Ref!$B$2+$H41*Ref!$B$3+$I41*Ref!$B$4+$J41</f>
        <v>280</v>
      </c>
      <c r="L41">
        <f t="shared" si="0"/>
        <v>0</v>
      </c>
      <c r="M41">
        <f t="shared" si="1"/>
        <v>0</v>
      </c>
    </row>
    <row r="42" spans="1:13" x14ac:dyDescent="0.35">
      <c r="A42" s="3">
        <f>IF(B42="","",MAX(A$2:A41)+1)</f>
        <v>40</v>
      </c>
      <c r="B42" s="3" t="s">
        <v>107</v>
      </c>
      <c r="C42" s="3" t="s">
        <v>106</v>
      </c>
      <c r="D42" s="3" t="s">
        <v>22</v>
      </c>
      <c r="E42" s="3">
        <v>1</v>
      </c>
      <c r="F42" s="3">
        <v>200</v>
      </c>
      <c r="G42" s="3">
        <v>10</v>
      </c>
      <c r="H42" s="3">
        <v>25</v>
      </c>
      <c r="I42" s="3">
        <v>7</v>
      </c>
      <c r="J42" s="3"/>
      <c r="K42" s="3">
        <f>$G42*Ref!$B$2+$H42*Ref!$B$3+$I42*Ref!$B$4+$J42</f>
        <v>203</v>
      </c>
      <c r="L42">
        <f t="shared" si="0"/>
        <v>3</v>
      </c>
      <c r="M42">
        <f t="shared" si="1"/>
        <v>1.4778325123152709</v>
      </c>
    </row>
    <row r="43" spans="1:13" x14ac:dyDescent="0.35">
      <c r="A43" s="3">
        <f>IF(B43="","",MAX(A$2:A42)+1)</f>
        <v>41</v>
      </c>
      <c r="B43" s="3" t="s">
        <v>109</v>
      </c>
      <c r="C43" s="3" t="s">
        <v>7</v>
      </c>
      <c r="D43" s="3" t="s">
        <v>61</v>
      </c>
      <c r="E43" s="3">
        <v>100</v>
      </c>
      <c r="F43" s="3">
        <v>19</v>
      </c>
      <c r="G43" s="3">
        <v>1.2</v>
      </c>
      <c r="H43" s="3">
        <v>3.1</v>
      </c>
      <c r="I43" s="3">
        <v>0.3</v>
      </c>
      <c r="J43" s="3"/>
      <c r="K43" s="3">
        <f>$G43*Ref!$B$2+$H43*Ref!$B$3+$I43*Ref!$B$4+$J43</f>
        <v>19.899999999999999</v>
      </c>
      <c r="L43">
        <f t="shared" si="0"/>
        <v>0.89999999999999858</v>
      </c>
      <c r="M43">
        <f t="shared" si="1"/>
        <v>4.5226130653266265</v>
      </c>
    </row>
    <row r="44" spans="1:13" x14ac:dyDescent="0.35">
      <c r="A44" s="3">
        <f>IF(B44="","",MAX(A$2:A43)+1)</f>
        <v>42</v>
      </c>
      <c r="B44" s="3" t="s">
        <v>110</v>
      </c>
      <c r="C44" s="3" t="s">
        <v>23</v>
      </c>
      <c r="D44" s="3" t="s">
        <v>61</v>
      </c>
      <c r="E44" s="3">
        <v>100</v>
      </c>
      <c r="F44" s="3">
        <v>190</v>
      </c>
      <c r="G44" s="3">
        <v>7.8</v>
      </c>
      <c r="H44" s="3">
        <v>3.3</v>
      </c>
      <c r="I44" s="3">
        <v>16</v>
      </c>
      <c r="J44" s="3"/>
      <c r="K44" s="3">
        <f>$G44*Ref!$B$2+$H44*Ref!$B$3+$I44*Ref!$B$4+$J44</f>
        <v>188.4</v>
      </c>
      <c r="L44">
        <f t="shared" si="0"/>
        <v>-1.5999999999999943</v>
      </c>
      <c r="M44">
        <f t="shared" si="1"/>
        <v>-0.84925690021231115</v>
      </c>
    </row>
    <row r="45" spans="1:13" x14ac:dyDescent="0.35">
      <c r="A45" s="3">
        <f>IF(B45="","",MAX(A$2:A44)+1)</f>
        <v>43</v>
      </c>
      <c r="B45" s="3" t="s">
        <v>111</v>
      </c>
      <c r="C45" s="3" t="s">
        <v>72</v>
      </c>
      <c r="D45" s="3" t="s">
        <v>61</v>
      </c>
      <c r="E45" s="3">
        <v>100</v>
      </c>
      <c r="F45" s="3">
        <v>304</v>
      </c>
      <c r="G45" s="3">
        <v>0.3</v>
      </c>
      <c r="H45" s="3">
        <v>82.6</v>
      </c>
      <c r="I45" s="3"/>
      <c r="J45" s="3"/>
      <c r="K45" s="3">
        <f>$G45*Ref!$B$2+$H45*Ref!$B$3+$I45*Ref!$B$4+$J45</f>
        <v>331.59999999999997</v>
      </c>
      <c r="L45">
        <f t="shared" si="0"/>
        <v>27.599999999999966</v>
      </c>
      <c r="M45">
        <f t="shared" si="1"/>
        <v>8.3232810615198929</v>
      </c>
    </row>
    <row r="46" spans="1:13" x14ac:dyDescent="0.35">
      <c r="A46" s="3">
        <f>IF(B46="","",MAX(A$2:A45)+1)</f>
        <v>44</v>
      </c>
      <c r="B46" s="3" t="s">
        <v>118</v>
      </c>
      <c r="C46" s="3" t="s">
        <v>96</v>
      </c>
      <c r="D46" s="3" t="s">
        <v>61</v>
      </c>
      <c r="E46" s="3">
        <v>100</v>
      </c>
      <c r="F46" s="3">
        <v>33</v>
      </c>
      <c r="G46" s="3">
        <v>0</v>
      </c>
      <c r="H46" s="3">
        <v>7.9</v>
      </c>
      <c r="I46" s="3">
        <v>0</v>
      </c>
      <c r="J46" s="3"/>
      <c r="K46" s="3">
        <f>$G46*Ref!$B$2+$H46*Ref!$B$3+$I46*Ref!$B$4+$J46</f>
        <v>31.6</v>
      </c>
      <c r="L46">
        <f t="shared" si="0"/>
        <v>-1.3999999999999986</v>
      </c>
      <c r="M46">
        <f t="shared" si="1"/>
        <v>-4.4303797468354382</v>
      </c>
    </row>
    <row r="47" spans="1:13" x14ac:dyDescent="0.35">
      <c r="A47" s="3">
        <f>IF(B47="","",MAX(A$2:A46)+1)</f>
        <v>45</v>
      </c>
      <c r="B47" s="3" t="s">
        <v>120</v>
      </c>
      <c r="C47" s="3" t="s">
        <v>7</v>
      </c>
      <c r="D47" s="3" t="s">
        <v>61</v>
      </c>
      <c r="E47" s="3">
        <v>100</v>
      </c>
      <c r="F47" s="3">
        <v>42</v>
      </c>
      <c r="G47" s="3">
        <v>1.1000000000000001</v>
      </c>
      <c r="H47" s="3">
        <v>9.6999999999999993</v>
      </c>
      <c r="I47" s="3">
        <v>0.2</v>
      </c>
      <c r="J47" s="3"/>
      <c r="K47" s="3">
        <f>$G47*Ref!$B$2+$H47*Ref!$B$3+$I47*Ref!$B$4+$J47</f>
        <v>44.999999999999993</v>
      </c>
      <c r="L47">
        <f t="shared" si="0"/>
        <v>2.9999999999999929</v>
      </c>
      <c r="M47">
        <f t="shared" si="1"/>
        <v>6.6666666666666528</v>
      </c>
    </row>
    <row r="48" spans="1:13" x14ac:dyDescent="0.35">
      <c r="A48" s="3">
        <f>IF(B48="","",MAX(A$2:A47)+1)</f>
        <v>46</v>
      </c>
      <c r="B48" s="3" t="s">
        <v>121</v>
      </c>
      <c r="C48" s="3" t="s">
        <v>81</v>
      </c>
      <c r="D48" s="3" t="s">
        <v>61</v>
      </c>
      <c r="E48" s="3">
        <v>100</v>
      </c>
      <c r="F48" s="3">
        <v>111</v>
      </c>
      <c r="G48" s="3">
        <v>25</v>
      </c>
      <c r="H48" s="3">
        <v>0</v>
      </c>
      <c r="I48" s="3">
        <v>1</v>
      </c>
      <c r="J48" s="3"/>
      <c r="K48" s="3">
        <f>$G48*Ref!$B$2+$H48*Ref!$B$3+$I48*Ref!$B$4+$J48</f>
        <v>109</v>
      </c>
      <c r="L48">
        <f t="shared" si="0"/>
        <v>-2</v>
      </c>
      <c r="M48">
        <f t="shared" si="1"/>
        <v>-1.834862385321101</v>
      </c>
    </row>
    <row r="49" spans="1:13" x14ac:dyDescent="0.35">
      <c r="A49" s="3">
        <f>IF(B49="","",MAX(A$2:A48)+1)</f>
        <v>47</v>
      </c>
      <c r="B49" s="3" t="s">
        <v>122</v>
      </c>
      <c r="C49" s="3" t="s">
        <v>19</v>
      </c>
      <c r="D49" s="3" t="s">
        <v>61</v>
      </c>
      <c r="E49" s="3">
        <v>100</v>
      </c>
      <c r="F49" s="3">
        <v>408</v>
      </c>
      <c r="G49" s="3">
        <v>14.5</v>
      </c>
      <c r="H49" s="3">
        <v>69.099999999999994</v>
      </c>
      <c r="I49" s="3">
        <v>7.5</v>
      </c>
      <c r="J49" s="3"/>
      <c r="K49" s="3">
        <f>$G49*Ref!$B$2+$H49*Ref!$B$3+$I49*Ref!$B$4+$J49</f>
        <v>401.9</v>
      </c>
      <c r="L49">
        <f t="shared" si="0"/>
        <v>-6.1000000000000227</v>
      </c>
      <c r="M49">
        <f t="shared" si="1"/>
        <v>-1.5177904951480525</v>
      </c>
    </row>
    <row r="50" spans="1:13" x14ac:dyDescent="0.35">
      <c r="A50" s="3">
        <f>IF(B50="","",MAX(A$2:A49)+1)</f>
        <v>48</v>
      </c>
      <c r="B50" s="3" t="s">
        <v>123</v>
      </c>
      <c r="C50" s="3" t="s">
        <v>124</v>
      </c>
      <c r="D50" s="3" t="s">
        <v>61</v>
      </c>
      <c r="E50" s="3">
        <v>100</v>
      </c>
      <c r="F50" s="3">
        <v>164</v>
      </c>
      <c r="G50" s="3">
        <v>23</v>
      </c>
      <c r="H50" s="3">
        <v>0</v>
      </c>
      <c r="I50" s="3">
        <v>8</v>
      </c>
      <c r="J50" s="3"/>
      <c r="K50" s="3">
        <f>$G50*Ref!$B$2+$H50*Ref!$B$3+$I50*Ref!$B$4+$J50</f>
        <v>164</v>
      </c>
      <c r="L50">
        <f t="shared" si="0"/>
        <v>0</v>
      </c>
      <c r="M50">
        <f t="shared" si="1"/>
        <v>0</v>
      </c>
    </row>
    <row r="51" spans="1:13" x14ac:dyDescent="0.35">
      <c r="A51" s="3">
        <f>IF(B51="","",MAX(A$2:A50)+1)</f>
        <v>49</v>
      </c>
      <c r="B51" s="3" t="s">
        <v>125</v>
      </c>
      <c r="C51" s="3" t="s">
        <v>124</v>
      </c>
      <c r="D51" s="3" t="s">
        <v>61</v>
      </c>
      <c r="E51" s="3">
        <v>100</v>
      </c>
      <c r="F51" s="3">
        <v>167</v>
      </c>
      <c r="G51" s="3">
        <v>18</v>
      </c>
      <c r="H51" s="3">
        <v>8</v>
      </c>
      <c r="I51" s="3">
        <v>7</v>
      </c>
      <c r="J51" s="3"/>
      <c r="K51" s="3">
        <f>$G51*Ref!$B$2+$H51*Ref!$B$3+$I51*Ref!$B$4+$J51</f>
        <v>167</v>
      </c>
      <c r="L51">
        <f t="shared" si="0"/>
        <v>0</v>
      </c>
      <c r="M51">
        <f t="shared" si="1"/>
        <v>0</v>
      </c>
    </row>
    <row r="52" spans="1:13" x14ac:dyDescent="0.35">
      <c r="A52" s="3">
        <f>IF(B52="","",MAX(A$2:A51)+1)</f>
        <v>50</v>
      </c>
      <c r="B52" s="3" t="s">
        <v>128</v>
      </c>
      <c r="C52" s="3" t="s">
        <v>7</v>
      </c>
      <c r="D52" s="3" t="s">
        <v>61</v>
      </c>
      <c r="E52" s="3">
        <v>100</v>
      </c>
      <c r="F52" s="3">
        <v>76</v>
      </c>
      <c r="G52" s="3">
        <v>2</v>
      </c>
      <c r="H52" s="3">
        <v>17</v>
      </c>
      <c r="I52" s="3">
        <v>0</v>
      </c>
      <c r="J52" s="3"/>
      <c r="K52" s="3">
        <f>$G52*Ref!$B$2+$H52*Ref!$B$3+$I52*Ref!$B$4+$J52</f>
        <v>76</v>
      </c>
      <c r="L52">
        <f t="shared" si="0"/>
        <v>0</v>
      </c>
      <c r="M52">
        <f t="shared" si="1"/>
        <v>0</v>
      </c>
    </row>
    <row r="53" spans="1:13" x14ac:dyDescent="0.35">
      <c r="A53" s="3">
        <f>IF(B53="","",MAX(A$2:A52)+1)</f>
        <v>51</v>
      </c>
      <c r="B53" s="3" t="s">
        <v>132</v>
      </c>
      <c r="C53" s="3" t="s">
        <v>70</v>
      </c>
      <c r="D53" s="3" t="s">
        <v>61</v>
      </c>
      <c r="E53" s="3">
        <v>100</v>
      </c>
      <c r="F53" s="3"/>
      <c r="G53" s="3">
        <v>27</v>
      </c>
      <c r="H53" s="3">
        <v>0</v>
      </c>
      <c r="I53" s="3">
        <v>14</v>
      </c>
      <c r="J53" s="3"/>
      <c r="K53" s="3">
        <f>$G53*Ref!$B$2+$H53*Ref!$B$3+$I53*Ref!$B$4+$J53</f>
        <v>234</v>
      </c>
      <c r="L53">
        <f t="shared" si="0"/>
        <v>234</v>
      </c>
      <c r="M53">
        <f t="shared" si="1"/>
        <v>100</v>
      </c>
    </row>
    <row r="54" spans="1:13" x14ac:dyDescent="0.35">
      <c r="A54" s="3">
        <f>IF(B54="","",MAX(A$2:A53)+1)</f>
        <v>52</v>
      </c>
      <c r="B54" s="3" t="s">
        <v>133</v>
      </c>
      <c r="C54" s="3" t="s">
        <v>72</v>
      </c>
      <c r="D54" s="3" t="s">
        <v>61</v>
      </c>
      <c r="E54" s="3">
        <v>100</v>
      </c>
      <c r="F54" s="3">
        <v>525</v>
      </c>
      <c r="G54" s="3">
        <v>4.4000000000000004</v>
      </c>
      <c r="H54" s="3">
        <v>54.5</v>
      </c>
      <c r="I54" s="3">
        <v>30.5</v>
      </c>
      <c r="J54" s="3"/>
      <c r="K54" s="3">
        <f>$G54*Ref!$B$2+$H54*Ref!$B$3+$I54*Ref!$B$4+$J54</f>
        <v>510.1</v>
      </c>
      <c r="L54">
        <f t="shared" si="0"/>
        <v>-14.899999999999977</v>
      </c>
      <c r="M54">
        <f t="shared" si="1"/>
        <v>-2.9209958831601601</v>
      </c>
    </row>
    <row r="55" spans="1:13" x14ac:dyDescent="0.35">
      <c r="A55" s="3">
        <f>IF(B55="","",MAX(A$2:A54)+1)</f>
        <v>53</v>
      </c>
      <c r="B55" s="3" t="s">
        <v>138</v>
      </c>
      <c r="C55" s="3" t="s">
        <v>7</v>
      </c>
      <c r="D55" s="3" t="s">
        <v>61</v>
      </c>
      <c r="E55" s="3">
        <v>100</v>
      </c>
      <c r="F55" s="3">
        <v>22</v>
      </c>
      <c r="G55" s="3">
        <v>3.1</v>
      </c>
      <c r="H55" s="3">
        <v>3.3</v>
      </c>
      <c r="I55" s="3">
        <v>0.3</v>
      </c>
      <c r="J55" s="3"/>
      <c r="K55" s="3">
        <f>$G55*Ref!$B$2+$H55*Ref!$B$3+$I55*Ref!$B$4+$J55</f>
        <v>28.3</v>
      </c>
      <c r="L55">
        <f t="shared" si="0"/>
        <v>6.3000000000000007</v>
      </c>
      <c r="M55">
        <f t="shared" si="1"/>
        <v>22.261484098939931</v>
      </c>
    </row>
    <row r="56" spans="1:13" x14ac:dyDescent="0.35">
      <c r="A56" s="3">
        <f>IF(B56="","",MAX(A$2:A55)+1)</f>
        <v>54</v>
      </c>
      <c r="B56" s="3" t="s">
        <v>139</v>
      </c>
      <c r="C56" s="3" t="s">
        <v>7</v>
      </c>
      <c r="D56" s="3" t="s">
        <v>61</v>
      </c>
      <c r="E56" s="3">
        <v>100</v>
      </c>
      <c r="F56" s="3">
        <v>33</v>
      </c>
      <c r="G56" s="3">
        <v>2.8</v>
      </c>
      <c r="H56" s="3">
        <v>7</v>
      </c>
      <c r="I56" s="3">
        <v>0</v>
      </c>
      <c r="J56" s="3"/>
      <c r="K56" s="3">
        <f>$G56*Ref!$B$2+$H56*Ref!$B$3+$I56*Ref!$B$4+$J56</f>
        <v>39.200000000000003</v>
      </c>
      <c r="L56">
        <f t="shared" si="0"/>
        <v>6.2000000000000028</v>
      </c>
      <c r="M56">
        <f t="shared" si="1"/>
        <v>15.816326530612249</v>
      </c>
    </row>
    <row r="57" spans="1:13" x14ac:dyDescent="0.35">
      <c r="A57" s="3">
        <f>IF(B57="","",MAX(A$2:A56)+1)</f>
        <v>55</v>
      </c>
      <c r="B57" s="3" t="s">
        <v>140</v>
      </c>
      <c r="C57" s="3" t="s">
        <v>141</v>
      </c>
      <c r="D57" s="3" t="s">
        <v>61</v>
      </c>
      <c r="E57" s="3">
        <v>100</v>
      </c>
      <c r="F57" s="3">
        <v>77</v>
      </c>
      <c r="G57" s="3">
        <v>5.2</v>
      </c>
      <c r="H57" s="3">
        <v>14</v>
      </c>
      <c r="I57" s="3">
        <v>0.4</v>
      </c>
      <c r="J57" s="3"/>
      <c r="K57" s="3">
        <f>$G57*Ref!$B$2+$H57*Ref!$B$3+$I57*Ref!$B$4+$J57</f>
        <v>80.399999999999991</v>
      </c>
      <c r="L57">
        <f t="shared" si="0"/>
        <v>3.3999999999999915</v>
      </c>
      <c r="M57">
        <f t="shared" si="1"/>
        <v>4.2288557213930247</v>
      </c>
    </row>
    <row r="58" spans="1:13" x14ac:dyDescent="0.35">
      <c r="A58" s="3">
        <f>IF(B58="","",MAX(A$2:A57)+1)</f>
        <v>56</v>
      </c>
      <c r="B58" s="3" t="s">
        <v>142</v>
      </c>
      <c r="C58" s="3" t="s">
        <v>12</v>
      </c>
      <c r="D58" s="3" t="s">
        <v>61</v>
      </c>
      <c r="E58" s="3">
        <v>100</v>
      </c>
      <c r="F58" s="3">
        <v>85</v>
      </c>
      <c r="G58" s="3">
        <v>4.2</v>
      </c>
      <c r="H58" s="3">
        <v>16.100000000000001</v>
      </c>
      <c r="I58" s="3">
        <v>0.2</v>
      </c>
      <c r="J58" s="3"/>
      <c r="K58" s="3">
        <f>$G58*Ref!$B$2+$H58*Ref!$B$3+$I58*Ref!$B$4+$J58</f>
        <v>83</v>
      </c>
      <c r="L58">
        <f t="shared" si="0"/>
        <v>-2</v>
      </c>
      <c r="M58">
        <f t="shared" si="1"/>
        <v>-2.4096385542168677</v>
      </c>
    </row>
    <row r="59" spans="1:13" x14ac:dyDescent="0.35">
      <c r="A59" s="3">
        <f>IF(B59="","",MAX(A$2:A58)+1)</f>
        <v>57</v>
      </c>
      <c r="B59" s="3" t="s">
        <v>145</v>
      </c>
      <c r="C59" s="3" t="s">
        <v>23</v>
      </c>
      <c r="D59" s="3" t="s">
        <v>61</v>
      </c>
      <c r="E59" s="3">
        <v>100</v>
      </c>
      <c r="F59" s="3">
        <v>59</v>
      </c>
      <c r="G59" s="3">
        <v>3.7</v>
      </c>
      <c r="H59" s="3">
        <v>6</v>
      </c>
      <c r="I59" s="3">
        <v>2.2000000000000002</v>
      </c>
      <c r="J59" s="3"/>
      <c r="K59" s="3">
        <f>$G59*Ref!$B$2+$H59*Ref!$B$3+$I59*Ref!$B$4+$J59</f>
        <v>58.599999999999994</v>
      </c>
      <c r="L59">
        <f t="shared" si="0"/>
        <v>-0.40000000000000568</v>
      </c>
      <c r="M59">
        <f t="shared" si="1"/>
        <v>-0.68259385665529992</v>
      </c>
    </row>
    <row r="60" spans="1:13" x14ac:dyDescent="0.35">
      <c r="A60" s="3">
        <f>IF(B60="","",MAX(A$2:A59)+1)</f>
        <v>58</v>
      </c>
      <c r="B60" s="3" t="s">
        <v>147</v>
      </c>
      <c r="C60" s="3" t="s">
        <v>4</v>
      </c>
      <c r="D60" s="3" t="s">
        <v>61</v>
      </c>
      <c r="E60" s="3">
        <v>100</v>
      </c>
      <c r="F60" s="3">
        <v>747</v>
      </c>
      <c r="G60" s="3">
        <v>0.6</v>
      </c>
      <c r="H60" s="3">
        <v>0.7</v>
      </c>
      <c r="I60" s="3">
        <v>82</v>
      </c>
      <c r="J60" s="3"/>
      <c r="K60" s="3">
        <f>$G60*Ref!$B$2+$H60*Ref!$B$3+$I60*Ref!$B$4+$J60</f>
        <v>743.2</v>
      </c>
      <c r="L60">
        <f t="shared" si="0"/>
        <v>-3.7999999999999545</v>
      </c>
      <c r="M60">
        <f t="shared" si="1"/>
        <v>-0.51130247578040289</v>
      </c>
    </row>
    <row r="61" spans="1:13" x14ac:dyDescent="0.35">
      <c r="A61" s="3">
        <f>IF(B61="","",MAX(A$2:A60)+1)</f>
        <v>59</v>
      </c>
      <c r="B61" s="3" t="s">
        <v>148</v>
      </c>
      <c r="C61" s="3" t="s">
        <v>7</v>
      </c>
      <c r="D61" s="3" t="s">
        <v>61</v>
      </c>
      <c r="E61" s="3">
        <v>100</v>
      </c>
      <c r="F61" s="3">
        <v>26</v>
      </c>
      <c r="G61" s="3">
        <v>1.3</v>
      </c>
      <c r="H61" s="3">
        <v>6</v>
      </c>
      <c r="I61" s="3">
        <v>0</v>
      </c>
      <c r="J61" s="3"/>
      <c r="K61" s="3">
        <f>$G61*Ref!$B$2+$H61*Ref!$B$3+$I61*Ref!$B$4+$J61</f>
        <v>29.2</v>
      </c>
      <c r="L61">
        <f t="shared" si="0"/>
        <v>3.1999999999999993</v>
      </c>
      <c r="M61">
        <f t="shared" si="1"/>
        <v>10.958904109589039</v>
      </c>
    </row>
    <row r="62" spans="1:13" x14ac:dyDescent="0.35">
      <c r="A62" s="3">
        <f>IF(B62="","",MAX(A$2:A61)+1)</f>
        <v>60</v>
      </c>
      <c r="B62" s="3" t="s">
        <v>151</v>
      </c>
      <c r="C62" s="3" t="s">
        <v>77</v>
      </c>
      <c r="D62" s="3" t="s">
        <v>61</v>
      </c>
      <c r="E62" s="3">
        <v>100</v>
      </c>
      <c r="F62" s="3">
        <v>52</v>
      </c>
      <c r="G62" s="3">
        <v>0.3</v>
      </c>
      <c r="H62" s="3">
        <v>14</v>
      </c>
      <c r="I62" s="3">
        <v>0.2</v>
      </c>
      <c r="J62" s="3"/>
      <c r="K62" s="3">
        <f>$G62*Ref!$B$2+$H62*Ref!$B$3+$I62*Ref!$B$4+$J62</f>
        <v>59</v>
      </c>
      <c r="L62">
        <f t="shared" si="0"/>
        <v>7</v>
      </c>
      <c r="M62">
        <f t="shared" si="1"/>
        <v>11.864406779661017</v>
      </c>
    </row>
    <row r="63" spans="1:13" x14ac:dyDescent="0.35">
      <c r="A63" s="3">
        <f>IF(B63="","",MAX(A$2:A62)+1)</f>
        <v>61</v>
      </c>
      <c r="B63" s="3" t="s">
        <v>153</v>
      </c>
      <c r="C63" s="3" t="s">
        <v>77</v>
      </c>
      <c r="D63" s="3" t="s">
        <v>61</v>
      </c>
      <c r="E63" s="3">
        <v>100</v>
      </c>
      <c r="F63" s="3">
        <v>50</v>
      </c>
      <c r="G63" s="3">
        <v>0.8</v>
      </c>
      <c r="H63" s="3">
        <v>13</v>
      </c>
      <c r="I63" s="3">
        <v>0.3</v>
      </c>
      <c r="J63" s="3"/>
      <c r="K63" s="3">
        <f>$G63*Ref!$B$2+$H63*Ref!$B$3+$I63*Ref!$B$4+$J63</f>
        <v>57.900000000000006</v>
      </c>
      <c r="L63">
        <f t="shared" si="0"/>
        <v>7.9000000000000057</v>
      </c>
      <c r="M63">
        <f t="shared" si="1"/>
        <v>13.644214162348886</v>
      </c>
    </row>
    <row r="64" spans="1:13" x14ac:dyDescent="0.35">
      <c r="A64" s="3">
        <f>IF(B64="","",MAX(A$2:A63)+1)</f>
        <v>62</v>
      </c>
      <c r="B64" s="3" t="s">
        <v>154</v>
      </c>
      <c r="C64" s="3" t="s">
        <v>75</v>
      </c>
      <c r="D64" s="3" t="s">
        <v>61</v>
      </c>
      <c r="E64" s="3">
        <v>100</v>
      </c>
      <c r="F64" s="3">
        <v>374</v>
      </c>
      <c r="G64" s="3">
        <v>11</v>
      </c>
      <c r="H64" s="3">
        <v>60</v>
      </c>
      <c r="I64" s="3">
        <v>8</v>
      </c>
      <c r="J64" s="3"/>
      <c r="K64" s="3">
        <f>$G64*Ref!$B$2+$H64*Ref!$B$3+$I64*Ref!$B$4+$J64</f>
        <v>356</v>
      </c>
      <c r="L64">
        <f t="shared" si="0"/>
        <v>-18</v>
      </c>
      <c r="M64">
        <f t="shared" si="1"/>
        <v>-5.0561797752808992</v>
      </c>
    </row>
    <row r="65" spans="1:13" x14ac:dyDescent="0.35">
      <c r="A65" s="3">
        <f>IF(B65="","",MAX(A$2:A64)+1)</f>
        <v>63</v>
      </c>
      <c r="B65" s="3" t="s">
        <v>155</v>
      </c>
      <c r="C65" s="3" t="s">
        <v>77</v>
      </c>
      <c r="D65" s="3" t="s">
        <v>61</v>
      </c>
      <c r="E65" s="3">
        <v>100</v>
      </c>
      <c r="F65" s="3">
        <v>89</v>
      </c>
      <c r="G65" s="3">
        <v>1.1000000000000001</v>
      </c>
      <c r="H65" s="3">
        <v>22.8</v>
      </c>
      <c r="I65" s="3">
        <v>0.3</v>
      </c>
      <c r="J65" s="3"/>
      <c r="K65" s="3">
        <f>$G65*Ref!$B$2+$H65*Ref!$B$3+$I65*Ref!$B$4+$J65</f>
        <v>98.300000000000011</v>
      </c>
      <c r="L65">
        <f t="shared" si="0"/>
        <v>9.3000000000000114</v>
      </c>
      <c r="M65">
        <f t="shared" si="1"/>
        <v>9.4608341810783418</v>
      </c>
    </row>
    <row r="66" spans="1:13" x14ac:dyDescent="0.35">
      <c r="A66" s="3">
        <f>IF(B66="","",MAX(A$2:A65)+1)</f>
        <v>64</v>
      </c>
      <c r="B66" s="3" t="s">
        <v>156</v>
      </c>
      <c r="C66" s="3" t="s">
        <v>7</v>
      </c>
      <c r="D66" s="3" t="s">
        <v>61</v>
      </c>
      <c r="E66" s="3">
        <v>100</v>
      </c>
      <c r="F66" s="3">
        <v>26</v>
      </c>
      <c r="G66" s="3">
        <v>1</v>
      </c>
      <c r="H66" s="3">
        <v>7</v>
      </c>
      <c r="I66" s="3">
        <v>0.1</v>
      </c>
      <c r="J66" s="3"/>
      <c r="K66" s="3">
        <f>$G66*Ref!$B$2+$H66*Ref!$B$3+$I66*Ref!$B$4+$J66</f>
        <v>32.9</v>
      </c>
      <c r="L66">
        <f t="shared" si="0"/>
        <v>6.8999999999999986</v>
      </c>
      <c r="M66">
        <f t="shared" si="1"/>
        <v>20.972644376899694</v>
      </c>
    </row>
    <row r="67" spans="1:13" x14ac:dyDescent="0.35">
      <c r="A67" s="3">
        <f>IF(B67="","",MAX(A$2:A66)+1)</f>
        <v>65</v>
      </c>
      <c r="B67" s="3" t="s">
        <v>158</v>
      </c>
      <c r="C67" s="3" t="s">
        <v>23</v>
      </c>
      <c r="D67" s="3" t="s">
        <v>61</v>
      </c>
      <c r="E67" s="3">
        <v>100</v>
      </c>
      <c r="F67" s="3">
        <v>405</v>
      </c>
      <c r="G67" s="3">
        <v>30</v>
      </c>
      <c r="H67" s="3">
        <v>0</v>
      </c>
      <c r="I67" s="3">
        <v>34</v>
      </c>
      <c r="J67" s="3"/>
      <c r="K67" s="3">
        <f>$G67*Ref!$B$2+$H67*Ref!$B$3+$I67*Ref!$B$4+$J67</f>
        <v>426</v>
      </c>
      <c r="L67">
        <f t="shared" ref="L67:L101" si="2">K67-F67</f>
        <v>21</v>
      </c>
      <c r="M67">
        <f t="shared" ref="M67:M101" si="3">IF(K67&gt;0,100*L67/K67,0)</f>
        <v>4.929577464788732</v>
      </c>
    </row>
    <row r="68" spans="1:13" x14ac:dyDescent="0.35">
      <c r="A68" s="3">
        <f>IF(B68="","",MAX(A$2:A67)+1)</f>
        <v>66</v>
      </c>
      <c r="B68" s="3" t="s">
        <v>159</v>
      </c>
      <c r="C68" s="3" t="s">
        <v>160</v>
      </c>
      <c r="D68" s="3" t="s">
        <v>61</v>
      </c>
      <c r="E68" s="3">
        <v>100</v>
      </c>
      <c r="F68" s="3">
        <v>353</v>
      </c>
      <c r="G68" s="3">
        <v>26</v>
      </c>
      <c r="H68" s="3">
        <v>60</v>
      </c>
      <c r="I68" s="3">
        <v>1.1000000000000001</v>
      </c>
      <c r="J68" s="3"/>
      <c r="K68" s="3">
        <f>$G68*Ref!$B$2+$H68*Ref!$B$3+$I68*Ref!$B$4+$J68</f>
        <v>353.9</v>
      </c>
      <c r="L68">
        <f t="shared" si="2"/>
        <v>0.89999999999997726</v>
      </c>
      <c r="M68">
        <f t="shared" si="3"/>
        <v>0.25430912687199131</v>
      </c>
    </row>
    <row r="69" spans="1:13" x14ac:dyDescent="0.35">
      <c r="A69" s="3">
        <f>IF(B69="","",MAX(A$2:A68)+1)</f>
        <v>67</v>
      </c>
      <c r="B69" s="3" t="s">
        <v>162</v>
      </c>
      <c r="C69" s="3" t="s">
        <v>12</v>
      </c>
      <c r="D69" s="3" t="s">
        <v>61</v>
      </c>
      <c r="E69" s="3">
        <v>100</v>
      </c>
      <c r="F69" s="3">
        <v>28</v>
      </c>
      <c r="G69" s="3">
        <v>1.2</v>
      </c>
      <c r="H69" s="3">
        <v>4.9000000000000004</v>
      </c>
      <c r="I69" s="3">
        <v>0.3</v>
      </c>
      <c r="J69" s="3"/>
      <c r="K69" s="3">
        <f>$G69*Ref!$B$2+$H69*Ref!$B$3+$I69*Ref!$B$4+$J69</f>
        <v>27.1</v>
      </c>
      <c r="L69">
        <f t="shared" si="2"/>
        <v>-0.89999999999999858</v>
      </c>
      <c r="M69">
        <f t="shared" si="3"/>
        <v>-3.3210332103320979</v>
      </c>
    </row>
    <row r="70" spans="1:13" x14ac:dyDescent="0.35">
      <c r="A70" s="3">
        <f>IF(B70="","",MAX(A$2:A69)+1)</f>
        <v>68</v>
      </c>
      <c r="B70" s="3" t="s">
        <v>164</v>
      </c>
      <c r="C70" s="3" t="s">
        <v>19</v>
      </c>
      <c r="D70" s="3" t="s">
        <v>61</v>
      </c>
      <c r="E70" s="3">
        <v>100</v>
      </c>
      <c r="F70" s="3">
        <v>369</v>
      </c>
      <c r="G70" s="3">
        <v>12.1</v>
      </c>
      <c r="H70" s="3">
        <v>71.8</v>
      </c>
      <c r="I70" s="3">
        <v>1.7</v>
      </c>
      <c r="J70" s="3"/>
      <c r="K70" s="3">
        <f>$G70*Ref!$B$2+$H70*Ref!$B$3+$I70*Ref!$B$4+$J70</f>
        <v>350.9</v>
      </c>
      <c r="L70">
        <f t="shared" si="2"/>
        <v>-18.100000000000023</v>
      </c>
      <c r="M70">
        <f t="shared" si="3"/>
        <v>-5.1581647192932527</v>
      </c>
    </row>
    <row r="71" spans="1:13" x14ac:dyDescent="0.35">
      <c r="A71" s="3">
        <f>IF(B71="","",MAX(A$2:A70)+1)</f>
        <v>69</v>
      </c>
      <c r="B71" s="3" t="s">
        <v>165</v>
      </c>
      <c r="C71" s="3" t="s">
        <v>19</v>
      </c>
      <c r="D71" s="3" t="s">
        <v>61</v>
      </c>
      <c r="E71" s="3">
        <v>100</v>
      </c>
      <c r="F71" s="3">
        <v>349</v>
      </c>
      <c r="G71" s="3">
        <v>11</v>
      </c>
      <c r="H71" s="3">
        <v>72.599999999999994</v>
      </c>
      <c r="I71" s="3">
        <v>1.1000000000000001</v>
      </c>
      <c r="J71" s="3"/>
      <c r="K71" s="3">
        <f>$G71*Ref!$B$2+$H71*Ref!$B$3+$I71*Ref!$B$4+$J71</f>
        <v>344.29999999999995</v>
      </c>
      <c r="L71">
        <f t="shared" si="2"/>
        <v>-4.7000000000000455</v>
      </c>
      <c r="M71">
        <f t="shared" si="3"/>
        <v>-1.3650885855358832</v>
      </c>
    </row>
    <row r="72" spans="1:13" x14ac:dyDescent="0.35">
      <c r="A72" s="3">
        <f>IF(B72="","",MAX(A$2:A71)+1)</f>
        <v>70</v>
      </c>
      <c r="B72" s="3" t="s">
        <v>167</v>
      </c>
      <c r="C72" s="3" t="s">
        <v>141</v>
      </c>
      <c r="D72" s="3" t="s">
        <v>61</v>
      </c>
      <c r="E72" s="3">
        <v>100</v>
      </c>
      <c r="F72" s="3">
        <v>270</v>
      </c>
      <c r="G72" s="3">
        <v>7.1</v>
      </c>
      <c r="H72" s="3">
        <v>28.6</v>
      </c>
      <c r="I72" s="3">
        <v>13.7</v>
      </c>
      <c r="J72" s="3"/>
      <c r="K72" s="3">
        <f>$G72*Ref!$B$2+$H72*Ref!$B$3+$I72*Ref!$B$4+$J72</f>
        <v>266.10000000000002</v>
      </c>
      <c r="L72">
        <f t="shared" si="2"/>
        <v>-3.8999999999999773</v>
      </c>
      <c r="M72">
        <f t="shared" si="3"/>
        <v>-1.4656144306651548</v>
      </c>
    </row>
    <row r="73" spans="1:13" x14ac:dyDescent="0.35">
      <c r="A73" s="3">
        <f>IF(B73="","",MAX(A$2:A72)+1)</f>
        <v>71</v>
      </c>
      <c r="B73" s="3" t="s">
        <v>354</v>
      </c>
      <c r="C73" s="3" t="s">
        <v>75</v>
      </c>
      <c r="D73" s="3" t="s">
        <v>61</v>
      </c>
      <c r="E73" s="3">
        <v>100</v>
      </c>
      <c r="F73" s="3">
        <v>348</v>
      </c>
      <c r="G73" s="3">
        <v>12</v>
      </c>
      <c r="H73" s="3">
        <v>69</v>
      </c>
      <c r="I73" s="3">
        <v>1</v>
      </c>
      <c r="J73" s="3"/>
      <c r="K73" s="3">
        <f>$G73*Ref!$B$2+$H73*Ref!$B$3+$I73*Ref!$B$4+$J73</f>
        <v>333</v>
      </c>
      <c r="L73">
        <f t="shared" si="2"/>
        <v>-15</v>
      </c>
      <c r="M73">
        <f t="shared" si="3"/>
        <v>-4.5045045045045047</v>
      </c>
    </row>
    <row r="74" spans="1:13" x14ac:dyDescent="0.35">
      <c r="A74" s="3">
        <f>IF(B74="","",MAX(A$2:A73)+1)</f>
        <v>72</v>
      </c>
      <c r="B74" s="3" t="s">
        <v>170</v>
      </c>
      <c r="C74" s="3" t="s">
        <v>4</v>
      </c>
      <c r="D74" s="3" t="s">
        <v>61</v>
      </c>
      <c r="E74" s="3">
        <v>100</v>
      </c>
      <c r="F74" s="3">
        <v>640</v>
      </c>
      <c r="G74" s="3">
        <v>21.5</v>
      </c>
      <c r="H74" s="3">
        <v>23.8</v>
      </c>
      <c r="I74" s="3">
        <v>49.3</v>
      </c>
      <c r="J74" s="3"/>
      <c r="K74" s="3">
        <f>$G74*Ref!$B$2+$H74*Ref!$B$3+$I74*Ref!$B$4+$J74</f>
        <v>624.9</v>
      </c>
      <c r="L74">
        <f t="shared" si="2"/>
        <v>-15.100000000000023</v>
      </c>
      <c r="M74">
        <f t="shared" si="3"/>
        <v>-2.4163866218595014</v>
      </c>
    </row>
    <row r="75" spans="1:13" x14ac:dyDescent="0.35">
      <c r="A75" s="3">
        <f>IF(B75="","",MAX(A$2:A74)+1)</f>
        <v>73</v>
      </c>
      <c r="B75" s="3" t="s">
        <v>172</v>
      </c>
      <c r="C75" s="3" t="s">
        <v>77</v>
      </c>
      <c r="D75" s="3" t="s">
        <v>61</v>
      </c>
      <c r="E75" s="3">
        <v>100</v>
      </c>
      <c r="F75" s="3">
        <v>57</v>
      </c>
      <c r="G75" s="3">
        <v>0.4</v>
      </c>
      <c r="H75" s="3">
        <v>15</v>
      </c>
      <c r="I75" s="3">
        <v>0.1</v>
      </c>
      <c r="J75" s="3"/>
      <c r="K75" s="3">
        <f>$G75*Ref!$B$2+$H75*Ref!$B$3+$I75*Ref!$B$4+$J75</f>
        <v>62.5</v>
      </c>
      <c r="L75">
        <f t="shared" si="2"/>
        <v>5.5</v>
      </c>
      <c r="M75">
        <f t="shared" si="3"/>
        <v>8.8000000000000007</v>
      </c>
    </row>
    <row r="76" spans="1:13" x14ac:dyDescent="0.35">
      <c r="A76" s="3">
        <f>IF(B76="","",MAX(A$2:A75)+1)</f>
        <v>74</v>
      </c>
      <c r="B76" s="3" t="s">
        <v>173</v>
      </c>
      <c r="C76" s="3" t="s">
        <v>141</v>
      </c>
      <c r="D76" s="3" t="s">
        <v>61</v>
      </c>
      <c r="E76" s="3">
        <v>100</v>
      </c>
      <c r="F76" s="3">
        <v>269</v>
      </c>
      <c r="G76" s="3">
        <v>6.8</v>
      </c>
      <c r="H76" s="3">
        <v>28</v>
      </c>
      <c r="I76" s="3">
        <v>13.9</v>
      </c>
      <c r="J76" s="3"/>
      <c r="K76" s="3">
        <f>$G76*Ref!$B$2+$H76*Ref!$B$3+$I76*Ref!$B$4+$J76</f>
        <v>264.3</v>
      </c>
      <c r="L76">
        <f t="shared" si="2"/>
        <v>-4.6999999999999886</v>
      </c>
      <c r="M76">
        <f t="shared" si="3"/>
        <v>-1.7782822550132382</v>
      </c>
    </row>
    <row r="77" spans="1:13" x14ac:dyDescent="0.35">
      <c r="A77" s="3">
        <f>IF(B77="","",MAX(A$2:A76)+1)</f>
        <v>75</v>
      </c>
      <c r="B77" s="3" t="s">
        <v>174</v>
      </c>
      <c r="C77" s="3" t="s">
        <v>7</v>
      </c>
      <c r="D77" s="3" t="s">
        <v>61</v>
      </c>
      <c r="E77" s="3">
        <v>100</v>
      </c>
      <c r="F77" s="3">
        <v>15</v>
      </c>
      <c r="G77" s="3">
        <v>1.4</v>
      </c>
      <c r="H77" s="3">
        <v>2.9</v>
      </c>
      <c r="I77" s="3">
        <v>0.2</v>
      </c>
      <c r="J77" s="3"/>
      <c r="K77" s="3">
        <f>$G77*Ref!$B$2+$H77*Ref!$B$3+$I77*Ref!$B$4+$J77</f>
        <v>19</v>
      </c>
      <c r="L77">
        <f t="shared" si="2"/>
        <v>4</v>
      </c>
      <c r="M77">
        <f t="shared" si="3"/>
        <v>21.05263157894737</v>
      </c>
    </row>
    <row r="78" spans="1:13" x14ac:dyDescent="0.35">
      <c r="A78" s="3">
        <f>IF(B78="","",MAX(A$2:A77)+1)</f>
        <v>76</v>
      </c>
      <c r="B78" s="3" t="s">
        <v>175</v>
      </c>
      <c r="C78" s="3" t="s">
        <v>160</v>
      </c>
      <c r="D78" s="3" t="s">
        <v>61</v>
      </c>
      <c r="E78" s="3">
        <v>100</v>
      </c>
      <c r="F78" s="3">
        <v>341</v>
      </c>
      <c r="G78" s="3">
        <v>26.1</v>
      </c>
      <c r="H78" s="3">
        <v>58.3</v>
      </c>
      <c r="I78" s="3">
        <v>1.5</v>
      </c>
      <c r="J78" s="3"/>
      <c r="K78" s="3">
        <f>$G78*Ref!$B$2+$H78*Ref!$B$3+$I78*Ref!$B$4+$J78</f>
        <v>351.1</v>
      </c>
      <c r="L78">
        <f t="shared" si="2"/>
        <v>10.100000000000023</v>
      </c>
      <c r="M78">
        <f t="shared" si="3"/>
        <v>2.8766733124466026</v>
      </c>
    </row>
    <row r="79" spans="1:13" x14ac:dyDescent="0.35">
      <c r="A79" s="3">
        <f>IF(B79="","",MAX(A$2:A78)+1)</f>
        <v>77</v>
      </c>
      <c r="B79" s="3" t="s">
        <v>177</v>
      </c>
      <c r="C79" s="3" t="s">
        <v>65</v>
      </c>
      <c r="D79" s="3" t="s">
        <v>61</v>
      </c>
      <c r="E79" s="3">
        <v>100</v>
      </c>
      <c r="F79" s="3">
        <v>654</v>
      </c>
      <c r="G79" s="3">
        <v>15</v>
      </c>
      <c r="H79" s="3">
        <v>14</v>
      </c>
      <c r="I79" s="3">
        <v>65</v>
      </c>
      <c r="J79" s="3"/>
      <c r="K79" s="3">
        <f>$G79*Ref!$B$2+$H79*Ref!$B$3+$I79*Ref!$B$4+$J79</f>
        <v>701</v>
      </c>
      <c r="L79">
        <f t="shared" si="2"/>
        <v>47</v>
      </c>
      <c r="M79">
        <f t="shared" si="3"/>
        <v>6.7047075606276749</v>
      </c>
    </row>
    <row r="80" spans="1:13" x14ac:dyDescent="0.35">
      <c r="A80" s="3">
        <f>IF(B80="","",MAX(A$2:A79)+1)</f>
        <v>78</v>
      </c>
      <c r="B80" s="3" t="s">
        <v>179</v>
      </c>
      <c r="C80" s="3" t="s">
        <v>7</v>
      </c>
      <c r="D80" s="3" t="s">
        <v>61</v>
      </c>
      <c r="E80" s="3">
        <v>100</v>
      </c>
      <c r="F80" s="3">
        <v>16</v>
      </c>
      <c r="G80" s="3">
        <v>0.7</v>
      </c>
      <c r="H80" s="3">
        <v>3</v>
      </c>
      <c r="I80" s="3">
        <v>0.2</v>
      </c>
      <c r="J80" s="3"/>
      <c r="K80" s="3">
        <f>$G80*Ref!$B$2+$H80*Ref!$B$3+$I80*Ref!$B$4+$J80</f>
        <v>16.600000000000001</v>
      </c>
      <c r="L80">
        <f t="shared" si="2"/>
        <v>0.60000000000000142</v>
      </c>
      <c r="M80">
        <f t="shared" si="3"/>
        <v>3.6144578313253093</v>
      </c>
    </row>
    <row r="81" spans="1:13" x14ac:dyDescent="0.35">
      <c r="A81" s="3">
        <f>IF(B81="","",MAX(A$2:A80)+1)</f>
        <v>79</v>
      </c>
      <c r="B81" s="3" t="s">
        <v>180</v>
      </c>
      <c r="C81" s="3" t="s">
        <v>4</v>
      </c>
      <c r="D81" s="3" t="s">
        <v>61</v>
      </c>
      <c r="E81" s="3">
        <v>100</v>
      </c>
      <c r="F81" s="3">
        <v>595</v>
      </c>
      <c r="G81" s="3">
        <v>30.7</v>
      </c>
      <c r="H81" s="3">
        <v>6.7</v>
      </c>
      <c r="I81" s="3">
        <v>47</v>
      </c>
      <c r="J81" s="3"/>
      <c r="K81" s="3">
        <f>$G81*Ref!$B$2+$H81*Ref!$B$3+$I81*Ref!$B$4+$J81</f>
        <v>572.6</v>
      </c>
      <c r="L81">
        <f t="shared" si="2"/>
        <v>-22.399999999999977</v>
      </c>
      <c r="M81">
        <f t="shared" si="3"/>
        <v>-3.9119804400977953</v>
      </c>
    </row>
    <row r="82" spans="1:13" x14ac:dyDescent="0.35">
      <c r="A82" s="3">
        <f>IF(B82="","",MAX(A$2:A81)+1)</f>
        <v>80</v>
      </c>
      <c r="B82" s="3" t="s">
        <v>181</v>
      </c>
      <c r="C82" s="3" t="s">
        <v>141</v>
      </c>
      <c r="D82" s="3" t="s">
        <v>61</v>
      </c>
      <c r="E82" s="3">
        <v>100</v>
      </c>
      <c r="F82" s="3">
        <v>33</v>
      </c>
      <c r="G82" s="3">
        <v>1.8</v>
      </c>
      <c r="H82" s="3">
        <v>7.6</v>
      </c>
      <c r="I82" s="3">
        <v>0.2</v>
      </c>
      <c r="J82" s="3"/>
      <c r="K82" s="3">
        <f>$G82*Ref!$B$2+$H82*Ref!$B$3+$I82*Ref!$B$4+$J82</f>
        <v>39.4</v>
      </c>
      <c r="L82">
        <f t="shared" si="2"/>
        <v>6.3999999999999986</v>
      </c>
      <c r="M82">
        <f t="shared" si="3"/>
        <v>16.243654822335024</v>
      </c>
    </row>
    <row r="83" spans="1:13" x14ac:dyDescent="0.35">
      <c r="A83" s="3">
        <f>IF(B83="","",MAX(A$2:A82)+1)</f>
        <v>81</v>
      </c>
      <c r="B83" s="3" t="s">
        <v>184</v>
      </c>
      <c r="C83" s="3" t="s">
        <v>19</v>
      </c>
      <c r="D83" s="3" t="s">
        <v>61</v>
      </c>
      <c r="E83" s="3">
        <v>100</v>
      </c>
      <c r="F83" s="3">
        <v>233</v>
      </c>
      <c r="G83" s="3">
        <v>6.2</v>
      </c>
      <c r="H83" s="3">
        <v>35</v>
      </c>
      <c r="I83" s="3">
        <v>7.5</v>
      </c>
      <c r="J83" s="3"/>
      <c r="K83" s="3">
        <f>$G83*Ref!$B$2+$H83*Ref!$B$3+$I83*Ref!$B$4+$J83</f>
        <v>232.3</v>
      </c>
      <c r="L83">
        <f t="shared" si="2"/>
        <v>-0.69999999999998863</v>
      </c>
      <c r="M83">
        <f t="shared" si="3"/>
        <v>-0.30133448127420948</v>
      </c>
    </row>
    <row r="84" spans="1:13" x14ac:dyDescent="0.35">
      <c r="A84" s="3">
        <f>IF(B84="","",MAX(A$2:A83)+1)</f>
        <v>82</v>
      </c>
      <c r="B84" s="3" t="s">
        <v>185</v>
      </c>
      <c r="C84" s="3" t="s">
        <v>19</v>
      </c>
      <c r="D84" s="3" t="s">
        <v>61</v>
      </c>
      <c r="E84" s="3">
        <v>100</v>
      </c>
      <c r="F84" s="3">
        <v>245</v>
      </c>
      <c r="G84" s="3">
        <v>8.9</v>
      </c>
      <c r="H84" s="3">
        <v>47.2</v>
      </c>
      <c r="I84" s="3">
        <v>1.7</v>
      </c>
      <c r="J84" s="3"/>
      <c r="K84" s="3">
        <f>$G84*Ref!$B$2+$H84*Ref!$B$3+$I84*Ref!$B$4+$J84</f>
        <v>239.70000000000002</v>
      </c>
      <c r="L84">
        <f t="shared" si="2"/>
        <v>-5.2999999999999829</v>
      </c>
      <c r="M84">
        <f t="shared" si="3"/>
        <v>-2.2110972048393753</v>
      </c>
    </row>
    <row r="85" spans="1:13" x14ac:dyDescent="0.35">
      <c r="A85" s="3">
        <f>IF(B85="","",MAX(A$2:A84)+1)</f>
        <v>83</v>
      </c>
      <c r="B85" s="3" t="s">
        <v>186</v>
      </c>
      <c r="C85" s="3" t="s">
        <v>124</v>
      </c>
      <c r="D85" s="3" t="s">
        <v>61</v>
      </c>
      <c r="E85" s="3">
        <v>100</v>
      </c>
      <c r="F85" s="3">
        <v>208</v>
      </c>
      <c r="G85" s="3">
        <v>20.399999999999999</v>
      </c>
      <c r="H85" s="3">
        <v>0</v>
      </c>
      <c r="I85" s="3">
        <v>13.4</v>
      </c>
      <c r="J85" s="3"/>
      <c r="K85" s="3">
        <f>$G85*Ref!$B$2+$H85*Ref!$B$3+$I85*Ref!$B$4+$J85</f>
        <v>202.2</v>
      </c>
      <c r="L85">
        <f t="shared" si="2"/>
        <v>-5.8000000000000114</v>
      </c>
      <c r="M85">
        <f t="shared" si="3"/>
        <v>-2.8684470820969397</v>
      </c>
    </row>
    <row r="86" spans="1:13" x14ac:dyDescent="0.35">
      <c r="A86" s="3">
        <f>IF(B86="","",MAX(A$2:A85)+1)</f>
        <v>84</v>
      </c>
      <c r="B86" s="3" t="s">
        <v>187</v>
      </c>
      <c r="C86" s="3" t="s">
        <v>77</v>
      </c>
      <c r="D86" s="3" t="s">
        <v>61</v>
      </c>
      <c r="E86" s="3">
        <v>100</v>
      </c>
      <c r="F86" s="3">
        <v>47</v>
      </c>
      <c r="G86" s="3">
        <v>0.7</v>
      </c>
      <c r="H86" s="3">
        <v>12</v>
      </c>
      <c r="I86" s="3">
        <v>0.2</v>
      </c>
      <c r="J86" s="3"/>
      <c r="K86" s="3">
        <f>$G86*Ref!$B$2+$H86*Ref!$B$3+$I86*Ref!$B$4+$J86</f>
        <v>52.599999999999994</v>
      </c>
      <c r="L86">
        <f t="shared" si="2"/>
        <v>5.5999999999999943</v>
      </c>
      <c r="M86">
        <f t="shared" si="3"/>
        <v>10.64638783269961</v>
      </c>
    </row>
    <row r="87" spans="1:13" x14ac:dyDescent="0.35">
      <c r="A87" s="3">
        <f>IF(B87="","",MAX(A$2:A86)+1)</f>
        <v>85</v>
      </c>
      <c r="B87" s="3" t="s">
        <v>188</v>
      </c>
      <c r="C87" s="3" t="s">
        <v>23</v>
      </c>
      <c r="D87" s="3" t="s">
        <v>61</v>
      </c>
      <c r="E87" s="3">
        <v>100</v>
      </c>
      <c r="F87" s="3">
        <v>441</v>
      </c>
      <c r="G87" s="3">
        <v>11</v>
      </c>
      <c r="H87" s="3">
        <v>72</v>
      </c>
      <c r="I87" s="3">
        <v>12</v>
      </c>
      <c r="J87" s="3"/>
      <c r="K87" s="3">
        <f>$G87*Ref!$B$2+$H87*Ref!$B$3+$I87*Ref!$B$4+$J87</f>
        <v>440</v>
      </c>
      <c r="L87">
        <f t="shared" si="2"/>
        <v>-1</v>
      </c>
      <c r="M87">
        <f t="shared" si="3"/>
        <v>-0.22727272727272727</v>
      </c>
    </row>
    <row r="88" spans="1:13" x14ac:dyDescent="0.35">
      <c r="A88" s="3">
        <f>IF(B88="","",MAX(A$2:A87)+1)</f>
        <v>86</v>
      </c>
      <c r="B88" s="3" t="s">
        <v>190</v>
      </c>
      <c r="C88" s="3" t="s">
        <v>7</v>
      </c>
      <c r="D88" s="3" t="s">
        <v>61</v>
      </c>
      <c r="E88" s="3">
        <v>100</v>
      </c>
      <c r="F88" s="3">
        <v>18</v>
      </c>
      <c r="G88" s="3">
        <v>1.2</v>
      </c>
      <c r="H88" s="3">
        <v>2.4</v>
      </c>
      <c r="I88" s="3">
        <v>0.3</v>
      </c>
      <c r="J88" s="3"/>
      <c r="K88" s="3">
        <f>$G88*Ref!$B$2+$H88*Ref!$B$3+$I88*Ref!$B$4+$J88</f>
        <v>17.099999999999998</v>
      </c>
      <c r="L88">
        <f t="shared" si="2"/>
        <v>-0.90000000000000213</v>
      </c>
      <c r="M88">
        <f t="shared" si="3"/>
        <v>-5.2631578947368549</v>
      </c>
    </row>
    <row r="89" spans="1:13" x14ac:dyDescent="0.35">
      <c r="A89" s="3">
        <f>IF(B89="","",MAX(A$2:A88)+1)</f>
        <v>87</v>
      </c>
      <c r="B89" s="3" t="s">
        <v>191</v>
      </c>
      <c r="C89" s="3" t="s">
        <v>7</v>
      </c>
      <c r="D89" s="3" t="s">
        <v>61</v>
      </c>
      <c r="E89" s="3">
        <v>100</v>
      </c>
      <c r="F89" s="3">
        <v>61</v>
      </c>
      <c r="G89" s="3">
        <v>1.5</v>
      </c>
      <c r="H89" s="3">
        <v>14</v>
      </c>
      <c r="I89" s="3">
        <v>0.3</v>
      </c>
      <c r="J89" s="3"/>
      <c r="K89" s="3">
        <f>$G89*Ref!$B$2+$H89*Ref!$B$3+$I89*Ref!$B$4+$J89</f>
        <v>64.7</v>
      </c>
      <c r="L89">
        <f t="shared" si="2"/>
        <v>3.7000000000000028</v>
      </c>
      <c r="M89">
        <f t="shared" si="3"/>
        <v>5.7187017001545639</v>
      </c>
    </row>
    <row r="90" spans="1:13" x14ac:dyDescent="0.35">
      <c r="A90" s="3">
        <f>IF(B90="","",MAX(A$2:A89)+1)</f>
        <v>88</v>
      </c>
      <c r="B90" s="3" t="s">
        <v>196</v>
      </c>
      <c r="C90" s="3" t="s">
        <v>124</v>
      </c>
      <c r="D90" s="3" t="s">
        <v>61</v>
      </c>
      <c r="E90" s="3">
        <v>100</v>
      </c>
      <c r="F90" s="3">
        <v>88</v>
      </c>
      <c r="G90" s="3">
        <v>17.899999999999999</v>
      </c>
      <c r="H90" s="3">
        <v>1</v>
      </c>
      <c r="I90" s="3">
        <v>1.4</v>
      </c>
      <c r="J90" s="3"/>
      <c r="K90" s="3">
        <f>$G90*Ref!$B$2+$H90*Ref!$B$3+$I90*Ref!$B$4+$J90</f>
        <v>88.199999999999989</v>
      </c>
      <c r="L90">
        <f t="shared" si="2"/>
        <v>0.19999999999998863</v>
      </c>
      <c r="M90">
        <f t="shared" si="3"/>
        <v>0.2267573696144996</v>
      </c>
    </row>
    <row r="91" spans="1:13" x14ac:dyDescent="0.35">
      <c r="A91" s="3">
        <f>IF(B91="","",MAX(A$2:A90)+1)</f>
        <v>89</v>
      </c>
      <c r="B91" s="3" t="s">
        <v>198</v>
      </c>
      <c r="C91" s="3" t="s">
        <v>160</v>
      </c>
      <c r="D91" s="3" t="s">
        <v>61</v>
      </c>
      <c r="E91" s="3">
        <v>100</v>
      </c>
      <c r="F91" s="3">
        <v>330</v>
      </c>
      <c r="G91" s="3">
        <v>22.5</v>
      </c>
      <c r="H91" s="3">
        <v>50</v>
      </c>
      <c r="I91" s="3">
        <v>1.9</v>
      </c>
      <c r="J91" s="3"/>
      <c r="K91" s="3">
        <f>$G91*Ref!$B$2+$H91*Ref!$B$3+$I91*Ref!$B$4+$J91</f>
        <v>307.10000000000002</v>
      </c>
      <c r="L91">
        <f t="shared" si="2"/>
        <v>-22.899999999999977</v>
      </c>
      <c r="M91">
        <f t="shared" si="3"/>
        <v>-7.4568544448062442</v>
      </c>
    </row>
    <row r="92" spans="1:13" x14ac:dyDescent="0.35">
      <c r="A92" s="3">
        <f>IF(B92="","",MAX(A$2:A91)+1)</f>
        <v>90</v>
      </c>
      <c r="B92" s="3" t="s">
        <v>199</v>
      </c>
      <c r="C92" s="3" t="s">
        <v>10</v>
      </c>
      <c r="D92" s="3" t="s">
        <v>61</v>
      </c>
      <c r="E92" s="3">
        <v>100</v>
      </c>
      <c r="F92" s="3">
        <v>355</v>
      </c>
      <c r="G92" s="3">
        <v>12.8</v>
      </c>
      <c r="H92" s="3">
        <v>67.7</v>
      </c>
      <c r="I92" s="3">
        <v>2.1</v>
      </c>
      <c r="J92" s="3"/>
      <c r="K92" s="3">
        <f>$G92*Ref!$B$2+$H92*Ref!$B$3+$I92*Ref!$B$4+$J92</f>
        <v>340.9</v>
      </c>
      <c r="L92">
        <f t="shared" si="2"/>
        <v>-14.100000000000023</v>
      </c>
      <c r="M92">
        <f t="shared" si="3"/>
        <v>-4.1361102962745742</v>
      </c>
    </row>
    <row r="93" spans="1:13" x14ac:dyDescent="0.35">
      <c r="A93" s="3">
        <f>IF(B93="","",MAX(A$2:A92)+1)</f>
        <v>91</v>
      </c>
      <c r="B93" s="3" t="s">
        <v>202</v>
      </c>
      <c r="C93" s="3" t="s">
        <v>7</v>
      </c>
      <c r="D93" s="3" t="s">
        <v>61</v>
      </c>
      <c r="E93" s="3">
        <v>100</v>
      </c>
      <c r="F93" s="3">
        <v>31</v>
      </c>
      <c r="G93" s="3">
        <v>3.9</v>
      </c>
      <c r="H93" s="3">
        <v>4.3</v>
      </c>
      <c r="I93" s="3">
        <v>0.8</v>
      </c>
      <c r="J93" s="3"/>
      <c r="K93" s="3">
        <f>$G93*Ref!$B$2+$H93*Ref!$B$3+$I93*Ref!$B$4+$J93</f>
        <v>40</v>
      </c>
      <c r="L93">
        <f t="shared" si="2"/>
        <v>9</v>
      </c>
      <c r="M93">
        <f t="shared" si="3"/>
        <v>22.5</v>
      </c>
    </row>
    <row r="94" spans="1:13" x14ac:dyDescent="0.35">
      <c r="A94" s="3">
        <f>IF(B94="","",MAX(A$2:A93)+1)</f>
        <v>92</v>
      </c>
      <c r="B94" s="3" t="s">
        <v>203</v>
      </c>
      <c r="C94" s="3" t="s">
        <v>10</v>
      </c>
      <c r="D94" s="3" t="s">
        <v>61</v>
      </c>
      <c r="E94" s="3">
        <v>100</v>
      </c>
      <c r="F94" s="3">
        <v>283</v>
      </c>
      <c r="G94" s="3">
        <v>8.6999999999999993</v>
      </c>
      <c r="H94" s="3">
        <v>58.9</v>
      </c>
      <c r="I94" s="3">
        <v>0.9</v>
      </c>
      <c r="J94" s="3"/>
      <c r="K94" s="3">
        <f>$G94*Ref!$B$2+$H94*Ref!$B$3+$I94*Ref!$B$4+$J94</f>
        <v>278.5</v>
      </c>
      <c r="L94">
        <f t="shared" si="2"/>
        <v>-4.5</v>
      </c>
      <c r="M94">
        <f t="shared" si="3"/>
        <v>-1.6157989228007181</v>
      </c>
    </row>
    <row r="95" spans="1:13" x14ac:dyDescent="0.35">
      <c r="A95" s="3">
        <f>IF(B95="","",MAX(A$2:A94)+1)</f>
        <v>93</v>
      </c>
      <c r="B95" s="3" t="s">
        <v>211</v>
      </c>
      <c r="C95" s="3" t="s">
        <v>124</v>
      </c>
      <c r="D95" s="3" t="s">
        <v>61</v>
      </c>
      <c r="E95" s="3">
        <v>100</v>
      </c>
      <c r="F95" s="3">
        <v>111</v>
      </c>
      <c r="G95" s="3">
        <v>18.5</v>
      </c>
      <c r="H95" s="3">
        <v>3.2</v>
      </c>
      <c r="I95" s="3">
        <v>2.7</v>
      </c>
      <c r="J95" s="3"/>
      <c r="K95" s="3">
        <f>$G95*Ref!$B$2+$H95*Ref!$B$3+$I95*Ref!$B$4+$J95</f>
        <v>111.1</v>
      </c>
      <c r="L95">
        <f t="shared" si="2"/>
        <v>9.9999999999994316E-2</v>
      </c>
      <c r="M95">
        <f t="shared" si="3"/>
        <v>9.0009000900084901E-2</v>
      </c>
    </row>
    <row r="96" spans="1:13" x14ac:dyDescent="0.35">
      <c r="A96" s="3">
        <f>IF(B96="","",MAX(A$2:A95)+1)</f>
        <v>94</v>
      </c>
      <c r="B96" s="3" t="s">
        <v>213</v>
      </c>
      <c r="C96" s="3" t="s">
        <v>70</v>
      </c>
      <c r="D96" s="3" t="s">
        <v>61</v>
      </c>
      <c r="E96" s="3">
        <v>100</v>
      </c>
      <c r="F96" s="3">
        <v>300</v>
      </c>
      <c r="G96" s="3">
        <v>23.6</v>
      </c>
      <c r="H96" s="3">
        <v>2.2000000000000002</v>
      </c>
      <c r="I96" s="3">
        <v>21.9</v>
      </c>
      <c r="J96" s="3"/>
      <c r="K96" s="3">
        <f>$G96*Ref!$B$2+$H96*Ref!$B$3+$I96*Ref!$B$4+$J96</f>
        <v>300.3</v>
      </c>
      <c r="L96">
        <f t="shared" si="2"/>
        <v>0.30000000000001137</v>
      </c>
      <c r="M96">
        <f t="shared" si="3"/>
        <v>9.9900099900103678E-2</v>
      </c>
    </row>
    <row r="97" spans="1:13" x14ac:dyDescent="0.35">
      <c r="A97" s="3">
        <f>IF(B97="","",MAX(A$2:A96)+1)</f>
        <v>95</v>
      </c>
      <c r="B97" s="3" t="s">
        <v>214</v>
      </c>
      <c r="C97" s="3" t="s">
        <v>160</v>
      </c>
      <c r="D97" s="3" t="s">
        <v>61</v>
      </c>
      <c r="E97" s="3">
        <v>100</v>
      </c>
      <c r="F97" s="3">
        <v>341</v>
      </c>
      <c r="G97" s="3">
        <v>25</v>
      </c>
      <c r="H97" s="3">
        <v>60</v>
      </c>
      <c r="I97" s="3">
        <v>1.2</v>
      </c>
      <c r="J97" s="3"/>
      <c r="K97" s="3">
        <f>$G97*Ref!$B$2+$H97*Ref!$B$3+$I97*Ref!$B$4+$J97</f>
        <v>350.8</v>
      </c>
      <c r="L97">
        <f t="shared" si="2"/>
        <v>9.8000000000000114</v>
      </c>
      <c r="M97">
        <f t="shared" si="3"/>
        <v>2.7936145952109497</v>
      </c>
    </row>
    <row r="98" spans="1:13" x14ac:dyDescent="0.35">
      <c r="A98" s="3">
        <f>IF(B98="","",MAX(A$2:A97)+1)</f>
        <v>96</v>
      </c>
      <c r="B98" s="3" t="s">
        <v>218</v>
      </c>
      <c r="C98" s="3" t="s">
        <v>124</v>
      </c>
      <c r="D98" s="3" t="s">
        <v>61</v>
      </c>
      <c r="E98" s="3">
        <v>100</v>
      </c>
      <c r="F98" s="3">
        <v>85</v>
      </c>
      <c r="G98" s="3">
        <v>20</v>
      </c>
      <c r="H98" s="3">
        <v>0</v>
      </c>
      <c r="I98" s="3">
        <v>0.5</v>
      </c>
      <c r="J98" s="3"/>
      <c r="K98" s="3">
        <f>$G98*Ref!$B$2+$H98*Ref!$B$3+$I98*Ref!$B$4+$J98</f>
        <v>84.5</v>
      </c>
      <c r="L98">
        <f t="shared" si="2"/>
        <v>-0.5</v>
      </c>
      <c r="M98">
        <f t="shared" si="3"/>
        <v>-0.59171597633136097</v>
      </c>
    </row>
    <row r="99" spans="1:13" x14ac:dyDescent="0.35">
      <c r="A99" s="3">
        <f>IF(B99="","",MAX(A$2:A98)+1)</f>
        <v>97</v>
      </c>
      <c r="B99" s="3" t="s">
        <v>219</v>
      </c>
      <c r="C99" s="3" t="s">
        <v>10</v>
      </c>
      <c r="D99" s="3" t="s">
        <v>61</v>
      </c>
      <c r="E99" s="3">
        <v>100</v>
      </c>
      <c r="F99" s="3">
        <v>359</v>
      </c>
      <c r="G99" s="3">
        <v>12.5</v>
      </c>
      <c r="H99" s="3">
        <v>71.2</v>
      </c>
      <c r="I99" s="3">
        <v>2</v>
      </c>
      <c r="J99" s="3"/>
      <c r="K99" s="3">
        <f>$G99*Ref!$B$2+$H99*Ref!$B$3+$I99*Ref!$B$4+$J99</f>
        <v>352.8</v>
      </c>
      <c r="L99">
        <f t="shared" si="2"/>
        <v>-6.1999999999999886</v>
      </c>
      <c r="M99">
        <f t="shared" si="3"/>
        <v>-1.7573696145124684</v>
      </c>
    </row>
    <row r="100" spans="1:13" x14ac:dyDescent="0.35">
      <c r="A100" s="3">
        <f>IF(B100="","",MAX(A$2:A99)+1)</f>
        <v>98</v>
      </c>
      <c r="B100" s="3" t="s">
        <v>220</v>
      </c>
      <c r="C100" s="3" t="s">
        <v>23</v>
      </c>
      <c r="D100" s="3" t="s">
        <v>61</v>
      </c>
      <c r="E100" s="3">
        <v>100</v>
      </c>
      <c r="F100" s="3">
        <v>92</v>
      </c>
      <c r="G100" s="3">
        <v>11</v>
      </c>
      <c r="H100" s="3">
        <v>4</v>
      </c>
      <c r="I100" s="3">
        <v>4</v>
      </c>
      <c r="J100" s="3"/>
      <c r="K100" s="3">
        <f>$G100*Ref!$B$2+$H100*Ref!$B$3+$I100*Ref!$B$4+$J100</f>
        <v>96</v>
      </c>
      <c r="L100">
        <f t="shared" si="2"/>
        <v>4</v>
      </c>
      <c r="M100">
        <f t="shared" si="3"/>
        <v>4.166666666666667</v>
      </c>
    </row>
    <row r="101" spans="1:13" x14ac:dyDescent="0.35">
      <c r="A101" s="3">
        <f>IF(B101="","",MAX(A$2:A100)+1)</f>
        <v>99</v>
      </c>
      <c r="B101" s="3" t="s">
        <v>221</v>
      </c>
      <c r="C101" s="3" t="s">
        <v>124</v>
      </c>
      <c r="D101" s="3" t="s">
        <v>61</v>
      </c>
      <c r="E101" s="3">
        <v>100</v>
      </c>
      <c r="F101" s="3">
        <v>132</v>
      </c>
      <c r="G101" s="3">
        <v>28</v>
      </c>
      <c r="H101" s="3">
        <v>0</v>
      </c>
      <c r="I101" s="3">
        <v>1.3</v>
      </c>
      <c r="J101" s="3"/>
      <c r="K101" s="3">
        <f>$G101*Ref!$B$2+$H101*Ref!$B$3+$I101*Ref!$B$4+$J101</f>
        <v>123.7</v>
      </c>
      <c r="L101">
        <f t="shared" si="2"/>
        <v>-8.2999999999999972</v>
      </c>
      <c r="M101">
        <f t="shared" si="3"/>
        <v>-6.7097817299919136</v>
      </c>
    </row>
    <row r="102" spans="1:13" x14ac:dyDescent="0.35">
      <c r="A102" s="3">
        <f>IF(B102="","",MAX(A$2:A101)+1)</f>
        <v>100</v>
      </c>
      <c r="B102" s="41" t="s">
        <v>222</v>
      </c>
      <c r="C102" s="41" t="s">
        <v>15</v>
      </c>
      <c r="D102" s="41" t="s">
        <v>61</v>
      </c>
      <c r="E102" s="41">
        <v>100</v>
      </c>
      <c r="F102" s="41">
        <v>286</v>
      </c>
      <c r="G102" s="41">
        <v>14.7</v>
      </c>
      <c r="H102" s="41">
        <v>2.7</v>
      </c>
      <c r="I102" s="41">
        <v>24.2</v>
      </c>
      <c r="K102" s="3">
        <f>$G102*Ref!$B$2+$H102*Ref!$B$3+$I102*Ref!$B$4+$J102</f>
        <v>287.39999999999998</v>
      </c>
      <c r="L102">
        <f>K102-F102</f>
        <v>1.3999999999999773</v>
      </c>
      <c r="M102">
        <f>IF(K102&gt;0,100*L102/K102,0)</f>
        <v>0.48712595685455023</v>
      </c>
    </row>
    <row r="103" spans="1:13" x14ac:dyDescent="0.35">
      <c r="A103" s="3">
        <f>IF(B103="","",MAX(A$2:A102)+1)</f>
        <v>101</v>
      </c>
      <c r="B103" s="41" t="s">
        <v>223</v>
      </c>
      <c r="C103" s="41" t="s">
        <v>15</v>
      </c>
      <c r="D103" s="41" t="s">
        <v>61</v>
      </c>
      <c r="E103" s="41">
        <v>100</v>
      </c>
      <c r="F103" s="41">
        <v>271</v>
      </c>
      <c r="G103" s="41">
        <v>15</v>
      </c>
      <c r="H103" s="41">
        <v>1</v>
      </c>
      <c r="I103" s="41">
        <v>23</v>
      </c>
      <c r="K103" s="3">
        <f>$G103*Ref!$B$2+$H103*Ref!$B$3+$I103*Ref!$B$4+$J103</f>
        <v>271</v>
      </c>
      <c r="L103">
        <f t="shared" ref="L103:L130" si="4">K103-F103</f>
        <v>0</v>
      </c>
      <c r="M103">
        <f t="shared" ref="M103:M130" si="5">IF(K103&gt;0,100*L103/K103,0)</f>
        <v>0</v>
      </c>
    </row>
    <row r="104" spans="1:13" x14ac:dyDescent="0.35">
      <c r="A104" s="3">
        <f>IF(B104="","",MAX(A$2:A103)+1)</f>
        <v>102</v>
      </c>
      <c r="B104" s="41" t="s">
        <v>225</v>
      </c>
      <c r="C104" s="41" t="s">
        <v>23</v>
      </c>
      <c r="D104" s="41" t="s">
        <v>17</v>
      </c>
      <c r="E104" s="41">
        <v>1</v>
      </c>
      <c r="F104" s="41">
        <v>40</v>
      </c>
      <c r="G104" s="41">
        <v>7.3</v>
      </c>
      <c r="H104" s="41">
        <v>0</v>
      </c>
      <c r="I104" s="41">
        <v>1.1000000000000001</v>
      </c>
      <c r="K104" s="3">
        <f>$G104*Ref!$B$2+$H104*Ref!$B$3+$I104*Ref!$B$4+$J104</f>
        <v>39.1</v>
      </c>
      <c r="L104">
        <f t="shared" si="4"/>
        <v>-0.89999999999999858</v>
      </c>
      <c r="M104">
        <f t="shared" si="5"/>
        <v>-2.3017902813299194</v>
      </c>
    </row>
    <row r="105" spans="1:13" x14ac:dyDescent="0.35">
      <c r="A105" s="3">
        <f>IF(B105="","",MAX(A$2:A104)+1)</f>
        <v>103</v>
      </c>
      <c r="B105" s="41" t="s">
        <v>227</v>
      </c>
      <c r="C105" s="41" t="s">
        <v>160</v>
      </c>
      <c r="D105" s="41" t="s">
        <v>61</v>
      </c>
      <c r="E105" s="41">
        <v>100</v>
      </c>
      <c r="F105" s="41">
        <v>330</v>
      </c>
      <c r="G105" s="41">
        <v>21.4</v>
      </c>
      <c r="H105" s="41">
        <v>60</v>
      </c>
      <c r="I105" s="41">
        <v>1.8</v>
      </c>
      <c r="K105" s="3">
        <f>$G105*Ref!$B$2+$H105*Ref!$B$3+$I105*Ref!$B$4+$J105</f>
        <v>341.8</v>
      </c>
      <c r="L105">
        <f t="shared" si="4"/>
        <v>11.800000000000011</v>
      </c>
      <c r="M105">
        <f t="shared" si="5"/>
        <v>3.4523112931538944</v>
      </c>
    </row>
    <row r="106" spans="1:13" x14ac:dyDescent="0.35">
      <c r="A106" s="3">
        <f>IF(B106="","",MAX(A$2:A105)+1)</f>
        <v>104</v>
      </c>
      <c r="B106" s="41" t="s">
        <v>229</v>
      </c>
      <c r="C106" s="41" t="s">
        <v>15</v>
      </c>
      <c r="D106" s="41" t="s">
        <v>61</v>
      </c>
      <c r="E106" s="41">
        <v>100</v>
      </c>
      <c r="F106" s="41">
        <v>106</v>
      </c>
      <c r="G106" s="41">
        <v>21</v>
      </c>
      <c r="H106" s="41">
        <v>1</v>
      </c>
      <c r="I106" s="41">
        <v>2</v>
      </c>
      <c r="K106" s="3">
        <f>$G106*Ref!$B$2+$H106*Ref!$B$3+$I106*Ref!$B$4+$J106</f>
        <v>106</v>
      </c>
      <c r="L106">
        <f t="shared" si="4"/>
        <v>0</v>
      </c>
      <c r="M106">
        <f t="shared" si="5"/>
        <v>0</v>
      </c>
    </row>
    <row r="107" spans="1:13" x14ac:dyDescent="0.35">
      <c r="A107" s="3">
        <f>IF(B107="","",MAX(A$2:A106)+1)</f>
        <v>105</v>
      </c>
      <c r="B107" s="41" t="s">
        <v>230</v>
      </c>
      <c r="C107" s="41" t="s">
        <v>124</v>
      </c>
      <c r="D107" s="41" t="s">
        <v>61</v>
      </c>
      <c r="E107" s="41">
        <v>100</v>
      </c>
      <c r="F107" s="41">
        <v>57</v>
      </c>
      <c r="G107" s="41">
        <v>13.2</v>
      </c>
      <c r="H107" s="41">
        <v>0</v>
      </c>
      <c r="I107" s="41">
        <v>0.5</v>
      </c>
      <c r="K107" s="3">
        <f>$G107*Ref!$B$2+$H107*Ref!$B$3+$I107*Ref!$B$4+$J107</f>
        <v>57.3</v>
      </c>
      <c r="L107">
        <f t="shared" si="4"/>
        <v>0.29999999999999716</v>
      </c>
      <c r="M107">
        <f t="shared" si="5"/>
        <v>0.52356020942407888</v>
      </c>
    </row>
    <row r="108" spans="1:13" x14ac:dyDescent="0.35">
      <c r="A108" s="3">
        <f>IF(B108="","",MAX(A$2:A107)+1)</f>
        <v>106</v>
      </c>
      <c r="B108" s="41" t="s">
        <v>232</v>
      </c>
      <c r="C108" s="41" t="s">
        <v>10</v>
      </c>
      <c r="D108" s="41" t="s">
        <v>61</v>
      </c>
      <c r="E108" s="41">
        <v>100</v>
      </c>
      <c r="F108" s="41">
        <v>263</v>
      </c>
      <c r="G108" s="41">
        <v>11.9</v>
      </c>
      <c r="H108" s="41">
        <v>50</v>
      </c>
      <c r="I108" s="41">
        <v>2</v>
      </c>
      <c r="K108" s="3">
        <f>$G108*Ref!$B$2+$H108*Ref!$B$3+$I108*Ref!$B$4+$J108</f>
        <v>265.60000000000002</v>
      </c>
      <c r="L108">
        <f t="shared" si="4"/>
        <v>2.6000000000000227</v>
      </c>
      <c r="M108">
        <f t="shared" si="5"/>
        <v>0.97891566265061092</v>
      </c>
    </row>
    <row r="109" spans="1:13" x14ac:dyDescent="0.35">
      <c r="A109" s="3">
        <f>IF(B109="","",MAX(A$2:A108)+1)</f>
        <v>107</v>
      </c>
      <c r="B109" s="41" t="s">
        <v>233</v>
      </c>
      <c r="C109" s="41" t="s">
        <v>65</v>
      </c>
      <c r="D109" s="41" t="s">
        <v>61</v>
      </c>
      <c r="E109" s="41">
        <v>100</v>
      </c>
      <c r="F109" s="41">
        <v>665</v>
      </c>
      <c r="G109" s="41">
        <v>22.1</v>
      </c>
      <c r="H109" s="41">
        <v>20</v>
      </c>
      <c r="I109" s="41">
        <v>52.8</v>
      </c>
      <c r="K109" s="3">
        <f>$G109*Ref!$B$2+$H109*Ref!$B$3+$I109*Ref!$B$4+$J109</f>
        <v>643.6</v>
      </c>
      <c r="L109">
        <f t="shared" si="4"/>
        <v>-21.399999999999977</v>
      </c>
      <c r="M109">
        <f t="shared" si="5"/>
        <v>-3.3250466128029794</v>
      </c>
    </row>
    <row r="110" spans="1:13" x14ac:dyDescent="0.35">
      <c r="A110" s="3">
        <f>IF(B110="","",MAX(A$2:A109)+1)</f>
        <v>108</v>
      </c>
      <c r="B110" s="41" t="s">
        <v>234</v>
      </c>
      <c r="C110" s="41" t="s">
        <v>160</v>
      </c>
      <c r="D110" s="41" t="s">
        <v>61</v>
      </c>
      <c r="E110" s="41">
        <v>100</v>
      </c>
      <c r="F110" s="41">
        <v>364</v>
      </c>
      <c r="G110" s="41">
        <v>19</v>
      </c>
      <c r="H110" s="41">
        <v>61</v>
      </c>
      <c r="I110" s="41">
        <v>6</v>
      </c>
      <c r="K110" s="3">
        <f>$G110*Ref!$B$2+$H110*Ref!$B$3+$I110*Ref!$B$4+$J110</f>
        <v>374</v>
      </c>
      <c r="L110">
        <f t="shared" si="4"/>
        <v>10</v>
      </c>
      <c r="M110">
        <f t="shared" si="5"/>
        <v>2.6737967914438503</v>
      </c>
    </row>
    <row r="111" spans="1:13" x14ac:dyDescent="0.35">
      <c r="A111" s="3">
        <f>IF(B111="","",MAX(A$2:A110)+1)</f>
        <v>109</v>
      </c>
      <c r="B111" s="41" t="s">
        <v>236</v>
      </c>
      <c r="C111" s="41" t="s">
        <v>141</v>
      </c>
      <c r="D111" s="41" t="s">
        <v>61</v>
      </c>
      <c r="E111" s="41">
        <v>100</v>
      </c>
      <c r="F111" s="41">
        <v>257</v>
      </c>
      <c r="G111" s="41">
        <v>6.1</v>
      </c>
      <c r="H111" s="41">
        <v>23.8</v>
      </c>
      <c r="I111" s="41">
        <v>14.6</v>
      </c>
      <c r="K111" s="3">
        <f>$G111*Ref!$B$2+$H111*Ref!$B$3+$I111*Ref!$B$4+$J111</f>
        <v>251</v>
      </c>
      <c r="L111">
        <f t="shared" si="4"/>
        <v>-6</v>
      </c>
      <c r="M111">
        <f t="shared" si="5"/>
        <v>-2.3904382470119523</v>
      </c>
    </row>
    <row r="112" spans="1:13" x14ac:dyDescent="0.35">
      <c r="A112" s="3">
        <f>IF(B112="","",MAX(A$2:A111)+1)</f>
        <v>110</v>
      </c>
      <c r="B112" s="41" t="s">
        <v>238</v>
      </c>
      <c r="C112" s="41" t="s">
        <v>124</v>
      </c>
      <c r="D112" s="41" t="s">
        <v>61</v>
      </c>
      <c r="E112" s="41">
        <v>100</v>
      </c>
      <c r="F112" s="41">
        <v>130</v>
      </c>
      <c r="G112" s="41">
        <v>21</v>
      </c>
      <c r="H112" s="41">
        <v>0</v>
      </c>
      <c r="I112" s="41">
        <v>5</v>
      </c>
      <c r="K112" s="3">
        <f>$G112*Ref!$B$2+$H112*Ref!$B$3+$I112*Ref!$B$4+$J112</f>
        <v>129</v>
      </c>
      <c r="L112">
        <f t="shared" si="4"/>
        <v>-1</v>
      </c>
      <c r="M112">
        <f t="shared" si="5"/>
        <v>-0.77519379844961245</v>
      </c>
    </row>
    <row r="113" spans="1:13" x14ac:dyDescent="0.35">
      <c r="A113" s="3">
        <f>IF(B113="","",MAX(A$2:A112)+1)</f>
        <v>111</v>
      </c>
      <c r="B113" s="41" t="s">
        <v>239</v>
      </c>
      <c r="C113" s="41" t="s">
        <v>7</v>
      </c>
      <c r="D113" s="41" t="s">
        <v>61</v>
      </c>
      <c r="E113" s="41">
        <v>100</v>
      </c>
      <c r="F113" s="41">
        <v>43</v>
      </c>
      <c r="G113" s="41">
        <v>1.6</v>
      </c>
      <c r="H113" s="41">
        <v>10</v>
      </c>
      <c r="I113" s="41">
        <v>0.2</v>
      </c>
      <c r="K113" s="3">
        <f>$G113*Ref!$B$2+$H113*Ref!$B$3+$I113*Ref!$B$4+$J113</f>
        <v>48.199999999999996</v>
      </c>
      <c r="L113">
        <f t="shared" si="4"/>
        <v>5.1999999999999957</v>
      </c>
      <c r="M113">
        <f t="shared" si="5"/>
        <v>10.788381742738581</v>
      </c>
    </row>
    <row r="114" spans="1:13" x14ac:dyDescent="0.35">
      <c r="A114" s="3">
        <f>IF(B114="","",MAX(A$2:A113)+1)</f>
        <v>112</v>
      </c>
      <c r="B114" s="41" t="s">
        <v>240</v>
      </c>
      <c r="C114" s="41" t="s">
        <v>12</v>
      </c>
      <c r="D114" s="41" t="s">
        <v>61</v>
      </c>
      <c r="E114" s="41">
        <v>100</v>
      </c>
      <c r="F114" s="41">
        <v>485</v>
      </c>
      <c r="G114" s="41">
        <v>13</v>
      </c>
      <c r="H114" s="41">
        <v>2.4</v>
      </c>
      <c r="I114" s="41">
        <v>47</v>
      </c>
      <c r="K114" s="3">
        <f>$G114*Ref!$B$2+$H114*Ref!$B$3+$I114*Ref!$B$4+$J114</f>
        <v>484.6</v>
      </c>
      <c r="L114">
        <f t="shared" si="4"/>
        <v>-0.39999999999997726</v>
      </c>
      <c r="M114">
        <f t="shared" si="5"/>
        <v>-8.2542302930247058E-2</v>
      </c>
    </row>
    <row r="115" spans="1:13" x14ac:dyDescent="0.35">
      <c r="A115" s="3">
        <f>IF(B115="","",MAX(A$2:A114)+1)</f>
        <v>113</v>
      </c>
      <c r="B115" s="41" t="s">
        <v>244</v>
      </c>
      <c r="C115" s="41" t="s">
        <v>77</v>
      </c>
      <c r="D115" s="41" t="s">
        <v>61</v>
      </c>
      <c r="E115" s="41">
        <v>100</v>
      </c>
      <c r="F115" s="41">
        <v>61</v>
      </c>
      <c r="G115" s="41">
        <v>1.1000000000000001</v>
      </c>
      <c r="H115" s="41">
        <v>15</v>
      </c>
      <c r="I115" s="41">
        <v>0.5</v>
      </c>
      <c r="K115" s="3">
        <f>$G115*Ref!$B$2+$H115*Ref!$B$3+$I115*Ref!$B$4+$J115</f>
        <v>68.900000000000006</v>
      </c>
      <c r="L115">
        <f t="shared" si="4"/>
        <v>7.9000000000000057</v>
      </c>
      <c r="M115">
        <f t="shared" si="5"/>
        <v>11.465892597968077</v>
      </c>
    </row>
    <row r="116" spans="1:13" x14ac:dyDescent="0.35">
      <c r="A116" s="3">
        <f>IF(B116="","",MAX(A$2:A115)+1)</f>
        <v>114</v>
      </c>
      <c r="B116" s="41" t="s">
        <v>248</v>
      </c>
      <c r="C116" s="41" t="s">
        <v>12</v>
      </c>
      <c r="D116" s="41" t="s">
        <v>61</v>
      </c>
      <c r="E116" s="41">
        <v>100</v>
      </c>
      <c r="F116" s="41">
        <v>63</v>
      </c>
      <c r="G116" s="41">
        <v>0.4</v>
      </c>
      <c r="H116" s="41">
        <v>14.6</v>
      </c>
      <c r="I116" s="41">
        <v>0</v>
      </c>
      <c r="K116" s="3">
        <f>$G116*Ref!$B$2+$H116*Ref!$B$3+$I116*Ref!$B$4+$J116</f>
        <v>60</v>
      </c>
      <c r="L116">
        <f t="shared" si="4"/>
        <v>-3</v>
      </c>
      <c r="M116">
        <f t="shared" si="5"/>
        <v>-5</v>
      </c>
    </row>
    <row r="117" spans="1:13" x14ac:dyDescent="0.35">
      <c r="A117" s="3">
        <f>IF(B117="","",MAX(A$2:A116)+1)</f>
        <v>115</v>
      </c>
      <c r="B117" s="41" t="s">
        <v>247</v>
      </c>
      <c r="C117" s="41" t="s">
        <v>45</v>
      </c>
      <c r="D117" s="41" t="s">
        <v>61</v>
      </c>
      <c r="E117" s="41">
        <v>100</v>
      </c>
      <c r="F117" s="41">
        <v>77</v>
      </c>
      <c r="G117" s="41">
        <v>10</v>
      </c>
      <c r="H117" s="41">
        <v>3.2</v>
      </c>
      <c r="K117" s="3">
        <f>$G117*Ref!$B$2+$H117*Ref!$B$3+$I117*Ref!$B$4+$J117</f>
        <v>52.8</v>
      </c>
      <c r="L117">
        <f t="shared" si="4"/>
        <v>-24.200000000000003</v>
      </c>
      <c r="M117">
        <f t="shared" si="5"/>
        <v>-45.833333333333343</v>
      </c>
    </row>
    <row r="118" spans="1:13" x14ac:dyDescent="0.35">
      <c r="A118" s="3">
        <f>IF(B118="","",MAX(A$2:A117)+1)</f>
        <v>116</v>
      </c>
      <c r="B118" s="41" t="s">
        <v>250</v>
      </c>
      <c r="C118" s="41" t="s">
        <v>7</v>
      </c>
      <c r="D118" s="41" t="s">
        <v>61</v>
      </c>
      <c r="E118" s="41">
        <v>100</v>
      </c>
      <c r="F118" s="41">
        <v>17</v>
      </c>
      <c r="G118" s="41">
        <v>0.7</v>
      </c>
      <c r="H118" s="41">
        <v>3.6</v>
      </c>
      <c r="I118" s="41">
        <v>0.1</v>
      </c>
      <c r="K118" s="3">
        <f>$G118*Ref!$B$2+$H118*Ref!$B$3+$I118*Ref!$B$4+$J118</f>
        <v>18.099999999999998</v>
      </c>
      <c r="L118">
        <f t="shared" si="4"/>
        <v>1.0999999999999979</v>
      </c>
      <c r="M118">
        <f t="shared" si="5"/>
        <v>6.0773480662983319</v>
      </c>
    </row>
    <row r="119" spans="1:13" x14ac:dyDescent="0.35">
      <c r="A119" s="3">
        <f>IF(B119="","",MAX(A$2:A118)+1)</f>
        <v>117</v>
      </c>
      <c r="B119" s="41" t="s">
        <v>252</v>
      </c>
      <c r="C119" s="41" t="s">
        <v>7</v>
      </c>
      <c r="D119" s="41" t="s">
        <v>61</v>
      </c>
      <c r="E119" s="41">
        <v>100</v>
      </c>
      <c r="F119" s="41">
        <v>72</v>
      </c>
      <c r="G119" s="41">
        <v>6</v>
      </c>
      <c r="H119" s="41">
        <v>12</v>
      </c>
      <c r="I119" s="44">
        <v>0.6</v>
      </c>
      <c r="K119" s="3">
        <f>$G119*Ref!$B$2+$H119*Ref!$B$3+$I119*Ref!$B$4+$J119</f>
        <v>77.400000000000006</v>
      </c>
      <c r="L119">
        <f t="shared" si="4"/>
        <v>5.4000000000000057</v>
      </c>
      <c r="M119">
        <f t="shared" si="5"/>
        <v>6.9767441860465187</v>
      </c>
    </row>
    <row r="120" spans="1:13" x14ac:dyDescent="0.35">
      <c r="A120" s="3">
        <f>IF(B120="","",MAX(A$2:A119)+1)</f>
        <v>118</v>
      </c>
      <c r="B120" s="41" t="s">
        <v>255</v>
      </c>
      <c r="C120" s="41" t="s">
        <v>141</v>
      </c>
      <c r="D120" s="41" t="s">
        <v>22</v>
      </c>
      <c r="E120" s="47">
        <f>11/4</f>
        <v>2.75</v>
      </c>
      <c r="F120" s="41">
        <v>133</v>
      </c>
      <c r="G120" s="41">
        <v>3.4</v>
      </c>
      <c r="H120" s="41">
        <v>24.2</v>
      </c>
      <c r="I120" s="44">
        <v>2.2000000000000002</v>
      </c>
      <c r="K120" s="3">
        <f>$G120*Ref!$B$2+$H120*Ref!$B$3+$I120*Ref!$B$4+$J120</f>
        <v>130.19999999999999</v>
      </c>
      <c r="L120">
        <f t="shared" si="4"/>
        <v>-2.8000000000000114</v>
      </c>
      <c r="M120">
        <f t="shared" si="5"/>
        <v>-2.1505376344086109</v>
      </c>
    </row>
    <row r="121" spans="1:13" x14ac:dyDescent="0.35">
      <c r="A121" s="3">
        <f>IF(B121="","",MAX(A$2:A120)+1)</f>
        <v>119</v>
      </c>
      <c r="B121" s="41" t="s">
        <v>256</v>
      </c>
      <c r="C121" s="41" t="s">
        <v>124</v>
      </c>
      <c r="D121" s="41" t="s">
        <v>61</v>
      </c>
      <c r="E121" s="41">
        <v>100</v>
      </c>
      <c r="F121" s="41">
        <v>75</v>
      </c>
      <c r="G121" s="41">
        <v>14.8</v>
      </c>
      <c r="H121" s="41">
        <v>0</v>
      </c>
      <c r="I121" s="44">
        <v>1.8</v>
      </c>
      <c r="K121" s="3">
        <f>$G121*Ref!$B$2+$H121*Ref!$B$3+$I121*Ref!$B$4+$J121</f>
        <v>75.400000000000006</v>
      </c>
      <c r="L121">
        <f t="shared" si="4"/>
        <v>0.40000000000000568</v>
      </c>
      <c r="M121">
        <f t="shared" si="5"/>
        <v>0.53050397877984834</v>
      </c>
    </row>
    <row r="122" spans="1:13" x14ac:dyDescent="0.35">
      <c r="A122" s="3">
        <f>IF(B122="","",MAX(A$2:A121)+1)</f>
        <v>120</v>
      </c>
      <c r="B122" s="41" t="s">
        <v>257</v>
      </c>
      <c r="C122" s="41" t="s">
        <v>124</v>
      </c>
      <c r="D122" s="41" t="s">
        <v>61</v>
      </c>
      <c r="E122" s="41">
        <v>100</v>
      </c>
      <c r="F122" s="41">
        <v>99</v>
      </c>
      <c r="G122" s="41">
        <v>18</v>
      </c>
      <c r="H122" s="41">
        <v>0</v>
      </c>
      <c r="I122" s="44">
        <v>3</v>
      </c>
      <c r="K122" s="3">
        <f>$G122*Ref!$B$2+$H122*Ref!$B$3+$I122*Ref!$B$4+$J122</f>
        <v>99</v>
      </c>
      <c r="L122">
        <f t="shared" si="4"/>
        <v>0</v>
      </c>
      <c r="M122">
        <f t="shared" si="5"/>
        <v>0</v>
      </c>
    </row>
    <row r="123" spans="1:13" x14ac:dyDescent="0.35">
      <c r="A123" s="3">
        <f>IF(B123="","",MAX(A$2:A122)+1)</f>
        <v>121</v>
      </c>
      <c r="B123" s="41" t="s">
        <v>258</v>
      </c>
      <c r="C123" s="41" t="s">
        <v>7</v>
      </c>
      <c r="D123" s="41" t="s">
        <v>61</v>
      </c>
      <c r="E123" s="41">
        <v>100</v>
      </c>
      <c r="F123" s="41">
        <v>30</v>
      </c>
      <c r="G123" s="41">
        <v>1.9</v>
      </c>
      <c r="H123" s="41">
        <v>5</v>
      </c>
      <c r="I123" s="44">
        <v>0.3</v>
      </c>
      <c r="K123" s="3">
        <f>$G123*Ref!$B$2+$H123*Ref!$B$3+$I123*Ref!$B$4+$J123</f>
        <v>30.3</v>
      </c>
      <c r="L123">
        <f t="shared" si="4"/>
        <v>0.30000000000000071</v>
      </c>
      <c r="M123">
        <f t="shared" si="5"/>
        <v>0.99009900990099242</v>
      </c>
    </row>
    <row r="124" spans="1:13" x14ac:dyDescent="0.35">
      <c r="A124" s="3">
        <f>IF(B124="","",MAX(A$2:A123)+1)</f>
        <v>122</v>
      </c>
      <c r="B124" s="41" t="s">
        <v>260</v>
      </c>
      <c r="C124" s="41" t="s">
        <v>141</v>
      </c>
      <c r="D124" s="41" t="s">
        <v>61</v>
      </c>
      <c r="E124" s="41">
        <v>100</v>
      </c>
      <c r="F124" s="41">
        <v>284</v>
      </c>
      <c r="G124" s="41">
        <v>10.7</v>
      </c>
      <c r="H124" s="41">
        <v>28.8</v>
      </c>
      <c r="I124" s="44">
        <v>13.5</v>
      </c>
      <c r="K124" s="3">
        <f>$G124*Ref!$B$2+$H124*Ref!$B$3+$I124*Ref!$B$4+$J124</f>
        <v>279.5</v>
      </c>
      <c r="L124">
        <f t="shared" si="4"/>
        <v>-4.5</v>
      </c>
      <c r="M124">
        <f t="shared" si="5"/>
        <v>-1.6100178890876566</v>
      </c>
    </row>
    <row r="125" spans="1:13" x14ac:dyDescent="0.35">
      <c r="A125" s="3">
        <f>IF(B125="","",MAX(A$2:A124)+1)</f>
        <v>123</v>
      </c>
      <c r="B125" s="41" t="s">
        <v>264</v>
      </c>
      <c r="C125" s="41" t="s">
        <v>12</v>
      </c>
      <c r="D125" s="41" t="s">
        <v>61</v>
      </c>
      <c r="E125" s="41">
        <v>100</v>
      </c>
      <c r="F125" s="41">
        <v>350</v>
      </c>
      <c r="G125" s="41">
        <v>20.2</v>
      </c>
      <c r="H125" s="41">
        <v>0.6</v>
      </c>
      <c r="I125" s="44">
        <v>30.2</v>
      </c>
      <c r="K125" s="3">
        <f>$G125*Ref!$B$2+$H125*Ref!$B$3+$I125*Ref!$B$4+$J125</f>
        <v>355</v>
      </c>
      <c r="L125">
        <f t="shared" si="4"/>
        <v>5</v>
      </c>
      <c r="M125">
        <f t="shared" si="5"/>
        <v>1.408450704225352</v>
      </c>
    </row>
    <row r="126" spans="1:13" x14ac:dyDescent="0.35">
      <c r="A126" s="3">
        <f>IF(B126="","",MAX(A$2:A125)+1)</f>
        <v>124</v>
      </c>
      <c r="B126" s="41" t="s">
        <v>269</v>
      </c>
      <c r="C126" s="41" t="s">
        <v>23</v>
      </c>
      <c r="D126" s="41" t="s">
        <v>17</v>
      </c>
      <c r="E126" s="41">
        <v>1</v>
      </c>
      <c r="F126" s="41">
        <v>78</v>
      </c>
      <c r="G126" s="41">
        <v>9</v>
      </c>
      <c r="H126" s="41">
        <v>0.2</v>
      </c>
      <c r="I126" s="44">
        <v>5</v>
      </c>
      <c r="K126" s="3">
        <f>$G126*Ref!$B$2+$H126*Ref!$B$3+$I126*Ref!$B$4+$J126</f>
        <v>81.8</v>
      </c>
      <c r="L126">
        <f t="shared" si="4"/>
        <v>3.7999999999999972</v>
      </c>
      <c r="M126">
        <f t="shared" si="5"/>
        <v>4.6454767726161332</v>
      </c>
    </row>
    <row r="127" spans="1:13" x14ac:dyDescent="0.35">
      <c r="A127" s="3">
        <f>IF(B127="","",MAX(A$2:A126)+1)</f>
        <v>125</v>
      </c>
      <c r="B127" s="41" t="s">
        <v>270</v>
      </c>
      <c r="C127" s="41" t="s">
        <v>124</v>
      </c>
      <c r="D127" s="41" t="s">
        <v>61</v>
      </c>
      <c r="E127" s="41">
        <v>100</v>
      </c>
      <c r="F127" s="41">
        <v>145</v>
      </c>
      <c r="G127" s="41">
        <v>19.3</v>
      </c>
      <c r="H127" s="41">
        <v>0</v>
      </c>
      <c r="I127" s="44">
        <v>7.4</v>
      </c>
      <c r="K127" s="3">
        <f>$G127*Ref!$B$2+$H127*Ref!$B$3+$I127*Ref!$B$4+$J127</f>
        <v>143.80000000000001</v>
      </c>
      <c r="L127">
        <f t="shared" si="4"/>
        <v>-1.1999999999999886</v>
      </c>
      <c r="M127">
        <f t="shared" si="5"/>
        <v>-0.83449235048677928</v>
      </c>
    </row>
    <row r="128" spans="1:13" x14ac:dyDescent="0.35">
      <c r="A128" s="3">
        <f>IF(B128="","",MAX(A$2:A127)+1)</f>
        <v>126</v>
      </c>
      <c r="B128" s="41" t="s">
        <v>271</v>
      </c>
      <c r="C128" s="41" t="s">
        <v>70</v>
      </c>
      <c r="D128" s="41" t="s">
        <v>61</v>
      </c>
      <c r="E128" s="41">
        <v>100</v>
      </c>
      <c r="F128" s="41">
        <v>143</v>
      </c>
      <c r="G128" s="41">
        <v>27</v>
      </c>
      <c r="H128" s="41">
        <v>0</v>
      </c>
      <c r="I128" s="44">
        <v>3</v>
      </c>
      <c r="K128" s="3">
        <f>$G128*Ref!$B$2+$H128*Ref!$B$3+$I128*Ref!$B$4+$J128</f>
        <v>135</v>
      </c>
      <c r="L128">
        <f t="shared" si="4"/>
        <v>-8</v>
      </c>
      <c r="M128">
        <f t="shared" si="5"/>
        <v>-5.9259259259259256</v>
      </c>
    </row>
    <row r="129" spans="1:13" x14ac:dyDescent="0.35">
      <c r="A129" s="3">
        <f>IF(B129="","",MAX(A$2:A128)+1)</f>
        <v>127</v>
      </c>
      <c r="B129" s="41" t="s">
        <v>272</v>
      </c>
      <c r="C129" s="41" t="s">
        <v>19</v>
      </c>
      <c r="D129" s="41" t="s">
        <v>17</v>
      </c>
      <c r="E129" s="41">
        <v>1</v>
      </c>
      <c r="F129" s="41">
        <v>144</v>
      </c>
      <c r="G129" s="41">
        <v>5.2</v>
      </c>
      <c r="H129" s="41">
        <v>24.1</v>
      </c>
      <c r="I129" s="44">
        <v>2.2999999999999998</v>
      </c>
      <c r="K129" s="3">
        <f>$G129*Ref!$B$2+$H129*Ref!$B$3+$I129*Ref!$B$4+$J129</f>
        <v>137.9</v>
      </c>
      <c r="L129">
        <f t="shared" si="4"/>
        <v>-6.0999999999999943</v>
      </c>
      <c r="M129">
        <f t="shared" si="5"/>
        <v>-4.4234952864394446</v>
      </c>
    </row>
    <row r="130" spans="1:13" x14ac:dyDescent="0.35">
      <c r="A130" s="3">
        <f>IF(B130="","",MAX(A$2:A129)+1)</f>
        <v>128</v>
      </c>
      <c r="B130" s="41" t="s">
        <v>275</v>
      </c>
      <c r="C130" s="41" t="s">
        <v>10</v>
      </c>
      <c r="D130" s="41" t="s">
        <v>61</v>
      </c>
      <c r="E130" s="41">
        <v>100</v>
      </c>
      <c r="F130" s="41">
        <v>369</v>
      </c>
      <c r="G130" s="41">
        <v>13.2</v>
      </c>
      <c r="H130" s="41">
        <v>72.900000000000006</v>
      </c>
      <c r="I130" s="44">
        <v>2</v>
      </c>
      <c r="K130" s="3">
        <f>$G130*Ref!$B$2+$H130*Ref!$B$3+$I130*Ref!$B$4+$J130</f>
        <v>362.40000000000003</v>
      </c>
      <c r="L130">
        <f t="shared" si="4"/>
        <v>-6.5999999999999659</v>
      </c>
      <c r="M130">
        <f t="shared" si="5"/>
        <v>-1.8211920529801229</v>
      </c>
    </row>
    <row r="131" spans="1:13" x14ac:dyDescent="0.35">
      <c r="A131" s="3">
        <f>IF(B131="","",MAX(A$2:A130)+1)</f>
        <v>129</v>
      </c>
      <c r="B131" s="41" t="s">
        <v>276</v>
      </c>
      <c r="C131" s="41" t="s">
        <v>65</v>
      </c>
      <c r="D131" s="41" t="s">
        <v>61</v>
      </c>
      <c r="E131" s="41">
        <v>100</v>
      </c>
      <c r="F131" s="41">
        <v>533</v>
      </c>
      <c r="G131" s="41">
        <v>18</v>
      </c>
      <c r="H131" s="41">
        <v>30</v>
      </c>
      <c r="I131" s="44">
        <v>44</v>
      </c>
      <c r="K131" s="3">
        <f>$G131*Ref!$B$2+$H131*Ref!$B$3+$I131*Ref!$B$4+$J131</f>
        <v>588</v>
      </c>
      <c r="L131">
        <f t="shared" ref="L131:L142" si="6">K131-F131</f>
        <v>55</v>
      </c>
      <c r="M131">
        <f t="shared" ref="M131:M142" si="7">IF(K131&gt;0,100*L131/K131,0)</f>
        <v>9.353741496598639</v>
      </c>
    </row>
    <row r="132" spans="1:13" x14ac:dyDescent="0.35">
      <c r="A132" s="3">
        <f>IF(B132="","",MAX(A$2:A131)+1)</f>
        <v>130</v>
      </c>
      <c r="B132" s="41" t="s">
        <v>277</v>
      </c>
      <c r="C132" s="41" t="s">
        <v>15</v>
      </c>
      <c r="D132" s="41" t="s">
        <v>61</v>
      </c>
      <c r="E132" s="41">
        <v>100</v>
      </c>
      <c r="F132" s="41">
        <v>108</v>
      </c>
      <c r="G132" s="41">
        <v>14</v>
      </c>
      <c r="H132" s="41">
        <v>4</v>
      </c>
      <c r="I132" s="44">
        <v>4</v>
      </c>
      <c r="K132" s="3">
        <f>$G132*Ref!$B$2+$H132*Ref!$B$3+$I132*Ref!$B$4+$J132</f>
        <v>108</v>
      </c>
      <c r="L132">
        <f t="shared" si="6"/>
        <v>0</v>
      </c>
      <c r="M132">
        <f t="shared" si="7"/>
        <v>0</v>
      </c>
    </row>
    <row r="133" spans="1:13" x14ac:dyDescent="0.35">
      <c r="A133" s="3">
        <f>IF(B133="","",MAX(A$2:A132)+1)</f>
        <v>131</v>
      </c>
      <c r="B133" s="41" t="s">
        <v>278</v>
      </c>
      <c r="C133" s="41" t="s">
        <v>19</v>
      </c>
      <c r="D133" s="41" t="s">
        <v>22</v>
      </c>
      <c r="E133" s="41">
        <v>1</v>
      </c>
      <c r="F133" s="41">
        <v>179</v>
      </c>
      <c r="G133" s="41">
        <v>5.8</v>
      </c>
      <c r="H133" s="41">
        <v>28.5</v>
      </c>
      <c r="I133" s="44">
        <v>3.7</v>
      </c>
      <c r="K133" s="3">
        <f>$G133*Ref!$B$2+$H133*Ref!$B$3+$I133*Ref!$B$4+$J133</f>
        <v>170.5</v>
      </c>
      <c r="L133">
        <f t="shared" si="6"/>
        <v>-8.5</v>
      </c>
      <c r="M133">
        <f t="shared" si="7"/>
        <v>-4.9853372434017595</v>
      </c>
    </row>
    <row r="134" spans="1:13" x14ac:dyDescent="0.35">
      <c r="A134" s="3">
        <f>IF(B134="","",MAX(A$2:A133)+1)</f>
        <v>132</v>
      </c>
      <c r="B134" s="41" t="s">
        <v>281</v>
      </c>
      <c r="C134" s="41" t="s">
        <v>124</v>
      </c>
      <c r="D134" s="41" t="s">
        <v>61</v>
      </c>
      <c r="E134" s="41">
        <v>100</v>
      </c>
      <c r="F134" s="41">
        <v>92</v>
      </c>
      <c r="G134" s="41">
        <v>19.399999999999999</v>
      </c>
      <c r="H134" s="41">
        <v>0</v>
      </c>
      <c r="I134" s="44">
        <v>1.2</v>
      </c>
      <c r="K134" s="3">
        <f>$G134*Ref!$B$2+$H134*Ref!$B$3+$I134*Ref!$B$4+$J134</f>
        <v>88.399999999999991</v>
      </c>
      <c r="L134">
        <f t="shared" si="6"/>
        <v>-3.6000000000000085</v>
      </c>
      <c r="M134">
        <f t="shared" si="7"/>
        <v>-4.0723981900452593</v>
      </c>
    </row>
    <row r="135" spans="1:13" x14ac:dyDescent="0.35">
      <c r="A135" s="3">
        <f>IF(B135="","",MAX(A$2:A134)+1)</f>
        <v>133</v>
      </c>
      <c r="B135" s="41" t="s">
        <v>287</v>
      </c>
      <c r="C135" s="41" t="s">
        <v>19</v>
      </c>
      <c r="D135" s="41" t="s">
        <v>61</v>
      </c>
      <c r="E135" s="41">
        <v>100</v>
      </c>
      <c r="F135" s="41">
        <v>497</v>
      </c>
      <c r="G135" s="41">
        <v>7</v>
      </c>
      <c r="H135" s="41">
        <v>63.5</v>
      </c>
      <c r="I135" s="44">
        <v>23</v>
      </c>
      <c r="K135" s="3">
        <f>$G135*Ref!$B$2+$H135*Ref!$B$3+$I135*Ref!$B$4+$J135</f>
        <v>489</v>
      </c>
      <c r="L135">
        <f t="shared" si="6"/>
        <v>-8</v>
      </c>
      <c r="M135">
        <f t="shared" si="7"/>
        <v>-1.6359918200408998</v>
      </c>
    </row>
    <row r="136" spans="1:13" x14ac:dyDescent="0.35">
      <c r="A136" s="3">
        <f>IF(B136="","",MAX(A$2:A135)+1)</f>
        <v>134</v>
      </c>
      <c r="B136" s="41" t="s">
        <v>289</v>
      </c>
      <c r="C136" s="41" t="s">
        <v>19</v>
      </c>
      <c r="D136" s="41" t="s">
        <v>61</v>
      </c>
      <c r="E136" s="41">
        <v>100</v>
      </c>
      <c r="F136" s="41">
        <v>223</v>
      </c>
      <c r="G136" s="41">
        <v>7.3</v>
      </c>
      <c r="H136" s="41">
        <v>46.5</v>
      </c>
      <c r="I136" s="44">
        <v>0.9</v>
      </c>
      <c r="K136" s="3">
        <f>$G136*Ref!$B$2+$H136*Ref!$B$3+$I136*Ref!$B$4+$J136</f>
        <v>223.29999999999998</v>
      </c>
      <c r="L136">
        <f t="shared" si="6"/>
        <v>0.29999999999998295</v>
      </c>
      <c r="M136">
        <f t="shared" si="7"/>
        <v>0.13434841021047156</v>
      </c>
    </row>
    <row r="137" spans="1:13" x14ac:dyDescent="0.35">
      <c r="A137" s="3">
        <f>IF(B137="","",MAX(A$2:A136)+1)</f>
        <v>135</v>
      </c>
      <c r="B137" s="41" t="s">
        <v>291</v>
      </c>
      <c r="C137" s="41" t="s">
        <v>77</v>
      </c>
      <c r="D137" s="41" t="s">
        <v>61</v>
      </c>
      <c r="E137" s="41">
        <v>100</v>
      </c>
      <c r="F137" s="41">
        <v>48</v>
      </c>
      <c r="G137" s="41">
        <v>1.4</v>
      </c>
      <c r="H137" s="41">
        <v>11</v>
      </c>
      <c r="I137" s="44">
        <v>0.4</v>
      </c>
      <c r="K137" s="3">
        <f>$G137*Ref!$B$2+$H137*Ref!$B$3+$I137*Ref!$B$4+$J137</f>
        <v>53.2</v>
      </c>
      <c r="L137">
        <f t="shared" si="6"/>
        <v>5.2000000000000028</v>
      </c>
      <c r="M137">
        <f t="shared" si="7"/>
        <v>9.7744360902255671</v>
      </c>
    </row>
    <row r="138" spans="1:13" x14ac:dyDescent="0.35">
      <c r="A138" s="3">
        <f>IF(B138="","",MAX(A$2:A137)+1)</f>
        <v>136</v>
      </c>
      <c r="B138" s="41" t="s">
        <v>292</v>
      </c>
      <c r="C138" s="41" t="s">
        <v>77</v>
      </c>
      <c r="D138" s="41" t="s">
        <v>61</v>
      </c>
      <c r="E138" s="41">
        <v>100</v>
      </c>
      <c r="F138" s="41">
        <v>33</v>
      </c>
      <c r="G138" s="41">
        <v>0.7</v>
      </c>
      <c r="H138" s="41">
        <v>8</v>
      </c>
      <c r="I138" s="44">
        <v>0.3</v>
      </c>
      <c r="K138" s="3">
        <f>$G138*Ref!$B$2+$H138*Ref!$B$3+$I138*Ref!$B$4+$J138</f>
        <v>37.5</v>
      </c>
      <c r="L138">
        <f t="shared" si="6"/>
        <v>4.5</v>
      </c>
      <c r="M138">
        <f t="shared" si="7"/>
        <v>12</v>
      </c>
    </row>
    <row r="139" spans="1:13" x14ac:dyDescent="0.35">
      <c r="A139" s="3">
        <f>IF(B139="","",MAX(A$2:A138)+1)</f>
        <v>137</v>
      </c>
      <c r="B139" s="41" t="s">
        <v>293</v>
      </c>
      <c r="C139" s="41" t="s">
        <v>77</v>
      </c>
      <c r="D139" s="41" t="s">
        <v>61</v>
      </c>
      <c r="E139" s="41">
        <v>100</v>
      </c>
      <c r="F139" s="41">
        <v>50</v>
      </c>
      <c r="G139" s="41">
        <v>1</v>
      </c>
      <c r="H139" s="41">
        <v>12</v>
      </c>
      <c r="I139" s="44">
        <v>0.3</v>
      </c>
      <c r="K139" s="3">
        <f>$G139*Ref!$B$2+$H139*Ref!$B$3+$I139*Ref!$B$4+$J139</f>
        <v>54.7</v>
      </c>
      <c r="L139">
        <f t="shared" si="6"/>
        <v>4.7000000000000028</v>
      </c>
      <c r="M139">
        <f t="shared" si="7"/>
        <v>8.5923217550274273</v>
      </c>
    </row>
    <row r="140" spans="1:13" x14ac:dyDescent="0.35">
      <c r="A140" s="3">
        <f>IF(B140="","",MAX(A$2:A139)+1)</f>
        <v>138</v>
      </c>
      <c r="B140" s="41" t="s">
        <v>295</v>
      </c>
      <c r="C140" s="41" t="s">
        <v>19</v>
      </c>
      <c r="D140" s="41" t="s">
        <v>61</v>
      </c>
      <c r="E140" s="41">
        <v>100</v>
      </c>
      <c r="F140" s="41">
        <v>90</v>
      </c>
      <c r="G140" s="41">
        <v>3</v>
      </c>
      <c r="H140" s="41">
        <v>19</v>
      </c>
      <c r="I140" s="44">
        <v>1</v>
      </c>
      <c r="K140" s="3">
        <f>$G140*Ref!$B$2+$H140*Ref!$B$3+$I140*Ref!$B$4+$J140</f>
        <v>97</v>
      </c>
      <c r="L140">
        <f t="shared" si="6"/>
        <v>7</v>
      </c>
      <c r="M140">
        <f t="shared" si="7"/>
        <v>7.2164948453608249</v>
      </c>
    </row>
    <row r="141" spans="1:13" x14ac:dyDescent="0.35">
      <c r="A141" s="3">
        <f>IF(B141="","",MAX(A$2:A140)+1)</f>
        <v>139</v>
      </c>
      <c r="B141" s="41" t="s">
        <v>296</v>
      </c>
      <c r="C141" s="41" t="s">
        <v>23</v>
      </c>
      <c r="D141" s="41" t="s">
        <v>61</v>
      </c>
      <c r="E141" s="41">
        <v>100</v>
      </c>
      <c r="F141" s="41">
        <v>179</v>
      </c>
      <c r="G141" s="41">
        <v>13.7</v>
      </c>
      <c r="H141" s="41">
        <v>1.7</v>
      </c>
      <c r="I141" s="44">
        <v>14.3</v>
      </c>
      <c r="K141" s="3">
        <f>$G141*Ref!$B$2+$H141*Ref!$B$3+$I141*Ref!$B$4+$J141</f>
        <v>190.3</v>
      </c>
      <c r="L141">
        <f t="shared" si="6"/>
        <v>11.300000000000011</v>
      </c>
      <c r="M141">
        <f t="shared" si="7"/>
        <v>5.9379926431949608</v>
      </c>
    </row>
    <row r="142" spans="1:13" x14ac:dyDescent="0.35">
      <c r="A142" s="3">
        <f>IF(B142="","",MAX(A$2:A141)+1)</f>
        <v>140</v>
      </c>
      <c r="B142" s="41" t="s">
        <v>297</v>
      </c>
      <c r="C142" s="41" t="s">
        <v>23</v>
      </c>
      <c r="D142" s="41" t="s">
        <v>61</v>
      </c>
      <c r="E142" s="41">
        <v>100</v>
      </c>
      <c r="F142" s="41">
        <v>364</v>
      </c>
      <c r="G142" s="41">
        <v>23</v>
      </c>
      <c r="H142" s="41">
        <v>0</v>
      </c>
      <c r="I142" s="44">
        <v>30</v>
      </c>
      <c r="K142" s="3">
        <f>$G142*Ref!$B$2+$H142*Ref!$B$3+$I142*Ref!$B$4+$J142</f>
        <v>362</v>
      </c>
      <c r="L142">
        <f t="shared" si="6"/>
        <v>-2</v>
      </c>
      <c r="M142">
        <f t="shared" si="7"/>
        <v>-0.5524861878453039</v>
      </c>
    </row>
    <row r="143" spans="1:13" x14ac:dyDescent="0.35">
      <c r="A143" s="3">
        <f>IF(B143="","",MAX(A$2:A142)+1)</f>
        <v>141</v>
      </c>
      <c r="B143" s="41" t="s">
        <v>299</v>
      </c>
      <c r="C143" s="41" t="s">
        <v>15</v>
      </c>
      <c r="D143" s="41" t="s">
        <v>61</v>
      </c>
      <c r="E143" s="41">
        <v>100</v>
      </c>
      <c r="F143" s="41">
        <v>160</v>
      </c>
      <c r="G143" s="41">
        <v>34</v>
      </c>
      <c r="H143" s="41">
        <v>0</v>
      </c>
      <c r="I143" s="44">
        <v>2.7</v>
      </c>
      <c r="K143" s="3">
        <f>$G143*Ref!$B$2+$H143*Ref!$B$3+$I143*Ref!$B$4+$J143</f>
        <v>160.30000000000001</v>
      </c>
      <c r="L143">
        <f t="shared" ref="L143:L149" si="8">K143-F143</f>
        <v>0.30000000000001137</v>
      </c>
      <c r="M143">
        <f t="shared" ref="M143:M149" si="9">IF(K143&gt;0,100*L143/K143,0)</f>
        <v>0.18714909544604574</v>
      </c>
    </row>
    <row r="144" spans="1:13" x14ac:dyDescent="0.35">
      <c r="A144" s="3">
        <f>IF(B144="","",MAX(A$2:A143)+1)</f>
        <v>142</v>
      </c>
      <c r="B144" s="41" t="s">
        <v>300</v>
      </c>
      <c r="C144" s="41" t="s">
        <v>15</v>
      </c>
      <c r="D144" s="41" t="s">
        <v>61</v>
      </c>
      <c r="E144" s="41">
        <v>100</v>
      </c>
      <c r="F144" s="41">
        <v>214</v>
      </c>
      <c r="G144" s="41">
        <v>28</v>
      </c>
      <c r="H144" s="41">
        <v>4.4000000000000004</v>
      </c>
      <c r="I144" s="44">
        <v>9.1999999999999993</v>
      </c>
      <c r="K144" s="3">
        <f>$G144*Ref!$B$2+$H144*Ref!$B$3+$I144*Ref!$B$4+$J144</f>
        <v>212.39999999999998</v>
      </c>
      <c r="L144">
        <f t="shared" si="8"/>
        <v>-1.6000000000000227</v>
      </c>
      <c r="M144">
        <f t="shared" si="9"/>
        <v>-0.75329566854991659</v>
      </c>
    </row>
    <row r="145" spans="1:13" x14ac:dyDescent="0.35">
      <c r="A145" s="3">
        <f>IF(B145="","",MAX(A$2:A144)+1)</f>
        <v>143</v>
      </c>
      <c r="B145" s="41" t="s">
        <v>301</v>
      </c>
      <c r="C145" s="41" t="s">
        <v>65</v>
      </c>
      <c r="D145" s="41" t="s">
        <v>61</v>
      </c>
      <c r="E145" s="41">
        <v>100</v>
      </c>
      <c r="F145" s="41">
        <v>249</v>
      </c>
      <c r="G145" s="41">
        <v>3.6</v>
      </c>
      <c r="H145" s="41">
        <v>55.3</v>
      </c>
      <c r="I145" s="44">
        <v>1.5</v>
      </c>
      <c r="K145" s="3">
        <f>$G145*Ref!$B$2+$H145*Ref!$B$3+$I145*Ref!$B$4+$J145</f>
        <v>249.1</v>
      </c>
      <c r="L145">
        <f t="shared" si="8"/>
        <v>9.9999999999994316E-2</v>
      </c>
      <c r="M145">
        <f t="shared" si="9"/>
        <v>4.0144520272980454E-2</v>
      </c>
    </row>
    <row r="146" spans="1:13" x14ac:dyDescent="0.35">
      <c r="A146">
        <v>144</v>
      </c>
      <c r="B146" s="41" t="s">
        <v>304</v>
      </c>
      <c r="C146" s="41" t="s">
        <v>72</v>
      </c>
      <c r="D146" s="41" t="s">
        <v>61</v>
      </c>
      <c r="E146" s="41">
        <v>100</v>
      </c>
      <c r="F146" s="41">
        <v>527</v>
      </c>
      <c r="G146" s="41">
        <v>13.5</v>
      </c>
      <c r="H146" s="41">
        <v>48.1</v>
      </c>
      <c r="I146" s="44">
        <v>30.4</v>
      </c>
      <c r="K146" s="3">
        <f>$G146*Ref!$B$2+$H146*Ref!$B$3+$I146*Ref!$B$4+$J146</f>
        <v>520</v>
      </c>
      <c r="L146">
        <f t="shared" si="8"/>
        <v>-7</v>
      </c>
      <c r="M146">
        <f t="shared" si="9"/>
        <v>-1.3461538461538463</v>
      </c>
    </row>
    <row r="147" spans="1:13" x14ac:dyDescent="0.35">
      <c r="A147">
        <v>145</v>
      </c>
      <c r="B147" s="41" t="s">
        <v>309</v>
      </c>
      <c r="C147" s="41" t="s">
        <v>23</v>
      </c>
      <c r="D147" s="41" t="s">
        <v>61</v>
      </c>
      <c r="E147" s="41">
        <v>100</v>
      </c>
      <c r="F147" s="41">
        <v>97</v>
      </c>
      <c r="G147" s="41">
        <v>5.2</v>
      </c>
      <c r="H147" s="41">
        <v>4</v>
      </c>
      <c r="I147" s="44">
        <v>6.7</v>
      </c>
      <c r="K147" s="3">
        <f>$G147*Ref!$B$2+$H147*Ref!$B$3+$I147*Ref!$B$4+$J147</f>
        <v>97.1</v>
      </c>
      <c r="L147">
        <f t="shared" si="8"/>
        <v>9.9999999999994316E-2</v>
      </c>
      <c r="M147">
        <f t="shared" si="9"/>
        <v>0.10298661174046789</v>
      </c>
    </row>
    <row r="148" spans="1:13" x14ac:dyDescent="0.35">
      <c r="A148">
        <v>146</v>
      </c>
      <c r="B148" s="41" t="s">
        <v>315</v>
      </c>
      <c r="C148" s="41" t="s">
        <v>124</v>
      </c>
      <c r="D148" s="41" t="s">
        <v>61</v>
      </c>
      <c r="E148" s="41">
        <v>100</v>
      </c>
      <c r="F148" s="41">
        <v>99</v>
      </c>
      <c r="G148" s="41">
        <v>19</v>
      </c>
      <c r="H148" s="41">
        <v>0</v>
      </c>
      <c r="I148" s="44">
        <v>2.5</v>
      </c>
      <c r="K148" s="3">
        <f>$G148*Ref!$B$2+$H148*Ref!$B$3+$I148*Ref!$B$4+$J148</f>
        <v>98.5</v>
      </c>
      <c r="L148">
        <f t="shared" si="8"/>
        <v>-0.5</v>
      </c>
      <c r="M148">
        <f t="shared" si="9"/>
        <v>-0.50761421319796951</v>
      </c>
    </row>
    <row r="149" spans="1:13" x14ac:dyDescent="0.35">
      <c r="A149">
        <v>147</v>
      </c>
      <c r="B149" s="41" t="s">
        <v>318</v>
      </c>
      <c r="C149" s="41" t="s">
        <v>7</v>
      </c>
      <c r="D149" s="41" t="s">
        <v>61</v>
      </c>
      <c r="E149" s="41">
        <v>100</v>
      </c>
      <c r="F149" s="41">
        <v>40</v>
      </c>
      <c r="G149" s="41">
        <v>1.7</v>
      </c>
      <c r="H149" s="41">
        <v>6.6</v>
      </c>
      <c r="I149" s="44">
        <v>0.3</v>
      </c>
      <c r="K149" s="3">
        <f>$G149*Ref!$B$2+$H149*Ref!$B$3+$I149*Ref!$B$4+$J149</f>
        <v>35.9</v>
      </c>
      <c r="L149">
        <f t="shared" si="8"/>
        <v>-4.1000000000000014</v>
      </c>
      <c r="M149">
        <f t="shared" si="9"/>
        <v>-11.420612813370477</v>
      </c>
    </row>
    <row r="150" spans="1:13" x14ac:dyDescent="0.35">
      <c r="A150">
        <v>148</v>
      </c>
      <c r="B150" s="41" t="s">
        <v>319</v>
      </c>
      <c r="C150" s="41" t="s">
        <v>72</v>
      </c>
      <c r="D150" s="41" t="s">
        <v>61</v>
      </c>
      <c r="E150" s="41">
        <v>100</v>
      </c>
      <c r="F150" s="41">
        <v>244</v>
      </c>
      <c r="G150" s="41">
        <v>0.6</v>
      </c>
      <c r="H150" s="41">
        <v>60</v>
      </c>
      <c r="I150" s="44">
        <v>0</v>
      </c>
      <c r="K150" s="3">
        <f>$G150*Ref!$B$2+$H150*Ref!$B$3+$I150*Ref!$B$4+$J150</f>
        <v>242.4</v>
      </c>
      <c r="L150">
        <f t="shared" ref="L150" si="10">K150-F150</f>
        <v>-1.5999999999999943</v>
      </c>
      <c r="M150">
        <f t="shared" ref="M150" si="11">IF(K150&gt;0,100*L150/K150,0)</f>
        <v>-0.66006600660065773</v>
      </c>
    </row>
    <row r="151" spans="1:13" x14ac:dyDescent="0.35">
      <c r="A151">
        <v>149</v>
      </c>
      <c r="B151" s="41" t="s">
        <v>321</v>
      </c>
      <c r="C151" s="41" t="s">
        <v>65</v>
      </c>
      <c r="D151" s="41" t="s">
        <v>61</v>
      </c>
      <c r="E151" s="41">
        <v>100</v>
      </c>
      <c r="F151" s="41">
        <v>596</v>
      </c>
      <c r="G151" s="41">
        <v>22.1</v>
      </c>
      <c r="H151" s="41">
        <v>10.199999999999999</v>
      </c>
      <c r="I151" s="44">
        <v>49.3</v>
      </c>
      <c r="K151" s="3">
        <f>$G151*Ref!$B$2+$H151*Ref!$B$3+$I151*Ref!$B$4+$J151</f>
        <v>572.9</v>
      </c>
      <c r="L151">
        <f t="shared" ref="L151" si="12">K151-F151</f>
        <v>-23.100000000000023</v>
      </c>
      <c r="M151">
        <f t="shared" ref="M151" si="13">IF(K151&gt;0,100*L151/K151,0)</f>
        <v>-4.0321172979577629</v>
      </c>
    </row>
    <row r="152" spans="1:13" x14ac:dyDescent="0.35">
      <c r="A152">
        <v>150</v>
      </c>
      <c r="B152" s="41" t="s">
        <v>325</v>
      </c>
      <c r="C152" s="41" t="s">
        <v>70</v>
      </c>
      <c r="D152" s="41" t="s">
        <v>61</v>
      </c>
      <c r="E152" s="41">
        <v>100</v>
      </c>
      <c r="F152" s="41">
        <v>143</v>
      </c>
      <c r="G152" s="41">
        <v>26</v>
      </c>
      <c r="H152" s="41">
        <v>0</v>
      </c>
      <c r="I152" s="44">
        <v>3.5</v>
      </c>
      <c r="K152" s="3">
        <f>$G152*Ref!$B$2+$H152*Ref!$B$3+$I152*Ref!$B$4+$J152</f>
        <v>135.5</v>
      </c>
      <c r="L152">
        <f t="shared" ref="L152" si="14">K152-F152</f>
        <v>-7.5</v>
      </c>
      <c r="M152">
        <f t="shared" ref="M152" si="15">IF(K152&gt;0,100*L152/K152,0)</f>
        <v>-5.5350553505535052</v>
      </c>
    </row>
    <row r="153" spans="1:13" x14ac:dyDescent="0.35">
      <c r="A153">
        <v>151</v>
      </c>
      <c r="B153" s="41" t="s">
        <v>331</v>
      </c>
      <c r="C153" s="41" t="s">
        <v>23</v>
      </c>
      <c r="D153" s="41" t="s">
        <v>61</v>
      </c>
      <c r="E153" s="41">
        <v>100</v>
      </c>
      <c r="F153" s="41">
        <v>63</v>
      </c>
      <c r="G153" s="41">
        <v>3.2</v>
      </c>
      <c r="H153" s="41">
        <v>4.7</v>
      </c>
      <c r="I153" s="44">
        <v>3.5</v>
      </c>
      <c r="K153" s="3">
        <f>$G153*Ref!$B$2+$H153*Ref!$B$3+$I153*Ref!$B$4+$J153</f>
        <v>63.1</v>
      </c>
      <c r="L153">
        <f t="shared" ref="L153" si="16">K153-F153</f>
        <v>0.10000000000000142</v>
      </c>
      <c r="M153">
        <f t="shared" ref="M153" si="17">IF(K153&gt;0,100*L153/K153,0)</f>
        <v>0.15847860538827482</v>
      </c>
    </row>
    <row r="154" spans="1:13" x14ac:dyDescent="0.35">
      <c r="A154">
        <v>152</v>
      </c>
      <c r="B154" s="41" t="s">
        <v>338</v>
      </c>
      <c r="C154" s="41" t="s">
        <v>19</v>
      </c>
      <c r="D154" s="41" t="s">
        <v>61</v>
      </c>
      <c r="E154" s="41">
        <v>100</v>
      </c>
      <c r="F154" s="41">
        <v>260</v>
      </c>
      <c r="G154" s="41">
        <v>11.8</v>
      </c>
      <c r="H154" s="41">
        <v>43</v>
      </c>
      <c r="I154" s="44">
        <v>3.2</v>
      </c>
      <c r="K154" s="3">
        <f>$G154*Ref!$B$2+$H154*Ref!$B$3+$I154*Ref!$B$4+$J154</f>
        <v>248</v>
      </c>
      <c r="L154">
        <f t="shared" ref="L154" si="18">K154-F154</f>
        <v>-12</v>
      </c>
      <c r="M154">
        <f t="shared" ref="M154" si="19">IF(K154&gt;0,100*L154/K154,0)</f>
        <v>-4.838709677419355</v>
      </c>
    </row>
    <row r="155" spans="1:13" x14ac:dyDescent="0.35">
      <c r="A155">
        <v>153</v>
      </c>
      <c r="B155" s="41" t="s">
        <v>339</v>
      </c>
      <c r="C155" s="41" t="s">
        <v>124</v>
      </c>
      <c r="D155" s="41" t="s">
        <v>61</v>
      </c>
      <c r="E155" s="41">
        <v>100</v>
      </c>
      <c r="F155" s="41">
        <v>84</v>
      </c>
      <c r="G155" s="41">
        <v>18</v>
      </c>
      <c r="H155" s="41">
        <v>0</v>
      </c>
      <c r="I155" s="44">
        <v>1.3</v>
      </c>
      <c r="K155" s="3">
        <f>$G155*Ref!$B$2+$H155*Ref!$B$3+$I155*Ref!$B$4+$J155</f>
        <v>83.7</v>
      </c>
      <c r="L155">
        <f t="shared" ref="L155" si="20">K155-F155</f>
        <v>-0.29999999999999716</v>
      </c>
      <c r="M155">
        <f t="shared" ref="M155" si="21">IF(K155&gt;0,100*L155/K155,0)</f>
        <v>-0.35842293906809697</v>
      </c>
    </row>
    <row r="156" spans="1:13" x14ac:dyDescent="0.35">
      <c r="A156">
        <v>154</v>
      </c>
      <c r="B156" s="41" t="s">
        <v>340</v>
      </c>
      <c r="C156" s="41" t="s">
        <v>23</v>
      </c>
      <c r="D156" s="41" t="s">
        <v>61</v>
      </c>
      <c r="E156" s="41">
        <v>100</v>
      </c>
      <c r="F156" s="41">
        <v>228</v>
      </c>
      <c r="G156" s="41">
        <v>10</v>
      </c>
      <c r="H156" s="41">
        <v>4.8</v>
      </c>
      <c r="I156" s="44">
        <v>18.399999999999999</v>
      </c>
      <c r="K156" s="3">
        <f>$G156*Ref!$B$2+$H156*Ref!$B$3+$I156*Ref!$B$4+$J156</f>
        <v>224.8</v>
      </c>
      <c r="L156">
        <f t="shared" ref="L156" si="22">K156-F156</f>
        <v>-3.1999999999999886</v>
      </c>
      <c r="M156">
        <f t="shared" ref="M156" si="23">IF(K156&gt;0,100*L156/K156,0)</f>
        <v>-1.4234875444839807</v>
      </c>
    </row>
    <row r="157" spans="1:13" x14ac:dyDescent="0.35">
      <c r="A157">
        <v>155</v>
      </c>
      <c r="B157" s="41" t="s">
        <v>343</v>
      </c>
      <c r="C157" s="41" t="s">
        <v>81</v>
      </c>
      <c r="D157" s="41" t="s">
        <v>61</v>
      </c>
      <c r="E157" s="41">
        <v>100</v>
      </c>
      <c r="F157" s="41">
        <v>243</v>
      </c>
      <c r="G157" s="41">
        <v>14</v>
      </c>
      <c r="H157" s="41">
        <v>17.5</v>
      </c>
      <c r="I157" s="44">
        <v>12.9</v>
      </c>
      <c r="K157" s="3">
        <f>$G157*Ref!$B$2+$H157*Ref!$B$3+$I157*Ref!$B$4+$J157</f>
        <v>242.10000000000002</v>
      </c>
      <c r="L157">
        <f t="shared" ref="L157" si="24">K157-F157</f>
        <v>-0.89999999999997726</v>
      </c>
      <c r="M157">
        <f t="shared" ref="M157" si="25">IF(K157&gt;0,100*L157/K157,0)</f>
        <v>-0.37174721189590137</v>
      </c>
    </row>
    <row r="158" spans="1:13" x14ac:dyDescent="0.35">
      <c r="A158">
        <v>156</v>
      </c>
      <c r="B158" s="41" t="s">
        <v>345</v>
      </c>
      <c r="C158" s="41" t="s">
        <v>23</v>
      </c>
      <c r="D158" s="41" t="s">
        <v>61</v>
      </c>
      <c r="E158" s="41">
        <v>100</v>
      </c>
      <c r="F158" s="41">
        <v>304</v>
      </c>
      <c r="G158" s="41">
        <v>22</v>
      </c>
      <c r="H158" s="41">
        <v>0.5</v>
      </c>
      <c r="I158" s="44">
        <v>24</v>
      </c>
      <c r="K158" s="3">
        <f>$G158*Ref!$B$2+$H158*Ref!$B$3+$I158*Ref!$B$4+$J158</f>
        <v>306</v>
      </c>
      <c r="L158">
        <f t="shared" ref="L158" si="26">K158-F158</f>
        <v>2</v>
      </c>
      <c r="M158">
        <f t="shared" ref="M158" si="27">IF(K158&gt;0,100*L158/K158,0)</f>
        <v>0.65359477124183007</v>
      </c>
    </row>
    <row r="159" spans="1:13" x14ac:dyDescent="0.35">
      <c r="A159">
        <v>157</v>
      </c>
      <c r="B159" s="41" t="s">
        <v>347</v>
      </c>
      <c r="C159" s="41" t="s">
        <v>10</v>
      </c>
      <c r="D159" s="41" t="s">
        <v>61</v>
      </c>
      <c r="E159" s="41">
        <v>100</v>
      </c>
      <c r="F159" s="41">
        <v>159</v>
      </c>
      <c r="G159" s="41">
        <v>3.7</v>
      </c>
      <c r="H159" s="41">
        <v>35</v>
      </c>
      <c r="I159" s="44">
        <v>0.4</v>
      </c>
      <c r="K159" s="3">
        <f>$G159*Ref!$B$2+$H159*Ref!$B$3+$I159*Ref!$B$4+$J159</f>
        <v>158.4</v>
      </c>
      <c r="L159">
        <f t="shared" ref="L159" si="28">K159-F159</f>
        <v>-0.59999999999999432</v>
      </c>
      <c r="M159">
        <f t="shared" ref="M159" si="29">IF(K159&gt;0,100*L159/K159,0)</f>
        <v>-0.37878787878787518</v>
      </c>
    </row>
    <row r="160" spans="1:13" x14ac:dyDescent="0.35">
      <c r="A160">
        <v>158</v>
      </c>
      <c r="B160" s="41" t="s">
        <v>349</v>
      </c>
      <c r="C160" s="41" t="s">
        <v>45</v>
      </c>
      <c r="D160" s="41" t="s">
        <v>61</v>
      </c>
      <c r="E160" s="41">
        <v>100</v>
      </c>
      <c r="F160" s="41">
        <v>452</v>
      </c>
      <c r="G160" s="41">
        <v>8.1999999999999993</v>
      </c>
      <c r="H160" s="41">
        <v>62</v>
      </c>
      <c r="I160" s="44">
        <v>18</v>
      </c>
      <c r="K160" s="3">
        <f>$G160*Ref!$B$2+$H160*Ref!$B$3+$I160*Ref!$B$4+$J160</f>
        <v>442.8</v>
      </c>
      <c r="L160">
        <f t="shared" ref="L160" si="30">K160-F160</f>
        <v>-9.1999999999999886</v>
      </c>
      <c r="M160">
        <f t="shared" ref="M160" si="31">IF(K160&gt;0,100*L160/K160,0)</f>
        <v>-2.0776874435410995</v>
      </c>
    </row>
    <row r="161" spans="1:13" x14ac:dyDescent="0.35">
      <c r="A161">
        <v>159</v>
      </c>
      <c r="B161" s="41" t="s">
        <v>350</v>
      </c>
      <c r="C161" s="41" t="s">
        <v>15</v>
      </c>
      <c r="D161" s="41" t="s">
        <v>61</v>
      </c>
      <c r="E161" s="41">
        <v>100</v>
      </c>
      <c r="F161" s="41">
        <v>233</v>
      </c>
      <c r="G161" s="41">
        <v>26</v>
      </c>
      <c r="H161" s="41">
        <v>0.6</v>
      </c>
      <c r="I161" s="44">
        <v>14</v>
      </c>
      <c r="K161" s="3">
        <f>$G161*Ref!$B$2+$H161*Ref!$B$3+$I161*Ref!$B$4+$J161</f>
        <v>232.4</v>
      </c>
      <c r="L161">
        <f t="shared" ref="L161" si="32">K161-F161</f>
        <v>-0.59999999999999432</v>
      </c>
      <c r="M161">
        <f t="shared" ref="M161" si="33">IF(K161&gt;0,100*L161/K161,0)</f>
        <v>-0.25817555938037623</v>
      </c>
    </row>
    <row r="162" spans="1:13" x14ac:dyDescent="0.35">
      <c r="A162">
        <v>160</v>
      </c>
      <c r="B162" s="41" t="s">
        <v>351</v>
      </c>
      <c r="C162" s="41" t="s">
        <v>19</v>
      </c>
      <c r="D162" s="41" t="s">
        <v>61</v>
      </c>
      <c r="E162" s="41">
        <v>100</v>
      </c>
      <c r="F162" s="41">
        <v>266</v>
      </c>
      <c r="G162" s="41">
        <v>11.2</v>
      </c>
      <c r="H162" s="41">
        <v>39.299999999999997</v>
      </c>
      <c r="I162" s="44">
        <v>5.7</v>
      </c>
      <c r="K162" s="3">
        <f>$G162*Ref!$B$2+$H162*Ref!$B$3+$I162*Ref!$B$4+$J162</f>
        <v>253.3</v>
      </c>
      <c r="L162">
        <f t="shared" ref="L162" si="34">K162-F162</f>
        <v>-12.699999999999989</v>
      </c>
      <c r="M162">
        <f t="shared" ref="M162" si="35">IF(K162&gt;0,100*L162/K162,0)</f>
        <v>-5.0138176075799397</v>
      </c>
    </row>
    <row r="163" spans="1:13" x14ac:dyDescent="0.35">
      <c r="A163">
        <v>161</v>
      </c>
      <c r="B163" s="41" t="s">
        <v>356</v>
      </c>
      <c r="C163" s="41" t="s">
        <v>12</v>
      </c>
      <c r="D163" s="41" t="s">
        <v>22</v>
      </c>
      <c r="E163" s="41">
        <v>1</v>
      </c>
      <c r="F163" s="41">
        <v>164</v>
      </c>
      <c r="G163" s="41">
        <v>39</v>
      </c>
      <c r="H163" s="41">
        <v>0</v>
      </c>
      <c r="I163" s="44">
        <v>1</v>
      </c>
      <c r="K163" s="3">
        <f>$G163*Ref!$B$2+$H163*Ref!$B$3+$I163*Ref!$B$4+$J163</f>
        <v>165</v>
      </c>
      <c r="L163">
        <f t="shared" ref="L163" si="36">K163-F163</f>
        <v>1</v>
      </c>
      <c r="M163">
        <f t="shared" ref="M163" si="37">IF(K163&gt;0,100*L163/K163,0)</f>
        <v>0.60606060606060608</v>
      </c>
    </row>
    <row r="164" spans="1:13" x14ac:dyDescent="0.35">
      <c r="A164">
        <v>162</v>
      </c>
      <c r="B164" s="41" t="s">
        <v>357</v>
      </c>
      <c r="C164" s="41" t="s">
        <v>4</v>
      </c>
      <c r="D164" s="41" t="s">
        <v>61</v>
      </c>
      <c r="E164" s="41">
        <v>100</v>
      </c>
      <c r="F164" s="41">
        <v>632</v>
      </c>
      <c r="G164" s="41">
        <v>27</v>
      </c>
      <c r="H164" s="41">
        <v>13</v>
      </c>
      <c r="I164" s="44">
        <v>50</v>
      </c>
      <c r="K164" s="3">
        <f>$G164*Ref!$B$2+$H164*Ref!$B$3+$I164*Ref!$B$4+$J164</f>
        <v>610</v>
      </c>
      <c r="L164">
        <f t="shared" ref="L164" si="38">K164-F164</f>
        <v>-22</v>
      </c>
      <c r="M164">
        <f t="shared" ref="M164" si="39">IF(K164&gt;0,100*L164/K164,0)</f>
        <v>-3.6065573770491803</v>
      </c>
    </row>
    <row r="165" spans="1:13" x14ac:dyDescent="0.35">
      <c r="A165">
        <v>163</v>
      </c>
      <c r="B165" s="41" t="s">
        <v>359</v>
      </c>
      <c r="C165" s="41" t="s">
        <v>4</v>
      </c>
      <c r="D165" s="41" t="s">
        <v>61</v>
      </c>
      <c r="E165" s="41">
        <v>100</v>
      </c>
      <c r="F165" s="41">
        <v>667</v>
      </c>
      <c r="G165" s="41">
        <v>25</v>
      </c>
      <c r="H165" s="41">
        <v>1.7</v>
      </c>
      <c r="I165" s="44">
        <v>60</v>
      </c>
      <c r="K165" s="3">
        <f>$G165*Ref!$B$2+$H165*Ref!$B$3+$I165*Ref!$B$4+$J165</f>
        <v>646.79999999999995</v>
      </c>
      <c r="L165">
        <f t="shared" ref="L165" si="40">K165-F165</f>
        <v>-20.200000000000045</v>
      </c>
      <c r="M165">
        <f t="shared" ref="M165" si="41">IF(K165&gt;0,100*L165/K165,0)</f>
        <v>-3.1230674087817016</v>
      </c>
    </row>
    <row r="166" spans="1:13" x14ac:dyDescent="0.35">
      <c r="A166">
        <v>164</v>
      </c>
      <c r="B166" s="41" t="s">
        <v>363</v>
      </c>
      <c r="C166" s="41" t="s">
        <v>96</v>
      </c>
      <c r="D166" s="41" t="s">
        <v>61</v>
      </c>
      <c r="E166" s="41">
        <v>100</v>
      </c>
      <c r="F166" s="41">
        <v>110</v>
      </c>
      <c r="G166" s="41">
        <v>0</v>
      </c>
      <c r="H166" s="41">
        <v>0</v>
      </c>
      <c r="I166" s="44">
        <v>0</v>
      </c>
      <c r="J166">
        <v>110</v>
      </c>
      <c r="K166" s="3">
        <f>$G166*Ref!$B$2+$H166*Ref!$B$3+$I166*Ref!$B$4+$J166</f>
        <v>110</v>
      </c>
      <c r="L166">
        <f t="shared" ref="L166:L167" si="42">K166-F166</f>
        <v>0</v>
      </c>
      <c r="M166">
        <f t="shared" ref="M166:M167" si="43">IF(K166&gt;0,100*L166/K166,0)</f>
        <v>0</v>
      </c>
    </row>
    <row r="167" spans="1:13" x14ac:dyDescent="0.35">
      <c r="A167" s="3">
        <f>IF(B167="","",MAX(A$2:A166)+1)</f>
        <v>165</v>
      </c>
      <c r="B167" s="3" t="s">
        <v>365</v>
      </c>
      <c r="C167" s="3" t="s">
        <v>81</v>
      </c>
      <c r="D167" s="3" t="s">
        <v>61</v>
      </c>
      <c r="E167" s="3">
        <v>100</v>
      </c>
      <c r="F167" s="3">
        <v>170</v>
      </c>
      <c r="G167" s="3">
        <v>27</v>
      </c>
      <c r="H167" s="3">
        <v>0</v>
      </c>
      <c r="I167" s="3">
        <v>7</v>
      </c>
      <c r="J167" s="3"/>
      <c r="K167" s="3">
        <f>$G167*Ref!$B$2+$H167*Ref!$B$3+$I167*Ref!$B$4+$J167</f>
        <v>171</v>
      </c>
      <c r="L167">
        <f t="shared" si="42"/>
        <v>1</v>
      </c>
      <c r="M167">
        <f t="shared" si="43"/>
        <v>0.58479532163742687</v>
      </c>
    </row>
    <row r="168" spans="1:13" x14ac:dyDescent="0.35">
      <c r="A168" s="3">
        <f>IF(B168="","",MAX(A$2:A167)+1)</f>
        <v>166</v>
      </c>
      <c r="B168" s="41" t="s">
        <v>366</v>
      </c>
      <c r="C168" s="41" t="s">
        <v>23</v>
      </c>
      <c r="D168" s="41" t="s">
        <v>61</v>
      </c>
      <c r="E168" s="41">
        <v>100</v>
      </c>
      <c r="F168" s="41">
        <v>380</v>
      </c>
      <c r="G168" s="41">
        <v>27</v>
      </c>
      <c r="H168" s="41">
        <v>0.5</v>
      </c>
      <c r="I168" s="44">
        <v>30</v>
      </c>
      <c r="K168" s="3">
        <f>$G168*Ref!$B$2+$H168*Ref!$B$3+$I168*Ref!$B$4+$J168</f>
        <v>380</v>
      </c>
      <c r="L168">
        <f t="shared" ref="L168" si="44">K168-F168</f>
        <v>0</v>
      </c>
      <c r="M168">
        <f t="shared" ref="M168" si="45">IF(K168&gt;0,100*L168/K168,0)</f>
        <v>0</v>
      </c>
    </row>
  </sheetData>
  <autoFilter ref="C1:D162" xr:uid="{00000000-0009-0000-0000-000001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26"/>
  <sheetViews>
    <sheetView zoomScale="97" zoomScaleNormal="97" workbookViewId="0">
      <pane ySplit="1" topLeftCell="A251" activePane="bottomLeft" state="frozen"/>
      <selection pane="bottomLeft" activeCell="C271" sqref="C271"/>
    </sheetView>
  </sheetViews>
  <sheetFormatPr defaultRowHeight="14.5" x14ac:dyDescent="0.35"/>
  <cols>
    <col min="2" max="2" width="24.08984375" style="23" bestFit="1" customWidth="1"/>
    <col min="3" max="3" width="27.81640625" customWidth="1"/>
    <col min="4" max="4" width="8.7265625" bestFit="1" customWidth="1"/>
    <col min="5" max="5" width="10.81640625" customWidth="1"/>
    <col min="17" max="17" width="16.81640625" customWidth="1"/>
  </cols>
  <sheetData>
    <row r="1" spans="1:17" x14ac:dyDescent="0.35">
      <c r="A1" s="2" t="s">
        <v>5</v>
      </c>
      <c r="B1" s="20" t="s">
        <v>0</v>
      </c>
      <c r="C1" s="2" t="s">
        <v>40</v>
      </c>
      <c r="D1" s="2" t="s">
        <v>2</v>
      </c>
      <c r="E1" s="2" t="s">
        <v>34</v>
      </c>
      <c r="F1" s="4" t="s">
        <v>24</v>
      </c>
      <c r="G1" s="6" t="s">
        <v>25</v>
      </c>
      <c r="H1" s="5" t="s">
        <v>26</v>
      </c>
      <c r="I1" s="4" t="s">
        <v>37</v>
      </c>
      <c r="J1" s="6" t="s">
        <v>38</v>
      </c>
      <c r="K1" s="5" t="s">
        <v>39</v>
      </c>
      <c r="L1" s="2" t="s">
        <v>36</v>
      </c>
      <c r="M1" s="2"/>
      <c r="N1" s="2"/>
      <c r="O1" s="2"/>
      <c r="P1" s="9"/>
      <c r="Q1" s="1"/>
    </row>
    <row r="2" spans="1:17" x14ac:dyDescent="0.35">
      <c r="A2" s="8">
        <f>IF($B2&lt;&gt;"",IF($B2&lt;&gt;$B1,1,$A1+1),"")</f>
        <v>1</v>
      </c>
      <c r="B2" s="21" t="s">
        <v>47</v>
      </c>
      <c r="C2" s="3" t="s">
        <v>6</v>
      </c>
      <c r="D2" s="3" t="str">
        <f>IF(C2&lt;&gt;"",INDEX(Υλικά!$D$3:$D$130,MATCH(C2,Υλικά!$B$3:$B$130,0),1),"")</f>
        <v>gr</v>
      </c>
      <c r="E2" s="3">
        <v>1380</v>
      </c>
      <c r="F2" s="16">
        <f>IF(C2&lt;&gt;"",$E2*INDEX(Υλικά!$G$3:$G$130,MATCH($C2,Υλικά!$B$3:$B$130,0),1)/INDEX(Υλικά!$E$3:$E$130,MATCH($C2,Υλικά!$B$3:$B$130,0),1),0)</f>
        <v>13.8</v>
      </c>
      <c r="G2" s="17">
        <f>IF(C2&lt;&gt;"",$E2*INDEX(Υλικά!$H$3:$H$130,MATCH($C2,Υλικά!$B$3:$B$130,0),1)/INDEX(Υλικά!$E$3:$E$130,MATCH($C2,Υλικά!$B$3:$B$130,0),1),0)</f>
        <v>81.420000000000016</v>
      </c>
      <c r="H2" s="18">
        <f>IF(C2&lt;&gt;"",$E2*INDEX(Υλικά!$I$3:$I$130,MATCH($C2,Υλικά!$B$3:$B$130,0),1)/INDEX(Υλικά!$E$3:$E$130,MATCH($C2,Υλικά!$B$3:$B$130,0),1),0)</f>
        <v>2.76</v>
      </c>
      <c r="I2" s="16">
        <f>$F2*Ref!$B$2</f>
        <v>55.2</v>
      </c>
      <c r="J2" s="17">
        <f>$G2*Ref!$B$3</f>
        <v>325.68000000000006</v>
      </c>
      <c r="K2" s="18">
        <f>$H2*Ref!$B$4</f>
        <v>24.839999999999996</v>
      </c>
      <c r="L2" s="19">
        <f>SUM(I2:K2)</f>
        <v>405.72</v>
      </c>
      <c r="M2" s="3"/>
      <c r="N2" s="3"/>
      <c r="O2" s="3"/>
      <c r="P2" s="3"/>
    </row>
    <row r="3" spans="1:17" x14ac:dyDescent="0.35">
      <c r="A3" s="8">
        <f t="shared" ref="A3:A66" si="0">IF($B3&lt;&gt;"",IF($B3&lt;&gt;$B2,1,$A2+1),"")</f>
        <v>2</v>
      </c>
      <c r="B3" s="21" t="s">
        <v>47</v>
      </c>
      <c r="C3" s="3" t="s">
        <v>27</v>
      </c>
      <c r="D3" s="3" t="str">
        <f>IF(C3&lt;&gt;"",INDEX(Υλικά!$D$3:$D$130,MATCH(C3,Υλικά!$B$3:$B$130,0),1),"")</f>
        <v>gr</v>
      </c>
      <c r="E3" s="3">
        <v>270</v>
      </c>
      <c r="F3" s="16">
        <f>IF(C3&lt;&gt;"",$E3*INDEX(Υλικά!$G$3:$G$130,MATCH($C3,Υλικά!$B$3:$B$130,0),1)/INDEX(Υλικά!$E$3:$E$130,MATCH($C3,Υλικά!$B$3:$B$130,0),1),0)</f>
        <v>2.97</v>
      </c>
      <c r="G3" s="17">
        <f>IF(C3&lt;&gt;"",$E3*INDEX(Υλικά!$H$3:$H$130,MATCH($C3,Υλικά!$B$3:$B$130,0),1)/INDEX(Υλικά!$E$3:$E$130,MATCH($C3,Υλικά!$B$3:$B$130,0),1),0)</f>
        <v>25.11</v>
      </c>
      <c r="H3" s="18">
        <f>IF(C3&lt;&gt;"",$E3*INDEX(Υλικά!$I$3:$I$130,MATCH($C3,Υλικά!$B$3:$B$130,0),1)/INDEX(Υλικά!$E$3:$E$130,MATCH($C3,Υλικά!$B$3:$B$130,0),1),0)</f>
        <v>0.27</v>
      </c>
      <c r="I3" s="16">
        <f>$F3*Ref!$B$2</f>
        <v>11.88</v>
      </c>
      <c r="J3" s="17">
        <f>$G3*Ref!$B$3</f>
        <v>100.44</v>
      </c>
      <c r="K3" s="18">
        <f>$H3*Ref!$B$4</f>
        <v>2.4300000000000002</v>
      </c>
      <c r="L3" s="19">
        <f t="shared" ref="L3:L66" si="1">SUM(I3:K3)</f>
        <v>114.75</v>
      </c>
      <c r="M3" s="3"/>
      <c r="N3" s="3"/>
      <c r="O3" s="3"/>
      <c r="P3" s="3"/>
    </row>
    <row r="4" spans="1:17" x14ac:dyDescent="0.35">
      <c r="A4" s="8">
        <f t="shared" si="0"/>
        <v>3</v>
      </c>
      <c r="B4" s="21" t="s">
        <v>47</v>
      </c>
      <c r="C4" s="3" t="s">
        <v>13</v>
      </c>
      <c r="D4" s="3" t="str">
        <f>IF(C4&lt;&gt;"",INDEX(Υλικά!$D$3:$D$130,MATCH(C4,Υλικά!$B$3:$B$130,0),1),"")</f>
        <v>gr</v>
      </c>
      <c r="E4" s="3">
        <v>120</v>
      </c>
      <c r="F4" s="16">
        <f>IF(C4&lt;&gt;"",$E4*INDEX(Υλικά!$G$3:$G$130,MATCH($C4,Υλικά!$B$3:$B$130,0),1)/INDEX(Υλικά!$E$3:$E$130,MATCH($C4,Υλικά!$B$3:$B$130,0),1),0)</f>
        <v>1.08</v>
      </c>
      <c r="G4" s="17">
        <f>IF(C4&lt;&gt;"",$E4*INDEX(Υλικά!$H$3:$H$130,MATCH($C4,Υλικά!$B$3:$B$130,0),1)/INDEX(Υλικά!$E$3:$E$130,MATCH($C4,Υλικά!$B$3:$B$130,0),1),0)</f>
        <v>5.52</v>
      </c>
      <c r="H4" s="18">
        <f>IF(C4&lt;&gt;"",$E4*INDEX(Υλικά!$I$3:$I$130,MATCH($C4,Υλικά!$B$3:$B$130,0),1)/INDEX(Υλικά!$E$3:$E$130,MATCH($C4,Υλικά!$B$3:$B$130,0),1),0)</f>
        <v>0.24</v>
      </c>
      <c r="I4" s="16">
        <f>$F4*Ref!$B$2</f>
        <v>4.32</v>
      </c>
      <c r="J4" s="17">
        <f>$G4*Ref!$B$3</f>
        <v>22.08</v>
      </c>
      <c r="K4" s="18">
        <f>$H4*Ref!$B$4</f>
        <v>2.16</v>
      </c>
      <c r="L4" s="19">
        <f t="shared" si="1"/>
        <v>28.56</v>
      </c>
      <c r="M4" s="3"/>
      <c r="N4" s="3"/>
      <c r="O4" s="3"/>
      <c r="P4" s="3"/>
    </row>
    <row r="5" spans="1:17" x14ac:dyDescent="0.35">
      <c r="A5" s="8">
        <f t="shared" si="0"/>
        <v>4</v>
      </c>
      <c r="B5" s="21" t="s">
        <v>47</v>
      </c>
      <c r="C5" s="3" t="s">
        <v>41</v>
      </c>
      <c r="D5" s="3" t="str">
        <f>IF(C5&lt;&gt;"",INDEX(Υλικά!$D$3:$D$130,MATCH(C5,Υλικά!$B$3:$B$130,0),1),"")</f>
        <v>gr</v>
      </c>
      <c r="E5" s="3">
        <v>5</v>
      </c>
      <c r="F5" s="16">
        <f>IF(C5&lt;&gt;"",$E5*INDEX(Υλικά!$G$3:$G$130,MATCH($C5,Υλικά!$B$3:$B$130,0),1)/INDEX(Υλικά!$E$3:$E$130,MATCH($C5,Υλικά!$B$3:$B$130,0),1),0)</f>
        <v>0</v>
      </c>
      <c r="G5" s="17">
        <f>IF(C5&lt;&gt;"",$E5*INDEX(Υλικά!$H$3:$H$130,MATCH($C5,Υλικά!$B$3:$B$130,0),1)/INDEX(Υλικά!$E$3:$E$130,MATCH($C5,Υλικά!$B$3:$B$130,0),1),0)</f>
        <v>5</v>
      </c>
      <c r="H5" s="18">
        <f>IF(C5&lt;&gt;"",$E5*INDEX(Υλικά!$I$3:$I$130,MATCH($C5,Υλικά!$B$3:$B$130,0),1)/INDEX(Υλικά!$E$3:$E$130,MATCH($C5,Υλικά!$B$3:$B$130,0),1),0)</f>
        <v>0</v>
      </c>
      <c r="I5" s="16">
        <f>$F5*Ref!$B$2</f>
        <v>0</v>
      </c>
      <c r="J5" s="17">
        <f>$G5*Ref!$B$3</f>
        <v>20</v>
      </c>
      <c r="K5" s="18">
        <f>$H5*Ref!$B$4</f>
        <v>0</v>
      </c>
      <c r="L5" s="19">
        <f t="shared" si="1"/>
        <v>20</v>
      </c>
      <c r="M5" s="3"/>
      <c r="N5" s="3"/>
      <c r="O5" s="3"/>
      <c r="P5" s="3"/>
    </row>
    <row r="6" spans="1:17" x14ac:dyDescent="0.35">
      <c r="A6" s="8">
        <f t="shared" si="0"/>
        <v>5</v>
      </c>
      <c r="B6" s="21" t="s">
        <v>47</v>
      </c>
      <c r="C6" s="3" t="s">
        <v>8</v>
      </c>
      <c r="D6" s="3" t="str">
        <f>IF(C6&lt;&gt;"",INDEX(Υλικά!$D$3:$D$130,MATCH(C6,Υλικά!$B$3:$B$130,0),1),"")</f>
        <v>gr</v>
      </c>
      <c r="E6" s="3">
        <v>50</v>
      </c>
      <c r="F6" s="16">
        <f>IF(C6&lt;&gt;"",$E6*INDEX(Υλικά!$G$3:$G$130,MATCH($C6,Υλικά!$B$3:$B$130,0),1)/INDEX(Υλικά!$E$3:$E$130,MATCH($C6,Υλικά!$B$3:$B$130,0),1),0)</f>
        <v>0</v>
      </c>
      <c r="G6" s="17">
        <f>IF(C6&lt;&gt;"",$E6*INDEX(Υλικά!$H$3:$H$130,MATCH($C6,Υλικά!$B$3:$B$130,0),1)/INDEX(Υλικά!$E$3:$E$130,MATCH($C6,Υλικά!$B$3:$B$130,0),1),0)</f>
        <v>0</v>
      </c>
      <c r="H6" s="18">
        <f>IF(C6&lt;&gt;"",$E6*INDEX(Υλικά!$I$3:$I$130,MATCH($C6,Υλικά!$B$3:$B$130,0),1)/INDEX(Υλικά!$E$3:$E$130,MATCH($C6,Υλικά!$B$3:$B$130,0),1),0)</f>
        <v>46.65</v>
      </c>
      <c r="I6" s="16">
        <f>$F6*Ref!$B$2</f>
        <v>0</v>
      </c>
      <c r="J6" s="17">
        <f>$G6*Ref!$B$3</f>
        <v>0</v>
      </c>
      <c r="K6" s="18">
        <f>$H6*Ref!$B$4</f>
        <v>419.84999999999997</v>
      </c>
      <c r="L6" s="19">
        <f t="shared" si="1"/>
        <v>419.84999999999997</v>
      </c>
      <c r="M6" s="3"/>
      <c r="N6" s="3"/>
      <c r="O6" s="3"/>
      <c r="P6" s="3"/>
    </row>
    <row r="7" spans="1:17" x14ac:dyDescent="0.35">
      <c r="A7" s="8">
        <f t="shared" si="0"/>
        <v>6</v>
      </c>
      <c r="B7" s="21" t="s">
        <v>47</v>
      </c>
      <c r="C7" s="3" t="s">
        <v>11</v>
      </c>
      <c r="D7" s="3" t="str">
        <f>IF(C7&lt;&gt;"",INDEX(Υλικά!$D$3:$D$130,MATCH(C7,Υλικά!$B$3:$B$130,0),1),"")</f>
        <v>pc</v>
      </c>
      <c r="E7" s="3">
        <v>1</v>
      </c>
      <c r="F7" s="16">
        <f>IF(C7&lt;&gt;"",$E7*INDEX(Υλικά!$G$3:$G$130,MATCH($C7,Υλικά!$B$3:$B$130,0),1)/INDEX(Υλικά!$E$3:$E$130,MATCH($C7,Υλικά!$B$3:$B$130,0),1),0)</f>
        <v>4.8</v>
      </c>
      <c r="G7" s="17">
        <f>IF(C7&lt;&gt;"",$E7*INDEX(Υλικά!$H$3:$H$130,MATCH($C7,Υλικά!$B$3:$B$130,0),1)/INDEX(Υλικά!$E$3:$E$130,MATCH($C7,Υλικά!$B$3:$B$130,0),1),0)</f>
        <v>18.399999999999999</v>
      </c>
      <c r="H7" s="18">
        <f>IF(C7&lt;&gt;"",$E7*INDEX(Υλικά!$I$3:$I$130,MATCH($C7,Υλικά!$B$3:$B$130,0),1)/INDEX(Υλικά!$E$3:$E$130,MATCH($C7,Υλικά!$B$3:$B$130,0),1),0)</f>
        <v>0.12</v>
      </c>
      <c r="I7" s="16">
        <f>$F7*Ref!$B$2</f>
        <v>19.2</v>
      </c>
      <c r="J7" s="17">
        <f>$G7*Ref!$B$3</f>
        <v>73.599999999999994</v>
      </c>
      <c r="K7" s="18">
        <f>$H7*Ref!$B$4</f>
        <v>1.08</v>
      </c>
      <c r="L7" s="19">
        <f t="shared" si="1"/>
        <v>93.88</v>
      </c>
      <c r="M7" s="3"/>
      <c r="N7" s="3"/>
      <c r="O7" s="3"/>
      <c r="P7" s="3"/>
    </row>
    <row r="8" spans="1:17" x14ac:dyDescent="0.35">
      <c r="A8" s="8">
        <f t="shared" si="0"/>
        <v>7</v>
      </c>
      <c r="B8" s="21" t="s">
        <v>47</v>
      </c>
      <c r="C8" s="3" t="s">
        <v>9</v>
      </c>
      <c r="D8" s="3" t="str">
        <f>IF(C8&lt;&gt;"",INDEX(Υλικά!$D$3:$D$130,MATCH(C8,Υλικά!$B$3:$B$130,0),1),"")</f>
        <v>gr</v>
      </c>
      <c r="E8" s="3">
        <v>150</v>
      </c>
      <c r="F8" s="16">
        <f>IF(C8&lt;&gt;"",$E8*INDEX(Υλικά!$G$3:$G$130,MATCH($C8,Υλικά!$B$3:$B$130,0),1)/INDEX(Υλικά!$E$3:$E$130,MATCH($C8,Υλικά!$B$3:$B$130,0),1),0)</f>
        <v>10.65</v>
      </c>
      <c r="G8" s="17">
        <f>IF(C8&lt;&gt;"",$E8*INDEX(Υλικά!$H$3:$H$130,MATCH($C8,Υλικά!$B$3:$B$130,0),1)/INDEX(Υλικά!$E$3:$E$130,MATCH($C8,Υλικά!$B$3:$B$130,0),1),0)</f>
        <v>120</v>
      </c>
      <c r="H8" s="18">
        <f>IF(C8&lt;&gt;"",$E8*INDEX(Υλικά!$I$3:$I$130,MATCH($C8,Υλικά!$B$3:$B$130,0),1)/INDEX(Υλικά!$E$3:$E$130,MATCH($C8,Υλικά!$B$3:$B$130,0),1),0)</f>
        <v>1.05</v>
      </c>
      <c r="I8" s="16">
        <f>$F8*Ref!$B$2</f>
        <v>42.6</v>
      </c>
      <c r="J8" s="17">
        <f>$G8*Ref!$B$3</f>
        <v>480</v>
      </c>
      <c r="K8" s="18">
        <f>$H8*Ref!$B$4</f>
        <v>9.4500000000000011</v>
      </c>
      <c r="L8" s="19">
        <f t="shared" si="1"/>
        <v>532.05000000000007</v>
      </c>
      <c r="M8" s="3"/>
      <c r="N8" s="3"/>
      <c r="O8" s="3"/>
      <c r="P8" s="3"/>
    </row>
    <row r="9" spans="1:17" x14ac:dyDescent="0.35">
      <c r="A9" s="11">
        <f t="shared" si="0"/>
        <v>1</v>
      </c>
      <c r="B9" s="22" t="s">
        <v>52</v>
      </c>
      <c r="C9" s="3" t="s">
        <v>42</v>
      </c>
      <c r="D9" s="3" t="str">
        <f>IF(C9&lt;&gt;"",INDEX(Υλικά!$D$3:$D$130,MATCH(C9,Υλικά!$B$3:$B$130,0),1),"")</f>
        <v>gr</v>
      </c>
      <c r="E9" s="3">
        <v>310</v>
      </c>
      <c r="F9" s="16">
        <f>IF(C9&lt;&gt;"",$E9*INDEX(Υλικά!$G$3:$G$130,MATCH($C9,Υλικά!$B$3:$B$130,0),1)/INDEX(Υλικά!$E$3:$E$130,MATCH($C9,Υλικά!$B$3:$B$130,0),1),0)</f>
        <v>2.79</v>
      </c>
      <c r="G9" s="17">
        <f>IF(C9&lt;&gt;"",$E9*INDEX(Υλικά!$H$3:$H$130,MATCH($C9,Υλικά!$B$3:$B$130,0),1)/INDEX(Υλικά!$E$3:$E$130,MATCH($C9,Υλικά!$B$3:$B$130,0),1),0)</f>
        <v>12.09</v>
      </c>
      <c r="H9" s="18">
        <f>IF(C9&lt;&gt;"",$E9*INDEX(Υλικά!$I$3:$I$130,MATCH($C9,Υλικά!$B$3:$B$130,0),1)/INDEX(Υλικά!$E$3:$E$130,MATCH($C9,Υλικά!$B$3:$B$130,0),1),0)</f>
        <v>0.62</v>
      </c>
      <c r="I9" s="16">
        <f>$F9*Ref!$B$2</f>
        <v>11.16</v>
      </c>
      <c r="J9" s="17">
        <f>$G9*Ref!$B$3</f>
        <v>48.36</v>
      </c>
      <c r="K9" s="18">
        <f>$H9*Ref!$B$4</f>
        <v>5.58</v>
      </c>
      <c r="L9" s="19">
        <f t="shared" si="1"/>
        <v>65.099999999999994</v>
      </c>
      <c r="M9" s="3"/>
      <c r="N9" s="3"/>
      <c r="O9" s="3"/>
      <c r="P9" s="3"/>
    </row>
    <row r="10" spans="1:17" x14ac:dyDescent="0.35">
      <c r="A10" s="11">
        <f t="shared" si="0"/>
        <v>2</v>
      </c>
      <c r="B10" s="22" t="s">
        <v>52</v>
      </c>
      <c r="C10" s="3" t="s">
        <v>43</v>
      </c>
      <c r="D10" s="3" t="str">
        <f>IF(C10&lt;&gt;"",INDEX(Υλικά!$D$3:$D$130,MATCH(C10,Υλικά!$B$3:$B$130,0),1),"")</f>
        <v>gr</v>
      </c>
      <c r="E10" s="3">
        <v>200</v>
      </c>
      <c r="F10" s="16">
        <f>IF(C10&lt;&gt;"",$E10*INDEX(Υλικά!$G$3:$G$130,MATCH($C10,Υλικά!$B$3:$B$130,0),1)/INDEX(Υλικά!$E$3:$E$130,MATCH($C10,Υλικά!$B$3:$B$130,0),1),0)</f>
        <v>1.4</v>
      </c>
      <c r="G10" s="17">
        <f>IF(C10&lt;&gt;"",$E10*INDEX(Υλικά!$H$3:$H$130,MATCH($C10,Υλικά!$B$3:$B$130,0),1)/INDEX(Υλικά!$E$3:$E$130,MATCH($C10,Υλικά!$B$3:$B$130,0),1),0)</f>
        <v>7.2</v>
      </c>
      <c r="H10" s="18">
        <f>IF(C10&lt;&gt;"",$E10*INDEX(Υλικά!$I$3:$I$130,MATCH($C10,Υλικά!$B$3:$B$130,0),1)/INDEX(Υλικά!$E$3:$E$130,MATCH($C10,Υλικά!$B$3:$B$130,0),1),0)</f>
        <v>0.2</v>
      </c>
      <c r="I10" s="16">
        <f>$F10*Ref!$B$2</f>
        <v>5.6</v>
      </c>
      <c r="J10" s="17">
        <f>$G10*Ref!$B$3</f>
        <v>28.8</v>
      </c>
      <c r="K10" s="18">
        <f>$H10*Ref!$B$4</f>
        <v>1.8</v>
      </c>
      <c r="L10" s="19">
        <f t="shared" si="1"/>
        <v>36.199999999999996</v>
      </c>
      <c r="M10" s="3"/>
      <c r="N10" s="3"/>
      <c r="O10" s="3"/>
      <c r="P10" s="3"/>
    </row>
    <row r="11" spans="1:17" x14ac:dyDescent="0.35">
      <c r="A11" s="11">
        <f t="shared" si="0"/>
        <v>3</v>
      </c>
      <c r="B11" s="22" t="s">
        <v>52</v>
      </c>
      <c r="C11" s="3" t="s">
        <v>46</v>
      </c>
      <c r="D11" s="3" t="str">
        <f>IF(C11&lt;&gt;"",INDEX(Υλικά!$D$3:$D$130,MATCH(C11,Υλικά!$B$3:$B$130,0),1),"")</f>
        <v>gr</v>
      </c>
      <c r="E11" s="3">
        <v>60</v>
      </c>
      <c r="F11" s="16">
        <f>IF(C11&lt;&gt;"",$E11*INDEX(Υλικά!$G$3:$G$130,MATCH($C11,Υλικά!$B$3:$B$130,0),1)/INDEX(Υλικά!$E$3:$E$130,MATCH($C11,Υλικά!$B$3:$B$130,0),1),0)</f>
        <v>8.52</v>
      </c>
      <c r="G11" s="17">
        <f>IF(C11&lt;&gt;"",$E11*INDEX(Υλικά!$H$3:$H$130,MATCH($C11,Υλικά!$B$3:$B$130,0),1)/INDEX(Υλικά!$E$3:$E$130,MATCH($C11,Υλικά!$B$3:$B$130,0),1),0)</f>
        <v>2.4599999999999995</v>
      </c>
      <c r="H11" s="18">
        <f>IF(C11&lt;&gt;"",$E11*INDEX(Υλικά!$I$3:$I$130,MATCH($C11,Υλικά!$B$3:$B$130,0),1)/INDEX(Υλικά!$E$3:$E$130,MATCH($C11,Υλικά!$B$3:$B$130,0),1),0)</f>
        <v>12.78</v>
      </c>
      <c r="I11" s="16">
        <f>$F11*Ref!$B$2</f>
        <v>34.08</v>
      </c>
      <c r="J11" s="17">
        <f>$G11*Ref!$B$3</f>
        <v>9.8399999999999981</v>
      </c>
      <c r="K11" s="18">
        <f>$H11*Ref!$B$4</f>
        <v>115.02</v>
      </c>
      <c r="L11" s="19">
        <f t="shared" si="1"/>
        <v>158.94</v>
      </c>
      <c r="M11" s="3"/>
      <c r="N11" s="3"/>
      <c r="O11" s="3"/>
      <c r="P11" s="3"/>
    </row>
    <row r="12" spans="1:17" x14ac:dyDescent="0.35">
      <c r="A12" s="11">
        <f t="shared" si="0"/>
        <v>4</v>
      </c>
      <c r="B12" s="22" t="s">
        <v>52</v>
      </c>
      <c r="C12" s="3" t="s">
        <v>44</v>
      </c>
      <c r="D12" s="3" t="str">
        <f>IF(C12&lt;&gt;"",INDEX(Υλικά!$D$3:$D$130,MATCH(C12,Υλικά!$B$3:$B$130,0),1),"")</f>
        <v>pc</v>
      </c>
      <c r="E12" s="3">
        <v>10</v>
      </c>
      <c r="F12" s="16">
        <f>IF(C12&lt;&gt;"",$E12*INDEX(Υλικά!$G$3:$G$130,MATCH($C12,Υλικά!$B$3:$B$130,0),1)/INDEX(Υλικά!$E$3:$E$130,MATCH($C12,Υλικά!$B$3:$B$130,0),1),0)</f>
        <v>0.4</v>
      </c>
      <c r="G12" s="17">
        <f>IF(C12&lt;&gt;"",$E12*INDEX(Υλικά!$H$3:$H$130,MATCH($C12,Υλικά!$B$3:$B$130,0),1)/INDEX(Υλικά!$E$3:$E$130,MATCH($C12,Υλικά!$B$3:$B$130,0),1),0)</f>
        <v>2.8</v>
      </c>
      <c r="H12" s="18">
        <f>IF(C12&lt;&gt;"",$E12*INDEX(Υλικά!$I$3:$I$130,MATCH($C12,Υλικά!$B$3:$B$130,0),1)/INDEX(Υλικά!$E$3:$E$130,MATCH($C12,Υλικά!$B$3:$B$130,0),1),0)</f>
        <v>4.7</v>
      </c>
      <c r="I12" s="16">
        <f>$F12*Ref!$B$2</f>
        <v>1.6</v>
      </c>
      <c r="J12" s="17">
        <f>$G12*Ref!$B$3</f>
        <v>11.2</v>
      </c>
      <c r="K12" s="18">
        <f>$H12*Ref!$B$4</f>
        <v>42.300000000000004</v>
      </c>
      <c r="L12" s="19">
        <f t="shared" si="1"/>
        <v>55.1</v>
      </c>
      <c r="M12" s="3"/>
      <c r="N12" s="3"/>
      <c r="O12" s="3"/>
      <c r="P12" s="3"/>
    </row>
    <row r="13" spans="1:17" x14ac:dyDescent="0.35">
      <c r="A13" s="11">
        <f t="shared" si="0"/>
        <v>5</v>
      </c>
      <c r="B13" s="22" t="s">
        <v>52</v>
      </c>
      <c r="C13" s="3" t="s">
        <v>8</v>
      </c>
      <c r="D13" s="3" t="str">
        <f>IF(C13&lt;&gt;"",INDEX(Υλικά!$D$3:$D$130,MATCH(C13,Υλικά!$B$3:$B$130,0),1),"")</f>
        <v>gr</v>
      </c>
      <c r="E13" s="3">
        <v>10</v>
      </c>
      <c r="F13" s="16">
        <f>IF(C13&lt;&gt;"",$E13*INDEX(Υλικά!$G$3:$G$130,MATCH($C13,Υλικά!$B$3:$B$130,0),1)/INDEX(Υλικά!$E$3:$E$130,MATCH($C13,Υλικά!$B$3:$B$130,0),1),0)</f>
        <v>0</v>
      </c>
      <c r="G13" s="17">
        <f>IF(C13&lt;&gt;"",$E13*INDEX(Υλικά!$H$3:$H$130,MATCH($C13,Υλικά!$B$3:$B$130,0),1)/INDEX(Υλικά!$E$3:$E$130,MATCH($C13,Υλικά!$B$3:$B$130,0),1),0)</f>
        <v>0</v>
      </c>
      <c r="H13" s="18">
        <f>IF(C13&lt;&gt;"",$E13*INDEX(Υλικά!$I$3:$I$130,MATCH($C13,Υλικά!$B$3:$B$130,0),1)/INDEX(Υλικά!$E$3:$E$130,MATCH($C13,Υλικά!$B$3:$B$130,0),1),0)</f>
        <v>9.33</v>
      </c>
      <c r="I13" s="16">
        <f>$F13*Ref!$B$2</f>
        <v>0</v>
      </c>
      <c r="J13" s="17">
        <f>$G13*Ref!$B$3</f>
        <v>0</v>
      </c>
      <c r="K13" s="18">
        <f>$H13*Ref!$B$4</f>
        <v>83.97</v>
      </c>
      <c r="L13" s="19">
        <f t="shared" si="1"/>
        <v>83.97</v>
      </c>
      <c r="M13" s="3"/>
      <c r="N13" s="3"/>
      <c r="O13" s="3"/>
      <c r="P13" s="3"/>
    </row>
    <row r="14" spans="1:17" x14ac:dyDescent="0.35">
      <c r="A14" s="8">
        <f t="shared" si="0"/>
        <v>1</v>
      </c>
      <c r="B14" s="21" t="s">
        <v>51</v>
      </c>
      <c r="C14" s="3" t="s">
        <v>58</v>
      </c>
      <c r="D14" s="3" t="str">
        <f>IF(C14&lt;&gt;"",INDEX(Υλικά!$D$3:$D$130,MATCH(C14,Υλικά!$B$3:$B$130,0),1),"")</f>
        <v>gr</v>
      </c>
      <c r="E14" s="3">
        <v>200</v>
      </c>
      <c r="F14" s="16">
        <f>IF(C14&lt;&gt;"",$E14*INDEX(Υλικά!$G$3:$G$130,MATCH($C14,Υλικά!$B$3:$B$130,0),1)/INDEX(Υλικά!$E$3:$E$130,MATCH($C14,Υλικά!$B$3:$B$130,0),1),0)</f>
        <v>6.6</v>
      </c>
      <c r="G14" s="17">
        <f>IF(C14&lt;&gt;"",$E14*INDEX(Υλικά!$H$3:$H$130,MATCH($C14,Υλικά!$B$3:$B$130,0),1)/INDEX(Υλικά!$E$3:$E$130,MATCH($C14,Υλικά!$B$3:$B$130,0),1),0)</f>
        <v>9.4</v>
      </c>
      <c r="H14" s="18">
        <f>IF(C14&lt;&gt;"",$E14*INDEX(Υλικά!$I$3:$I$130,MATCH($C14,Υλικά!$B$3:$B$130,0),1)/INDEX(Υλικά!$E$3:$E$130,MATCH($C14,Υλικά!$B$3:$B$130,0),1),0)</f>
        <v>3</v>
      </c>
      <c r="I14" s="16">
        <f>$F14*Ref!$B$2</f>
        <v>26.4</v>
      </c>
      <c r="J14" s="17">
        <f>$G14*Ref!$B$3</f>
        <v>37.6</v>
      </c>
      <c r="K14" s="18">
        <f>$H14*Ref!$B$4</f>
        <v>27</v>
      </c>
      <c r="L14" s="19">
        <f t="shared" si="1"/>
        <v>91</v>
      </c>
      <c r="M14" s="3"/>
      <c r="N14" s="3"/>
      <c r="O14" s="3"/>
      <c r="P14" s="3"/>
    </row>
    <row r="15" spans="1:17" x14ac:dyDescent="0.35">
      <c r="A15" s="8">
        <f t="shared" si="0"/>
        <v>2</v>
      </c>
      <c r="B15" s="21" t="s">
        <v>51</v>
      </c>
      <c r="C15" s="3" t="s">
        <v>18</v>
      </c>
      <c r="D15" s="3" t="str">
        <f>IF(C15&lt;&gt;"",INDEX(Υλικά!$D$3:$D$130,MATCH(C15,Υλικά!$B$3:$B$130,0),1),"")</f>
        <v>slc</v>
      </c>
      <c r="E15" s="3">
        <v>2</v>
      </c>
      <c r="F15" s="16">
        <f>IF(C15&lt;&gt;"",$E15*INDEX(Υλικά!$G$3:$G$130,MATCH($C15,Υλικά!$B$3:$B$130,0),1)/INDEX(Υλικά!$E$3:$E$130,MATCH($C15,Υλικά!$B$3:$B$130,0),1),0)</f>
        <v>6</v>
      </c>
      <c r="G15" s="17">
        <f>IF(C15&lt;&gt;"",$E15*INDEX(Υλικά!$H$3:$H$130,MATCH($C15,Υλικά!$B$3:$B$130,0),1)/INDEX(Υλικά!$E$3:$E$130,MATCH($C15,Υλικά!$B$3:$B$130,0),1),0)</f>
        <v>23.4</v>
      </c>
      <c r="H15" s="18">
        <f>IF(C15&lt;&gt;"",$E15*INDEX(Υλικά!$I$3:$I$130,MATCH($C15,Υλικά!$B$3:$B$130,0),1)/INDEX(Υλικά!$E$3:$E$130,MATCH($C15,Υλικά!$B$3:$B$130,0),1),0)</f>
        <v>2.2000000000000002</v>
      </c>
      <c r="I15" s="16">
        <f>$F15*Ref!$B$2</f>
        <v>24</v>
      </c>
      <c r="J15" s="17">
        <f>$G15*Ref!$B$3</f>
        <v>93.6</v>
      </c>
      <c r="K15" s="18">
        <f>$H15*Ref!$B$4</f>
        <v>19.8</v>
      </c>
      <c r="L15" s="19">
        <f t="shared" si="1"/>
        <v>137.4</v>
      </c>
      <c r="M15" s="3"/>
      <c r="N15" s="3"/>
      <c r="O15" s="3"/>
      <c r="P15" s="3"/>
    </row>
    <row r="16" spans="1:17" x14ac:dyDescent="0.35">
      <c r="A16" s="8">
        <f t="shared" si="0"/>
        <v>3</v>
      </c>
      <c r="B16" s="21" t="s">
        <v>51</v>
      </c>
      <c r="C16" s="3" t="s">
        <v>16</v>
      </c>
      <c r="D16" s="3" t="str">
        <f>IF(C16&lt;&gt;"",INDEX(Υλικά!$D$3:$D$130,MATCH(C16,Υλικά!$B$3:$B$130,0),1),"")</f>
        <v>slc</v>
      </c>
      <c r="E16" s="3">
        <v>1</v>
      </c>
      <c r="F16" s="16">
        <f>IF(C16&lt;&gt;"",$E16*INDEX(Υλικά!$G$3:$G$130,MATCH($C16,Υλικά!$B$3:$B$130,0),1)/INDEX(Υλικά!$E$3:$E$130,MATCH($C16,Υλικά!$B$3:$B$130,0),1),0)</f>
        <v>5.0999999999999996</v>
      </c>
      <c r="G16" s="17">
        <f>IF(C16&lt;&gt;"",$E16*INDEX(Υλικά!$H$3:$H$130,MATCH($C16,Υλικά!$B$3:$B$130,0),1)/INDEX(Υλικά!$E$3:$E$130,MATCH($C16,Υλικά!$B$3:$B$130,0),1),0)</f>
        <v>0.1</v>
      </c>
      <c r="H16" s="18">
        <f>IF(C16&lt;&gt;"",$E16*INDEX(Υλικά!$I$3:$I$130,MATCH($C16,Υλικά!$B$3:$B$130,0),1)/INDEX(Υλικά!$E$3:$E$130,MATCH($C16,Υλικά!$B$3:$B$130,0),1),0)</f>
        <v>5.6</v>
      </c>
      <c r="I16" s="16">
        <f>$F16*Ref!$B$2</f>
        <v>20.399999999999999</v>
      </c>
      <c r="J16" s="17">
        <f>$G16*Ref!$B$3</f>
        <v>0.4</v>
      </c>
      <c r="K16" s="18">
        <f>$H16*Ref!$B$4</f>
        <v>50.4</v>
      </c>
      <c r="L16" s="19">
        <f t="shared" si="1"/>
        <v>71.199999999999989</v>
      </c>
      <c r="M16" s="3"/>
      <c r="N16" s="3"/>
      <c r="O16" s="3"/>
      <c r="P16" s="3"/>
    </row>
    <row r="17" spans="1:16" x14ac:dyDescent="0.35">
      <c r="A17" s="8">
        <f t="shared" si="0"/>
        <v>4</v>
      </c>
      <c r="B17" s="21" t="s">
        <v>51</v>
      </c>
      <c r="C17" s="3" t="s">
        <v>14</v>
      </c>
      <c r="D17" s="3" t="str">
        <f>IF(C17&lt;&gt;"",INDEX(Υλικά!$D$3:$D$130,MATCH(C17,Υλικά!$B$3:$B$130,0),1),"")</f>
        <v>slc</v>
      </c>
      <c r="E17" s="3">
        <v>2</v>
      </c>
      <c r="F17" s="16">
        <f>IF(C17&lt;&gt;"",$E17*INDEX(Υλικά!$G$3:$G$130,MATCH($C17,Υλικά!$B$3:$B$130,0),1)/INDEX(Υλικά!$E$3:$E$130,MATCH($C17,Υλικά!$B$3:$B$130,0),1),0)</f>
        <v>5.6</v>
      </c>
      <c r="G17" s="17">
        <f>IF(C17&lt;&gt;"",$E17*INDEX(Υλικά!$H$3:$H$130,MATCH($C17,Υλικά!$B$3:$B$130,0),1)/INDEX(Υλικά!$E$3:$E$130,MATCH($C17,Υλικά!$B$3:$B$130,0),1),0)</f>
        <v>1.6</v>
      </c>
      <c r="H17" s="18">
        <f>IF(C17&lt;&gt;"",$E17*INDEX(Υλικά!$I$3:$I$130,MATCH($C17,Υλικά!$B$3:$B$130,0),1)/INDEX(Υλικά!$E$3:$E$130,MATCH($C17,Υλικά!$B$3:$B$130,0),1),0)</f>
        <v>0.8</v>
      </c>
      <c r="I17" s="16">
        <f>$F17*Ref!$B$2</f>
        <v>22.4</v>
      </c>
      <c r="J17" s="17">
        <f>$G17*Ref!$B$3</f>
        <v>6.4</v>
      </c>
      <c r="K17" s="18">
        <f>$H17*Ref!$B$4</f>
        <v>7.2</v>
      </c>
      <c r="L17" s="19">
        <f t="shared" si="1"/>
        <v>36</v>
      </c>
      <c r="M17" s="3"/>
      <c r="N17" s="3"/>
      <c r="O17" s="3"/>
      <c r="P17" s="3"/>
    </row>
    <row r="18" spans="1:16" x14ac:dyDescent="0.35">
      <c r="A18" s="8">
        <f t="shared" si="0"/>
        <v>5</v>
      </c>
      <c r="B18" s="21" t="s">
        <v>51</v>
      </c>
      <c r="C18" s="3" t="s">
        <v>41</v>
      </c>
      <c r="D18" s="3" t="str">
        <f>IF(C18&lt;&gt;"",INDEX(Υλικά!$D$3:$D$130,MATCH(C18,Υλικά!$B$3:$B$130,0),1),"")</f>
        <v>gr</v>
      </c>
      <c r="E18" s="3">
        <v>2</v>
      </c>
      <c r="F18" s="16">
        <f>IF(C18&lt;&gt;"",$E18*INDEX(Υλικά!$G$3:$G$130,MATCH($C18,Υλικά!$B$3:$B$130,0),1)/INDEX(Υλικά!$E$3:$E$130,MATCH($C18,Υλικά!$B$3:$B$130,0),1),0)</f>
        <v>0</v>
      </c>
      <c r="G18" s="17">
        <f>IF(C18&lt;&gt;"",$E18*INDEX(Υλικά!$H$3:$H$130,MATCH($C18,Υλικά!$B$3:$B$130,0),1)/INDEX(Υλικά!$E$3:$E$130,MATCH($C18,Υλικά!$B$3:$B$130,0),1),0)</f>
        <v>2</v>
      </c>
      <c r="H18" s="18">
        <f>IF(C18&lt;&gt;"",$E18*INDEX(Υλικά!$I$3:$I$130,MATCH($C18,Υλικά!$B$3:$B$130,0),1)/INDEX(Υλικά!$E$3:$E$130,MATCH($C18,Υλικά!$B$3:$B$130,0),1),0)</f>
        <v>0</v>
      </c>
      <c r="I18" s="16">
        <f>$F18*Ref!$B$2</f>
        <v>0</v>
      </c>
      <c r="J18" s="17">
        <f>$G18*Ref!$B$3</f>
        <v>8</v>
      </c>
      <c r="K18" s="18">
        <f>$H18*Ref!$B$4</f>
        <v>0</v>
      </c>
      <c r="L18" s="19">
        <f t="shared" si="1"/>
        <v>8</v>
      </c>
      <c r="M18" s="3"/>
      <c r="N18" s="3"/>
      <c r="O18" s="3"/>
      <c r="P18" s="3"/>
    </row>
    <row r="19" spans="1:16" x14ac:dyDescent="0.35">
      <c r="A19" s="11">
        <f t="shared" si="0"/>
        <v>1</v>
      </c>
      <c r="B19" s="22" t="s">
        <v>59</v>
      </c>
      <c r="C19" s="3" t="s">
        <v>57</v>
      </c>
      <c r="D19" s="3" t="str">
        <f>IF(C19&lt;&gt;"",INDEX(Υλικά!$D$3:$D$130,MATCH(C19,Υλικά!$B$3:$B$130,0),1),"")</f>
        <v>gr</v>
      </c>
      <c r="E19" s="3">
        <v>60</v>
      </c>
      <c r="F19" s="16">
        <f>IF(C19&lt;&gt;"",$E19*INDEX(Υλικά!$G$3:$G$130,MATCH($C19,Υλικά!$B$3:$B$130,0),1)/INDEX(Υλικά!$E$3:$E$130,MATCH($C19,Υλικά!$B$3:$B$130,0),1),0)</f>
        <v>8.34</v>
      </c>
      <c r="G19" s="17">
        <f>IF(C19&lt;&gt;"",$E19*INDEX(Υλικά!$H$3:$H$130,MATCH($C19,Υλικά!$B$3:$B$130,0),1)/INDEX(Υλικά!$E$3:$E$130,MATCH($C19,Υλικά!$B$3:$B$130,0),1),0)</f>
        <v>39.659999999999997</v>
      </c>
      <c r="H19" s="18">
        <f>IF(C19&lt;&gt;"",$E19*INDEX(Υλικά!$I$3:$I$130,MATCH($C19,Υλικά!$B$3:$B$130,0),1)/INDEX(Υλικά!$E$3:$E$130,MATCH($C19,Υλικά!$B$3:$B$130,0),1),0)</f>
        <v>9.8399999999999981</v>
      </c>
      <c r="I19" s="16">
        <f>$F19*Ref!$B$2</f>
        <v>33.36</v>
      </c>
      <c r="J19" s="17">
        <f>$G19*Ref!$B$3</f>
        <v>158.63999999999999</v>
      </c>
      <c r="K19" s="18">
        <f>$H19*Ref!$B$4</f>
        <v>88.559999999999988</v>
      </c>
      <c r="L19" s="19">
        <f t="shared" si="1"/>
        <v>280.56</v>
      </c>
      <c r="M19" s="3"/>
      <c r="N19" s="3"/>
      <c r="O19" s="3"/>
      <c r="P19" s="3"/>
    </row>
    <row r="20" spans="1:16" x14ac:dyDescent="0.35">
      <c r="A20" s="11">
        <f t="shared" si="0"/>
        <v>2</v>
      </c>
      <c r="B20" s="22" t="s">
        <v>59</v>
      </c>
      <c r="C20" s="3" t="s">
        <v>46</v>
      </c>
      <c r="D20" s="3" t="str">
        <f>IF(C20&lt;&gt;"",INDEX(Υλικά!$D$3:$D$130,MATCH(C20,Υλικά!$B$3:$B$130,0),1),"")</f>
        <v>gr</v>
      </c>
      <c r="E20" s="3">
        <v>60</v>
      </c>
      <c r="F20" s="16">
        <f>IF(C20&lt;&gt;"",$E20*INDEX(Υλικά!$G$3:$G$130,MATCH($C20,Υλικά!$B$3:$B$130,0),1)/INDEX(Υλικά!$E$3:$E$130,MATCH($C20,Υλικά!$B$3:$B$130,0),1),0)</f>
        <v>8.52</v>
      </c>
      <c r="G20" s="17">
        <f>IF(C20&lt;&gt;"",$E20*INDEX(Υλικά!$H$3:$H$130,MATCH($C20,Υλικά!$B$3:$B$130,0),1)/INDEX(Υλικά!$E$3:$E$130,MATCH($C20,Υλικά!$B$3:$B$130,0),1),0)</f>
        <v>2.4599999999999995</v>
      </c>
      <c r="H20" s="18">
        <f>IF(C20&lt;&gt;"",$E20*INDEX(Υλικά!$I$3:$I$130,MATCH($C20,Υλικά!$B$3:$B$130,0),1)/INDEX(Υλικά!$E$3:$E$130,MATCH($C20,Υλικά!$B$3:$B$130,0),1),0)</f>
        <v>12.78</v>
      </c>
      <c r="I20" s="16">
        <f>$F20*Ref!$B$2</f>
        <v>34.08</v>
      </c>
      <c r="J20" s="17">
        <f>$G20*Ref!$B$3</f>
        <v>9.8399999999999981</v>
      </c>
      <c r="K20" s="18">
        <f>$H20*Ref!$B$4</f>
        <v>115.02</v>
      </c>
      <c r="L20" s="19">
        <f t="shared" si="1"/>
        <v>158.94</v>
      </c>
      <c r="M20" s="3"/>
      <c r="N20" s="3"/>
      <c r="O20" s="3"/>
      <c r="P20" s="3"/>
    </row>
    <row r="21" spans="1:16" x14ac:dyDescent="0.35">
      <c r="A21" s="8">
        <f t="shared" si="0"/>
        <v>1</v>
      </c>
      <c r="B21" s="21" t="s">
        <v>60</v>
      </c>
      <c r="C21" s="3" t="s">
        <v>58</v>
      </c>
      <c r="D21" s="3" t="str">
        <f>IF(C21&lt;&gt;"",INDEX(Υλικά!$D$3:$D$130,MATCH(C21,Υλικά!$B$3:$B$130,0),1),"")</f>
        <v>gr</v>
      </c>
      <c r="E21" s="3">
        <v>200</v>
      </c>
      <c r="F21" s="16">
        <f>IF(C21&lt;&gt;"",$E21*INDEX(Υλικά!$G$3:$G$130,MATCH($C21,Υλικά!$B$3:$B$130,0),1)/INDEX(Υλικά!$E$3:$E$130,MATCH($C21,Υλικά!$B$3:$B$130,0),1),0)</f>
        <v>6.6</v>
      </c>
      <c r="G21" s="17">
        <f>IF(C21&lt;&gt;"",$E21*INDEX(Υλικά!$H$3:$H$130,MATCH($C21,Υλικά!$B$3:$B$130,0),1)/INDEX(Υλικά!$E$3:$E$130,MATCH($C21,Υλικά!$B$3:$B$130,0),1),0)</f>
        <v>9.4</v>
      </c>
      <c r="H21" s="18">
        <f>IF(C21&lt;&gt;"",$E21*INDEX(Υλικά!$I$3:$I$130,MATCH($C21,Υλικά!$B$3:$B$130,0),1)/INDEX(Υλικά!$E$3:$E$130,MATCH($C21,Υλικά!$B$3:$B$130,0),1),0)</f>
        <v>3</v>
      </c>
      <c r="I21" s="16">
        <f>$F21*Ref!$B$2</f>
        <v>26.4</v>
      </c>
      <c r="J21" s="17">
        <f>$G21*Ref!$B$3</f>
        <v>37.6</v>
      </c>
      <c r="K21" s="18">
        <f>$H21*Ref!$B$4</f>
        <v>27</v>
      </c>
      <c r="L21" s="19">
        <f t="shared" si="1"/>
        <v>91</v>
      </c>
      <c r="M21" s="3"/>
      <c r="N21" s="3"/>
      <c r="O21" s="3"/>
      <c r="P21" s="3"/>
    </row>
    <row r="22" spans="1:16" x14ac:dyDescent="0.35">
      <c r="A22" s="8">
        <f t="shared" si="0"/>
        <v>2</v>
      </c>
      <c r="B22" s="21" t="s">
        <v>60</v>
      </c>
      <c r="C22" s="3" t="s">
        <v>20</v>
      </c>
      <c r="D22" s="3" t="str">
        <f>IF(C22&lt;&gt;"",INDEX(Υλικά!$D$3:$D$130,MATCH(C22,Υλικά!$B$3:$B$130,0),1),"")</f>
        <v>slc</v>
      </c>
      <c r="E22" s="3">
        <v>1</v>
      </c>
      <c r="F22" s="16">
        <f>IF(C22&lt;&gt;"",$E22*INDEX(Υλικά!$G$3:$G$130,MATCH($C22,Υλικά!$B$3:$B$130,0),1)/INDEX(Υλικά!$E$3:$E$130,MATCH($C22,Υλικά!$B$3:$B$130,0),1),0)</f>
        <v>4.5</v>
      </c>
      <c r="G22" s="17">
        <f>IF(C22&lt;&gt;"",$E22*INDEX(Υλικά!$H$3:$H$130,MATCH($C22,Υλικά!$B$3:$B$130,0),1)/INDEX(Υλικά!$E$3:$E$130,MATCH($C22,Υλικά!$B$3:$B$130,0),1),0)</f>
        <v>26.1</v>
      </c>
      <c r="H22" s="18">
        <f>IF(C22&lt;&gt;"",$E22*INDEX(Υλικά!$I$3:$I$130,MATCH($C22,Υλικά!$B$3:$B$130,0),1)/INDEX(Υλικά!$E$3:$E$130,MATCH($C22,Υλικά!$B$3:$B$130,0),1),0)</f>
        <v>0.8</v>
      </c>
      <c r="I22" s="16">
        <f>$F22*Ref!$B$2</f>
        <v>18</v>
      </c>
      <c r="J22" s="17">
        <f>$G22*Ref!$B$3</f>
        <v>104.4</v>
      </c>
      <c r="K22" s="18">
        <f>$H22*Ref!$B$4</f>
        <v>7.2</v>
      </c>
      <c r="L22" s="19">
        <f t="shared" si="1"/>
        <v>129.6</v>
      </c>
      <c r="M22" s="3"/>
      <c r="N22" s="3"/>
      <c r="O22" s="3"/>
      <c r="P22" s="3"/>
    </row>
    <row r="23" spans="1:16" x14ac:dyDescent="0.35">
      <c r="A23" s="8">
        <f t="shared" si="0"/>
        <v>3</v>
      </c>
      <c r="B23" s="21" t="s">
        <v>60</v>
      </c>
      <c r="C23" s="3" t="s">
        <v>16</v>
      </c>
      <c r="D23" s="3" t="str">
        <f>IF(C23&lt;&gt;"",INDEX(Υλικά!$D$3:$D$130,MATCH(C23,Υλικά!$B$3:$B$130,0),1),"")</f>
        <v>slc</v>
      </c>
      <c r="E23" s="3">
        <v>1</v>
      </c>
      <c r="F23" s="16">
        <f>IF(C23&lt;&gt;"",$E23*INDEX(Υλικά!$G$3:$G$130,MATCH($C23,Υλικά!$B$3:$B$130,0),1)/INDEX(Υλικά!$E$3:$E$130,MATCH($C23,Υλικά!$B$3:$B$130,0),1),0)</f>
        <v>5.0999999999999996</v>
      </c>
      <c r="G23" s="17">
        <f>IF(C23&lt;&gt;"",$E23*INDEX(Υλικά!$H$3:$H$130,MATCH($C23,Υλικά!$B$3:$B$130,0),1)/INDEX(Υλικά!$E$3:$E$130,MATCH($C23,Υλικά!$B$3:$B$130,0),1),0)</f>
        <v>0.1</v>
      </c>
      <c r="H23" s="18">
        <f>IF(C23&lt;&gt;"",$E23*INDEX(Υλικά!$I$3:$I$130,MATCH($C23,Υλικά!$B$3:$B$130,0),1)/INDEX(Υλικά!$E$3:$E$130,MATCH($C23,Υλικά!$B$3:$B$130,0),1),0)</f>
        <v>5.6</v>
      </c>
      <c r="I23" s="16">
        <f>$F23*Ref!$B$2</f>
        <v>20.399999999999999</v>
      </c>
      <c r="J23" s="17">
        <f>$G23*Ref!$B$3</f>
        <v>0.4</v>
      </c>
      <c r="K23" s="18">
        <f>$H23*Ref!$B$4</f>
        <v>50.4</v>
      </c>
      <c r="L23" s="19">
        <f t="shared" si="1"/>
        <v>71.199999999999989</v>
      </c>
      <c r="M23" s="3"/>
      <c r="N23" s="3"/>
      <c r="O23" s="3"/>
      <c r="P23" s="3"/>
    </row>
    <row r="24" spans="1:16" x14ac:dyDescent="0.35">
      <c r="A24" s="8">
        <f t="shared" si="0"/>
        <v>4</v>
      </c>
      <c r="B24" s="21" t="s">
        <v>60</v>
      </c>
      <c r="C24" s="3" t="s">
        <v>14</v>
      </c>
      <c r="D24" s="3" t="str">
        <f>IF(C24&lt;&gt;"",INDEX(Υλικά!$D$3:$D$130,MATCH(C24,Υλικά!$B$3:$B$130,0),1),"")</f>
        <v>slc</v>
      </c>
      <c r="E24" s="3">
        <v>1</v>
      </c>
      <c r="F24" s="16">
        <f>IF(C24&lt;&gt;"",$E24*INDEX(Υλικά!$G$3:$G$130,MATCH($C24,Υλικά!$B$3:$B$130,0),1)/INDEX(Υλικά!$E$3:$E$130,MATCH($C24,Υλικά!$B$3:$B$130,0),1),0)</f>
        <v>2.8</v>
      </c>
      <c r="G24" s="17">
        <f>IF(C24&lt;&gt;"",$E24*INDEX(Υλικά!$H$3:$H$130,MATCH($C24,Υλικά!$B$3:$B$130,0),1)/INDEX(Υλικά!$E$3:$E$130,MATCH($C24,Υλικά!$B$3:$B$130,0),1),0)</f>
        <v>0.8</v>
      </c>
      <c r="H24" s="18">
        <f>IF(C24&lt;&gt;"",$E24*INDEX(Υλικά!$I$3:$I$130,MATCH($C24,Υλικά!$B$3:$B$130,0),1)/INDEX(Υλικά!$E$3:$E$130,MATCH($C24,Υλικά!$B$3:$B$130,0),1),0)</f>
        <v>0.4</v>
      </c>
      <c r="I24" s="16">
        <f>$F24*Ref!$B$2</f>
        <v>11.2</v>
      </c>
      <c r="J24" s="17">
        <f>$G24*Ref!$B$3</f>
        <v>3.2</v>
      </c>
      <c r="K24" s="18">
        <f>$H24*Ref!$B$4</f>
        <v>3.6</v>
      </c>
      <c r="L24" s="19">
        <f t="shared" si="1"/>
        <v>18</v>
      </c>
      <c r="M24" s="3"/>
      <c r="N24" s="3"/>
      <c r="O24" s="3"/>
      <c r="P24" s="3"/>
    </row>
    <row r="25" spans="1:16" x14ac:dyDescent="0.35">
      <c r="A25" s="8">
        <f t="shared" si="0"/>
        <v>5</v>
      </c>
      <c r="B25" s="21" t="s">
        <v>60</v>
      </c>
      <c r="C25" s="3" t="s">
        <v>8</v>
      </c>
      <c r="D25" s="3" t="str">
        <f>IF(C25&lt;&gt;"",INDEX(Υλικά!$D$3:$D$130,MATCH(C25,Υλικά!$B$3:$B$130,0),1),"")</f>
        <v>gr</v>
      </c>
      <c r="E25" s="3">
        <v>2</v>
      </c>
      <c r="F25" s="16">
        <f>IF(C25&lt;&gt;"",$E25*INDEX(Υλικά!$G$3:$G$130,MATCH($C25,Υλικά!$B$3:$B$130,0),1)/INDEX(Υλικά!$E$3:$E$130,MATCH($C25,Υλικά!$B$3:$B$130,0),1),0)</f>
        <v>0</v>
      </c>
      <c r="G25" s="17">
        <f>IF(C25&lt;&gt;"",$E25*INDEX(Υλικά!$H$3:$H$130,MATCH($C25,Υλικά!$B$3:$B$130,0),1)/INDEX(Υλικά!$E$3:$E$130,MATCH($C25,Υλικά!$B$3:$B$130,0),1),0)</f>
        <v>0</v>
      </c>
      <c r="H25" s="18">
        <f>IF(C25&lt;&gt;"",$E25*INDEX(Υλικά!$I$3:$I$130,MATCH($C25,Υλικά!$B$3:$B$130,0),1)/INDEX(Υλικά!$E$3:$E$130,MATCH($C25,Υλικά!$B$3:$B$130,0),1),0)</f>
        <v>1.8659999999999999</v>
      </c>
      <c r="I25" s="16">
        <f>$F25*Ref!$B$2</f>
        <v>0</v>
      </c>
      <c r="J25" s="17">
        <f>$G25*Ref!$B$3</f>
        <v>0</v>
      </c>
      <c r="K25" s="18">
        <f>$H25*Ref!$B$4</f>
        <v>16.794</v>
      </c>
      <c r="L25" s="19">
        <f t="shared" si="1"/>
        <v>16.794</v>
      </c>
      <c r="M25" s="3"/>
      <c r="N25" s="3"/>
      <c r="O25" s="3"/>
      <c r="P25" s="3"/>
    </row>
    <row r="26" spans="1:16" x14ac:dyDescent="0.35">
      <c r="A26" s="8">
        <f t="shared" si="0"/>
        <v>6</v>
      </c>
      <c r="B26" s="21" t="s">
        <v>60</v>
      </c>
      <c r="C26" s="3" t="s">
        <v>21</v>
      </c>
      <c r="D26" s="3" t="str">
        <f>IF(C26&lt;&gt;"",INDEX(Υλικά!$D$3:$D$130,MATCH(C26,Υλικά!$B$3:$B$130,0),1),"")</f>
        <v>pc</v>
      </c>
      <c r="E26" s="3">
        <v>2</v>
      </c>
      <c r="F26" s="16">
        <f>IF(C26&lt;&gt;"",$E26*INDEX(Υλικά!$G$3:$G$130,MATCH($C26,Υλικά!$B$3:$B$130,0),1)/INDEX(Υλικά!$E$3:$E$130,MATCH($C26,Υλικά!$B$3:$B$130,0),1),0)</f>
        <v>15.6</v>
      </c>
      <c r="G26" s="17">
        <f>IF(C26&lt;&gt;"",$E26*INDEX(Υλικά!$H$3:$H$130,MATCH($C26,Υλικά!$B$3:$B$130,0),1)/INDEX(Υλικά!$E$3:$E$130,MATCH($C26,Υλικά!$B$3:$B$130,0),1),0)</f>
        <v>1.32</v>
      </c>
      <c r="H26" s="18">
        <f>IF(C26&lt;&gt;"",$E26*INDEX(Υλικά!$I$3:$I$130,MATCH($C26,Υλικά!$B$3:$B$130,0),1)/INDEX(Υλικά!$E$3:$E$130,MATCH($C26,Υλικά!$B$3:$B$130,0),1),0)</f>
        <v>13.2</v>
      </c>
      <c r="I26" s="16">
        <f>$F26*Ref!$B$2</f>
        <v>62.4</v>
      </c>
      <c r="J26" s="17">
        <f>$G26*Ref!$B$3</f>
        <v>5.28</v>
      </c>
      <c r="K26" s="18">
        <f>$H26*Ref!$B$4</f>
        <v>118.8</v>
      </c>
      <c r="L26" s="19">
        <f t="shared" si="1"/>
        <v>186.48</v>
      </c>
      <c r="M26" s="3"/>
      <c r="N26" s="3"/>
      <c r="O26" s="3"/>
      <c r="P26" s="3"/>
    </row>
    <row r="27" spans="1:16" x14ac:dyDescent="0.35">
      <c r="A27" s="11">
        <f t="shared" si="0"/>
        <v>1</v>
      </c>
      <c r="B27" s="22" t="s">
        <v>94</v>
      </c>
      <c r="C27" s="3" t="s">
        <v>27</v>
      </c>
      <c r="D27" s="3" t="str">
        <f>IF(C27&lt;&gt;"",INDEX(Υλικά!$D$3:$D$130,MATCH(C27,Υλικά!$B$3:$B$130,0),1),"")</f>
        <v>gr</v>
      </c>
      <c r="E27" s="3">
        <v>80</v>
      </c>
      <c r="F27" s="16">
        <f>IF(C27&lt;&gt;"",$E27*INDEX(Υλικά!$G$3:$G$130,MATCH($C27,Υλικά!$B$3:$B$130,0),1)/INDEX(Υλικά!$E$3:$E$130,MATCH($C27,Υλικά!$B$3:$B$130,0),1),0)</f>
        <v>0.88</v>
      </c>
      <c r="G27" s="17">
        <f>IF(C27&lt;&gt;"",$E27*INDEX(Υλικά!$H$3:$H$130,MATCH($C27,Υλικά!$B$3:$B$130,0),1)/INDEX(Υλικά!$E$3:$E$130,MATCH($C27,Υλικά!$B$3:$B$130,0),1),0)</f>
        <v>7.44</v>
      </c>
      <c r="H27" s="18">
        <f>IF(C27&lt;&gt;"",$E27*INDEX(Υλικά!$I$3:$I$130,MATCH($C27,Υλικά!$B$3:$B$130,0),1)/INDEX(Υλικά!$E$3:$E$130,MATCH($C27,Υλικά!$B$3:$B$130,0),1),0)</f>
        <v>0.08</v>
      </c>
      <c r="I27" s="16">
        <f>$F27*Ref!$B$2</f>
        <v>3.52</v>
      </c>
      <c r="J27" s="17">
        <f>$G27*Ref!$B$3</f>
        <v>29.76</v>
      </c>
      <c r="K27" s="18">
        <f>$H27*Ref!$B$4</f>
        <v>0.72</v>
      </c>
      <c r="L27" s="19">
        <f t="shared" si="1"/>
        <v>34</v>
      </c>
      <c r="M27" s="3"/>
      <c r="N27" s="3"/>
      <c r="O27" s="3"/>
      <c r="P27" s="3"/>
    </row>
    <row r="28" spans="1:16" x14ac:dyDescent="0.35">
      <c r="A28" s="11">
        <f t="shared" si="0"/>
        <v>2</v>
      </c>
      <c r="B28" s="22" t="s">
        <v>94</v>
      </c>
      <c r="C28" s="3" t="s">
        <v>11</v>
      </c>
      <c r="D28" s="3" t="str">
        <f>IF(C28&lt;&gt;"",INDEX(Υλικά!$D$3:$D$130,MATCH(C28,Υλικά!$B$3:$B$130,0),1),"")</f>
        <v>pc</v>
      </c>
      <c r="E28" s="3">
        <v>1</v>
      </c>
      <c r="F28" s="16">
        <f>IF(C28&lt;&gt;"",$E28*INDEX(Υλικά!$G$3:$G$130,MATCH($C28,Υλικά!$B$3:$B$130,0),1)/INDEX(Υλικά!$E$3:$E$130,MATCH($C28,Υλικά!$B$3:$B$130,0),1),0)</f>
        <v>4.8</v>
      </c>
      <c r="G28" s="17">
        <f>IF(C28&lt;&gt;"",$E28*INDEX(Υλικά!$H$3:$H$130,MATCH($C28,Υλικά!$B$3:$B$130,0),1)/INDEX(Υλικά!$E$3:$E$130,MATCH($C28,Υλικά!$B$3:$B$130,0),1),0)</f>
        <v>18.399999999999999</v>
      </c>
      <c r="H28" s="18">
        <f>IF(C28&lt;&gt;"",$E28*INDEX(Υλικά!$I$3:$I$130,MATCH($C28,Υλικά!$B$3:$B$130,0),1)/INDEX(Υλικά!$E$3:$E$130,MATCH($C28,Υλικά!$B$3:$B$130,0),1),0)</f>
        <v>0.12</v>
      </c>
      <c r="I28" s="16">
        <f>$F28*Ref!$B$2</f>
        <v>19.2</v>
      </c>
      <c r="J28" s="17">
        <f>$G28*Ref!$B$3</f>
        <v>73.599999999999994</v>
      </c>
      <c r="K28" s="18">
        <f>$H28*Ref!$B$4</f>
        <v>1.08</v>
      </c>
      <c r="L28" s="19">
        <f t="shared" si="1"/>
        <v>93.88</v>
      </c>
      <c r="M28" s="3"/>
      <c r="N28" s="3"/>
      <c r="O28" s="3"/>
      <c r="P28" s="3"/>
    </row>
    <row r="29" spans="1:16" x14ac:dyDescent="0.35">
      <c r="A29" s="11">
        <f t="shared" si="0"/>
        <v>3</v>
      </c>
      <c r="B29" s="22" t="s">
        <v>94</v>
      </c>
      <c r="C29" s="3" t="s">
        <v>8</v>
      </c>
      <c r="D29" s="3" t="str">
        <f>IF(C29&lt;&gt;"",INDEX(Υλικά!$D$3:$D$130,MATCH(C29,Υλικά!$B$3:$B$130,0),1),"")</f>
        <v>gr</v>
      </c>
      <c r="E29" s="3">
        <v>30</v>
      </c>
      <c r="F29" s="16">
        <f>IF(C29&lt;&gt;"",$E29*INDEX(Υλικά!$G$3:$G$130,MATCH($C29,Υλικά!$B$3:$B$130,0),1)/INDEX(Υλικά!$E$3:$E$130,MATCH($C29,Υλικά!$B$3:$B$130,0),1),0)</f>
        <v>0</v>
      </c>
      <c r="G29" s="17">
        <f>IF(C29&lt;&gt;"",$E29*INDEX(Υλικά!$H$3:$H$130,MATCH($C29,Υλικά!$B$3:$B$130,0),1)/INDEX(Υλικά!$E$3:$E$130,MATCH($C29,Υλικά!$B$3:$B$130,0),1),0)</f>
        <v>0</v>
      </c>
      <c r="H29" s="18">
        <f>IF(C29&lt;&gt;"",$E29*INDEX(Υλικά!$I$3:$I$130,MATCH($C29,Υλικά!$B$3:$B$130,0),1)/INDEX(Υλικά!$E$3:$E$130,MATCH($C29,Υλικά!$B$3:$B$130,0),1),0)</f>
        <v>27.99</v>
      </c>
      <c r="I29" s="16">
        <f>$F29*Ref!$B$2</f>
        <v>0</v>
      </c>
      <c r="J29" s="17">
        <f>$G29*Ref!$B$3</f>
        <v>0</v>
      </c>
      <c r="K29" s="18">
        <f>$H29*Ref!$B$4</f>
        <v>251.91</v>
      </c>
      <c r="L29" s="19">
        <f t="shared" si="1"/>
        <v>251.91</v>
      </c>
      <c r="M29" s="3"/>
      <c r="N29" s="3"/>
      <c r="O29" s="3"/>
      <c r="P29" s="3"/>
    </row>
    <row r="30" spans="1:16" x14ac:dyDescent="0.35">
      <c r="A30" s="11">
        <f t="shared" si="0"/>
        <v>4</v>
      </c>
      <c r="B30" s="22" t="s">
        <v>94</v>
      </c>
      <c r="C30" s="3" t="s">
        <v>69</v>
      </c>
      <c r="D30" s="3" t="str">
        <f>IF(C30&lt;&gt;"",INDEX(Υλικά!$D$3:$D$130,MATCH(C30,Υλικά!$B$3:$B$130,0),1),"")</f>
        <v>gr</v>
      </c>
      <c r="E30" s="3">
        <v>600</v>
      </c>
      <c r="F30" s="16">
        <f>IF(C30&lt;&gt;"",$E30*INDEX(Υλικά!$G$3:$G$130,MATCH($C30,Υλικά!$B$3:$B$130,0),1)/INDEX(Υλικά!$E$3:$E$130,MATCH($C30,Υλικά!$B$3:$B$130,0),1),0)</f>
        <v>144</v>
      </c>
      <c r="G30" s="17">
        <f>IF(C30&lt;&gt;"",$E30*INDEX(Υλικά!$H$3:$H$130,MATCH($C30,Υλικά!$B$3:$B$130,0),1)/INDEX(Υλικά!$E$3:$E$130,MATCH($C30,Υλικά!$B$3:$B$130,0),1),0)</f>
        <v>0</v>
      </c>
      <c r="H30" s="18">
        <f>IF(C30&lt;&gt;"",$E30*INDEX(Υλικά!$I$3:$I$130,MATCH($C30,Υλικά!$B$3:$B$130,0),1)/INDEX(Υλικά!$E$3:$E$130,MATCH($C30,Υλικά!$B$3:$B$130,0),1),0)</f>
        <v>48</v>
      </c>
      <c r="I30" s="16">
        <f>$F30*Ref!$B$2</f>
        <v>576</v>
      </c>
      <c r="J30" s="17">
        <f>$G30*Ref!$B$3</f>
        <v>0</v>
      </c>
      <c r="K30" s="18">
        <f>$H30*Ref!$B$4</f>
        <v>432</v>
      </c>
      <c r="L30" s="19">
        <f t="shared" si="1"/>
        <v>1008</v>
      </c>
      <c r="M30" s="3"/>
      <c r="N30" s="3"/>
      <c r="O30" s="3"/>
      <c r="P30" s="3"/>
    </row>
    <row r="31" spans="1:16" x14ac:dyDescent="0.35">
      <c r="A31" s="11">
        <f t="shared" si="0"/>
        <v>5</v>
      </c>
      <c r="B31" s="22" t="s">
        <v>94</v>
      </c>
      <c r="C31" s="3" t="s">
        <v>41</v>
      </c>
      <c r="D31" s="3" t="str">
        <f>IF(C31&lt;&gt;"",INDEX(Υλικά!$D$3:$D$130,MATCH(C31,Υλικά!$B$3:$B$130,0),1),"")</f>
        <v>gr</v>
      </c>
      <c r="E31" s="3">
        <v>5</v>
      </c>
      <c r="F31" s="16">
        <f>IF(C31&lt;&gt;"",$E31*INDEX(Υλικά!$G$3:$G$130,MATCH($C31,Υλικά!$B$3:$B$130,0),1)/INDEX(Υλικά!$E$3:$E$130,MATCH($C31,Υλικά!$B$3:$B$130,0),1),0)</f>
        <v>0</v>
      </c>
      <c r="G31" s="17">
        <f>IF(C31&lt;&gt;"",$E31*INDEX(Υλικά!$H$3:$H$130,MATCH($C31,Υλικά!$B$3:$B$130,0),1)/INDEX(Υλικά!$E$3:$E$130,MATCH($C31,Υλικά!$B$3:$B$130,0),1),0)</f>
        <v>5</v>
      </c>
      <c r="H31" s="18">
        <f>IF(C31&lt;&gt;"",$E31*INDEX(Υλικά!$I$3:$I$130,MATCH($C31,Υλικά!$B$3:$B$130,0),1)/INDEX(Υλικά!$E$3:$E$130,MATCH($C31,Υλικά!$B$3:$B$130,0),1),0)</f>
        <v>0</v>
      </c>
      <c r="I31" s="16">
        <f>$F31*Ref!$B$2</f>
        <v>0</v>
      </c>
      <c r="J31" s="17">
        <f>$G31*Ref!$B$3</f>
        <v>20</v>
      </c>
      <c r="K31" s="18">
        <f>$H31*Ref!$B$4</f>
        <v>0</v>
      </c>
      <c r="L31" s="19">
        <f t="shared" si="1"/>
        <v>20</v>
      </c>
      <c r="M31" s="3"/>
      <c r="N31" s="3"/>
      <c r="O31" s="3"/>
      <c r="P31" s="3"/>
    </row>
    <row r="32" spans="1:16" x14ac:dyDescent="0.35">
      <c r="A32" s="11">
        <f t="shared" si="0"/>
        <v>6</v>
      </c>
      <c r="B32" s="22" t="s">
        <v>94</v>
      </c>
      <c r="C32" s="3" t="s">
        <v>9</v>
      </c>
      <c r="D32" s="3" t="str">
        <f>IF(C32&lt;&gt;"",INDEX(Υλικά!$D$3:$D$130,MATCH(C32,Υλικά!$B$3:$B$130,0),1),"")</f>
        <v>gr</v>
      </c>
      <c r="E32" s="3">
        <v>100</v>
      </c>
      <c r="F32" s="16">
        <f>IF(C32&lt;&gt;"",$E32*INDEX(Υλικά!$G$3:$G$130,MATCH($C32,Υλικά!$B$3:$B$130,0),1)/INDEX(Υλικά!$E$3:$E$130,MATCH($C32,Υλικά!$B$3:$B$130,0),1),0)</f>
        <v>7.1</v>
      </c>
      <c r="G32" s="17">
        <f>IF(C32&lt;&gt;"",$E32*INDEX(Υλικά!$H$3:$H$130,MATCH($C32,Υλικά!$B$3:$B$130,0),1)/INDEX(Υλικά!$E$3:$E$130,MATCH($C32,Υλικά!$B$3:$B$130,0),1),0)</f>
        <v>80</v>
      </c>
      <c r="H32" s="18">
        <f>IF(C32&lt;&gt;"",$E32*INDEX(Υλικά!$I$3:$I$130,MATCH($C32,Υλικά!$B$3:$B$130,0),1)/INDEX(Υλικά!$E$3:$E$130,MATCH($C32,Υλικά!$B$3:$B$130,0),1),0)</f>
        <v>0.7</v>
      </c>
      <c r="I32" s="16">
        <f>$F32*Ref!$B$2</f>
        <v>28.4</v>
      </c>
      <c r="J32" s="17">
        <f>$G32*Ref!$B$3</f>
        <v>320</v>
      </c>
      <c r="K32" s="18">
        <f>$H32*Ref!$B$4</f>
        <v>6.3</v>
      </c>
      <c r="L32" s="19">
        <f t="shared" si="1"/>
        <v>354.7</v>
      </c>
      <c r="M32" s="3"/>
      <c r="N32" s="3"/>
      <c r="O32" s="3"/>
      <c r="P32" s="3"/>
    </row>
    <row r="33" spans="1:16" x14ac:dyDescent="0.35">
      <c r="A33" s="11">
        <f t="shared" si="0"/>
        <v>7</v>
      </c>
      <c r="B33" s="22" t="s">
        <v>94</v>
      </c>
      <c r="C33" s="3" t="s">
        <v>13</v>
      </c>
      <c r="D33" s="3" t="str">
        <f>IF(C33&lt;&gt;"",INDEX(Υλικά!$D$3:$D$130,MATCH(C33,Υλικά!$B$3:$B$130,0),1),"")</f>
        <v>gr</v>
      </c>
      <c r="E33" s="3">
        <v>700</v>
      </c>
      <c r="F33" s="16">
        <f>IF(C33&lt;&gt;"",$E33*INDEX(Υλικά!$G$3:$G$130,MATCH($C33,Υλικά!$B$3:$B$130,0),1)/INDEX(Υλικά!$E$3:$E$130,MATCH($C33,Υλικά!$B$3:$B$130,0),1),0)</f>
        <v>6.3</v>
      </c>
      <c r="G33" s="17">
        <f>IF(C33&lt;&gt;"",$E33*INDEX(Υλικά!$H$3:$H$130,MATCH($C33,Υλικά!$B$3:$B$130,0),1)/INDEX(Υλικά!$E$3:$E$130,MATCH($C33,Υλικά!$B$3:$B$130,0),1),0)</f>
        <v>32.199999999999996</v>
      </c>
      <c r="H33" s="18">
        <f>IF(C33&lt;&gt;"",$E33*INDEX(Υλικά!$I$3:$I$130,MATCH($C33,Υλικά!$B$3:$B$130,0),1)/INDEX(Υλικά!$E$3:$E$130,MATCH($C33,Υλικά!$B$3:$B$130,0),1),0)</f>
        <v>1.4</v>
      </c>
      <c r="I33" s="16">
        <f>$F33*Ref!$B$2</f>
        <v>25.2</v>
      </c>
      <c r="J33" s="17">
        <f>$G33*Ref!$B$3</f>
        <v>128.79999999999998</v>
      </c>
      <c r="K33" s="18">
        <f>$H33*Ref!$B$4</f>
        <v>12.6</v>
      </c>
      <c r="L33" s="19">
        <f t="shared" si="1"/>
        <v>166.59999999999997</v>
      </c>
      <c r="M33" s="3"/>
      <c r="N33" s="3"/>
      <c r="O33" s="3"/>
      <c r="P33" s="3"/>
    </row>
    <row r="34" spans="1:16" x14ac:dyDescent="0.35">
      <c r="A34" s="11">
        <f t="shared" si="0"/>
        <v>1</v>
      </c>
      <c r="B34" s="25" t="s">
        <v>91</v>
      </c>
      <c r="C34" s="3" t="s">
        <v>80</v>
      </c>
      <c r="D34" s="3" t="str">
        <f>IF(C34&lt;&gt;"",INDEX(Υλικά!$D$3:$D$130,MATCH(C34,Υλικά!$B$3:$B$130,0),1),"")</f>
        <v>gr</v>
      </c>
      <c r="E34" s="3">
        <v>700</v>
      </c>
      <c r="F34" s="16">
        <f>IF(C34&lt;&gt;"",$E34*INDEX(Υλικά!$G$3:$G$130,MATCH($C34,Υλικά!$B$3:$B$130,0),1)/INDEX(Υλικά!$E$3:$E$130,MATCH($C34,Υλικά!$B$3:$B$130,0),1),0)</f>
        <v>217</v>
      </c>
      <c r="G34" s="17">
        <f>IF(C34&lt;&gt;"",$E34*INDEX(Υλικά!$H$3:$H$130,MATCH($C34,Υλικά!$B$3:$B$130,0),1)/INDEX(Υλικά!$E$3:$E$130,MATCH($C34,Υλικά!$B$3:$B$130,0),1),0)</f>
        <v>0</v>
      </c>
      <c r="H34" s="18">
        <f>IF(C34&lt;&gt;"",$E34*INDEX(Υλικά!$I$3:$I$130,MATCH($C34,Υλικά!$B$3:$B$130,0),1)/INDEX(Υλικά!$E$3:$E$130,MATCH($C34,Υλικά!$B$3:$B$130,0),1),0)</f>
        <v>25.2</v>
      </c>
      <c r="I34" s="16">
        <f>$F34*Ref!$B$2</f>
        <v>868</v>
      </c>
      <c r="J34" s="17">
        <f>$G34*Ref!$B$3</f>
        <v>0</v>
      </c>
      <c r="K34" s="18">
        <f>$H34*Ref!$B$4</f>
        <v>226.79999999999998</v>
      </c>
      <c r="L34" s="19">
        <f t="shared" si="1"/>
        <v>1094.8</v>
      </c>
      <c r="M34" s="3"/>
      <c r="N34" s="3"/>
      <c r="O34" s="3"/>
      <c r="P34" s="3"/>
    </row>
    <row r="35" spans="1:16" x14ac:dyDescent="0.35">
      <c r="A35" s="11">
        <f t="shared" si="0"/>
        <v>2</v>
      </c>
      <c r="B35" s="25" t="s">
        <v>91</v>
      </c>
      <c r="C35" s="3" t="s">
        <v>27</v>
      </c>
      <c r="D35" s="3" t="str">
        <f>IF(C35&lt;&gt;"",INDEX(Υλικά!$D$3:$D$130,MATCH(C35,Υλικά!$B$3:$B$130,0),1),"")</f>
        <v>gr</v>
      </c>
      <c r="E35" s="3">
        <v>200</v>
      </c>
      <c r="F35" s="16">
        <f>IF(C35&lt;&gt;"",$E35*INDEX(Υλικά!$G$3:$G$130,MATCH($C35,Υλικά!$B$3:$B$130,0),1)/INDEX(Υλικά!$E$3:$E$130,MATCH($C35,Υλικά!$B$3:$B$130,0),1),0)</f>
        <v>2.2000000000000002</v>
      </c>
      <c r="G35" s="17">
        <f>IF(C35&lt;&gt;"",$E35*INDEX(Υλικά!$H$3:$H$130,MATCH($C35,Υλικά!$B$3:$B$130,0),1)/INDEX(Υλικά!$E$3:$E$130,MATCH($C35,Υλικά!$B$3:$B$130,0),1),0)</f>
        <v>18.600000000000001</v>
      </c>
      <c r="H35" s="18">
        <f>IF(C35&lt;&gt;"",$E35*INDEX(Υλικά!$I$3:$I$130,MATCH($C35,Υλικά!$B$3:$B$130,0),1)/INDEX(Υλικά!$E$3:$E$130,MATCH($C35,Υλικά!$B$3:$B$130,0),1),0)</f>
        <v>0.2</v>
      </c>
      <c r="I35" s="16">
        <f>$F35*Ref!$B$2</f>
        <v>8.8000000000000007</v>
      </c>
      <c r="J35" s="17">
        <f>$G35*Ref!$B$3</f>
        <v>74.400000000000006</v>
      </c>
      <c r="K35" s="18">
        <f>$H35*Ref!$B$4</f>
        <v>1.8</v>
      </c>
      <c r="L35" s="19">
        <f t="shared" si="1"/>
        <v>85</v>
      </c>
      <c r="M35" s="3"/>
      <c r="N35" s="3"/>
      <c r="O35" s="3"/>
      <c r="P35" s="3"/>
    </row>
    <row r="36" spans="1:16" x14ac:dyDescent="0.35">
      <c r="A36" s="11">
        <f t="shared" si="0"/>
        <v>3</v>
      </c>
      <c r="B36" s="25" t="s">
        <v>91</v>
      </c>
      <c r="C36" s="3" t="s">
        <v>32</v>
      </c>
      <c r="D36" s="3" t="str">
        <f>IF(C36&lt;&gt;"",INDEX(Υλικά!$D$3:$D$130,MATCH(C36,Υλικά!$B$3:$B$130,0),1),"")</f>
        <v>gr</v>
      </c>
      <c r="E36" s="3">
        <v>300</v>
      </c>
      <c r="F36" s="16">
        <f>IF(C36&lt;&gt;"",$E36*INDEX(Υλικά!$G$3:$G$130,MATCH($C36,Υλικά!$B$3:$B$130,0),1)/INDEX(Υλικά!$E$3:$E$130,MATCH($C36,Υλικά!$B$3:$B$130,0),1),0)</f>
        <v>24</v>
      </c>
      <c r="G36" s="17">
        <f>IF(C36&lt;&gt;"",$E36*INDEX(Υλικά!$H$3:$H$130,MATCH($C36,Υλικά!$B$3:$B$130,0),1)/INDEX(Υλικά!$E$3:$E$130,MATCH($C36,Υλικά!$B$3:$B$130,0),1),0)</f>
        <v>12</v>
      </c>
      <c r="H36" s="18">
        <f>IF(C36&lt;&gt;"",$E36*INDEX(Υλικά!$I$3:$I$130,MATCH($C36,Υλικά!$B$3:$B$130,0),1)/INDEX(Υλικά!$E$3:$E$130,MATCH($C36,Υλικά!$B$3:$B$130,0),1),0)</f>
        <v>6</v>
      </c>
      <c r="I36" s="16">
        <f>$F36*Ref!$B$2</f>
        <v>96</v>
      </c>
      <c r="J36" s="17">
        <f>$G36*Ref!$B$3</f>
        <v>48</v>
      </c>
      <c r="K36" s="18">
        <f>$H36*Ref!$B$4</f>
        <v>54</v>
      </c>
      <c r="L36" s="19">
        <f t="shared" si="1"/>
        <v>198</v>
      </c>
      <c r="M36" s="3"/>
      <c r="N36" s="3"/>
      <c r="O36" s="3"/>
      <c r="P36" s="3"/>
    </row>
    <row r="37" spans="1:16" x14ac:dyDescent="0.35">
      <c r="A37" s="11">
        <f t="shared" si="0"/>
        <v>4</v>
      </c>
      <c r="B37" s="25" t="s">
        <v>91</v>
      </c>
      <c r="C37" s="3" t="s">
        <v>92</v>
      </c>
      <c r="D37" s="3" t="str">
        <f>IF(C37&lt;&gt;"",INDEX(Υλικά!$D$3:$D$130,MATCH(C37,Υλικά!$B$3:$B$130,0),1),"")</f>
        <v>gr</v>
      </c>
      <c r="E37" s="3">
        <v>500</v>
      </c>
      <c r="F37" s="16">
        <f>IF(C37&lt;&gt;"",$E37*INDEX(Υλικά!$G$3:$G$130,MATCH($C37,Υλικά!$B$3:$B$130,0),1)/INDEX(Υλικά!$E$3:$E$130,MATCH($C37,Υλικά!$B$3:$B$130,0),1),0)</f>
        <v>0.5</v>
      </c>
      <c r="G37" s="17">
        <f>IF(C37&lt;&gt;"",$E37*INDEX(Υλικά!$H$3:$H$130,MATCH($C37,Υλικά!$B$3:$B$130,0),1)/INDEX(Υλικά!$E$3:$E$130,MATCH($C37,Υλικά!$B$3:$B$130,0),1),0)</f>
        <v>13.5</v>
      </c>
      <c r="H37" s="18">
        <f>IF(C37&lt;&gt;"",$E37*INDEX(Υλικά!$I$3:$I$130,MATCH($C37,Υλικά!$B$3:$B$130,0),1)/INDEX(Υλικά!$E$3:$E$130,MATCH($C37,Υλικά!$B$3:$B$130,0),1),0)</f>
        <v>0.5</v>
      </c>
      <c r="I37" s="16">
        <f>$F37*Ref!$B$2</f>
        <v>2</v>
      </c>
      <c r="J37" s="17">
        <f>$G37*Ref!$B$3</f>
        <v>54</v>
      </c>
      <c r="K37" s="18">
        <f>$H37*Ref!$B$4</f>
        <v>4.5</v>
      </c>
      <c r="L37" s="19">
        <f t="shared" si="1"/>
        <v>60.5</v>
      </c>
      <c r="M37" s="3"/>
      <c r="N37" s="3"/>
      <c r="O37" s="3"/>
      <c r="P37" s="3"/>
    </row>
    <row r="38" spans="1:16" x14ac:dyDescent="0.35">
      <c r="A38" s="11">
        <f t="shared" si="0"/>
        <v>5</v>
      </c>
      <c r="B38" s="25" t="s">
        <v>91</v>
      </c>
      <c r="C38" s="3" t="s">
        <v>8</v>
      </c>
      <c r="D38" s="3" t="str">
        <f>IF(C38&lt;&gt;"",INDEX(Υλικά!$D$3:$D$130,MATCH(C38,Υλικά!$B$3:$B$130,0),1),"")</f>
        <v>gr</v>
      </c>
      <c r="E38" s="3">
        <v>30</v>
      </c>
      <c r="F38" s="16">
        <f>IF(C38&lt;&gt;"",$E38*INDEX(Υλικά!$G$3:$G$130,MATCH($C38,Υλικά!$B$3:$B$130,0),1)/INDEX(Υλικά!$E$3:$E$130,MATCH($C38,Υλικά!$B$3:$B$130,0),1),0)</f>
        <v>0</v>
      </c>
      <c r="G38" s="17">
        <f>IF(C38&lt;&gt;"",$E38*INDEX(Υλικά!$H$3:$H$130,MATCH($C38,Υλικά!$B$3:$B$130,0),1)/INDEX(Υλικά!$E$3:$E$130,MATCH($C38,Υλικά!$B$3:$B$130,0),1),0)</f>
        <v>0</v>
      </c>
      <c r="H38" s="18">
        <f>IF(C38&lt;&gt;"",$E38*INDEX(Υλικά!$I$3:$I$130,MATCH($C38,Υλικά!$B$3:$B$130,0),1)/INDEX(Υλικά!$E$3:$E$130,MATCH($C38,Υλικά!$B$3:$B$130,0),1),0)</f>
        <v>27.99</v>
      </c>
      <c r="I38" s="16">
        <f>$F38*Ref!$B$2</f>
        <v>0</v>
      </c>
      <c r="J38" s="17">
        <f>$G38*Ref!$B$3</f>
        <v>0</v>
      </c>
      <c r="K38" s="18">
        <f>$H38*Ref!$B$4</f>
        <v>251.91</v>
      </c>
      <c r="L38" s="19">
        <f t="shared" si="1"/>
        <v>251.91</v>
      </c>
      <c r="M38" s="3"/>
      <c r="N38" s="3"/>
      <c r="O38" s="3"/>
      <c r="P38" s="3"/>
    </row>
    <row r="39" spans="1:16" x14ac:dyDescent="0.35">
      <c r="A39" s="11">
        <f t="shared" si="0"/>
        <v>6</v>
      </c>
      <c r="B39" s="25" t="s">
        <v>91</v>
      </c>
      <c r="C39" s="3" t="s">
        <v>93</v>
      </c>
      <c r="D39" s="3" t="str">
        <f>IF(C39&lt;&gt;"",INDEX(Υλικά!$D$3:$D$130,MATCH(C39,Υλικά!$B$3:$B$130,0),1),"")</f>
        <v>gr</v>
      </c>
      <c r="E39" s="3">
        <v>100</v>
      </c>
      <c r="F39" s="16">
        <f>IF(C39&lt;&gt;"",$E39*INDEX(Υλικά!$G$3:$G$130,MATCH($C39,Υλικά!$B$3:$B$130,0),1)/INDEX(Υλικά!$E$3:$E$130,MATCH($C39,Υλικά!$B$3:$B$130,0),1),0)</f>
        <v>24.8</v>
      </c>
      <c r="G39" s="17">
        <f>IF(C39&lt;&gt;"",$E39*INDEX(Υλικά!$H$3:$H$130,MATCH($C39,Υλικά!$B$3:$B$130,0),1)/INDEX(Υλικά!$E$3:$E$130,MATCH($C39,Υλικά!$B$3:$B$130,0),1),0)</f>
        <v>5</v>
      </c>
      <c r="H39" s="18">
        <f>IF(C39&lt;&gt;"",$E39*INDEX(Υλικά!$I$3:$I$130,MATCH($C39,Υλικά!$B$3:$B$130,0),1)/INDEX(Υλικά!$E$3:$E$130,MATCH($C39,Υλικά!$B$3:$B$130,0),1),0)</f>
        <v>53.2</v>
      </c>
      <c r="I39" s="16">
        <f>$F39*Ref!$B$2</f>
        <v>99.2</v>
      </c>
      <c r="J39" s="17">
        <f>$G39*Ref!$B$3</f>
        <v>20</v>
      </c>
      <c r="K39" s="18">
        <f>$H39*Ref!$B$4</f>
        <v>478.8</v>
      </c>
      <c r="L39" s="19">
        <f t="shared" si="1"/>
        <v>598</v>
      </c>
      <c r="M39" s="3"/>
      <c r="N39" s="3"/>
      <c r="O39" s="3"/>
      <c r="P39" s="3"/>
    </row>
    <row r="40" spans="1:16" x14ac:dyDescent="0.35">
      <c r="A40" s="11">
        <f t="shared" si="0"/>
        <v>1</v>
      </c>
      <c r="B40" s="31" t="s">
        <v>103</v>
      </c>
      <c r="C40" s="3" t="s">
        <v>63</v>
      </c>
      <c r="D40" s="3" t="str">
        <f>IF(C40&lt;&gt;"",INDEX(Υλικά!$D$3:$D$130,MATCH(C40,Υλικά!$B$3:$B$130,0),1),"")</f>
        <v>pc</v>
      </c>
      <c r="E40" s="3">
        <v>1</v>
      </c>
      <c r="F40" s="16">
        <f>IF(C40&lt;&gt;"",$E40*INDEX(Υλικά!$G$3:$G$130,MATCH($C40,Υλικά!$B$3:$B$130,0),1)/INDEX(Υλικά!$E$3:$E$130,MATCH($C40,Υλικά!$B$3:$B$130,0),1),0)</f>
        <v>47</v>
      </c>
      <c r="G40" s="17">
        <f>IF(C40&lt;&gt;"",$E40*INDEX(Υλικά!$H$3:$H$130,MATCH($C40,Υλικά!$B$3:$B$130,0),1)/INDEX(Υλικά!$E$3:$E$130,MATCH($C40,Υλικά!$B$3:$B$130,0),1),0)</f>
        <v>0</v>
      </c>
      <c r="H40" s="18">
        <f>IF(C40&lt;&gt;"",$E40*INDEX(Υλικά!$I$3:$I$130,MATCH($C40,Υλικά!$B$3:$B$130,0),1)/INDEX(Υλικά!$E$3:$E$130,MATCH($C40,Υλικά!$B$3:$B$130,0),1),0)</f>
        <v>1.2</v>
      </c>
      <c r="I40" s="16">
        <f>$F40*Ref!$B$2</f>
        <v>188</v>
      </c>
      <c r="J40" s="17">
        <f>$G40*Ref!$B$3</f>
        <v>0</v>
      </c>
      <c r="K40" s="18">
        <f>$H40*Ref!$B$4</f>
        <v>10.799999999999999</v>
      </c>
      <c r="L40" s="19">
        <f t="shared" si="1"/>
        <v>198.8</v>
      </c>
      <c r="M40" s="3"/>
      <c r="N40" s="3"/>
      <c r="O40" s="3"/>
      <c r="P40" s="3"/>
    </row>
    <row r="41" spans="1:16" x14ac:dyDescent="0.35">
      <c r="A41" s="11">
        <f t="shared" si="0"/>
        <v>2</v>
      </c>
      <c r="B41" s="31" t="s">
        <v>103</v>
      </c>
      <c r="C41" s="3" t="s">
        <v>9</v>
      </c>
      <c r="D41" s="3" t="str">
        <f>IF(C41&lt;&gt;"",INDEX(Υλικά!$D$3:$D$130,MATCH(C41,Υλικά!$B$3:$B$130,0),1),"")</f>
        <v>gr</v>
      </c>
      <c r="E41" s="3">
        <v>100</v>
      </c>
      <c r="F41" s="16">
        <f>IF(C41&lt;&gt;"",$E41*INDEX(Υλικά!$G$3:$G$130,MATCH($C41,Υλικά!$B$3:$B$130,0),1)/INDEX(Υλικά!$E$3:$E$130,MATCH($C41,Υλικά!$B$3:$B$130,0),1),0)</f>
        <v>7.1</v>
      </c>
      <c r="G41" s="17">
        <f>IF(C41&lt;&gt;"",$E41*INDEX(Υλικά!$H$3:$H$130,MATCH($C41,Υλικά!$B$3:$B$130,0),1)/INDEX(Υλικά!$E$3:$E$130,MATCH($C41,Υλικά!$B$3:$B$130,0),1),0)</f>
        <v>80</v>
      </c>
      <c r="H41" s="18">
        <f>IF(C41&lt;&gt;"",$E41*INDEX(Υλικά!$I$3:$I$130,MATCH($C41,Υλικά!$B$3:$B$130,0),1)/INDEX(Υλικά!$E$3:$E$130,MATCH($C41,Υλικά!$B$3:$B$130,0),1),0)</f>
        <v>0.7</v>
      </c>
      <c r="I41" s="16">
        <f>$F41*Ref!$B$2</f>
        <v>28.4</v>
      </c>
      <c r="J41" s="17">
        <f>$G41*Ref!$B$3</f>
        <v>320</v>
      </c>
      <c r="K41" s="18">
        <f>$H41*Ref!$B$4</f>
        <v>6.3</v>
      </c>
      <c r="L41" s="19">
        <f t="shared" si="1"/>
        <v>354.7</v>
      </c>
      <c r="M41" s="3"/>
      <c r="N41" s="3"/>
      <c r="O41" s="3"/>
      <c r="P41" s="3"/>
    </row>
    <row r="42" spans="1:16" x14ac:dyDescent="0.35">
      <c r="A42" s="11">
        <f t="shared" si="0"/>
        <v>3</v>
      </c>
      <c r="B42" s="31" t="s">
        <v>103</v>
      </c>
      <c r="C42" s="3" t="s">
        <v>92</v>
      </c>
      <c r="D42" s="3" t="str">
        <f>IF(C42&lt;&gt;"",INDEX(Υλικά!$D$3:$D$130,MATCH(C42,Υλικά!$B$3:$B$130,0),1),"")</f>
        <v>gr</v>
      </c>
      <c r="E42" s="3">
        <v>500</v>
      </c>
      <c r="F42" s="16">
        <f>IF(C42&lt;&gt;"",$E42*INDEX(Υλικά!$G$3:$G$130,MATCH($C42,Υλικά!$B$3:$B$130,0),1)/INDEX(Υλικά!$E$3:$E$130,MATCH($C42,Υλικά!$B$3:$B$130,0),1),0)</f>
        <v>0.5</v>
      </c>
      <c r="G42" s="17">
        <f>IF(C42&lt;&gt;"",$E42*INDEX(Υλικά!$H$3:$H$130,MATCH($C42,Υλικά!$B$3:$B$130,0),1)/INDEX(Υλικά!$E$3:$E$130,MATCH($C42,Υλικά!$B$3:$B$130,0),1),0)</f>
        <v>13.5</v>
      </c>
      <c r="H42" s="18">
        <f>IF(C42&lt;&gt;"",$E42*INDEX(Υλικά!$I$3:$I$130,MATCH($C42,Υλικά!$B$3:$B$130,0),1)/INDEX(Υλικά!$E$3:$E$130,MATCH($C42,Υλικά!$B$3:$B$130,0),1),0)</f>
        <v>0.5</v>
      </c>
      <c r="I42" s="16">
        <f>$F42*Ref!$B$2</f>
        <v>2</v>
      </c>
      <c r="J42" s="17">
        <f>$G42*Ref!$B$3</f>
        <v>54</v>
      </c>
      <c r="K42" s="18">
        <f>$H42*Ref!$B$4</f>
        <v>4.5</v>
      </c>
      <c r="L42" s="19">
        <f t="shared" si="1"/>
        <v>60.5</v>
      </c>
      <c r="M42" s="3"/>
      <c r="N42" s="3"/>
      <c r="O42" s="3"/>
      <c r="P42" s="3"/>
    </row>
    <row r="43" spans="1:16" x14ac:dyDescent="0.35">
      <c r="A43" s="11">
        <f t="shared" si="0"/>
        <v>4</v>
      </c>
      <c r="B43" s="31" t="s">
        <v>103</v>
      </c>
      <c r="C43" s="3" t="s">
        <v>8</v>
      </c>
      <c r="D43" s="3" t="str">
        <f>IF(C43&lt;&gt;"",INDEX(Υλικά!$D$3:$D$130,MATCH(C43,Υλικά!$B$3:$B$130,0),1),"")</f>
        <v>gr</v>
      </c>
      <c r="E43" s="3">
        <v>10</v>
      </c>
      <c r="F43" s="16">
        <f>IF(C43&lt;&gt;"",$E43*INDEX(Υλικά!$G$3:$G$130,MATCH($C43,Υλικά!$B$3:$B$130,0),1)/INDEX(Υλικά!$E$3:$E$130,MATCH($C43,Υλικά!$B$3:$B$130,0),1),0)</f>
        <v>0</v>
      </c>
      <c r="G43" s="17">
        <f>IF(C43&lt;&gt;"",$E43*INDEX(Υλικά!$H$3:$H$130,MATCH($C43,Υλικά!$B$3:$B$130,0),1)/INDEX(Υλικά!$E$3:$E$130,MATCH($C43,Υλικά!$B$3:$B$130,0),1),0)</f>
        <v>0</v>
      </c>
      <c r="H43" s="18">
        <f>IF(C43&lt;&gt;"",$E43*INDEX(Υλικά!$I$3:$I$130,MATCH($C43,Υλικά!$B$3:$B$130,0),1)/INDEX(Υλικά!$E$3:$E$130,MATCH($C43,Υλικά!$B$3:$B$130,0),1),0)</f>
        <v>9.33</v>
      </c>
      <c r="I43" s="16">
        <f>$F43*Ref!$B$2</f>
        <v>0</v>
      </c>
      <c r="J43" s="17">
        <f>$G43*Ref!$B$3</f>
        <v>0</v>
      </c>
      <c r="K43" s="18">
        <f>$H43*Ref!$B$4</f>
        <v>83.97</v>
      </c>
      <c r="L43" s="19">
        <f t="shared" si="1"/>
        <v>83.97</v>
      </c>
      <c r="M43" s="3"/>
      <c r="N43" s="3"/>
      <c r="O43" s="3"/>
      <c r="P43" s="3"/>
    </row>
    <row r="44" spans="1:16" x14ac:dyDescent="0.35">
      <c r="A44" s="11">
        <f t="shared" si="0"/>
        <v>1</v>
      </c>
      <c r="B44" s="25" t="s">
        <v>108</v>
      </c>
      <c r="C44" s="3" t="s">
        <v>6</v>
      </c>
      <c r="D44" s="3" t="str">
        <f>IF(C44&lt;&gt;"",INDEX(Υλικά!$D$3:$D$130,MATCH(C44,Υλικά!$B$3:$B$130,0),1),"")</f>
        <v>gr</v>
      </c>
      <c r="E44" s="3">
        <v>600</v>
      </c>
      <c r="F44" s="16">
        <f>IF(C44&lt;&gt;"",$E44*INDEX(Υλικά!$G$3:$G$130,MATCH($C44,Υλικά!$B$3:$B$130,0),1)/INDEX(Υλικά!$E$3:$E$130,MATCH($C44,Υλικά!$B$3:$B$130,0),1),0)</f>
        <v>6</v>
      </c>
      <c r="G44" s="17">
        <f>IF(C44&lt;&gt;"",$E44*INDEX(Υλικά!$H$3:$H$130,MATCH($C44,Υλικά!$B$3:$B$130,0),1)/INDEX(Υλικά!$E$3:$E$130,MATCH($C44,Υλικά!$B$3:$B$130,0),1),0)</f>
        <v>35.4</v>
      </c>
      <c r="H44" s="18">
        <f>IF(C44&lt;&gt;"",$E44*INDEX(Υλικά!$I$3:$I$130,MATCH($C44,Υλικά!$B$3:$B$130,0),1)/INDEX(Υλικά!$E$3:$E$130,MATCH($C44,Υλικά!$B$3:$B$130,0),1),0)</f>
        <v>1.2</v>
      </c>
      <c r="I44" s="16">
        <f>$F44*Ref!$B$2</f>
        <v>24</v>
      </c>
      <c r="J44" s="17">
        <f>$G44*Ref!$B$3</f>
        <v>141.6</v>
      </c>
      <c r="K44" s="18">
        <f>$H44*Ref!$B$4</f>
        <v>10.799999999999999</v>
      </c>
      <c r="L44" s="19">
        <f t="shared" si="1"/>
        <v>176.4</v>
      </c>
      <c r="M44" s="3"/>
      <c r="N44" s="3"/>
      <c r="O44" s="3"/>
      <c r="P44" s="3"/>
    </row>
    <row r="45" spans="1:16" x14ac:dyDescent="0.35">
      <c r="A45" s="11">
        <f t="shared" si="0"/>
        <v>2</v>
      </c>
      <c r="B45" s="25" t="s">
        <v>108</v>
      </c>
      <c r="C45" s="3" t="s">
        <v>13</v>
      </c>
      <c r="D45" s="3" t="str">
        <f>IF(C45&lt;&gt;"",INDEX(Υλικά!$D$3:$D$130,MATCH(C45,Υλικά!$B$3:$B$130,0),1),"")</f>
        <v>gr</v>
      </c>
      <c r="E45" s="3">
        <v>400</v>
      </c>
      <c r="F45" s="16">
        <f>IF(C45&lt;&gt;"",$E45*INDEX(Υλικά!$G$3:$G$130,MATCH($C45,Υλικά!$B$3:$B$130,0),1)/INDEX(Υλικά!$E$3:$E$130,MATCH($C45,Υλικά!$B$3:$B$130,0),1),0)</f>
        <v>3.6</v>
      </c>
      <c r="G45" s="17">
        <f>IF(C45&lt;&gt;"",$E45*INDEX(Υλικά!$H$3:$H$130,MATCH($C45,Υλικά!$B$3:$B$130,0),1)/INDEX(Υλικά!$E$3:$E$130,MATCH($C45,Υλικά!$B$3:$B$130,0),1),0)</f>
        <v>18.399999999999999</v>
      </c>
      <c r="H45" s="18">
        <f>IF(C45&lt;&gt;"",$E45*INDEX(Υλικά!$I$3:$I$130,MATCH($C45,Υλικά!$B$3:$B$130,0),1)/INDEX(Υλικά!$E$3:$E$130,MATCH($C45,Υλικά!$B$3:$B$130,0),1),0)</f>
        <v>0.8</v>
      </c>
      <c r="I45" s="16">
        <f>$F45*Ref!$B$2</f>
        <v>14.4</v>
      </c>
      <c r="J45" s="17">
        <f>$G45*Ref!$B$3</f>
        <v>73.599999999999994</v>
      </c>
      <c r="K45" s="18">
        <f>$H45*Ref!$B$4</f>
        <v>7.2</v>
      </c>
      <c r="L45" s="19">
        <f t="shared" si="1"/>
        <v>95.2</v>
      </c>
      <c r="M45" s="3"/>
      <c r="N45" s="3"/>
      <c r="O45" s="3"/>
      <c r="P45" s="3"/>
    </row>
    <row r="46" spans="1:16" x14ac:dyDescent="0.35">
      <c r="A46" s="11">
        <f t="shared" si="0"/>
        <v>3</v>
      </c>
      <c r="B46" s="25" t="s">
        <v>108</v>
      </c>
      <c r="C46" s="3" t="s">
        <v>109</v>
      </c>
      <c r="D46" s="3" t="str">
        <f>IF(C46&lt;&gt;"",INDEX(Υλικά!$D$3:$D$130,MATCH(C46,Υλικά!$B$3:$B$130,0),1),"")</f>
        <v>gr</v>
      </c>
      <c r="E46" s="3">
        <v>860</v>
      </c>
      <c r="F46" s="16">
        <f>IF(C46&lt;&gt;"",$E46*INDEX(Υλικά!$G$3:$G$130,MATCH($C46,Υλικά!$B$3:$B$130,0),1)/INDEX(Υλικά!$E$3:$E$130,MATCH($C46,Υλικά!$B$3:$B$130,0),1),0)</f>
        <v>10.32</v>
      </c>
      <c r="G46" s="17">
        <f>IF(C46&lt;&gt;"",$E46*INDEX(Υλικά!$H$3:$H$130,MATCH($C46,Υλικά!$B$3:$B$130,0),1)/INDEX(Υλικά!$E$3:$E$130,MATCH($C46,Υλικά!$B$3:$B$130,0),1),0)</f>
        <v>26.66</v>
      </c>
      <c r="H46" s="18">
        <f>IF(C46&lt;&gt;"",$E46*INDEX(Υλικά!$I$3:$I$130,MATCH($C46,Υλικά!$B$3:$B$130,0),1)/INDEX(Υλικά!$E$3:$E$130,MATCH($C46,Υλικά!$B$3:$B$130,0),1),0)</f>
        <v>2.58</v>
      </c>
      <c r="I46" s="16">
        <f>$F46*Ref!$B$2</f>
        <v>41.28</v>
      </c>
      <c r="J46" s="17">
        <f>$G46*Ref!$B$3</f>
        <v>106.64</v>
      </c>
      <c r="K46" s="18">
        <f>$H46*Ref!$B$4</f>
        <v>23.22</v>
      </c>
      <c r="L46" s="19">
        <f t="shared" si="1"/>
        <v>171.14000000000001</v>
      </c>
      <c r="M46" s="3"/>
      <c r="N46" s="3"/>
      <c r="O46" s="3"/>
      <c r="P46" s="3"/>
    </row>
    <row r="47" spans="1:16" x14ac:dyDescent="0.35">
      <c r="A47" s="11">
        <f t="shared" si="0"/>
        <v>4</v>
      </c>
      <c r="B47" s="25" t="s">
        <v>108</v>
      </c>
      <c r="C47" s="3" t="s">
        <v>27</v>
      </c>
      <c r="D47" s="3" t="str">
        <f>IF(C47&lt;&gt;"",INDEX(Υλικά!$D$3:$D$130,MATCH(C47,Υλικά!$B$3:$B$130,0),1),"")</f>
        <v>gr</v>
      </c>
      <c r="E47" s="3">
        <v>100</v>
      </c>
      <c r="F47" s="16">
        <f>IF(C47&lt;&gt;"",$E47*INDEX(Υλικά!$G$3:$G$130,MATCH($C47,Υλικά!$B$3:$B$130,0),1)/INDEX(Υλικά!$E$3:$E$130,MATCH($C47,Υλικά!$B$3:$B$130,0),1),0)</f>
        <v>1.1000000000000001</v>
      </c>
      <c r="G47" s="17">
        <f>IF(C47&lt;&gt;"",$E47*INDEX(Υλικά!$H$3:$H$130,MATCH($C47,Υλικά!$B$3:$B$130,0),1)/INDEX(Υλικά!$E$3:$E$130,MATCH($C47,Υλικά!$B$3:$B$130,0),1),0)</f>
        <v>9.3000000000000007</v>
      </c>
      <c r="H47" s="18">
        <f>IF(C47&lt;&gt;"",$E47*INDEX(Υλικά!$I$3:$I$130,MATCH($C47,Υλικά!$B$3:$B$130,0),1)/INDEX(Υλικά!$E$3:$E$130,MATCH($C47,Υλικά!$B$3:$B$130,0),1),0)</f>
        <v>0.1</v>
      </c>
      <c r="I47" s="16">
        <f>$F47*Ref!$B$2</f>
        <v>4.4000000000000004</v>
      </c>
      <c r="J47" s="17">
        <f>$G47*Ref!$B$3</f>
        <v>37.200000000000003</v>
      </c>
      <c r="K47" s="18">
        <f>$H47*Ref!$B$4</f>
        <v>0.9</v>
      </c>
      <c r="L47" s="19">
        <f t="shared" si="1"/>
        <v>42.5</v>
      </c>
      <c r="M47" s="3"/>
      <c r="N47" s="3"/>
      <c r="O47" s="3"/>
      <c r="P47" s="3"/>
    </row>
    <row r="48" spans="1:16" x14ac:dyDescent="0.35">
      <c r="A48" s="11">
        <f t="shared" si="0"/>
        <v>5</v>
      </c>
      <c r="B48" s="25" t="s">
        <v>108</v>
      </c>
      <c r="C48" s="3" t="s">
        <v>42</v>
      </c>
      <c r="D48" s="3" t="str">
        <f>IF(C48&lt;&gt;"",INDEX(Υλικά!$D$3:$D$130,MATCH(C48,Υλικά!$B$3:$B$130,0),1),"")</f>
        <v>gr</v>
      </c>
      <c r="E48" s="3">
        <v>240</v>
      </c>
      <c r="F48" s="16">
        <f>IF(C48&lt;&gt;"",$E48*INDEX(Υλικά!$G$3:$G$130,MATCH($C48,Υλικά!$B$3:$B$130,0),1)/INDEX(Υλικά!$E$3:$E$130,MATCH($C48,Υλικά!$B$3:$B$130,0),1),0)</f>
        <v>2.16</v>
      </c>
      <c r="G48" s="17">
        <f>IF(C48&lt;&gt;"",$E48*INDEX(Υλικά!$H$3:$H$130,MATCH($C48,Υλικά!$B$3:$B$130,0),1)/INDEX(Υλικά!$E$3:$E$130,MATCH($C48,Υλικά!$B$3:$B$130,0),1),0)</f>
        <v>9.36</v>
      </c>
      <c r="H48" s="18">
        <f>IF(C48&lt;&gt;"",$E48*INDEX(Υλικά!$I$3:$I$130,MATCH($C48,Υλικά!$B$3:$B$130,0),1)/INDEX(Υλικά!$E$3:$E$130,MATCH($C48,Υλικά!$B$3:$B$130,0),1),0)</f>
        <v>0.48</v>
      </c>
      <c r="I48" s="16">
        <f>$F48*Ref!$B$2</f>
        <v>8.64</v>
      </c>
      <c r="J48" s="17">
        <f>$G48*Ref!$B$3</f>
        <v>37.44</v>
      </c>
      <c r="K48" s="18">
        <f>$H48*Ref!$B$4</f>
        <v>4.32</v>
      </c>
      <c r="L48" s="19">
        <f t="shared" si="1"/>
        <v>50.4</v>
      </c>
      <c r="M48" s="3"/>
      <c r="N48" s="3"/>
      <c r="O48" s="3"/>
      <c r="P48" s="3"/>
    </row>
    <row r="49" spans="1:18" x14ac:dyDescent="0.35">
      <c r="A49" s="11">
        <f t="shared" si="0"/>
        <v>6</v>
      </c>
      <c r="B49" s="25" t="s">
        <v>108</v>
      </c>
      <c r="C49" s="3" t="s">
        <v>8</v>
      </c>
      <c r="D49" s="3" t="str">
        <f>IF(C49&lt;&gt;"",INDEX(Υλικά!$D$3:$D$130,MATCH(C49,Υλικά!$B$3:$B$130,0),1),"")</f>
        <v>gr</v>
      </c>
      <c r="E49" s="3">
        <v>20</v>
      </c>
      <c r="F49" s="16">
        <f>IF(C49&lt;&gt;"",$E49*INDEX(Υλικά!$G$3:$G$130,MATCH($C49,Υλικά!$B$3:$B$130,0),1)/INDEX(Υλικά!$E$3:$E$130,MATCH($C49,Υλικά!$B$3:$B$130,0),1),0)</f>
        <v>0</v>
      </c>
      <c r="G49" s="17">
        <f>IF(C49&lt;&gt;"",$E49*INDEX(Υλικά!$H$3:$H$130,MATCH($C49,Υλικά!$B$3:$B$130,0),1)/INDEX(Υλικά!$E$3:$E$130,MATCH($C49,Υλικά!$B$3:$B$130,0),1),0)</f>
        <v>0</v>
      </c>
      <c r="H49" s="18">
        <f>IF(C49&lt;&gt;"",$E49*INDEX(Υλικά!$I$3:$I$130,MATCH($C49,Υλικά!$B$3:$B$130,0),1)/INDEX(Υλικά!$E$3:$E$130,MATCH($C49,Υλικά!$B$3:$B$130,0),1),0)</f>
        <v>18.66</v>
      </c>
      <c r="I49" s="16">
        <f>$F49*Ref!$B$2</f>
        <v>0</v>
      </c>
      <c r="J49" s="17">
        <f>$G49*Ref!$B$3</f>
        <v>0</v>
      </c>
      <c r="K49" s="18">
        <f>$H49*Ref!$B$4</f>
        <v>167.94</v>
      </c>
      <c r="L49" s="19">
        <f t="shared" si="1"/>
        <v>167.94</v>
      </c>
      <c r="M49" s="3"/>
      <c r="N49" s="3"/>
      <c r="O49" s="3"/>
      <c r="P49" s="3"/>
    </row>
    <row r="50" spans="1:18" x14ac:dyDescent="0.35">
      <c r="A50" s="11">
        <f t="shared" si="0"/>
        <v>1</v>
      </c>
      <c r="B50" s="31" t="s">
        <v>119</v>
      </c>
      <c r="C50" s="3" t="s">
        <v>121</v>
      </c>
      <c r="D50" s="3" t="str">
        <f>IF(C50&lt;&gt;"",INDEX(Υλικά!$D$3:$D$130,MATCH(C50,Υλικά!$B$3:$B$130,0),1),"")</f>
        <v>gr</v>
      </c>
      <c r="E50" s="3">
        <v>1170</v>
      </c>
      <c r="F50" s="16">
        <f>IF(C50&lt;&gt;"",$E50*INDEX(Υλικά!$G$3:$G$130,MATCH($C50,Υλικά!$B$3:$B$130,0),1)/INDEX(Υλικά!$E$3:$E$130,MATCH($C50,Υλικά!$B$3:$B$130,0),1),0)</f>
        <v>292.5</v>
      </c>
      <c r="G50" s="17">
        <f>IF(C50&lt;&gt;"",$E50*INDEX(Υλικά!$H$3:$H$130,MATCH($C50,Υλικά!$B$3:$B$130,0),1)/INDEX(Υλικά!$E$3:$E$130,MATCH($C50,Υλικά!$B$3:$B$130,0),1),0)</f>
        <v>0</v>
      </c>
      <c r="H50" s="18">
        <f>IF(C50&lt;&gt;"",$E50*INDEX(Υλικά!$I$3:$I$130,MATCH($C50,Υλικά!$B$3:$B$130,0),1)/INDEX(Υλικά!$E$3:$E$130,MATCH($C50,Υλικά!$B$3:$B$130,0),1),0)</f>
        <v>11.7</v>
      </c>
      <c r="I50" s="16">
        <f>$F50*Ref!$B$2</f>
        <v>1170</v>
      </c>
      <c r="J50" s="17">
        <f>$G50*Ref!$B$3</f>
        <v>0</v>
      </c>
      <c r="K50" s="18">
        <f>$H50*Ref!$B$4</f>
        <v>105.3</v>
      </c>
      <c r="L50" s="19">
        <f t="shared" si="1"/>
        <v>1275.3</v>
      </c>
      <c r="M50" s="3"/>
      <c r="N50" s="3"/>
      <c r="O50" s="3"/>
      <c r="P50" s="3"/>
    </row>
    <row r="51" spans="1:18" x14ac:dyDescent="0.35">
      <c r="A51" s="11">
        <f t="shared" si="0"/>
        <v>2</v>
      </c>
      <c r="B51" s="31" t="s">
        <v>119</v>
      </c>
      <c r="C51" s="3" t="s">
        <v>8</v>
      </c>
      <c r="D51" s="3" t="str">
        <f>IF(C51&lt;&gt;"",INDEX(Υλικά!$D$3:$D$130,MATCH(C51,Υλικά!$B$3:$B$130,0),1),"")</f>
        <v>gr</v>
      </c>
      <c r="E51" s="3">
        <v>30</v>
      </c>
      <c r="F51" s="16">
        <f>IF(C51&lt;&gt;"",$E51*INDEX(Υλικά!$G$3:$G$130,MATCH($C51,Υλικά!$B$3:$B$130,0),1)/INDEX(Υλικά!$E$3:$E$130,MATCH($C51,Υλικά!$B$3:$B$130,0),1),0)</f>
        <v>0</v>
      </c>
      <c r="G51" s="17">
        <f>IF(C51&lt;&gt;"",$E51*INDEX(Υλικά!$H$3:$H$130,MATCH($C51,Υλικά!$B$3:$B$130,0),1)/INDEX(Υλικά!$E$3:$E$130,MATCH($C51,Υλικά!$B$3:$B$130,0),1),0)</f>
        <v>0</v>
      </c>
      <c r="H51" s="18">
        <f>IF(C51&lt;&gt;"",$E51*INDEX(Υλικά!$I$3:$I$130,MATCH($C51,Υλικά!$B$3:$B$130,0),1)/INDEX(Υλικά!$E$3:$E$130,MATCH($C51,Υλικά!$B$3:$B$130,0),1),0)</f>
        <v>27.99</v>
      </c>
      <c r="I51" s="16">
        <f>$F51*Ref!$B$2</f>
        <v>0</v>
      </c>
      <c r="J51" s="17">
        <f>$G51*Ref!$B$3</f>
        <v>0</v>
      </c>
      <c r="K51" s="18">
        <f>$H51*Ref!$B$4</f>
        <v>251.91</v>
      </c>
      <c r="L51" s="19">
        <f t="shared" si="1"/>
        <v>251.91</v>
      </c>
      <c r="M51" s="3"/>
      <c r="N51" s="3"/>
      <c r="O51" s="3"/>
      <c r="P51" s="3"/>
    </row>
    <row r="52" spans="1:18" x14ac:dyDescent="0.35">
      <c r="A52" s="11">
        <f t="shared" si="0"/>
        <v>3</v>
      </c>
      <c r="B52" s="31" t="s">
        <v>119</v>
      </c>
      <c r="C52" s="3" t="s">
        <v>27</v>
      </c>
      <c r="D52" s="3" t="str">
        <f>IF(C52&lt;&gt;"",INDEX(Υλικά!$D$3:$D$130,MATCH(C52,Υλικά!$B$3:$B$130,0),1),"")</f>
        <v>gr</v>
      </c>
      <c r="E52" s="3">
        <v>150</v>
      </c>
      <c r="F52" s="16">
        <f>IF(C52&lt;&gt;"",$E52*INDEX(Υλικά!$G$3:$G$130,MATCH($C52,Υλικά!$B$3:$B$130,0),1)/INDEX(Υλικά!$E$3:$E$130,MATCH($C52,Υλικά!$B$3:$B$130,0),1),0)</f>
        <v>1.65</v>
      </c>
      <c r="G52" s="17">
        <f>IF(C52&lt;&gt;"",$E52*INDEX(Υλικά!$H$3:$H$130,MATCH($C52,Υλικά!$B$3:$B$130,0),1)/INDEX(Υλικά!$E$3:$E$130,MATCH($C52,Υλικά!$B$3:$B$130,0),1),0)</f>
        <v>13.95</v>
      </c>
      <c r="H52" s="18">
        <f>IF(C52&lt;&gt;"",$E52*INDEX(Υλικά!$I$3:$I$130,MATCH($C52,Υλικά!$B$3:$B$130,0),1)/INDEX(Υλικά!$E$3:$E$130,MATCH($C52,Υλικά!$B$3:$B$130,0),1),0)</f>
        <v>0.15</v>
      </c>
      <c r="I52" s="16">
        <f>$F52*Ref!$B$2</f>
        <v>6.6</v>
      </c>
      <c r="J52" s="17">
        <f>$G52*Ref!$B$3</f>
        <v>55.8</v>
      </c>
      <c r="K52" s="18">
        <f>$H52*Ref!$B$4</f>
        <v>1.3499999999999999</v>
      </c>
      <c r="L52" s="19">
        <f t="shared" si="1"/>
        <v>63.75</v>
      </c>
      <c r="M52" s="3"/>
      <c r="N52" s="3"/>
      <c r="O52" s="3"/>
      <c r="P52" s="3"/>
    </row>
    <row r="53" spans="1:18" x14ac:dyDescent="0.35">
      <c r="A53" s="11">
        <f t="shared" si="0"/>
        <v>4</v>
      </c>
      <c r="B53" s="31" t="s">
        <v>119</v>
      </c>
      <c r="C53" s="3" t="s">
        <v>109</v>
      </c>
      <c r="D53" s="3" t="str">
        <f>IF(C53&lt;&gt;"",INDEX(Υλικά!$D$3:$D$130,MATCH(C53,Υλικά!$B$3:$B$130,0),1),"")</f>
        <v>gr</v>
      </c>
      <c r="E53" s="3">
        <v>415</v>
      </c>
      <c r="F53" s="16">
        <f>IF(C53&lt;&gt;"",$E53*INDEX(Υλικά!$G$3:$G$130,MATCH($C53,Υλικά!$B$3:$B$130,0),1)/INDEX(Υλικά!$E$3:$E$130,MATCH($C53,Υλικά!$B$3:$B$130,0),1),0)</f>
        <v>4.9800000000000004</v>
      </c>
      <c r="G53" s="17">
        <f>IF(C53&lt;&gt;"",$E53*INDEX(Υλικά!$H$3:$H$130,MATCH($C53,Υλικά!$B$3:$B$130,0),1)/INDEX(Υλικά!$E$3:$E$130,MATCH($C53,Υλικά!$B$3:$B$130,0),1),0)</f>
        <v>12.865</v>
      </c>
      <c r="H53" s="18">
        <f>IF(C53&lt;&gt;"",$E53*INDEX(Υλικά!$I$3:$I$130,MATCH($C53,Υλικά!$B$3:$B$130,0),1)/INDEX(Υλικά!$E$3:$E$130,MATCH($C53,Υλικά!$B$3:$B$130,0),1),0)</f>
        <v>1.2450000000000001</v>
      </c>
      <c r="I53" s="16">
        <f>$F53*Ref!$B$2</f>
        <v>19.920000000000002</v>
      </c>
      <c r="J53" s="17">
        <f>$G53*Ref!$B$3</f>
        <v>51.46</v>
      </c>
      <c r="K53" s="18">
        <f>$H53*Ref!$B$4</f>
        <v>11.205000000000002</v>
      </c>
      <c r="L53" s="19">
        <f t="shared" si="1"/>
        <v>82.584999999999994</v>
      </c>
      <c r="M53" s="3"/>
      <c r="N53" s="3"/>
      <c r="O53" s="3"/>
      <c r="P53" s="3"/>
    </row>
    <row r="54" spans="1:18" x14ac:dyDescent="0.35">
      <c r="A54" s="11">
        <f t="shared" si="0"/>
        <v>5</v>
      </c>
      <c r="B54" s="31" t="s">
        <v>119</v>
      </c>
      <c r="C54" s="3" t="s">
        <v>120</v>
      </c>
      <c r="D54" s="3" t="str">
        <f>IF(C54&lt;&gt;"",INDEX(Υλικά!$D$3:$D$130,MATCH(C54,Υλικά!$B$3:$B$130,0),1),"")</f>
        <v>gr</v>
      </c>
      <c r="E54" s="3">
        <v>250</v>
      </c>
      <c r="F54" s="16">
        <f>IF(C54&lt;&gt;"",$E54*INDEX(Υλικά!$G$3:$G$130,MATCH($C54,Υλικά!$B$3:$B$130,0),1)/INDEX(Υλικά!$E$3:$E$130,MATCH($C54,Υλικά!$B$3:$B$130,0),1),0)</f>
        <v>2.75</v>
      </c>
      <c r="G54" s="17">
        <f>IF(C54&lt;&gt;"",$E54*INDEX(Υλικά!$H$3:$H$130,MATCH($C54,Υλικά!$B$3:$B$130,0),1)/INDEX(Υλικά!$E$3:$E$130,MATCH($C54,Υλικά!$B$3:$B$130,0),1),0)</f>
        <v>24.25</v>
      </c>
      <c r="H54" s="18">
        <f>IF(C54&lt;&gt;"",$E54*INDEX(Υλικά!$I$3:$I$130,MATCH($C54,Υλικά!$B$3:$B$130,0),1)/INDEX(Υλικά!$E$3:$E$130,MATCH($C54,Υλικά!$B$3:$B$130,0),1),0)</f>
        <v>0.5</v>
      </c>
      <c r="I54" s="16">
        <f>$F54*Ref!$B$2</f>
        <v>11</v>
      </c>
      <c r="J54" s="17">
        <f>$G54*Ref!$B$3</f>
        <v>97</v>
      </c>
      <c r="K54" s="18">
        <f>$H54*Ref!$B$4</f>
        <v>4.5</v>
      </c>
      <c r="L54" s="19">
        <f t="shared" si="1"/>
        <v>112.5</v>
      </c>
      <c r="M54" s="3"/>
      <c r="N54" s="3"/>
      <c r="O54" s="3"/>
      <c r="P54" s="3"/>
    </row>
    <row r="55" spans="1:18" x14ac:dyDescent="0.35">
      <c r="A55" s="11">
        <f t="shared" si="0"/>
        <v>6</v>
      </c>
      <c r="B55" s="31" t="s">
        <v>119</v>
      </c>
      <c r="C55" s="3" t="s">
        <v>122</v>
      </c>
      <c r="D55" s="3" t="str">
        <f>IF(C55&lt;&gt;"",INDEX(Υλικά!$D$3:$D$130,MATCH(C55,Υλικά!$B$3:$B$130,0),1),"")</f>
        <v>gr</v>
      </c>
      <c r="E55" s="3">
        <v>100</v>
      </c>
      <c r="F55" s="16">
        <f>IF(C55&lt;&gt;"",$E55*INDEX(Υλικά!$G$3:$G$130,MATCH($C55,Υλικά!$B$3:$B$130,0),1)/INDEX(Υλικά!$E$3:$E$130,MATCH($C55,Υλικά!$B$3:$B$130,0),1),0)</f>
        <v>14.5</v>
      </c>
      <c r="G55" s="17">
        <f>IF(C55&lt;&gt;"",$E55*INDEX(Υλικά!$H$3:$H$130,MATCH($C55,Υλικά!$B$3:$B$130,0),1)/INDEX(Υλικά!$E$3:$E$130,MATCH($C55,Υλικά!$B$3:$B$130,0),1),0)</f>
        <v>69.099999999999994</v>
      </c>
      <c r="H55" s="18">
        <f>IF(C55&lt;&gt;"",$E55*INDEX(Υλικά!$I$3:$I$130,MATCH($C55,Υλικά!$B$3:$B$130,0),1)/INDEX(Υλικά!$E$3:$E$130,MATCH($C55,Υλικά!$B$3:$B$130,0),1),0)</f>
        <v>7.5</v>
      </c>
      <c r="I55" s="16">
        <f>$F55*Ref!$B$2</f>
        <v>58</v>
      </c>
      <c r="J55" s="17">
        <f>$G55*Ref!$B$3</f>
        <v>276.39999999999998</v>
      </c>
      <c r="K55" s="18">
        <f>$H55*Ref!$B$4</f>
        <v>67.5</v>
      </c>
      <c r="L55" s="19">
        <f t="shared" si="1"/>
        <v>401.9</v>
      </c>
      <c r="M55" s="3"/>
      <c r="N55" s="3"/>
      <c r="O55" s="3"/>
      <c r="P55" s="3"/>
      <c r="R55">
        <f>150*3650/2000</f>
        <v>273.75</v>
      </c>
    </row>
    <row r="56" spans="1:18" x14ac:dyDescent="0.35">
      <c r="A56" s="11">
        <f t="shared" si="0"/>
        <v>7</v>
      </c>
      <c r="B56" s="31" t="s">
        <v>119</v>
      </c>
      <c r="C56" s="3" t="s">
        <v>21</v>
      </c>
      <c r="D56" s="3" t="str">
        <f>IF(C56&lt;&gt;"",INDEX(Υλικά!$D$3:$D$130,MATCH(C56,Υλικά!$B$3:$B$130,0),1),"")</f>
        <v>pc</v>
      </c>
      <c r="E56" s="3">
        <v>1</v>
      </c>
      <c r="F56" s="16">
        <f>IF(C56&lt;&gt;"",$E56*INDEX(Υλικά!$G$3:$G$130,MATCH($C56,Υλικά!$B$3:$B$130,0),1)/INDEX(Υλικά!$E$3:$E$130,MATCH($C56,Υλικά!$B$3:$B$130,0),1),0)</f>
        <v>7.8</v>
      </c>
      <c r="G56" s="17">
        <f>IF(C56&lt;&gt;"",$E56*INDEX(Υλικά!$H$3:$H$130,MATCH($C56,Υλικά!$B$3:$B$130,0),1)/INDEX(Υλικά!$E$3:$E$130,MATCH($C56,Υλικά!$B$3:$B$130,0),1),0)</f>
        <v>0.66</v>
      </c>
      <c r="H56" s="18">
        <f>IF(C56&lt;&gt;"",$E56*INDEX(Υλικά!$I$3:$I$130,MATCH($C56,Υλικά!$B$3:$B$130,0),1)/INDEX(Υλικά!$E$3:$E$130,MATCH($C56,Υλικά!$B$3:$B$130,0),1),0)</f>
        <v>6.6</v>
      </c>
      <c r="I56" s="16">
        <f>$F56*Ref!$B$2</f>
        <v>31.2</v>
      </c>
      <c r="J56" s="17">
        <f>$G56*Ref!$B$3</f>
        <v>2.64</v>
      </c>
      <c r="K56" s="18">
        <f>$H56*Ref!$B$4</f>
        <v>59.4</v>
      </c>
      <c r="L56" s="19">
        <f t="shared" si="1"/>
        <v>93.24</v>
      </c>
      <c r="M56" s="3"/>
      <c r="N56" s="3"/>
      <c r="O56" s="3"/>
      <c r="P56" s="3"/>
    </row>
    <row r="57" spans="1:18" x14ac:dyDescent="0.35">
      <c r="A57" s="11">
        <f t="shared" si="0"/>
        <v>1</v>
      </c>
      <c r="B57" s="25" t="s">
        <v>131</v>
      </c>
      <c r="C57" s="3" t="s">
        <v>69</v>
      </c>
      <c r="D57" s="3" t="str">
        <f>IF(C57&lt;&gt;"",INDEX(Υλικά!$D$3:$D$130,MATCH(C57,Υλικά!$B$3:$B$130,0),1),"")</f>
        <v>gr</v>
      </c>
      <c r="E57" s="3">
        <v>1050</v>
      </c>
      <c r="F57" s="16">
        <f>IF(C57&lt;&gt;"",$E57*INDEX(Υλικά!$G$3:$G$130,MATCH($C57,Υλικά!$B$3:$B$130,0),1)/INDEX(Υλικά!$E$3:$E$130,MATCH($C57,Υλικά!$B$3:$B$130,0),1),0)</f>
        <v>252</v>
      </c>
      <c r="G57" s="17">
        <f>IF(C57&lt;&gt;"",$E57*INDEX(Υλικά!$H$3:$H$130,MATCH($C57,Υλικά!$B$3:$B$130,0),1)/INDEX(Υλικά!$E$3:$E$130,MATCH($C57,Υλικά!$B$3:$B$130,0),1),0)</f>
        <v>0</v>
      </c>
      <c r="H57" s="18">
        <f>IF(C57&lt;&gt;"",$E57*INDEX(Υλικά!$I$3:$I$130,MATCH($C57,Υλικά!$B$3:$B$130,0),1)/INDEX(Υλικά!$E$3:$E$130,MATCH($C57,Υλικά!$B$3:$B$130,0),1),0)</f>
        <v>84</v>
      </c>
      <c r="I57" s="16">
        <f>$F57*Ref!$B$2</f>
        <v>1008</v>
      </c>
      <c r="J57" s="17">
        <f>$G57*Ref!$B$3</f>
        <v>0</v>
      </c>
      <c r="K57" s="18">
        <f>$H57*Ref!$B$4</f>
        <v>756</v>
      </c>
      <c r="L57" s="19">
        <f t="shared" si="1"/>
        <v>1764</v>
      </c>
      <c r="M57" s="3"/>
      <c r="N57" s="3"/>
      <c r="O57" s="3"/>
      <c r="P57" s="3"/>
    </row>
    <row r="58" spans="1:18" x14ac:dyDescent="0.35">
      <c r="A58" s="11">
        <f t="shared" si="0"/>
        <v>2</v>
      </c>
      <c r="B58" s="25" t="s">
        <v>131</v>
      </c>
      <c r="C58" s="3" t="s">
        <v>132</v>
      </c>
      <c r="D58" s="3" t="str">
        <f>IF(C58&lt;&gt;"",INDEX(Υλικά!$D$3:$D$130,MATCH(C58,Υλικά!$B$3:$B$130,0),1),"")</f>
        <v>gr</v>
      </c>
      <c r="E58" s="3">
        <v>525</v>
      </c>
      <c r="F58" s="16">
        <f>IF(C58&lt;&gt;"",$E58*INDEX(Υλικά!$G$3:$G$130,MATCH($C58,Υλικά!$B$3:$B$130,0),1)/INDEX(Υλικά!$E$3:$E$130,MATCH($C58,Υλικά!$B$3:$B$130,0),1),0)</f>
        <v>141.75</v>
      </c>
      <c r="G58" s="17">
        <f>IF(C58&lt;&gt;"",$E58*INDEX(Υλικά!$H$3:$H$130,MATCH($C58,Υλικά!$B$3:$B$130,0),1)/INDEX(Υλικά!$E$3:$E$130,MATCH($C58,Υλικά!$B$3:$B$130,0),1),0)</f>
        <v>0</v>
      </c>
      <c r="H58" s="18">
        <f>IF(C58&lt;&gt;"",$E58*INDEX(Υλικά!$I$3:$I$130,MATCH($C58,Υλικά!$B$3:$B$130,0),1)/INDEX(Υλικά!$E$3:$E$130,MATCH($C58,Υλικά!$B$3:$B$130,0),1),0)</f>
        <v>73.5</v>
      </c>
      <c r="I58" s="16">
        <f>$F58*Ref!$B$2</f>
        <v>567</v>
      </c>
      <c r="J58" s="17">
        <f>$G58*Ref!$B$3</f>
        <v>0</v>
      </c>
      <c r="K58" s="18">
        <f>$H58*Ref!$B$4</f>
        <v>661.5</v>
      </c>
      <c r="L58" s="19">
        <f t="shared" si="1"/>
        <v>1228.5</v>
      </c>
      <c r="M58" s="3"/>
      <c r="N58" s="3"/>
      <c r="O58" s="3"/>
      <c r="P58" s="3"/>
    </row>
    <row r="59" spans="1:18" x14ac:dyDescent="0.35">
      <c r="A59" s="11">
        <f t="shared" si="0"/>
        <v>3</v>
      </c>
      <c r="B59" s="25" t="s">
        <v>131</v>
      </c>
      <c r="C59" s="3" t="s">
        <v>8</v>
      </c>
      <c r="D59" s="3" t="str">
        <f>IF(C59&lt;&gt;"",INDEX(Υλικά!$D$3:$D$130,MATCH(C59,Υλικά!$B$3:$B$130,0),1),"")</f>
        <v>gr</v>
      </c>
      <c r="E59" s="3">
        <v>30</v>
      </c>
      <c r="F59" s="16">
        <f>IF(C59&lt;&gt;"",$E59*INDEX(Υλικά!$G$3:$G$130,MATCH($C59,Υλικά!$B$3:$B$130,0),1)/INDEX(Υλικά!$E$3:$E$130,MATCH($C59,Υλικά!$B$3:$B$130,0),1),0)</f>
        <v>0</v>
      </c>
      <c r="G59" s="17">
        <f>IF(C59&lt;&gt;"",$E59*INDEX(Υλικά!$H$3:$H$130,MATCH($C59,Υλικά!$B$3:$B$130,0),1)/INDEX(Υλικά!$E$3:$E$130,MATCH($C59,Υλικά!$B$3:$B$130,0),1),0)</f>
        <v>0</v>
      </c>
      <c r="H59" s="18">
        <f>IF(C59&lt;&gt;"",$E59*INDEX(Υλικά!$I$3:$I$130,MATCH($C59,Υλικά!$B$3:$B$130,0),1)/INDEX(Υλικά!$E$3:$E$130,MATCH($C59,Υλικά!$B$3:$B$130,0),1),0)</f>
        <v>27.99</v>
      </c>
      <c r="I59" s="16">
        <f>$F59*Ref!$B$2</f>
        <v>0</v>
      </c>
      <c r="J59" s="17">
        <f>$G59*Ref!$B$3</f>
        <v>0</v>
      </c>
      <c r="K59" s="18">
        <f>$H59*Ref!$B$4</f>
        <v>251.91</v>
      </c>
      <c r="L59" s="19">
        <f t="shared" si="1"/>
        <v>251.91</v>
      </c>
      <c r="M59" s="3"/>
      <c r="N59" s="3"/>
      <c r="O59" s="3"/>
      <c r="P59" s="3"/>
    </row>
    <row r="60" spans="1:18" x14ac:dyDescent="0.35">
      <c r="A60" s="11">
        <f t="shared" si="0"/>
        <v>4</v>
      </c>
      <c r="B60" s="25" t="s">
        <v>131</v>
      </c>
      <c r="C60" s="3" t="s">
        <v>122</v>
      </c>
      <c r="D60" s="3" t="str">
        <f>IF(C60&lt;&gt;"",INDEX(Υλικά!$D$3:$D$130,MATCH(C60,Υλικά!$B$3:$B$130,0),1),"")</f>
        <v>gr</v>
      </c>
      <c r="E60" s="3">
        <v>100</v>
      </c>
      <c r="F60" s="16">
        <f>IF(C60&lt;&gt;"",$E60*INDEX(Υλικά!$G$3:$G$130,MATCH($C60,Υλικά!$B$3:$B$130,0),1)/INDEX(Υλικά!$E$3:$E$130,MATCH($C60,Υλικά!$B$3:$B$130,0),1),0)</f>
        <v>14.5</v>
      </c>
      <c r="G60" s="17">
        <f>IF(C60&lt;&gt;"",$E60*INDEX(Υλικά!$H$3:$H$130,MATCH($C60,Υλικά!$B$3:$B$130,0),1)/INDEX(Υλικά!$E$3:$E$130,MATCH($C60,Υλικά!$B$3:$B$130,0),1),0)</f>
        <v>69.099999999999994</v>
      </c>
      <c r="H60" s="18">
        <f>IF(C60&lt;&gt;"",$E60*INDEX(Υλικά!$I$3:$I$130,MATCH($C60,Υλικά!$B$3:$B$130,0),1)/INDEX(Υλικά!$E$3:$E$130,MATCH($C60,Υλικά!$B$3:$B$130,0),1),0)</f>
        <v>7.5</v>
      </c>
      <c r="I60" s="16">
        <f>$F60*Ref!$B$2</f>
        <v>58</v>
      </c>
      <c r="J60" s="17">
        <f>$G60*Ref!$B$3</f>
        <v>276.39999999999998</v>
      </c>
      <c r="K60" s="18">
        <f>$H60*Ref!$B$4</f>
        <v>67.5</v>
      </c>
      <c r="L60" s="19">
        <f t="shared" si="1"/>
        <v>401.9</v>
      </c>
      <c r="M60" s="19"/>
      <c r="N60" s="3"/>
      <c r="O60" s="3"/>
      <c r="P60" s="3"/>
    </row>
    <row r="61" spans="1:18" x14ac:dyDescent="0.35">
      <c r="A61" s="11">
        <f t="shared" si="0"/>
        <v>5</v>
      </c>
      <c r="B61" s="25" t="s">
        <v>131</v>
      </c>
      <c r="C61" s="3" t="s">
        <v>8</v>
      </c>
      <c r="D61" s="3" t="str">
        <f>IF(C61&lt;&gt;"",INDEX(Υλικά!$D$3:$D$130,MATCH(C61,Υλικά!$B$3:$B$130,0),1),"")</f>
        <v>gr</v>
      </c>
      <c r="E61" s="3">
        <v>100</v>
      </c>
      <c r="F61" s="16">
        <f>IF(C61&lt;&gt;"",$E61*INDEX(Υλικά!$G$3:$G$130,MATCH($C61,Υλικά!$B$3:$B$130,0),1)/INDEX(Υλικά!$E$3:$E$130,MATCH($C61,Υλικά!$B$3:$B$130,0),1),0)</f>
        <v>0</v>
      </c>
      <c r="G61" s="17">
        <f>IF(C61&lt;&gt;"",$E61*INDEX(Υλικά!$H$3:$H$130,MATCH($C61,Υλικά!$B$3:$B$130,0),1)/INDEX(Υλικά!$E$3:$E$130,MATCH($C61,Υλικά!$B$3:$B$130,0),1),0)</f>
        <v>0</v>
      </c>
      <c r="H61" s="18">
        <f>IF(C61&lt;&gt;"",$E61*INDEX(Υλικά!$I$3:$I$130,MATCH($C61,Υλικά!$B$3:$B$130,0),1)/INDEX(Υλικά!$E$3:$E$130,MATCH($C61,Υλικά!$B$3:$B$130,0),1),0)</f>
        <v>93.3</v>
      </c>
      <c r="I61" s="16">
        <f>$F61*Ref!$B$2</f>
        <v>0</v>
      </c>
      <c r="J61" s="17">
        <f>$G61*Ref!$B$3</f>
        <v>0</v>
      </c>
      <c r="K61" s="18">
        <f>$H61*Ref!$B$4</f>
        <v>839.69999999999993</v>
      </c>
      <c r="L61" s="19">
        <f t="shared" si="1"/>
        <v>839.69999999999993</v>
      </c>
      <c r="M61" s="3"/>
      <c r="N61" s="3"/>
      <c r="O61" s="3"/>
      <c r="P61" s="3"/>
    </row>
    <row r="62" spans="1:18" x14ac:dyDescent="0.35">
      <c r="A62" s="11">
        <f t="shared" si="0"/>
        <v>6</v>
      </c>
      <c r="B62" s="25" t="s">
        <v>131</v>
      </c>
      <c r="C62" s="3" t="s">
        <v>11</v>
      </c>
      <c r="D62" s="3" t="str">
        <f>IF(C62&lt;&gt;"",INDEX(Υλικά!$D$3:$D$130,MATCH(C62,Υλικά!$B$3:$B$130,0),1),"")</f>
        <v>pc</v>
      </c>
      <c r="E62" s="3">
        <v>2</v>
      </c>
      <c r="F62" s="16">
        <f>IF(C62&lt;&gt;"",$E62*INDEX(Υλικά!$G$3:$G$130,MATCH($C62,Υλικά!$B$3:$B$130,0),1)/INDEX(Υλικά!$E$3:$E$130,MATCH($C62,Υλικά!$B$3:$B$130,0),1),0)</f>
        <v>9.6</v>
      </c>
      <c r="G62" s="17">
        <f>IF(C62&lt;&gt;"",$E62*INDEX(Υλικά!$H$3:$H$130,MATCH($C62,Υλικά!$B$3:$B$130,0),1)/INDEX(Υλικά!$E$3:$E$130,MATCH($C62,Υλικά!$B$3:$B$130,0),1),0)</f>
        <v>36.799999999999997</v>
      </c>
      <c r="H62" s="18">
        <f>IF(C62&lt;&gt;"",$E62*INDEX(Υλικά!$I$3:$I$130,MATCH($C62,Υλικά!$B$3:$B$130,0),1)/INDEX(Υλικά!$E$3:$E$130,MATCH($C62,Υλικά!$B$3:$B$130,0),1),0)</f>
        <v>0.24</v>
      </c>
      <c r="I62" s="16">
        <f>$F62*Ref!$B$2</f>
        <v>38.4</v>
      </c>
      <c r="J62" s="17">
        <f>$G62*Ref!$B$3</f>
        <v>147.19999999999999</v>
      </c>
      <c r="K62" s="18">
        <f>$H62*Ref!$B$4</f>
        <v>2.16</v>
      </c>
      <c r="L62" s="19">
        <f t="shared" si="1"/>
        <v>187.76</v>
      </c>
      <c r="M62" s="3"/>
      <c r="N62" s="3"/>
      <c r="O62" s="3"/>
      <c r="P62" s="3"/>
    </row>
    <row r="63" spans="1:18" x14ac:dyDescent="0.35">
      <c r="A63" s="11">
        <f t="shared" si="0"/>
        <v>1</v>
      </c>
      <c r="B63" s="31" t="s">
        <v>137</v>
      </c>
      <c r="C63" s="3" t="s">
        <v>8</v>
      </c>
      <c r="D63" s="3" t="str">
        <f>IF(C63&lt;&gt;"",INDEX(Υλικά!$D$3:$D$130,MATCH(C63,Υλικά!$B$3:$B$130,0),1),"")</f>
        <v>gr</v>
      </c>
      <c r="E63" s="3">
        <v>35</v>
      </c>
      <c r="F63" s="16">
        <f>IF(C63&lt;&gt;"",$E63*INDEX(Υλικά!$G$3:$G$130,MATCH($C63,Υλικά!$B$3:$B$130,0),1)/INDEX(Υλικά!$E$3:$E$130,MATCH($C63,Υλικά!$B$3:$B$130,0),1),0)</f>
        <v>0</v>
      </c>
      <c r="G63" s="17">
        <f>IF(C63&lt;&gt;"",$E63*INDEX(Υλικά!$H$3:$H$130,MATCH($C63,Υλικά!$B$3:$B$130,0),1)/INDEX(Υλικά!$E$3:$E$130,MATCH($C63,Υλικά!$B$3:$B$130,0),1),0)</f>
        <v>0</v>
      </c>
      <c r="H63" s="18">
        <f>IF(C63&lt;&gt;"",$E63*INDEX(Υλικά!$I$3:$I$130,MATCH($C63,Υλικά!$B$3:$B$130,0),1)/INDEX(Υλικά!$E$3:$E$130,MATCH($C63,Υλικά!$B$3:$B$130,0),1),0)</f>
        <v>32.655000000000001</v>
      </c>
      <c r="I63" s="16">
        <f>$F63*Ref!$B$2</f>
        <v>0</v>
      </c>
      <c r="J63" s="17">
        <f>$G63*Ref!$B$3</f>
        <v>0</v>
      </c>
      <c r="K63" s="18">
        <f>$H63*Ref!$B$4</f>
        <v>293.89499999999998</v>
      </c>
      <c r="L63" s="19">
        <f t="shared" si="1"/>
        <v>293.89499999999998</v>
      </c>
      <c r="M63" s="3"/>
      <c r="N63" s="3"/>
      <c r="O63" s="3"/>
      <c r="P63" s="3"/>
    </row>
    <row r="64" spans="1:18" x14ac:dyDescent="0.35">
      <c r="A64" s="11">
        <f t="shared" si="0"/>
        <v>2</v>
      </c>
      <c r="B64" s="31" t="s">
        <v>137</v>
      </c>
      <c r="C64" s="3" t="s">
        <v>27</v>
      </c>
      <c r="D64" s="3" t="str">
        <f>IF(C64&lt;&gt;"",INDEX(Υλικά!$D$3:$D$130,MATCH(C64,Υλικά!$B$3:$B$130,0),1),"")</f>
        <v>gr</v>
      </c>
      <c r="E64" s="3">
        <v>270</v>
      </c>
      <c r="F64" s="16">
        <f>IF(C64&lt;&gt;"",$E64*INDEX(Υλικά!$G$3:$G$130,MATCH($C64,Υλικά!$B$3:$B$130,0),1)/INDEX(Υλικά!$E$3:$E$130,MATCH($C64,Υλικά!$B$3:$B$130,0),1),0)</f>
        <v>2.97</v>
      </c>
      <c r="G64" s="17">
        <f>IF(C64&lt;&gt;"",$E64*INDEX(Υλικά!$H$3:$H$130,MATCH($C64,Υλικά!$B$3:$B$130,0),1)/INDEX(Υλικά!$E$3:$E$130,MATCH($C64,Υλικά!$B$3:$B$130,0),1),0)</f>
        <v>25.11</v>
      </c>
      <c r="H64" s="18">
        <f>IF(C64&lt;&gt;"",$E64*INDEX(Υλικά!$I$3:$I$130,MATCH($C64,Υλικά!$B$3:$B$130,0),1)/INDEX(Υλικά!$E$3:$E$130,MATCH($C64,Υλικά!$B$3:$B$130,0),1),0)</f>
        <v>0.27</v>
      </c>
      <c r="I64" s="16">
        <f>$F64*Ref!$B$2</f>
        <v>11.88</v>
      </c>
      <c r="J64" s="17">
        <f>$G64*Ref!$B$3</f>
        <v>100.44</v>
      </c>
      <c r="K64" s="18">
        <f>$H64*Ref!$B$4</f>
        <v>2.4300000000000002</v>
      </c>
      <c r="L64" s="19">
        <f t="shared" si="1"/>
        <v>114.75</v>
      </c>
      <c r="M64" s="3"/>
      <c r="N64" s="3"/>
      <c r="O64" s="3"/>
      <c r="P64" s="3"/>
    </row>
    <row r="65" spans="1:16" x14ac:dyDescent="0.35">
      <c r="A65" s="11">
        <f t="shared" si="0"/>
        <v>3</v>
      </c>
      <c r="B65" s="31" t="s">
        <v>137</v>
      </c>
      <c r="C65" s="3" t="s">
        <v>121</v>
      </c>
      <c r="D65" s="3" t="str">
        <f>IF(C65&lt;&gt;"",INDEX(Υλικά!$D$3:$D$130,MATCH(C65,Υλικά!$B$3:$B$130,0),1),"")</f>
        <v>gr</v>
      </c>
      <c r="E65" s="3">
        <v>540</v>
      </c>
      <c r="F65" s="16">
        <f>IF(C65&lt;&gt;"",$E65*INDEX(Υλικά!$G$3:$G$130,MATCH($C65,Υλικά!$B$3:$B$130,0),1)/INDEX(Υλικά!$E$3:$E$130,MATCH($C65,Υλικά!$B$3:$B$130,0),1),0)</f>
        <v>135</v>
      </c>
      <c r="G65" s="17">
        <f>IF(C65&lt;&gt;"",$E65*INDEX(Υλικά!$H$3:$H$130,MATCH($C65,Υλικά!$B$3:$B$130,0),1)/INDEX(Υλικά!$E$3:$E$130,MATCH($C65,Υλικά!$B$3:$B$130,0),1),0)</f>
        <v>0</v>
      </c>
      <c r="H65" s="18">
        <f>IF(C65&lt;&gt;"",$E65*INDEX(Υλικά!$I$3:$I$130,MATCH($C65,Υλικά!$B$3:$B$130,0),1)/INDEX(Υλικά!$E$3:$E$130,MATCH($C65,Υλικά!$B$3:$B$130,0),1),0)</f>
        <v>5.4</v>
      </c>
      <c r="I65" s="16">
        <f>$F65*Ref!$B$2</f>
        <v>540</v>
      </c>
      <c r="J65" s="17">
        <f>$G65*Ref!$B$3</f>
        <v>0</v>
      </c>
      <c r="K65" s="18">
        <f>$H65*Ref!$B$4</f>
        <v>48.6</v>
      </c>
      <c r="L65" s="19">
        <f t="shared" si="1"/>
        <v>588.6</v>
      </c>
      <c r="M65" s="3"/>
      <c r="N65" s="3"/>
      <c r="O65" s="3"/>
      <c r="P65" s="3"/>
    </row>
    <row r="66" spans="1:16" x14ac:dyDescent="0.35">
      <c r="A66" s="11">
        <f t="shared" si="0"/>
        <v>4</v>
      </c>
      <c r="B66" s="31" t="s">
        <v>137</v>
      </c>
      <c r="C66" s="3" t="s">
        <v>120</v>
      </c>
      <c r="D66" s="3" t="str">
        <f>IF(C66&lt;&gt;"",INDEX(Υλικά!$D$3:$D$130,MATCH(C66,Υλικά!$B$3:$B$130,0),1),"")</f>
        <v>gr</v>
      </c>
      <c r="E66" s="3">
        <v>310</v>
      </c>
      <c r="F66" s="16">
        <f>IF(C66&lt;&gt;"",$E66*INDEX(Υλικά!$G$3:$G$130,MATCH($C66,Υλικά!$B$3:$B$130,0),1)/INDEX(Υλικά!$E$3:$E$130,MATCH($C66,Υλικά!$B$3:$B$130,0),1),0)</f>
        <v>3.41</v>
      </c>
      <c r="G66" s="17">
        <f>IF(C66&lt;&gt;"",$E66*INDEX(Υλικά!$H$3:$H$130,MATCH($C66,Υλικά!$B$3:$B$130,0),1)/INDEX(Υλικά!$E$3:$E$130,MATCH($C66,Υλικά!$B$3:$B$130,0),1),0)</f>
        <v>30.07</v>
      </c>
      <c r="H66" s="18">
        <f>IF(C66&lt;&gt;"",$E66*INDEX(Υλικά!$I$3:$I$130,MATCH($C66,Υλικά!$B$3:$B$130,0),1)/INDEX(Υλικά!$E$3:$E$130,MATCH($C66,Υλικά!$B$3:$B$130,0),1),0)</f>
        <v>0.62</v>
      </c>
      <c r="I66" s="16">
        <f>$F66*Ref!$B$2</f>
        <v>13.64</v>
      </c>
      <c r="J66" s="17">
        <f>$G66*Ref!$B$3</f>
        <v>120.28</v>
      </c>
      <c r="K66" s="18">
        <f>$H66*Ref!$B$4</f>
        <v>5.58</v>
      </c>
      <c r="L66" s="19">
        <f t="shared" si="1"/>
        <v>139.50000000000003</v>
      </c>
      <c r="M66" s="3"/>
      <c r="N66" s="3"/>
      <c r="O66" s="3"/>
      <c r="P66" s="3"/>
    </row>
    <row r="67" spans="1:16" x14ac:dyDescent="0.35">
      <c r="A67" s="11">
        <f t="shared" ref="A67:A130" si="2">IF($B67&lt;&gt;"",IF($B67&lt;&gt;$B66,1,$A66+1),"")</f>
        <v>5</v>
      </c>
      <c r="B67" s="31" t="s">
        <v>137</v>
      </c>
      <c r="C67" s="3" t="s">
        <v>128</v>
      </c>
      <c r="D67" s="3" t="str">
        <f>IF(C67&lt;&gt;"",INDEX(Υλικά!$D$3:$D$130,MATCH(C67,Υλικά!$B$3:$B$130,0),1),"")</f>
        <v>gr</v>
      </c>
      <c r="E67" s="3">
        <v>570</v>
      </c>
      <c r="F67" s="16">
        <f>IF(C67&lt;&gt;"",$E67*INDEX(Υλικά!$G$3:$G$130,MATCH($C67,Υλικά!$B$3:$B$130,0),1)/INDEX(Υλικά!$E$3:$E$130,MATCH($C67,Υλικά!$B$3:$B$130,0),1),0)</f>
        <v>11.4</v>
      </c>
      <c r="G67" s="17">
        <f>IF(C67&lt;&gt;"",$E67*INDEX(Υλικά!$H$3:$H$130,MATCH($C67,Υλικά!$B$3:$B$130,0),1)/INDEX(Υλικά!$E$3:$E$130,MATCH($C67,Υλικά!$B$3:$B$130,0),1),0)</f>
        <v>96.9</v>
      </c>
      <c r="H67" s="18">
        <f>IF(C67&lt;&gt;"",$E67*INDEX(Υλικά!$I$3:$I$130,MATCH($C67,Υλικά!$B$3:$B$130,0),1)/INDEX(Υλικά!$E$3:$E$130,MATCH($C67,Υλικά!$B$3:$B$130,0),1),0)</f>
        <v>0</v>
      </c>
      <c r="I67" s="16">
        <f>$F67*Ref!$B$2</f>
        <v>45.6</v>
      </c>
      <c r="J67" s="17">
        <f>$G67*Ref!$B$3</f>
        <v>387.6</v>
      </c>
      <c r="K67" s="18">
        <f>$H67*Ref!$B$4</f>
        <v>0</v>
      </c>
      <c r="L67" s="19">
        <f t="shared" ref="L67:L130" si="3">SUM(I67:K67)</f>
        <v>433.20000000000005</v>
      </c>
      <c r="M67" s="3"/>
      <c r="N67" s="3"/>
      <c r="O67" s="3"/>
      <c r="P67" s="3"/>
    </row>
    <row r="68" spans="1:16" x14ac:dyDescent="0.35">
      <c r="A68" s="11">
        <f t="shared" si="2"/>
        <v>6</v>
      </c>
      <c r="B68" s="31" t="s">
        <v>137</v>
      </c>
      <c r="C68" s="3" t="s">
        <v>92</v>
      </c>
      <c r="D68" s="3" t="str">
        <f>IF(C68&lt;&gt;"",INDEX(Υλικά!$D$3:$D$130,MATCH(C68,Υλικά!$B$3:$B$130,0),1),"")</f>
        <v>gr</v>
      </c>
      <c r="E68" s="3">
        <v>500</v>
      </c>
      <c r="F68" s="16">
        <f>IF(C68&lt;&gt;"",$E68*INDEX(Υλικά!$G$3:$G$130,MATCH($C68,Υλικά!$B$3:$B$130,0),1)/INDEX(Υλικά!$E$3:$E$130,MATCH($C68,Υλικά!$B$3:$B$130,0),1),0)</f>
        <v>0.5</v>
      </c>
      <c r="G68" s="17">
        <f>IF(C68&lt;&gt;"",$E68*INDEX(Υλικά!$H$3:$H$130,MATCH($C68,Υλικά!$B$3:$B$130,0),1)/INDEX(Υλικά!$E$3:$E$130,MATCH($C68,Υλικά!$B$3:$B$130,0),1),0)</f>
        <v>13.5</v>
      </c>
      <c r="H68" s="18">
        <f>IF(C68&lt;&gt;"",$E68*INDEX(Υλικά!$I$3:$I$130,MATCH($C68,Υλικά!$B$3:$B$130,0),1)/INDEX(Υλικά!$E$3:$E$130,MATCH($C68,Υλικά!$B$3:$B$130,0),1),0)</f>
        <v>0.5</v>
      </c>
      <c r="I68" s="16">
        <f>$F68*Ref!$B$2</f>
        <v>2</v>
      </c>
      <c r="J68" s="17">
        <f>$G68*Ref!$B$3</f>
        <v>54</v>
      </c>
      <c r="K68" s="18">
        <f>$H68*Ref!$B$4</f>
        <v>4.5</v>
      </c>
      <c r="L68" s="19">
        <f t="shared" si="3"/>
        <v>60.5</v>
      </c>
      <c r="M68" s="3"/>
      <c r="N68" s="3"/>
      <c r="O68" s="3"/>
      <c r="P68" s="3"/>
    </row>
    <row r="69" spans="1:16" x14ac:dyDescent="0.35">
      <c r="A69" s="11">
        <f t="shared" si="2"/>
        <v>7</v>
      </c>
      <c r="B69" s="31" t="s">
        <v>137</v>
      </c>
      <c r="C69" s="3" t="s">
        <v>138</v>
      </c>
      <c r="D69" s="3" t="str">
        <f>IF(C69&lt;&gt;"",INDEX(Υλικά!$D$3:$D$130,MATCH(C69,Υλικά!$B$3:$B$130,0),1),"")</f>
        <v>gr</v>
      </c>
      <c r="E69" s="3">
        <v>280</v>
      </c>
      <c r="F69" s="16">
        <f>IF(C69&lt;&gt;"",$E69*INDEX(Υλικά!$G$3:$G$130,MATCH($C69,Υλικά!$B$3:$B$130,0),1)/INDEX(Υλικά!$E$3:$E$130,MATCH($C69,Υλικά!$B$3:$B$130,0),1),0)</f>
        <v>8.68</v>
      </c>
      <c r="G69" s="17">
        <f>IF(C69&lt;&gt;"",$E69*INDEX(Υλικά!$H$3:$H$130,MATCH($C69,Υλικά!$B$3:$B$130,0),1)/INDEX(Υλικά!$E$3:$E$130,MATCH($C69,Υλικά!$B$3:$B$130,0),1),0)</f>
        <v>9.24</v>
      </c>
      <c r="H69" s="18">
        <f>IF(C69&lt;&gt;"",$E69*INDEX(Υλικά!$I$3:$I$130,MATCH($C69,Υλικά!$B$3:$B$130,0),1)/INDEX(Υλικά!$E$3:$E$130,MATCH($C69,Υλικά!$B$3:$B$130,0),1),0)</f>
        <v>0.84</v>
      </c>
      <c r="I69" s="16">
        <f>$F69*Ref!$B$2</f>
        <v>34.72</v>
      </c>
      <c r="J69" s="17">
        <f>$G69*Ref!$B$3</f>
        <v>36.96</v>
      </c>
      <c r="K69" s="18">
        <f>$H69*Ref!$B$4</f>
        <v>7.56</v>
      </c>
      <c r="L69" s="19">
        <f t="shared" si="3"/>
        <v>79.240000000000009</v>
      </c>
      <c r="M69" s="3"/>
      <c r="N69" s="3"/>
      <c r="O69" s="3"/>
      <c r="P69" s="3"/>
    </row>
    <row r="70" spans="1:16" x14ac:dyDescent="0.35">
      <c r="A70" s="11">
        <f t="shared" si="2"/>
        <v>8</v>
      </c>
      <c r="B70" s="31" t="s">
        <v>137</v>
      </c>
      <c r="C70" s="3" t="s">
        <v>139</v>
      </c>
      <c r="D70" s="3" t="str">
        <f>IF(C70&lt;&gt;"",INDEX(Υλικά!$D$3:$D$130,MATCH(C70,Υλικά!$B$3:$B$130,0),1),"")</f>
        <v>gr</v>
      </c>
      <c r="E70" s="3">
        <v>300</v>
      </c>
      <c r="F70" s="16">
        <f>IF(C70&lt;&gt;"",$E70*INDEX(Υλικά!$G$3:$G$130,MATCH($C70,Υλικά!$B$3:$B$130,0),1)/INDEX(Υλικά!$E$3:$E$130,MATCH($C70,Υλικά!$B$3:$B$130,0),1),0)</f>
        <v>8.4</v>
      </c>
      <c r="G70" s="17">
        <f>IF(C70&lt;&gt;"",$E70*INDEX(Υλικά!$H$3:$H$130,MATCH($C70,Υλικά!$B$3:$B$130,0),1)/INDEX(Υλικά!$E$3:$E$130,MATCH($C70,Υλικά!$B$3:$B$130,0),1),0)</f>
        <v>21</v>
      </c>
      <c r="H70" s="18">
        <f>IF(C70&lt;&gt;"",$E70*INDEX(Υλικά!$I$3:$I$130,MATCH($C70,Υλικά!$B$3:$B$130,0),1)/INDEX(Υλικά!$E$3:$E$130,MATCH($C70,Υλικά!$B$3:$B$130,0),1),0)</f>
        <v>0</v>
      </c>
      <c r="I70" s="16">
        <f>$F70*Ref!$B$2</f>
        <v>33.6</v>
      </c>
      <c r="J70" s="17">
        <f>$G70*Ref!$B$3</f>
        <v>84</v>
      </c>
      <c r="K70" s="18">
        <f>$H70*Ref!$B$4</f>
        <v>0</v>
      </c>
      <c r="L70" s="19">
        <f t="shared" si="3"/>
        <v>117.6</v>
      </c>
      <c r="M70" s="3"/>
      <c r="N70" s="3"/>
      <c r="O70" s="3"/>
      <c r="P70" s="3"/>
    </row>
    <row r="71" spans="1:16" x14ac:dyDescent="0.35">
      <c r="A71" s="11">
        <f t="shared" si="2"/>
        <v>1</v>
      </c>
      <c r="B71" s="25" t="s">
        <v>143</v>
      </c>
      <c r="C71" s="3" t="s">
        <v>142</v>
      </c>
      <c r="D71" s="3" t="str">
        <f>IF(C71&lt;&gt;"",INDEX(Υλικά!$D$3:$D$130,MATCH(C71,Υλικά!$B$3:$B$130,0),1),"")</f>
        <v>gr</v>
      </c>
      <c r="E71" s="3">
        <v>30</v>
      </c>
      <c r="F71" s="16">
        <f>IF(C71&lt;&gt;"",$E71*INDEX(Υλικά!$G$3:$G$130,MATCH($C71,Υλικά!$B$3:$B$130,0),1)/INDEX(Υλικά!$E$3:$E$130,MATCH($C71,Υλικά!$B$3:$B$130,0),1),0)</f>
        <v>1.26</v>
      </c>
      <c r="G71" s="17">
        <f>IF(C71&lt;&gt;"",$E71*INDEX(Υλικά!$H$3:$H$130,MATCH($C71,Υλικά!$B$3:$B$130,0),1)/INDEX(Υλικά!$E$3:$E$130,MATCH($C71,Υλικά!$B$3:$B$130,0),1),0)</f>
        <v>4.830000000000001</v>
      </c>
      <c r="H71" s="18">
        <f>IF(C71&lt;&gt;"",$E71*INDEX(Υλικά!$I$3:$I$130,MATCH($C71,Υλικά!$B$3:$B$130,0),1)/INDEX(Υλικά!$E$3:$E$130,MATCH($C71,Υλικά!$B$3:$B$130,0),1),0)</f>
        <v>0.06</v>
      </c>
      <c r="I71" s="16">
        <f>$F71*Ref!$B$2</f>
        <v>5.04</v>
      </c>
      <c r="J71" s="17">
        <f>$G71*Ref!$B$3</f>
        <v>19.320000000000004</v>
      </c>
      <c r="K71" s="18">
        <f>$H71*Ref!$B$4</f>
        <v>0.54</v>
      </c>
      <c r="L71" s="19">
        <f t="shared" si="3"/>
        <v>24.900000000000002</v>
      </c>
      <c r="M71" s="3"/>
      <c r="N71" s="3"/>
      <c r="O71" s="3"/>
      <c r="P71" s="3"/>
    </row>
    <row r="72" spans="1:16" x14ac:dyDescent="0.35">
      <c r="A72" s="11">
        <f t="shared" si="2"/>
        <v>2</v>
      </c>
      <c r="B72" s="25" t="s">
        <v>143</v>
      </c>
      <c r="C72" s="3" t="s">
        <v>11</v>
      </c>
      <c r="D72" s="3" t="str">
        <f>IF(C72&lt;&gt;"",INDEX(Υλικά!$D$3:$D$130,MATCH(C72,Υλικά!$B$3:$B$130,0),1),"")</f>
        <v>pc</v>
      </c>
      <c r="E72" s="3">
        <v>1</v>
      </c>
      <c r="F72" s="16">
        <f>IF(C72&lt;&gt;"",$E72*INDEX(Υλικά!$G$3:$G$130,MATCH($C72,Υλικά!$B$3:$B$130,0),1)/INDEX(Υλικά!$E$3:$E$130,MATCH($C72,Υλικά!$B$3:$B$130,0),1),0)</f>
        <v>4.8</v>
      </c>
      <c r="G72" s="17">
        <f>IF(C72&lt;&gt;"",$E72*INDEX(Υλικά!$H$3:$H$130,MATCH($C72,Υλικά!$B$3:$B$130,0),1)/INDEX(Υλικά!$E$3:$E$130,MATCH($C72,Υλικά!$B$3:$B$130,0),1),0)</f>
        <v>18.399999999999999</v>
      </c>
      <c r="H72" s="18">
        <f>IF(C72&lt;&gt;"",$E72*INDEX(Υλικά!$I$3:$I$130,MATCH($C72,Υλικά!$B$3:$B$130,0),1)/INDEX(Υλικά!$E$3:$E$130,MATCH($C72,Υλικά!$B$3:$B$130,0),1),0)</f>
        <v>0.12</v>
      </c>
      <c r="I72" s="16">
        <f>$F72*Ref!$B$2</f>
        <v>19.2</v>
      </c>
      <c r="J72" s="17">
        <f>$G72*Ref!$B$3</f>
        <v>73.599999999999994</v>
      </c>
      <c r="K72" s="18">
        <f>$H72*Ref!$B$4</f>
        <v>1.08</v>
      </c>
      <c r="L72" s="19">
        <f t="shared" si="3"/>
        <v>93.88</v>
      </c>
      <c r="M72" s="3"/>
      <c r="N72" s="3"/>
      <c r="O72" s="3"/>
      <c r="P72" s="3"/>
    </row>
    <row r="73" spans="1:16" x14ac:dyDescent="0.35">
      <c r="A73" s="11">
        <f t="shared" si="2"/>
        <v>3</v>
      </c>
      <c r="B73" s="25" t="s">
        <v>143</v>
      </c>
      <c r="C73" s="3" t="s">
        <v>41</v>
      </c>
      <c r="D73" s="3" t="str">
        <f>IF(C73&lt;&gt;"",INDEX(Υλικά!$D$3:$D$130,MATCH(C73,Υλικά!$B$3:$B$130,0),1),"")</f>
        <v>gr</v>
      </c>
      <c r="E73" s="3">
        <v>5</v>
      </c>
      <c r="F73" s="16">
        <f>IF(C73&lt;&gt;"",$E73*INDEX(Υλικά!$G$3:$G$130,MATCH($C73,Υλικά!$B$3:$B$130,0),1)/INDEX(Υλικά!$E$3:$E$130,MATCH($C73,Υλικά!$B$3:$B$130,0),1),0)</f>
        <v>0</v>
      </c>
      <c r="G73" s="17">
        <f>IF(C73&lt;&gt;"",$E73*INDEX(Υλικά!$H$3:$H$130,MATCH($C73,Υλικά!$B$3:$B$130,0),1)/INDEX(Υλικά!$E$3:$E$130,MATCH($C73,Υλικά!$B$3:$B$130,0),1),0)</f>
        <v>5</v>
      </c>
      <c r="H73" s="18">
        <f>IF(C73&lt;&gt;"",$E73*INDEX(Υλικά!$I$3:$I$130,MATCH($C73,Υλικά!$B$3:$B$130,0),1)/INDEX(Υλικά!$E$3:$E$130,MATCH($C73,Υλικά!$B$3:$B$130,0),1),0)</f>
        <v>0</v>
      </c>
      <c r="I73" s="16">
        <f>$F73*Ref!$B$2</f>
        <v>0</v>
      </c>
      <c r="J73" s="17">
        <f>$G73*Ref!$B$3</f>
        <v>20</v>
      </c>
      <c r="K73" s="18">
        <f>$H73*Ref!$B$4</f>
        <v>0</v>
      </c>
      <c r="L73" s="19">
        <f t="shared" si="3"/>
        <v>20</v>
      </c>
      <c r="M73" s="3"/>
      <c r="N73" s="3"/>
      <c r="O73" s="3"/>
      <c r="P73" s="3"/>
    </row>
    <row r="74" spans="1:16" x14ac:dyDescent="0.35">
      <c r="A74" s="11">
        <f t="shared" si="2"/>
        <v>4</v>
      </c>
      <c r="B74" s="25" t="s">
        <v>143</v>
      </c>
      <c r="C74" s="3" t="s">
        <v>27</v>
      </c>
      <c r="D74" s="3" t="str">
        <f>IF(C74&lt;&gt;"",INDEX(Υλικά!$D$3:$D$130,MATCH(C74,Υλικά!$B$3:$B$130,0),1),"")</f>
        <v>gr</v>
      </c>
      <c r="E74" s="3">
        <v>200</v>
      </c>
      <c r="F74" s="16">
        <f>IF(C74&lt;&gt;"",$E74*INDEX(Υλικά!$G$3:$G$130,MATCH($C74,Υλικά!$B$3:$B$130,0),1)/INDEX(Υλικά!$E$3:$E$130,MATCH($C74,Υλικά!$B$3:$B$130,0),1),0)</f>
        <v>2.2000000000000002</v>
      </c>
      <c r="G74" s="17">
        <f>IF(C74&lt;&gt;"",$E74*INDEX(Υλικά!$H$3:$H$130,MATCH($C74,Υλικά!$B$3:$B$130,0),1)/INDEX(Υλικά!$E$3:$E$130,MATCH($C74,Υλικά!$B$3:$B$130,0),1),0)</f>
        <v>18.600000000000001</v>
      </c>
      <c r="H74" s="18">
        <f>IF(C74&lt;&gt;"",$E74*INDEX(Υλικά!$I$3:$I$130,MATCH($C74,Υλικά!$B$3:$B$130,0),1)/INDEX(Υλικά!$E$3:$E$130,MATCH($C74,Υλικά!$B$3:$B$130,0),1),0)</f>
        <v>0.2</v>
      </c>
      <c r="I74" s="16">
        <f>$F74*Ref!$B$2</f>
        <v>8.8000000000000007</v>
      </c>
      <c r="J74" s="17">
        <f>$G74*Ref!$B$3</f>
        <v>74.400000000000006</v>
      </c>
      <c r="K74" s="18">
        <f>$H74*Ref!$B$4</f>
        <v>1.8</v>
      </c>
      <c r="L74" s="19">
        <f t="shared" si="3"/>
        <v>85</v>
      </c>
      <c r="M74" s="3"/>
      <c r="N74" s="3"/>
      <c r="O74" s="3"/>
      <c r="P74" s="3"/>
    </row>
    <row r="75" spans="1:16" x14ac:dyDescent="0.35">
      <c r="A75" s="11">
        <f t="shared" si="2"/>
        <v>5</v>
      </c>
      <c r="B75" s="25" t="s">
        <v>143</v>
      </c>
      <c r="C75" s="3" t="s">
        <v>120</v>
      </c>
      <c r="D75" s="3" t="str">
        <f>IF(C75&lt;&gt;"",INDEX(Υλικά!$D$3:$D$130,MATCH(C75,Υλικά!$B$3:$B$130,0),1),"")</f>
        <v>gr</v>
      </c>
      <c r="E75" s="3">
        <v>300</v>
      </c>
      <c r="F75" s="16">
        <f>IF(C75&lt;&gt;"",$E75*INDEX(Υλικά!$G$3:$G$130,MATCH($C75,Υλικά!$B$3:$B$130,0),1)/INDEX(Υλικά!$E$3:$E$130,MATCH($C75,Υλικά!$B$3:$B$130,0),1),0)</f>
        <v>3.3</v>
      </c>
      <c r="G75" s="17">
        <f>IF(C75&lt;&gt;"",$E75*INDEX(Υλικά!$H$3:$H$130,MATCH($C75,Υλικά!$B$3:$B$130,0),1)/INDEX(Υλικά!$E$3:$E$130,MATCH($C75,Υλικά!$B$3:$B$130,0),1),0)</f>
        <v>29.1</v>
      </c>
      <c r="H75" s="18">
        <f>IF(C75&lt;&gt;"",$E75*INDEX(Υλικά!$I$3:$I$130,MATCH($C75,Υλικά!$B$3:$B$130,0),1)/INDEX(Υλικά!$E$3:$E$130,MATCH($C75,Υλικά!$B$3:$B$130,0),1),0)</f>
        <v>0.6</v>
      </c>
      <c r="I75" s="16">
        <f>$F75*Ref!$B$2</f>
        <v>13.2</v>
      </c>
      <c r="J75" s="17">
        <f>$G75*Ref!$B$3</f>
        <v>116.4</v>
      </c>
      <c r="K75" s="18">
        <f>$H75*Ref!$B$4</f>
        <v>5.3999999999999995</v>
      </c>
      <c r="L75" s="19">
        <f t="shared" si="3"/>
        <v>135</v>
      </c>
      <c r="M75" s="3"/>
      <c r="N75" s="3"/>
      <c r="O75" s="3"/>
      <c r="P75" s="3"/>
    </row>
    <row r="76" spans="1:16" x14ac:dyDescent="0.35">
      <c r="A76" s="11">
        <f t="shared" si="2"/>
        <v>6</v>
      </c>
      <c r="B76" s="25" t="s">
        <v>143</v>
      </c>
      <c r="C76" s="3" t="s">
        <v>8</v>
      </c>
      <c r="D76" s="3" t="str">
        <f>IF(C76&lt;&gt;"",INDEX(Υλικά!$D$3:$D$130,MATCH(C76,Υλικά!$B$3:$B$130,0),1),"")</f>
        <v>gr</v>
      </c>
      <c r="E76" s="3">
        <v>110</v>
      </c>
      <c r="F76" s="16">
        <f>IF(C76&lt;&gt;"",$E76*INDEX(Υλικά!$G$3:$G$130,MATCH($C76,Υλικά!$B$3:$B$130,0),1)/INDEX(Υλικά!$E$3:$E$130,MATCH($C76,Υλικά!$B$3:$B$130,0),1),0)</f>
        <v>0</v>
      </c>
      <c r="G76" s="17">
        <f>IF(C76&lt;&gt;"",$E76*INDEX(Υλικά!$H$3:$H$130,MATCH($C76,Υλικά!$B$3:$B$130,0),1)/INDEX(Υλικά!$E$3:$E$130,MATCH($C76,Υλικά!$B$3:$B$130,0),1),0)</f>
        <v>0</v>
      </c>
      <c r="H76" s="18">
        <f>IF(C76&lt;&gt;"",$E76*INDEX(Υλικά!$I$3:$I$130,MATCH($C76,Υλικά!$B$3:$B$130,0),1)/INDEX(Υλικά!$E$3:$E$130,MATCH($C76,Υλικά!$B$3:$B$130,0),1),0)</f>
        <v>102.63</v>
      </c>
      <c r="I76" s="16">
        <f>$F76*Ref!$B$2</f>
        <v>0</v>
      </c>
      <c r="J76" s="17">
        <f>$G76*Ref!$B$3</f>
        <v>0</v>
      </c>
      <c r="K76" s="18">
        <f>$H76*Ref!$B$4</f>
        <v>923.67</v>
      </c>
      <c r="L76" s="19">
        <f t="shared" si="3"/>
        <v>923.67</v>
      </c>
      <c r="M76" s="3"/>
      <c r="N76" s="3"/>
      <c r="O76" s="3"/>
      <c r="P76" s="3"/>
    </row>
    <row r="77" spans="1:16" x14ac:dyDescent="0.35">
      <c r="A77" s="11">
        <f t="shared" si="2"/>
        <v>7</v>
      </c>
      <c r="B77" s="25" t="s">
        <v>143</v>
      </c>
      <c r="C77" s="3" t="s">
        <v>140</v>
      </c>
      <c r="D77" s="3" t="str">
        <f>IF(C77&lt;&gt;"",INDEX(Υλικά!$D$3:$D$130,MATCH(C77,Υλικά!$B$3:$B$130,0),1),"")</f>
        <v>gr</v>
      </c>
      <c r="E77" s="3">
        <v>850</v>
      </c>
      <c r="F77" s="16">
        <f>IF(C77&lt;&gt;"",$E77*INDEX(Υλικά!$G$3:$G$130,MATCH($C77,Υλικά!$B$3:$B$130,0),1)/INDEX(Υλικά!$E$3:$E$130,MATCH($C77,Υλικά!$B$3:$B$130,0),1),0)</f>
        <v>44.2</v>
      </c>
      <c r="G77" s="17">
        <f>IF(C77&lt;&gt;"",$E77*INDEX(Υλικά!$H$3:$H$130,MATCH($C77,Υλικά!$B$3:$B$130,0),1)/INDEX(Υλικά!$E$3:$E$130,MATCH($C77,Υλικά!$B$3:$B$130,0),1),0)</f>
        <v>119</v>
      </c>
      <c r="H77" s="18">
        <f>IF(C77&lt;&gt;"",$E77*INDEX(Υλικά!$I$3:$I$130,MATCH($C77,Υλικά!$B$3:$B$130,0),1)/INDEX(Υλικά!$E$3:$E$130,MATCH($C77,Υλικά!$B$3:$B$130,0),1),0)</f>
        <v>3.4</v>
      </c>
      <c r="I77" s="16">
        <f>$F77*Ref!$B$2</f>
        <v>176.8</v>
      </c>
      <c r="J77" s="17">
        <f>$G77*Ref!$B$3</f>
        <v>476</v>
      </c>
      <c r="K77" s="18">
        <f>$H77*Ref!$B$4</f>
        <v>30.599999999999998</v>
      </c>
      <c r="L77" s="19">
        <f t="shared" si="3"/>
        <v>683.4</v>
      </c>
      <c r="M77" s="3"/>
      <c r="N77" s="3"/>
      <c r="O77" s="3"/>
      <c r="P77" s="3"/>
    </row>
    <row r="78" spans="1:16" x14ac:dyDescent="0.35">
      <c r="A78" s="11">
        <f t="shared" si="2"/>
        <v>1</v>
      </c>
      <c r="B78" s="31" t="s">
        <v>146</v>
      </c>
      <c r="C78" s="3" t="s">
        <v>128</v>
      </c>
      <c r="D78" s="3" t="str">
        <f>IF(C78&lt;&gt;"",INDEX(Υλικά!$D$3:$D$130,MATCH(C78,Υλικά!$B$3:$B$130,0),1),"")</f>
        <v>gr</v>
      </c>
      <c r="E78" s="3">
        <v>1300</v>
      </c>
      <c r="F78" s="16">
        <f>IF(C78&lt;&gt;"",$E78*INDEX(Υλικά!$G$3:$G$130,MATCH($C78,Υλικά!$B$3:$B$130,0),1)/INDEX(Υλικά!$E$3:$E$130,MATCH($C78,Υλικά!$B$3:$B$130,0),1),0)</f>
        <v>26</v>
      </c>
      <c r="G78" s="17">
        <f>IF(C78&lt;&gt;"",$E78*INDEX(Υλικά!$H$3:$H$130,MATCH($C78,Υλικά!$B$3:$B$130,0),1)/INDEX(Υλικά!$E$3:$E$130,MATCH($C78,Υλικά!$B$3:$B$130,0),1),0)</f>
        <v>221</v>
      </c>
      <c r="H78" s="18">
        <f>IF(C78&lt;&gt;"",$E78*INDEX(Υλικά!$I$3:$I$130,MATCH($C78,Υλικά!$B$3:$B$130,0),1)/INDEX(Υλικά!$E$3:$E$130,MATCH($C78,Υλικά!$B$3:$B$130,0),1),0)</f>
        <v>0</v>
      </c>
      <c r="I78" s="16">
        <f>$F78*Ref!$B$2</f>
        <v>104</v>
      </c>
      <c r="J78" s="17">
        <f>$G78*Ref!$B$3</f>
        <v>884</v>
      </c>
      <c r="K78" s="18">
        <f>$H78*Ref!$B$4</f>
        <v>0</v>
      </c>
      <c r="L78" s="19">
        <f t="shared" si="3"/>
        <v>988</v>
      </c>
      <c r="M78" s="3"/>
      <c r="N78" s="3"/>
      <c r="O78" s="3"/>
      <c r="P78" s="3"/>
    </row>
    <row r="79" spans="1:16" x14ac:dyDescent="0.35">
      <c r="A79" s="11">
        <f t="shared" si="2"/>
        <v>2</v>
      </c>
      <c r="B79" s="31" t="s">
        <v>146</v>
      </c>
      <c r="C79" s="3" t="s">
        <v>145</v>
      </c>
      <c r="D79" s="3" t="str">
        <f>IF(C79&lt;&gt;"",INDEX(Υλικά!$D$3:$D$130,MATCH(C79,Υλικά!$B$3:$B$130,0),1),"")</f>
        <v>gr</v>
      </c>
      <c r="E79" s="3">
        <v>250</v>
      </c>
      <c r="F79" s="16">
        <f>IF(C79&lt;&gt;"",$E79*INDEX(Υλικά!$G$3:$G$130,MATCH($C79,Υλικά!$B$3:$B$130,0),1)/INDEX(Υλικά!$E$3:$E$130,MATCH($C79,Υλικά!$B$3:$B$130,0),1),0)</f>
        <v>9.25</v>
      </c>
      <c r="G79" s="17">
        <f>IF(C79&lt;&gt;"",$E79*INDEX(Υλικά!$H$3:$H$130,MATCH($C79,Υλικά!$B$3:$B$130,0),1)/INDEX(Υλικά!$E$3:$E$130,MATCH($C79,Υλικά!$B$3:$B$130,0),1),0)</f>
        <v>15</v>
      </c>
      <c r="H79" s="18">
        <f>IF(C79&lt;&gt;"",$E79*INDEX(Υλικά!$I$3:$I$130,MATCH($C79,Υλικά!$B$3:$B$130,0),1)/INDEX(Υλικά!$E$3:$E$130,MATCH($C79,Υλικά!$B$3:$B$130,0),1),0)</f>
        <v>5.5</v>
      </c>
      <c r="I79" s="16">
        <f>$F79*Ref!$B$2</f>
        <v>37</v>
      </c>
      <c r="J79" s="17">
        <f>$G79*Ref!$B$3</f>
        <v>60</v>
      </c>
      <c r="K79" s="18">
        <f>$H79*Ref!$B$4</f>
        <v>49.5</v>
      </c>
      <c r="L79" s="19">
        <f t="shared" si="3"/>
        <v>146.5</v>
      </c>
      <c r="M79" s="3"/>
      <c r="N79" s="3"/>
      <c r="O79" s="3"/>
      <c r="P79" s="3"/>
    </row>
    <row r="80" spans="1:16" x14ac:dyDescent="0.35">
      <c r="A80" s="11">
        <f t="shared" si="2"/>
        <v>3</v>
      </c>
      <c r="B80" s="31" t="s">
        <v>146</v>
      </c>
      <c r="C80" s="3" t="s">
        <v>147</v>
      </c>
      <c r="D80" s="3" t="str">
        <f>IF(C80&lt;&gt;"",INDEX(Υλικά!$D$3:$D$130,MATCH(C80,Υλικά!$B$3:$B$130,0),1),"")</f>
        <v>gr</v>
      </c>
      <c r="E80" s="3">
        <v>38</v>
      </c>
      <c r="F80" s="16">
        <f>IF(C80&lt;&gt;"",$E80*INDEX(Υλικά!$G$3:$G$130,MATCH($C80,Υλικά!$B$3:$B$130,0),1)/INDEX(Υλικά!$E$3:$E$130,MATCH($C80,Υλικά!$B$3:$B$130,0),1),0)</f>
        <v>0.22800000000000001</v>
      </c>
      <c r="G80" s="17">
        <f>IF(C80&lt;&gt;"",$E80*INDEX(Υλικά!$H$3:$H$130,MATCH($C80,Υλικά!$B$3:$B$130,0),1)/INDEX(Υλικά!$E$3:$E$130,MATCH($C80,Υλικά!$B$3:$B$130,0),1),0)</f>
        <v>0.26599999999999996</v>
      </c>
      <c r="H80" s="18">
        <f>IF(C80&lt;&gt;"",$E80*INDEX(Υλικά!$I$3:$I$130,MATCH($C80,Υλικά!$B$3:$B$130,0),1)/INDEX(Υλικά!$E$3:$E$130,MATCH($C80,Υλικά!$B$3:$B$130,0),1),0)</f>
        <v>31.16</v>
      </c>
      <c r="I80" s="16">
        <f>$F80*Ref!$B$2</f>
        <v>0.91200000000000003</v>
      </c>
      <c r="J80" s="17">
        <f>$G80*Ref!$B$3</f>
        <v>1.0639999999999998</v>
      </c>
      <c r="K80" s="18">
        <f>$H80*Ref!$B$4</f>
        <v>280.44</v>
      </c>
      <c r="L80" s="19">
        <f t="shared" si="3"/>
        <v>282.416</v>
      </c>
      <c r="M80" s="19">
        <f>SUM(L78:L80)</f>
        <v>1416.9159999999999</v>
      </c>
      <c r="N80" s="3"/>
      <c r="O80" s="3"/>
      <c r="P80" s="3"/>
    </row>
    <row r="81" spans="1:16" x14ac:dyDescent="0.35">
      <c r="A81" s="11">
        <f t="shared" si="2"/>
        <v>1</v>
      </c>
      <c r="B81" s="25" t="s">
        <v>149</v>
      </c>
      <c r="C81" s="3" t="s">
        <v>69</v>
      </c>
      <c r="D81" s="3" t="str">
        <f>IF(C81&lt;&gt;"",INDEX(Υλικά!$D$3:$D$130,MATCH(C81,Υλικά!$B$3:$B$130,0),1),"")</f>
        <v>gr</v>
      </c>
      <c r="E81" s="3">
        <v>1350</v>
      </c>
      <c r="F81" s="16">
        <f>IF(C81&lt;&gt;"",$E81*INDEX(Υλικά!$G$3:$G$130,MATCH($C81,Υλικά!$B$3:$B$130,0),1)/INDEX(Υλικά!$E$3:$E$130,MATCH($C81,Υλικά!$B$3:$B$130,0),1),0)</f>
        <v>324</v>
      </c>
      <c r="G81" s="17">
        <f>IF(C81&lt;&gt;"",$E81*INDEX(Υλικά!$H$3:$H$130,MATCH($C81,Υλικά!$B$3:$B$130,0),1)/INDEX(Υλικά!$E$3:$E$130,MATCH($C81,Υλικά!$B$3:$B$130,0),1),0)</f>
        <v>0</v>
      </c>
      <c r="H81" s="18">
        <f>IF(C81&lt;&gt;"",$E81*INDEX(Υλικά!$I$3:$I$130,MATCH($C81,Υλικά!$B$3:$B$130,0),1)/INDEX(Υλικά!$E$3:$E$130,MATCH($C81,Υλικά!$B$3:$B$130,0),1),0)</f>
        <v>108</v>
      </c>
      <c r="I81" s="16">
        <f>$F81*Ref!$B$2</f>
        <v>1296</v>
      </c>
      <c r="J81" s="17">
        <f>$G81*Ref!$B$3</f>
        <v>0</v>
      </c>
      <c r="K81" s="18">
        <f>$H81*Ref!$B$4</f>
        <v>972</v>
      </c>
      <c r="L81" s="19">
        <f t="shared" si="3"/>
        <v>2268</v>
      </c>
      <c r="M81" s="19"/>
      <c r="N81" s="3"/>
      <c r="O81" s="3"/>
      <c r="P81" s="3"/>
    </row>
    <row r="82" spans="1:16" x14ac:dyDescent="0.35">
      <c r="A82" s="11">
        <f t="shared" si="2"/>
        <v>2</v>
      </c>
      <c r="B82" s="25" t="s">
        <v>149</v>
      </c>
      <c r="C82" s="3" t="s">
        <v>8</v>
      </c>
      <c r="D82" s="3" t="str">
        <f>IF(C82&lt;&gt;"",INDEX(Υλικά!$D$3:$D$130,MATCH(C82,Υλικά!$B$3:$B$130,0),1),"")</f>
        <v>gr</v>
      </c>
      <c r="E82" s="3">
        <v>100</v>
      </c>
      <c r="F82" s="16">
        <f>IF(C82&lt;&gt;"",$E82*INDEX(Υλικά!$G$3:$G$130,MATCH($C82,Υλικά!$B$3:$B$130,0),1)/INDEX(Υλικά!$E$3:$E$130,MATCH($C82,Υλικά!$B$3:$B$130,0),1),0)</f>
        <v>0</v>
      </c>
      <c r="G82" s="17">
        <f>IF(C82&lt;&gt;"",$E82*INDEX(Υλικά!$H$3:$H$130,MATCH($C82,Υλικά!$B$3:$B$130,0),1)/INDEX(Υλικά!$E$3:$E$130,MATCH($C82,Υλικά!$B$3:$B$130,0),1),0)</f>
        <v>0</v>
      </c>
      <c r="H82" s="18">
        <f>IF(C82&lt;&gt;"",$E82*INDEX(Υλικά!$I$3:$I$130,MATCH($C82,Υλικά!$B$3:$B$130,0),1)/INDEX(Υλικά!$E$3:$E$130,MATCH($C82,Υλικά!$B$3:$B$130,0),1),0)</f>
        <v>93.3</v>
      </c>
      <c r="I82" s="16">
        <f>$F82*Ref!$B$2</f>
        <v>0</v>
      </c>
      <c r="J82" s="17">
        <f>$G82*Ref!$B$3</f>
        <v>0</v>
      </c>
      <c r="K82" s="18">
        <f>$H82*Ref!$B$4</f>
        <v>839.69999999999993</v>
      </c>
      <c r="L82" s="19">
        <f t="shared" si="3"/>
        <v>839.69999999999993</v>
      </c>
      <c r="M82" s="3"/>
      <c r="N82" s="3"/>
      <c r="O82" s="3"/>
      <c r="P82" s="3"/>
    </row>
    <row r="83" spans="1:16" x14ac:dyDescent="0.35">
      <c r="A83" s="11">
        <f t="shared" si="2"/>
        <v>3</v>
      </c>
      <c r="B83" s="25" t="s">
        <v>149</v>
      </c>
      <c r="C83" s="3" t="s">
        <v>150</v>
      </c>
      <c r="D83" s="3" t="str">
        <f>IF(C83&lt;&gt;"",INDEX(Υλικά!$D$3:$D$130,MATCH(C83,Υλικά!$B$3:$B$130,0),1),"")</f>
        <v>gr</v>
      </c>
      <c r="E83" s="3">
        <v>1332</v>
      </c>
      <c r="F83" s="16">
        <f>IF(C83&lt;&gt;"",$E83*INDEX(Υλικά!$G$3:$G$130,MATCH($C83,Υλικά!$B$3:$B$130,0),1)/INDEX(Υλικά!$E$3:$E$130,MATCH($C83,Υλικά!$B$3:$B$130,0),1),0)</f>
        <v>6.66</v>
      </c>
      <c r="G83" s="17">
        <f>IF(C83&lt;&gt;"",$E83*INDEX(Υλικά!$H$3:$H$130,MATCH($C83,Υλικά!$B$3:$B$130,0),1)/INDEX(Υλικά!$E$3:$E$130,MATCH($C83,Υλικά!$B$3:$B$130,0),1),0)</f>
        <v>47.951999999999998</v>
      </c>
      <c r="H83" s="18">
        <f>IF(C83&lt;&gt;"",$E83*INDEX(Υλικά!$I$3:$I$130,MATCH($C83,Υλικά!$B$3:$B$130,0),1)/INDEX(Υλικά!$E$3:$E$130,MATCH($C83,Υλικά!$B$3:$B$130,0),1),0)</f>
        <v>0</v>
      </c>
      <c r="I83" s="16">
        <f>$F83*Ref!$B$2</f>
        <v>26.64</v>
      </c>
      <c r="J83" s="17">
        <f>$G83*Ref!$B$3</f>
        <v>191.80799999999999</v>
      </c>
      <c r="K83" s="18">
        <f>$H83*Ref!$B$4</f>
        <v>0</v>
      </c>
      <c r="L83" s="19">
        <f t="shared" si="3"/>
        <v>218.44799999999998</v>
      </c>
      <c r="M83" s="3"/>
      <c r="N83" s="3"/>
      <c r="O83" s="3"/>
      <c r="P83" s="3"/>
    </row>
    <row r="84" spans="1:16" x14ac:dyDescent="0.35">
      <c r="A84" s="11">
        <f t="shared" si="2"/>
        <v>4</v>
      </c>
      <c r="B84" s="25" t="s">
        <v>149</v>
      </c>
      <c r="C84" s="3" t="s">
        <v>27</v>
      </c>
      <c r="D84" s="3" t="str">
        <f>IF(C84&lt;&gt;"",INDEX(Υλικά!$D$3:$D$130,MATCH(C84,Υλικά!$B$3:$B$130,0),1),"")</f>
        <v>gr</v>
      </c>
      <c r="E84" s="3">
        <v>750</v>
      </c>
      <c r="F84" s="16">
        <f>IF(C84&lt;&gt;"",$E84*INDEX(Υλικά!$G$3:$G$130,MATCH($C84,Υλικά!$B$3:$B$130,0),1)/INDEX(Υλικά!$E$3:$E$130,MATCH($C84,Υλικά!$B$3:$B$130,0),1),0)</f>
        <v>8.2500000000000018</v>
      </c>
      <c r="G84" s="17">
        <f>IF(C84&lt;&gt;"",$E84*INDEX(Υλικά!$H$3:$H$130,MATCH($C84,Υλικά!$B$3:$B$130,0),1)/INDEX(Υλικά!$E$3:$E$130,MATCH($C84,Υλικά!$B$3:$B$130,0),1),0)</f>
        <v>69.750000000000014</v>
      </c>
      <c r="H84" s="18">
        <f>IF(C84&lt;&gt;"",$E84*INDEX(Υλικά!$I$3:$I$130,MATCH($C84,Υλικά!$B$3:$B$130,0),1)/INDEX(Υλικά!$E$3:$E$130,MATCH($C84,Υλικά!$B$3:$B$130,0),1),0)</f>
        <v>0.75</v>
      </c>
      <c r="I84" s="16">
        <f>$F84*Ref!$B$2</f>
        <v>33.000000000000007</v>
      </c>
      <c r="J84" s="17">
        <f>$G84*Ref!$B$3</f>
        <v>279.00000000000006</v>
      </c>
      <c r="K84" s="18">
        <f>$H84*Ref!$B$4</f>
        <v>6.75</v>
      </c>
      <c r="L84" s="19">
        <f t="shared" si="3"/>
        <v>318.75000000000006</v>
      </c>
      <c r="M84" s="3"/>
      <c r="N84" s="3"/>
      <c r="O84" s="3"/>
      <c r="P84" s="3"/>
    </row>
    <row r="85" spans="1:16" x14ac:dyDescent="0.35">
      <c r="A85" s="11">
        <f t="shared" si="2"/>
        <v>5</v>
      </c>
      <c r="B85" s="25" t="s">
        <v>149</v>
      </c>
      <c r="C85" s="3" t="s">
        <v>120</v>
      </c>
      <c r="D85" s="3" t="str">
        <f>IF(C85&lt;&gt;"",INDEX(Υλικά!$D$3:$D$130,MATCH(C85,Υλικά!$B$3:$B$130,0),1),"")</f>
        <v>gr</v>
      </c>
      <c r="E85" s="3">
        <v>200</v>
      </c>
      <c r="F85" s="16">
        <f>IF(C85&lt;&gt;"",$E85*INDEX(Υλικά!$G$3:$G$130,MATCH($C85,Υλικά!$B$3:$B$130,0),1)/INDEX(Υλικά!$E$3:$E$130,MATCH($C85,Υλικά!$B$3:$B$130,0),1),0)</f>
        <v>2.2000000000000002</v>
      </c>
      <c r="G85" s="17">
        <f>IF(C85&lt;&gt;"",$E85*INDEX(Υλικά!$H$3:$H$130,MATCH($C85,Υλικά!$B$3:$B$130,0),1)/INDEX(Υλικά!$E$3:$E$130,MATCH($C85,Υλικά!$B$3:$B$130,0),1),0)</f>
        <v>19.399999999999999</v>
      </c>
      <c r="H85" s="18">
        <f>IF(C85&lt;&gt;"",$E85*INDEX(Υλικά!$I$3:$I$130,MATCH($C85,Υλικά!$B$3:$B$130,0),1)/INDEX(Υλικά!$E$3:$E$130,MATCH($C85,Υλικά!$B$3:$B$130,0),1),0)</f>
        <v>0.4</v>
      </c>
      <c r="I85" s="16">
        <f>$F85*Ref!$B$2</f>
        <v>8.8000000000000007</v>
      </c>
      <c r="J85" s="17">
        <f>$G85*Ref!$B$3</f>
        <v>77.599999999999994</v>
      </c>
      <c r="K85" s="18">
        <f>$H85*Ref!$B$4</f>
        <v>3.6</v>
      </c>
      <c r="L85" s="19">
        <f t="shared" si="3"/>
        <v>89.999999999999986</v>
      </c>
      <c r="M85" s="3"/>
      <c r="N85" s="3"/>
      <c r="O85" s="3"/>
      <c r="P85" s="3"/>
    </row>
    <row r="86" spans="1:16" x14ac:dyDescent="0.35">
      <c r="A86" s="11">
        <f t="shared" si="2"/>
        <v>6</v>
      </c>
      <c r="B86" s="25" t="s">
        <v>149</v>
      </c>
      <c r="C86" s="3" t="s">
        <v>151</v>
      </c>
      <c r="D86" s="3" t="str">
        <f>IF(C86&lt;&gt;"",INDEX(Υλικά!$D$3:$D$130,MATCH(C86,Υλικά!$B$3:$B$130,0),1),"")</f>
        <v>gr</v>
      </c>
      <c r="E86" s="3">
        <v>700</v>
      </c>
      <c r="F86" s="16">
        <f>IF(C86&lt;&gt;"",$E86*INDEX(Υλικά!$G$3:$G$130,MATCH($C86,Υλικά!$B$3:$B$130,0),1)/INDEX(Υλικά!$E$3:$E$130,MATCH($C86,Υλικά!$B$3:$B$130,0),1),0)</f>
        <v>2.1</v>
      </c>
      <c r="G86" s="17">
        <f>IF(C86&lt;&gt;"",$E86*INDEX(Υλικά!$H$3:$H$130,MATCH($C86,Υλικά!$B$3:$B$130,0),1)/INDEX(Υλικά!$E$3:$E$130,MATCH($C86,Υλικά!$B$3:$B$130,0),1),0)</f>
        <v>98</v>
      </c>
      <c r="H86" s="18">
        <f>IF(C86&lt;&gt;"",$E86*INDEX(Υλικά!$I$3:$I$130,MATCH($C86,Υλικά!$B$3:$B$130,0),1)/INDEX(Υλικά!$E$3:$E$130,MATCH($C86,Υλικά!$B$3:$B$130,0),1),0)</f>
        <v>1.4</v>
      </c>
      <c r="I86" s="16">
        <f>$F86*Ref!$B$2</f>
        <v>8.4</v>
      </c>
      <c r="J86" s="17">
        <f>$G86*Ref!$B$3</f>
        <v>392</v>
      </c>
      <c r="K86" s="18">
        <f>$H86*Ref!$B$4</f>
        <v>12.6</v>
      </c>
      <c r="L86" s="19">
        <f t="shared" si="3"/>
        <v>413</v>
      </c>
      <c r="M86" s="19">
        <f>SUM(L81:L86)</f>
        <v>4147.8979999999992</v>
      </c>
      <c r="N86" s="3"/>
      <c r="O86" s="3"/>
      <c r="P86" s="3"/>
    </row>
    <row r="87" spans="1:16" x14ac:dyDescent="0.35">
      <c r="A87" s="11">
        <f t="shared" si="2"/>
        <v>1</v>
      </c>
      <c r="B87" s="31" t="s">
        <v>152</v>
      </c>
      <c r="C87" s="3" t="s">
        <v>32</v>
      </c>
      <c r="D87" s="3" t="str">
        <f>IF(C87&lt;&gt;"",INDEX(Υλικά!$D$3:$D$130,MATCH(C87,Υλικά!$B$3:$B$130,0),1),"")</f>
        <v>gr</v>
      </c>
      <c r="E87" s="3">
        <v>200</v>
      </c>
      <c r="F87" s="16">
        <f>IF(C87&lt;&gt;"",$E87*INDEX(Υλικά!$G$3:$G$130,MATCH($C87,Υλικά!$B$3:$B$130,0),1)/INDEX(Υλικά!$E$3:$E$130,MATCH($C87,Υλικά!$B$3:$B$130,0),1),0)</f>
        <v>16</v>
      </c>
      <c r="G87" s="17">
        <f>IF(C87&lt;&gt;"",$E87*INDEX(Υλικά!$H$3:$H$130,MATCH($C87,Υλικά!$B$3:$B$130,0),1)/INDEX(Υλικά!$E$3:$E$130,MATCH($C87,Υλικά!$B$3:$B$130,0),1),0)</f>
        <v>8</v>
      </c>
      <c r="H87" s="18">
        <f>IF(C87&lt;&gt;"",$E87*INDEX(Υλικά!$I$3:$I$130,MATCH($C87,Υλικά!$B$3:$B$130,0),1)/INDEX(Υλικά!$E$3:$E$130,MATCH($C87,Υλικά!$B$3:$B$130,0),1),0)</f>
        <v>4</v>
      </c>
      <c r="I87" s="16">
        <f>$F87*Ref!$B$2</f>
        <v>64</v>
      </c>
      <c r="J87" s="17">
        <f>$G87*Ref!$B$3</f>
        <v>32</v>
      </c>
      <c r="K87" s="18">
        <f>$H87*Ref!$B$4</f>
        <v>36</v>
      </c>
      <c r="L87" s="19">
        <f t="shared" si="3"/>
        <v>132</v>
      </c>
      <c r="M87" s="3"/>
      <c r="N87" s="3"/>
      <c r="O87" s="3"/>
      <c r="P87" s="3"/>
    </row>
    <row r="88" spans="1:16" x14ac:dyDescent="0.35">
      <c r="A88" s="11">
        <f t="shared" si="2"/>
        <v>2</v>
      </c>
      <c r="B88" s="31" t="s">
        <v>152</v>
      </c>
      <c r="C88" s="3" t="s">
        <v>154</v>
      </c>
      <c r="D88" s="3" t="str">
        <f>IF(C88&lt;&gt;"",INDEX(Υλικά!$D$3:$D$130,MATCH(C88,Υλικά!$B$3:$B$130,0),1),"")</f>
        <v>gr</v>
      </c>
      <c r="E88" s="3">
        <v>10</v>
      </c>
      <c r="F88" s="16">
        <f>IF(C88&lt;&gt;"",$E88*INDEX(Υλικά!$G$3:$G$130,MATCH($C88,Υλικά!$B$3:$B$130,0),1)/INDEX(Υλικά!$E$3:$E$130,MATCH($C88,Υλικά!$B$3:$B$130,0),1),0)</f>
        <v>1.1000000000000001</v>
      </c>
      <c r="G88" s="17">
        <f>IF(C88&lt;&gt;"",$E88*INDEX(Υλικά!$H$3:$H$130,MATCH($C88,Υλικά!$B$3:$B$130,0),1)/INDEX(Υλικά!$E$3:$E$130,MATCH($C88,Υλικά!$B$3:$B$130,0),1),0)</f>
        <v>6</v>
      </c>
      <c r="H88" s="18">
        <f>IF(C88&lt;&gt;"",$E88*INDEX(Υλικά!$I$3:$I$130,MATCH($C88,Υλικά!$B$3:$B$130,0),1)/INDEX(Υλικά!$E$3:$E$130,MATCH($C88,Υλικά!$B$3:$B$130,0),1),0)</f>
        <v>0.8</v>
      </c>
      <c r="I88" s="16">
        <f>$F88*Ref!$B$2</f>
        <v>4.4000000000000004</v>
      </c>
      <c r="J88" s="17">
        <f>$G88*Ref!$B$3</f>
        <v>24</v>
      </c>
      <c r="K88" s="18">
        <f>$H88*Ref!$B$4</f>
        <v>7.2</v>
      </c>
      <c r="L88" s="19">
        <f t="shared" si="3"/>
        <v>35.6</v>
      </c>
      <c r="M88" s="3"/>
      <c r="N88" s="3"/>
      <c r="O88" s="3"/>
      <c r="P88" s="3"/>
    </row>
    <row r="89" spans="1:16" x14ac:dyDescent="0.35">
      <c r="A89" s="11">
        <f t="shared" si="2"/>
        <v>3</v>
      </c>
      <c r="B89" s="31" t="s">
        <v>152</v>
      </c>
      <c r="C89" s="3" t="s">
        <v>151</v>
      </c>
      <c r="D89" s="3" t="str">
        <f>IF(C89&lt;&gt;"",INDEX(Υλικά!$D$3:$D$130,MATCH(C89,Υλικά!$B$3:$B$130,0),1),"")</f>
        <v>gr</v>
      </c>
      <c r="E89" s="3">
        <v>200</v>
      </c>
      <c r="F89" s="16">
        <f>IF(C89&lt;&gt;"",$E89*INDEX(Υλικά!$G$3:$G$130,MATCH($C89,Υλικά!$B$3:$B$130,0),1)/INDEX(Υλικά!$E$3:$E$130,MATCH($C89,Υλικά!$B$3:$B$130,0),1),0)</f>
        <v>0.6</v>
      </c>
      <c r="G89" s="17">
        <f>IF(C89&lt;&gt;"",$E89*INDEX(Υλικά!$H$3:$H$130,MATCH($C89,Υλικά!$B$3:$B$130,0),1)/INDEX(Υλικά!$E$3:$E$130,MATCH($C89,Υλικά!$B$3:$B$130,0),1),0)</f>
        <v>28</v>
      </c>
      <c r="H89" s="18">
        <f>IF(C89&lt;&gt;"",$E89*INDEX(Υλικά!$I$3:$I$130,MATCH($C89,Υλικά!$B$3:$B$130,0),1)/INDEX(Υλικά!$E$3:$E$130,MATCH($C89,Υλικά!$B$3:$B$130,0),1),0)</f>
        <v>0.4</v>
      </c>
      <c r="I89" s="16">
        <f>$F89*Ref!$B$2</f>
        <v>2.4</v>
      </c>
      <c r="J89" s="17">
        <f>$G89*Ref!$B$3</f>
        <v>112</v>
      </c>
      <c r="K89" s="18">
        <f>$H89*Ref!$B$4</f>
        <v>3.6</v>
      </c>
      <c r="L89" s="19">
        <f t="shared" si="3"/>
        <v>118</v>
      </c>
      <c r="M89" s="3"/>
      <c r="N89" s="3"/>
      <c r="O89" s="3"/>
      <c r="P89" s="3"/>
    </row>
    <row r="90" spans="1:16" x14ac:dyDescent="0.35">
      <c r="A90" s="11">
        <f t="shared" si="2"/>
        <v>4</v>
      </c>
      <c r="B90" s="31" t="s">
        <v>152</v>
      </c>
      <c r="C90" s="3" t="s">
        <v>153</v>
      </c>
      <c r="D90" s="3" t="str">
        <f>IF(C90&lt;&gt;"",INDEX(Υλικά!$D$3:$D$130,MATCH(C90,Υλικά!$B$3:$B$130,0),1),"")</f>
        <v>gr</v>
      </c>
      <c r="E90" s="3">
        <v>80</v>
      </c>
      <c r="F90" s="16">
        <f>IF(C90&lt;&gt;"",$E90*INDEX(Υλικά!$G$3:$G$130,MATCH($C90,Υλικά!$B$3:$B$130,0),1)/INDEX(Υλικά!$E$3:$E$130,MATCH($C90,Υλικά!$B$3:$B$130,0),1),0)</f>
        <v>0.64</v>
      </c>
      <c r="G90" s="17">
        <f>IF(C90&lt;&gt;"",$E90*INDEX(Υλικά!$H$3:$H$130,MATCH($C90,Υλικά!$B$3:$B$130,0),1)/INDEX(Υλικά!$E$3:$E$130,MATCH($C90,Υλικά!$B$3:$B$130,0),1),0)</f>
        <v>10.4</v>
      </c>
      <c r="H90" s="18">
        <f>IF(C90&lt;&gt;"",$E90*INDEX(Υλικά!$I$3:$I$130,MATCH($C90,Υλικά!$B$3:$B$130,0),1)/INDEX(Υλικά!$E$3:$E$130,MATCH($C90,Υλικά!$B$3:$B$130,0),1),0)</f>
        <v>0.24</v>
      </c>
      <c r="I90" s="16">
        <f>$F90*Ref!$B$2</f>
        <v>2.56</v>
      </c>
      <c r="J90" s="17">
        <f>$G90*Ref!$B$3</f>
        <v>41.6</v>
      </c>
      <c r="K90" s="18">
        <f>$H90*Ref!$B$4</f>
        <v>2.16</v>
      </c>
      <c r="L90" s="19">
        <f t="shared" si="3"/>
        <v>46.320000000000007</v>
      </c>
      <c r="M90" s="3"/>
      <c r="N90" s="3"/>
      <c r="O90" s="3"/>
      <c r="P90" s="3"/>
    </row>
    <row r="91" spans="1:16" x14ac:dyDescent="0.35">
      <c r="A91" s="11">
        <f t="shared" si="2"/>
        <v>5</v>
      </c>
      <c r="B91" s="31" t="s">
        <v>152</v>
      </c>
      <c r="C91" s="3" t="s">
        <v>155</v>
      </c>
      <c r="D91" s="3" t="str">
        <f>IF(C91&lt;&gt;"",INDEX(Υλικά!$D$3:$D$130,MATCH(C91,Υλικά!$B$3:$B$130,0),1),"")</f>
        <v>gr</v>
      </c>
      <c r="E91" s="3">
        <v>100</v>
      </c>
      <c r="F91" s="16">
        <f>IF(C91&lt;&gt;"",$E91*INDEX(Υλικά!$G$3:$G$130,MATCH($C91,Υλικά!$B$3:$B$130,0),1)/INDEX(Υλικά!$E$3:$E$130,MATCH($C91,Υλικά!$B$3:$B$130,0),1),0)</f>
        <v>1.1000000000000001</v>
      </c>
      <c r="G91" s="17">
        <f>IF(C91&lt;&gt;"",$E91*INDEX(Υλικά!$H$3:$H$130,MATCH($C91,Υλικά!$B$3:$B$130,0),1)/INDEX(Υλικά!$E$3:$E$130,MATCH($C91,Υλικά!$B$3:$B$130,0),1),0)</f>
        <v>22.8</v>
      </c>
      <c r="H91" s="18">
        <f>IF(C91&lt;&gt;"",$E91*INDEX(Υλικά!$I$3:$I$130,MATCH($C91,Υλικά!$B$3:$B$130,0),1)/INDEX(Υλικά!$E$3:$E$130,MATCH($C91,Υλικά!$B$3:$B$130,0),1),0)</f>
        <v>0.3</v>
      </c>
      <c r="I91" s="16">
        <f>$F91*Ref!$B$2</f>
        <v>4.4000000000000004</v>
      </c>
      <c r="J91" s="17">
        <f>$G91*Ref!$B$3</f>
        <v>91.2</v>
      </c>
      <c r="K91" s="18">
        <f>$H91*Ref!$B$4</f>
        <v>2.6999999999999997</v>
      </c>
      <c r="L91" s="19">
        <f t="shared" si="3"/>
        <v>98.300000000000011</v>
      </c>
      <c r="M91" s="3"/>
      <c r="N91" s="3"/>
      <c r="O91" s="3"/>
      <c r="P91" s="3"/>
    </row>
    <row r="92" spans="1:16" x14ac:dyDescent="0.35">
      <c r="A92" s="11">
        <f t="shared" si="2"/>
        <v>1</v>
      </c>
      <c r="B92" s="25" t="s">
        <v>157</v>
      </c>
      <c r="C92" s="3" t="s">
        <v>156</v>
      </c>
      <c r="D92" s="3" t="str">
        <f>IF(C92&lt;&gt;"",INDEX(Υλικά!$D$3:$D$130,MATCH(C92,Υλικά!$B$3:$B$130,0),1),"")</f>
        <v>gr</v>
      </c>
      <c r="E92" s="3">
        <v>1000</v>
      </c>
      <c r="F92" s="16">
        <f>IF(C92&lt;&gt;"",$E92*INDEX(Υλικά!$G$3:$G$130,MATCH($C92,Υλικά!$B$3:$B$130,0),1)/INDEX(Υλικά!$E$3:$E$130,MATCH($C92,Υλικά!$B$3:$B$130,0),1),0)</f>
        <v>10</v>
      </c>
      <c r="G92" s="17">
        <f>IF(C92&lt;&gt;"",$E92*INDEX(Υλικά!$H$3:$H$130,MATCH($C92,Υλικά!$B$3:$B$130,0),1)/INDEX(Υλικά!$E$3:$E$130,MATCH($C92,Υλικά!$B$3:$B$130,0),1),0)</f>
        <v>70</v>
      </c>
      <c r="H92" s="18">
        <f>IF(C92&lt;&gt;"",$E92*INDEX(Υλικά!$I$3:$I$130,MATCH($C92,Υλικά!$B$3:$B$130,0),1)/INDEX(Υλικά!$E$3:$E$130,MATCH($C92,Υλικά!$B$3:$B$130,0),1),0)</f>
        <v>1</v>
      </c>
      <c r="I92" s="16">
        <f>$F92*Ref!$B$2</f>
        <v>40</v>
      </c>
      <c r="J92" s="17">
        <f>$G92*Ref!$B$3</f>
        <v>280</v>
      </c>
      <c r="K92" s="18">
        <f>$H92*Ref!$B$4</f>
        <v>9</v>
      </c>
      <c r="L92" s="19">
        <f t="shared" si="3"/>
        <v>329</v>
      </c>
      <c r="M92" s="3"/>
      <c r="N92" s="3"/>
      <c r="O92" s="3"/>
      <c r="P92" s="3"/>
    </row>
    <row r="93" spans="1:16" x14ac:dyDescent="0.35">
      <c r="A93" s="11">
        <f t="shared" si="2"/>
        <v>2</v>
      </c>
      <c r="B93" s="25" t="s">
        <v>157</v>
      </c>
      <c r="C93" s="3" t="s">
        <v>147</v>
      </c>
      <c r="D93" s="3" t="str">
        <f>IF(C93&lt;&gt;"",INDEX(Υλικά!$D$3:$D$130,MATCH(C93,Υλικά!$B$3:$B$130,0),1),"")</f>
        <v>gr</v>
      </c>
      <c r="E93" s="3">
        <v>20</v>
      </c>
      <c r="F93" s="16">
        <f>IF(C93&lt;&gt;"",$E93*INDEX(Υλικά!$G$3:$G$130,MATCH($C93,Υλικά!$B$3:$B$130,0),1)/INDEX(Υλικά!$E$3:$E$130,MATCH($C93,Υλικά!$B$3:$B$130,0),1),0)</f>
        <v>0.12</v>
      </c>
      <c r="G93" s="17">
        <f>IF(C93&lt;&gt;"",$E93*INDEX(Υλικά!$H$3:$H$130,MATCH($C93,Υλικά!$B$3:$B$130,0),1)/INDEX(Υλικά!$E$3:$E$130,MATCH($C93,Υλικά!$B$3:$B$130,0),1),0)</f>
        <v>0.14000000000000001</v>
      </c>
      <c r="H93" s="18">
        <f>IF(C93&lt;&gt;"",$E93*INDEX(Υλικά!$I$3:$I$130,MATCH($C93,Υλικά!$B$3:$B$130,0),1)/INDEX(Υλικά!$E$3:$E$130,MATCH($C93,Υλικά!$B$3:$B$130,0),1),0)</f>
        <v>16.399999999999999</v>
      </c>
      <c r="I93" s="16">
        <f>$F93*Ref!$B$2</f>
        <v>0.48</v>
      </c>
      <c r="J93" s="17">
        <f>$G93*Ref!$B$3</f>
        <v>0.56000000000000005</v>
      </c>
      <c r="K93" s="18">
        <f>$H93*Ref!$B$4</f>
        <v>147.6</v>
      </c>
      <c r="L93" s="19">
        <f t="shared" si="3"/>
        <v>148.63999999999999</v>
      </c>
      <c r="M93" s="3"/>
      <c r="N93" s="3"/>
      <c r="O93" s="3"/>
      <c r="P93" s="3"/>
    </row>
    <row r="94" spans="1:16" x14ac:dyDescent="0.35">
      <c r="A94" s="11">
        <f t="shared" si="2"/>
        <v>3</v>
      </c>
      <c r="B94" s="25" t="s">
        <v>157</v>
      </c>
      <c r="C94" s="3" t="s">
        <v>97</v>
      </c>
      <c r="D94" s="3" t="str">
        <f>IF(C94&lt;&gt;"",INDEX(Υλικά!$D$3:$D$130,MATCH(C94,Υλικά!$B$3:$B$130,0),1),"")</f>
        <v>gr</v>
      </c>
      <c r="E94" s="3">
        <v>150</v>
      </c>
      <c r="F94" s="16">
        <f>IF(C94&lt;&gt;"",$E94*INDEX(Υλικά!$G$3:$G$130,MATCH($C94,Υλικά!$B$3:$B$130,0),1)/INDEX(Υλικά!$E$3:$E$130,MATCH($C94,Υλικά!$B$3:$B$130,0),1),0)</f>
        <v>0</v>
      </c>
      <c r="G94" s="17">
        <f>IF(C94&lt;&gt;"",$E94*INDEX(Υλικά!$H$3:$H$130,MATCH($C94,Υλικά!$B$3:$B$130,0),1)/INDEX(Υλικά!$E$3:$E$130,MATCH($C94,Υλικά!$B$3:$B$130,0),1),0)</f>
        <v>0</v>
      </c>
      <c r="H94" s="18">
        <f>IF(C94&lt;&gt;"",$E94*INDEX(Υλικά!$I$3:$I$130,MATCH($C94,Υλικά!$B$3:$B$130,0),1)/INDEX(Υλικά!$E$3:$E$130,MATCH($C94,Υλικά!$B$3:$B$130,0),1),0)</f>
        <v>0</v>
      </c>
      <c r="I94" s="16">
        <f>$F94*Ref!$B$2</f>
        <v>0</v>
      </c>
      <c r="J94" s="17">
        <f>$G94*Ref!$B$3</f>
        <v>0</v>
      </c>
      <c r="K94" s="18">
        <f>$H94*Ref!$B$4</f>
        <v>0</v>
      </c>
      <c r="L94" s="19">
        <f t="shared" si="3"/>
        <v>0</v>
      </c>
      <c r="M94" s="3"/>
      <c r="N94" s="3"/>
      <c r="O94" s="3"/>
      <c r="P94" s="3"/>
    </row>
    <row r="95" spans="1:16" x14ac:dyDescent="0.35">
      <c r="A95" s="11">
        <f t="shared" si="2"/>
        <v>4</v>
      </c>
      <c r="B95" s="25" t="s">
        <v>157</v>
      </c>
      <c r="C95" s="3" t="s">
        <v>32</v>
      </c>
      <c r="D95" s="3" t="str">
        <f>IF(C95&lt;&gt;"",INDEX(Υλικά!$D$3:$D$130,MATCH(C95,Υλικά!$B$3:$B$130,0),1),"")</f>
        <v>gr</v>
      </c>
      <c r="E95" s="3">
        <v>200</v>
      </c>
      <c r="F95" s="16">
        <f>IF(C95&lt;&gt;"",$E95*INDEX(Υλικά!$G$3:$G$130,MATCH($C95,Υλικά!$B$3:$B$130,0),1)/INDEX(Υλικά!$E$3:$E$130,MATCH($C95,Υλικά!$B$3:$B$130,0),1),0)</f>
        <v>16</v>
      </c>
      <c r="G95" s="17">
        <f>IF(C95&lt;&gt;"",$E95*INDEX(Υλικά!$H$3:$H$130,MATCH($C95,Υλικά!$B$3:$B$130,0),1)/INDEX(Υλικά!$E$3:$E$130,MATCH($C95,Υλικά!$B$3:$B$130,0),1),0)</f>
        <v>8</v>
      </c>
      <c r="H95" s="18">
        <f>IF(C95&lt;&gt;"",$E95*INDEX(Υλικά!$I$3:$I$130,MATCH($C95,Υλικά!$B$3:$B$130,0),1)/INDEX(Υλικά!$E$3:$E$130,MATCH($C95,Υλικά!$B$3:$B$130,0),1),0)</f>
        <v>4</v>
      </c>
      <c r="I95" s="16">
        <f>$F95*Ref!$B$2</f>
        <v>64</v>
      </c>
      <c r="J95" s="17">
        <f>$G95*Ref!$B$3</f>
        <v>32</v>
      </c>
      <c r="K95" s="18">
        <f>$H95*Ref!$B$4</f>
        <v>36</v>
      </c>
      <c r="L95" s="19">
        <f t="shared" si="3"/>
        <v>132</v>
      </c>
      <c r="M95" s="3"/>
      <c r="N95" s="3"/>
      <c r="O95" s="3"/>
      <c r="P95" s="3"/>
    </row>
    <row r="96" spans="1:16" x14ac:dyDescent="0.35">
      <c r="A96" s="11">
        <f t="shared" si="2"/>
        <v>1</v>
      </c>
      <c r="B96" s="31" t="s">
        <v>161</v>
      </c>
      <c r="C96" s="3" t="s">
        <v>159</v>
      </c>
      <c r="D96" s="3" t="str">
        <f>IF(C96&lt;&gt;"",INDEX(Υλικά!$D$3:$D$130,MATCH(C96,Υλικά!$B$3:$B$130,0),1),"")</f>
        <v>gr</v>
      </c>
      <c r="E96" s="3">
        <v>600</v>
      </c>
      <c r="F96" s="16">
        <f>IF(C96&lt;&gt;"",$E96*INDEX(Υλικά!$G$3:$G$130,MATCH($C96,Υλικά!$B$3:$B$130,0),1)/INDEX(Υλικά!$E$3:$E$130,MATCH($C96,Υλικά!$B$3:$B$130,0),1),0)</f>
        <v>156</v>
      </c>
      <c r="G96" s="17">
        <f>IF(C96&lt;&gt;"",$E96*INDEX(Υλικά!$H$3:$H$130,MATCH($C96,Υλικά!$B$3:$B$130,0),1)/INDEX(Υλικά!$E$3:$E$130,MATCH($C96,Υλικά!$B$3:$B$130,0),1),0)</f>
        <v>360</v>
      </c>
      <c r="H96" s="18">
        <f>IF(C96&lt;&gt;"",$E96*INDEX(Υλικά!$I$3:$I$130,MATCH($C96,Υλικά!$B$3:$B$130,0),1)/INDEX(Υλικά!$E$3:$E$130,MATCH($C96,Υλικά!$B$3:$B$130,0),1),0)</f>
        <v>6.6</v>
      </c>
      <c r="I96" s="16">
        <f>$F96*Ref!$B$2</f>
        <v>624</v>
      </c>
      <c r="J96" s="17">
        <f>$G96*Ref!$B$3</f>
        <v>1440</v>
      </c>
      <c r="K96" s="18">
        <f>$H96*Ref!$B$4</f>
        <v>59.4</v>
      </c>
      <c r="L96" s="19">
        <f t="shared" si="3"/>
        <v>2123.4</v>
      </c>
      <c r="M96" s="3"/>
      <c r="N96" s="3"/>
      <c r="O96" s="3"/>
      <c r="P96" s="3"/>
    </row>
    <row r="97" spans="1:13" x14ac:dyDescent="0.35">
      <c r="A97" s="11">
        <f t="shared" si="2"/>
        <v>2</v>
      </c>
      <c r="B97" s="31" t="s">
        <v>161</v>
      </c>
      <c r="C97" s="3" t="s">
        <v>27</v>
      </c>
      <c r="D97" s="3" t="str">
        <f>IF(C97&lt;&gt;"",INDEX(Υλικά!$D$3:$D$130,MATCH(C97,Υλικά!$B$3:$B$130,0),1),"")</f>
        <v>gr</v>
      </c>
      <c r="E97" s="3">
        <v>350</v>
      </c>
      <c r="F97" s="16">
        <f>IF(C97&lt;&gt;"",$E97*INDEX(Υλικά!$G$3:$G$130,MATCH($C97,Υλικά!$B$3:$B$130,0),1)/INDEX(Υλικά!$E$3:$E$130,MATCH($C97,Υλικά!$B$3:$B$130,0),1),0)</f>
        <v>3.8500000000000005</v>
      </c>
      <c r="G97" s="17">
        <f>IF(C97&lt;&gt;"",$E97*INDEX(Υλικά!$H$3:$H$130,MATCH($C97,Υλικά!$B$3:$B$130,0),1)/INDEX(Υλικά!$E$3:$E$130,MATCH($C97,Υλικά!$B$3:$B$130,0),1),0)</f>
        <v>32.550000000000004</v>
      </c>
      <c r="H97" s="18">
        <f>IF(C97&lt;&gt;"",$E97*INDEX(Υλικά!$I$3:$I$130,MATCH($C97,Υλικά!$B$3:$B$130,0),1)/INDEX(Υλικά!$E$3:$E$130,MATCH($C97,Υλικά!$B$3:$B$130,0),1),0)</f>
        <v>0.35</v>
      </c>
      <c r="I97" s="16">
        <f>$F97*Ref!$B$2</f>
        <v>15.400000000000002</v>
      </c>
      <c r="J97" s="17">
        <f>$G97*Ref!$B$3</f>
        <v>130.20000000000002</v>
      </c>
      <c r="K97" s="18">
        <f>$H97*Ref!$B$4</f>
        <v>3.15</v>
      </c>
      <c r="L97" s="19">
        <f t="shared" si="3"/>
        <v>148.75000000000003</v>
      </c>
      <c r="M97" s="3"/>
    </row>
    <row r="98" spans="1:13" x14ac:dyDescent="0.35">
      <c r="A98" s="11">
        <f t="shared" si="2"/>
        <v>3</v>
      </c>
      <c r="B98" s="31" t="s">
        <v>161</v>
      </c>
      <c r="C98" s="3" t="s">
        <v>120</v>
      </c>
      <c r="D98" s="3" t="str">
        <f>IF(C98&lt;&gt;"",INDEX(Υλικά!$D$3:$D$130,MATCH(C98,Υλικά!$B$3:$B$130,0),1),"")</f>
        <v>gr</v>
      </c>
      <c r="E98" s="3">
        <v>380</v>
      </c>
      <c r="F98" s="16">
        <f>IF(C98&lt;&gt;"",$E98*INDEX(Υλικά!$G$3:$G$130,MATCH($C98,Υλικά!$B$3:$B$130,0),1)/INDEX(Υλικά!$E$3:$E$130,MATCH($C98,Υλικά!$B$3:$B$130,0),1),0)</f>
        <v>4.1800000000000006</v>
      </c>
      <c r="G98" s="17">
        <f>IF(C98&lt;&gt;"",$E98*INDEX(Υλικά!$H$3:$H$130,MATCH($C98,Υλικά!$B$3:$B$130,0),1)/INDEX(Υλικά!$E$3:$E$130,MATCH($C98,Υλικά!$B$3:$B$130,0),1),0)</f>
        <v>36.859999999999992</v>
      </c>
      <c r="H98" s="18">
        <f>IF(C98&lt;&gt;"",$E98*INDEX(Υλικά!$I$3:$I$130,MATCH($C98,Υλικά!$B$3:$B$130,0),1)/INDEX(Υλικά!$E$3:$E$130,MATCH($C98,Υλικά!$B$3:$B$130,0),1),0)</f>
        <v>0.76</v>
      </c>
      <c r="I98" s="16">
        <f>$F98*Ref!$B$2</f>
        <v>16.720000000000002</v>
      </c>
      <c r="J98" s="17">
        <f>$G98*Ref!$B$3</f>
        <v>147.43999999999997</v>
      </c>
      <c r="K98" s="18">
        <f>$H98*Ref!$B$4</f>
        <v>6.84</v>
      </c>
      <c r="L98" s="19">
        <f t="shared" si="3"/>
        <v>170.99999999999997</v>
      </c>
      <c r="M98" s="3"/>
    </row>
    <row r="99" spans="1:13" x14ac:dyDescent="0.35">
      <c r="A99" s="11">
        <f t="shared" si="2"/>
        <v>4</v>
      </c>
      <c r="B99" s="31" t="s">
        <v>161</v>
      </c>
      <c r="C99" s="3" t="s">
        <v>8</v>
      </c>
      <c r="D99" s="3" t="str">
        <f>IF(C99&lt;&gt;"",INDEX(Υλικά!$D$3:$D$130,MATCH(C99,Υλικά!$B$3:$B$130,0),1),"")</f>
        <v>gr</v>
      </c>
      <c r="E99" s="3">
        <v>100</v>
      </c>
      <c r="F99" s="16">
        <f>IF(C99&lt;&gt;"",$E99*INDEX(Υλικά!$G$3:$G$130,MATCH($C99,Υλικά!$B$3:$B$130,0),1)/INDEX(Υλικά!$E$3:$E$130,MATCH($C99,Υλικά!$B$3:$B$130,0),1),0)</f>
        <v>0</v>
      </c>
      <c r="G99" s="17">
        <f>IF(C99&lt;&gt;"",$E99*INDEX(Υλικά!$H$3:$H$130,MATCH($C99,Υλικά!$B$3:$B$130,0),1)/INDEX(Υλικά!$E$3:$E$130,MATCH($C99,Υλικά!$B$3:$B$130,0),1),0)</f>
        <v>0</v>
      </c>
      <c r="H99" s="18">
        <f>IF(C99&lt;&gt;"",$E99*INDEX(Υλικά!$I$3:$I$130,MATCH($C99,Υλικά!$B$3:$B$130,0),1)/INDEX(Υλικά!$E$3:$E$130,MATCH($C99,Υλικά!$B$3:$B$130,0),1),0)</f>
        <v>93.3</v>
      </c>
      <c r="I99" s="16">
        <f>$F99*Ref!$B$2</f>
        <v>0</v>
      </c>
      <c r="J99" s="17">
        <f>$G99*Ref!$B$3</f>
        <v>0</v>
      </c>
      <c r="K99" s="18">
        <f>$H99*Ref!$B$4</f>
        <v>839.69999999999993</v>
      </c>
      <c r="L99" s="19">
        <f t="shared" si="3"/>
        <v>839.69999999999993</v>
      </c>
      <c r="M99" s="3"/>
    </row>
    <row r="100" spans="1:13" x14ac:dyDescent="0.35">
      <c r="A100" s="11">
        <f t="shared" si="2"/>
        <v>5</v>
      </c>
      <c r="B100" s="31" t="s">
        <v>161</v>
      </c>
      <c r="C100" s="3" t="s">
        <v>142</v>
      </c>
      <c r="D100" s="3" t="str">
        <f>IF(C100&lt;&gt;"",INDEX(Υλικά!$D$3:$D$130,MATCH(C100,Υλικά!$B$3:$B$130,0),1),"")</f>
        <v>gr</v>
      </c>
      <c r="E100" s="3">
        <v>20</v>
      </c>
      <c r="F100" s="16">
        <f>IF(C100&lt;&gt;"",$E100*INDEX(Υλικά!$G$3:$G$130,MATCH($C100,Υλικά!$B$3:$B$130,0),1)/INDEX(Υλικά!$E$3:$E$130,MATCH($C100,Υλικά!$B$3:$B$130,0),1),0)</f>
        <v>0.84</v>
      </c>
      <c r="G100" s="17">
        <f>IF(C100&lt;&gt;"",$E100*INDEX(Υλικά!$H$3:$H$130,MATCH($C100,Υλικά!$B$3:$B$130,0),1)/INDEX(Υλικά!$E$3:$E$130,MATCH($C100,Υλικά!$B$3:$B$130,0),1),0)</f>
        <v>3.22</v>
      </c>
      <c r="H100" s="18">
        <f>IF(C100&lt;&gt;"",$E100*INDEX(Υλικά!$I$3:$I$130,MATCH($C100,Υλικά!$B$3:$B$130,0),1)/INDEX(Υλικά!$E$3:$E$130,MATCH($C100,Υλικά!$B$3:$B$130,0),1),0)</f>
        <v>0.04</v>
      </c>
      <c r="I100" s="16">
        <f>$F100*Ref!$B$2</f>
        <v>3.36</v>
      </c>
      <c r="J100" s="17">
        <f>$G100*Ref!$B$3</f>
        <v>12.88</v>
      </c>
      <c r="K100" s="18">
        <f>$H100*Ref!$B$4</f>
        <v>0.36</v>
      </c>
      <c r="L100" s="19">
        <f t="shared" si="3"/>
        <v>16.600000000000001</v>
      </c>
      <c r="M100" s="3"/>
    </row>
    <row r="101" spans="1:13" x14ac:dyDescent="0.35">
      <c r="A101" s="11">
        <f t="shared" si="2"/>
        <v>6</v>
      </c>
      <c r="B101" s="31" t="s">
        <v>161</v>
      </c>
      <c r="C101" s="3" t="s">
        <v>162</v>
      </c>
      <c r="D101" s="3" t="str">
        <f>IF(C101&lt;&gt;"",INDEX(Υλικά!$D$3:$D$130,MATCH(C101,Υλικά!$B$3:$B$130,0),1),"")</f>
        <v>gr</v>
      </c>
      <c r="E101" s="3">
        <v>370</v>
      </c>
      <c r="F101" s="16">
        <f>IF(C101&lt;&gt;"",$E101*INDEX(Υλικά!$G$3:$G$130,MATCH($C101,Υλικά!$B$3:$B$130,0),1)/INDEX(Υλικά!$E$3:$E$130,MATCH($C101,Υλικά!$B$3:$B$130,0),1),0)</f>
        <v>4.4400000000000004</v>
      </c>
      <c r="G101" s="17">
        <f>IF(C101&lt;&gt;"",$E101*INDEX(Υλικά!$H$3:$H$130,MATCH($C101,Υλικά!$B$3:$B$130,0),1)/INDEX(Υλικά!$E$3:$E$130,MATCH($C101,Υλικά!$B$3:$B$130,0),1),0)</f>
        <v>18.130000000000003</v>
      </c>
      <c r="H101" s="18">
        <f>IF(C101&lt;&gt;"",$E101*INDEX(Υλικά!$I$3:$I$130,MATCH($C101,Υλικά!$B$3:$B$130,0),1)/INDEX(Υλικά!$E$3:$E$130,MATCH($C101,Υλικά!$B$3:$B$130,0),1),0)</f>
        <v>1.1100000000000001</v>
      </c>
      <c r="I101" s="16">
        <f>$F101*Ref!$B$2</f>
        <v>17.760000000000002</v>
      </c>
      <c r="J101" s="17">
        <f>$G101*Ref!$B$3</f>
        <v>72.52000000000001</v>
      </c>
      <c r="K101" s="18">
        <f>$H101*Ref!$B$4</f>
        <v>9.99</v>
      </c>
      <c r="L101" s="19">
        <f t="shared" si="3"/>
        <v>100.27000000000001</v>
      </c>
      <c r="M101" s="19">
        <v>2600</v>
      </c>
    </row>
    <row r="102" spans="1:13" x14ac:dyDescent="0.35">
      <c r="A102" s="11">
        <f t="shared" si="2"/>
        <v>1</v>
      </c>
      <c r="B102" s="38" t="s">
        <v>166</v>
      </c>
      <c r="C102" s="3" t="s">
        <v>165</v>
      </c>
      <c r="D102" s="3" t="str">
        <f>IF(C102&lt;&gt;"",INDEX(Υλικά!$D$3:$D$130,MATCH(C102,Υλικά!$B$3:$B$130,0),1),"")</f>
        <v>gr</v>
      </c>
      <c r="E102" s="3">
        <v>750</v>
      </c>
      <c r="F102" s="16">
        <f>IF(C102&lt;&gt;"",$E102*INDEX(Υλικά!$G$3:$G$130,MATCH($C102,Υλικά!$B$3:$B$130,0),1)/INDEX(Υλικά!$E$3:$E$130,MATCH($C102,Υλικά!$B$3:$B$130,0),1),0)</f>
        <v>82.5</v>
      </c>
      <c r="G102" s="17">
        <f>IF(C102&lt;&gt;"",$E102*INDEX(Υλικά!$H$3:$H$130,MATCH($C102,Υλικά!$B$3:$B$130,0),1)/INDEX(Υλικά!$E$3:$E$130,MATCH($C102,Υλικά!$B$3:$B$130,0),1),0)</f>
        <v>544.49999999999989</v>
      </c>
      <c r="H102" s="18">
        <f>IF(C102&lt;&gt;"",$E102*INDEX(Υλικά!$I$3:$I$130,MATCH($C102,Υλικά!$B$3:$B$130,0),1)/INDEX(Υλικά!$E$3:$E$130,MATCH($C102,Υλικά!$B$3:$B$130,0),1),0)</f>
        <v>8.2500000000000018</v>
      </c>
      <c r="I102" s="16">
        <f>$F102*Ref!$B$2</f>
        <v>330</v>
      </c>
      <c r="J102" s="17">
        <f>$G102*Ref!$B$3</f>
        <v>2177.9999999999995</v>
      </c>
      <c r="K102" s="18">
        <f>$H102*Ref!$B$4</f>
        <v>74.250000000000014</v>
      </c>
      <c r="L102" s="19">
        <f t="shared" si="3"/>
        <v>2582.2499999999995</v>
      </c>
      <c r="M102" s="3"/>
    </row>
    <row r="103" spans="1:13" x14ac:dyDescent="0.35">
      <c r="A103" s="11">
        <f t="shared" si="2"/>
        <v>2</v>
      </c>
      <c r="B103" s="38" t="s">
        <v>166</v>
      </c>
      <c r="C103" s="3" t="s">
        <v>164</v>
      </c>
      <c r="D103" s="3" t="str">
        <f>IF(C103&lt;&gt;"",INDEX(Υλικά!$D$3:$D$130,MATCH(C103,Υλικά!$B$3:$B$130,0),1),"")</f>
        <v>gr</v>
      </c>
      <c r="E103" s="3">
        <v>375</v>
      </c>
      <c r="F103" s="16">
        <f>IF(C103&lt;&gt;"",$E103*INDEX(Υλικά!$G$3:$G$130,MATCH($C103,Υλικά!$B$3:$B$130,0),1)/INDEX(Υλικά!$E$3:$E$130,MATCH($C103,Υλικά!$B$3:$B$130,0),1),0)</f>
        <v>45.375</v>
      </c>
      <c r="G103" s="17">
        <f>IF(C103&lt;&gt;"",$E103*INDEX(Υλικά!$H$3:$H$130,MATCH($C103,Υλικά!$B$3:$B$130,0),1)/INDEX(Υλικά!$E$3:$E$130,MATCH($C103,Υλικά!$B$3:$B$130,0),1),0)</f>
        <v>269.25</v>
      </c>
      <c r="H103" s="18">
        <f>IF(C103&lt;&gt;"",$E103*INDEX(Υλικά!$I$3:$I$130,MATCH($C103,Υλικά!$B$3:$B$130,0),1)/INDEX(Υλικά!$E$3:$E$130,MATCH($C103,Υλικά!$B$3:$B$130,0),1),0)</f>
        <v>6.375</v>
      </c>
      <c r="I103" s="16">
        <f>$F103*Ref!$B$2</f>
        <v>181.5</v>
      </c>
      <c r="J103" s="17">
        <f>$G103*Ref!$B$3</f>
        <v>1077</v>
      </c>
      <c r="K103" s="18">
        <f>$H103*Ref!$B$4</f>
        <v>57.375</v>
      </c>
      <c r="L103" s="19">
        <f t="shared" si="3"/>
        <v>1315.875</v>
      </c>
      <c r="M103" s="3"/>
    </row>
    <row r="104" spans="1:13" x14ac:dyDescent="0.35">
      <c r="A104" s="11">
        <f t="shared" si="2"/>
        <v>1</v>
      </c>
      <c r="B104" s="23" t="s">
        <v>171</v>
      </c>
      <c r="C104" s="3" t="s">
        <v>21</v>
      </c>
      <c r="D104" s="3" t="str">
        <f>IF(C104&lt;&gt;"",INDEX(Υλικά!$D$3:$D$130,MATCH(C104,Υλικά!$B$3:$B$130,0),1),"")</f>
        <v>pc</v>
      </c>
      <c r="E104" s="3">
        <v>10</v>
      </c>
      <c r="F104" s="16">
        <f>IF(C104&lt;&gt;"",$E104*INDEX(Υλικά!$G$3:$G$130,MATCH($C104,Υλικά!$B$3:$B$130,0),1)/INDEX(Υλικά!$E$3:$E$130,MATCH($C104,Υλικά!$B$3:$B$130,0),1),0)</f>
        <v>78</v>
      </c>
      <c r="G104" s="17">
        <f>IF(C104&lt;&gt;"",$E104*INDEX(Υλικά!$H$3:$H$130,MATCH($C104,Υλικά!$B$3:$B$130,0),1)/INDEX(Υλικά!$E$3:$E$130,MATCH($C104,Υλικά!$B$3:$B$130,0),1),0)</f>
        <v>6.6000000000000005</v>
      </c>
      <c r="H104" s="18">
        <f>IF(C104&lt;&gt;"",$E104*INDEX(Υλικά!$I$3:$I$130,MATCH($C104,Υλικά!$B$3:$B$130,0),1)/INDEX(Υλικά!$E$3:$E$130,MATCH($C104,Υλικά!$B$3:$B$130,0),1),0)</f>
        <v>66</v>
      </c>
      <c r="I104" s="16">
        <f>$F104*Ref!$B$2</f>
        <v>312</v>
      </c>
      <c r="J104" s="17">
        <f>$G104*Ref!$B$3</f>
        <v>26.400000000000002</v>
      </c>
      <c r="K104" s="18">
        <f>$H104*Ref!$B$4</f>
        <v>594</v>
      </c>
      <c r="L104" s="19">
        <f t="shared" si="3"/>
        <v>932.4</v>
      </c>
      <c r="M104" s="3"/>
    </row>
    <row r="105" spans="1:13" x14ac:dyDescent="0.35">
      <c r="A105" s="11">
        <f t="shared" si="2"/>
        <v>2</v>
      </c>
      <c r="B105" s="23" t="s">
        <v>171</v>
      </c>
      <c r="C105" s="3" t="s">
        <v>8</v>
      </c>
      <c r="D105" s="3" t="str">
        <f>IF(C105&lt;&gt;"",INDEX(Υλικά!$D$3:$D$130,MATCH(C105,Υλικά!$B$3:$B$130,0),1),"")</f>
        <v>gr</v>
      </c>
      <c r="E105" s="3">
        <v>50</v>
      </c>
      <c r="F105" s="16">
        <f>IF(C105&lt;&gt;"",$E105*INDEX(Υλικά!$G$3:$G$130,MATCH($C105,Υλικά!$B$3:$B$130,0),1)/INDEX(Υλικά!$E$3:$E$130,MATCH($C105,Υλικά!$B$3:$B$130,0),1),0)</f>
        <v>0</v>
      </c>
      <c r="G105" s="17">
        <f>IF(C105&lt;&gt;"",$E105*INDEX(Υλικά!$H$3:$H$130,MATCH($C105,Υλικά!$B$3:$B$130,0),1)/INDEX(Υλικά!$E$3:$E$130,MATCH($C105,Υλικά!$B$3:$B$130,0),1),0)</f>
        <v>0</v>
      </c>
      <c r="H105" s="18">
        <f>IF(C105&lt;&gt;"",$E105*INDEX(Υλικά!$I$3:$I$130,MATCH($C105,Υλικά!$B$3:$B$130,0),1)/INDEX(Υλικά!$E$3:$E$130,MATCH($C105,Υλικά!$B$3:$B$130,0),1),0)</f>
        <v>46.65</v>
      </c>
      <c r="I105" s="16">
        <f>$F105*Ref!$B$2</f>
        <v>0</v>
      </c>
      <c r="J105" s="17">
        <f>$G105*Ref!$B$3</f>
        <v>0</v>
      </c>
      <c r="K105" s="18">
        <f>$H105*Ref!$B$4</f>
        <v>419.84999999999997</v>
      </c>
      <c r="L105" s="19">
        <f t="shared" si="3"/>
        <v>419.84999999999997</v>
      </c>
      <c r="M105" s="3"/>
    </row>
    <row r="106" spans="1:13" x14ac:dyDescent="0.35">
      <c r="A106" s="11">
        <f t="shared" si="2"/>
        <v>3</v>
      </c>
      <c r="B106" s="23" t="s">
        <v>171</v>
      </c>
      <c r="C106" s="3" t="s">
        <v>145</v>
      </c>
      <c r="D106" s="3" t="str">
        <f>IF(C106&lt;&gt;"",INDEX(Υλικά!$D$3:$D$130,MATCH(C106,Υλικά!$B$3:$B$130,0),1),"")</f>
        <v>gr</v>
      </c>
      <c r="E106" s="3">
        <v>60</v>
      </c>
      <c r="F106" s="16">
        <f>IF(C106&lt;&gt;"",$E106*INDEX(Υλικά!$G$3:$G$130,MATCH($C106,Υλικά!$B$3:$B$130,0),1)/INDEX(Υλικά!$E$3:$E$130,MATCH($C106,Υλικά!$B$3:$B$130,0),1),0)</f>
        <v>2.2200000000000002</v>
      </c>
      <c r="G106" s="17">
        <f>IF(C106&lt;&gt;"",$E106*INDEX(Υλικά!$H$3:$H$130,MATCH($C106,Υλικά!$B$3:$B$130,0),1)/INDEX(Υλικά!$E$3:$E$130,MATCH($C106,Υλικά!$B$3:$B$130,0),1),0)</f>
        <v>3.6</v>
      </c>
      <c r="H106" s="18">
        <f>IF(C106&lt;&gt;"",$E106*INDEX(Υλικά!$I$3:$I$130,MATCH($C106,Υλικά!$B$3:$B$130,0),1)/INDEX(Υλικά!$E$3:$E$130,MATCH($C106,Υλικά!$B$3:$B$130,0),1),0)</f>
        <v>1.32</v>
      </c>
      <c r="I106" s="16">
        <f>$F106*Ref!$B$2</f>
        <v>8.8800000000000008</v>
      </c>
      <c r="J106" s="17">
        <f>$G106*Ref!$B$3</f>
        <v>14.4</v>
      </c>
      <c r="K106" s="18">
        <f>$H106*Ref!$B$4</f>
        <v>11.88</v>
      </c>
      <c r="L106" s="19">
        <f t="shared" si="3"/>
        <v>35.160000000000004</v>
      </c>
      <c r="M106" s="3"/>
    </row>
    <row r="107" spans="1:13" x14ac:dyDescent="0.35">
      <c r="A107" s="11">
        <f t="shared" si="2"/>
        <v>4</v>
      </c>
      <c r="B107" s="23" t="s">
        <v>171</v>
      </c>
      <c r="C107" s="3" t="s">
        <v>128</v>
      </c>
      <c r="D107" s="3" t="str">
        <f>IF(C107&lt;&gt;"",INDEX(Υλικά!$D$3:$D$130,MATCH(C107,Υλικά!$B$3:$B$130,0),1),"")</f>
        <v>gr</v>
      </c>
      <c r="E107" s="3">
        <v>200</v>
      </c>
      <c r="F107" s="16">
        <f>IF(C107&lt;&gt;"",$E107*INDEX(Υλικά!$G$3:$G$130,MATCH($C107,Υλικά!$B$3:$B$130,0),1)/INDEX(Υλικά!$E$3:$E$130,MATCH($C107,Υλικά!$B$3:$B$130,0),1),0)</f>
        <v>4</v>
      </c>
      <c r="G107" s="17">
        <f>IF(C107&lt;&gt;"",$E107*INDEX(Υλικά!$H$3:$H$130,MATCH($C107,Υλικά!$B$3:$B$130,0),1)/INDEX(Υλικά!$E$3:$E$130,MATCH($C107,Υλικά!$B$3:$B$130,0),1),0)</f>
        <v>34</v>
      </c>
      <c r="H107" s="18">
        <f>IF(C107&lt;&gt;"",$E107*INDEX(Υλικά!$I$3:$I$130,MATCH($C107,Υλικά!$B$3:$B$130,0),1)/INDEX(Υλικά!$E$3:$E$130,MATCH($C107,Υλικά!$B$3:$B$130,0),1),0)</f>
        <v>0</v>
      </c>
      <c r="I107" s="16">
        <f>$F107*Ref!$B$2</f>
        <v>16</v>
      </c>
      <c r="J107" s="17">
        <f>$G107*Ref!$B$3</f>
        <v>136</v>
      </c>
      <c r="K107" s="18">
        <f>$H107*Ref!$B$4</f>
        <v>0</v>
      </c>
      <c r="L107" s="19">
        <f t="shared" si="3"/>
        <v>152</v>
      </c>
      <c r="M107" s="3"/>
    </row>
    <row r="108" spans="1:13" x14ac:dyDescent="0.35">
      <c r="A108" s="11">
        <f t="shared" si="2"/>
        <v>5</v>
      </c>
      <c r="B108" s="23" t="s">
        <v>171</v>
      </c>
      <c r="C108" s="3" t="s">
        <v>27</v>
      </c>
      <c r="D108" s="3" t="str">
        <f>IF(C108&lt;&gt;"",INDEX(Υλικά!$D$3:$D$130,MATCH(C108,Υλικά!$B$3:$B$130,0),1),"")</f>
        <v>gr</v>
      </c>
      <c r="E108" s="3">
        <v>100</v>
      </c>
      <c r="F108" s="16">
        <f>IF(C108&lt;&gt;"",$E108*INDEX(Υλικά!$G$3:$G$130,MATCH($C108,Υλικά!$B$3:$B$130,0),1)/INDEX(Υλικά!$E$3:$E$130,MATCH($C108,Υλικά!$B$3:$B$130,0),1),0)</f>
        <v>1.1000000000000001</v>
      </c>
      <c r="G108" s="17">
        <f>IF(C108&lt;&gt;"",$E108*INDEX(Υλικά!$H$3:$H$130,MATCH($C108,Υλικά!$B$3:$B$130,0),1)/INDEX(Υλικά!$E$3:$E$130,MATCH($C108,Υλικά!$B$3:$B$130,0),1),0)</f>
        <v>9.3000000000000007</v>
      </c>
      <c r="H108" s="18">
        <f>IF(C108&lt;&gt;"",$E108*INDEX(Υλικά!$I$3:$I$130,MATCH($C108,Υλικά!$B$3:$B$130,0),1)/INDEX(Υλικά!$E$3:$E$130,MATCH($C108,Υλικά!$B$3:$B$130,0),1),0)</f>
        <v>0.1</v>
      </c>
      <c r="I108" s="16">
        <f>$F108*Ref!$B$2</f>
        <v>4.4000000000000004</v>
      </c>
      <c r="J108" s="17">
        <f>$G108*Ref!$B$3</f>
        <v>37.200000000000003</v>
      </c>
      <c r="K108" s="18">
        <f>$H108*Ref!$B$4</f>
        <v>0.9</v>
      </c>
      <c r="L108" s="19">
        <f t="shared" si="3"/>
        <v>42.5</v>
      </c>
      <c r="M108" s="3"/>
    </row>
    <row r="109" spans="1:13" x14ac:dyDescent="0.35">
      <c r="A109" s="11">
        <f t="shared" si="2"/>
        <v>6</v>
      </c>
      <c r="B109" s="23" t="s">
        <v>171</v>
      </c>
      <c r="C109" s="3" t="s">
        <v>13</v>
      </c>
      <c r="D109" s="3" t="str">
        <f>IF(C109&lt;&gt;"",INDEX(Υλικά!$D$3:$D$130,MATCH(C109,Υλικά!$B$3:$B$130,0),1),"")</f>
        <v>gr</v>
      </c>
      <c r="E109" s="3">
        <v>100</v>
      </c>
      <c r="F109" s="16">
        <f>IF(C109&lt;&gt;"",$E109*INDEX(Υλικά!$G$3:$G$130,MATCH($C109,Υλικά!$B$3:$B$130,0),1)/INDEX(Υλικά!$E$3:$E$130,MATCH($C109,Υλικά!$B$3:$B$130,0),1),0)</f>
        <v>0.9</v>
      </c>
      <c r="G109" s="17">
        <f>IF(C109&lt;&gt;"",$E109*INDEX(Υλικά!$H$3:$H$130,MATCH($C109,Υλικά!$B$3:$B$130,0),1)/INDEX(Υλικά!$E$3:$E$130,MATCH($C109,Υλικά!$B$3:$B$130,0),1),0)</f>
        <v>4.5999999999999996</v>
      </c>
      <c r="H109" s="18">
        <f>IF(C109&lt;&gt;"",$E109*INDEX(Υλικά!$I$3:$I$130,MATCH($C109,Υλικά!$B$3:$B$130,0),1)/INDEX(Υλικά!$E$3:$E$130,MATCH($C109,Υλικά!$B$3:$B$130,0),1),0)</f>
        <v>0.2</v>
      </c>
      <c r="I109" s="16">
        <f>$F109*Ref!$B$2</f>
        <v>3.6</v>
      </c>
      <c r="J109" s="17">
        <f>$G109*Ref!$B$3</f>
        <v>18.399999999999999</v>
      </c>
      <c r="K109" s="18">
        <f>$H109*Ref!$B$4</f>
        <v>1.8</v>
      </c>
      <c r="L109" s="19">
        <f t="shared" si="3"/>
        <v>23.8</v>
      </c>
      <c r="M109" s="3"/>
    </row>
    <row r="110" spans="1:13" x14ac:dyDescent="0.35">
      <c r="A110" s="11">
        <f t="shared" si="2"/>
        <v>7</v>
      </c>
      <c r="B110" s="23" t="s">
        <v>171</v>
      </c>
      <c r="C110" s="3" t="s">
        <v>46</v>
      </c>
      <c r="D110" s="3" t="str">
        <f>IF(C110&lt;&gt;"",INDEX(Υλικά!$D$3:$D$130,MATCH(C110,Υλικά!$B$3:$B$130,0),1),"")</f>
        <v>gr</v>
      </c>
      <c r="E110" s="3">
        <v>100</v>
      </c>
      <c r="F110" s="16">
        <f>IF(C110&lt;&gt;"",$E110*INDEX(Υλικά!$G$3:$G$130,MATCH($C110,Υλικά!$B$3:$B$130,0),1)/INDEX(Υλικά!$E$3:$E$130,MATCH($C110,Υλικά!$B$3:$B$130,0),1),0)</f>
        <v>14.2</v>
      </c>
      <c r="G110" s="17">
        <f>IF(C110&lt;&gt;"",$E110*INDEX(Υλικά!$H$3:$H$130,MATCH($C110,Υλικά!$B$3:$B$130,0),1)/INDEX(Υλικά!$E$3:$E$130,MATCH($C110,Υλικά!$B$3:$B$130,0),1),0)</f>
        <v>4.0999999999999996</v>
      </c>
      <c r="H110" s="18">
        <f>IF(C110&lt;&gt;"",$E110*INDEX(Υλικά!$I$3:$I$130,MATCH($C110,Υλικά!$B$3:$B$130,0),1)/INDEX(Υλικά!$E$3:$E$130,MATCH($C110,Υλικά!$B$3:$B$130,0),1),0)</f>
        <v>21.3</v>
      </c>
      <c r="I110" s="16">
        <f>$F110*Ref!$B$2</f>
        <v>56.8</v>
      </c>
      <c r="J110" s="17">
        <f>$G110*Ref!$B$3</f>
        <v>16.399999999999999</v>
      </c>
      <c r="K110" s="18">
        <f>$H110*Ref!$B$4</f>
        <v>191.70000000000002</v>
      </c>
      <c r="L110" s="19">
        <f t="shared" si="3"/>
        <v>264.89999999999998</v>
      </c>
      <c r="M110" s="3"/>
    </row>
    <row r="111" spans="1:13" x14ac:dyDescent="0.35">
      <c r="A111" s="11">
        <f t="shared" si="2"/>
        <v>1</v>
      </c>
      <c r="B111" s="23" t="s">
        <v>176</v>
      </c>
      <c r="C111" s="3" t="s">
        <v>175</v>
      </c>
      <c r="D111" s="3" t="str">
        <f>IF(C111&lt;&gt;"",INDEX(Υλικά!$D$3:$D$130,MATCH(C111,Υλικά!$B$3:$B$130,0),1),"")</f>
        <v>gr</v>
      </c>
      <c r="E111" s="3">
        <v>500</v>
      </c>
      <c r="F111" s="16">
        <f>IF(C111&lt;&gt;"",$E111*INDEX(Υλικά!$G$3:$G$130,MATCH($C111,Υλικά!$B$3:$B$130,0),1)/INDEX(Υλικά!$E$3:$E$130,MATCH($C111,Υλικά!$B$3:$B$130,0),1),0)</f>
        <v>130.5</v>
      </c>
      <c r="G111" s="17">
        <f>IF(C111&lt;&gt;"",$E111*INDEX(Υλικά!$H$3:$H$130,MATCH($C111,Υλικά!$B$3:$B$130,0),1)/INDEX(Υλικά!$E$3:$E$130,MATCH($C111,Υλικά!$B$3:$B$130,0),1),0)</f>
        <v>291.5</v>
      </c>
      <c r="H111" s="18">
        <f>IF(C111&lt;&gt;"",$E111*INDEX(Υλικά!$I$3:$I$130,MATCH($C111,Υλικά!$B$3:$B$130,0),1)/INDEX(Υλικά!$E$3:$E$130,MATCH($C111,Υλικά!$B$3:$B$130,0),1),0)</f>
        <v>7.5</v>
      </c>
      <c r="I111" s="16">
        <f>$F111*Ref!$B$2</f>
        <v>522</v>
      </c>
      <c r="J111" s="17">
        <f>$G111*Ref!$B$3</f>
        <v>1166</v>
      </c>
      <c r="K111" s="18">
        <f>$H111*Ref!$B$4</f>
        <v>67.5</v>
      </c>
      <c r="L111" s="19">
        <f t="shared" si="3"/>
        <v>1755.5</v>
      </c>
      <c r="M111" s="3"/>
    </row>
    <row r="112" spans="1:13" x14ac:dyDescent="0.35">
      <c r="A112" s="11">
        <f t="shared" si="2"/>
        <v>2</v>
      </c>
      <c r="B112" s="23" t="s">
        <v>176</v>
      </c>
      <c r="C112" s="3" t="s">
        <v>27</v>
      </c>
      <c r="D112" s="3" t="str">
        <f>IF(C112&lt;&gt;"",INDEX(Υλικά!$D$3:$D$130,MATCH(C112,Υλικά!$B$3:$B$130,0),1),"")</f>
        <v>gr</v>
      </c>
      <c r="E112" s="3">
        <v>220</v>
      </c>
      <c r="F112" s="16">
        <f>IF(C112&lt;&gt;"",$E112*INDEX(Υλικά!$G$3:$G$130,MATCH($C112,Υλικά!$B$3:$B$130,0),1)/INDEX(Υλικά!$E$3:$E$130,MATCH($C112,Υλικά!$B$3:$B$130,0),1),0)</f>
        <v>2.4200000000000004</v>
      </c>
      <c r="G112" s="17">
        <f>IF(C112&lt;&gt;"",$E112*INDEX(Υλικά!$H$3:$H$130,MATCH($C112,Υλικά!$B$3:$B$130,0),1)/INDEX(Υλικά!$E$3:$E$130,MATCH($C112,Υλικά!$B$3:$B$130,0),1),0)</f>
        <v>20.46</v>
      </c>
      <c r="H112" s="18">
        <f>IF(C112&lt;&gt;"",$E112*INDEX(Υλικά!$I$3:$I$130,MATCH($C112,Υλικά!$B$3:$B$130,0),1)/INDEX(Υλικά!$E$3:$E$130,MATCH($C112,Υλικά!$B$3:$B$130,0),1),0)</f>
        <v>0.22</v>
      </c>
      <c r="I112" s="16">
        <f>$F112*Ref!$B$2</f>
        <v>9.6800000000000015</v>
      </c>
      <c r="J112" s="17">
        <f>$G112*Ref!$B$3</f>
        <v>81.84</v>
      </c>
      <c r="K112" s="18">
        <f>$H112*Ref!$B$4</f>
        <v>1.98</v>
      </c>
      <c r="L112" s="19">
        <f t="shared" si="3"/>
        <v>93.500000000000014</v>
      </c>
      <c r="M112" s="3"/>
    </row>
    <row r="113" spans="1:13" x14ac:dyDescent="0.35">
      <c r="A113" s="11">
        <f t="shared" si="2"/>
        <v>3</v>
      </c>
      <c r="B113" s="23" t="s">
        <v>176</v>
      </c>
      <c r="C113" s="3" t="s">
        <v>162</v>
      </c>
      <c r="D113" s="3" t="str">
        <f>IF(C113&lt;&gt;"",INDEX(Υλικά!$D$3:$D$130,MATCH(C113,Υλικά!$B$3:$B$130,0),1),"")</f>
        <v>gr</v>
      </c>
      <c r="E113" s="3">
        <v>320</v>
      </c>
      <c r="F113" s="16">
        <f>IF(C113&lt;&gt;"",$E113*INDEX(Υλικά!$G$3:$G$130,MATCH($C113,Υλικά!$B$3:$B$130,0),1)/INDEX(Υλικά!$E$3:$E$130,MATCH($C113,Υλικά!$B$3:$B$130,0),1),0)</f>
        <v>3.84</v>
      </c>
      <c r="G113" s="17">
        <f>IF(C113&lt;&gt;"",$E113*INDEX(Υλικά!$H$3:$H$130,MATCH($C113,Υλικά!$B$3:$B$130,0),1)/INDEX(Υλικά!$E$3:$E$130,MATCH($C113,Υλικά!$B$3:$B$130,0),1),0)</f>
        <v>15.68</v>
      </c>
      <c r="H113" s="18">
        <f>IF(C113&lt;&gt;"",$E113*INDEX(Υλικά!$I$3:$I$130,MATCH($C113,Υλικά!$B$3:$B$130,0),1)/INDEX(Υλικά!$E$3:$E$130,MATCH($C113,Υλικά!$B$3:$B$130,0),1),0)</f>
        <v>0.96</v>
      </c>
      <c r="I113" s="16">
        <f>$F113*Ref!$B$2</f>
        <v>15.36</v>
      </c>
      <c r="J113" s="17">
        <f>$G113*Ref!$B$3</f>
        <v>62.72</v>
      </c>
      <c r="K113" s="18">
        <f>$H113*Ref!$B$4</f>
        <v>8.64</v>
      </c>
      <c r="L113" s="19">
        <f t="shared" si="3"/>
        <v>86.72</v>
      </c>
      <c r="M113" s="3"/>
    </row>
    <row r="114" spans="1:13" x14ac:dyDescent="0.35">
      <c r="A114" s="11">
        <f t="shared" si="2"/>
        <v>4</v>
      </c>
      <c r="B114" s="23" t="s">
        <v>176</v>
      </c>
      <c r="C114" s="3" t="s">
        <v>8</v>
      </c>
      <c r="D114" s="3" t="str">
        <f>IF(C114&lt;&gt;"",INDEX(Υλικά!$D$3:$D$130,MATCH(C114,Υλικά!$B$3:$B$130,0),1),"")</f>
        <v>gr</v>
      </c>
      <c r="E114" s="3">
        <v>100</v>
      </c>
      <c r="F114" s="16">
        <f>IF(C114&lt;&gt;"",$E114*INDEX(Υλικά!$G$3:$G$130,MATCH($C114,Υλικά!$B$3:$B$130,0),1)/INDEX(Υλικά!$E$3:$E$130,MATCH($C114,Υλικά!$B$3:$B$130,0),1),0)</f>
        <v>0</v>
      </c>
      <c r="G114" s="17">
        <f>IF(C114&lt;&gt;"",$E114*INDEX(Υλικά!$H$3:$H$130,MATCH($C114,Υλικά!$B$3:$B$130,0),1)/INDEX(Υλικά!$E$3:$E$130,MATCH($C114,Υλικά!$B$3:$B$130,0),1),0)</f>
        <v>0</v>
      </c>
      <c r="H114" s="18">
        <f>IF(C114&lt;&gt;"",$E114*INDEX(Υλικά!$I$3:$I$130,MATCH($C114,Υλικά!$B$3:$B$130,0),1)/INDEX(Υλικά!$E$3:$E$130,MATCH($C114,Υλικά!$B$3:$B$130,0),1),0)</f>
        <v>93.3</v>
      </c>
      <c r="I114" s="16">
        <f>$F114*Ref!$B$2</f>
        <v>0</v>
      </c>
      <c r="J114" s="17">
        <f>$G114*Ref!$B$3</f>
        <v>0</v>
      </c>
      <c r="K114" s="18">
        <f>$H114*Ref!$B$4</f>
        <v>839.69999999999993</v>
      </c>
      <c r="L114" s="19">
        <f t="shared" si="3"/>
        <v>839.69999999999993</v>
      </c>
      <c r="M114" s="3"/>
    </row>
    <row r="115" spans="1:13" x14ac:dyDescent="0.35">
      <c r="A115" s="11">
        <f t="shared" si="2"/>
        <v>1</v>
      </c>
      <c r="B115" s="23" t="s">
        <v>178</v>
      </c>
      <c r="C115" s="3" t="s">
        <v>69</v>
      </c>
      <c r="D115" s="3" t="str">
        <f>IF(C115&lt;&gt;"",INDEX(Υλικά!$D$3:$D$130,MATCH(C115,Υλικά!$B$3:$B$130,0),1),"")</f>
        <v>gr</v>
      </c>
      <c r="E115" s="3">
        <v>1070</v>
      </c>
      <c r="F115" s="16">
        <f>IF(C115&lt;&gt;"",$E115*INDEX(Υλικά!$G$3:$G$130,MATCH($C115,Υλικά!$B$3:$B$130,0),1)/INDEX(Υλικά!$E$3:$E$130,MATCH($C115,Υλικά!$B$3:$B$130,0),1),0)</f>
        <v>256.8</v>
      </c>
      <c r="G115" s="17">
        <f>IF(C115&lt;&gt;"",$E115*INDEX(Υλικά!$H$3:$H$130,MATCH($C115,Υλικά!$B$3:$B$130,0),1)/INDEX(Υλικά!$E$3:$E$130,MATCH($C115,Υλικά!$B$3:$B$130,0),1),0)</f>
        <v>0</v>
      </c>
      <c r="H115" s="18">
        <f>IF(C115&lt;&gt;"",$E115*INDEX(Υλικά!$I$3:$I$130,MATCH($C115,Υλικά!$B$3:$B$130,0),1)/INDEX(Υλικά!$E$3:$E$130,MATCH($C115,Υλικά!$B$3:$B$130,0),1),0)</f>
        <v>85.6</v>
      </c>
      <c r="I115" s="16">
        <f>$F115*Ref!$B$2</f>
        <v>1027.2</v>
      </c>
      <c r="J115" s="17">
        <f>$G115*Ref!$B$3</f>
        <v>0</v>
      </c>
      <c r="K115" s="18">
        <f>$H115*Ref!$B$4</f>
        <v>770.4</v>
      </c>
      <c r="L115" s="19">
        <f t="shared" si="3"/>
        <v>1797.6</v>
      </c>
      <c r="M115" s="3"/>
    </row>
    <row r="116" spans="1:13" x14ac:dyDescent="0.35">
      <c r="A116" s="11">
        <f t="shared" si="2"/>
        <v>2</v>
      </c>
      <c r="B116" s="23" t="s">
        <v>178</v>
      </c>
      <c r="C116" s="3" t="s">
        <v>8</v>
      </c>
      <c r="D116" s="3" t="str">
        <f>IF(C116&lt;&gt;"",INDEX(Υλικά!$D$3:$D$130,MATCH(C116,Υλικά!$B$3:$B$130,0),1),"")</f>
        <v>gr</v>
      </c>
      <c r="E116" s="3">
        <v>50</v>
      </c>
      <c r="F116" s="16">
        <f>IF(C116&lt;&gt;"",$E116*INDEX(Υλικά!$G$3:$G$130,MATCH($C116,Υλικά!$B$3:$B$130,0),1)/INDEX(Υλικά!$E$3:$E$130,MATCH($C116,Υλικά!$B$3:$B$130,0),1),0)</f>
        <v>0</v>
      </c>
      <c r="G116" s="17">
        <f>IF(C116&lt;&gt;"",$E116*INDEX(Υλικά!$H$3:$H$130,MATCH($C116,Υλικά!$B$3:$B$130,0),1)/INDEX(Υλικά!$E$3:$E$130,MATCH($C116,Υλικά!$B$3:$B$130,0),1),0)</f>
        <v>0</v>
      </c>
      <c r="H116" s="18">
        <f>IF(C116&lt;&gt;"",$E116*INDEX(Υλικά!$I$3:$I$130,MATCH($C116,Υλικά!$B$3:$B$130,0),1)/INDEX(Υλικά!$E$3:$E$130,MATCH($C116,Υλικά!$B$3:$B$130,0),1),0)</f>
        <v>46.65</v>
      </c>
      <c r="I116" s="16">
        <f>$F116*Ref!$B$2</f>
        <v>0</v>
      </c>
      <c r="J116" s="17">
        <f>$G116*Ref!$B$3</f>
        <v>0</v>
      </c>
      <c r="K116" s="18">
        <f>$H116*Ref!$B$4</f>
        <v>419.84999999999997</v>
      </c>
      <c r="L116" s="19">
        <f t="shared" si="3"/>
        <v>419.84999999999997</v>
      </c>
      <c r="M116" s="3"/>
    </row>
    <row r="117" spans="1:13" x14ac:dyDescent="0.35">
      <c r="A117" s="11">
        <f t="shared" si="2"/>
        <v>3</v>
      </c>
      <c r="B117" s="23" t="s">
        <v>178</v>
      </c>
      <c r="C117" s="3" t="s">
        <v>27</v>
      </c>
      <c r="D117" s="3" t="str">
        <f>IF(C117&lt;&gt;"",INDEX(Υλικά!$D$3:$D$130,MATCH(C117,Υλικά!$B$3:$B$130,0),1),"")</f>
        <v>gr</v>
      </c>
      <c r="E117" s="3">
        <v>250</v>
      </c>
      <c r="F117" s="16">
        <f>IF(C117&lt;&gt;"",$E117*INDEX(Υλικά!$G$3:$G$130,MATCH($C117,Υλικά!$B$3:$B$130,0),1)/INDEX(Υλικά!$E$3:$E$130,MATCH($C117,Υλικά!$B$3:$B$130,0),1),0)</f>
        <v>2.75</v>
      </c>
      <c r="G117" s="17">
        <f>IF(C117&lt;&gt;"",$E117*INDEX(Υλικά!$H$3:$H$130,MATCH($C117,Υλικά!$B$3:$B$130,0),1)/INDEX(Υλικά!$E$3:$E$130,MATCH($C117,Υλικά!$B$3:$B$130,0),1),0)</f>
        <v>23.25</v>
      </c>
      <c r="H117" s="18">
        <f>IF(C117&lt;&gt;"",$E117*INDEX(Υλικά!$I$3:$I$130,MATCH($C117,Υλικά!$B$3:$B$130,0),1)/INDEX(Υλικά!$E$3:$E$130,MATCH($C117,Υλικά!$B$3:$B$130,0),1),0)</f>
        <v>0.25</v>
      </c>
      <c r="I117" s="16">
        <f>$F117*Ref!$B$2</f>
        <v>11</v>
      </c>
      <c r="J117" s="17">
        <f>$G117*Ref!$B$3</f>
        <v>93</v>
      </c>
      <c r="K117" s="18">
        <f>$H117*Ref!$B$4</f>
        <v>2.25</v>
      </c>
      <c r="L117" s="19">
        <f t="shared" si="3"/>
        <v>106.25</v>
      </c>
      <c r="M117" s="3"/>
    </row>
    <row r="118" spans="1:13" x14ac:dyDescent="0.35">
      <c r="A118" s="11">
        <f t="shared" si="2"/>
        <v>4</v>
      </c>
      <c r="B118" s="23" t="s">
        <v>178</v>
      </c>
      <c r="C118" s="3" t="s">
        <v>120</v>
      </c>
      <c r="D118" s="3" t="str">
        <f>IF(C118&lt;&gt;"",INDEX(Υλικά!$D$3:$D$130,MATCH(C118,Υλικά!$B$3:$B$130,0),1),"")</f>
        <v>gr</v>
      </c>
      <c r="E118" s="3">
        <v>150</v>
      </c>
      <c r="F118" s="16">
        <f>IF(C118&lt;&gt;"",$E118*INDEX(Υλικά!$G$3:$G$130,MATCH($C118,Υλικά!$B$3:$B$130,0),1)/INDEX(Υλικά!$E$3:$E$130,MATCH($C118,Υλικά!$B$3:$B$130,0),1),0)</f>
        <v>1.65</v>
      </c>
      <c r="G118" s="17">
        <f>IF(C118&lt;&gt;"",$E118*INDEX(Υλικά!$H$3:$H$130,MATCH($C118,Υλικά!$B$3:$B$130,0),1)/INDEX(Υλικά!$E$3:$E$130,MATCH($C118,Υλικά!$B$3:$B$130,0),1),0)</f>
        <v>14.55</v>
      </c>
      <c r="H118" s="18">
        <f>IF(C118&lt;&gt;"",$E118*INDEX(Υλικά!$I$3:$I$130,MATCH($C118,Υλικά!$B$3:$B$130,0),1)/INDEX(Υλικά!$E$3:$E$130,MATCH($C118,Υλικά!$B$3:$B$130,0),1),0)</f>
        <v>0.3</v>
      </c>
      <c r="I118" s="16">
        <f>$F118*Ref!$B$2</f>
        <v>6.6</v>
      </c>
      <c r="J118" s="17">
        <f>$G118*Ref!$B$3</f>
        <v>58.2</v>
      </c>
      <c r="K118" s="18">
        <f>$H118*Ref!$B$4</f>
        <v>2.6999999999999997</v>
      </c>
      <c r="L118" s="19">
        <f t="shared" si="3"/>
        <v>67.5</v>
      </c>
      <c r="M118" s="3"/>
    </row>
    <row r="119" spans="1:13" x14ac:dyDescent="0.35">
      <c r="A119" s="11">
        <f t="shared" si="2"/>
        <v>5</v>
      </c>
      <c r="B119" s="23" t="s">
        <v>178</v>
      </c>
      <c r="C119" s="3" t="s">
        <v>42</v>
      </c>
      <c r="D119" s="3" t="str">
        <f>IF(C119&lt;&gt;"",INDEX(Υλικά!$D$3:$D$130,MATCH(C119,Υλικά!$B$3:$B$130,0),1),"")</f>
        <v>gr</v>
      </c>
      <c r="E119" s="3">
        <v>550</v>
      </c>
      <c r="F119" s="16">
        <f>IF(C119&lt;&gt;"",$E119*INDEX(Υλικά!$G$3:$G$130,MATCH($C119,Υλικά!$B$3:$B$130,0),1)/INDEX(Υλικά!$E$3:$E$130,MATCH($C119,Υλικά!$B$3:$B$130,0),1),0)</f>
        <v>4.95</v>
      </c>
      <c r="G119" s="17">
        <f>IF(C119&lt;&gt;"",$E119*INDEX(Υλικά!$H$3:$H$130,MATCH($C119,Υλικά!$B$3:$B$130,0),1)/INDEX(Υλικά!$E$3:$E$130,MATCH($C119,Υλικά!$B$3:$B$130,0),1),0)</f>
        <v>21.45</v>
      </c>
      <c r="H119" s="18">
        <f>IF(C119&lt;&gt;"",$E119*INDEX(Υλικά!$I$3:$I$130,MATCH($C119,Υλικά!$B$3:$B$130,0),1)/INDEX(Υλικά!$E$3:$E$130,MATCH($C119,Υλικά!$B$3:$B$130,0),1),0)</f>
        <v>1.1000000000000001</v>
      </c>
      <c r="I119" s="16">
        <f>$F119*Ref!$B$2</f>
        <v>19.8</v>
      </c>
      <c r="J119" s="17">
        <f>$G119*Ref!$B$3</f>
        <v>85.8</v>
      </c>
      <c r="K119" s="18">
        <f>$H119*Ref!$B$4</f>
        <v>9.9</v>
      </c>
      <c r="L119" s="19">
        <f t="shared" si="3"/>
        <v>115.5</v>
      </c>
      <c r="M119" s="3"/>
    </row>
    <row r="120" spans="1:13" x14ac:dyDescent="0.35">
      <c r="A120" s="11">
        <f t="shared" si="2"/>
        <v>6</v>
      </c>
      <c r="B120" s="23" t="s">
        <v>178</v>
      </c>
      <c r="C120" s="3" t="s">
        <v>41</v>
      </c>
      <c r="D120" s="3" t="str">
        <f>IF(C120&lt;&gt;"",INDEX(Υλικά!$D$3:$D$130,MATCH(C120,Υλικά!$B$3:$B$130,0),1),"")</f>
        <v>gr</v>
      </c>
      <c r="E120" s="3">
        <v>0</v>
      </c>
      <c r="F120" s="16">
        <f>IF(C120&lt;&gt;"",$E120*INDEX(Υλικά!$G$3:$G$130,MATCH($C120,Υλικά!$B$3:$B$130,0),1)/INDEX(Υλικά!$E$3:$E$130,MATCH($C120,Υλικά!$B$3:$B$130,0),1),0)</f>
        <v>0</v>
      </c>
      <c r="G120" s="17">
        <f>IF(C120&lt;&gt;"",$E120*INDEX(Υλικά!$H$3:$H$130,MATCH($C120,Υλικά!$B$3:$B$130,0),1)/INDEX(Υλικά!$E$3:$E$130,MATCH($C120,Υλικά!$B$3:$B$130,0),1),0)</f>
        <v>0</v>
      </c>
      <c r="H120" s="18">
        <f>IF(C120&lt;&gt;"",$E120*INDEX(Υλικά!$I$3:$I$130,MATCH($C120,Υλικά!$B$3:$B$130,0),1)/INDEX(Υλικά!$E$3:$E$130,MATCH($C120,Υλικά!$B$3:$B$130,0),1),0)</f>
        <v>0</v>
      </c>
      <c r="I120" s="16">
        <f>$F120*Ref!$B$2</f>
        <v>0</v>
      </c>
      <c r="J120" s="17">
        <f>$G120*Ref!$B$3</f>
        <v>0</v>
      </c>
      <c r="K120" s="18">
        <f>$H120*Ref!$B$4</f>
        <v>0</v>
      </c>
      <c r="L120" s="19">
        <f t="shared" si="3"/>
        <v>0</v>
      </c>
      <c r="M120" s="3"/>
    </row>
    <row r="121" spans="1:13" x14ac:dyDescent="0.35">
      <c r="A121" s="11">
        <f t="shared" si="2"/>
        <v>7</v>
      </c>
      <c r="B121" s="23" t="s">
        <v>178</v>
      </c>
      <c r="C121" s="3" t="s">
        <v>179</v>
      </c>
      <c r="D121" s="3" t="str">
        <f>IF(C121&lt;&gt;"",INDEX(Υλικά!$D$3:$D$130,MATCH(C121,Υλικά!$B$3:$B$130,0),1),"")</f>
        <v>gr</v>
      </c>
      <c r="E121" s="3">
        <v>0</v>
      </c>
      <c r="F121" s="16">
        <f>IF(C121&lt;&gt;"",$E121*INDEX(Υλικά!$G$3:$G$130,MATCH($C121,Υλικά!$B$3:$B$130,0),1)/INDEX(Υλικά!$E$3:$E$130,MATCH($C121,Υλικά!$B$3:$B$130,0),1),0)</f>
        <v>0</v>
      </c>
      <c r="G121" s="17">
        <f>IF(C121&lt;&gt;"",$E121*INDEX(Υλικά!$H$3:$H$130,MATCH($C121,Υλικά!$B$3:$B$130,0),1)/INDEX(Υλικά!$E$3:$E$130,MATCH($C121,Υλικά!$B$3:$B$130,0),1),0)</f>
        <v>0</v>
      </c>
      <c r="H121" s="18">
        <f>IF(C121&lt;&gt;"",$E121*INDEX(Υλικά!$I$3:$I$130,MATCH($C121,Υλικά!$B$3:$B$130,0),1)/INDEX(Υλικά!$E$3:$E$130,MATCH($C121,Υλικά!$B$3:$B$130,0),1),0)</f>
        <v>0</v>
      </c>
      <c r="I121" s="16">
        <f>$F121*Ref!$B$2</f>
        <v>0</v>
      </c>
      <c r="J121" s="17">
        <f>$G121*Ref!$B$3</f>
        <v>0</v>
      </c>
      <c r="K121" s="18">
        <f>$H121*Ref!$B$4</f>
        <v>0</v>
      </c>
      <c r="L121" s="19">
        <f t="shared" si="3"/>
        <v>0</v>
      </c>
      <c r="M121" s="3"/>
    </row>
    <row r="122" spans="1:13" x14ac:dyDescent="0.35">
      <c r="A122" s="11">
        <f t="shared" si="2"/>
        <v>8</v>
      </c>
      <c r="B122" s="23" t="s">
        <v>178</v>
      </c>
      <c r="C122" s="3" t="s">
        <v>142</v>
      </c>
      <c r="D122" s="3" t="str">
        <f>IF(C122&lt;&gt;"",INDEX(Υλικά!$D$3:$D$130,MATCH(C122,Υλικά!$B$3:$B$130,0),1),"")</f>
        <v>gr</v>
      </c>
      <c r="E122" s="3">
        <v>20</v>
      </c>
      <c r="F122" s="16">
        <f>IF(C122&lt;&gt;"",$E122*INDEX(Υλικά!$G$3:$G$130,MATCH($C122,Υλικά!$B$3:$B$130,0),1)/INDEX(Υλικά!$E$3:$E$130,MATCH($C122,Υλικά!$B$3:$B$130,0),1),0)</f>
        <v>0.84</v>
      </c>
      <c r="G122" s="17">
        <f>IF(C122&lt;&gt;"",$E122*INDEX(Υλικά!$H$3:$H$130,MATCH($C122,Υλικά!$B$3:$B$130,0),1)/INDEX(Υλικά!$E$3:$E$130,MATCH($C122,Υλικά!$B$3:$B$130,0),1),0)</f>
        <v>3.22</v>
      </c>
      <c r="H122" s="18">
        <f>IF(C122&lt;&gt;"",$E122*INDEX(Υλικά!$I$3:$I$130,MATCH($C122,Υλικά!$B$3:$B$130,0),1)/INDEX(Υλικά!$E$3:$E$130,MATCH($C122,Υλικά!$B$3:$B$130,0),1),0)</f>
        <v>0.04</v>
      </c>
      <c r="I122" s="16">
        <f>$F122*Ref!$B$2</f>
        <v>3.36</v>
      </c>
      <c r="J122" s="17">
        <f>$G122*Ref!$B$3</f>
        <v>12.88</v>
      </c>
      <c r="K122" s="18">
        <f>$H122*Ref!$B$4</f>
        <v>0.36</v>
      </c>
      <c r="L122" s="19">
        <f t="shared" si="3"/>
        <v>16.600000000000001</v>
      </c>
      <c r="M122" s="3"/>
    </row>
    <row r="123" spans="1:13" x14ac:dyDescent="0.35">
      <c r="A123" s="11">
        <f t="shared" si="2"/>
        <v>1</v>
      </c>
      <c r="B123" s="23" t="s">
        <v>182</v>
      </c>
      <c r="C123" s="3" t="s">
        <v>181</v>
      </c>
      <c r="D123" s="3" t="str">
        <f>IF(C123&lt;&gt;"",INDEX(Υλικά!$D$3:$D$130,MATCH(C123,Υλικά!$B$3:$B$130,0),1),"")</f>
        <v>gr</v>
      </c>
      <c r="E123" s="3">
        <v>1000</v>
      </c>
      <c r="F123" s="16">
        <f>IF(C123&lt;&gt;"",$E123*INDEX(Υλικά!$G$3:$G$130,MATCH($C123,Υλικά!$B$3:$B$130,0),1)/INDEX(Υλικά!$E$3:$E$130,MATCH($C123,Υλικά!$B$3:$B$130,0),1),0)</f>
        <v>18</v>
      </c>
      <c r="G123" s="17">
        <f>IF(C123&lt;&gt;"",$E123*INDEX(Υλικά!$H$3:$H$130,MATCH($C123,Υλικά!$B$3:$B$130,0),1)/INDEX(Υλικά!$E$3:$E$130,MATCH($C123,Υλικά!$B$3:$B$130,0),1),0)</f>
        <v>76</v>
      </c>
      <c r="H123" s="18">
        <f>IF(C123&lt;&gt;"",$E123*INDEX(Υλικά!$I$3:$I$130,MATCH($C123,Υλικά!$B$3:$B$130,0),1)/INDEX(Υλικά!$E$3:$E$130,MATCH($C123,Υλικά!$B$3:$B$130,0),1),0)</f>
        <v>2</v>
      </c>
      <c r="I123" s="16">
        <f>$F123*Ref!$B$2</f>
        <v>72</v>
      </c>
      <c r="J123" s="17">
        <f>$G123*Ref!$B$3</f>
        <v>304</v>
      </c>
      <c r="K123" s="18">
        <f>$H123*Ref!$B$4</f>
        <v>18</v>
      </c>
      <c r="L123" s="19">
        <f t="shared" si="3"/>
        <v>394</v>
      </c>
      <c r="M123" s="3"/>
    </row>
    <row r="124" spans="1:13" x14ac:dyDescent="0.35">
      <c r="A124" s="11">
        <f t="shared" si="2"/>
        <v>2</v>
      </c>
      <c r="B124" s="23" t="s">
        <v>182</v>
      </c>
      <c r="C124" s="3" t="s">
        <v>8</v>
      </c>
      <c r="D124" s="3" t="str">
        <f>IF(C124&lt;&gt;"",INDEX(Υλικά!$D$3:$D$130,MATCH(C124,Υλικά!$B$3:$B$130,0),1),"")</f>
        <v>gr</v>
      </c>
      <c r="E124" s="3">
        <v>160</v>
      </c>
      <c r="F124" s="16">
        <f>IF(C124&lt;&gt;"",$E124*INDEX(Υλικά!$G$3:$G$130,MATCH($C124,Υλικά!$B$3:$B$130,0),1)/INDEX(Υλικά!$E$3:$E$130,MATCH($C124,Υλικά!$B$3:$B$130,0),1),0)</f>
        <v>0</v>
      </c>
      <c r="G124" s="17">
        <f>IF(C124&lt;&gt;"",$E124*INDEX(Υλικά!$H$3:$H$130,MATCH($C124,Υλικά!$B$3:$B$130,0),1)/INDEX(Υλικά!$E$3:$E$130,MATCH($C124,Υλικά!$B$3:$B$130,0),1),0)</f>
        <v>0</v>
      </c>
      <c r="H124" s="18">
        <f>IF(C124&lt;&gt;"",$E124*INDEX(Υλικά!$I$3:$I$130,MATCH($C124,Υλικά!$B$3:$B$130,0),1)/INDEX(Υλικά!$E$3:$E$130,MATCH($C124,Υλικά!$B$3:$B$130,0),1),0)</f>
        <v>149.28</v>
      </c>
      <c r="I124" s="16">
        <f>$F124*Ref!$B$2</f>
        <v>0</v>
      </c>
      <c r="J124" s="17">
        <f>$G124*Ref!$B$3</f>
        <v>0</v>
      </c>
      <c r="K124" s="18">
        <f>$H124*Ref!$B$4</f>
        <v>1343.52</v>
      </c>
      <c r="L124" s="19">
        <f t="shared" si="3"/>
        <v>1343.52</v>
      </c>
      <c r="M124" s="3"/>
    </row>
    <row r="125" spans="1:13" x14ac:dyDescent="0.35">
      <c r="A125" s="11">
        <f t="shared" si="2"/>
        <v>3</v>
      </c>
      <c r="B125" s="23" t="s">
        <v>182</v>
      </c>
      <c r="C125" s="3" t="s">
        <v>120</v>
      </c>
      <c r="D125" s="3" t="str">
        <f>IF(C125&lt;&gt;"",INDEX(Υλικά!$D$3:$D$130,MATCH(C125,Υλικά!$B$3:$B$130,0),1),"")</f>
        <v>gr</v>
      </c>
      <c r="E125" s="3">
        <v>350</v>
      </c>
      <c r="F125" s="16">
        <f>IF(C125&lt;&gt;"",$E125*INDEX(Υλικά!$G$3:$G$130,MATCH($C125,Υλικά!$B$3:$B$130,0),1)/INDEX(Υλικά!$E$3:$E$130,MATCH($C125,Υλικά!$B$3:$B$130,0),1),0)</f>
        <v>3.8500000000000005</v>
      </c>
      <c r="G125" s="17">
        <f>IF(C125&lt;&gt;"",$E125*INDEX(Υλικά!$H$3:$H$130,MATCH($C125,Υλικά!$B$3:$B$130,0),1)/INDEX(Υλικά!$E$3:$E$130,MATCH($C125,Υλικά!$B$3:$B$130,0),1),0)</f>
        <v>33.949999999999996</v>
      </c>
      <c r="H125" s="18">
        <f>IF(C125&lt;&gt;"",$E125*INDEX(Υλικά!$I$3:$I$130,MATCH($C125,Υλικά!$B$3:$B$130,0),1)/INDEX(Υλικά!$E$3:$E$130,MATCH($C125,Υλικά!$B$3:$B$130,0),1),0)</f>
        <v>0.7</v>
      </c>
      <c r="I125" s="16">
        <f>$F125*Ref!$B$2</f>
        <v>15.400000000000002</v>
      </c>
      <c r="J125" s="17">
        <f>$G125*Ref!$B$3</f>
        <v>135.79999999999998</v>
      </c>
      <c r="K125" s="18">
        <f>$H125*Ref!$B$4</f>
        <v>6.3</v>
      </c>
      <c r="L125" s="19">
        <f t="shared" si="3"/>
        <v>157.5</v>
      </c>
      <c r="M125" s="3"/>
    </row>
    <row r="126" spans="1:13" x14ac:dyDescent="0.35">
      <c r="A126" s="11">
        <f t="shared" si="2"/>
        <v>4</v>
      </c>
      <c r="B126" s="23" t="s">
        <v>182</v>
      </c>
      <c r="C126" s="3" t="s">
        <v>27</v>
      </c>
      <c r="D126" s="3" t="str">
        <f>IF(C126&lt;&gt;"",INDEX(Υλικά!$D$3:$D$130,MATCH(C126,Υλικά!$B$3:$B$130,0),1),"")</f>
        <v>gr</v>
      </c>
      <c r="E126" s="3">
        <v>300</v>
      </c>
      <c r="F126" s="16">
        <f>IF(C126&lt;&gt;"",$E126*INDEX(Υλικά!$G$3:$G$130,MATCH($C126,Υλικά!$B$3:$B$130,0),1)/INDEX(Υλικά!$E$3:$E$130,MATCH($C126,Υλικά!$B$3:$B$130,0),1),0)</f>
        <v>3.3</v>
      </c>
      <c r="G126" s="17">
        <f>IF(C126&lt;&gt;"",$E126*INDEX(Υλικά!$H$3:$H$130,MATCH($C126,Υλικά!$B$3:$B$130,0),1)/INDEX(Υλικά!$E$3:$E$130,MATCH($C126,Υλικά!$B$3:$B$130,0),1),0)</f>
        <v>27.9</v>
      </c>
      <c r="H126" s="18">
        <f>IF(C126&lt;&gt;"",$E126*INDEX(Υλικά!$I$3:$I$130,MATCH($C126,Υλικά!$B$3:$B$130,0),1)/INDEX(Υλικά!$E$3:$E$130,MATCH($C126,Υλικά!$B$3:$B$130,0),1),0)</f>
        <v>0.3</v>
      </c>
      <c r="I126" s="16">
        <f>$F126*Ref!$B$2</f>
        <v>13.2</v>
      </c>
      <c r="J126" s="17">
        <f>$G126*Ref!$B$3</f>
        <v>111.6</v>
      </c>
      <c r="K126" s="18">
        <f>$H126*Ref!$B$4</f>
        <v>2.6999999999999997</v>
      </c>
      <c r="L126" s="19">
        <f t="shared" si="3"/>
        <v>127.5</v>
      </c>
      <c r="M126" s="3"/>
    </row>
    <row r="127" spans="1:13" x14ac:dyDescent="0.35">
      <c r="A127" s="11">
        <f t="shared" si="2"/>
        <v>5</v>
      </c>
      <c r="B127" s="23" t="s">
        <v>182</v>
      </c>
      <c r="C127" s="3" t="s">
        <v>179</v>
      </c>
      <c r="D127" s="3" t="str">
        <f>IF(C127&lt;&gt;"",INDEX(Υλικά!$D$3:$D$130,MATCH(C127,Υλικά!$B$3:$B$130,0),1),"")</f>
        <v>gr</v>
      </c>
      <c r="E127" s="3">
        <v>160</v>
      </c>
      <c r="F127" s="16">
        <f>IF(C127&lt;&gt;"",$E127*INDEX(Υλικά!$G$3:$G$130,MATCH($C127,Υλικά!$B$3:$B$130,0),1)/INDEX(Υλικά!$E$3:$E$130,MATCH($C127,Υλικά!$B$3:$B$130,0),1),0)</f>
        <v>1.1200000000000001</v>
      </c>
      <c r="G127" s="17">
        <f>IF(C127&lt;&gt;"",$E127*INDEX(Υλικά!$H$3:$H$130,MATCH($C127,Υλικά!$B$3:$B$130,0),1)/INDEX(Υλικά!$E$3:$E$130,MATCH($C127,Υλικά!$B$3:$B$130,0),1),0)</f>
        <v>4.8</v>
      </c>
      <c r="H127" s="18">
        <f>IF(C127&lt;&gt;"",$E127*INDEX(Υλικά!$I$3:$I$130,MATCH($C127,Υλικά!$B$3:$B$130,0),1)/INDEX(Υλικά!$E$3:$E$130,MATCH($C127,Υλικά!$B$3:$B$130,0),1),0)</f>
        <v>0.32</v>
      </c>
      <c r="I127" s="16">
        <f>$F127*Ref!$B$2</f>
        <v>4.4800000000000004</v>
      </c>
      <c r="J127" s="17">
        <f>$G127*Ref!$B$3</f>
        <v>19.2</v>
      </c>
      <c r="K127" s="18">
        <f>$H127*Ref!$B$4</f>
        <v>2.88</v>
      </c>
      <c r="L127" s="19">
        <f t="shared" si="3"/>
        <v>26.56</v>
      </c>
      <c r="M127" s="3"/>
    </row>
    <row r="128" spans="1:13" x14ac:dyDescent="0.35">
      <c r="A128" s="11">
        <f t="shared" si="2"/>
        <v>6</v>
      </c>
      <c r="B128" s="23" t="s">
        <v>182</v>
      </c>
      <c r="C128" s="3" t="s">
        <v>13</v>
      </c>
      <c r="D128" s="3" t="str">
        <f>IF(C128&lt;&gt;"",INDEX(Υλικά!$D$3:$D$130,MATCH(C128,Υλικά!$B$3:$B$130,0),1),"")</f>
        <v>gr</v>
      </c>
      <c r="E128" s="3">
        <v>70</v>
      </c>
      <c r="F128" s="16">
        <f>IF(C128&lt;&gt;"",$E128*INDEX(Υλικά!$G$3:$G$130,MATCH($C128,Υλικά!$B$3:$B$130,0),1)/INDEX(Υλικά!$E$3:$E$130,MATCH($C128,Υλικά!$B$3:$B$130,0),1),0)</f>
        <v>0.63</v>
      </c>
      <c r="G128" s="17">
        <f>IF(C128&lt;&gt;"",$E128*INDEX(Υλικά!$H$3:$H$130,MATCH($C128,Υλικά!$B$3:$B$130,0),1)/INDEX(Υλικά!$E$3:$E$130,MATCH($C128,Υλικά!$B$3:$B$130,0),1),0)</f>
        <v>3.22</v>
      </c>
      <c r="H128" s="18">
        <f>IF(C128&lt;&gt;"",$E128*INDEX(Υλικά!$I$3:$I$130,MATCH($C128,Υλικά!$B$3:$B$130,0),1)/INDEX(Υλικά!$E$3:$E$130,MATCH($C128,Υλικά!$B$3:$B$130,0),1),0)</f>
        <v>0.14000000000000001</v>
      </c>
      <c r="I128" s="16">
        <f>$F128*Ref!$B$2</f>
        <v>2.52</v>
      </c>
      <c r="J128" s="17">
        <f>$G128*Ref!$B$3</f>
        <v>12.88</v>
      </c>
      <c r="K128" s="18">
        <f>$H128*Ref!$B$4</f>
        <v>1.2600000000000002</v>
      </c>
      <c r="L128" s="19">
        <f t="shared" si="3"/>
        <v>16.66</v>
      </c>
      <c r="M128" s="3"/>
    </row>
    <row r="129" spans="1:13" x14ac:dyDescent="0.35">
      <c r="A129" s="11">
        <f t="shared" si="2"/>
        <v>7</v>
      </c>
      <c r="B129" s="23" t="s">
        <v>182</v>
      </c>
      <c r="C129" s="3" t="s">
        <v>162</v>
      </c>
      <c r="D129" s="3" t="str">
        <f>IF(C129&lt;&gt;"",INDEX(Υλικά!$D$3:$D$130,MATCH(C129,Υλικά!$B$3:$B$130,0),1),"")</f>
        <v>gr</v>
      </c>
      <c r="E129" s="3">
        <v>500</v>
      </c>
      <c r="F129" s="16">
        <f>IF(C129&lt;&gt;"",$E129*INDEX(Υλικά!$G$3:$G$130,MATCH($C129,Υλικά!$B$3:$B$130,0),1)/INDEX(Υλικά!$E$3:$E$130,MATCH($C129,Υλικά!$B$3:$B$130,0),1),0)</f>
        <v>6</v>
      </c>
      <c r="G129" s="17">
        <f>IF(C129&lt;&gt;"",$E129*INDEX(Υλικά!$H$3:$H$130,MATCH($C129,Υλικά!$B$3:$B$130,0),1)/INDEX(Υλικά!$E$3:$E$130,MATCH($C129,Υλικά!$B$3:$B$130,0),1),0)</f>
        <v>24.5</v>
      </c>
      <c r="H129" s="18">
        <f>IF(C129&lt;&gt;"",$E129*INDEX(Υλικά!$I$3:$I$130,MATCH($C129,Υλικά!$B$3:$B$130,0),1)/INDEX(Υλικά!$E$3:$E$130,MATCH($C129,Υλικά!$B$3:$B$130,0),1),0)</f>
        <v>1.5</v>
      </c>
      <c r="I129" s="16">
        <f>$F129*Ref!$B$2</f>
        <v>24</v>
      </c>
      <c r="J129" s="17">
        <f>$G129*Ref!$B$3</f>
        <v>98</v>
      </c>
      <c r="K129" s="18">
        <f>$H129*Ref!$B$4</f>
        <v>13.5</v>
      </c>
      <c r="L129" s="19">
        <f t="shared" si="3"/>
        <v>135.5</v>
      </c>
      <c r="M129" s="3"/>
    </row>
    <row r="130" spans="1:13" x14ac:dyDescent="0.35">
      <c r="A130" s="11">
        <f t="shared" si="2"/>
        <v>8</v>
      </c>
      <c r="B130" s="23" t="s">
        <v>182</v>
      </c>
      <c r="C130" s="3" t="s">
        <v>41</v>
      </c>
      <c r="D130" s="3" t="str">
        <f>IF(C130&lt;&gt;"",INDEX(Υλικά!$D$3:$D$130,MATCH(C130,Υλικά!$B$3:$B$130,0),1),"")</f>
        <v>gr</v>
      </c>
      <c r="E130" s="3">
        <v>5</v>
      </c>
      <c r="F130" s="16">
        <f>IF(C130&lt;&gt;"",$E130*INDEX(Υλικά!$G$3:$G$130,MATCH($C130,Υλικά!$B$3:$B$130,0),1)/INDEX(Υλικά!$E$3:$E$130,MATCH($C130,Υλικά!$B$3:$B$130,0),1),0)</f>
        <v>0</v>
      </c>
      <c r="G130" s="17">
        <f>IF(C130&lt;&gt;"",$E130*INDEX(Υλικά!$H$3:$H$130,MATCH($C130,Υλικά!$B$3:$B$130,0),1)/INDEX(Υλικά!$E$3:$E$130,MATCH($C130,Υλικά!$B$3:$B$130,0),1),0)</f>
        <v>5</v>
      </c>
      <c r="H130" s="18">
        <f>IF(C130&lt;&gt;"",$E130*INDEX(Υλικά!$I$3:$I$130,MATCH($C130,Υλικά!$B$3:$B$130,0),1)/INDEX(Υλικά!$E$3:$E$130,MATCH($C130,Υλικά!$B$3:$B$130,0),1),0)</f>
        <v>0</v>
      </c>
      <c r="I130" s="16">
        <f>$F130*Ref!$B$2</f>
        <v>0</v>
      </c>
      <c r="J130" s="17">
        <f>$G130*Ref!$B$3</f>
        <v>20</v>
      </c>
      <c r="K130" s="18">
        <f>$H130*Ref!$B$4</f>
        <v>0</v>
      </c>
      <c r="L130" s="19">
        <f t="shared" si="3"/>
        <v>20</v>
      </c>
      <c r="M130" s="3"/>
    </row>
    <row r="131" spans="1:13" x14ac:dyDescent="0.35">
      <c r="A131" s="11">
        <f t="shared" ref="A131:A194" si="4">IF($B131&lt;&gt;"",IF($B131&lt;&gt;$B130,1,$A130+1),"")</f>
        <v>9</v>
      </c>
      <c r="B131" s="23" t="s">
        <v>182</v>
      </c>
      <c r="C131" s="3" t="s">
        <v>142</v>
      </c>
      <c r="D131" s="3" t="str">
        <f>IF(C131&lt;&gt;"",INDEX(Υλικά!$D$3:$D$130,MATCH(C131,Υλικά!$B$3:$B$130,0),1),"")</f>
        <v>gr</v>
      </c>
      <c r="E131" s="3">
        <v>20</v>
      </c>
      <c r="F131" s="16">
        <f>IF(C131&lt;&gt;"",$E131*INDEX(Υλικά!$G$3:$G$130,MATCH($C131,Υλικά!$B$3:$B$130,0),1)/INDEX(Υλικά!$E$3:$E$130,MATCH($C131,Υλικά!$B$3:$B$130,0),1),0)</f>
        <v>0.84</v>
      </c>
      <c r="G131" s="17">
        <f>IF(C131&lt;&gt;"",$E131*INDEX(Υλικά!$H$3:$H$130,MATCH($C131,Υλικά!$B$3:$B$130,0),1)/INDEX(Υλικά!$E$3:$E$130,MATCH($C131,Υλικά!$B$3:$B$130,0),1),0)</f>
        <v>3.22</v>
      </c>
      <c r="H131" s="18">
        <f>IF(C131&lt;&gt;"",$E131*INDEX(Υλικά!$I$3:$I$130,MATCH($C131,Υλικά!$B$3:$B$130,0),1)/INDEX(Υλικά!$E$3:$E$130,MATCH($C131,Υλικά!$B$3:$B$130,0),1),0)</f>
        <v>0.04</v>
      </c>
      <c r="I131" s="16">
        <f>$F131*Ref!$B$2</f>
        <v>3.36</v>
      </c>
      <c r="J131" s="17">
        <f>$G131*Ref!$B$3</f>
        <v>12.88</v>
      </c>
      <c r="K131" s="18">
        <f>$H131*Ref!$B$4</f>
        <v>0.36</v>
      </c>
      <c r="L131" s="19">
        <f t="shared" ref="L131:L194" si="5">SUM(I131:K131)</f>
        <v>16.600000000000001</v>
      </c>
      <c r="M131" s="3"/>
    </row>
    <row r="132" spans="1:13" x14ac:dyDescent="0.35">
      <c r="A132" s="11">
        <f t="shared" si="4"/>
        <v>1</v>
      </c>
      <c r="B132" s="23" t="s">
        <v>183</v>
      </c>
      <c r="C132" s="3" t="s">
        <v>32</v>
      </c>
      <c r="D132" s="3" t="str">
        <f>IF(C132&lt;&gt;"",INDEX(Υλικά!$D$3:$D$130,MATCH(C132,Υλικά!$B$3:$B$130,0),1),"")</f>
        <v>gr</v>
      </c>
      <c r="E132" s="3">
        <v>200</v>
      </c>
      <c r="F132" s="16">
        <f>IF(C132&lt;&gt;"",$E132*INDEX(Υλικά!$G$3:$G$130,MATCH($C132,Υλικά!$B$3:$B$130,0),1)/INDEX(Υλικά!$E$3:$E$130,MATCH($C132,Υλικά!$B$3:$B$130,0),1),0)</f>
        <v>16</v>
      </c>
      <c r="G132" s="17">
        <f>IF(C132&lt;&gt;"",$E132*INDEX(Υλικά!$H$3:$H$130,MATCH($C132,Υλικά!$B$3:$B$130,0),1)/INDEX(Υλικά!$E$3:$E$130,MATCH($C132,Υλικά!$B$3:$B$130,0),1),0)</f>
        <v>8</v>
      </c>
      <c r="H132" s="18">
        <f>IF(C132&lt;&gt;"",$E132*INDEX(Υλικά!$I$3:$I$130,MATCH($C132,Υλικά!$B$3:$B$130,0),1)/INDEX(Υλικά!$E$3:$E$130,MATCH($C132,Υλικά!$B$3:$B$130,0),1),0)</f>
        <v>4</v>
      </c>
      <c r="I132" s="16">
        <f>$F132*Ref!$B$2</f>
        <v>64</v>
      </c>
      <c r="J132" s="17">
        <f>$G132*Ref!$B$3</f>
        <v>32</v>
      </c>
      <c r="K132" s="18">
        <f>$H132*Ref!$B$4</f>
        <v>36</v>
      </c>
      <c r="L132" s="19">
        <f t="shared" si="5"/>
        <v>132</v>
      </c>
      <c r="M132" s="3"/>
    </row>
    <row r="133" spans="1:13" x14ac:dyDescent="0.35">
      <c r="A133" s="11">
        <f t="shared" si="4"/>
        <v>2</v>
      </c>
      <c r="B133" s="23" t="s">
        <v>183</v>
      </c>
      <c r="C133" s="3" t="s">
        <v>8</v>
      </c>
      <c r="D133" s="3" t="str">
        <f>IF(C133&lt;&gt;"",INDEX(Υλικά!$D$3:$D$130,MATCH(C133,Υλικά!$B$3:$B$130,0),1),"")</f>
        <v>gr</v>
      </c>
      <c r="E133" s="3">
        <v>100</v>
      </c>
      <c r="F133" s="16">
        <f>IF(C133&lt;&gt;"",$E133*INDEX(Υλικά!$G$3:$G$130,MATCH($C133,Υλικά!$B$3:$B$130,0),1)/INDEX(Υλικά!$E$3:$E$130,MATCH($C133,Υλικά!$B$3:$B$130,0),1),0)</f>
        <v>0</v>
      </c>
      <c r="G133" s="17">
        <f>IF(C133&lt;&gt;"",$E133*INDEX(Υλικά!$H$3:$H$130,MATCH($C133,Υλικά!$B$3:$B$130,0),1)/INDEX(Υλικά!$E$3:$E$130,MATCH($C133,Υλικά!$B$3:$B$130,0),1),0)</f>
        <v>0</v>
      </c>
      <c r="H133" s="18">
        <f>IF(C133&lt;&gt;"",$E133*INDEX(Υλικά!$I$3:$I$130,MATCH($C133,Υλικά!$B$3:$B$130,0),1)/INDEX(Υλικά!$E$3:$E$130,MATCH($C133,Υλικά!$B$3:$B$130,0),1),0)</f>
        <v>93.3</v>
      </c>
      <c r="I133" s="16">
        <f>$F133*Ref!$B$2</f>
        <v>0</v>
      </c>
      <c r="J133" s="17">
        <f>$G133*Ref!$B$3</f>
        <v>0</v>
      </c>
      <c r="K133" s="18">
        <f>$H133*Ref!$B$4</f>
        <v>839.69999999999993</v>
      </c>
      <c r="L133" s="19">
        <f t="shared" si="5"/>
        <v>839.69999999999993</v>
      </c>
      <c r="M133" s="3"/>
    </row>
    <row r="134" spans="1:13" x14ac:dyDescent="0.35">
      <c r="A134" s="11">
        <f t="shared" si="4"/>
        <v>3</v>
      </c>
      <c r="B134" s="23" t="s">
        <v>183</v>
      </c>
      <c r="C134" s="3" t="s">
        <v>46</v>
      </c>
      <c r="D134" s="3" t="str">
        <f>IF(C134&lt;&gt;"",INDEX(Υλικά!$D$3:$D$130,MATCH(C134,Υλικά!$B$3:$B$130,0),1),"")</f>
        <v>gr</v>
      </c>
      <c r="E134" s="3">
        <v>250</v>
      </c>
      <c r="F134" s="16">
        <f>IF(C134&lt;&gt;"",$E134*INDEX(Υλικά!$G$3:$G$130,MATCH($C134,Υλικά!$B$3:$B$130,0),1)/INDEX(Υλικά!$E$3:$E$130,MATCH($C134,Υλικά!$B$3:$B$130,0),1),0)</f>
        <v>35.5</v>
      </c>
      <c r="G134" s="17">
        <f>IF(C134&lt;&gt;"",$E134*INDEX(Υλικά!$H$3:$H$130,MATCH($C134,Υλικά!$B$3:$B$130,0),1)/INDEX(Υλικά!$E$3:$E$130,MATCH($C134,Υλικά!$B$3:$B$130,0),1),0)</f>
        <v>10.25</v>
      </c>
      <c r="H134" s="18">
        <f>IF(C134&lt;&gt;"",$E134*INDEX(Υλικά!$I$3:$I$130,MATCH($C134,Υλικά!$B$3:$B$130,0),1)/INDEX(Υλικά!$E$3:$E$130,MATCH($C134,Υλικά!$B$3:$B$130,0),1),0)</f>
        <v>53.25</v>
      </c>
      <c r="I134" s="16">
        <f>$F134*Ref!$B$2</f>
        <v>142</v>
      </c>
      <c r="J134" s="17">
        <f>$G134*Ref!$B$3</f>
        <v>41</v>
      </c>
      <c r="K134" s="18">
        <f>$H134*Ref!$B$4</f>
        <v>479.25</v>
      </c>
      <c r="L134" s="19">
        <f t="shared" si="5"/>
        <v>662.25</v>
      </c>
      <c r="M134" s="3"/>
    </row>
    <row r="135" spans="1:13" x14ac:dyDescent="0.35">
      <c r="A135" s="11">
        <f t="shared" si="4"/>
        <v>4</v>
      </c>
      <c r="B135" s="23" t="s">
        <v>183</v>
      </c>
      <c r="C135" s="3" t="s">
        <v>21</v>
      </c>
      <c r="D135" s="3" t="str">
        <f>IF(C135&lt;&gt;"",INDEX(Υλικά!$D$3:$D$130,MATCH(C135,Υλικά!$B$3:$B$130,0),1),"")</f>
        <v>pc</v>
      </c>
      <c r="E135" s="3">
        <v>3</v>
      </c>
      <c r="F135" s="16">
        <f>IF(C135&lt;&gt;"",$E135*INDEX(Υλικά!$G$3:$G$130,MATCH($C135,Υλικά!$B$3:$B$130,0),1)/INDEX(Υλικά!$E$3:$E$130,MATCH($C135,Υλικά!$B$3:$B$130,0),1),0)</f>
        <v>23.4</v>
      </c>
      <c r="G135" s="17">
        <f>IF(C135&lt;&gt;"",$E135*INDEX(Υλικά!$H$3:$H$130,MATCH($C135,Υλικά!$B$3:$B$130,0),1)/INDEX(Υλικά!$E$3:$E$130,MATCH($C135,Υλικά!$B$3:$B$130,0),1),0)</f>
        <v>1.98</v>
      </c>
      <c r="H135" s="18">
        <f>IF(C135&lt;&gt;"",$E135*INDEX(Υλικά!$I$3:$I$130,MATCH($C135,Υλικά!$B$3:$B$130,0),1)/INDEX(Υλικά!$E$3:$E$130,MATCH($C135,Υλικά!$B$3:$B$130,0),1),0)</f>
        <v>19.799999999999997</v>
      </c>
      <c r="I135" s="16">
        <f>$F135*Ref!$B$2</f>
        <v>93.6</v>
      </c>
      <c r="J135" s="17">
        <f>$G135*Ref!$B$3</f>
        <v>7.92</v>
      </c>
      <c r="K135" s="18">
        <f>$H135*Ref!$B$4</f>
        <v>178.2</v>
      </c>
      <c r="L135" s="19">
        <f t="shared" si="5"/>
        <v>279.71999999999997</v>
      </c>
      <c r="M135" s="3"/>
    </row>
    <row r="136" spans="1:13" x14ac:dyDescent="0.35">
      <c r="A136" s="11">
        <f t="shared" si="4"/>
        <v>5</v>
      </c>
      <c r="B136" s="23" t="s">
        <v>183</v>
      </c>
      <c r="C136" s="3" t="s">
        <v>58</v>
      </c>
      <c r="D136" s="3" t="str">
        <f>IF(C136&lt;&gt;"",INDEX(Υλικά!$D$3:$D$130,MATCH(C136,Υλικά!$B$3:$B$130,0),1),"")</f>
        <v>gr</v>
      </c>
      <c r="E136" s="3">
        <v>200</v>
      </c>
      <c r="F136" s="16">
        <f>IF(C136&lt;&gt;"",$E136*INDEX(Υλικά!$G$3:$G$130,MATCH($C136,Υλικά!$B$3:$B$130,0),1)/INDEX(Υλικά!$E$3:$E$130,MATCH($C136,Υλικά!$B$3:$B$130,0),1),0)</f>
        <v>6.6</v>
      </c>
      <c r="G136" s="17">
        <f>IF(C136&lt;&gt;"",$E136*INDEX(Υλικά!$H$3:$H$130,MATCH($C136,Υλικά!$B$3:$B$130,0),1)/INDEX(Υλικά!$E$3:$E$130,MATCH($C136,Υλικά!$B$3:$B$130,0),1),0)</f>
        <v>9.4</v>
      </c>
      <c r="H136" s="18">
        <f>IF(C136&lt;&gt;"",$E136*INDEX(Υλικά!$I$3:$I$130,MATCH($C136,Υλικά!$B$3:$B$130,0),1)/INDEX(Υλικά!$E$3:$E$130,MATCH($C136,Υλικά!$B$3:$B$130,0),1),0)</f>
        <v>3</v>
      </c>
      <c r="I136" s="16">
        <f>$F136*Ref!$B$2</f>
        <v>26.4</v>
      </c>
      <c r="J136" s="17">
        <f>$G136*Ref!$B$3</f>
        <v>37.6</v>
      </c>
      <c r="K136" s="18">
        <f>$H136*Ref!$B$4</f>
        <v>27</v>
      </c>
      <c r="L136" s="19">
        <f t="shared" si="5"/>
        <v>91</v>
      </c>
      <c r="M136" s="3"/>
    </row>
    <row r="137" spans="1:13" x14ac:dyDescent="0.35">
      <c r="A137" s="11">
        <f t="shared" si="4"/>
        <v>6</v>
      </c>
      <c r="B137" s="23" t="s">
        <v>183</v>
      </c>
      <c r="C137" s="3" t="s">
        <v>184</v>
      </c>
      <c r="D137" s="3" t="str">
        <f>IF(C137&lt;&gt;"",INDEX(Υλικά!$D$3:$D$130,MATCH(C137,Υλικά!$B$3:$B$130,0),1),"")</f>
        <v>gr</v>
      </c>
      <c r="E137" s="3">
        <v>300</v>
      </c>
      <c r="F137" s="16">
        <f>IF(C137&lt;&gt;"",$E137*INDEX(Υλικά!$G$3:$G$130,MATCH($C137,Υλικά!$B$3:$B$130,0),1)/INDEX(Υλικά!$E$3:$E$130,MATCH($C137,Υλικά!$B$3:$B$130,0),1),0)</f>
        <v>18.600000000000001</v>
      </c>
      <c r="G137" s="17">
        <f>IF(C137&lt;&gt;"",$E137*INDEX(Υλικά!$H$3:$H$130,MATCH($C137,Υλικά!$B$3:$B$130,0),1)/INDEX(Υλικά!$E$3:$E$130,MATCH($C137,Υλικά!$B$3:$B$130,0),1),0)</f>
        <v>105</v>
      </c>
      <c r="H137" s="18">
        <f>IF(C137&lt;&gt;"",$E137*INDEX(Υλικά!$I$3:$I$130,MATCH($C137,Υλικά!$B$3:$B$130,0),1)/INDEX(Υλικά!$E$3:$E$130,MATCH($C137,Υλικά!$B$3:$B$130,0),1),0)</f>
        <v>22.5</v>
      </c>
      <c r="I137" s="16">
        <f>$F137*Ref!$B$2</f>
        <v>74.400000000000006</v>
      </c>
      <c r="J137" s="17">
        <f>$G137*Ref!$B$3</f>
        <v>420</v>
      </c>
      <c r="K137" s="18">
        <f>$H137*Ref!$B$4</f>
        <v>202.5</v>
      </c>
      <c r="L137" s="19">
        <f t="shared" si="5"/>
        <v>696.9</v>
      </c>
      <c r="M137" s="3"/>
    </row>
    <row r="138" spans="1:13" x14ac:dyDescent="0.35">
      <c r="A138" s="11">
        <f t="shared" si="4"/>
        <v>1</v>
      </c>
      <c r="B138" s="23" t="s">
        <v>189</v>
      </c>
      <c r="C138" s="3" t="s">
        <v>165</v>
      </c>
      <c r="D138" s="3" t="str">
        <f>IF(C138&lt;&gt;"",INDEX(Υλικά!$D$3:$D$130,MATCH(C138,Υλικά!$B$3:$B$130,0),1),"")</f>
        <v>gr</v>
      </c>
      <c r="E138" s="3">
        <v>1000</v>
      </c>
      <c r="F138" s="16">
        <f>IF(C138&lt;&gt;"",$E138*INDEX(Υλικά!$G$3:$G$130,MATCH($C138,Υλικά!$B$3:$B$130,0),1)/INDEX(Υλικά!$E$3:$E$130,MATCH($C138,Υλικά!$B$3:$B$130,0),1),0)</f>
        <v>110</v>
      </c>
      <c r="G138" s="17">
        <f>IF(C138&lt;&gt;"",$E138*INDEX(Υλικά!$H$3:$H$130,MATCH($C138,Υλικά!$B$3:$B$130,0),1)/INDEX(Υλικά!$E$3:$E$130,MATCH($C138,Υλικά!$B$3:$B$130,0),1),0)</f>
        <v>726</v>
      </c>
      <c r="H138" s="18">
        <f>IF(C138&lt;&gt;"",$E138*INDEX(Υλικά!$I$3:$I$130,MATCH($C138,Υλικά!$B$3:$B$130,0),1)/INDEX(Υλικά!$E$3:$E$130,MATCH($C138,Υλικά!$B$3:$B$130,0),1),0)</f>
        <v>11</v>
      </c>
      <c r="I138" s="16">
        <f>$F138*Ref!$B$2</f>
        <v>440</v>
      </c>
      <c r="J138" s="17">
        <f>$G138*Ref!$B$3</f>
        <v>2904</v>
      </c>
      <c r="K138" s="18">
        <f>$H138*Ref!$B$4</f>
        <v>99</v>
      </c>
      <c r="L138" s="19">
        <f t="shared" si="5"/>
        <v>3443</v>
      </c>
      <c r="M138" s="3"/>
    </row>
    <row r="139" spans="1:13" x14ac:dyDescent="0.35">
      <c r="A139" s="11">
        <f t="shared" si="4"/>
        <v>2</v>
      </c>
      <c r="B139" s="23" t="s">
        <v>189</v>
      </c>
      <c r="C139" s="3" t="s">
        <v>188</v>
      </c>
      <c r="D139" s="3" t="str">
        <f>IF(C139&lt;&gt;"",INDEX(Υλικά!$D$3:$D$130,MATCH(C139,Υλικά!$B$3:$B$130,0),1),"")</f>
        <v>gr</v>
      </c>
      <c r="E139" s="3">
        <v>400</v>
      </c>
      <c r="F139" s="16">
        <f>IF(C139&lt;&gt;"",$E139*INDEX(Υλικά!$G$3:$G$130,MATCH($C139,Υλικά!$B$3:$B$130,0),1)/INDEX(Υλικά!$E$3:$E$130,MATCH($C139,Υλικά!$B$3:$B$130,0),1),0)</f>
        <v>44</v>
      </c>
      <c r="G139" s="17">
        <f>IF(C139&lt;&gt;"",$E139*INDEX(Υλικά!$H$3:$H$130,MATCH($C139,Υλικά!$B$3:$B$130,0),1)/INDEX(Υλικά!$E$3:$E$130,MATCH($C139,Υλικά!$B$3:$B$130,0),1),0)</f>
        <v>288</v>
      </c>
      <c r="H139" s="18">
        <f>IF(C139&lt;&gt;"",$E139*INDEX(Υλικά!$I$3:$I$130,MATCH($C139,Υλικά!$B$3:$B$130,0),1)/INDEX(Υλικά!$E$3:$E$130,MATCH($C139,Υλικά!$B$3:$B$130,0),1),0)</f>
        <v>48</v>
      </c>
      <c r="I139" s="16">
        <f>$F139*Ref!$B$2</f>
        <v>176</v>
      </c>
      <c r="J139" s="17">
        <f>$G139*Ref!$B$3</f>
        <v>1152</v>
      </c>
      <c r="K139" s="18">
        <f>$H139*Ref!$B$4</f>
        <v>432</v>
      </c>
      <c r="L139" s="19">
        <f t="shared" si="5"/>
        <v>1760</v>
      </c>
      <c r="M139" s="3"/>
    </row>
    <row r="140" spans="1:13" x14ac:dyDescent="0.35">
      <c r="A140" s="11">
        <f t="shared" si="4"/>
        <v>3</v>
      </c>
      <c r="B140" s="23" t="s">
        <v>189</v>
      </c>
      <c r="C140" s="3" t="s">
        <v>58</v>
      </c>
      <c r="D140" s="3" t="str">
        <f>IF(C140&lt;&gt;"",INDEX(Υλικά!$D$3:$D$130,MATCH(C140,Υλικά!$B$3:$B$130,0),1),"")</f>
        <v>gr</v>
      </c>
      <c r="E140" s="3">
        <v>135</v>
      </c>
      <c r="F140" s="16">
        <f>IF(C140&lt;&gt;"",$E140*INDEX(Υλικά!$G$3:$G$130,MATCH($C140,Υλικά!$B$3:$B$130,0),1)/INDEX(Υλικά!$E$3:$E$130,MATCH($C140,Υλικά!$B$3:$B$130,0),1),0)</f>
        <v>4.4550000000000001</v>
      </c>
      <c r="G140" s="17">
        <f>IF(C140&lt;&gt;"",$E140*INDEX(Υλικά!$H$3:$H$130,MATCH($C140,Υλικά!$B$3:$B$130,0),1)/INDEX(Υλικά!$E$3:$E$130,MATCH($C140,Υλικά!$B$3:$B$130,0),1),0)</f>
        <v>6.3449999999999998</v>
      </c>
      <c r="H140" s="18">
        <f>IF(C140&lt;&gt;"",$E140*INDEX(Υλικά!$I$3:$I$130,MATCH($C140,Υλικά!$B$3:$B$130,0),1)/INDEX(Υλικά!$E$3:$E$130,MATCH($C140,Υλικά!$B$3:$B$130,0),1),0)</f>
        <v>2.0249999999999999</v>
      </c>
      <c r="I140" s="16">
        <f>$F140*Ref!$B$2</f>
        <v>17.82</v>
      </c>
      <c r="J140" s="17">
        <f>$G140*Ref!$B$3</f>
        <v>25.38</v>
      </c>
      <c r="K140" s="18">
        <f>$H140*Ref!$B$4</f>
        <v>18.224999999999998</v>
      </c>
      <c r="L140" s="19">
        <f t="shared" si="5"/>
        <v>61.424999999999997</v>
      </c>
      <c r="M140" s="3"/>
    </row>
    <row r="141" spans="1:13" x14ac:dyDescent="0.35">
      <c r="A141" s="11">
        <f t="shared" si="4"/>
        <v>4</v>
      </c>
      <c r="B141" s="23" t="s">
        <v>189</v>
      </c>
      <c r="C141" s="3" t="s">
        <v>21</v>
      </c>
      <c r="D141" s="3" t="str">
        <f>IF(C141&lt;&gt;"",INDEX(Υλικά!$D$3:$D$130,MATCH(C141,Υλικά!$B$3:$B$130,0),1),"")</f>
        <v>pc</v>
      </c>
      <c r="E141" s="3">
        <v>5</v>
      </c>
      <c r="F141" s="16">
        <f>IF(C141&lt;&gt;"",$E141*INDEX(Υλικά!$G$3:$G$130,MATCH($C141,Υλικά!$B$3:$B$130,0),1)/INDEX(Υλικά!$E$3:$E$130,MATCH($C141,Υλικά!$B$3:$B$130,0),1),0)</f>
        <v>39</v>
      </c>
      <c r="G141" s="17">
        <f>IF(C141&lt;&gt;"",$E141*INDEX(Υλικά!$H$3:$H$130,MATCH($C141,Υλικά!$B$3:$B$130,0),1)/INDEX(Υλικά!$E$3:$E$130,MATCH($C141,Υλικά!$B$3:$B$130,0),1),0)</f>
        <v>3.3000000000000003</v>
      </c>
      <c r="H141" s="18">
        <f>IF(C141&lt;&gt;"",$E141*INDEX(Υλικά!$I$3:$I$130,MATCH($C141,Υλικά!$B$3:$B$130,0),1)/INDEX(Υλικά!$E$3:$E$130,MATCH($C141,Υλικά!$B$3:$B$130,0),1),0)</f>
        <v>33</v>
      </c>
      <c r="I141" s="16">
        <f>$F141*Ref!$B$2</f>
        <v>156</v>
      </c>
      <c r="J141" s="17">
        <f>$G141*Ref!$B$3</f>
        <v>13.200000000000001</v>
      </c>
      <c r="K141" s="18">
        <f>$H141*Ref!$B$4</f>
        <v>297</v>
      </c>
      <c r="L141" s="19">
        <f t="shared" si="5"/>
        <v>466.2</v>
      </c>
      <c r="M141" s="3"/>
    </row>
    <row r="142" spans="1:13" x14ac:dyDescent="0.35">
      <c r="A142" s="11">
        <f t="shared" si="4"/>
        <v>5</v>
      </c>
      <c r="B142" s="23" t="s">
        <v>189</v>
      </c>
      <c r="C142" s="3" t="s">
        <v>187</v>
      </c>
      <c r="D142" s="3" t="str">
        <f>IF(C142&lt;&gt;"",INDEX(Υλικά!$D$3:$D$130,MATCH(C142,Υλικά!$B$3:$B$130,0),1),"")</f>
        <v>gr</v>
      </c>
      <c r="E142" s="3">
        <v>300</v>
      </c>
      <c r="F142" s="16">
        <f>IF(C142&lt;&gt;"",$E142*INDEX(Υλικά!$G$3:$G$130,MATCH($C142,Υλικά!$B$3:$B$130,0),1)/INDEX(Υλικά!$E$3:$E$130,MATCH($C142,Υλικά!$B$3:$B$130,0),1),0)</f>
        <v>2.1</v>
      </c>
      <c r="G142" s="17">
        <f>IF(C142&lt;&gt;"",$E142*INDEX(Υλικά!$H$3:$H$130,MATCH($C142,Υλικά!$B$3:$B$130,0),1)/INDEX(Υλικά!$E$3:$E$130,MATCH($C142,Υλικά!$B$3:$B$130,0),1),0)</f>
        <v>36</v>
      </c>
      <c r="H142" s="18">
        <f>IF(C142&lt;&gt;"",$E142*INDEX(Υλικά!$I$3:$I$130,MATCH($C142,Υλικά!$B$3:$B$130,0),1)/INDEX(Υλικά!$E$3:$E$130,MATCH($C142,Υλικά!$B$3:$B$130,0),1),0)</f>
        <v>0.6</v>
      </c>
      <c r="I142" s="16">
        <f>$F142*Ref!$B$2</f>
        <v>8.4</v>
      </c>
      <c r="J142" s="17">
        <f>$G142*Ref!$B$3</f>
        <v>144</v>
      </c>
      <c r="K142" s="18">
        <f>$H142*Ref!$B$4</f>
        <v>5.3999999999999995</v>
      </c>
      <c r="L142" s="19">
        <f t="shared" si="5"/>
        <v>157.80000000000001</v>
      </c>
      <c r="M142" s="3"/>
    </row>
    <row r="143" spans="1:13" x14ac:dyDescent="0.35">
      <c r="A143" s="11">
        <f t="shared" si="4"/>
        <v>6</v>
      </c>
      <c r="B143" s="23" t="s">
        <v>189</v>
      </c>
      <c r="C143" s="3" t="s">
        <v>41</v>
      </c>
      <c r="D143" s="3" t="str">
        <f>IF(C143&lt;&gt;"",INDEX(Υλικά!$D$3:$D$130,MATCH(C143,Υλικά!$B$3:$B$130,0),1),"")</f>
        <v>gr</v>
      </c>
      <c r="E143" s="3">
        <v>130</v>
      </c>
      <c r="F143" s="16">
        <f>IF(C143&lt;&gt;"",$E143*INDEX(Υλικά!$G$3:$G$130,MATCH($C143,Υλικά!$B$3:$B$130,0),1)/INDEX(Υλικά!$E$3:$E$130,MATCH($C143,Υλικά!$B$3:$B$130,0),1),0)</f>
        <v>0</v>
      </c>
      <c r="G143" s="17">
        <f>IF(C143&lt;&gt;"",$E143*INDEX(Υλικά!$H$3:$H$130,MATCH($C143,Υλικά!$B$3:$B$130,0),1)/INDEX(Υλικά!$E$3:$E$130,MATCH($C143,Υλικά!$B$3:$B$130,0),1),0)</f>
        <v>130</v>
      </c>
      <c r="H143" s="18">
        <f>IF(C143&lt;&gt;"",$E143*INDEX(Υλικά!$I$3:$I$130,MATCH($C143,Υλικά!$B$3:$B$130,0),1)/INDEX(Υλικά!$E$3:$E$130,MATCH($C143,Υλικά!$B$3:$B$130,0),1),0)</f>
        <v>0</v>
      </c>
      <c r="I143" s="16">
        <f>$F143*Ref!$B$2</f>
        <v>0</v>
      </c>
      <c r="J143" s="17">
        <f>$G143*Ref!$B$3</f>
        <v>520</v>
      </c>
      <c r="K143" s="18">
        <f>$H143*Ref!$B$4</f>
        <v>0</v>
      </c>
      <c r="L143" s="19">
        <f t="shared" si="5"/>
        <v>520</v>
      </c>
      <c r="M143" s="3"/>
    </row>
    <row r="144" spans="1:13" x14ac:dyDescent="0.35">
      <c r="A144" s="11">
        <f t="shared" si="4"/>
        <v>7</v>
      </c>
      <c r="B144" s="23" t="s">
        <v>189</v>
      </c>
      <c r="C144" s="3" t="s">
        <v>147</v>
      </c>
      <c r="D144" s="3" t="str">
        <f>IF(C144&lt;&gt;"",INDEX(Υλικά!$D$3:$D$130,MATCH(C144,Υλικά!$B$3:$B$130,0),1),"")</f>
        <v>gr</v>
      </c>
      <c r="E144" s="3">
        <v>100</v>
      </c>
      <c r="F144" s="16">
        <f>IF(C144&lt;&gt;"",$E144*INDEX(Υλικά!$G$3:$G$130,MATCH($C144,Υλικά!$B$3:$B$130,0),1)/INDEX(Υλικά!$E$3:$E$130,MATCH($C144,Υλικά!$B$3:$B$130,0),1),0)</f>
        <v>0.6</v>
      </c>
      <c r="G144" s="17">
        <f>IF(C144&lt;&gt;"",$E144*INDEX(Υλικά!$H$3:$H$130,MATCH($C144,Υλικά!$B$3:$B$130,0),1)/INDEX(Υλικά!$E$3:$E$130,MATCH($C144,Υλικά!$B$3:$B$130,0),1),0)</f>
        <v>0.7</v>
      </c>
      <c r="H144" s="18">
        <f>IF(C144&lt;&gt;"",$E144*INDEX(Υλικά!$I$3:$I$130,MATCH($C144,Υλικά!$B$3:$B$130,0),1)/INDEX(Υλικά!$E$3:$E$130,MATCH($C144,Υλικά!$B$3:$B$130,0),1),0)</f>
        <v>82</v>
      </c>
      <c r="I144" s="16">
        <f>$F144*Ref!$B$2</f>
        <v>2.4</v>
      </c>
      <c r="J144" s="17">
        <f>$G144*Ref!$B$3</f>
        <v>2.8</v>
      </c>
      <c r="K144" s="18">
        <f>$H144*Ref!$B$4</f>
        <v>738</v>
      </c>
      <c r="L144" s="19">
        <f t="shared" si="5"/>
        <v>743.2</v>
      </c>
      <c r="M144" s="3"/>
    </row>
    <row r="145" spans="1:13" x14ac:dyDescent="0.35">
      <c r="A145" s="11">
        <f t="shared" si="4"/>
        <v>1</v>
      </c>
      <c r="B145" s="23" t="s">
        <v>192</v>
      </c>
      <c r="C145" s="3" t="s">
        <v>191</v>
      </c>
      <c r="D145" s="3" t="str">
        <f>IF(C145&lt;&gt;"",INDEX(Υλικά!$D$3:$D$130,MATCH(C145,Υλικά!$B$3:$B$130,0),1),"")</f>
        <v>gr</v>
      </c>
      <c r="E145" s="3">
        <v>1500</v>
      </c>
      <c r="F145" s="16">
        <f>IF(C145&lt;&gt;"",$E145*INDEX(Υλικά!$G$3:$G$130,MATCH($C145,Υλικά!$B$3:$B$130,0),1)/INDEX(Υλικά!$E$3:$E$130,MATCH($C145,Υλικά!$B$3:$B$130,0),1),0)</f>
        <v>22.5</v>
      </c>
      <c r="G145" s="17">
        <f>IF(C145&lt;&gt;"",$E145*INDEX(Υλικά!$H$3:$H$130,MATCH($C145,Υλικά!$B$3:$B$130,0),1)/INDEX(Υλικά!$E$3:$E$130,MATCH($C145,Υλικά!$B$3:$B$130,0),1),0)</f>
        <v>210</v>
      </c>
      <c r="H145" s="18">
        <f>IF(C145&lt;&gt;"",$E145*INDEX(Υλικά!$I$3:$I$130,MATCH($C145,Υλικά!$B$3:$B$130,0),1)/INDEX(Υλικά!$E$3:$E$130,MATCH($C145,Υλικά!$B$3:$B$130,0),1),0)</f>
        <v>4.5</v>
      </c>
      <c r="I145" s="16">
        <f>$F145*Ref!$B$2</f>
        <v>90</v>
      </c>
      <c r="J145" s="17">
        <f>$G145*Ref!$B$3</f>
        <v>840</v>
      </c>
      <c r="K145" s="18">
        <f>$H145*Ref!$B$4</f>
        <v>40.5</v>
      </c>
      <c r="L145" s="19">
        <f t="shared" si="5"/>
        <v>970.5</v>
      </c>
      <c r="M145" s="3"/>
    </row>
    <row r="146" spans="1:13" x14ac:dyDescent="0.35">
      <c r="A146" s="11">
        <f t="shared" si="4"/>
        <v>2</v>
      </c>
      <c r="B146" s="23" t="s">
        <v>192</v>
      </c>
      <c r="C146" s="3" t="s">
        <v>8</v>
      </c>
      <c r="D146" s="3" t="str">
        <f>IF(C146&lt;&gt;"",INDEX(Υλικά!$D$3:$D$130,MATCH(C146,Υλικά!$B$3:$B$130,0),1),"")</f>
        <v>gr</v>
      </c>
      <c r="E146" s="3">
        <v>50</v>
      </c>
      <c r="F146" s="16">
        <f>IF(C146&lt;&gt;"",$E146*INDEX(Υλικά!$G$3:$G$130,MATCH($C146,Υλικά!$B$3:$B$130,0),1)/INDEX(Υλικά!$E$3:$E$130,MATCH($C146,Υλικά!$B$3:$B$130,0),1),0)</f>
        <v>0</v>
      </c>
      <c r="G146" s="17">
        <f>IF(C146&lt;&gt;"",$E146*INDEX(Υλικά!$H$3:$H$130,MATCH($C146,Υλικά!$B$3:$B$130,0),1)/INDEX(Υλικά!$E$3:$E$130,MATCH($C146,Υλικά!$B$3:$B$130,0),1),0)</f>
        <v>0</v>
      </c>
      <c r="H146" s="18">
        <f>IF(C146&lt;&gt;"",$E146*INDEX(Υλικά!$I$3:$I$130,MATCH($C146,Υλικά!$B$3:$B$130,0),1)/INDEX(Υλικά!$E$3:$E$130,MATCH($C146,Υλικά!$B$3:$B$130,0),1),0)</f>
        <v>46.65</v>
      </c>
      <c r="I146" s="16">
        <f>$F146*Ref!$B$2</f>
        <v>0</v>
      </c>
      <c r="J146" s="17">
        <f>$G146*Ref!$B$3</f>
        <v>0</v>
      </c>
      <c r="K146" s="18">
        <f>$H146*Ref!$B$4</f>
        <v>419.84999999999997</v>
      </c>
      <c r="L146" s="19">
        <f t="shared" si="5"/>
        <v>419.84999999999997</v>
      </c>
      <c r="M146" s="3"/>
    </row>
    <row r="147" spans="1:13" x14ac:dyDescent="0.35">
      <c r="A147" s="11">
        <f t="shared" si="4"/>
        <v>3</v>
      </c>
      <c r="B147" s="23" t="s">
        <v>192</v>
      </c>
      <c r="C147" s="3" t="s">
        <v>32</v>
      </c>
      <c r="D147" s="3" t="str">
        <f>IF(C147&lt;&gt;"",INDEX(Υλικά!$D$3:$D$130,MATCH(C147,Υλικά!$B$3:$B$130,0),1),"")</f>
        <v>gr</v>
      </c>
      <c r="E147" s="3">
        <v>400</v>
      </c>
      <c r="F147" s="16">
        <f>IF(C147&lt;&gt;"",$E147*INDEX(Υλικά!$G$3:$G$130,MATCH($C147,Υλικά!$B$3:$B$130,0),1)/INDEX(Υλικά!$E$3:$E$130,MATCH($C147,Υλικά!$B$3:$B$130,0),1),0)</f>
        <v>32</v>
      </c>
      <c r="G147" s="17">
        <f>IF(C147&lt;&gt;"",$E147*INDEX(Υλικά!$H$3:$H$130,MATCH($C147,Υλικά!$B$3:$B$130,0),1)/INDEX(Υλικά!$E$3:$E$130,MATCH($C147,Υλικά!$B$3:$B$130,0),1),0)</f>
        <v>16</v>
      </c>
      <c r="H147" s="18">
        <f>IF(C147&lt;&gt;"",$E147*INDEX(Υλικά!$I$3:$I$130,MATCH($C147,Υλικά!$B$3:$B$130,0),1)/INDEX(Υλικά!$E$3:$E$130,MATCH($C147,Υλικά!$B$3:$B$130,0),1),0)</f>
        <v>8</v>
      </c>
      <c r="I147" s="16">
        <f>$F147*Ref!$B$2</f>
        <v>128</v>
      </c>
      <c r="J147" s="17">
        <f>$G147*Ref!$B$3</f>
        <v>64</v>
      </c>
      <c r="K147" s="18">
        <f>$H147*Ref!$B$4</f>
        <v>72</v>
      </c>
      <c r="L147" s="19">
        <f t="shared" si="5"/>
        <v>264</v>
      </c>
      <c r="M147" s="3"/>
    </row>
    <row r="148" spans="1:13" x14ac:dyDescent="0.35">
      <c r="A148" s="11">
        <f t="shared" si="4"/>
        <v>1</v>
      </c>
      <c r="B148" s="23" t="s">
        <v>193</v>
      </c>
      <c r="C148" s="3" t="s">
        <v>120</v>
      </c>
      <c r="D148" s="3" t="str">
        <f>IF(C148&lt;&gt;"",INDEX(Υλικά!$D$3:$D$130,MATCH(C148,Υλικά!$B$3:$B$130,0),1),"")</f>
        <v>gr</v>
      </c>
      <c r="E148" s="3">
        <v>300</v>
      </c>
      <c r="F148" s="16">
        <f>IF(C148&lt;&gt;"",$E148*INDEX(Υλικά!$G$3:$G$130,MATCH($C148,Υλικά!$B$3:$B$130,0),1)/INDEX(Υλικά!$E$3:$E$130,MATCH($C148,Υλικά!$B$3:$B$130,0),1),0)</f>
        <v>3.3</v>
      </c>
      <c r="G148" s="17">
        <f>IF(C148&lt;&gt;"",$E148*INDEX(Υλικά!$H$3:$H$130,MATCH($C148,Υλικά!$B$3:$B$130,0),1)/INDEX(Υλικά!$E$3:$E$130,MATCH($C148,Υλικά!$B$3:$B$130,0),1),0)</f>
        <v>29.1</v>
      </c>
      <c r="H148" s="18">
        <f>IF(C148&lt;&gt;"",$E148*INDEX(Υλικά!$I$3:$I$130,MATCH($C148,Υλικά!$B$3:$B$130,0),1)/INDEX(Υλικά!$E$3:$E$130,MATCH($C148,Υλικά!$B$3:$B$130,0),1),0)</f>
        <v>0.6</v>
      </c>
      <c r="I148" s="16">
        <f>$F148*Ref!$B$2</f>
        <v>13.2</v>
      </c>
      <c r="J148" s="17">
        <f>$G148*Ref!$B$3</f>
        <v>116.4</v>
      </c>
      <c r="K148" s="18">
        <f>$H148*Ref!$B$4</f>
        <v>5.3999999999999995</v>
      </c>
      <c r="L148" s="19">
        <f t="shared" si="5"/>
        <v>135</v>
      </c>
      <c r="M148" s="3"/>
    </row>
    <row r="149" spans="1:13" x14ac:dyDescent="0.35">
      <c r="A149" s="11">
        <f t="shared" si="4"/>
        <v>2</v>
      </c>
      <c r="B149" s="23" t="s">
        <v>193</v>
      </c>
      <c r="C149" s="3" t="s">
        <v>27</v>
      </c>
      <c r="D149" s="3" t="str">
        <f>IF(C149&lt;&gt;"",INDEX(Υλικά!$D$3:$D$130,MATCH(C149,Υλικά!$B$3:$B$130,0),1),"")</f>
        <v>gr</v>
      </c>
      <c r="E149" s="3">
        <v>250</v>
      </c>
      <c r="F149" s="16">
        <f>IF(C149&lt;&gt;"",$E149*INDEX(Υλικά!$G$3:$G$130,MATCH($C149,Υλικά!$B$3:$B$130,0),1)/INDEX(Υλικά!$E$3:$E$130,MATCH($C149,Υλικά!$B$3:$B$130,0),1),0)</f>
        <v>2.75</v>
      </c>
      <c r="G149" s="17">
        <f>IF(C149&lt;&gt;"",$E149*INDEX(Υλικά!$H$3:$H$130,MATCH($C149,Υλικά!$B$3:$B$130,0),1)/INDEX(Υλικά!$E$3:$E$130,MATCH($C149,Υλικά!$B$3:$B$130,0),1),0)</f>
        <v>23.25</v>
      </c>
      <c r="H149" s="18">
        <f>IF(C149&lt;&gt;"",$E149*INDEX(Υλικά!$I$3:$I$130,MATCH($C149,Υλικά!$B$3:$B$130,0),1)/INDEX(Υλικά!$E$3:$E$130,MATCH($C149,Υλικά!$B$3:$B$130,0),1),0)</f>
        <v>0.25</v>
      </c>
      <c r="I149" s="16">
        <f>$F149*Ref!$B$2</f>
        <v>11</v>
      </c>
      <c r="J149" s="17">
        <f>$G149*Ref!$B$3</f>
        <v>93</v>
      </c>
      <c r="K149" s="18">
        <f>$H149*Ref!$B$4</f>
        <v>2.25</v>
      </c>
      <c r="L149" s="19">
        <f t="shared" si="5"/>
        <v>106.25</v>
      </c>
      <c r="M149" s="3"/>
    </row>
    <row r="150" spans="1:13" x14ac:dyDescent="0.35">
      <c r="A150" s="11">
        <f t="shared" si="4"/>
        <v>3</v>
      </c>
      <c r="B150" s="23" t="s">
        <v>193</v>
      </c>
      <c r="C150" s="3" t="s">
        <v>13</v>
      </c>
      <c r="D150" s="3" t="str">
        <f>IF(C150&lt;&gt;"",INDEX(Υλικά!$D$3:$D$130,MATCH(C150,Υλικά!$B$3:$B$130,0),1),"")</f>
        <v>gr</v>
      </c>
      <c r="E150" s="3">
        <v>500</v>
      </c>
      <c r="F150" s="16">
        <f>IF(C150&lt;&gt;"",$E150*INDEX(Υλικά!$G$3:$G$130,MATCH($C150,Υλικά!$B$3:$B$130,0),1)/INDEX(Υλικά!$E$3:$E$130,MATCH($C150,Υλικά!$B$3:$B$130,0),1),0)</f>
        <v>4.5</v>
      </c>
      <c r="G150" s="17">
        <f>IF(C150&lt;&gt;"",$E150*INDEX(Υλικά!$H$3:$H$130,MATCH($C150,Υλικά!$B$3:$B$130,0),1)/INDEX(Υλικά!$E$3:$E$130,MATCH($C150,Υλικά!$B$3:$B$130,0),1),0)</f>
        <v>23</v>
      </c>
      <c r="H150" s="18">
        <f>IF(C150&lt;&gt;"",$E150*INDEX(Υλικά!$I$3:$I$130,MATCH($C150,Υλικά!$B$3:$B$130,0),1)/INDEX(Υλικά!$E$3:$E$130,MATCH($C150,Υλικά!$B$3:$B$130,0),1),0)</f>
        <v>1</v>
      </c>
      <c r="I150" s="16">
        <f>$F150*Ref!$B$2</f>
        <v>18</v>
      </c>
      <c r="J150" s="17">
        <f>$G150*Ref!$B$3</f>
        <v>92</v>
      </c>
      <c r="K150" s="18">
        <f>$H150*Ref!$B$4</f>
        <v>9</v>
      </c>
      <c r="L150" s="19">
        <f t="shared" si="5"/>
        <v>119</v>
      </c>
      <c r="M150" s="3"/>
    </row>
    <row r="151" spans="1:13" x14ac:dyDescent="0.35">
      <c r="A151" s="11">
        <f t="shared" si="4"/>
        <v>4</v>
      </c>
      <c r="B151" s="23" t="s">
        <v>193</v>
      </c>
      <c r="C151" s="3" t="s">
        <v>128</v>
      </c>
      <c r="D151" s="3" t="str">
        <f>IF(C151&lt;&gt;"",INDEX(Υλικά!$D$3:$D$130,MATCH(C151,Υλικά!$B$3:$B$130,0),1),"")</f>
        <v>gr</v>
      </c>
      <c r="E151" s="3">
        <v>600</v>
      </c>
      <c r="F151" s="16">
        <f>IF(C151&lt;&gt;"",$E151*INDEX(Υλικά!$G$3:$G$130,MATCH($C151,Υλικά!$B$3:$B$130,0),1)/INDEX(Υλικά!$E$3:$E$130,MATCH($C151,Υλικά!$B$3:$B$130,0),1),0)</f>
        <v>12</v>
      </c>
      <c r="G151" s="17">
        <f>IF(C151&lt;&gt;"",$E151*INDEX(Υλικά!$H$3:$H$130,MATCH($C151,Υλικά!$B$3:$B$130,0),1)/INDEX(Υλικά!$E$3:$E$130,MATCH($C151,Υλικά!$B$3:$B$130,0),1),0)</f>
        <v>102</v>
      </c>
      <c r="H151" s="18">
        <f>IF(C151&lt;&gt;"",$E151*INDEX(Υλικά!$I$3:$I$130,MATCH($C151,Υλικά!$B$3:$B$130,0),1)/INDEX(Υλικά!$E$3:$E$130,MATCH($C151,Υλικά!$B$3:$B$130,0),1),0)</f>
        <v>0</v>
      </c>
      <c r="I151" s="16">
        <f>$F151*Ref!$B$2</f>
        <v>48</v>
      </c>
      <c r="J151" s="17">
        <f>$G151*Ref!$B$3</f>
        <v>408</v>
      </c>
      <c r="K151" s="18">
        <f>$H151*Ref!$B$4</f>
        <v>0</v>
      </c>
      <c r="L151" s="19">
        <f t="shared" si="5"/>
        <v>456</v>
      </c>
      <c r="M151" s="3"/>
    </row>
    <row r="152" spans="1:13" x14ac:dyDescent="0.35">
      <c r="A152" s="11">
        <f t="shared" si="4"/>
        <v>5</v>
      </c>
      <c r="B152" s="23" t="s">
        <v>193</v>
      </c>
      <c r="C152" s="3" t="s">
        <v>138</v>
      </c>
      <c r="D152" s="3" t="str">
        <f>IF(C152&lt;&gt;"",INDEX(Υλικά!$D$3:$D$130,MATCH(C152,Υλικά!$B$3:$B$130,0),1),"")</f>
        <v>gr</v>
      </c>
      <c r="E152" s="3">
        <v>500</v>
      </c>
      <c r="F152" s="16">
        <f>IF(C152&lt;&gt;"",$E152*INDEX(Υλικά!$G$3:$G$130,MATCH($C152,Υλικά!$B$3:$B$130,0),1)/INDEX(Υλικά!$E$3:$E$130,MATCH($C152,Υλικά!$B$3:$B$130,0),1),0)</f>
        <v>15.5</v>
      </c>
      <c r="G152" s="17">
        <f>IF(C152&lt;&gt;"",$E152*INDEX(Υλικά!$H$3:$H$130,MATCH($C152,Υλικά!$B$3:$B$130,0),1)/INDEX(Υλικά!$E$3:$E$130,MATCH($C152,Υλικά!$B$3:$B$130,0),1),0)</f>
        <v>16.5</v>
      </c>
      <c r="H152" s="18">
        <f>IF(C152&lt;&gt;"",$E152*INDEX(Υλικά!$I$3:$I$130,MATCH($C152,Υλικά!$B$3:$B$130,0),1)/INDEX(Υλικά!$E$3:$E$130,MATCH($C152,Υλικά!$B$3:$B$130,0),1),0)</f>
        <v>1.5</v>
      </c>
      <c r="I152" s="16">
        <f>$F152*Ref!$B$2</f>
        <v>62</v>
      </c>
      <c r="J152" s="17">
        <f>$G152*Ref!$B$3</f>
        <v>66</v>
      </c>
      <c r="K152" s="18">
        <f>$H152*Ref!$B$4</f>
        <v>13.5</v>
      </c>
      <c r="L152" s="19">
        <f t="shared" si="5"/>
        <v>141.5</v>
      </c>
      <c r="M152" s="3"/>
    </row>
    <row r="153" spans="1:13" x14ac:dyDescent="0.35">
      <c r="A153" s="11">
        <f t="shared" si="4"/>
        <v>6</v>
      </c>
      <c r="B153" s="23" t="s">
        <v>193</v>
      </c>
      <c r="C153" s="3" t="s">
        <v>8</v>
      </c>
      <c r="D153" s="3" t="str">
        <f>IF(C153&lt;&gt;"",INDEX(Υλικά!$D$3:$D$130,MATCH(C153,Υλικά!$B$3:$B$130,0),1),"")</f>
        <v>gr</v>
      </c>
      <c r="E153" s="3">
        <v>200</v>
      </c>
      <c r="F153" s="16">
        <f>IF(C153&lt;&gt;"",$E153*INDEX(Υλικά!$G$3:$G$130,MATCH($C153,Υλικά!$B$3:$B$130,0),1)/INDEX(Υλικά!$E$3:$E$130,MATCH($C153,Υλικά!$B$3:$B$130,0),1),0)</f>
        <v>0</v>
      </c>
      <c r="G153" s="17">
        <f>IF(C153&lt;&gt;"",$E153*INDEX(Υλικά!$H$3:$H$130,MATCH($C153,Υλικά!$B$3:$B$130,0),1)/INDEX(Υλικά!$E$3:$E$130,MATCH($C153,Υλικά!$B$3:$B$130,0),1),0)</f>
        <v>0</v>
      </c>
      <c r="H153" s="18">
        <f>IF(C153&lt;&gt;"",$E153*INDEX(Υλικά!$I$3:$I$130,MATCH($C153,Υλικά!$B$3:$B$130,0),1)/INDEX(Υλικά!$E$3:$E$130,MATCH($C153,Υλικά!$B$3:$B$130,0),1),0)</f>
        <v>186.6</v>
      </c>
      <c r="I153" s="16">
        <f>$F153*Ref!$B$2</f>
        <v>0</v>
      </c>
      <c r="J153" s="17">
        <f>$G153*Ref!$B$3</f>
        <v>0</v>
      </c>
      <c r="K153" s="18">
        <f>$H153*Ref!$B$4</f>
        <v>1679.3999999999999</v>
      </c>
      <c r="L153" s="19">
        <f t="shared" si="5"/>
        <v>1679.3999999999999</v>
      </c>
      <c r="M153" s="3"/>
    </row>
    <row r="154" spans="1:13" x14ac:dyDescent="0.35">
      <c r="A154" s="11">
        <f t="shared" si="4"/>
        <v>7</v>
      </c>
      <c r="B154" s="23" t="s">
        <v>193</v>
      </c>
      <c r="C154" s="3" t="s">
        <v>109</v>
      </c>
      <c r="D154" s="3" t="str">
        <f>IF(C154&lt;&gt;"",INDEX(Υλικά!$D$3:$D$130,MATCH(C154,Υλικά!$B$3:$B$130,0),1),"")</f>
        <v>gr</v>
      </c>
      <c r="E154" s="3">
        <v>500</v>
      </c>
      <c r="F154" s="16">
        <f>IF(C154&lt;&gt;"",$E154*INDEX(Υλικά!$G$3:$G$130,MATCH($C154,Υλικά!$B$3:$B$130,0),1)/INDEX(Υλικά!$E$3:$E$130,MATCH($C154,Υλικά!$B$3:$B$130,0),1),0)</f>
        <v>6</v>
      </c>
      <c r="G154" s="17">
        <f>IF(C154&lt;&gt;"",$E154*INDEX(Υλικά!$H$3:$H$130,MATCH($C154,Υλικά!$B$3:$B$130,0),1)/INDEX(Υλικά!$E$3:$E$130,MATCH($C154,Υλικά!$B$3:$B$130,0),1),0)</f>
        <v>15.5</v>
      </c>
      <c r="H154" s="18">
        <f>IF(C154&lt;&gt;"",$E154*INDEX(Υλικά!$I$3:$I$130,MATCH($C154,Υλικά!$B$3:$B$130,0),1)/INDEX(Υλικά!$E$3:$E$130,MATCH($C154,Υλικά!$B$3:$B$130,0),1),0)</f>
        <v>1.5</v>
      </c>
      <c r="I154" s="16">
        <f>$F154*Ref!$B$2</f>
        <v>24</v>
      </c>
      <c r="J154" s="17">
        <f>$G154*Ref!$B$3</f>
        <v>62</v>
      </c>
      <c r="K154" s="18">
        <f>$H154*Ref!$B$4</f>
        <v>13.5</v>
      </c>
      <c r="L154" s="19">
        <f t="shared" si="5"/>
        <v>99.5</v>
      </c>
      <c r="M154" s="3"/>
    </row>
    <row r="155" spans="1:13" x14ac:dyDescent="0.35">
      <c r="A155" s="11">
        <f t="shared" si="4"/>
        <v>8</v>
      </c>
      <c r="B155" s="23" t="s">
        <v>193</v>
      </c>
      <c r="C155" s="3" t="s">
        <v>158</v>
      </c>
      <c r="D155" s="3" t="str">
        <f>IF(C155&lt;&gt;"",INDEX(Υλικά!$D$3:$D$130,MATCH(C155,Υλικά!$B$3:$B$130,0),1),"")</f>
        <v>gr</v>
      </c>
      <c r="E155" s="3">
        <v>100</v>
      </c>
      <c r="F155" s="16">
        <f>IF(C155&lt;&gt;"",$E155*INDEX(Υλικά!$G$3:$G$130,MATCH($C155,Υλικά!$B$3:$B$130,0),1)/INDEX(Υλικά!$E$3:$E$130,MATCH($C155,Υλικά!$B$3:$B$130,0),1),0)</f>
        <v>30</v>
      </c>
      <c r="G155" s="17">
        <f>IF(C155&lt;&gt;"",$E155*INDEX(Υλικά!$H$3:$H$130,MATCH($C155,Υλικά!$B$3:$B$130,0),1)/INDEX(Υλικά!$E$3:$E$130,MATCH($C155,Υλικά!$B$3:$B$130,0),1),0)</f>
        <v>0</v>
      </c>
      <c r="H155" s="18">
        <f>IF(C155&lt;&gt;"",$E155*INDEX(Υλικά!$I$3:$I$130,MATCH($C155,Υλικά!$B$3:$B$130,0),1)/INDEX(Υλικά!$E$3:$E$130,MATCH($C155,Υλικά!$B$3:$B$130,0),1),0)</f>
        <v>34</v>
      </c>
      <c r="I155" s="16">
        <f>$F155*Ref!$B$2</f>
        <v>120</v>
      </c>
      <c r="J155" s="17">
        <f>$G155*Ref!$B$3</f>
        <v>0</v>
      </c>
      <c r="K155" s="18">
        <f>$H155*Ref!$B$4</f>
        <v>306</v>
      </c>
      <c r="L155" s="19">
        <f t="shared" si="5"/>
        <v>426</v>
      </c>
      <c r="M155" s="3"/>
    </row>
    <row r="156" spans="1:13" x14ac:dyDescent="0.35">
      <c r="A156" s="11">
        <f t="shared" si="4"/>
        <v>1</v>
      </c>
      <c r="B156" s="23" t="s">
        <v>194</v>
      </c>
      <c r="C156" s="3" t="s">
        <v>165</v>
      </c>
      <c r="D156" s="3" t="str">
        <f>IF(C156&lt;&gt;"",INDEX(Υλικά!$D$3:$D$130,MATCH(C156,Υλικά!$B$3:$B$130,0),1),"")</f>
        <v>gr</v>
      </c>
      <c r="E156" s="3">
        <v>800</v>
      </c>
      <c r="F156" s="16">
        <f>IF(C156&lt;&gt;"",$E156*INDEX(Υλικά!$G$3:$G$130,MATCH($C156,Υλικά!$B$3:$B$130,0),1)/INDEX(Υλικά!$E$3:$E$130,MATCH($C156,Υλικά!$B$3:$B$130,0),1),0)</f>
        <v>88</v>
      </c>
      <c r="G156" s="17">
        <f>IF(C156&lt;&gt;"",$E156*INDEX(Υλικά!$H$3:$H$130,MATCH($C156,Υλικά!$B$3:$B$130,0),1)/INDEX(Υλικά!$E$3:$E$130,MATCH($C156,Υλικά!$B$3:$B$130,0),1),0)</f>
        <v>580.79999999999995</v>
      </c>
      <c r="H156" s="18">
        <f>IF(C156&lt;&gt;"",$E156*INDEX(Υλικά!$I$3:$I$130,MATCH($C156,Υλικά!$B$3:$B$130,0),1)/INDEX(Υλικά!$E$3:$E$130,MATCH($C156,Υλικά!$B$3:$B$130,0),1),0)</f>
        <v>8.8000000000000007</v>
      </c>
      <c r="I156" s="16">
        <f>$F156*Ref!$B$2</f>
        <v>352</v>
      </c>
      <c r="J156" s="17">
        <f>$G156*Ref!$B$3</f>
        <v>2323.1999999999998</v>
      </c>
      <c r="K156" s="18">
        <f>$H156*Ref!$B$4</f>
        <v>79.2</v>
      </c>
      <c r="L156" s="19">
        <f t="shared" si="5"/>
        <v>2754.3999999999996</v>
      </c>
      <c r="M156" s="3"/>
    </row>
    <row r="157" spans="1:13" x14ac:dyDescent="0.35">
      <c r="A157" s="11">
        <f t="shared" si="4"/>
        <v>2</v>
      </c>
      <c r="B157" s="23" t="s">
        <v>194</v>
      </c>
      <c r="C157" s="3" t="s">
        <v>41</v>
      </c>
      <c r="D157" s="3" t="str">
        <f>IF(C157&lt;&gt;"",INDEX(Υλικά!$D$3:$D$130,MATCH(C157,Υλικά!$B$3:$B$130,0),1),"")</f>
        <v>gr</v>
      </c>
      <c r="E157" s="3">
        <v>240</v>
      </c>
      <c r="F157" s="16">
        <f>IF(C157&lt;&gt;"",$E157*INDEX(Υλικά!$G$3:$G$130,MATCH($C157,Υλικά!$B$3:$B$130,0),1)/INDEX(Υλικά!$E$3:$E$130,MATCH($C157,Υλικά!$B$3:$B$130,0),1),0)</f>
        <v>0</v>
      </c>
      <c r="G157" s="17">
        <f>IF(C157&lt;&gt;"",$E157*INDEX(Υλικά!$H$3:$H$130,MATCH($C157,Υλικά!$B$3:$B$130,0),1)/INDEX(Υλικά!$E$3:$E$130,MATCH($C157,Υλικά!$B$3:$B$130,0),1),0)</f>
        <v>240</v>
      </c>
      <c r="H157" s="18">
        <f>IF(C157&lt;&gt;"",$E157*INDEX(Υλικά!$I$3:$I$130,MATCH($C157,Υλικά!$B$3:$B$130,0),1)/INDEX(Υλικά!$E$3:$E$130,MATCH($C157,Υλικά!$B$3:$B$130,0),1),0)</f>
        <v>0</v>
      </c>
      <c r="I157" s="16">
        <f>$F157*Ref!$B$2</f>
        <v>0</v>
      </c>
      <c r="J157" s="17">
        <f>$G157*Ref!$B$3</f>
        <v>960</v>
      </c>
      <c r="K157" s="18">
        <f>$H157*Ref!$B$4</f>
        <v>0</v>
      </c>
      <c r="L157" s="19">
        <f t="shared" si="5"/>
        <v>960</v>
      </c>
      <c r="M157" s="3"/>
    </row>
    <row r="158" spans="1:13" x14ac:dyDescent="0.35">
      <c r="A158" s="11">
        <f t="shared" si="4"/>
        <v>3</v>
      </c>
      <c r="B158" s="23" t="s">
        <v>194</v>
      </c>
      <c r="C158" s="3" t="s">
        <v>21</v>
      </c>
      <c r="D158" s="3" t="str">
        <f>IF(C158&lt;&gt;"",INDEX(Υλικά!$D$3:$D$130,MATCH(C158,Υλικά!$B$3:$B$130,0),1),"")</f>
        <v>pc</v>
      </c>
      <c r="E158" s="3">
        <v>3</v>
      </c>
      <c r="F158" s="16">
        <f>IF(C158&lt;&gt;"",$E158*INDEX(Υλικά!$G$3:$G$130,MATCH($C158,Υλικά!$B$3:$B$130,0),1)/INDEX(Υλικά!$E$3:$E$130,MATCH($C158,Υλικά!$B$3:$B$130,0),1),0)</f>
        <v>23.4</v>
      </c>
      <c r="G158" s="17">
        <f>IF(C158&lt;&gt;"",$E158*INDEX(Υλικά!$H$3:$H$130,MATCH($C158,Υλικά!$B$3:$B$130,0),1)/INDEX(Υλικά!$E$3:$E$130,MATCH($C158,Υλικά!$B$3:$B$130,0),1),0)</f>
        <v>1.98</v>
      </c>
      <c r="H158" s="18">
        <f>IF(C158&lt;&gt;"",$E158*INDEX(Υλικά!$I$3:$I$130,MATCH($C158,Υλικά!$B$3:$B$130,0),1)/INDEX(Υλικά!$E$3:$E$130,MATCH($C158,Υλικά!$B$3:$B$130,0),1),0)</f>
        <v>19.799999999999997</v>
      </c>
      <c r="I158" s="16">
        <f>$F158*Ref!$B$2</f>
        <v>93.6</v>
      </c>
      <c r="J158" s="17">
        <f>$G158*Ref!$B$3</f>
        <v>7.92</v>
      </c>
      <c r="K158" s="18">
        <f>$H158*Ref!$B$4</f>
        <v>178.2</v>
      </c>
      <c r="L158" s="19">
        <f t="shared" si="5"/>
        <v>279.71999999999997</v>
      </c>
      <c r="M158" s="3"/>
    </row>
    <row r="159" spans="1:13" x14ac:dyDescent="0.35">
      <c r="A159" s="11">
        <f t="shared" si="4"/>
        <v>4</v>
      </c>
      <c r="B159" s="23" t="s">
        <v>194</v>
      </c>
      <c r="C159" s="3" t="s">
        <v>58</v>
      </c>
      <c r="D159" s="3" t="str">
        <f>IF(C159&lt;&gt;"",INDEX(Υλικά!$D$3:$D$130,MATCH(C159,Υλικά!$B$3:$B$130,0),1),"")</f>
        <v>gr</v>
      </c>
      <c r="E159" s="3">
        <v>120</v>
      </c>
      <c r="F159" s="16">
        <f>IF(C159&lt;&gt;"",$E159*INDEX(Υλικά!$G$3:$G$130,MATCH($C159,Υλικά!$B$3:$B$130,0),1)/INDEX(Υλικά!$E$3:$E$130,MATCH($C159,Υλικά!$B$3:$B$130,0),1),0)</f>
        <v>3.96</v>
      </c>
      <c r="G159" s="17">
        <f>IF(C159&lt;&gt;"",$E159*INDEX(Υλικά!$H$3:$H$130,MATCH($C159,Υλικά!$B$3:$B$130,0),1)/INDEX(Υλικά!$E$3:$E$130,MATCH($C159,Υλικά!$B$3:$B$130,0),1),0)</f>
        <v>5.64</v>
      </c>
      <c r="H159" s="18">
        <f>IF(C159&lt;&gt;"",$E159*INDEX(Υλικά!$I$3:$I$130,MATCH($C159,Υλικά!$B$3:$B$130,0),1)/INDEX(Υλικά!$E$3:$E$130,MATCH($C159,Υλικά!$B$3:$B$130,0),1),0)</f>
        <v>1.8</v>
      </c>
      <c r="I159" s="16">
        <f>$F159*Ref!$B$2</f>
        <v>15.84</v>
      </c>
      <c r="J159" s="17">
        <f>$G159*Ref!$B$3</f>
        <v>22.56</v>
      </c>
      <c r="K159" s="18">
        <f>$H159*Ref!$B$4</f>
        <v>16.2</v>
      </c>
      <c r="L159" s="19">
        <f t="shared" si="5"/>
        <v>54.599999999999994</v>
      </c>
      <c r="M159" s="3"/>
    </row>
    <row r="160" spans="1:13" x14ac:dyDescent="0.35">
      <c r="A160" s="11">
        <f t="shared" si="4"/>
        <v>5</v>
      </c>
      <c r="B160" s="23" t="s">
        <v>194</v>
      </c>
      <c r="C160" s="3" t="s">
        <v>147</v>
      </c>
      <c r="D160" s="3" t="str">
        <f>IF(C160&lt;&gt;"",INDEX(Υλικά!$D$3:$D$130,MATCH(C160,Υλικά!$B$3:$B$130,0),1),"")</f>
        <v>gr</v>
      </c>
      <c r="E160" s="3">
        <v>90</v>
      </c>
      <c r="F160" s="16">
        <f>IF(C160&lt;&gt;"",$E160*INDEX(Υλικά!$G$3:$G$130,MATCH($C160,Υλικά!$B$3:$B$130,0),1)/INDEX(Υλικά!$E$3:$E$130,MATCH($C160,Υλικά!$B$3:$B$130,0),1),0)</f>
        <v>0.54</v>
      </c>
      <c r="G160" s="17">
        <f>IF(C160&lt;&gt;"",$E160*INDEX(Υλικά!$H$3:$H$130,MATCH($C160,Υλικά!$B$3:$B$130,0),1)/INDEX(Υλικά!$E$3:$E$130,MATCH($C160,Υλικά!$B$3:$B$130,0),1),0)</f>
        <v>0.62999999999999989</v>
      </c>
      <c r="H160" s="18">
        <f>IF(C160&lt;&gt;"",$E160*INDEX(Υλικά!$I$3:$I$130,MATCH($C160,Υλικά!$B$3:$B$130,0),1)/INDEX(Υλικά!$E$3:$E$130,MATCH($C160,Υλικά!$B$3:$B$130,0),1),0)</f>
        <v>73.8</v>
      </c>
      <c r="I160" s="16">
        <f>$F160*Ref!$B$2</f>
        <v>2.16</v>
      </c>
      <c r="J160" s="17">
        <f>$G160*Ref!$B$3</f>
        <v>2.5199999999999996</v>
      </c>
      <c r="K160" s="18">
        <f>$H160*Ref!$B$4</f>
        <v>664.19999999999993</v>
      </c>
      <c r="L160" s="19">
        <f t="shared" si="5"/>
        <v>668.87999999999988</v>
      </c>
      <c r="M160" s="3"/>
    </row>
    <row r="161" spans="1:13" x14ac:dyDescent="0.35">
      <c r="A161" s="11">
        <f t="shared" si="4"/>
        <v>1</v>
      </c>
      <c r="B161" s="23" t="s">
        <v>195</v>
      </c>
      <c r="C161" s="3" t="s">
        <v>132</v>
      </c>
      <c r="D161" s="3" t="str">
        <f>IF(C161&lt;&gt;"",INDEX(Υλικά!$D$3:$D$130,MATCH(C161,Υλικά!$B$3:$B$130,0),1),"")</f>
        <v>gr</v>
      </c>
      <c r="E161" s="3">
        <v>1680</v>
      </c>
      <c r="F161" s="16">
        <f>IF(C161&lt;&gt;"",$E161*INDEX(Υλικά!$G$3:$G$130,MATCH($C161,Υλικά!$B$3:$B$130,0),1)/INDEX(Υλικά!$E$3:$E$130,MATCH($C161,Υλικά!$B$3:$B$130,0),1),0)</f>
        <v>453.6</v>
      </c>
      <c r="G161" s="17">
        <f>IF(C161&lt;&gt;"",$E161*INDEX(Υλικά!$H$3:$H$130,MATCH($C161,Υλικά!$B$3:$B$130,0),1)/INDEX(Υλικά!$E$3:$E$130,MATCH($C161,Υλικά!$B$3:$B$130,0),1),0)</f>
        <v>0</v>
      </c>
      <c r="H161" s="18">
        <f>IF(C161&lt;&gt;"",$E161*INDEX(Υλικά!$I$3:$I$130,MATCH($C161,Υλικά!$B$3:$B$130,0),1)/INDEX(Υλικά!$E$3:$E$130,MATCH($C161,Υλικά!$B$3:$B$130,0),1),0)</f>
        <v>235.2</v>
      </c>
      <c r="I161" s="16">
        <f>$F161*Ref!$B$2</f>
        <v>1814.4</v>
      </c>
      <c r="J161" s="17">
        <f>$G161*Ref!$B$3</f>
        <v>0</v>
      </c>
      <c r="K161" s="18">
        <f>$H161*Ref!$B$4</f>
        <v>2116.7999999999997</v>
      </c>
      <c r="L161" s="19">
        <f t="shared" si="5"/>
        <v>3931.2</v>
      </c>
      <c r="M161" s="3"/>
    </row>
    <row r="162" spans="1:13" x14ac:dyDescent="0.35">
      <c r="A162" s="11">
        <f t="shared" si="4"/>
        <v>2</v>
      </c>
      <c r="B162" s="23" t="s">
        <v>195</v>
      </c>
      <c r="C162" s="3" t="s">
        <v>8</v>
      </c>
      <c r="D162" s="3" t="str">
        <f>IF(C162&lt;&gt;"",INDEX(Υλικά!$D$3:$D$130,MATCH(C162,Υλικά!$B$3:$B$130,0),1),"")</f>
        <v>gr</v>
      </c>
      <c r="E162" s="3">
        <v>80</v>
      </c>
      <c r="F162" s="16">
        <f>IF(C162&lt;&gt;"",$E162*INDEX(Υλικά!$G$3:$G$130,MATCH($C162,Υλικά!$B$3:$B$130,0),1)/INDEX(Υλικά!$E$3:$E$130,MATCH($C162,Υλικά!$B$3:$B$130,0),1),0)</f>
        <v>0</v>
      </c>
      <c r="G162" s="17">
        <f>IF(C162&lt;&gt;"",$E162*INDEX(Υλικά!$H$3:$H$130,MATCH($C162,Υλικά!$B$3:$B$130,0),1)/INDEX(Υλικά!$E$3:$E$130,MATCH($C162,Υλικά!$B$3:$B$130,0),1),0)</f>
        <v>0</v>
      </c>
      <c r="H162" s="18">
        <f>IF(C162&lt;&gt;"",$E162*INDEX(Υλικά!$I$3:$I$130,MATCH($C162,Υλικά!$B$3:$B$130,0),1)/INDEX(Υλικά!$E$3:$E$130,MATCH($C162,Υλικά!$B$3:$B$130,0),1),0)</f>
        <v>74.64</v>
      </c>
      <c r="I162" s="16">
        <f>$F162*Ref!$B$2</f>
        <v>0</v>
      </c>
      <c r="J162" s="17">
        <f>$G162*Ref!$B$3</f>
        <v>0</v>
      </c>
      <c r="K162" s="18">
        <f>$H162*Ref!$B$4</f>
        <v>671.76</v>
      </c>
      <c r="L162" s="19">
        <f t="shared" si="5"/>
        <v>671.76</v>
      </c>
      <c r="M162" s="3"/>
    </row>
    <row r="163" spans="1:13" x14ac:dyDescent="0.35">
      <c r="A163" s="11">
        <f t="shared" si="4"/>
        <v>3</v>
      </c>
      <c r="B163" s="23" t="s">
        <v>195</v>
      </c>
      <c r="C163" s="3" t="s">
        <v>27</v>
      </c>
      <c r="D163" s="3" t="str">
        <f>IF(C163&lt;&gt;"",INDEX(Υλικά!$D$3:$D$130,MATCH(C163,Υλικά!$B$3:$B$130,0),1),"")</f>
        <v>gr</v>
      </c>
      <c r="E163" s="3">
        <v>230</v>
      </c>
      <c r="F163" s="16">
        <f>IF(C163&lt;&gt;"",$E163*INDEX(Υλικά!$G$3:$G$130,MATCH($C163,Υλικά!$B$3:$B$130,0),1)/INDEX(Υλικά!$E$3:$E$130,MATCH($C163,Υλικά!$B$3:$B$130,0),1),0)</f>
        <v>2.5300000000000002</v>
      </c>
      <c r="G163" s="17">
        <f>IF(C163&lt;&gt;"",$E163*INDEX(Υλικά!$H$3:$H$130,MATCH($C163,Υλικά!$B$3:$B$130,0),1)/INDEX(Υλικά!$E$3:$E$130,MATCH($C163,Υλικά!$B$3:$B$130,0),1),0)</f>
        <v>21.39</v>
      </c>
      <c r="H163" s="18">
        <f>IF(C163&lt;&gt;"",$E163*INDEX(Υλικά!$I$3:$I$130,MATCH($C163,Υλικά!$B$3:$B$130,0),1)/INDEX(Υλικά!$E$3:$E$130,MATCH($C163,Υλικά!$B$3:$B$130,0),1),0)</f>
        <v>0.23</v>
      </c>
      <c r="I163" s="16">
        <f>$F163*Ref!$B$2</f>
        <v>10.120000000000001</v>
      </c>
      <c r="J163" s="17">
        <f>$G163*Ref!$B$3</f>
        <v>85.56</v>
      </c>
      <c r="K163" s="18">
        <f>$H163*Ref!$B$4</f>
        <v>2.0700000000000003</v>
      </c>
      <c r="L163" s="19">
        <f t="shared" si="5"/>
        <v>97.75</v>
      </c>
      <c r="M163" s="3"/>
    </row>
    <row r="164" spans="1:13" x14ac:dyDescent="0.35">
      <c r="A164" s="11">
        <f t="shared" si="4"/>
        <v>4</v>
      </c>
      <c r="B164" s="23" t="s">
        <v>195</v>
      </c>
      <c r="C164" s="3" t="s">
        <v>21</v>
      </c>
      <c r="D164" s="3" t="str">
        <f>IF(C164&lt;&gt;"",INDEX(Υλικά!$D$3:$D$130,MATCH(C164,Υλικά!$B$3:$B$130,0),1),"")</f>
        <v>pc</v>
      </c>
      <c r="E164" s="3">
        <v>4</v>
      </c>
      <c r="F164" s="16">
        <f>IF(C164&lt;&gt;"",$E164*INDEX(Υλικά!$G$3:$G$130,MATCH($C164,Υλικά!$B$3:$B$130,0),1)/INDEX(Υλικά!$E$3:$E$130,MATCH($C164,Υλικά!$B$3:$B$130,0),1),0)</f>
        <v>31.2</v>
      </c>
      <c r="G164" s="17">
        <f>IF(C164&lt;&gt;"",$E164*INDEX(Υλικά!$H$3:$H$130,MATCH($C164,Υλικά!$B$3:$B$130,0),1)/INDEX(Υλικά!$E$3:$E$130,MATCH($C164,Υλικά!$B$3:$B$130,0),1),0)</f>
        <v>2.64</v>
      </c>
      <c r="H164" s="18">
        <f>IF(C164&lt;&gt;"",$E164*INDEX(Υλικά!$I$3:$I$130,MATCH($C164,Υλικά!$B$3:$B$130,0),1)/INDEX(Υλικά!$E$3:$E$130,MATCH($C164,Υλικά!$B$3:$B$130,0),1),0)</f>
        <v>26.4</v>
      </c>
      <c r="I164" s="16">
        <f>$F164*Ref!$B$2</f>
        <v>124.8</v>
      </c>
      <c r="J164" s="17">
        <f>$G164*Ref!$B$3</f>
        <v>10.56</v>
      </c>
      <c r="K164" s="18">
        <f>$H164*Ref!$B$4</f>
        <v>237.6</v>
      </c>
      <c r="L164" s="19">
        <f t="shared" si="5"/>
        <v>372.96</v>
      </c>
      <c r="M164" s="3"/>
    </row>
    <row r="165" spans="1:13" x14ac:dyDescent="0.35">
      <c r="A165" s="11">
        <f t="shared" si="4"/>
        <v>5</v>
      </c>
      <c r="B165" s="23" t="s">
        <v>195</v>
      </c>
      <c r="C165" s="3" t="s">
        <v>174</v>
      </c>
      <c r="D165" s="3" t="str">
        <f>IF(C165&lt;&gt;"",INDEX(Υλικά!$D$3:$D$130,MATCH(C165,Υλικά!$B$3:$B$130,0),1),"")</f>
        <v>gr</v>
      </c>
      <c r="E165" s="3">
        <v>1600</v>
      </c>
      <c r="F165" s="16">
        <f>IF(C165&lt;&gt;"",$E165*INDEX(Υλικά!$G$3:$G$130,MATCH($C165,Υλικά!$B$3:$B$130,0),1)/INDEX(Υλικά!$E$3:$E$130,MATCH($C165,Υλικά!$B$3:$B$130,0),1),0)</f>
        <v>22.4</v>
      </c>
      <c r="G165" s="17">
        <f>IF(C165&lt;&gt;"",$E165*INDEX(Υλικά!$H$3:$H$130,MATCH($C165,Υλικά!$B$3:$B$130,0),1)/INDEX(Υλικά!$E$3:$E$130,MATCH($C165,Υλικά!$B$3:$B$130,0),1),0)</f>
        <v>46.4</v>
      </c>
      <c r="H165" s="18">
        <f>IF(C165&lt;&gt;"",$E165*INDEX(Υλικά!$I$3:$I$130,MATCH($C165,Υλικά!$B$3:$B$130,0),1)/INDEX(Υλικά!$E$3:$E$130,MATCH($C165,Υλικά!$B$3:$B$130,0),1),0)</f>
        <v>3.2</v>
      </c>
      <c r="I165" s="16">
        <f>$F165*Ref!$B$2</f>
        <v>89.6</v>
      </c>
      <c r="J165" s="17">
        <f>$G165*Ref!$B$3</f>
        <v>185.6</v>
      </c>
      <c r="K165" s="18">
        <f>$H165*Ref!$B$4</f>
        <v>28.8</v>
      </c>
      <c r="L165" s="19">
        <f t="shared" si="5"/>
        <v>304</v>
      </c>
      <c r="M165" s="3"/>
    </row>
    <row r="166" spans="1:13" x14ac:dyDescent="0.35">
      <c r="A166" s="11">
        <f t="shared" si="4"/>
        <v>1</v>
      </c>
      <c r="B166" s="23" t="s">
        <v>197</v>
      </c>
      <c r="C166" s="3" t="s">
        <v>8</v>
      </c>
      <c r="D166" s="3" t="str">
        <f>IF(C166&lt;&gt;"",INDEX(Υλικά!$D$3:$D$130,MATCH(C166,Υλικά!$B$3:$B$130,0),1),"")</f>
        <v>gr</v>
      </c>
      <c r="E166" s="3">
        <v>120</v>
      </c>
      <c r="F166" s="16">
        <f>IF(C166&lt;&gt;"",$E166*INDEX(Υλικά!$G$3:$G$130,MATCH($C166,Υλικά!$B$3:$B$130,0),1)/INDEX(Υλικά!$E$3:$E$130,MATCH($C166,Υλικά!$B$3:$B$130,0),1),0)</f>
        <v>0</v>
      </c>
      <c r="G166" s="17">
        <f>IF(C166&lt;&gt;"",$E166*INDEX(Υλικά!$H$3:$H$130,MATCH($C166,Υλικά!$B$3:$B$130,0),1)/INDEX(Υλικά!$E$3:$E$130,MATCH($C166,Υλικά!$B$3:$B$130,0),1),0)</f>
        <v>0</v>
      </c>
      <c r="H166" s="18">
        <f>IF(C166&lt;&gt;"",$E166*INDEX(Υλικά!$I$3:$I$130,MATCH($C166,Υλικά!$B$3:$B$130,0),1)/INDEX(Υλικά!$E$3:$E$130,MATCH($C166,Υλικά!$B$3:$B$130,0),1),0)</f>
        <v>111.96</v>
      </c>
      <c r="I166" s="16">
        <f>$F166*Ref!$B$2</f>
        <v>0</v>
      </c>
      <c r="J166" s="17">
        <f>$G166*Ref!$B$3</f>
        <v>0</v>
      </c>
      <c r="K166" s="18">
        <f>$H166*Ref!$B$4</f>
        <v>1007.64</v>
      </c>
      <c r="L166" s="19">
        <f t="shared" si="5"/>
        <v>1007.64</v>
      </c>
      <c r="M166" s="3"/>
    </row>
    <row r="167" spans="1:13" x14ac:dyDescent="0.35">
      <c r="A167" s="11">
        <f t="shared" si="4"/>
        <v>2</v>
      </c>
      <c r="B167" s="23" t="s">
        <v>197</v>
      </c>
      <c r="C167" s="3" t="s">
        <v>27</v>
      </c>
      <c r="D167" s="3" t="str">
        <f>IF(C167&lt;&gt;"",INDEX(Υλικά!$D$3:$D$130,MATCH(C167,Υλικά!$B$3:$B$130,0),1),"")</f>
        <v>gr</v>
      </c>
      <c r="E167" s="3">
        <v>200</v>
      </c>
      <c r="F167" s="16">
        <f>IF(C167&lt;&gt;"",$E167*INDEX(Υλικά!$G$3:$G$130,MATCH($C167,Υλικά!$B$3:$B$130,0),1)/INDEX(Υλικά!$E$3:$E$130,MATCH($C167,Υλικά!$B$3:$B$130,0),1),0)</f>
        <v>2.2000000000000002</v>
      </c>
      <c r="G167" s="17">
        <f>IF(C167&lt;&gt;"",$E167*INDEX(Υλικά!$H$3:$H$130,MATCH($C167,Υλικά!$B$3:$B$130,0),1)/INDEX(Υλικά!$E$3:$E$130,MATCH($C167,Υλικά!$B$3:$B$130,0),1),0)</f>
        <v>18.600000000000001</v>
      </c>
      <c r="H167" s="18">
        <f>IF(C167&lt;&gt;"",$E167*INDEX(Υλικά!$I$3:$I$130,MATCH($C167,Υλικά!$B$3:$B$130,0),1)/INDEX(Υλικά!$E$3:$E$130,MATCH($C167,Υλικά!$B$3:$B$130,0),1),0)</f>
        <v>0.2</v>
      </c>
      <c r="I167" s="16">
        <f>$F167*Ref!$B$2</f>
        <v>8.8000000000000007</v>
      </c>
      <c r="J167" s="17">
        <f>$G167*Ref!$B$3</f>
        <v>74.400000000000006</v>
      </c>
      <c r="K167" s="18">
        <f>$H167*Ref!$B$4</f>
        <v>1.8</v>
      </c>
      <c r="L167" s="19">
        <f t="shared" si="5"/>
        <v>85</v>
      </c>
      <c r="M167" s="3"/>
    </row>
    <row r="168" spans="1:13" x14ac:dyDescent="0.35">
      <c r="A168" s="11">
        <f t="shared" si="4"/>
        <v>3</v>
      </c>
      <c r="B168" s="23" t="s">
        <v>197</v>
      </c>
      <c r="C168" s="3" t="s">
        <v>162</v>
      </c>
      <c r="D168" s="3" t="str">
        <f>IF(C168&lt;&gt;"",INDEX(Υλικά!$D$3:$D$130,MATCH(C168,Υλικά!$B$3:$B$130,0),1),"")</f>
        <v>gr</v>
      </c>
      <c r="E168" s="3">
        <v>250</v>
      </c>
      <c r="F168" s="16">
        <f>IF(C168&lt;&gt;"",$E168*INDEX(Υλικά!$G$3:$G$130,MATCH($C168,Υλικά!$B$3:$B$130,0),1)/INDEX(Υλικά!$E$3:$E$130,MATCH($C168,Υλικά!$B$3:$B$130,0),1),0)</f>
        <v>3</v>
      </c>
      <c r="G168" s="17">
        <f>IF(C168&lt;&gt;"",$E168*INDEX(Υλικά!$H$3:$H$130,MATCH($C168,Υλικά!$B$3:$B$130,0),1)/INDEX(Υλικά!$E$3:$E$130,MATCH($C168,Υλικά!$B$3:$B$130,0),1),0)</f>
        <v>12.25</v>
      </c>
      <c r="H168" s="18">
        <f>IF(C168&lt;&gt;"",$E168*INDEX(Υλικά!$I$3:$I$130,MATCH($C168,Υλικά!$B$3:$B$130,0),1)/INDEX(Υλικά!$E$3:$E$130,MATCH($C168,Υλικά!$B$3:$B$130,0),1),0)</f>
        <v>0.75</v>
      </c>
      <c r="I168" s="16">
        <f>$F168*Ref!$B$2</f>
        <v>12</v>
      </c>
      <c r="J168" s="17">
        <f>$G168*Ref!$B$3</f>
        <v>49</v>
      </c>
      <c r="K168" s="18">
        <f>$H168*Ref!$B$4</f>
        <v>6.75</v>
      </c>
      <c r="L168" s="19">
        <f t="shared" si="5"/>
        <v>67.75</v>
      </c>
      <c r="M168" s="3"/>
    </row>
    <row r="169" spans="1:13" x14ac:dyDescent="0.35">
      <c r="A169" s="11">
        <f t="shared" si="4"/>
        <v>4</v>
      </c>
      <c r="B169" s="23" t="s">
        <v>197</v>
      </c>
      <c r="C169" s="3" t="s">
        <v>142</v>
      </c>
      <c r="D169" s="3" t="str">
        <f>IF(C169&lt;&gt;"",INDEX(Υλικά!$D$3:$D$130,MATCH(C169,Υλικά!$B$3:$B$130,0),1),"")</f>
        <v>gr</v>
      </c>
      <c r="E169" s="3">
        <v>20</v>
      </c>
      <c r="F169" s="16">
        <f>IF(C169&lt;&gt;"",$E169*INDEX(Υλικά!$G$3:$G$130,MATCH($C169,Υλικά!$B$3:$B$130,0),1)/INDEX(Υλικά!$E$3:$E$130,MATCH($C169,Υλικά!$B$3:$B$130,0),1),0)</f>
        <v>0.84</v>
      </c>
      <c r="G169" s="17">
        <f>IF(C169&lt;&gt;"",$E169*INDEX(Υλικά!$H$3:$H$130,MATCH($C169,Υλικά!$B$3:$B$130,0),1)/INDEX(Υλικά!$E$3:$E$130,MATCH($C169,Υλικά!$B$3:$B$130,0),1),0)</f>
        <v>3.22</v>
      </c>
      <c r="H169" s="18">
        <f>IF(C169&lt;&gt;"",$E169*INDEX(Υλικά!$I$3:$I$130,MATCH($C169,Υλικά!$B$3:$B$130,0),1)/INDEX(Υλικά!$E$3:$E$130,MATCH($C169,Υλικά!$B$3:$B$130,0),1),0)</f>
        <v>0.04</v>
      </c>
      <c r="I169" s="16">
        <f>$F169*Ref!$B$2</f>
        <v>3.36</v>
      </c>
      <c r="J169" s="17">
        <f>$G169*Ref!$B$3</f>
        <v>12.88</v>
      </c>
      <c r="K169" s="18">
        <f>$H169*Ref!$B$4</f>
        <v>0.36</v>
      </c>
      <c r="L169" s="19">
        <f t="shared" si="5"/>
        <v>16.600000000000001</v>
      </c>
      <c r="M169" s="3"/>
    </row>
    <row r="170" spans="1:13" x14ac:dyDescent="0.35">
      <c r="A170" s="11">
        <f t="shared" si="4"/>
        <v>5</v>
      </c>
      <c r="B170" s="23" t="s">
        <v>197</v>
      </c>
      <c r="C170" s="3" t="s">
        <v>198</v>
      </c>
      <c r="D170" s="3" t="str">
        <f>IF(C170&lt;&gt;"",INDEX(Υλικά!$D$3:$D$130,MATCH(C170,Υλικά!$B$3:$B$130,0),1),"")</f>
        <v>gr</v>
      </c>
      <c r="E170" s="3">
        <v>500</v>
      </c>
      <c r="F170" s="16">
        <f>IF(C170&lt;&gt;"",$E170*INDEX(Υλικά!$G$3:$G$130,MATCH($C170,Υλικά!$B$3:$B$130,0),1)/INDEX(Υλικά!$E$3:$E$130,MATCH($C170,Υλικά!$B$3:$B$130,0),1),0)</f>
        <v>112.5</v>
      </c>
      <c r="G170" s="17">
        <f>IF(C170&lt;&gt;"",$E170*INDEX(Υλικά!$H$3:$H$130,MATCH($C170,Υλικά!$B$3:$B$130,0),1)/INDEX(Υλικά!$E$3:$E$130,MATCH($C170,Υλικά!$B$3:$B$130,0),1),0)</f>
        <v>250</v>
      </c>
      <c r="H170" s="18">
        <f>IF(C170&lt;&gt;"",$E170*INDEX(Υλικά!$I$3:$I$130,MATCH($C170,Υλικά!$B$3:$B$130,0),1)/INDEX(Υλικά!$E$3:$E$130,MATCH($C170,Υλικά!$B$3:$B$130,0),1),0)</f>
        <v>9.5</v>
      </c>
      <c r="I170" s="16">
        <f>$F170*Ref!$B$2</f>
        <v>450</v>
      </c>
      <c r="J170" s="17">
        <f>$G170*Ref!$B$3</f>
        <v>1000</v>
      </c>
      <c r="K170" s="18">
        <f>$H170*Ref!$B$4</f>
        <v>85.5</v>
      </c>
      <c r="L170" s="19">
        <f t="shared" si="5"/>
        <v>1535.5</v>
      </c>
      <c r="M170" s="3"/>
    </row>
    <row r="171" spans="1:13" x14ac:dyDescent="0.35">
      <c r="A171" s="11">
        <f t="shared" si="4"/>
        <v>1</v>
      </c>
      <c r="B171" s="23" t="s">
        <v>201</v>
      </c>
      <c r="C171" s="3" t="s">
        <v>21</v>
      </c>
      <c r="D171" s="3" t="str">
        <f>IF(C171&lt;&gt;"",INDEX(Υλικά!$D$3:$D$130,MATCH(C171,Υλικά!$B$3:$B$130,0),1),"")</f>
        <v>pc</v>
      </c>
      <c r="E171" s="3">
        <v>4</v>
      </c>
      <c r="F171" s="16">
        <f>IF(C171&lt;&gt;"",$E171*INDEX(Υλικά!$G$3:$G$130,MATCH($C171,Υλικά!$B$3:$B$130,0),1)/INDEX(Υλικά!$E$3:$E$130,MATCH($C171,Υλικά!$B$3:$B$130,0),1),0)</f>
        <v>31.2</v>
      </c>
      <c r="G171" s="17">
        <f>IF(C171&lt;&gt;"",$E171*INDEX(Υλικά!$H$3:$H$130,MATCH($C171,Υλικά!$B$3:$B$130,0),1)/INDEX(Υλικά!$E$3:$E$130,MATCH($C171,Υλικά!$B$3:$B$130,0),1),0)</f>
        <v>2.64</v>
      </c>
      <c r="H171" s="18">
        <f>IF(C171&lt;&gt;"",$E171*INDEX(Υλικά!$I$3:$I$130,MATCH($C171,Υλικά!$B$3:$B$130,0),1)/INDEX(Υλικά!$E$3:$E$130,MATCH($C171,Υλικά!$B$3:$B$130,0),1),0)</f>
        <v>26.4</v>
      </c>
      <c r="I171" s="16">
        <f>$F171*Ref!$B$2</f>
        <v>124.8</v>
      </c>
      <c r="J171" s="17">
        <f>$G171*Ref!$B$3</f>
        <v>10.56</v>
      </c>
      <c r="K171" s="18">
        <f>$H171*Ref!$B$4</f>
        <v>237.6</v>
      </c>
      <c r="L171" s="19">
        <f t="shared" si="5"/>
        <v>372.96</v>
      </c>
      <c r="M171" s="3"/>
    </row>
    <row r="172" spans="1:13" x14ac:dyDescent="0.35">
      <c r="A172" s="11">
        <f t="shared" si="4"/>
        <v>2</v>
      </c>
      <c r="B172" s="23" t="s">
        <v>201</v>
      </c>
      <c r="C172" s="3" t="s">
        <v>27</v>
      </c>
      <c r="D172" s="3" t="str">
        <f>IF(C172&lt;&gt;"",INDEX(Υλικά!$D$3:$D$130,MATCH(C172,Υλικά!$B$3:$B$130,0),1),"")</f>
        <v>gr</v>
      </c>
      <c r="E172" s="3">
        <v>400</v>
      </c>
      <c r="F172" s="16">
        <f>IF(C172&lt;&gt;"",$E172*INDEX(Υλικά!$G$3:$G$130,MATCH($C172,Υλικά!$B$3:$B$130,0),1)/INDEX(Υλικά!$E$3:$E$130,MATCH($C172,Υλικά!$B$3:$B$130,0),1),0)</f>
        <v>4.4000000000000004</v>
      </c>
      <c r="G172" s="17">
        <f>IF(C172&lt;&gt;"",$E172*INDEX(Υλικά!$H$3:$H$130,MATCH($C172,Υλικά!$B$3:$B$130,0),1)/INDEX(Υλικά!$E$3:$E$130,MATCH($C172,Υλικά!$B$3:$B$130,0),1),0)</f>
        <v>37.200000000000003</v>
      </c>
      <c r="H172" s="18">
        <f>IF(C172&lt;&gt;"",$E172*INDEX(Υλικά!$I$3:$I$130,MATCH($C172,Υλικά!$B$3:$B$130,0),1)/INDEX(Υλικά!$E$3:$E$130,MATCH($C172,Υλικά!$B$3:$B$130,0),1),0)</f>
        <v>0.4</v>
      </c>
      <c r="I172" s="16">
        <f>$F172*Ref!$B$2</f>
        <v>17.600000000000001</v>
      </c>
      <c r="J172" s="17">
        <f>$G172*Ref!$B$3</f>
        <v>148.80000000000001</v>
      </c>
      <c r="K172" s="18">
        <f>$H172*Ref!$B$4</f>
        <v>3.6</v>
      </c>
      <c r="L172" s="19">
        <f t="shared" si="5"/>
        <v>170</v>
      </c>
      <c r="M172" s="3"/>
    </row>
    <row r="173" spans="1:13" x14ac:dyDescent="0.35">
      <c r="A173" s="11">
        <f t="shared" si="4"/>
        <v>3</v>
      </c>
      <c r="B173" s="23" t="s">
        <v>201</v>
      </c>
      <c r="C173" s="3" t="s">
        <v>8</v>
      </c>
      <c r="D173" s="3" t="str">
        <f>IF(C173&lt;&gt;"",INDEX(Υλικά!$D$3:$D$130,MATCH(C173,Υλικά!$B$3:$B$130,0),1),"")</f>
        <v>gr</v>
      </c>
      <c r="E173" s="3">
        <v>160</v>
      </c>
      <c r="F173" s="16">
        <f>IF(C173&lt;&gt;"",$E173*INDEX(Υλικά!$G$3:$G$130,MATCH($C173,Υλικά!$B$3:$B$130,0),1)/INDEX(Υλικά!$E$3:$E$130,MATCH($C173,Υλικά!$B$3:$B$130,0),1),0)</f>
        <v>0</v>
      </c>
      <c r="G173" s="17">
        <f>IF(C173&lt;&gt;"",$E173*INDEX(Υλικά!$H$3:$H$130,MATCH($C173,Υλικά!$B$3:$B$130,0),1)/INDEX(Υλικά!$E$3:$E$130,MATCH($C173,Υλικά!$B$3:$B$130,0),1),0)</f>
        <v>0</v>
      </c>
      <c r="H173" s="18">
        <f>IF(C173&lt;&gt;"",$E173*INDEX(Υλικά!$I$3:$I$130,MATCH($C173,Υλικά!$B$3:$B$130,0),1)/INDEX(Υλικά!$E$3:$E$130,MATCH($C173,Υλικά!$B$3:$B$130,0),1),0)</f>
        <v>149.28</v>
      </c>
      <c r="I173" s="16">
        <f>$F173*Ref!$B$2</f>
        <v>0</v>
      </c>
      <c r="J173" s="17">
        <f>$G173*Ref!$B$3</f>
        <v>0</v>
      </c>
      <c r="K173" s="18">
        <f>$H173*Ref!$B$4</f>
        <v>1343.52</v>
      </c>
      <c r="L173" s="19">
        <f t="shared" si="5"/>
        <v>1343.52</v>
      </c>
      <c r="M173" s="3"/>
    </row>
    <row r="174" spans="1:13" x14ac:dyDescent="0.35">
      <c r="A174" s="11">
        <f t="shared" si="4"/>
        <v>4</v>
      </c>
      <c r="B174" s="23" t="s">
        <v>201</v>
      </c>
      <c r="C174" s="3" t="s">
        <v>202</v>
      </c>
      <c r="D174" s="3" t="str">
        <f>IF(C174&lt;&gt;"",INDEX(Υλικά!$D$3:$D$130,MATCH(C174,Υλικά!$B$3:$B$130,0),1),"")</f>
        <v>gr</v>
      </c>
      <c r="E174" s="3">
        <v>1000</v>
      </c>
      <c r="F174" s="16">
        <f>IF(C174&lt;&gt;"",$E174*INDEX(Υλικά!$G$3:$G$130,MATCH($C174,Υλικά!$B$3:$B$130,0),1)/INDEX(Υλικά!$E$3:$E$130,MATCH($C174,Υλικά!$B$3:$B$130,0),1),0)</f>
        <v>39</v>
      </c>
      <c r="G174" s="17">
        <f>IF(C174&lt;&gt;"",$E174*INDEX(Υλικά!$H$3:$H$130,MATCH($C174,Υλικά!$B$3:$B$130,0),1)/INDEX(Υλικά!$E$3:$E$130,MATCH($C174,Υλικά!$B$3:$B$130,0),1),0)</f>
        <v>43</v>
      </c>
      <c r="H174" s="18">
        <f>IF(C174&lt;&gt;"",$E174*INDEX(Υλικά!$I$3:$I$130,MATCH($C174,Υλικά!$B$3:$B$130,0),1)/INDEX(Υλικά!$E$3:$E$130,MATCH($C174,Υλικά!$B$3:$B$130,0),1),0)</f>
        <v>8</v>
      </c>
      <c r="I174" s="16">
        <f>$F174*Ref!$B$2</f>
        <v>156</v>
      </c>
      <c r="J174" s="17">
        <f>$G174*Ref!$B$3</f>
        <v>172</v>
      </c>
      <c r="K174" s="18">
        <f>$H174*Ref!$B$4</f>
        <v>72</v>
      </c>
      <c r="L174" s="19">
        <f t="shared" si="5"/>
        <v>400</v>
      </c>
      <c r="M174" s="3"/>
    </row>
    <row r="175" spans="1:13" x14ac:dyDescent="0.35">
      <c r="A175" s="11">
        <f t="shared" si="4"/>
        <v>5</v>
      </c>
      <c r="B175" s="23" t="s">
        <v>201</v>
      </c>
      <c r="C175" s="3" t="s">
        <v>203</v>
      </c>
      <c r="D175" s="3" t="str">
        <f>IF(C175&lt;&gt;"",INDEX(Υλικά!$D$3:$D$130,MATCH(C175,Υλικά!$B$3:$B$130,0),1),"")</f>
        <v>gr</v>
      </c>
      <c r="E175" s="3">
        <v>450</v>
      </c>
      <c r="F175" s="16">
        <f>IF(C175&lt;&gt;"",$E175*INDEX(Υλικά!$G$3:$G$130,MATCH($C175,Υλικά!$B$3:$B$130,0),1)/INDEX(Υλικά!$E$3:$E$130,MATCH($C175,Υλικά!$B$3:$B$130,0),1),0)</f>
        <v>39.15</v>
      </c>
      <c r="G175" s="17">
        <f>IF(C175&lt;&gt;"",$E175*INDEX(Υλικά!$H$3:$H$130,MATCH($C175,Υλικά!$B$3:$B$130,0),1)/INDEX(Υλικά!$E$3:$E$130,MATCH($C175,Υλικά!$B$3:$B$130,0),1),0)</f>
        <v>265.05</v>
      </c>
      <c r="H175" s="18">
        <f>IF(C175&lt;&gt;"",$E175*INDEX(Υλικά!$I$3:$I$130,MATCH($C175,Υλικά!$B$3:$B$130,0),1)/INDEX(Υλικά!$E$3:$E$130,MATCH($C175,Υλικά!$B$3:$B$130,0),1),0)</f>
        <v>4.05</v>
      </c>
      <c r="I175" s="16">
        <f>$F175*Ref!$B$2</f>
        <v>156.6</v>
      </c>
      <c r="J175" s="17">
        <f>$G175*Ref!$B$3</f>
        <v>1060.2</v>
      </c>
      <c r="K175" s="18">
        <f>$H175*Ref!$B$4</f>
        <v>36.449999999999996</v>
      </c>
      <c r="L175" s="19">
        <f t="shared" si="5"/>
        <v>1253.25</v>
      </c>
      <c r="M175" s="3"/>
    </row>
    <row r="176" spans="1:13" x14ac:dyDescent="0.35">
      <c r="A176" s="11">
        <f t="shared" si="4"/>
        <v>6</v>
      </c>
      <c r="B176" s="23" t="s">
        <v>201</v>
      </c>
      <c r="C176" s="3" t="s">
        <v>46</v>
      </c>
      <c r="D176" s="3" t="str">
        <f>IF(C176&lt;&gt;"",INDEX(Υλικά!$D$3:$D$130,MATCH(C176,Υλικά!$B$3:$B$130,0),1),"")</f>
        <v>gr</v>
      </c>
      <c r="E176" s="3">
        <v>600</v>
      </c>
      <c r="F176" s="16">
        <f>IF(C176&lt;&gt;"",$E176*INDEX(Υλικά!$G$3:$G$130,MATCH($C176,Υλικά!$B$3:$B$130,0),1)/INDEX(Υλικά!$E$3:$E$130,MATCH($C176,Υλικά!$B$3:$B$130,0),1),0)</f>
        <v>85.2</v>
      </c>
      <c r="G176" s="17">
        <f>IF(C176&lt;&gt;"",$E176*INDEX(Υλικά!$H$3:$H$130,MATCH($C176,Υλικά!$B$3:$B$130,0),1)/INDEX(Υλικά!$E$3:$E$130,MATCH($C176,Υλικά!$B$3:$B$130,0),1),0)</f>
        <v>24.6</v>
      </c>
      <c r="H176" s="18">
        <f>IF(C176&lt;&gt;"",$E176*INDEX(Υλικά!$I$3:$I$130,MATCH($C176,Υλικά!$B$3:$B$130,0),1)/INDEX(Υλικά!$E$3:$E$130,MATCH($C176,Υλικά!$B$3:$B$130,0),1),0)</f>
        <v>127.8</v>
      </c>
      <c r="I176" s="16">
        <f>$F176*Ref!$B$2</f>
        <v>340.8</v>
      </c>
      <c r="J176" s="17">
        <f>$G176*Ref!$B$3</f>
        <v>98.4</v>
      </c>
      <c r="K176" s="18">
        <f>$H176*Ref!$B$4</f>
        <v>1150.2</v>
      </c>
      <c r="L176" s="19">
        <f t="shared" si="5"/>
        <v>1589.4</v>
      </c>
      <c r="M176" s="3"/>
    </row>
    <row r="177" spans="1:13" x14ac:dyDescent="0.35">
      <c r="A177" s="11">
        <f t="shared" si="4"/>
        <v>1</v>
      </c>
      <c r="B177" s="23" t="s">
        <v>205</v>
      </c>
      <c r="C177" s="3" t="s">
        <v>164</v>
      </c>
      <c r="D177" s="3" t="str">
        <f>IF(C177&lt;&gt;"",INDEX(Υλικά!$D$3:$D$130,MATCH(C177,Υλικά!$B$3:$B$130,0),1),"")</f>
        <v>gr</v>
      </c>
      <c r="E177" s="3">
        <v>150</v>
      </c>
      <c r="F177" s="16">
        <f>IF(C177&lt;&gt;"",$E177*INDEX(Υλικά!$G$3:$G$130,MATCH($C177,Υλικά!$B$3:$B$130,0),1)/INDEX(Υλικά!$E$3:$E$130,MATCH($C177,Υλικά!$B$3:$B$130,0),1),0)</f>
        <v>18.149999999999999</v>
      </c>
      <c r="G177" s="17">
        <f>IF(C177&lt;&gt;"",$E177*INDEX(Υλικά!$H$3:$H$130,MATCH($C177,Υλικά!$B$3:$B$130,0),1)/INDEX(Υλικά!$E$3:$E$130,MATCH($C177,Υλικά!$B$3:$B$130,0),1),0)</f>
        <v>107.7</v>
      </c>
      <c r="H177" s="18">
        <f>IF(C177&lt;&gt;"",$E177*INDEX(Υλικά!$I$3:$I$130,MATCH($C177,Υλικά!$B$3:$B$130,0),1)/INDEX(Υλικά!$E$3:$E$130,MATCH($C177,Υλικά!$B$3:$B$130,0),1),0)</f>
        <v>2.5499999999999998</v>
      </c>
      <c r="I177" s="16">
        <f>$F177*Ref!$B$2</f>
        <v>72.599999999999994</v>
      </c>
      <c r="J177" s="17">
        <f>$G177*Ref!$B$3</f>
        <v>430.8</v>
      </c>
      <c r="K177" s="18">
        <f>$H177*Ref!$B$4</f>
        <v>22.95</v>
      </c>
      <c r="L177" s="19">
        <f t="shared" si="5"/>
        <v>526.35</v>
      </c>
      <c r="M177" s="3"/>
    </row>
    <row r="178" spans="1:13" x14ac:dyDescent="0.35">
      <c r="A178" s="11">
        <f t="shared" si="4"/>
        <v>2</v>
      </c>
      <c r="B178" s="23" t="s">
        <v>205</v>
      </c>
      <c r="C178" s="3" t="s">
        <v>21</v>
      </c>
      <c r="D178" s="3" t="str">
        <f>IF(C178&lt;&gt;"",INDEX(Υλικά!$D$3:$D$130,MATCH(C178,Υλικά!$B$3:$B$130,0),1),"")</f>
        <v>pc</v>
      </c>
      <c r="E178" s="3">
        <v>2</v>
      </c>
      <c r="F178" s="16">
        <f>IF(C178&lt;&gt;"",$E178*INDEX(Υλικά!$G$3:$G$130,MATCH($C178,Υλικά!$B$3:$B$130,0),1)/INDEX(Υλικά!$E$3:$E$130,MATCH($C178,Υλικά!$B$3:$B$130,0),1),0)</f>
        <v>15.6</v>
      </c>
      <c r="G178" s="17">
        <f>IF(C178&lt;&gt;"",$E178*INDEX(Υλικά!$H$3:$H$130,MATCH($C178,Υλικά!$B$3:$B$130,0),1)/INDEX(Υλικά!$E$3:$E$130,MATCH($C178,Υλικά!$B$3:$B$130,0),1),0)</f>
        <v>1.32</v>
      </c>
      <c r="H178" s="18">
        <f>IF(C178&lt;&gt;"",$E178*INDEX(Υλικά!$I$3:$I$130,MATCH($C178,Υλικά!$B$3:$B$130,0),1)/INDEX(Υλικά!$E$3:$E$130,MATCH($C178,Υλικά!$B$3:$B$130,0),1),0)</f>
        <v>13.2</v>
      </c>
      <c r="I178" s="16">
        <f>$F178*Ref!$B$2</f>
        <v>62.4</v>
      </c>
      <c r="J178" s="17">
        <f>$G178*Ref!$B$3</f>
        <v>5.28</v>
      </c>
      <c r="K178" s="18">
        <f>$H178*Ref!$B$4</f>
        <v>118.8</v>
      </c>
      <c r="L178" s="19">
        <f t="shared" si="5"/>
        <v>186.48</v>
      </c>
      <c r="M178" s="3"/>
    </row>
    <row r="179" spans="1:13" x14ac:dyDescent="0.35">
      <c r="A179" s="11">
        <f t="shared" si="4"/>
        <v>3</v>
      </c>
      <c r="B179" s="23" t="s">
        <v>205</v>
      </c>
      <c r="C179" s="3" t="s">
        <v>8</v>
      </c>
      <c r="D179" s="3" t="str">
        <f>IF(C179&lt;&gt;"",INDEX(Υλικά!$D$3:$D$130,MATCH(C179,Υλικά!$B$3:$B$130,0),1),"")</f>
        <v>gr</v>
      </c>
      <c r="E179" s="3">
        <v>15</v>
      </c>
      <c r="F179" s="16">
        <f>IF(C179&lt;&gt;"",$E179*INDEX(Υλικά!$G$3:$G$130,MATCH($C179,Υλικά!$B$3:$B$130,0),1)/INDEX(Υλικά!$E$3:$E$130,MATCH($C179,Υλικά!$B$3:$B$130,0),1),0)</f>
        <v>0</v>
      </c>
      <c r="G179" s="17">
        <f>IF(C179&lt;&gt;"",$E179*INDEX(Υλικά!$H$3:$H$130,MATCH($C179,Υλικά!$B$3:$B$130,0),1)/INDEX(Υλικά!$E$3:$E$130,MATCH($C179,Υλικά!$B$3:$B$130,0),1),0)</f>
        <v>0</v>
      </c>
      <c r="H179" s="18">
        <f>IF(C179&lt;&gt;"",$E179*INDEX(Υλικά!$I$3:$I$130,MATCH($C179,Υλικά!$B$3:$B$130,0),1)/INDEX(Υλικά!$E$3:$E$130,MATCH($C179,Υλικά!$B$3:$B$130,0),1),0)</f>
        <v>13.994999999999999</v>
      </c>
      <c r="I179" s="16">
        <f>$F179*Ref!$B$2</f>
        <v>0</v>
      </c>
      <c r="J179" s="17">
        <f>$G179*Ref!$B$3</f>
        <v>0</v>
      </c>
      <c r="K179" s="18">
        <f>$H179*Ref!$B$4</f>
        <v>125.955</v>
      </c>
      <c r="L179" s="19">
        <f t="shared" si="5"/>
        <v>125.955</v>
      </c>
      <c r="M179" s="3"/>
    </row>
    <row r="180" spans="1:13" x14ac:dyDescent="0.35">
      <c r="A180" s="11">
        <f t="shared" si="4"/>
        <v>4</v>
      </c>
      <c r="B180" s="23" t="s">
        <v>205</v>
      </c>
      <c r="C180" s="3" t="s">
        <v>111</v>
      </c>
      <c r="D180" s="3" t="str">
        <f>IF(C180&lt;&gt;"",INDEX(Υλικά!$D$3:$D$130,MATCH(C180,Υλικά!$B$3:$B$130,0),1),"")</f>
        <v>gr</v>
      </c>
      <c r="E180" s="3">
        <v>80</v>
      </c>
      <c r="F180" s="16">
        <f>IF(C180&lt;&gt;"",$E180*INDEX(Υλικά!$G$3:$G$130,MATCH($C180,Υλικά!$B$3:$B$130,0),1)/INDEX(Υλικά!$E$3:$E$130,MATCH($C180,Υλικά!$B$3:$B$130,0),1),0)</f>
        <v>0.24</v>
      </c>
      <c r="G180" s="17">
        <f>IF(C180&lt;&gt;"",$E180*INDEX(Υλικά!$H$3:$H$130,MATCH($C180,Υλικά!$B$3:$B$130,0),1)/INDEX(Υλικά!$E$3:$E$130,MATCH($C180,Υλικά!$B$3:$B$130,0),1),0)</f>
        <v>66.08</v>
      </c>
      <c r="H180" s="18">
        <f>IF(C180&lt;&gt;"",$E180*INDEX(Υλικά!$I$3:$I$130,MATCH($C180,Υλικά!$B$3:$B$130,0),1)/INDEX(Υλικά!$E$3:$E$130,MATCH($C180,Υλικά!$B$3:$B$130,0),1),0)</f>
        <v>0</v>
      </c>
      <c r="I180" s="16">
        <f>$F180*Ref!$B$2</f>
        <v>0.96</v>
      </c>
      <c r="J180" s="17">
        <f>$G180*Ref!$B$3</f>
        <v>264.32</v>
      </c>
      <c r="K180" s="18">
        <f>$H180*Ref!$B$4</f>
        <v>0</v>
      </c>
      <c r="L180" s="19">
        <f t="shared" si="5"/>
        <v>265.27999999999997</v>
      </c>
      <c r="M180" s="3"/>
    </row>
    <row r="181" spans="1:13" x14ac:dyDescent="0.35">
      <c r="A181" s="11">
        <f t="shared" si="4"/>
        <v>5</v>
      </c>
      <c r="B181" s="23" t="s">
        <v>205</v>
      </c>
      <c r="C181" s="3" t="s">
        <v>120</v>
      </c>
      <c r="D181" s="3" t="str">
        <f>IF(C181&lt;&gt;"",INDEX(Υλικά!$D$3:$D$130,MATCH(C181,Υλικά!$B$3:$B$130,0),1),"")</f>
        <v>gr</v>
      </c>
      <c r="E181" s="3">
        <v>280</v>
      </c>
      <c r="F181" s="16">
        <f>IF(C181&lt;&gt;"",$E181*INDEX(Υλικά!$G$3:$G$130,MATCH($C181,Υλικά!$B$3:$B$130,0),1)/INDEX(Υλικά!$E$3:$E$130,MATCH($C181,Υλικά!$B$3:$B$130,0),1),0)</f>
        <v>3.08</v>
      </c>
      <c r="G181" s="17">
        <f>IF(C181&lt;&gt;"",$E181*INDEX(Υλικά!$H$3:$H$130,MATCH($C181,Υλικά!$B$3:$B$130,0),1)/INDEX(Υλικά!$E$3:$E$130,MATCH($C181,Υλικά!$B$3:$B$130,0),1),0)</f>
        <v>27.16</v>
      </c>
      <c r="H181" s="18">
        <f>IF(C181&lt;&gt;"",$E181*INDEX(Υλικά!$I$3:$I$130,MATCH($C181,Υλικά!$B$3:$B$130,0),1)/INDEX(Υλικά!$E$3:$E$130,MATCH($C181,Υλικά!$B$3:$B$130,0),1),0)</f>
        <v>0.56000000000000005</v>
      </c>
      <c r="I181" s="16">
        <f>$F181*Ref!$B$2</f>
        <v>12.32</v>
      </c>
      <c r="J181" s="17">
        <f>$G181*Ref!$B$3</f>
        <v>108.64</v>
      </c>
      <c r="K181" s="18">
        <f>$H181*Ref!$B$4</f>
        <v>5.0400000000000009</v>
      </c>
      <c r="L181" s="19">
        <f t="shared" si="5"/>
        <v>126.00000000000001</v>
      </c>
      <c r="M181" s="3"/>
    </row>
    <row r="182" spans="1:13" x14ac:dyDescent="0.35">
      <c r="A182" s="11">
        <f t="shared" si="4"/>
        <v>6</v>
      </c>
      <c r="B182" s="23" t="s">
        <v>205</v>
      </c>
      <c r="C182" s="3" t="s">
        <v>177</v>
      </c>
      <c r="D182" s="3" t="str">
        <f>IF(C182&lt;&gt;"",INDEX(Υλικά!$D$3:$D$130,MATCH(C182,Υλικά!$B$3:$B$130,0),1),"")</f>
        <v>gr</v>
      </c>
      <c r="E182" s="3">
        <v>40</v>
      </c>
      <c r="F182" s="16">
        <f>IF(C182&lt;&gt;"",$E182*INDEX(Υλικά!$G$3:$G$130,MATCH($C182,Υλικά!$B$3:$B$130,0),1)/INDEX(Υλικά!$E$3:$E$130,MATCH($C182,Υλικά!$B$3:$B$130,0),1),0)</f>
        <v>6</v>
      </c>
      <c r="G182" s="17">
        <f>IF(C182&lt;&gt;"",$E182*INDEX(Υλικά!$H$3:$H$130,MATCH($C182,Υλικά!$B$3:$B$130,0),1)/INDEX(Υλικά!$E$3:$E$130,MATCH($C182,Υλικά!$B$3:$B$130,0),1),0)</f>
        <v>5.6</v>
      </c>
      <c r="H182" s="18">
        <f>IF(C182&lt;&gt;"",$E182*INDEX(Υλικά!$I$3:$I$130,MATCH($C182,Υλικά!$B$3:$B$130,0),1)/INDEX(Υλικά!$E$3:$E$130,MATCH($C182,Υλικά!$B$3:$B$130,0),1),0)</f>
        <v>26</v>
      </c>
      <c r="I182" s="16">
        <f>$F182*Ref!$B$2</f>
        <v>24</v>
      </c>
      <c r="J182" s="17">
        <f>$G182*Ref!$B$3</f>
        <v>22.4</v>
      </c>
      <c r="K182" s="18">
        <f>$H182*Ref!$B$4</f>
        <v>234</v>
      </c>
      <c r="L182" s="19">
        <f t="shared" si="5"/>
        <v>280.39999999999998</v>
      </c>
      <c r="M182" s="3"/>
    </row>
    <row r="183" spans="1:13" x14ac:dyDescent="0.35">
      <c r="A183" s="11">
        <f t="shared" si="4"/>
        <v>7</v>
      </c>
      <c r="B183" s="23" t="s">
        <v>205</v>
      </c>
      <c r="C183" s="3" t="s">
        <v>32</v>
      </c>
      <c r="D183" s="3" t="str">
        <f>IF(C183&lt;&gt;"",INDEX(Υλικά!$D$3:$D$130,MATCH(C183,Υλικά!$B$3:$B$130,0),1),"")</f>
        <v>gr</v>
      </c>
      <c r="E183" s="3">
        <v>80</v>
      </c>
      <c r="F183" s="16">
        <f>IF(C183&lt;&gt;"",$E183*INDEX(Υλικά!$G$3:$G$130,MATCH($C183,Υλικά!$B$3:$B$130,0),1)/INDEX(Υλικά!$E$3:$E$130,MATCH($C183,Υλικά!$B$3:$B$130,0),1),0)</f>
        <v>6.4</v>
      </c>
      <c r="G183" s="17">
        <f>IF(C183&lt;&gt;"",$E183*INDEX(Υλικά!$H$3:$H$130,MATCH($C183,Υλικά!$B$3:$B$130,0),1)/INDEX(Υλικά!$E$3:$E$130,MATCH($C183,Υλικά!$B$3:$B$130,0),1),0)</f>
        <v>3.2</v>
      </c>
      <c r="H183" s="18">
        <f>IF(C183&lt;&gt;"",$E183*INDEX(Υλικά!$I$3:$I$130,MATCH($C183,Υλικά!$B$3:$B$130,0),1)/INDEX(Υλικά!$E$3:$E$130,MATCH($C183,Υλικά!$B$3:$B$130,0),1),0)</f>
        <v>1.6</v>
      </c>
      <c r="I183" s="16">
        <f>$F183*Ref!$B$2</f>
        <v>25.6</v>
      </c>
      <c r="J183" s="17">
        <f>$G183*Ref!$B$3</f>
        <v>12.8</v>
      </c>
      <c r="K183" s="18">
        <f>$H183*Ref!$B$4</f>
        <v>14.4</v>
      </c>
      <c r="L183" s="19">
        <f t="shared" si="5"/>
        <v>52.800000000000004</v>
      </c>
      <c r="M183" s="3"/>
    </row>
    <row r="184" spans="1:13" x14ac:dyDescent="0.35">
      <c r="A184" s="11">
        <f t="shared" si="4"/>
        <v>1</v>
      </c>
      <c r="B184" s="23" t="s">
        <v>206</v>
      </c>
      <c r="C184" s="3" t="s">
        <v>69</v>
      </c>
      <c r="D184" s="3" t="str">
        <f>IF(C184&lt;&gt;"",INDEX(Υλικά!$D$3:$D$130,MATCH(C184,Υλικά!$B$3:$B$130,0),1),"")</f>
        <v>gr</v>
      </c>
      <c r="E184" s="3">
        <v>1200</v>
      </c>
      <c r="F184" s="16">
        <f>IF(C184&lt;&gt;"",$E184*INDEX(Υλικά!$G$3:$G$130,MATCH($C184,Υλικά!$B$3:$B$130,0),1)/INDEX(Υλικά!$E$3:$E$130,MATCH($C184,Υλικά!$B$3:$B$130,0),1),0)</f>
        <v>288</v>
      </c>
      <c r="G184" s="17">
        <f>IF(C184&lt;&gt;"",$E184*INDEX(Υλικά!$H$3:$H$130,MATCH($C184,Υλικά!$B$3:$B$130,0),1)/INDEX(Υλικά!$E$3:$E$130,MATCH($C184,Υλικά!$B$3:$B$130,0),1),0)</f>
        <v>0</v>
      </c>
      <c r="H184" s="18">
        <f>IF(C184&lt;&gt;"",$E184*INDEX(Υλικά!$I$3:$I$130,MATCH($C184,Υλικά!$B$3:$B$130,0),1)/INDEX(Υλικά!$E$3:$E$130,MATCH($C184,Υλικά!$B$3:$B$130,0),1),0)</f>
        <v>96</v>
      </c>
      <c r="I184" s="16">
        <f>$F184*Ref!$B$2</f>
        <v>1152</v>
      </c>
      <c r="J184" s="17">
        <f>$G184*Ref!$B$3</f>
        <v>0</v>
      </c>
      <c r="K184" s="18">
        <f>$H184*Ref!$B$4</f>
        <v>864</v>
      </c>
      <c r="L184" s="19">
        <f t="shared" si="5"/>
        <v>2016</v>
      </c>
      <c r="M184" s="3"/>
    </row>
    <row r="185" spans="1:13" x14ac:dyDescent="0.35">
      <c r="A185" s="11">
        <f t="shared" si="4"/>
        <v>2</v>
      </c>
      <c r="B185" s="23" t="s">
        <v>206</v>
      </c>
      <c r="C185" s="3" t="s">
        <v>122</v>
      </c>
      <c r="D185" s="3" t="str">
        <f>IF(C185&lt;&gt;"",INDEX(Υλικά!$D$3:$D$130,MATCH(C185,Υλικά!$B$3:$B$130,0),1),"")</f>
        <v>gr</v>
      </c>
      <c r="E185" s="3">
        <v>100</v>
      </c>
      <c r="F185" s="16">
        <f>IF(C185&lt;&gt;"",$E185*INDEX(Υλικά!$G$3:$G$130,MATCH($C185,Υλικά!$B$3:$B$130,0),1)/INDEX(Υλικά!$E$3:$E$130,MATCH($C185,Υλικά!$B$3:$B$130,0),1),0)</f>
        <v>14.5</v>
      </c>
      <c r="G185" s="17">
        <f>IF(C185&lt;&gt;"",$E185*INDEX(Υλικά!$H$3:$H$130,MATCH($C185,Υλικά!$B$3:$B$130,0),1)/INDEX(Υλικά!$E$3:$E$130,MATCH($C185,Υλικά!$B$3:$B$130,0),1),0)</f>
        <v>69.099999999999994</v>
      </c>
      <c r="H185" s="18">
        <f>IF(C185&lt;&gt;"",$E185*INDEX(Υλικά!$I$3:$I$130,MATCH($C185,Υλικά!$B$3:$B$130,0),1)/INDEX(Υλικά!$E$3:$E$130,MATCH($C185,Υλικά!$B$3:$B$130,0),1),0)</f>
        <v>7.5</v>
      </c>
      <c r="I185" s="16">
        <f>$F185*Ref!$B$2</f>
        <v>58</v>
      </c>
      <c r="J185" s="17">
        <f>$G185*Ref!$B$3</f>
        <v>276.39999999999998</v>
      </c>
      <c r="K185" s="18">
        <f>$H185*Ref!$B$4</f>
        <v>67.5</v>
      </c>
      <c r="L185" s="19">
        <f t="shared" si="5"/>
        <v>401.9</v>
      </c>
      <c r="M185" s="3"/>
    </row>
    <row r="186" spans="1:13" x14ac:dyDescent="0.35">
      <c r="A186" s="11">
        <f t="shared" si="4"/>
        <v>3</v>
      </c>
      <c r="B186" s="23" t="s">
        <v>206</v>
      </c>
      <c r="C186" s="3" t="s">
        <v>8</v>
      </c>
      <c r="D186" s="3" t="str">
        <f>IF(C186&lt;&gt;"",INDEX(Υλικά!$D$3:$D$130,MATCH(C186,Υλικά!$B$3:$B$130,0),1),"")</f>
        <v>gr</v>
      </c>
      <c r="E186" s="3">
        <v>30</v>
      </c>
      <c r="F186" s="16">
        <f>IF(C186&lt;&gt;"",$E186*INDEX(Υλικά!$G$3:$G$130,MATCH($C186,Υλικά!$B$3:$B$130,0),1)/INDEX(Υλικά!$E$3:$E$130,MATCH($C186,Υλικά!$B$3:$B$130,0),1),0)</f>
        <v>0</v>
      </c>
      <c r="G186" s="17">
        <f>IF(C186&lt;&gt;"",$E186*INDEX(Υλικά!$H$3:$H$130,MATCH($C186,Υλικά!$B$3:$B$130,0),1)/INDEX(Υλικά!$E$3:$E$130,MATCH($C186,Υλικά!$B$3:$B$130,0),1),0)</f>
        <v>0</v>
      </c>
      <c r="H186" s="18">
        <f>IF(C186&lt;&gt;"",$E186*INDEX(Υλικά!$I$3:$I$130,MATCH($C186,Υλικά!$B$3:$B$130,0),1)/INDEX(Υλικά!$E$3:$E$130,MATCH($C186,Υλικά!$B$3:$B$130,0),1),0)</f>
        <v>27.99</v>
      </c>
      <c r="I186" s="16">
        <f>$F186*Ref!$B$2</f>
        <v>0</v>
      </c>
      <c r="J186" s="17">
        <f>$G186*Ref!$B$3</f>
        <v>0</v>
      </c>
      <c r="K186" s="18">
        <f>$H186*Ref!$B$4</f>
        <v>251.91</v>
      </c>
      <c r="L186" s="19">
        <f t="shared" si="5"/>
        <v>251.91</v>
      </c>
      <c r="M186" s="3"/>
    </row>
    <row r="187" spans="1:13" x14ac:dyDescent="0.35">
      <c r="A187" s="11">
        <f t="shared" si="4"/>
        <v>1</v>
      </c>
      <c r="B187" s="23" t="s">
        <v>212</v>
      </c>
      <c r="C187" s="3" t="s">
        <v>211</v>
      </c>
      <c r="D187" s="3" t="str">
        <f>IF(C187&lt;&gt;"",INDEX(Υλικά!$D$3:$D$130,MATCH(C187,Υλικά!$B$3:$B$130,0),1),"")</f>
        <v>gr</v>
      </c>
      <c r="E187" s="3">
        <v>450</v>
      </c>
      <c r="F187" s="16">
        <f>IF(C187&lt;&gt;"",$E187*INDEX(Υλικά!$G$3:$G$130,MATCH($C187,Υλικά!$B$3:$B$130,0),1)/INDEX(Υλικά!$E$3:$E$130,MATCH($C187,Υλικά!$B$3:$B$130,0),1),0)</f>
        <v>83.25</v>
      </c>
      <c r="G187" s="17">
        <f>IF(C187&lt;&gt;"",$E187*INDEX(Υλικά!$H$3:$H$130,MATCH($C187,Υλικά!$B$3:$B$130,0),1)/INDEX(Υλικά!$E$3:$E$130,MATCH($C187,Υλικά!$B$3:$B$130,0),1),0)</f>
        <v>14.4</v>
      </c>
      <c r="H187" s="18">
        <f>IF(C187&lt;&gt;"",$E187*INDEX(Υλικά!$I$3:$I$130,MATCH($C187,Υλικά!$B$3:$B$130,0),1)/INDEX(Υλικά!$E$3:$E$130,MATCH($C187,Υλικά!$B$3:$B$130,0),1),0)</f>
        <v>12.15</v>
      </c>
      <c r="I187" s="16">
        <f>$F187*Ref!$B$2</f>
        <v>333</v>
      </c>
      <c r="J187" s="17">
        <f>$G187*Ref!$B$3</f>
        <v>57.6</v>
      </c>
      <c r="K187" s="18">
        <f>$H187*Ref!$B$4</f>
        <v>109.35000000000001</v>
      </c>
      <c r="L187" s="19">
        <f t="shared" si="5"/>
        <v>499.95000000000005</v>
      </c>
      <c r="M187" s="3"/>
    </row>
    <row r="188" spans="1:13" x14ac:dyDescent="0.35">
      <c r="A188" s="11">
        <f t="shared" si="4"/>
        <v>2</v>
      </c>
      <c r="B188" s="23" t="s">
        <v>212</v>
      </c>
      <c r="C188" s="3" t="s">
        <v>8</v>
      </c>
      <c r="D188" s="3" t="str">
        <f>IF(C188&lt;&gt;"",INDEX(Υλικά!$D$3:$D$130,MATCH(C188,Υλικά!$B$3:$B$130,0),1),"")</f>
        <v>gr</v>
      </c>
      <c r="E188" s="3">
        <v>70</v>
      </c>
      <c r="F188" s="16">
        <f>IF(C188&lt;&gt;"",$E188*INDEX(Υλικά!$G$3:$G$130,MATCH($C188,Υλικά!$B$3:$B$130,0),1)/INDEX(Υλικά!$E$3:$E$130,MATCH($C188,Υλικά!$B$3:$B$130,0),1),0)</f>
        <v>0</v>
      </c>
      <c r="G188" s="17">
        <f>IF(C188&lt;&gt;"",$E188*INDEX(Υλικά!$H$3:$H$130,MATCH($C188,Υλικά!$B$3:$B$130,0),1)/INDEX(Υλικά!$E$3:$E$130,MATCH($C188,Υλικά!$B$3:$B$130,0),1),0)</f>
        <v>0</v>
      </c>
      <c r="H188" s="18">
        <f>IF(C188&lt;&gt;"",$E188*INDEX(Υλικά!$I$3:$I$130,MATCH($C188,Υλικά!$B$3:$B$130,0),1)/INDEX(Υλικά!$E$3:$E$130,MATCH($C188,Υλικά!$B$3:$B$130,0),1),0)</f>
        <v>65.31</v>
      </c>
      <c r="I188" s="16">
        <f>$F188*Ref!$B$2</f>
        <v>0</v>
      </c>
      <c r="J188" s="17">
        <f>$G188*Ref!$B$3</f>
        <v>0</v>
      </c>
      <c r="K188" s="18">
        <f>$H188*Ref!$B$4</f>
        <v>587.79</v>
      </c>
      <c r="L188" s="19">
        <f t="shared" si="5"/>
        <v>587.79</v>
      </c>
      <c r="M188" s="3"/>
    </row>
    <row r="189" spans="1:13" x14ac:dyDescent="0.35">
      <c r="A189" s="11">
        <f t="shared" si="4"/>
        <v>3</v>
      </c>
      <c r="B189" s="23" t="s">
        <v>212</v>
      </c>
      <c r="C189" s="3" t="s">
        <v>46</v>
      </c>
      <c r="D189" s="3" t="str">
        <f>IF(C189&lt;&gt;"",INDEX(Υλικά!$D$3:$D$130,MATCH(C189,Υλικά!$B$3:$B$130,0),1),"")</f>
        <v>gr</v>
      </c>
      <c r="E189" s="3">
        <v>200</v>
      </c>
      <c r="F189" s="16">
        <f>IF(C189&lt;&gt;"",$E189*INDEX(Υλικά!$G$3:$G$130,MATCH($C189,Υλικά!$B$3:$B$130,0),1)/INDEX(Υλικά!$E$3:$E$130,MATCH($C189,Υλικά!$B$3:$B$130,0),1),0)</f>
        <v>28.4</v>
      </c>
      <c r="G189" s="17">
        <f>IF(C189&lt;&gt;"",$E189*INDEX(Υλικά!$H$3:$H$130,MATCH($C189,Υλικά!$B$3:$B$130,0),1)/INDEX(Υλικά!$E$3:$E$130,MATCH($C189,Υλικά!$B$3:$B$130,0),1),0)</f>
        <v>8.1999999999999993</v>
      </c>
      <c r="H189" s="18">
        <f>IF(C189&lt;&gt;"",$E189*INDEX(Υλικά!$I$3:$I$130,MATCH($C189,Υλικά!$B$3:$B$130,0),1)/INDEX(Υλικά!$E$3:$E$130,MATCH($C189,Υλικά!$B$3:$B$130,0),1),0)</f>
        <v>42.6</v>
      </c>
      <c r="I189" s="16">
        <f>$F189*Ref!$B$2</f>
        <v>113.6</v>
      </c>
      <c r="J189" s="17">
        <f>$G189*Ref!$B$3</f>
        <v>32.799999999999997</v>
      </c>
      <c r="K189" s="18">
        <f>$H189*Ref!$B$4</f>
        <v>383.40000000000003</v>
      </c>
      <c r="L189" s="19">
        <f t="shared" si="5"/>
        <v>529.79999999999995</v>
      </c>
      <c r="M189" s="3"/>
    </row>
    <row r="190" spans="1:13" x14ac:dyDescent="0.35">
      <c r="A190" s="11">
        <f t="shared" si="4"/>
        <v>4</v>
      </c>
      <c r="B190" s="23" t="s">
        <v>212</v>
      </c>
      <c r="C190" s="3" t="s">
        <v>13</v>
      </c>
      <c r="D190" s="3" t="str">
        <f>IF(C190&lt;&gt;"",INDEX(Υλικά!$D$3:$D$130,MATCH(C190,Υλικά!$B$3:$B$130,0),1),"")</f>
        <v>gr</v>
      </c>
      <c r="E190" s="3">
        <v>160</v>
      </c>
      <c r="F190" s="16">
        <f>IF(C190&lt;&gt;"",$E190*INDEX(Υλικά!$G$3:$G$130,MATCH($C190,Υλικά!$B$3:$B$130,0),1)/INDEX(Υλικά!$E$3:$E$130,MATCH($C190,Υλικά!$B$3:$B$130,0),1),0)</f>
        <v>1.44</v>
      </c>
      <c r="G190" s="17">
        <f>IF(C190&lt;&gt;"",$E190*INDEX(Υλικά!$H$3:$H$130,MATCH($C190,Υλικά!$B$3:$B$130,0),1)/INDEX(Υλικά!$E$3:$E$130,MATCH($C190,Υλικά!$B$3:$B$130,0),1),0)</f>
        <v>7.36</v>
      </c>
      <c r="H190" s="18">
        <f>IF(C190&lt;&gt;"",$E190*INDEX(Υλικά!$I$3:$I$130,MATCH($C190,Υλικά!$B$3:$B$130,0),1)/INDEX(Υλικά!$E$3:$E$130,MATCH($C190,Υλικά!$B$3:$B$130,0),1),0)</f>
        <v>0.32</v>
      </c>
      <c r="I190" s="16">
        <f>$F190*Ref!$B$2</f>
        <v>5.76</v>
      </c>
      <c r="J190" s="17">
        <f>$G190*Ref!$B$3</f>
        <v>29.44</v>
      </c>
      <c r="K190" s="18">
        <f>$H190*Ref!$B$4</f>
        <v>2.88</v>
      </c>
      <c r="L190" s="19">
        <f t="shared" si="5"/>
        <v>38.080000000000005</v>
      </c>
      <c r="M190" s="3"/>
    </row>
    <row r="191" spans="1:13" x14ac:dyDescent="0.35">
      <c r="A191" s="11">
        <f t="shared" si="4"/>
        <v>1</v>
      </c>
      <c r="B191" s="23" t="s">
        <v>215</v>
      </c>
      <c r="C191" s="3" t="s">
        <v>214</v>
      </c>
      <c r="D191" s="3" t="str">
        <f>IF(C191&lt;&gt;"",INDEX(Υλικά!$D$3:$D$130,MATCH(C191,Υλικά!$B$3:$B$130,0),1),"")</f>
        <v>gr</v>
      </c>
      <c r="E191" s="3">
        <v>700</v>
      </c>
      <c r="F191" s="16">
        <f>IF(C191&lt;&gt;"",$E191*INDEX(Υλικά!$G$3:$G$130,MATCH($C191,Υλικά!$B$3:$B$130,0),1)/INDEX(Υλικά!$E$3:$E$130,MATCH($C191,Υλικά!$B$3:$B$130,0),1),0)</f>
        <v>175</v>
      </c>
      <c r="G191" s="17">
        <f>IF(C191&lt;&gt;"",$E191*INDEX(Υλικά!$H$3:$H$130,MATCH($C191,Υλικά!$B$3:$B$130,0),1)/INDEX(Υλικά!$E$3:$E$130,MATCH($C191,Υλικά!$B$3:$B$130,0),1),0)</f>
        <v>420</v>
      </c>
      <c r="H191" s="18">
        <f>IF(C191&lt;&gt;"",$E191*INDEX(Υλικά!$I$3:$I$130,MATCH($C191,Υλικά!$B$3:$B$130,0),1)/INDEX(Υλικά!$E$3:$E$130,MATCH($C191,Υλικά!$B$3:$B$130,0),1),0)</f>
        <v>8.4</v>
      </c>
      <c r="I191" s="16">
        <f>$F191*Ref!$B$2</f>
        <v>700</v>
      </c>
      <c r="J191" s="17">
        <f>$G191*Ref!$B$3</f>
        <v>1680</v>
      </c>
      <c r="K191" s="18">
        <f>$H191*Ref!$B$4</f>
        <v>75.600000000000009</v>
      </c>
      <c r="L191" s="19">
        <f t="shared" si="5"/>
        <v>2455.6</v>
      </c>
      <c r="M191" s="3"/>
    </row>
    <row r="192" spans="1:13" x14ac:dyDescent="0.35">
      <c r="A192" s="11">
        <f t="shared" si="4"/>
        <v>2</v>
      </c>
      <c r="B192" s="23" t="s">
        <v>215</v>
      </c>
      <c r="C192" s="3" t="s">
        <v>27</v>
      </c>
      <c r="D192" s="3" t="str">
        <f>IF(C192&lt;&gt;"",INDEX(Υλικά!$D$3:$D$130,MATCH(C192,Υλικά!$B$3:$B$130,0),1),"")</f>
        <v>gr</v>
      </c>
      <c r="E192" s="3">
        <v>200</v>
      </c>
      <c r="F192" s="16">
        <f>IF(C192&lt;&gt;"",$E192*INDEX(Υλικά!$G$3:$G$130,MATCH($C192,Υλικά!$B$3:$B$130,0),1)/INDEX(Υλικά!$E$3:$E$130,MATCH($C192,Υλικά!$B$3:$B$130,0),1),0)</f>
        <v>2.2000000000000002</v>
      </c>
      <c r="G192" s="17">
        <f>IF(C192&lt;&gt;"",$E192*INDEX(Υλικά!$H$3:$H$130,MATCH($C192,Υλικά!$B$3:$B$130,0),1)/INDEX(Υλικά!$E$3:$E$130,MATCH($C192,Υλικά!$B$3:$B$130,0),1),0)</f>
        <v>18.600000000000001</v>
      </c>
      <c r="H192" s="18">
        <f>IF(C192&lt;&gt;"",$E192*INDEX(Υλικά!$I$3:$I$130,MATCH($C192,Υλικά!$B$3:$B$130,0),1)/INDEX(Υλικά!$E$3:$E$130,MATCH($C192,Υλικά!$B$3:$B$130,0),1),0)</f>
        <v>0.2</v>
      </c>
      <c r="I192" s="16">
        <f>$F192*Ref!$B$2</f>
        <v>8.8000000000000007</v>
      </c>
      <c r="J192" s="17">
        <f>$G192*Ref!$B$3</f>
        <v>74.400000000000006</v>
      </c>
      <c r="K192" s="18">
        <f>$H192*Ref!$B$4</f>
        <v>1.8</v>
      </c>
      <c r="L192" s="19">
        <f t="shared" si="5"/>
        <v>85</v>
      </c>
      <c r="M192" s="3"/>
    </row>
    <row r="193" spans="1:13" x14ac:dyDescent="0.35">
      <c r="A193" s="11">
        <f t="shared" si="4"/>
        <v>3</v>
      </c>
      <c r="B193" s="23" t="s">
        <v>215</v>
      </c>
      <c r="C193" s="3" t="s">
        <v>8</v>
      </c>
      <c r="D193" s="3" t="str">
        <f>IF(C193&lt;&gt;"",INDEX(Υλικά!$D$3:$D$130,MATCH(C193,Υλικά!$B$3:$B$130,0),1),"")</f>
        <v>gr</v>
      </c>
      <c r="E193" s="3">
        <v>30</v>
      </c>
      <c r="F193" s="16">
        <f>IF(C193&lt;&gt;"",$E193*INDEX(Υλικά!$G$3:$G$130,MATCH($C193,Υλικά!$B$3:$B$130,0),1)/INDEX(Υλικά!$E$3:$E$130,MATCH($C193,Υλικά!$B$3:$B$130,0),1),0)</f>
        <v>0</v>
      </c>
      <c r="G193" s="17">
        <f>IF(C193&lt;&gt;"",$E193*INDEX(Υλικά!$H$3:$H$130,MATCH($C193,Υλικά!$B$3:$B$130,0),1)/INDEX(Υλικά!$E$3:$E$130,MATCH($C193,Υλικά!$B$3:$B$130,0),1),0)</f>
        <v>0</v>
      </c>
      <c r="H193" s="18">
        <f>IF(C193&lt;&gt;"",$E193*INDEX(Υλικά!$I$3:$I$130,MATCH($C193,Υλικά!$B$3:$B$130,0),1)/INDEX(Υλικά!$E$3:$E$130,MATCH($C193,Υλικά!$B$3:$B$130,0),1),0)</f>
        <v>27.99</v>
      </c>
      <c r="I193" s="16">
        <f>$F193*Ref!$B$2</f>
        <v>0</v>
      </c>
      <c r="J193" s="17">
        <f>$G193*Ref!$B$3</f>
        <v>0</v>
      </c>
      <c r="K193" s="18">
        <f>$H193*Ref!$B$4</f>
        <v>251.91</v>
      </c>
      <c r="L193" s="19">
        <f t="shared" si="5"/>
        <v>251.91</v>
      </c>
      <c r="M193" s="3"/>
    </row>
    <row r="194" spans="1:13" x14ac:dyDescent="0.35">
      <c r="A194" s="11">
        <f t="shared" si="4"/>
        <v>1</v>
      </c>
      <c r="B194" s="23" t="s">
        <v>216</v>
      </c>
      <c r="C194" s="3" t="s">
        <v>155</v>
      </c>
      <c r="D194" s="3" t="str">
        <f>IF(C194&lt;&gt;"",INDEX(Υλικά!$D$3:$D$130,MATCH(C194,Υλικά!$B$3:$B$130,0),1),"")</f>
        <v>gr</v>
      </c>
      <c r="E194" s="3">
        <v>300</v>
      </c>
      <c r="F194" s="16">
        <f>IF(C194&lt;&gt;"",$E194*INDEX(Υλικά!$G$3:$G$130,MATCH($C194,Υλικά!$B$3:$B$130,0),1)/INDEX(Υλικά!$E$3:$E$130,MATCH($C194,Υλικά!$B$3:$B$130,0),1),0)</f>
        <v>3.3</v>
      </c>
      <c r="G194" s="17">
        <f>IF(C194&lt;&gt;"",$E194*INDEX(Υλικά!$H$3:$H$130,MATCH($C194,Υλικά!$B$3:$B$130,0),1)/INDEX(Υλικά!$E$3:$E$130,MATCH($C194,Υλικά!$B$3:$B$130,0),1),0)</f>
        <v>68.400000000000006</v>
      </c>
      <c r="H194" s="18">
        <f>IF(C194&lt;&gt;"",$E194*INDEX(Υλικά!$I$3:$I$130,MATCH($C194,Υλικά!$B$3:$B$130,0),1)/INDEX(Υλικά!$E$3:$E$130,MATCH($C194,Υλικά!$B$3:$B$130,0),1),0)</f>
        <v>0.9</v>
      </c>
      <c r="I194" s="16">
        <f>$F194*Ref!$B$2</f>
        <v>13.2</v>
      </c>
      <c r="J194" s="17">
        <f>$G194*Ref!$B$3</f>
        <v>273.60000000000002</v>
      </c>
      <c r="K194" s="18">
        <f>$H194*Ref!$B$4</f>
        <v>8.1</v>
      </c>
      <c r="L194" s="19">
        <f t="shared" si="5"/>
        <v>294.90000000000003</v>
      </c>
      <c r="M194" s="3"/>
    </row>
    <row r="195" spans="1:13" x14ac:dyDescent="0.35">
      <c r="A195" s="11">
        <f t="shared" ref="A195:A258" si="6">IF($B195&lt;&gt;"",IF($B195&lt;&gt;$B194,1,$A194+1),"")</f>
        <v>2</v>
      </c>
      <c r="B195" s="23" t="s">
        <v>216</v>
      </c>
      <c r="C195" s="3" t="s">
        <v>164</v>
      </c>
      <c r="D195" s="3" t="str">
        <f>IF(C195&lt;&gt;"",INDEX(Υλικά!$D$3:$D$130,MATCH(C195,Υλικά!$B$3:$B$130,0),1),"")</f>
        <v>gr</v>
      </c>
      <c r="E195" s="3">
        <v>220</v>
      </c>
      <c r="F195" s="16">
        <f>IF(C195&lt;&gt;"",$E195*INDEX(Υλικά!$G$3:$G$130,MATCH($C195,Υλικά!$B$3:$B$130,0),1)/INDEX(Υλικά!$E$3:$E$130,MATCH($C195,Υλικά!$B$3:$B$130,0),1),0)</f>
        <v>26.62</v>
      </c>
      <c r="G195" s="17">
        <f>IF(C195&lt;&gt;"",$E195*INDEX(Υλικά!$H$3:$H$130,MATCH($C195,Υλικά!$B$3:$B$130,0),1)/INDEX(Υλικά!$E$3:$E$130,MATCH($C195,Υλικά!$B$3:$B$130,0),1),0)</f>
        <v>157.96</v>
      </c>
      <c r="H195" s="18">
        <f>IF(C195&lt;&gt;"",$E195*INDEX(Υλικά!$I$3:$I$130,MATCH($C195,Υλικά!$B$3:$B$130,0),1)/INDEX(Υλικά!$E$3:$E$130,MATCH($C195,Υλικά!$B$3:$B$130,0),1),0)</f>
        <v>3.74</v>
      </c>
      <c r="I195" s="16">
        <f>$F195*Ref!$B$2</f>
        <v>106.48</v>
      </c>
      <c r="J195" s="17">
        <f>$G195*Ref!$B$3</f>
        <v>631.84</v>
      </c>
      <c r="K195" s="18">
        <f>$H195*Ref!$B$4</f>
        <v>33.660000000000004</v>
      </c>
      <c r="L195" s="19">
        <f t="shared" ref="L195:L258" si="7">SUM(I195:K195)</f>
        <v>771.98</v>
      </c>
      <c r="M195" s="3"/>
    </row>
    <row r="196" spans="1:13" x14ac:dyDescent="0.35">
      <c r="A196" s="11">
        <f t="shared" si="6"/>
        <v>3</v>
      </c>
      <c r="B196" s="23" t="s">
        <v>216</v>
      </c>
      <c r="C196" s="3" t="s">
        <v>21</v>
      </c>
      <c r="D196" s="3" t="str">
        <f>IF(C196&lt;&gt;"",INDEX(Υλικά!$D$3:$D$130,MATCH(C196,Υλικά!$B$3:$B$130,0),1),"")</f>
        <v>pc</v>
      </c>
      <c r="E196" s="3">
        <v>2</v>
      </c>
      <c r="F196" s="16">
        <f>IF(C196&lt;&gt;"",$E196*INDEX(Υλικά!$G$3:$G$130,MATCH($C196,Υλικά!$B$3:$B$130,0),1)/INDEX(Υλικά!$E$3:$E$130,MATCH($C196,Υλικά!$B$3:$B$130,0),1),0)</f>
        <v>15.6</v>
      </c>
      <c r="G196" s="17">
        <f>IF(C196&lt;&gt;"",$E196*INDEX(Υλικά!$H$3:$H$130,MATCH($C196,Υλικά!$B$3:$B$130,0),1)/INDEX(Υλικά!$E$3:$E$130,MATCH($C196,Υλικά!$B$3:$B$130,0),1),0)</f>
        <v>1.32</v>
      </c>
      <c r="H196" s="18">
        <f>IF(C196&lt;&gt;"",$E196*INDEX(Υλικά!$I$3:$I$130,MATCH($C196,Υλικά!$B$3:$B$130,0),1)/INDEX(Υλικά!$E$3:$E$130,MATCH($C196,Υλικά!$B$3:$B$130,0),1),0)</f>
        <v>13.2</v>
      </c>
      <c r="I196" s="16">
        <f>$F196*Ref!$B$2</f>
        <v>62.4</v>
      </c>
      <c r="J196" s="17">
        <f>$G196*Ref!$B$3</f>
        <v>5.28</v>
      </c>
      <c r="K196" s="18">
        <f>$H196*Ref!$B$4</f>
        <v>118.8</v>
      </c>
      <c r="L196" s="19">
        <f t="shared" si="7"/>
        <v>186.48</v>
      </c>
      <c r="M196" s="3"/>
    </row>
    <row r="197" spans="1:13" x14ac:dyDescent="0.35">
      <c r="A197" s="11">
        <f t="shared" si="6"/>
        <v>4</v>
      </c>
      <c r="B197" s="23" t="s">
        <v>216</v>
      </c>
      <c r="C197" s="3" t="s">
        <v>180</v>
      </c>
      <c r="D197" s="3" t="str">
        <f>IF(C197&lt;&gt;"",INDEX(Υλικά!$D$3:$D$130,MATCH(C197,Υλικά!$B$3:$B$130,0),1),"")</f>
        <v>gr</v>
      </c>
      <c r="E197" s="3">
        <v>75</v>
      </c>
      <c r="F197" s="16">
        <f>IF(C197&lt;&gt;"",$E197*INDEX(Υλικά!$G$3:$G$130,MATCH($C197,Υλικά!$B$3:$B$130,0),1)/INDEX(Υλικά!$E$3:$E$130,MATCH($C197,Υλικά!$B$3:$B$130,0),1),0)</f>
        <v>23.024999999999999</v>
      </c>
      <c r="G197" s="17">
        <f>IF(C197&lt;&gt;"",$E197*INDEX(Υλικά!$H$3:$H$130,MATCH($C197,Υλικά!$B$3:$B$130,0),1)/INDEX(Υλικά!$E$3:$E$130,MATCH($C197,Υλικά!$B$3:$B$130,0),1),0)</f>
        <v>5.0250000000000004</v>
      </c>
      <c r="H197" s="18">
        <f>IF(C197&lt;&gt;"",$E197*INDEX(Υλικά!$I$3:$I$130,MATCH($C197,Υλικά!$B$3:$B$130,0),1)/INDEX(Υλικά!$E$3:$E$130,MATCH($C197,Υλικά!$B$3:$B$130,0),1),0)</f>
        <v>35.25</v>
      </c>
      <c r="I197" s="16">
        <f>$F197*Ref!$B$2</f>
        <v>92.1</v>
      </c>
      <c r="J197" s="17">
        <f>$G197*Ref!$B$3</f>
        <v>20.100000000000001</v>
      </c>
      <c r="K197" s="18">
        <f>$H197*Ref!$B$4</f>
        <v>317.25</v>
      </c>
      <c r="L197" s="19">
        <f t="shared" si="7"/>
        <v>429.45</v>
      </c>
      <c r="M197" s="3"/>
    </row>
    <row r="198" spans="1:13" x14ac:dyDescent="0.35">
      <c r="A198" s="11">
        <f t="shared" si="6"/>
        <v>5</v>
      </c>
      <c r="B198" s="23" t="s">
        <v>216</v>
      </c>
      <c r="C198" s="3" t="s">
        <v>41</v>
      </c>
      <c r="D198" s="3" t="str">
        <f>IF(C198&lt;&gt;"",INDEX(Υλικά!$D$3:$D$130,MATCH(C198,Υλικά!$B$3:$B$130,0),1),"")</f>
        <v>gr</v>
      </c>
      <c r="E198" s="3">
        <v>150</v>
      </c>
      <c r="F198" s="16">
        <f>IF(C198&lt;&gt;"",$E198*INDEX(Υλικά!$G$3:$G$130,MATCH($C198,Υλικά!$B$3:$B$130,0),1)/INDEX(Υλικά!$E$3:$E$130,MATCH($C198,Υλικά!$B$3:$B$130,0),1),0)</f>
        <v>0</v>
      </c>
      <c r="G198" s="17">
        <f>IF(C198&lt;&gt;"",$E198*INDEX(Υλικά!$H$3:$H$130,MATCH($C198,Υλικά!$B$3:$B$130,0),1)/INDEX(Υλικά!$E$3:$E$130,MATCH($C198,Υλικά!$B$3:$B$130,0),1),0)</f>
        <v>150</v>
      </c>
      <c r="H198" s="18">
        <f>IF(C198&lt;&gt;"",$E198*INDEX(Υλικά!$I$3:$I$130,MATCH($C198,Υλικά!$B$3:$B$130,0),1)/INDEX(Υλικά!$E$3:$E$130,MATCH($C198,Υλικά!$B$3:$B$130,0),1),0)</f>
        <v>0</v>
      </c>
      <c r="I198" s="16">
        <f>$F198*Ref!$B$2</f>
        <v>0</v>
      </c>
      <c r="J198" s="17">
        <f>$G198*Ref!$B$3</f>
        <v>600</v>
      </c>
      <c r="K198" s="18">
        <f>$H198*Ref!$B$4</f>
        <v>0</v>
      </c>
      <c r="L198" s="19">
        <f t="shared" si="7"/>
        <v>600</v>
      </c>
      <c r="M198" s="3"/>
    </row>
    <row r="199" spans="1:13" x14ac:dyDescent="0.35">
      <c r="A199" s="11">
        <f t="shared" si="6"/>
        <v>6</v>
      </c>
      <c r="B199" s="23" t="s">
        <v>216</v>
      </c>
      <c r="C199" s="3" t="s">
        <v>32</v>
      </c>
      <c r="D199" s="3" t="str">
        <f>IF(C199&lt;&gt;"",INDEX(Υλικά!$D$3:$D$130,MATCH(C199,Υλικά!$B$3:$B$130,0),1),"")</f>
        <v>gr</v>
      </c>
      <c r="E199" s="3">
        <v>150</v>
      </c>
      <c r="F199" s="16">
        <f>IF(C199&lt;&gt;"",$E199*INDEX(Υλικά!$G$3:$G$130,MATCH($C199,Υλικά!$B$3:$B$130,0),1)/INDEX(Υλικά!$E$3:$E$130,MATCH($C199,Υλικά!$B$3:$B$130,0),1),0)</f>
        <v>12</v>
      </c>
      <c r="G199" s="17">
        <f>IF(C199&lt;&gt;"",$E199*INDEX(Υλικά!$H$3:$H$130,MATCH($C199,Υλικά!$B$3:$B$130,0),1)/INDEX(Υλικά!$E$3:$E$130,MATCH($C199,Υλικά!$B$3:$B$130,0),1),0)</f>
        <v>6</v>
      </c>
      <c r="H199" s="18">
        <f>IF(C199&lt;&gt;"",$E199*INDEX(Υλικά!$I$3:$I$130,MATCH($C199,Υλικά!$B$3:$B$130,0),1)/INDEX(Υλικά!$E$3:$E$130,MATCH($C199,Υλικά!$B$3:$B$130,0),1),0)</f>
        <v>3</v>
      </c>
      <c r="I199" s="16">
        <f>$F199*Ref!$B$2</f>
        <v>48</v>
      </c>
      <c r="J199" s="17">
        <f>$G199*Ref!$B$3</f>
        <v>24</v>
      </c>
      <c r="K199" s="18">
        <f>$H199*Ref!$B$4</f>
        <v>27</v>
      </c>
      <c r="L199" s="19">
        <f t="shared" si="7"/>
        <v>99</v>
      </c>
      <c r="M199" s="3"/>
    </row>
    <row r="200" spans="1:13" x14ac:dyDescent="0.35">
      <c r="A200" s="11">
        <f t="shared" si="6"/>
        <v>7</v>
      </c>
      <c r="B200" s="23" t="s">
        <v>216</v>
      </c>
      <c r="C200" s="3" t="s">
        <v>177</v>
      </c>
      <c r="D200" s="3" t="str">
        <f>IF(C200&lt;&gt;"",INDEX(Υλικά!$D$3:$D$130,MATCH(C200,Υλικά!$B$3:$B$130,0),1),"")</f>
        <v>gr</v>
      </c>
      <c r="E200" s="3">
        <v>50</v>
      </c>
      <c r="F200" s="16">
        <f>IF(C200&lt;&gt;"",$E200*INDEX(Υλικά!$G$3:$G$130,MATCH($C200,Υλικά!$B$3:$B$130,0),1)/INDEX(Υλικά!$E$3:$E$130,MATCH($C200,Υλικά!$B$3:$B$130,0),1),0)</f>
        <v>7.5</v>
      </c>
      <c r="G200" s="17">
        <f>IF(C200&lt;&gt;"",$E200*INDEX(Υλικά!$H$3:$H$130,MATCH($C200,Υλικά!$B$3:$B$130,0),1)/INDEX(Υλικά!$E$3:$E$130,MATCH($C200,Υλικά!$B$3:$B$130,0),1),0)</f>
        <v>7</v>
      </c>
      <c r="H200" s="18">
        <f>IF(C200&lt;&gt;"",$E200*INDEX(Υλικά!$I$3:$I$130,MATCH($C200,Υλικά!$B$3:$B$130,0),1)/INDEX(Υλικά!$E$3:$E$130,MATCH($C200,Υλικά!$B$3:$B$130,0),1),0)</f>
        <v>32.5</v>
      </c>
      <c r="I200" s="16">
        <f>$F200*Ref!$B$2</f>
        <v>30</v>
      </c>
      <c r="J200" s="17">
        <f>$G200*Ref!$B$3</f>
        <v>28</v>
      </c>
      <c r="K200" s="18">
        <f>$H200*Ref!$B$4</f>
        <v>292.5</v>
      </c>
      <c r="L200" s="19">
        <f t="shared" si="7"/>
        <v>350.5</v>
      </c>
      <c r="M200" s="3"/>
    </row>
    <row r="201" spans="1:13" x14ac:dyDescent="0.35">
      <c r="A201" s="11">
        <f t="shared" si="6"/>
        <v>1</v>
      </c>
      <c r="B201" s="23" t="s">
        <v>224</v>
      </c>
      <c r="C201" s="3" t="s">
        <v>223</v>
      </c>
      <c r="D201" s="3" t="str">
        <f>IF(C201&lt;&gt;"",INDEX(Υλικά!$D$3:$D$130,MATCH(C201,Υλικά!$B$3:$B$130,0),1),"")</f>
        <v>gr</v>
      </c>
      <c r="E201" s="41">
        <v>680</v>
      </c>
      <c r="F201" s="16">
        <f>IF(C201&lt;&gt;"",$E201*INDEX(Υλικά!$G$3:$G$130,MATCH($C201,Υλικά!$B$3:$B$130,0),1)/INDEX(Υλικά!$E$3:$E$130,MATCH($C201,Υλικά!$B$3:$B$130,0),1),0)</f>
        <v>102</v>
      </c>
      <c r="G201" s="17">
        <f>IF(C201&lt;&gt;"",$E201*INDEX(Υλικά!$H$3:$H$130,MATCH($C201,Υλικά!$B$3:$B$130,0),1)/INDEX(Υλικά!$E$3:$E$130,MATCH($C201,Υλικά!$B$3:$B$130,0),1),0)</f>
        <v>6.8</v>
      </c>
      <c r="H201" s="18">
        <f>IF(C201&lt;&gt;"",$E201*INDEX(Υλικά!$I$3:$I$130,MATCH($C201,Υλικά!$B$3:$B$130,0),1)/INDEX(Υλικά!$E$3:$E$130,MATCH($C201,Υλικά!$B$3:$B$130,0),1),0)</f>
        <v>156.4</v>
      </c>
      <c r="I201" s="16">
        <f>$F201*Ref!$B$2</f>
        <v>408</v>
      </c>
      <c r="J201" s="17">
        <f>$G201*Ref!$B$3</f>
        <v>27.2</v>
      </c>
      <c r="K201" s="18">
        <f>$H201*Ref!$B$4</f>
        <v>1407.6000000000001</v>
      </c>
      <c r="L201" s="19">
        <f t="shared" si="7"/>
        <v>1842.8000000000002</v>
      </c>
      <c r="M201" s="3"/>
    </row>
    <row r="202" spans="1:13" x14ac:dyDescent="0.35">
      <c r="A202" s="11">
        <f t="shared" si="6"/>
        <v>2</v>
      </c>
      <c r="B202" s="23" t="s">
        <v>224</v>
      </c>
      <c r="C202" s="3" t="s">
        <v>8</v>
      </c>
      <c r="D202" s="3" t="str">
        <f>IF(C202&lt;&gt;"",INDEX(Υλικά!$D$3:$D$130,MATCH(C202,Υλικά!$B$3:$B$130,0),1),"")</f>
        <v>gr</v>
      </c>
      <c r="E202" s="41">
        <v>30</v>
      </c>
      <c r="F202" s="16">
        <f>IF(C202&lt;&gt;"",$E202*INDEX(Υλικά!$G$3:$G$130,MATCH($C202,Υλικά!$B$3:$B$130,0),1)/INDEX(Υλικά!$E$3:$E$130,MATCH($C202,Υλικά!$B$3:$B$130,0),1),0)</f>
        <v>0</v>
      </c>
      <c r="G202" s="17">
        <f>IF(C202&lt;&gt;"",$E202*INDEX(Υλικά!$H$3:$H$130,MATCH($C202,Υλικά!$B$3:$B$130,0),1)/INDEX(Υλικά!$E$3:$E$130,MATCH($C202,Υλικά!$B$3:$B$130,0),1),0)</f>
        <v>0</v>
      </c>
      <c r="H202" s="18">
        <f>IF(C202&lt;&gt;"",$E202*INDEX(Υλικά!$I$3:$I$130,MATCH($C202,Υλικά!$B$3:$B$130,0),1)/INDEX(Υλικά!$E$3:$E$130,MATCH($C202,Υλικά!$B$3:$B$130,0),1),0)</f>
        <v>27.99</v>
      </c>
      <c r="I202" s="16">
        <f>$F202*Ref!$B$2</f>
        <v>0</v>
      </c>
      <c r="J202" s="17">
        <f>$G202*Ref!$B$3</f>
        <v>0</v>
      </c>
      <c r="K202" s="18">
        <f>$H202*Ref!$B$4</f>
        <v>251.91</v>
      </c>
      <c r="L202" s="19">
        <f t="shared" si="7"/>
        <v>251.91</v>
      </c>
      <c r="M202" s="3"/>
    </row>
    <row r="203" spans="1:13" x14ac:dyDescent="0.35">
      <c r="A203" s="11">
        <f t="shared" si="6"/>
        <v>3</v>
      </c>
      <c r="B203" s="23" t="s">
        <v>224</v>
      </c>
      <c r="C203" s="3" t="s">
        <v>11</v>
      </c>
      <c r="D203" s="3" t="str">
        <f>IF(C203&lt;&gt;"",INDEX(Υλικά!$D$3:$D$130,MATCH(C203,Υλικά!$B$3:$B$130,0),1),"")</f>
        <v>pc</v>
      </c>
      <c r="E203" s="41">
        <v>1</v>
      </c>
      <c r="F203" s="16">
        <f>IF(C203&lt;&gt;"",$E203*INDEX(Υλικά!$G$3:$G$130,MATCH($C203,Υλικά!$B$3:$B$130,0),1)/INDEX(Υλικά!$E$3:$E$130,MATCH($C203,Υλικά!$B$3:$B$130,0),1),0)</f>
        <v>4.8</v>
      </c>
      <c r="G203" s="17">
        <f>IF(C203&lt;&gt;"",$E203*INDEX(Υλικά!$H$3:$H$130,MATCH($C203,Υλικά!$B$3:$B$130,0),1)/INDEX(Υλικά!$E$3:$E$130,MATCH($C203,Υλικά!$B$3:$B$130,0),1),0)</f>
        <v>18.399999999999999</v>
      </c>
      <c r="H203" s="18">
        <f>IF(C203&lt;&gt;"",$E203*INDEX(Υλικά!$I$3:$I$130,MATCH($C203,Υλικά!$B$3:$B$130,0),1)/INDEX(Υλικά!$E$3:$E$130,MATCH($C203,Υλικά!$B$3:$B$130,0),1),0)</f>
        <v>0.12</v>
      </c>
      <c r="I203" s="16">
        <f>$F203*Ref!$B$2</f>
        <v>19.2</v>
      </c>
      <c r="J203" s="17">
        <f>$G203*Ref!$B$3</f>
        <v>73.599999999999994</v>
      </c>
      <c r="K203" s="18">
        <f>$H203*Ref!$B$4</f>
        <v>1.08</v>
      </c>
      <c r="L203" s="19">
        <f t="shared" si="7"/>
        <v>93.88</v>
      </c>
      <c r="M203" s="3"/>
    </row>
    <row r="204" spans="1:13" x14ac:dyDescent="0.35">
      <c r="A204" s="11">
        <f t="shared" si="6"/>
        <v>4</v>
      </c>
      <c r="B204" s="23" t="s">
        <v>224</v>
      </c>
      <c r="C204" s="3" t="s">
        <v>13</v>
      </c>
      <c r="D204" s="3" t="str">
        <f>IF(C204&lt;&gt;"",INDEX(Υλικά!$D$3:$D$130,MATCH(C204,Υλικά!$B$3:$B$130,0),1),"")</f>
        <v>gr</v>
      </c>
      <c r="E204" s="41">
        <v>500</v>
      </c>
      <c r="F204" s="16">
        <f>IF(C204&lt;&gt;"",$E204*INDEX(Υλικά!$G$3:$G$130,MATCH($C204,Υλικά!$B$3:$B$130,0),1)/INDEX(Υλικά!$E$3:$E$130,MATCH($C204,Υλικά!$B$3:$B$130,0),1),0)</f>
        <v>4.5</v>
      </c>
      <c r="G204" s="17">
        <f>IF(C204&lt;&gt;"",$E204*INDEX(Υλικά!$H$3:$H$130,MATCH($C204,Υλικά!$B$3:$B$130,0),1)/INDEX(Υλικά!$E$3:$E$130,MATCH($C204,Υλικά!$B$3:$B$130,0),1),0)</f>
        <v>23</v>
      </c>
      <c r="H204" s="18">
        <f>IF(C204&lt;&gt;"",$E204*INDEX(Υλικά!$I$3:$I$130,MATCH($C204,Υλικά!$B$3:$B$130,0),1)/INDEX(Υλικά!$E$3:$E$130,MATCH($C204,Υλικά!$B$3:$B$130,0),1),0)</f>
        <v>1</v>
      </c>
      <c r="I204" s="16">
        <f>$F204*Ref!$B$2</f>
        <v>18</v>
      </c>
      <c r="J204" s="17">
        <f>$G204*Ref!$B$3</f>
        <v>92</v>
      </c>
      <c r="K204" s="18">
        <f>$H204*Ref!$B$4</f>
        <v>9</v>
      </c>
      <c r="L204" s="19">
        <f t="shared" si="7"/>
        <v>119</v>
      </c>
      <c r="M204" s="3"/>
    </row>
    <row r="205" spans="1:13" x14ac:dyDescent="0.35">
      <c r="A205" s="11">
        <f t="shared" si="6"/>
        <v>1</v>
      </c>
      <c r="B205" s="23" t="s">
        <v>226</v>
      </c>
      <c r="C205" s="3" t="s">
        <v>227</v>
      </c>
      <c r="D205" s="3" t="str">
        <f>IF(C205&lt;&gt;"",INDEX(Υλικά!$D$3:$D$130,MATCH(C205,Υλικά!$B$3:$B$130,0),1),"")</f>
        <v>gr</v>
      </c>
      <c r="E205" s="41">
        <v>500</v>
      </c>
      <c r="F205" s="16">
        <f>IF(C205&lt;&gt;"",$E205*INDEX(Υλικά!$G$3:$G$130,MATCH($C205,Υλικά!$B$3:$B$130,0),1)/INDEX(Υλικά!$E$3:$E$130,MATCH($C205,Υλικά!$B$3:$B$130,0),1),0)</f>
        <v>107</v>
      </c>
      <c r="G205" s="17">
        <f>IF(C205&lt;&gt;"",$E205*INDEX(Υλικά!$H$3:$H$130,MATCH($C205,Υλικά!$B$3:$B$130,0),1)/INDEX(Υλικά!$E$3:$E$130,MATCH($C205,Υλικά!$B$3:$B$130,0),1),0)</f>
        <v>300</v>
      </c>
      <c r="H205" s="18">
        <f>IF(C205&lt;&gt;"",$E205*INDEX(Υλικά!$I$3:$I$130,MATCH($C205,Υλικά!$B$3:$B$130,0),1)/INDEX(Υλικά!$E$3:$E$130,MATCH($C205,Υλικά!$B$3:$B$130,0),1),0)</f>
        <v>9</v>
      </c>
      <c r="I205" s="16">
        <f>$F205*Ref!$B$2</f>
        <v>428</v>
      </c>
      <c r="J205" s="17">
        <f>$G205*Ref!$B$3</f>
        <v>1200</v>
      </c>
      <c r="K205" s="18">
        <f>$H205*Ref!$B$4</f>
        <v>81</v>
      </c>
      <c r="L205" s="19">
        <f t="shared" si="7"/>
        <v>1709</v>
      </c>
      <c r="M205" s="3"/>
    </row>
    <row r="206" spans="1:13" x14ac:dyDescent="0.35">
      <c r="A206" s="11">
        <f t="shared" si="6"/>
        <v>2</v>
      </c>
      <c r="B206" s="23" t="s">
        <v>226</v>
      </c>
      <c r="C206" s="3" t="s">
        <v>27</v>
      </c>
      <c r="D206" s="3" t="str">
        <f>IF(C206&lt;&gt;"",INDEX(Υλικά!$D$3:$D$130,MATCH(C206,Υλικά!$B$3:$B$130,0),1),"")</f>
        <v>gr</v>
      </c>
      <c r="E206" s="41">
        <v>450</v>
      </c>
      <c r="F206" s="16">
        <f>IF(C206&lt;&gt;"",$E206*INDEX(Υλικά!$G$3:$G$130,MATCH($C206,Υλικά!$B$3:$B$130,0),1)/INDEX(Υλικά!$E$3:$E$130,MATCH($C206,Υλικά!$B$3:$B$130,0),1),0)</f>
        <v>4.95</v>
      </c>
      <c r="G206" s="17">
        <f>IF(C206&lt;&gt;"",$E206*INDEX(Υλικά!$H$3:$H$130,MATCH($C206,Υλικά!$B$3:$B$130,0),1)/INDEX(Υλικά!$E$3:$E$130,MATCH($C206,Υλικά!$B$3:$B$130,0),1),0)</f>
        <v>41.85</v>
      </c>
      <c r="H206" s="18">
        <f>IF(C206&lt;&gt;"",$E206*INDEX(Υλικά!$I$3:$I$130,MATCH($C206,Υλικά!$B$3:$B$130,0),1)/INDEX(Υλικά!$E$3:$E$130,MATCH($C206,Υλικά!$B$3:$B$130,0),1),0)</f>
        <v>0.45</v>
      </c>
      <c r="I206" s="16">
        <f>$F206*Ref!$B$2</f>
        <v>19.8</v>
      </c>
      <c r="J206" s="17">
        <f>$G206*Ref!$B$3</f>
        <v>167.4</v>
      </c>
      <c r="K206" s="18">
        <f>$H206*Ref!$B$4</f>
        <v>4.05</v>
      </c>
      <c r="L206" s="19">
        <f t="shared" si="7"/>
        <v>191.25000000000003</v>
      </c>
      <c r="M206" s="3"/>
    </row>
    <row r="207" spans="1:13" x14ac:dyDescent="0.35">
      <c r="A207" s="11">
        <f t="shared" si="6"/>
        <v>3</v>
      </c>
      <c r="B207" s="23" t="s">
        <v>226</v>
      </c>
      <c r="C207" s="3" t="s">
        <v>179</v>
      </c>
      <c r="D207" s="3" t="str">
        <f>IF(C207&lt;&gt;"",INDEX(Υλικά!$D$3:$D$130,MATCH(C207,Υλικά!$B$3:$B$130,0),1),"")</f>
        <v>gr</v>
      </c>
      <c r="E207" s="41">
        <v>200</v>
      </c>
      <c r="F207" s="16">
        <f>IF(C207&lt;&gt;"",$E207*INDEX(Υλικά!$G$3:$G$130,MATCH($C207,Υλικά!$B$3:$B$130,0),1)/INDEX(Υλικά!$E$3:$E$130,MATCH($C207,Υλικά!$B$3:$B$130,0),1),0)</f>
        <v>1.4</v>
      </c>
      <c r="G207" s="17">
        <f>IF(C207&lt;&gt;"",$E207*INDEX(Υλικά!$H$3:$H$130,MATCH($C207,Υλικά!$B$3:$B$130,0),1)/INDEX(Υλικά!$E$3:$E$130,MATCH($C207,Υλικά!$B$3:$B$130,0),1),0)</f>
        <v>6</v>
      </c>
      <c r="H207" s="18">
        <f>IF(C207&lt;&gt;"",$E207*INDEX(Υλικά!$I$3:$I$130,MATCH($C207,Υλικά!$B$3:$B$130,0),1)/INDEX(Υλικά!$E$3:$E$130,MATCH($C207,Υλικά!$B$3:$B$130,0),1),0)</f>
        <v>0.4</v>
      </c>
      <c r="I207" s="16">
        <f>$F207*Ref!$B$2</f>
        <v>5.6</v>
      </c>
      <c r="J207" s="17">
        <f>$G207*Ref!$B$3</f>
        <v>24</v>
      </c>
      <c r="K207" s="18">
        <f>$H207*Ref!$B$4</f>
        <v>3.6</v>
      </c>
      <c r="L207" s="19">
        <f t="shared" si="7"/>
        <v>33.200000000000003</v>
      </c>
      <c r="M207" s="3"/>
    </row>
    <row r="208" spans="1:13" x14ac:dyDescent="0.35">
      <c r="A208" s="11">
        <f t="shared" si="6"/>
        <v>4</v>
      </c>
      <c r="B208" s="23" t="s">
        <v>226</v>
      </c>
      <c r="C208" s="3" t="s">
        <v>120</v>
      </c>
      <c r="D208" s="3" t="str">
        <f>IF(C208&lt;&gt;"",INDEX(Υλικά!$D$3:$D$130,MATCH(C208,Υλικά!$B$3:$B$130,0),1),"")</f>
        <v>gr</v>
      </c>
      <c r="E208" s="41">
        <v>420</v>
      </c>
      <c r="F208" s="16">
        <f>IF(C208&lt;&gt;"",$E208*INDEX(Υλικά!$G$3:$G$130,MATCH($C208,Υλικά!$B$3:$B$130,0),1)/INDEX(Υλικά!$E$3:$E$130,MATCH($C208,Υλικά!$B$3:$B$130,0),1),0)</f>
        <v>4.620000000000001</v>
      </c>
      <c r="G208" s="17">
        <f>IF(C208&lt;&gt;"",$E208*INDEX(Υλικά!$H$3:$H$130,MATCH($C208,Υλικά!$B$3:$B$130,0),1)/INDEX(Υλικά!$E$3:$E$130,MATCH($C208,Υλικά!$B$3:$B$130,0),1),0)</f>
        <v>40.739999999999995</v>
      </c>
      <c r="H208" s="18">
        <f>IF(C208&lt;&gt;"",$E208*INDEX(Υλικά!$I$3:$I$130,MATCH($C208,Υλικά!$B$3:$B$130,0),1)/INDEX(Υλικά!$E$3:$E$130,MATCH($C208,Υλικά!$B$3:$B$130,0),1),0)</f>
        <v>0.84</v>
      </c>
      <c r="I208" s="16">
        <f>$F208*Ref!$B$2</f>
        <v>18.480000000000004</v>
      </c>
      <c r="J208" s="17">
        <f>$G208*Ref!$B$3</f>
        <v>162.95999999999998</v>
      </c>
      <c r="K208" s="18">
        <f>$H208*Ref!$B$4</f>
        <v>7.56</v>
      </c>
      <c r="L208" s="19">
        <f t="shared" si="7"/>
        <v>189</v>
      </c>
      <c r="M208" s="3"/>
    </row>
    <row r="209" spans="1:13" x14ac:dyDescent="0.35">
      <c r="A209" s="11">
        <f t="shared" si="6"/>
        <v>5</v>
      </c>
      <c r="B209" s="23" t="s">
        <v>226</v>
      </c>
      <c r="C209" s="3" t="s">
        <v>162</v>
      </c>
      <c r="D209" s="3" t="str">
        <f>IF(C209&lt;&gt;"",INDEX(Υλικά!$D$3:$D$130,MATCH(C209,Υλικά!$B$3:$B$130,0),1),"")</f>
        <v>gr</v>
      </c>
      <c r="E209" s="41">
        <v>370</v>
      </c>
      <c r="F209" s="16">
        <f>IF(C209&lt;&gt;"",$E209*INDEX(Υλικά!$G$3:$G$130,MATCH($C209,Υλικά!$B$3:$B$130,0),1)/INDEX(Υλικά!$E$3:$E$130,MATCH($C209,Υλικά!$B$3:$B$130,0),1),0)</f>
        <v>4.4400000000000004</v>
      </c>
      <c r="G209" s="17">
        <f>IF(C209&lt;&gt;"",$E209*INDEX(Υλικά!$H$3:$H$130,MATCH($C209,Υλικά!$B$3:$B$130,0),1)/INDEX(Υλικά!$E$3:$E$130,MATCH($C209,Υλικά!$B$3:$B$130,0),1),0)</f>
        <v>18.130000000000003</v>
      </c>
      <c r="H209" s="18">
        <f>IF(C209&lt;&gt;"",$E209*INDEX(Υλικά!$I$3:$I$130,MATCH($C209,Υλικά!$B$3:$B$130,0),1)/INDEX(Υλικά!$E$3:$E$130,MATCH($C209,Υλικά!$B$3:$B$130,0),1),0)</f>
        <v>1.1100000000000001</v>
      </c>
      <c r="I209" s="16">
        <f>$F209*Ref!$B$2</f>
        <v>17.760000000000002</v>
      </c>
      <c r="J209" s="17">
        <f>$G209*Ref!$B$3</f>
        <v>72.52000000000001</v>
      </c>
      <c r="K209" s="18">
        <f>$H209*Ref!$B$4</f>
        <v>9.99</v>
      </c>
      <c r="L209" s="19">
        <f t="shared" si="7"/>
        <v>100.27000000000001</v>
      </c>
      <c r="M209" s="3"/>
    </row>
    <row r="210" spans="1:13" x14ac:dyDescent="0.35">
      <c r="A210" s="11">
        <f t="shared" si="6"/>
        <v>6</v>
      </c>
      <c r="B210" s="23" t="s">
        <v>226</v>
      </c>
      <c r="C210" s="3" t="s">
        <v>142</v>
      </c>
      <c r="D210" s="3" t="str">
        <f>IF(C210&lt;&gt;"",INDEX(Υλικά!$D$3:$D$130,MATCH(C210,Υλικά!$B$3:$B$130,0),1),"")</f>
        <v>gr</v>
      </c>
      <c r="E210" s="41">
        <v>15</v>
      </c>
      <c r="F210" s="16">
        <f>IF(C210&lt;&gt;"",$E210*INDEX(Υλικά!$G$3:$G$130,MATCH($C210,Υλικά!$B$3:$B$130,0),1)/INDEX(Υλικά!$E$3:$E$130,MATCH($C210,Υλικά!$B$3:$B$130,0),1),0)</f>
        <v>0.63</v>
      </c>
      <c r="G210" s="17">
        <f>IF(C210&lt;&gt;"",$E210*INDEX(Υλικά!$H$3:$H$130,MATCH($C210,Υλικά!$B$3:$B$130,0),1)/INDEX(Υλικά!$E$3:$E$130,MATCH($C210,Υλικά!$B$3:$B$130,0),1),0)</f>
        <v>2.4150000000000005</v>
      </c>
      <c r="H210" s="18">
        <f>IF(C210&lt;&gt;"",$E210*INDEX(Υλικά!$I$3:$I$130,MATCH($C210,Υλικά!$B$3:$B$130,0),1)/INDEX(Υλικά!$E$3:$E$130,MATCH($C210,Υλικά!$B$3:$B$130,0),1),0)</f>
        <v>0.03</v>
      </c>
      <c r="I210" s="16">
        <f>$F210*Ref!$B$2</f>
        <v>2.52</v>
      </c>
      <c r="J210" s="17">
        <f>$G210*Ref!$B$3</f>
        <v>9.6600000000000019</v>
      </c>
      <c r="K210" s="18">
        <f>$H210*Ref!$B$4</f>
        <v>0.27</v>
      </c>
      <c r="L210" s="19">
        <f t="shared" si="7"/>
        <v>12.450000000000001</v>
      </c>
      <c r="M210" s="3"/>
    </row>
    <row r="211" spans="1:13" x14ac:dyDescent="0.35">
      <c r="A211" s="11">
        <f t="shared" si="6"/>
        <v>7</v>
      </c>
      <c r="B211" s="23" t="s">
        <v>226</v>
      </c>
      <c r="C211" s="3" t="s">
        <v>8</v>
      </c>
      <c r="D211" s="3" t="str">
        <f>IF(C211&lt;&gt;"",INDEX(Υλικά!$D$3:$D$130,MATCH(C211,Υλικά!$B$3:$B$130,0),1),"")</f>
        <v>gr</v>
      </c>
      <c r="E211" s="41">
        <v>70</v>
      </c>
      <c r="F211" s="16">
        <f>IF(C211&lt;&gt;"",$E211*INDEX(Υλικά!$G$3:$G$130,MATCH($C211,Υλικά!$B$3:$B$130,0),1)/INDEX(Υλικά!$E$3:$E$130,MATCH($C211,Υλικά!$B$3:$B$130,0),1),0)</f>
        <v>0</v>
      </c>
      <c r="G211" s="17">
        <f>IF(C211&lt;&gt;"",$E211*INDEX(Υλικά!$H$3:$H$130,MATCH($C211,Υλικά!$B$3:$B$130,0),1)/INDEX(Υλικά!$E$3:$E$130,MATCH($C211,Υλικά!$B$3:$B$130,0),1),0)</f>
        <v>0</v>
      </c>
      <c r="H211" s="18">
        <f>IF(C211&lt;&gt;"",$E211*INDEX(Υλικά!$I$3:$I$130,MATCH($C211,Υλικά!$B$3:$B$130,0),1)/INDEX(Υλικά!$E$3:$E$130,MATCH($C211,Υλικά!$B$3:$B$130,0),1),0)</f>
        <v>65.31</v>
      </c>
      <c r="I211" s="16">
        <f>$F211*Ref!$B$2</f>
        <v>0</v>
      </c>
      <c r="J211" s="17">
        <f>$G211*Ref!$B$3</f>
        <v>0</v>
      </c>
      <c r="K211" s="18">
        <f>$H211*Ref!$B$4</f>
        <v>587.79</v>
      </c>
      <c r="L211" s="19">
        <f t="shared" si="7"/>
        <v>587.79</v>
      </c>
      <c r="M211" s="3"/>
    </row>
    <row r="212" spans="1:13" x14ac:dyDescent="0.35">
      <c r="A212" s="11">
        <f t="shared" si="6"/>
        <v>1</v>
      </c>
      <c r="B212" s="23" t="s">
        <v>228</v>
      </c>
      <c r="C212" s="3" t="s">
        <v>8</v>
      </c>
      <c r="D212" s="3" t="str">
        <f>IF(C212&lt;&gt;"",INDEX(Υλικά!$D$3:$D$130,MATCH(C212,Υλικά!$B$3:$B$130,0),1),"")</f>
        <v>gr</v>
      </c>
      <c r="E212" s="41">
        <v>40</v>
      </c>
      <c r="F212" s="16">
        <f>IF(C212&lt;&gt;"",$E212*INDEX(Υλικά!$G$3:$G$130,MATCH($C212,Υλικά!$B$3:$B$130,0),1)/INDEX(Υλικά!$E$3:$E$130,MATCH($C212,Υλικά!$B$3:$B$130,0),1),0)</f>
        <v>0</v>
      </c>
      <c r="G212" s="17">
        <f>IF(C212&lt;&gt;"",$E212*INDEX(Υλικά!$H$3:$H$130,MATCH($C212,Υλικά!$B$3:$B$130,0),1)/INDEX(Υλικά!$E$3:$E$130,MATCH($C212,Υλικά!$B$3:$B$130,0),1),0)</f>
        <v>0</v>
      </c>
      <c r="H212" s="18">
        <f>IF(C212&lt;&gt;"",$E212*INDEX(Υλικά!$I$3:$I$130,MATCH($C212,Υλικά!$B$3:$B$130,0),1)/INDEX(Υλικά!$E$3:$E$130,MATCH($C212,Υλικά!$B$3:$B$130,0),1),0)</f>
        <v>37.32</v>
      </c>
      <c r="I212" s="16">
        <f>$F212*Ref!$B$2</f>
        <v>0</v>
      </c>
      <c r="J212" s="17">
        <f>$G212*Ref!$B$3</f>
        <v>0</v>
      </c>
      <c r="K212" s="18">
        <f>$H212*Ref!$B$4</f>
        <v>335.88</v>
      </c>
      <c r="L212" s="19">
        <f t="shared" si="7"/>
        <v>335.88</v>
      </c>
      <c r="M212" s="3"/>
    </row>
    <row r="213" spans="1:13" x14ac:dyDescent="0.35">
      <c r="A213" s="11">
        <f t="shared" si="6"/>
        <v>2</v>
      </c>
      <c r="B213" s="23" t="s">
        <v>228</v>
      </c>
      <c r="C213" s="3" t="s">
        <v>191</v>
      </c>
      <c r="D213" s="3" t="str">
        <f>IF(C213&lt;&gt;"",INDEX(Υλικά!$D$3:$D$130,MATCH(C213,Υλικά!$B$3:$B$130,0),1),"")</f>
        <v>gr</v>
      </c>
      <c r="E213" s="41">
        <v>120</v>
      </c>
      <c r="F213" s="16">
        <f>IF(C213&lt;&gt;"",$E213*INDEX(Υλικά!$G$3:$G$130,MATCH($C213,Υλικά!$B$3:$B$130,0),1)/INDEX(Υλικά!$E$3:$E$130,MATCH($C213,Υλικά!$B$3:$B$130,0),1),0)</f>
        <v>1.8</v>
      </c>
      <c r="G213" s="17">
        <f>IF(C213&lt;&gt;"",$E213*INDEX(Υλικά!$H$3:$H$130,MATCH($C213,Υλικά!$B$3:$B$130,0),1)/INDEX(Υλικά!$E$3:$E$130,MATCH($C213,Υλικά!$B$3:$B$130,0),1),0)</f>
        <v>16.8</v>
      </c>
      <c r="H213" s="18">
        <f>IF(C213&lt;&gt;"",$E213*INDEX(Υλικά!$I$3:$I$130,MATCH($C213,Υλικά!$B$3:$B$130,0),1)/INDEX(Υλικά!$E$3:$E$130,MATCH($C213,Υλικά!$B$3:$B$130,0),1),0)</f>
        <v>0.36</v>
      </c>
      <c r="I213" s="16">
        <f>$F213*Ref!$B$2</f>
        <v>7.2</v>
      </c>
      <c r="J213" s="17">
        <f>$G213*Ref!$B$3</f>
        <v>67.2</v>
      </c>
      <c r="K213" s="18">
        <f>$H213*Ref!$B$4</f>
        <v>3.2399999999999998</v>
      </c>
      <c r="L213" s="19">
        <f t="shared" si="7"/>
        <v>77.64</v>
      </c>
      <c r="M213" s="3"/>
    </row>
    <row r="214" spans="1:13" x14ac:dyDescent="0.35">
      <c r="A214" s="11">
        <f t="shared" si="6"/>
        <v>3</v>
      </c>
      <c r="B214" s="23" t="s">
        <v>228</v>
      </c>
      <c r="C214" s="3" t="s">
        <v>27</v>
      </c>
      <c r="D214" s="3" t="str">
        <f>IF(C214&lt;&gt;"",INDEX(Υλικά!$D$3:$D$130,MATCH(C214,Υλικά!$B$3:$B$130,0),1),"")</f>
        <v>gr</v>
      </c>
      <c r="E214" s="41">
        <v>160</v>
      </c>
      <c r="F214" s="16">
        <f>IF(C214&lt;&gt;"",$E214*INDEX(Υλικά!$G$3:$G$130,MATCH($C214,Υλικά!$B$3:$B$130,0),1)/INDEX(Υλικά!$E$3:$E$130,MATCH($C214,Υλικά!$B$3:$B$130,0),1),0)</f>
        <v>1.76</v>
      </c>
      <c r="G214" s="17">
        <f>IF(C214&lt;&gt;"",$E214*INDEX(Υλικά!$H$3:$H$130,MATCH($C214,Υλικά!$B$3:$B$130,0),1)/INDEX(Υλικά!$E$3:$E$130,MATCH($C214,Υλικά!$B$3:$B$130,0),1),0)</f>
        <v>14.88</v>
      </c>
      <c r="H214" s="18">
        <f>IF(C214&lt;&gt;"",$E214*INDEX(Υλικά!$I$3:$I$130,MATCH($C214,Υλικά!$B$3:$B$130,0),1)/INDEX(Υλικά!$E$3:$E$130,MATCH($C214,Υλικά!$B$3:$B$130,0),1),0)</f>
        <v>0.16</v>
      </c>
      <c r="I214" s="16">
        <f>$F214*Ref!$B$2</f>
        <v>7.04</v>
      </c>
      <c r="J214" s="17">
        <f>$G214*Ref!$B$3</f>
        <v>59.52</v>
      </c>
      <c r="K214" s="18">
        <f>$H214*Ref!$B$4</f>
        <v>1.44</v>
      </c>
      <c r="L214" s="19">
        <f t="shared" si="7"/>
        <v>68</v>
      </c>
      <c r="M214" s="3"/>
    </row>
    <row r="215" spans="1:13" x14ac:dyDescent="0.35">
      <c r="A215" s="11">
        <f t="shared" si="6"/>
        <v>4</v>
      </c>
      <c r="B215" s="23" t="s">
        <v>228</v>
      </c>
      <c r="C215" s="3" t="s">
        <v>109</v>
      </c>
      <c r="D215" s="3" t="str">
        <f>IF(C215&lt;&gt;"",INDEX(Υλικά!$D$3:$D$130,MATCH(C215,Υλικά!$B$3:$B$130,0),1),"")</f>
        <v>gr</v>
      </c>
      <c r="E215" s="41">
        <v>200</v>
      </c>
      <c r="F215" s="16">
        <f>IF(C215&lt;&gt;"",$E215*INDEX(Υλικά!$G$3:$G$130,MATCH($C215,Υλικά!$B$3:$B$130,0),1)/INDEX(Υλικά!$E$3:$E$130,MATCH($C215,Υλικά!$B$3:$B$130,0),1),0)</f>
        <v>2.4</v>
      </c>
      <c r="G215" s="17">
        <f>IF(C215&lt;&gt;"",$E215*INDEX(Υλικά!$H$3:$H$130,MATCH($C215,Υλικά!$B$3:$B$130,0),1)/INDEX(Υλικά!$E$3:$E$130,MATCH($C215,Υλικά!$B$3:$B$130,0),1),0)</f>
        <v>6.2</v>
      </c>
      <c r="H215" s="18">
        <f>IF(C215&lt;&gt;"",$E215*INDEX(Υλικά!$I$3:$I$130,MATCH($C215,Υλικά!$B$3:$B$130,0),1)/INDEX(Υλικά!$E$3:$E$130,MATCH($C215,Υλικά!$B$3:$B$130,0),1),0)</f>
        <v>0.6</v>
      </c>
      <c r="I215" s="16">
        <f>$F215*Ref!$B$2</f>
        <v>9.6</v>
      </c>
      <c r="J215" s="17">
        <f>$G215*Ref!$B$3</f>
        <v>24.8</v>
      </c>
      <c r="K215" s="18">
        <f>$H215*Ref!$B$4</f>
        <v>5.3999999999999995</v>
      </c>
      <c r="L215" s="19">
        <f t="shared" si="7"/>
        <v>39.799999999999997</v>
      </c>
      <c r="M215" s="3"/>
    </row>
    <row r="216" spans="1:13" x14ac:dyDescent="0.35">
      <c r="A216" s="11">
        <f t="shared" si="6"/>
        <v>5</v>
      </c>
      <c r="B216" s="23" t="s">
        <v>228</v>
      </c>
      <c r="C216" s="3" t="s">
        <v>162</v>
      </c>
      <c r="D216" s="3" t="str">
        <f>IF(C216&lt;&gt;"",INDEX(Υλικά!$D$3:$D$130,MATCH(C216,Υλικά!$B$3:$B$130,0),1),"")</f>
        <v>gr</v>
      </c>
      <c r="E216" s="41">
        <v>100</v>
      </c>
      <c r="F216" s="16">
        <f>IF(C216&lt;&gt;"",$E216*INDEX(Υλικά!$G$3:$G$130,MATCH($C216,Υλικά!$B$3:$B$130,0),1)/INDEX(Υλικά!$E$3:$E$130,MATCH($C216,Υλικά!$B$3:$B$130,0),1),0)</f>
        <v>1.2</v>
      </c>
      <c r="G216" s="17">
        <f>IF(C216&lt;&gt;"",$E216*INDEX(Υλικά!$H$3:$H$130,MATCH($C216,Υλικά!$B$3:$B$130,0),1)/INDEX(Υλικά!$E$3:$E$130,MATCH($C216,Υλικά!$B$3:$B$130,0),1),0)</f>
        <v>4.9000000000000004</v>
      </c>
      <c r="H216" s="18">
        <f>IF(C216&lt;&gt;"",$E216*INDEX(Υλικά!$I$3:$I$130,MATCH($C216,Υλικά!$B$3:$B$130,0),1)/INDEX(Υλικά!$E$3:$E$130,MATCH($C216,Υλικά!$B$3:$B$130,0),1),0)</f>
        <v>0.3</v>
      </c>
      <c r="I216" s="16">
        <f>$F216*Ref!$B$2</f>
        <v>4.8</v>
      </c>
      <c r="J216" s="17">
        <f>$G216*Ref!$B$3</f>
        <v>19.600000000000001</v>
      </c>
      <c r="K216" s="18">
        <f>$H216*Ref!$B$4</f>
        <v>2.6999999999999997</v>
      </c>
      <c r="L216" s="19">
        <f t="shared" si="7"/>
        <v>27.1</v>
      </c>
      <c r="M216" s="3"/>
    </row>
    <row r="217" spans="1:13" x14ac:dyDescent="0.35">
      <c r="A217" s="11">
        <f t="shared" si="6"/>
        <v>6</v>
      </c>
      <c r="B217" s="23" t="s">
        <v>228</v>
      </c>
      <c r="C217" s="3" t="s">
        <v>142</v>
      </c>
      <c r="D217" s="3" t="str">
        <f>IF(C217&lt;&gt;"",INDEX(Υλικά!$D$3:$D$130,MATCH(C217,Υλικά!$B$3:$B$130,0),1),"")</f>
        <v>gr</v>
      </c>
      <c r="E217" s="41">
        <v>15</v>
      </c>
      <c r="F217" s="16">
        <f>IF(C217&lt;&gt;"",$E217*INDEX(Υλικά!$G$3:$G$130,MATCH($C217,Υλικά!$B$3:$B$130,0),1)/INDEX(Υλικά!$E$3:$E$130,MATCH($C217,Υλικά!$B$3:$B$130,0),1),0)</f>
        <v>0.63</v>
      </c>
      <c r="G217" s="17">
        <f>IF(C217&lt;&gt;"",$E217*INDEX(Υλικά!$H$3:$H$130,MATCH($C217,Υλικά!$B$3:$B$130,0),1)/INDEX(Υλικά!$E$3:$E$130,MATCH($C217,Υλικά!$B$3:$B$130,0),1),0)</f>
        <v>2.4150000000000005</v>
      </c>
      <c r="H217" s="18">
        <f>IF(C217&lt;&gt;"",$E217*INDEX(Υλικά!$I$3:$I$130,MATCH($C217,Υλικά!$B$3:$B$130,0),1)/INDEX(Υλικά!$E$3:$E$130,MATCH($C217,Υλικά!$B$3:$B$130,0),1),0)</f>
        <v>0.03</v>
      </c>
      <c r="I217" s="16">
        <f>$F217*Ref!$B$2</f>
        <v>2.52</v>
      </c>
      <c r="J217" s="17">
        <f>$G217*Ref!$B$3</f>
        <v>9.6600000000000019</v>
      </c>
      <c r="K217" s="18">
        <f>$H217*Ref!$B$4</f>
        <v>0.27</v>
      </c>
      <c r="L217" s="19">
        <f t="shared" si="7"/>
        <v>12.450000000000001</v>
      </c>
      <c r="M217" s="3"/>
    </row>
    <row r="218" spans="1:13" x14ac:dyDescent="0.35">
      <c r="A218" s="11">
        <f t="shared" si="6"/>
        <v>1</v>
      </c>
      <c r="B218" s="23" t="s">
        <v>235</v>
      </c>
      <c r="C218" s="3" t="s">
        <v>234</v>
      </c>
      <c r="D218" s="3" t="str">
        <f>IF(C218&lt;&gt;"",INDEX(Υλικά!$D$3:$D$130,MATCH(C218,Υλικά!$B$3:$B$130,0),1),"")</f>
        <v>gr</v>
      </c>
      <c r="E218" s="41">
        <v>500</v>
      </c>
      <c r="F218" s="16">
        <f>IF(C218&lt;&gt;"",$E218*INDEX(Υλικά!$G$3:$G$130,MATCH($C218,Υλικά!$B$3:$B$130,0),1)/INDEX(Υλικά!$E$3:$E$130,MATCH($C218,Υλικά!$B$3:$B$130,0),1),0)</f>
        <v>95</v>
      </c>
      <c r="G218" s="17">
        <f>IF(C218&lt;&gt;"",$E218*INDEX(Υλικά!$H$3:$H$130,MATCH($C218,Υλικά!$B$3:$B$130,0),1)/INDEX(Υλικά!$E$3:$E$130,MATCH($C218,Υλικά!$B$3:$B$130,0),1),0)</f>
        <v>305</v>
      </c>
      <c r="H218" s="18">
        <f>IF(C218&lt;&gt;"",$E218*INDEX(Υλικά!$I$3:$I$130,MATCH($C218,Υλικά!$B$3:$B$130,0),1)/INDEX(Υλικά!$E$3:$E$130,MATCH($C218,Υλικά!$B$3:$B$130,0),1),0)</f>
        <v>30</v>
      </c>
      <c r="I218" s="16">
        <f>$F218*Ref!$B$2</f>
        <v>380</v>
      </c>
      <c r="J218" s="17">
        <f>$G218*Ref!$B$3</f>
        <v>1220</v>
      </c>
      <c r="K218" s="18">
        <f>$H218*Ref!$B$4</f>
        <v>270</v>
      </c>
      <c r="L218" s="19">
        <f t="shared" si="7"/>
        <v>1870</v>
      </c>
      <c r="M218" s="3"/>
    </row>
    <row r="219" spans="1:13" x14ac:dyDescent="0.35">
      <c r="A219" s="11">
        <f t="shared" si="6"/>
        <v>2</v>
      </c>
      <c r="B219" s="23" t="s">
        <v>235</v>
      </c>
      <c r="C219" s="3" t="s">
        <v>8</v>
      </c>
      <c r="D219" s="3" t="str">
        <f>IF(C219&lt;&gt;"",INDEX(Υλικά!$D$3:$D$130,MATCH(C219,Υλικά!$B$3:$B$130,0),1),"")</f>
        <v>gr</v>
      </c>
      <c r="E219" s="41">
        <v>50</v>
      </c>
      <c r="F219" s="16">
        <f>IF(C219&lt;&gt;"",$E219*INDEX(Υλικά!$G$3:$G$130,MATCH($C219,Υλικά!$B$3:$B$130,0),1)/INDEX(Υλικά!$E$3:$E$130,MATCH($C219,Υλικά!$B$3:$B$130,0),1),0)</f>
        <v>0</v>
      </c>
      <c r="G219" s="17">
        <f>IF(C219&lt;&gt;"",$E219*INDEX(Υλικά!$H$3:$H$130,MATCH($C219,Υλικά!$B$3:$B$130,0),1)/INDEX(Υλικά!$E$3:$E$130,MATCH($C219,Υλικά!$B$3:$B$130,0),1),0)</f>
        <v>0</v>
      </c>
      <c r="H219" s="18">
        <f>IF(C219&lt;&gt;"",$E219*INDEX(Υλικά!$I$3:$I$130,MATCH($C219,Υλικά!$B$3:$B$130,0),1)/INDEX(Υλικά!$E$3:$E$130,MATCH($C219,Υλικά!$B$3:$B$130,0),1),0)</f>
        <v>46.65</v>
      </c>
      <c r="I219" s="16">
        <f>$F219*Ref!$B$2</f>
        <v>0</v>
      </c>
      <c r="J219" s="17">
        <f>$G219*Ref!$B$3</f>
        <v>0</v>
      </c>
      <c r="K219" s="18">
        <f>$H219*Ref!$B$4</f>
        <v>419.84999999999997</v>
      </c>
      <c r="L219" s="19">
        <f t="shared" si="7"/>
        <v>419.84999999999997</v>
      </c>
      <c r="M219" s="3"/>
    </row>
    <row r="220" spans="1:13" x14ac:dyDescent="0.35">
      <c r="A220" s="11">
        <f t="shared" si="6"/>
        <v>3</v>
      </c>
      <c r="B220" s="23" t="s">
        <v>235</v>
      </c>
      <c r="C220" s="3" t="s">
        <v>27</v>
      </c>
      <c r="D220" s="3" t="str">
        <f>IF(C220&lt;&gt;"",INDEX(Υλικά!$D$3:$D$130,MATCH(C220,Υλικά!$B$3:$B$130,0),1),"")</f>
        <v>gr</v>
      </c>
      <c r="E220" s="41">
        <v>200</v>
      </c>
      <c r="F220" s="16">
        <f>IF(C220&lt;&gt;"",$E220*INDEX(Υλικά!$G$3:$G$130,MATCH($C220,Υλικά!$B$3:$B$130,0),1)/INDEX(Υλικά!$E$3:$E$130,MATCH($C220,Υλικά!$B$3:$B$130,0),1),0)</f>
        <v>2.2000000000000002</v>
      </c>
      <c r="G220" s="17">
        <f>IF(C220&lt;&gt;"",$E220*INDEX(Υλικά!$H$3:$H$130,MATCH($C220,Υλικά!$B$3:$B$130,0),1)/INDEX(Υλικά!$E$3:$E$130,MATCH($C220,Υλικά!$B$3:$B$130,0),1),0)</f>
        <v>18.600000000000001</v>
      </c>
      <c r="H220" s="18">
        <f>IF(C220&lt;&gt;"",$E220*INDEX(Υλικά!$I$3:$I$130,MATCH($C220,Υλικά!$B$3:$B$130,0),1)/INDEX(Υλικά!$E$3:$E$130,MATCH($C220,Υλικά!$B$3:$B$130,0),1),0)</f>
        <v>0.2</v>
      </c>
      <c r="I220" s="16">
        <f>$F220*Ref!$B$2</f>
        <v>8.8000000000000007</v>
      </c>
      <c r="J220" s="17">
        <f>$G220*Ref!$B$3</f>
        <v>74.400000000000006</v>
      </c>
      <c r="K220" s="18">
        <f>$H220*Ref!$B$4</f>
        <v>1.8</v>
      </c>
      <c r="L220" s="19">
        <f t="shared" si="7"/>
        <v>85</v>
      </c>
      <c r="M220" s="3"/>
    </row>
    <row r="221" spans="1:13" x14ac:dyDescent="0.35">
      <c r="A221" s="11">
        <f t="shared" si="6"/>
        <v>4</v>
      </c>
      <c r="B221" s="23" t="s">
        <v>235</v>
      </c>
      <c r="C221" s="3" t="s">
        <v>142</v>
      </c>
      <c r="D221" s="3" t="str">
        <f>IF(C221&lt;&gt;"",INDEX(Υλικά!$D$3:$D$130,MATCH(C221,Υλικά!$B$3:$B$130,0),1),"")</f>
        <v>gr</v>
      </c>
      <c r="E221" s="41">
        <v>20</v>
      </c>
      <c r="F221" s="16">
        <f>IF(C221&lt;&gt;"",$E221*INDEX(Υλικά!$G$3:$G$130,MATCH($C221,Υλικά!$B$3:$B$130,0),1)/INDEX(Υλικά!$E$3:$E$130,MATCH($C221,Υλικά!$B$3:$B$130,0),1),0)</f>
        <v>0.84</v>
      </c>
      <c r="G221" s="17">
        <f>IF(C221&lt;&gt;"",$E221*INDEX(Υλικά!$H$3:$H$130,MATCH($C221,Υλικά!$B$3:$B$130,0),1)/INDEX(Υλικά!$E$3:$E$130,MATCH($C221,Υλικά!$B$3:$B$130,0),1),0)</f>
        <v>3.22</v>
      </c>
      <c r="H221" s="18">
        <f>IF(C221&lt;&gt;"",$E221*INDEX(Υλικά!$I$3:$I$130,MATCH($C221,Υλικά!$B$3:$B$130,0),1)/INDEX(Υλικά!$E$3:$E$130,MATCH($C221,Υλικά!$B$3:$B$130,0),1),0)</f>
        <v>0.04</v>
      </c>
      <c r="I221" s="16">
        <f>$F221*Ref!$B$2</f>
        <v>3.36</v>
      </c>
      <c r="J221" s="17">
        <f>$G221*Ref!$B$3</f>
        <v>12.88</v>
      </c>
      <c r="K221" s="18">
        <f>$H221*Ref!$B$4</f>
        <v>0.36</v>
      </c>
      <c r="L221" s="19">
        <f t="shared" si="7"/>
        <v>16.600000000000001</v>
      </c>
      <c r="M221" s="3"/>
    </row>
    <row r="222" spans="1:13" x14ac:dyDescent="0.35">
      <c r="A222" s="11">
        <f t="shared" si="6"/>
        <v>1</v>
      </c>
      <c r="B222" s="23" t="s">
        <v>237</v>
      </c>
      <c r="C222" s="3" t="s">
        <v>21</v>
      </c>
      <c r="D222" s="3" t="str">
        <f>IF(B222&lt;&gt;"",INDEX(ΣυνδΑθρ!$I$2:$I$96,MATCH(B222,ΣυνδΑθρ!$A$2:$A$100,0),1),IF(C222&lt;&gt;"",INDEX(Υλικά!$D$3:$D$130,MATCH(C222,Υλικά!$B$3:$B$130,0),1),""))</f>
        <v>pc</v>
      </c>
      <c r="E222" s="10">
        <v>8</v>
      </c>
      <c r="F222" s="3">
        <v>2</v>
      </c>
      <c r="G222" s="17">
        <f>IF(C222&lt;&gt;"",$E222*INDEX(Υλικά!$H$3:$H$130,MATCH($C222,Υλικά!$B$3:$B$130,0),1)/INDEX(Υλικά!$E$3:$E$130,MATCH($C222,Υλικά!$B$3:$B$130,0),1),0)</f>
        <v>5.28</v>
      </c>
      <c r="H222" s="18">
        <f>IF(C222&lt;&gt;"",$E222*INDEX(Υλικά!$I$3:$I$130,MATCH($C222,Υλικά!$B$3:$B$130,0),1)/INDEX(Υλικά!$E$3:$E$130,MATCH($C222,Υλικά!$B$3:$B$130,0),1),0)</f>
        <v>52.8</v>
      </c>
      <c r="I222" s="16">
        <f>$F222*Ref!$B$2</f>
        <v>8</v>
      </c>
      <c r="J222" s="17">
        <f>$G222*Ref!$B$3</f>
        <v>21.12</v>
      </c>
      <c r="K222" s="18">
        <f>$H222*Ref!$B$4</f>
        <v>475.2</v>
      </c>
      <c r="L222" s="19">
        <f t="shared" si="7"/>
        <v>504.32</v>
      </c>
      <c r="M222" s="3"/>
    </row>
    <row r="223" spans="1:13" x14ac:dyDescent="0.35">
      <c r="A223" s="11">
        <f t="shared" si="6"/>
        <v>2</v>
      </c>
      <c r="B223" s="23" t="s">
        <v>237</v>
      </c>
      <c r="C223" s="3" t="s">
        <v>58</v>
      </c>
      <c r="D223" s="3" t="str">
        <f>IF(B223&lt;&gt;"",INDEX(ΣυνδΑθρ!$I$2:$I$96,MATCH(B223,ΣυνδΑθρ!$A$2:$A$100,0),1),IF(C223&lt;&gt;"",INDEX(Υλικά!$D$3:$D$130,MATCH(C223,Υλικά!$B$3:$B$130,0),1),""))</f>
        <v>pc</v>
      </c>
      <c r="E223" s="10">
        <v>100</v>
      </c>
      <c r="F223" s="3">
        <v>25</v>
      </c>
      <c r="G223" s="17">
        <f>IF(C223&lt;&gt;"",$E223*INDEX(Υλικά!$H$3:$H$130,MATCH($C223,Υλικά!$B$3:$B$130,0),1)/INDEX(Υλικά!$E$3:$E$130,MATCH($C223,Υλικά!$B$3:$B$130,0),1),0)</f>
        <v>4.7</v>
      </c>
      <c r="H223" s="18">
        <f>IF(C223&lt;&gt;"",$E223*INDEX(Υλικά!$I$3:$I$130,MATCH($C223,Υλικά!$B$3:$B$130,0),1)/INDEX(Υλικά!$E$3:$E$130,MATCH($C223,Υλικά!$B$3:$B$130,0),1),0)</f>
        <v>1.5</v>
      </c>
      <c r="I223" s="16">
        <f>$F223*Ref!$B$2</f>
        <v>100</v>
      </c>
      <c r="J223" s="17">
        <f>$G223*Ref!$B$3</f>
        <v>18.8</v>
      </c>
      <c r="K223" s="18">
        <f>$H223*Ref!$B$4</f>
        <v>13.5</v>
      </c>
      <c r="L223" s="19">
        <f t="shared" si="7"/>
        <v>132.30000000000001</v>
      </c>
      <c r="M223" s="3"/>
    </row>
    <row r="224" spans="1:13" x14ac:dyDescent="0.35">
      <c r="A224" s="11">
        <f t="shared" si="6"/>
        <v>3</v>
      </c>
      <c r="B224" s="23" t="s">
        <v>237</v>
      </c>
      <c r="C224" s="3" t="s">
        <v>165</v>
      </c>
      <c r="D224" s="3" t="str">
        <f>IF(B224&lt;&gt;"",INDEX(ΣυνδΑθρ!$I$2:$I$96,MATCH(B224,ΣυνδΑθρ!$A$2:$A$100,0),1),IF(C224&lt;&gt;"",INDEX(Υλικά!$D$3:$D$130,MATCH(C224,Υλικά!$B$3:$B$130,0),1),""))</f>
        <v>pc</v>
      </c>
      <c r="E224" s="10">
        <v>20</v>
      </c>
      <c r="F224" s="3">
        <v>5</v>
      </c>
      <c r="G224" s="17">
        <f>IF(C224&lt;&gt;"",$E224*INDEX(Υλικά!$H$3:$H$130,MATCH($C224,Υλικά!$B$3:$B$130,0),1)/INDEX(Υλικά!$E$3:$E$130,MATCH($C224,Υλικά!$B$3:$B$130,0),1),0)</f>
        <v>14.52</v>
      </c>
      <c r="H224" s="18">
        <f>IF(C224&lt;&gt;"",$E224*INDEX(Υλικά!$I$3:$I$130,MATCH($C224,Υλικά!$B$3:$B$130,0),1)/INDEX(Υλικά!$E$3:$E$130,MATCH($C224,Υλικά!$B$3:$B$130,0),1),0)</f>
        <v>0.22</v>
      </c>
      <c r="I224" s="16">
        <f>$F224*Ref!$B$2</f>
        <v>20</v>
      </c>
      <c r="J224" s="17">
        <f>$G224*Ref!$B$3</f>
        <v>58.08</v>
      </c>
      <c r="K224" s="18">
        <f>$H224*Ref!$B$4</f>
        <v>1.98</v>
      </c>
      <c r="L224" s="19">
        <f t="shared" si="7"/>
        <v>80.06</v>
      </c>
      <c r="M224" s="3"/>
    </row>
    <row r="225" spans="1:13" x14ac:dyDescent="0.35">
      <c r="A225" s="11">
        <f t="shared" si="6"/>
        <v>4</v>
      </c>
      <c r="B225" s="23" t="s">
        <v>237</v>
      </c>
      <c r="C225" s="3" t="s">
        <v>13</v>
      </c>
      <c r="D225" s="3" t="str">
        <f>IF(B225&lt;&gt;"",INDEX(ΣυνδΑθρ!$I$2:$I$96,MATCH(B225,ΣυνδΑθρ!$A$2:$A$100,0),1),IF(C225&lt;&gt;"",INDEX(Υλικά!$D$3:$D$130,MATCH(C225,Υλικά!$B$3:$B$130,0),1),""))</f>
        <v>pc</v>
      </c>
      <c r="E225" s="10">
        <v>250</v>
      </c>
      <c r="F225" s="3">
        <v>50</v>
      </c>
      <c r="G225" s="17">
        <f>IF(C225&lt;&gt;"",$E225*INDEX(Υλικά!$H$3:$H$130,MATCH($C225,Υλικά!$B$3:$B$130,0),1)/INDEX(Υλικά!$E$3:$E$130,MATCH($C225,Υλικά!$B$3:$B$130,0),1),0)</f>
        <v>11.5</v>
      </c>
      <c r="H225" s="18">
        <f>IF(C225&lt;&gt;"",$E225*INDEX(Υλικά!$I$3:$I$130,MATCH($C225,Υλικά!$B$3:$B$130,0),1)/INDEX(Υλικά!$E$3:$E$130,MATCH($C225,Υλικά!$B$3:$B$130,0),1),0)</f>
        <v>0.5</v>
      </c>
      <c r="I225" s="16">
        <f>$F225*Ref!$B$2</f>
        <v>200</v>
      </c>
      <c r="J225" s="17">
        <f>$G225*Ref!$B$3</f>
        <v>46</v>
      </c>
      <c r="K225" s="18">
        <f>$H225*Ref!$B$4</f>
        <v>4.5</v>
      </c>
      <c r="L225" s="19">
        <f t="shared" si="7"/>
        <v>250.5</v>
      </c>
      <c r="M225" s="3"/>
    </row>
    <row r="226" spans="1:13" x14ac:dyDescent="0.35">
      <c r="A226" s="11">
        <f t="shared" si="6"/>
        <v>5</v>
      </c>
      <c r="B226" s="23" t="s">
        <v>237</v>
      </c>
      <c r="C226" s="3" t="s">
        <v>8</v>
      </c>
      <c r="D226" s="3" t="str">
        <f>IF(B226&lt;&gt;"",INDEX(ΣυνδΑθρ!$I$2:$I$96,MATCH(B226,ΣυνδΑθρ!$A$2:$A$100,0),1),IF(C226&lt;&gt;"",INDEX(Υλικά!$D$3:$D$130,MATCH(C226,Υλικά!$B$3:$B$130,0),1),""))</f>
        <v>pc</v>
      </c>
      <c r="E226" s="10">
        <v>30</v>
      </c>
      <c r="F226" s="3">
        <v>7.5</v>
      </c>
      <c r="G226" s="17">
        <f>IF(C226&lt;&gt;"",$E226*INDEX(Υλικά!$H$3:$H$130,MATCH($C226,Υλικά!$B$3:$B$130,0),1)/INDEX(Υλικά!$E$3:$E$130,MATCH($C226,Υλικά!$B$3:$B$130,0),1),0)</f>
        <v>0</v>
      </c>
      <c r="H226" s="18">
        <f>IF(C226&lt;&gt;"",$E226*INDEX(Υλικά!$I$3:$I$130,MATCH($C226,Υλικά!$B$3:$B$130,0),1)/INDEX(Υλικά!$E$3:$E$130,MATCH($C226,Υλικά!$B$3:$B$130,0),1),0)</f>
        <v>27.99</v>
      </c>
      <c r="I226" s="16">
        <f>$F226*Ref!$B$2</f>
        <v>30</v>
      </c>
      <c r="J226" s="17">
        <f>$G226*Ref!$B$3</f>
        <v>0</v>
      </c>
      <c r="K226" s="18">
        <f>$H226*Ref!$B$4</f>
        <v>251.91</v>
      </c>
      <c r="L226" s="19">
        <f t="shared" si="7"/>
        <v>281.90999999999997</v>
      </c>
      <c r="M226" s="3"/>
    </row>
    <row r="227" spans="1:13" x14ac:dyDescent="0.35">
      <c r="A227" s="11">
        <f t="shared" si="6"/>
        <v>6</v>
      </c>
      <c r="B227" s="23" t="s">
        <v>237</v>
      </c>
      <c r="C227" s="3" t="s">
        <v>46</v>
      </c>
      <c r="D227" s="3" t="str">
        <f>IF(B227&lt;&gt;"",INDEX(ΣυνδΑθρ!$I$2:$I$96,MATCH(B227,ΣυνδΑθρ!$A$2:$A$100,0),1),IF(C227&lt;&gt;"",INDEX(Υλικά!$D$3:$D$130,MATCH(C227,Υλικά!$B$3:$B$130,0),1),""))</f>
        <v>pc</v>
      </c>
      <c r="E227" s="10">
        <v>50</v>
      </c>
      <c r="F227" s="3">
        <v>12</v>
      </c>
      <c r="G227" s="17">
        <f>IF(C227&lt;&gt;"",$E227*INDEX(Υλικά!$H$3:$H$130,MATCH($C227,Υλικά!$B$3:$B$130,0),1)/INDEX(Υλικά!$E$3:$E$130,MATCH($C227,Υλικά!$B$3:$B$130,0),1),0)</f>
        <v>2.0499999999999998</v>
      </c>
      <c r="H227" s="18">
        <f>IF(C227&lt;&gt;"",$E227*INDEX(Υλικά!$I$3:$I$130,MATCH($C227,Υλικά!$B$3:$B$130,0),1)/INDEX(Υλικά!$E$3:$E$130,MATCH($C227,Υλικά!$B$3:$B$130,0),1),0)</f>
        <v>10.65</v>
      </c>
      <c r="I227" s="16">
        <f>$F227*Ref!$B$2</f>
        <v>48</v>
      </c>
      <c r="J227" s="17">
        <f>$G227*Ref!$B$3</f>
        <v>8.1999999999999993</v>
      </c>
      <c r="K227" s="18">
        <f>$H227*Ref!$B$4</f>
        <v>95.850000000000009</v>
      </c>
      <c r="L227" s="19">
        <f t="shared" si="7"/>
        <v>152.05000000000001</v>
      </c>
      <c r="M227" s="3"/>
    </row>
    <row r="228" spans="1:13" x14ac:dyDescent="0.35">
      <c r="A228" s="11">
        <f t="shared" si="6"/>
        <v>7</v>
      </c>
      <c r="B228" s="23" t="s">
        <v>237</v>
      </c>
      <c r="C228" s="3" t="s">
        <v>158</v>
      </c>
      <c r="D228" s="3" t="str">
        <f>IF(B228&lt;&gt;"",INDEX(ΣυνδΑθρ!$I$2:$I$96,MATCH(B228,ΣυνδΑθρ!$A$2:$A$100,0),1),IF(C228&lt;&gt;"",INDEX(Υλικά!$D$3:$D$130,MATCH(C228,Υλικά!$B$3:$B$130,0),1),""))</f>
        <v>pc</v>
      </c>
      <c r="E228" s="10">
        <v>100</v>
      </c>
      <c r="F228" s="3">
        <v>25</v>
      </c>
      <c r="G228" s="17">
        <f>IF(C228&lt;&gt;"",$E228*INDEX(Υλικά!$H$3:$H$130,MATCH($C228,Υλικά!$B$3:$B$130,0),1)/INDEX(Υλικά!$E$3:$E$130,MATCH($C228,Υλικά!$B$3:$B$130,0),1),0)</f>
        <v>0</v>
      </c>
      <c r="H228" s="18">
        <f>IF(C228&lt;&gt;"",$E228*INDEX(Υλικά!$I$3:$I$130,MATCH($C228,Υλικά!$B$3:$B$130,0),1)/INDEX(Υλικά!$E$3:$E$130,MATCH($C228,Υλικά!$B$3:$B$130,0),1),0)</f>
        <v>34</v>
      </c>
      <c r="I228" s="16">
        <f>$F228*Ref!$B$2</f>
        <v>100</v>
      </c>
      <c r="J228" s="17">
        <f>$G228*Ref!$B$3</f>
        <v>0</v>
      </c>
      <c r="K228" s="18">
        <f>$H228*Ref!$B$4</f>
        <v>306</v>
      </c>
      <c r="L228" s="19">
        <f t="shared" si="7"/>
        <v>406</v>
      </c>
      <c r="M228" s="3"/>
    </row>
    <row r="229" spans="1:13" x14ac:dyDescent="0.35">
      <c r="A229" s="11">
        <f t="shared" si="6"/>
        <v>8</v>
      </c>
      <c r="B229" s="23" t="s">
        <v>237</v>
      </c>
      <c r="C229" s="3" t="s">
        <v>27</v>
      </c>
      <c r="D229" s="3" t="str">
        <f>IF(B229&lt;&gt;"",INDEX(ΣυνδΑθρ!$I$2:$I$96,MATCH(B229,ΣυνδΑθρ!$A$2:$A$100,0),1),IF(C229&lt;&gt;"",INDEX(Υλικά!$D$3:$D$130,MATCH(C229,Υλικά!$B$3:$B$130,0),1),""))</f>
        <v>pc</v>
      </c>
      <c r="E229" s="10">
        <v>100</v>
      </c>
      <c r="F229" s="3">
        <v>25</v>
      </c>
      <c r="G229" s="17">
        <f>IF(C229&lt;&gt;"",$E229*INDEX(Υλικά!$H$3:$H$130,MATCH($C229,Υλικά!$B$3:$B$130,0),1)/INDEX(Υλικά!$E$3:$E$130,MATCH($C229,Υλικά!$B$3:$B$130,0),1),0)</f>
        <v>9.3000000000000007</v>
      </c>
      <c r="H229" s="18">
        <f>IF(C229&lt;&gt;"",$E229*INDEX(Υλικά!$I$3:$I$130,MATCH($C229,Υλικά!$B$3:$B$130,0),1)/INDEX(Υλικά!$E$3:$E$130,MATCH($C229,Υλικά!$B$3:$B$130,0),1),0)</f>
        <v>0.1</v>
      </c>
      <c r="I229" s="16">
        <f>$F229*Ref!$B$2</f>
        <v>100</v>
      </c>
      <c r="J229" s="17">
        <f>$G229*Ref!$B$3</f>
        <v>37.200000000000003</v>
      </c>
      <c r="K229" s="18">
        <f>$H229*Ref!$B$4</f>
        <v>0.9</v>
      </c>
      <c r="L229" s="19">
        <f t="shared" si="7"/>
        <v>138.1</v>
      </c>
      <c r="M229" s="3"/>
    </row>
    <row r="230" spans="1:13" x14ac:dyDescent="0.35">
      <c r="A230" s="11">
        <f t="shared" si="6"/>
        <v>1</v>
      </c>
      <c r="B230" s="23" t="s">
        <v>242</v>
      </c>
      <c r="C230" s="3" t="s">
        <v>9</v>
      </c>
      <c r="D230" s="3" t="str">
        <f>IF(C230&lt;&gt;"",INDEX(Υλικά!$D$3:$D$130,MATCH(C230,Υλικά!$B$3:$B$130,0),1),"")</f>
        <v>gr</v>
      </c>
      <c r="E230" s="42">
        <v>200</v>
      </c>
      <c r="F230" s="3">
        <v>25</v>
      </c>
      <c r="G230" s="17">
        <f>IF(C230&lt;&gt;"",$E230*INDEX(Υλικά!$H$3:$H$130,MATCH($C230,Υλικά!$B$3:$B$130,0),1)/INDEX(Υλικά!$E$3:$E$130,MATCH($C230,Υλικά!$B$3:$B$130,0),1),0)</f>
        <v>160</v>
      </c>
      <c r="H230" s="18">
        <f>IF(C230&lt;&gt;"",$E230*INDEX(Υλικά!$I$3:$I$130,MATCH($C230,Υλικά!$B$3:$B$130,0),1)/INDEX(Υλικά!$E$3:$E$130,MATCH($C230,Υλικά!$B$3:$B$130,0),1),0)</f>
        <v>1.4</v>
      </c>
      <c r="I230" s="16">
        <f>$F230*Ref!$B$2</f>
        <v>100</v>
      </c>
      <c r="J230" s="17">
        <f>$G230*Ref!$B$3</f>
        <v>640</v>
      </c>
      <c r="K230" s="18">
        <f>$H230*Ref!$B$4</f>
        <v>12.6</v>
      </c>
      <c r="L230" s="19">
        <f t="shared" si="7"/>
        <v>752.6</v>
      </c>
      <c r="M230" s="3"/>
    </row>
    <row r="231" spans="1:13" x14ac:dyDescent="0.35">
      <c r="A231" s="11">
        <f t="shared" si="6"/>
        <v>2</v>
      </c>
      <c r="B231" s="23" t="s">
        <v>242</v>
      </c>
      <c r="C231" s="3" t="s">
        <v>63</v>
      </c>
      <c r="D231" s="3" t="str">
        <f>IF(C231&lt;&gt;"",INDEX(Υλικά!$D$3:$D$130,MATCH(C231,Υλικά!$B$3:$B$130,0),1),"")</f>
        <v>pc</v>
      </c>
      <c r="E231" s="42">
        <v>2</v>
      </c>
      <c r="F231" s="16">
        <f>IF(C231&lt;&gt;"",$E231*INDEX(Υλικά!$G$3:$G$130,MATCH($C231,Υλικά!$B$3:$B$130,0),1)/INDEX(Υλικά!$E$3:$E$130,MATCH($C231,Υλικά!$B$3:$B$130,0),1),0)</f>
        <v>94</v>
      </c>
      <c r="G231" s="17">
        <f>IF(C231&lt;&gt;"",$E231*INDEX(Υλικά!$H$3:$H$130,MATCH($C231,Υλικά!$B$3:$B$130,0),1)/INDEX(Υλικά!$E$3:$E$130,MATCH($C231,Υλικά!$B$3:$B$130,0),1),0)</f>
        <v>0</v>
      </c>
      <c r="H231" s="18">
        <f>IF(C231&lt;&gt;"",$E231*INDEX(Υλικά!$I$3:$I$130,MATCH($C231,Υλικά!$B$3:$B$130,0),1)/INDEX(Υλικά!$E$3:$E$130,MATCH($C231,Υλικά!$B$3:$B$130,0),1),0)</f>
        <v>2.4</v>
      </c>
      <c r="I231" s="16">
        <f>$F231*Ref!$B$2</f>
        <v>376</v>
      </c>
      <c r="J231" s="17">
        <f>$G231*Ref!$B$3</f>
        <v>0</v>
      </c>
      <c r="K231" s="18">
        <f>$H231*Ref!$B$4</f>
        <v>21.599999999999998</v>
      </c>
      <c r="L231" s="19">
        <f t="shared" si="7"/>
        <v>397.6</v>
      </c>
      <c r="M231" s="3"/>
    </row>
    <row r="232" spans="1:13" x14ac:dyDescent="0.35">
      <c r="A232" s="11">
        <f t="shared" si="6"/>
        <v>3</v>
      </c>
      <c r="B232" s="23" t="s">
        <v>242</v>
      </c>
      <c r="C232" s="3" t="s">
        <v>8</v>
      </c>
      <c r="D232" s="3" t="str">
        <f>IF(C232&lt;&gt;"",INDEX(Υλικά!$D$3:$D$130,MATCH(C232,Υλικά!$B$3:$B$130,0),1),"")</f>
        <v>gr</v>
      </c>
      <c r="E232" s="42">
        <v>20</v>
      </c>
      <c r="F232" s="16">
        <f>IF(C232&lt;&gt;"",$E232*INDEX(Υλικά!$G$3:$G$130,MATCH($C232,Υλικά!$B$3:$B$130,0),1)/INDEX(Υλικά!$E$3:$E$130,MATCH($C232,Υλικά!$B$3:$B$130,0),1),0)</f>
        <v>0</v>
      </c>
      <c r="G232" s="17">
        <f>IF(C232&lt;&gt;"",$E232*INDEX(Υλικά!$H$3:$H$130,MATCH($C232,Υλικά!$B$3:$B$130,0),1)/INDEX(Υλικά!$E$3:$E$130,MATCH($C232,Υλικά!$B$3:$B$130,0),1),0)</f>
        <v>0</v>
      </c>
      <c r="H232" s="18">
        <f>IF(C232&lt;&gt;"",$E232*INDEX(Υλικά!$I$3:$I$130,MATCH($C232,Υλικά!$B$3:$B$130,0),1)/INDEX(Υλικά!$E$3:$E$130,MATCH($C232,Υλικά!$B$3:$B$130,0),1),0)</f>
        <v>18.66</v>
      </c>
      <c r="I232" s="16">
        <f>$F232*Ref!$B$2</f>
        <v>0</v>
      </c>
      <c r="J232" s="17">
        <f>$G232*Ref!$B$3</f>
        <v>0</v>
      </c>
      <c r="K232" s="18">
        <f>$H232*Ref!$B$4</f>
        <v>167.94</v>
      </c>
      <c r="L232" s="19">
        <f t="shared" si="7"/>
        <v>167.94</v>
      </c>
      <c r="M232" s="3"/>
    </row>
    <row r="233" spans="1:13" x14ac:dyDescent="0.35">
      <c r="A233" s="11">
        <f t="shared" si="6"/>
        <v>4</v>
      </c>
      <c r="B233" s="23" t="s">
        <v>242</v>
      </c>
      <c r="C233" s="3" t="s">
        <v>13</v>
      </c>
      <c r="D233" s="3" t="str">
        <f>IF(C233&lt;&gt;"",INDEX(Υλικά!$D$3:$D$130,MATCH(C233,Υλικά!$B$3:$B$130,0),1),"")</f>
        <v>gr</v>
      </c>
      <c r="E233" s="42">
        <v>40</v>
      </c>
      <c r="F233" s="16">
        <f>IF(C233&lt;&gt;"",$E233*INDEX(Υλικά!$G$3:$G$130,MATCH($C233,Υλικά!$B$3:$B$130,0),1)/INDEX(Υλικά!$E$3:$E$130,MATCH($C233,Υλικά!$B$3:$B$130,0),1),0)</f>
        <v>0.36</v>
      </c>
      <c r="G233" s="17">
        <f>IF(C233&lt;&gt;"",$E233*INDEX(Υλικά!$H$3:$H$130,MATCH($C233,Υλικά!$B$3:$B$130,0),1)/INDEX(Υλικά!$E$3:$E$130,MATCH($C233,Υλικά!$B$3:$B$130,0),1),0)</f>
        <v>1.84</v>
      </c>
      <c r="H233" s="18">
        <f>IF(C233&lt;&gt;"",$E233*INDEX(Υλικά!$I$3:$I$130,MATCH($C233,Υλικά!$B$3:$B$130,0),1)/INDEX(Υλικά!$E$3:$E$130,MATCH($C233,Υλικά!$B$3:$B$130,0),1),0)</f>
        <v>0.08</v>
      </c>
      <c r="I233" s="16">
        <f>$F233*Ref!$B$2</f>
        <v>1.44</v>
      </c>
      <c r="J233" s="17">
        <f>$G233*Ref!$B$3</f>
        <v>7.36</v>
      </c>
      <c r="K233" s="18">
        <f>$H233*Ref!$B$4</f>
        <v>0.72</v>
      </c>
      <c r="L233" s="19">
        <f t="shared" si="7"/>
        <v>9.5200000000000014</v>
      </c>
      <c r="M233" s="3"/>
    </row>
    <row r="234" spans="1:13" x14ac:dyDescent="0.35">
      <c r="A234" s="11">
        <f t="shared" si="6"/>
        <v>5</v>
      </c>
      <c r="B234" s="23" t="s">
        <v>242</v>
      </c>
      <c r="C234" s="3" t="s">
        <v>27</v>
      </c>
      <c r="D234" s="3" t="str">
        <f>IF(C234&lt;&gt;"",INDEX(Υλικά!$D$3:$D$130,MATCH(C234,Υλικά!$B$3:$B$130,0),1),"")</f>
        <v>gr</v>
      </c>
      <c r="E234" s="42">
        <v>40</v>
      </c>
      <c r="F234" s="16">
        <f>IF(C234&lt;&gt;"",$E234*INDEX(Υλικά!$G$3:$G$130,MATCH($C234,Υλικά!$B$3:$B$130,0),1)/INDEX(Υλικά!$E$3:$E$130,MATCH($C234,Υλικά!$B$3:$B$130,0),1),0)</f>
        <v>0.44</v>
      </c>
      <c r="G234" s="17">
        <f>IF(C234&lt;&gt;"",$E234*INDEX(Υλικά!$H$3:$H$130,MATCH($C234,Υλικά!$B$3:$B$130,0),1)/INDEX(Υλικά!$E$3:$E$130,MATCH($C234,Υλικά!$B$3:$B$130,0),1),0)</f>
        <v>3.72</v>
      </c>
      <c r="H234" s="18">
        <f>IF(C234&lt;&gt;"",$E234*INDEX(Υλικά!$I$3:$I$130,MATCH($C234,Υλικά!$B$3:$B$130,0),1)/INDEX(Υλικά!$E$3:$E$130,MATCH($C234,Υλικά!$B$3:$B$130,0),1),0)</f>
        <v>0.04</v>
      </c>
      <c r="I234" s="16">
        <f>$F234*Ref!$B$2</f>
        <v>1.76</v>
      </c>
      <c r="J234" s="17">
        <f>$G234*Ref!$B$3</f>
        <v>14.88</v>
      </c>
      <c r="K234" s="18">
        <f>$H234*Ref!$B$4</f>
        <v>0.36</v>
      </c>
      <c r="L234" s="19">
        <f t="shared" si="7"/>
        <v>17</v>
      </c>
      <c r="M234" s="3"/>
    </row>
    <row r="235" spans="1:13" x14ac:dyDescent="0.35">
      <c r="A235" s="11">
        <f t="shared" si="6"/>
        <v>1</v>
      </c>
      <c r="B235" s="23" t="s">
        <v>243</v>
      </c>
      <c r="C235" s="3" t="s">
        <v>69</v>
      </c>
      <c r="D235" s="3" t="str">
        <f>IF(C235&lt;&gt;"",INDEX(Υλικά!$D$3:$D$130,MATCH(C235,Υλικά!$B$3:$B$130,0),1),"")</f>
        <v>gr</v>
      </c>
      <c r="E235" s="42">
        <v>600</v>
      </c>
      <c r="F235" s="16">
        <f>IF(C235&lt;&gt;"",$E235*INDEX(Υλικά!$G$3:$G$130,MATCH($C235,Υλικά!$B$3:$B$130,0),1)/INDEX(Υλικά!$E$3:$E$130,MATCH($C235,Υλικά!$B$3:$B$130,0),1),0)</f>
        <v>144</v>
      </c>
      <c r="G235" s="17">
        <f>IF(C235&lt;&gt;"",$E235*INDEX(Υλικά!$H$3:$H$130,MATCH($C235,Υλικά!$B$3:$B$130,0),1)/INDEX(Υλικά!$E$3:$E$130,MATCH($C235,Υλικά!$B$3:$B$130,0),1),0)</f>
        <v>0</v>
      </c>
      <c r="H235" s="18">
        <f>IF(C235&lt;&gt;"",$E235*INDEX(Υλικά!$I$3:$I$130,MATCH($C235,Υλικά!$B$3:$B$130,0),1)/INDEX(Υλικά!$E$3:$E$130,MATCH($C235,Υλικά!$B$3:$B$130,0),1),0)</f>
        <v>48</v>
      </c>
      <c r="I235" s="16">
        <f>$F235*Ref!$B$2</f>
        <v>576</v>
      </c>
      <c r="J235" s="17">
        <f>$G235*Ref!$B$3</f>
        <v>0</v>
      </c>
      <c r="K235" s="18">
        <f>$H235*Ref!$B$4</f>
        <v>432</v>
      </c>
      <c r="L235" s="19">
        <f t="shared" si="7"/>
        <v>1008</v>
      </c>
      <c r="M235" s="3"/>
    </row>
    <row r="236" spans="1:13" x14ac:dyDescent="0.35">
      <c r="A236" s="11">
        <f t="shared" si="6"/>
        <v>2</v>
      </c>
      <c r="B236" s="23" t="s">
        <v>243</v>
      </c>
      <c r="C236" s="3" t="s">
        <v>18</v>
      </c>
      <c r="D236" s="3" t="str">
        <f>IF(C236&lt;&gt;"",INDEX(Υλικά!$D$3:$D$130,MATCH(C236,Υλικά!$B$3:$B$130,0),1),"")</f>
        <v>slc</v>
      </c>
      <c r="E236" s="42">
        <v>3</v>
      </c>
      <c r="F236" s="16">
        <f>IF(C236&lt;&gt;"",$E236*INDEX(Υλικά!$G$3:$G$130,MATCH($C236,Υλικά!$B$3:$B$130,0),1)/INDEX(Υλικά!$E$3:$E$130,MATCH($C236,Υλικά!$B$3:$B$130,0),1),0)</f>
        <v>9</v>
      </c>
      <c r="G236" s="17">
        <f>IF(C236&lt;&gt;"",$E236*INDEX(Υλικά!$H$3:$H$130,MATCH($C236,Υλικά!$B$3:$B$130,0),1)/INDEX(Υλικά!$E$3:$E$130,MATCH($C236,Υλικά!$B$3:$B$130,0),1),0)</f>
        <v>35.099999999999994</v>
      </c>
      <c r="H236" s="18">
        <f>IF(C236&lt;&gt;"",$E236*INDEX(Υλικά!$I$3:$I$130,MATCH($C236,Υλικά!$B$3:$B$130,0),1)/INDEX(Υλικά!$E$3:$E$130,MATCH($C236,Υλικά!$B$3:$B$130,0),1),0)</f>
        <v>3.3000000000000003</v>
      </c>
      <c r="I236" s="16">
        <f>$F236*Ref!$B$2</f>
        <v>36</v>
      </c>
      <c r="J236" s="17">
        <f>$G236*Ref!$B$3</f>
        <v>140.39999999999998</v>
      </c>
      <c r="K236" s="18">
        <f>$H236*Ref!$B$4</f>
        <v>29.700000000000003</v>
      </c>
      <c r="L236" s="19">
        <f t="shared" si="7"/>
        <v>206.09999999999997</v>
      </c>
      <c r="M236" s="3"/>
    </row>
    <row r="237" spans="1:13" x14ac:dyDescent="0.35">
      <c r="A237" s="11">
        <f t="shared" si="6"/>
        <v>3</v>
      </c>
      <c r="B237" s="23" t="s">
        <v>243</v>
      </c>
      <c r="C237" s="3" t="s">
        <v>8</v>
      </c>
      <c r="D237" s="3" t="str">
        <f>IF(C237&lt;&gt;"",INDEX(Υλικά!$D$3:$D$130,MATCH(C237,Υλικά!$B$3:$B$130,0),1),"")</f>
        <v>gr</v>
      </c>
      <c r="E237" s="42">
        <v>20</v>
      </c>
      <c r="F237" s="16">
        <f>IF(C237&lt;&gt;"",$E237*INDEX(Υλικά!$G$3:$G$130,MATCH($C237,Υλικά!$B$3:$B$130,0),1)/INDEX(Υλικά!$E$3:$E$130,MATCH($C237,Υλικά!$B$3:$B$130,0),1),0)</f>
        <v>0</v>
      </c>
      <c r="G237" s="17">
        <f>IF(C237&lt;&gt;"",$E237*INDEX(Υλικά!$H$3:$H$130,MATCH($C237,Υλικά!$B$3:$B$130,0),1)/INDEX(Υλικά!$E$3:$E$130,MATCH($C237,Υλικά!$B$3:$B$130,0),1),0)</f>
        <v>0</v>
      </c>
      <c r="H237" s="18">
        <f>IF(C237&lt;&gt;"",$E237*INDEX(Υλικά!$I$3:$I$130,MATCH($C237,Υλικά!$B$3:$B$130,0),1)/INDEX(Υλικά!$E$3:$E$130,MATCH($C237,Υλικά!$B$3:$B$130,0),1),0)</f>
        <v>18.66</v>
      </c>
      <c r="I237" s="16">
        <f>$F237*Ref!$B$2</f>
        <v>0</v>
      </c>
      <c r="J237" s="17">
        <f>$G237*Ref!$B$3</f>
        <v>0</v>
      </c>
      <c r="K237" s="18">
        <f>$H237*Ref!$B$4</f>
        <v>167.94</v>
      </c>
      <c r="L237" s="19">
        <f t="shared" si="7"/>
        <v>167.94</v>
      </c>
      <c r="M237" s="3"/>
    </row>
    <row r="238" spans="1:13" x14ac:dyDescent="0.35">
      <c r="A238" s="11">
        <f t="shared" si="6"/>
        <v>1</v>
      </c>
      <c r="B238" s="23" t="s">
        <v>245</v>
      </c>
      <c r="C238" s="3" t="s">
        <v>159</v>
      </c>
      <c r="D238" s="3" t="str">
        <f>IF(C238&lt;&gt;"",INDEX(Υλικά!$D$3:$D$130,MATCH(C238,Υλικά!$B$3:$B$130,0),1),"")</f>
        <v>gr</v>
      </c>
      <c r="E238" s="42">
        <v>300</v>
      </c>
      <c r="F238" s="16">
        <f>IF(C238&lt;&gt;"",$E238*INDEX(Υλικά!$G$3:$G$130,MATCH($C238,Υλικά!$B$3:$B$130,0),1)/INDEX(Υλικά!$E$3:$E$130,MATCH($C238,Υλικά!$B$3:$B$130,0),1),0)</f>
        <v>78</v>
      </c>
      <c r="G238" s="17">
        <f>IF(C238&lt;&gt;"",$E238*INDEX(Υλικά!$H$3:$H$130,MATCH($C238,Υλικά!$B$3:$B$130,0),1)/INDEX(Υλικά!$E$3:$E$130,MATCH($C238,Υλικά!$B$3:$B$130,0),1),0)</f>
        <v>180</v>
      </c>
      <c r="H238" s="18">
        <f>IF(C238&lt;&gt;"",$E238*INDEX(Υλικά!$I$3:$I$130,MATCH($C238,Υλικά!$B$3:$B$130,0),1)/INDEX(Υλικά!$E$3:$E$130,MATCH($C238,Υλικά!$B$3:$B$130,0),1),0)</f>
        <v>3.3</v>
      </c>
      <c r="I238" s="16">
        <f>$F238*Ref!$B$2</f>
        <v>312</v>
      </c>
      <c r="J238" s="17">
        <f>$G238*Ref!$B$3</f>
        <v>720</v>
      </c>
      <c r="K238" s="18">
        <f>$H238*Ref!$B$4</f>
        <v>29.7</v>
      </c>
      <c r="L238" s="19">
        <f t="shared" si="7"/>
        <v>1061.7</v>
      </c>
      <c r="M238" s="3"/>
    </row>
    <row r="239" spans="1:13" x14ac:dyDescent="0.35">
      <c r="A239" s="11">
        <f t="shared" si="6"/>
        <v>2</v>
      </c>
      <c r="B239" s="23" t="s">
        <v>245</v>
      </c>
      <c r="C239" s="3" t="s">
        <v>9</v>
      </c>
      <c r="D239" s="3" t="str">
        <f>IF(C239&lt;&gt;"",INDEX(Υλικά!$D$3:$D$130,MATCH(C239,Υλικά!$B$3:$B$130,0),1),"")</f>
        <v>gr</v>
      </c>
      <c r="E239" s="42">
        <v>300</v>
      </c>
      <c r="F239" s="16">
        <f>IF(C239&lt;&gt;"",$E239*INDEX(Υλικά!$G$3:$G$130,MATCH($C239,Υλικά!$B$3:$B$130,0),1)/INDEX(Υλικά!$E$3:$E$130,MATCH($C239,Υλικά!$B$3:$B$130,0),1),0)</f>
        <v>21.3</v>
      </c>
      <c r="G239" s="17">
        <f>IF(C239&lt;&gt;"",$E239*INDEX(Υλικά!$H$3:$H$130,MATCH($C239,Υλικά!$B$3:$B$130,0),1)/INDEX(Υλικά!$E$3:$E$130,MATCH($C239,Υλικά!$B$3:$B$130,0),1),0)</f>
        <v>240</v>
      </c>
      <c r="H239" s="18">
        <f>IF(C239&lt;&gt;"",$E239*INDEX(Υλικά!$I$3:$I$130,MATCH($C239,Υλικά!$B$3:$B$130,0),1)/INDEX(Υλικά!$E$3:$E$130,MATCH($C239,Υλικά!$B$3:$B$130,0),1),0)</f>
        <v>2.1</v>
      </c>
      <c r="I239" s="16">
        <f>$F239*Ref!$B$2</f>
        <v>85.2</v>
      </c>
      <c r="J239" s="17">
        <f>$G239*Ref!$B$3</f>
        <v>960</v>
      </c>
      <c r="K239" s="18">
        <f>$H239*Ref!$B$4</f>
        <v>18.900000000000002</v>
      </c>
      <c r="L239" s="19">
        <f t="shared" si="7"/>
        <v>1064.1000000000001</v>
      </c>
      <c r="M239" s="3"/>
    </row>
    <row r="240" spans="1:13" x14ac:dyDescent="0.35">
      <c r="A240" s="11">
        <f t="shared" si="6"/>
        <v>3</v>
      </c>
      <c r="B240" s="23" t="s">
        <v>245</v>
      </c>
      <c r="C240" s="3" t="s">
        <v>8</v>
      </c>
      <c r="D240" s="3" t="str">
        <f>IF(C240&lt;&gt;"",INDEX(Υλικά!$D$3:$D$130,MATCH(C240,Υλικά!$B$3:$B$130,0),1),"")</f>
        <v>gr</v>
      </c>
      <c r="E240" s="42">
        <v>60</v>
      </c>
      <c r="F240" s="16">
        <f>IF(C240&lt;&gt;"",$E240*INDEX(Υλικά!$G$3:$G$130,MATCH($C240,Υλικά!$B$3:$B$130,0),1)/INDEX(Υλικά!$E$3:$E$130,MATCH($C240,Υλικά!$B$3:$B$130,0),1),0)</f>
        <v>0</v>
      </c>
      <c r="G240" s="17">
        <f>IF(C240&lt;&gt;"",$E240*INDEX(Υλικά!$H$3:$H$130,MATCH($C240,Υλικά!$B$3:$B$130,0),1)/INDEX(Υλικά!$E$3:$E$130,MATCH($C240,Υλικά!$B$3:$B$130,0),1),0)</f>
        <v>0</v>
      </c>
      <c r="H240" s="18">
        <f>IF(C240&lt;&gt;"",$E240*INDEX(Υλικά!$I$3:$I$130,MATCH($C240,Υλικά!$B$3:$B$130,0),1)/INDEX(Υλικά!$E$3:$E$130,MATCH($C240,Υλικά!$B$3:$B$130,0),1),0)</f>
        <v>55.98</v>
      </c>
      <c r="I240" s="16">
        <f>$F240*Ref!$B$2</f>
        <v>0</v>
      </c>
      <c r="J240" s="17">
        <f>$G240*Ref!$B$3</f>
        <v>0</v>
      </c>
      <c r="K240" s="18">
        <f>$H240*Ref!$B$4</f>
        <v>503.82</v>
      </c>
      <c r="L240" s="19">
        <f t="shared" si="7"/>
        <v>503.82</v>
      </c>
      <c r="M240" s="3"/>
    </row>
    <row r="241" spans="1:13" x14ac:dyDescent="0.35">
      <c r="A241" s="11">
        <f t="shared" si="6"/>
        <v>4</v>
      </c>
      <c r="B241" s="23" t="s">
        <v>245</v>
      </c>
      <c r="C241" s="3" t="s">
        <v>120</v>
      </c>
      <c r="D241" s="3" t="str">
        <f>IF(C241&lt;&gt;"",INDEX(Υλικά!$D$3:$D$130,MATCH(C241,Υλικά!$B$3:$B$130,0),1),"")</f>
        <v>gr</v>
      </c>
      <c r="E241" s="42">
        <v>200</v>
      </c>
      <c r="F241" s="16">
        <f>IF(C241&lt;&gt;"",$E241*INDEX(Υλικά!$G$3:$G$130,MATCH($C241,Υλικά!$B$3:$B$130,0),1)/INDEX(Υλικά!$E$3:$E$130,MATCH($C241,Υλικά!$B$3:$B$130,0),1),0)</f>
        <v>2.2000000000000002</v>
      </c>
      <c r="G241" s="17">
        <f>IF(C241&lt;&gt;"",$E241*INDEX(Υλικά!$H$3:$H$130,MATCH($C241,Υλικά!$B$3:$B$130,0),1)/INDEX(Υλικά!$E$3:$E$130,MATCH($C241,Υλικά!$B$3:$B$130,0),1),0)</f>
        <v>19.399999999999999</v>
      </c>
      <c r="H241" s="18">
        <f>IF(C241&lt;&gt;"",$E241*INDEX(Υλικά!$I$3:$I$130,MATCH($C241,Υλικά!$B$3:$B$130,0),1)/INDEX(Υλικά!$E$3:$E$130,MATCH($C241,Υλικά!$B$3:$B$130,0),1),0)</f>
        <v>0.4</v>
      </c>
      <c r="I241" s="16">
        <f>$F241*Ref!$B$2</f>
        <v>8.8000000000000007</v>
      </c>
      <c r="J241" s="17">
        <f>$G241*Ref!$B$3</f>
        <v>77.599999999999994</v>
      </c>
      <c r="K241" s="18">
        <f>$H241*Ref!$B$4</f>
        <v>3.6</v>
      </c>
      <c r="L241" s="19">
        <f t="shared" si="7"/>
        <v>89.999999999999986</v>
      </c>
      <c r="M241" s="3"/>
    </row>
    <row r="242" spans="1:13" x14ac:dyDescent="0.35">
      <c r="A242" s="11">
        <f t="shared" si="6"/>
        <v>5</v>
      </c>
      <c r="B242" s="23" t="s">
        <v>245</v>
      </c>
      <c r="C242" s="3" t="s">
        <v>27</v>
      </c>
      <c r="D242" s="3" t="str">
        <f>IF(C242&lt;&gt;"",INDEX(Υλικά!$D$3:$D$130,MATCH(C242,Υλικά!$B$3:$B$130,0),1),"")</f>
        <v>gr</v>
      </c>
      <c r="E242" s="42">
        <v>300</v>
      </c>
      <c r="F242" s="16">
        <f>IF(C242&lt;&gt;"",$E242*INDEX(Υλικά!$G$3:$G$130,MATCH($C242,Υλικά!$B$3:$B$130,0),1)/INDEX(Υλικά!$E$3:$E$130,MATCH($C242,Υλικά!$B$3:$B$130,0),1),0)</f>
        <v>3.3</v>
      </c>
      <c r="G242" s="17">
        <f>IF(C242&lt;&gt;"",$E242*INDEX(Υλικά!$H$3:$H$130,MATCH($C242,Υλικά!$B$3:$B$130,0),1)/INDEX(Υλικά!$E$3:$E$130,MATCH($C242,Υλικά!$B$3:$B$130,0),1),0)</f>
        <v>27.9</v>
      </c>
      <c r="H242" s="18">
        <f>IF(C242&lt;&gt;"",$E242*INDEX(Υλικά!$I$3:$I$130,MATCH($C242,Υλικά!$B$3:$B$130,0),1)/INDEX(Υλικά!$E$3:$E$130,MATCH($C242,Υλικά!$B$3:$B$130,0),1),0)</f>
        <v>0.3</v>
      </c>
      <c r="I242" s="16">
        <f>$F242*Ref!$B$2</f>
        <v>13.2</v>
      </c>
      <c r="J242" s="17">
        <f>$G242*Ref!$B$3</f>
        <v>111.6</v>
      </c>
      <c r="K242" s="18">
        <f>$H242*Ref!$B$4</f>
        <v>2.6999999999999997</v>
      </c>
      <c r="L242" s="19">
        <f t="shared" si="7"/>
        <v>127.5</v>
      </c>
      <c r="M242" s="3"/>
    </row>
    <row r="243" spans="1:13" x14ac:dyDescent="0.35">
      <c r="A243" s="11">
        <f t="shared" si="6"/>
        <v>6</v>
      </c>
      <c r="B243" s="23" t="s">
        <v>245</v>
      </c>
      <c r="C243" s="3" t="s">
        <v>179</v>
      </c>
      <c r="D243" s="3" t="str">
        <f>IF(C243&lt;&gt;"",INDEX(Υλικά!$D$3:$D$130,MATCH(C243,Υλικά!$B$3:$B$130,0),1),"")</f>
        <v>gr</v>
      </c>
      <c r="E243" s="42">
        <v>100</v>
      </c>
      <c r="F243" s="16">
        <f>IF(C243&lt;&gt;"",$E243*INDEX(Υλικά!$G$3:$G$130,MATCH($C243,Υλικά!$B$3:$B$130,0),1)/INDEX(Υλικά!$E$3:$E$130,MATCH($C243,Υλικά!$B$3:$B$130,0),1),0)</f>
        <v>0.7</v>
      </c>
      <c r="G243" s="17">
        <f>IF(C243&lt;&gt;"",$E243*INDEX(Υλικά!$H$3:$H$130,MATCH($C243,Υλικά!$B$3:$B$130,0),1)/INDEX(Υλικά!$E$3:$E$130,MATCH($C243,Υλικά!$B$3:$B$130,0),1),0)</f>
        <v>3</v>
      </c>
      <c r="H243" s="18">
        <f>IF(C243&lt;&gt;"",$E243*INDEX(Υλικά!$I$3:$I$130,MATCH($C243,Υλικά!$B$3:$B$130,0),1)/INDEX(Υλικά!$E$3:$E$130,MATCH($C243,Υλικά!$B$3:$B$130,0),1),0)</f>
        <v>0.2</v>
      </c>
      <c r="I243" s="16">
        <f>$F243*Ref!$B$2</f>
        <v>2.8</v>
      </c>
      <c r="J243" s="17">
        <f>$G243*Ref!$B$3</f>
        <v>12</v>
      </c>
      <c r="K243" s="18">
        <f>$H243*Ref!$B$4</f>
        <v>1.8</v>
      </c>
      <c r="L243" s="19">
        <f t="shared" si="7"/>
        <v>16.600000000000001</v>
      </c>
      <c r="M243" s="3"/>
    </row>
    <row r="244" spans="1:13" x14ac:dyDescent="0.35">
      <c r="A244" s="11">
        <f t="shared" si="6"/>
        <v>1</v>
      </c>
      <c r="B244" s="23" t="s">
        <v>246</v>
      </c>
      <c r="C244" s="3" t="s">
        <v>80</v>
      </c>
      <c r="D244" s="3" t="str">
        <f>IF(C244&lt;&gt;"",INDEX(Υλικά!$D$3:$D$130,MATCH(C244,Υλικά!$B$3:$B$130,0),1),"")</f>
        <v>gr</v>
      </c>
      <c r="E244" s="42">
        <v>1300</v>
      </c>
      <c r="F244" s="16">
        <f>IF(C244&lt;&gt;"",$E244*INDEX(Υλικά!$G$3:$G$130,MATCH($C244,Υλικά!$B$3:$B$130,0),1)/INDEX(Υλικά!$E$3:$E$130,MATCH($C244,Υλικά!$B$3:$B$130,0),1),0)</f>
        <v>403</v>
      </c>
      <c r="G244" s="17">
        <f>IF(C244&lt;&gt;"",$E244*INDEX(Υλικά!$H$3:$H$130,MATCH($C244,Υλικά!$B$3:$B$130,0),1)/INDEX(Υλικά!$E$3:$E$130,MATCH($C244,Υλικά!$B$3:$B$130,0),1),0)</f>
        <v>0</v>
      </c>
      <c r="H244" s="18">
        <f>IF(C244&lt;&gt;"",$E244*INDEX(Υλικά!$I$3:$I$130,MATCH($C244,Υλικά!$B$3:$B$130,0),1)/INDEX(Υλικά!$E$3:$E$130,MATCH($C244,Υλικά!$B$3:$B$130,0),1),0)</f>
        <v>46.8</v>
      </c>
      <c r="I244" s="16">
        <f>$F244*Ref!$B$2</f>
        <v>1612</v>
      </c>
      <c r="J244" s="17">
        <f>$G244*Ref!$B$3</f>
        <v>0</v>
      </c>
      <c r="K244" s="18">
        <f>$H244*Ref!$B$4</f>
        <v>421.2</v>
      </c>
      <c r="L244" s="19">
        <f t="shared" si="7"/>
        <v>2033.2</v>
      </c>
      <c r="M244" s="3"/>
    </row>
    <row r="245" spans="1:13" x14ac:dyDescent="0.35">
      <c r="A245" s="11">
        <f t="shared" si="6"/>
        <v>2</v>
      </c>
      <c r="B245" s="23" t="s">
        <v>246</v>
      </c>
      <c r="C245" s="3" t="s">
        <v>27</v>
      </c>
      <c r="D245" s="3" t="str">
        <f>IF(C245&lt;&gt;"",INDEX(Υλικά!$D$3:$D$130,MATCH(C245,Υλικά!$B$3:$B$130,0),1),"")</f>
        <v>gr</v>
      </c>
      <c r="E245" s="42">
        <v>400</v>
      </c>
      <c r="F245" s="16">
        <f>IF(C245&lt;&gt;"",$E245*INDEX(Υλικά!$G$3:$G$130,MATCH($C245,Υλικά!$B$3:$B$130,0),1)/INDEX(Υλικά!$E$3:$E$130,MATCH($C245,Υλικά!$B$3:$B$130,0),1),0)</f>
        <v>4.4000000000000004</v>
      </c>
      <c r="G245" s="17">
        <f>IF(C245&lt;&gt;"",$E245*INDEX(Υλικά!$H$3:$H$130,MATCH($C245,Υλικά!$B$3:$B$130,0),1)/INDEX(Υλικά!$E$3:$E$130,MATCH($C245,Υλικά!$B$3:$B$130,0),1),0)</f>
        <v>37.200000000000003</v>
      </c>
      <c r="H245" s="18">
        <f>IF(C245&lt;&gt;"",$E245*INDEX(Υλικά!$I$3:$I$130,MATCH($C245,Υλικά!$B$3:$B$130,0),1)/INDEX(Υλικά!$E$3:$E$130,MATCH($C245,Υλικά!$B$3:$B$130,0),1),0)</f>
        <v>0.4</v>
      </c>
      <c r="I245" s="16">
        <f>$F245*Ref!$B$2</f>
        <v>17.600000000000001</v>
      </c>
      <c r="J245" s="17">
        <f>$G245*Ref!$B$3</f>
        <v>148.80000000000001</v>
      </c>
      <c r="K245" s="18">
        <f>$H245*Ref!$B$4</f>
        <v>3.6</v>
      </c>
      <c r="L245" s="19">
        <f t="shared" si="7"/>
        <v>170</v>
      </c>
      <c r="M245" s="3"/>
    </row>
    <row r="246" spans="1:13" x14ac:dyDescent="0.35">
      <c r="A246" s="11">
        <f t="shared" si="6"/>
        <v>3</v>
      </c>
      <c r="B246" s="23" t="s">
        <v>246</v>
      </c>
      <c r="C246" s="3" t="s">
        <v>13</v>
      </c>
      <c r="D246" s="3" t="str">
        <f>IF(C246&lt;&gt;"",INDEX(Υλικά!$D$3:$D$130,MATCH(C246,Υλικά!$B$3:$B$130,0),1),"")</f>
        <v>gr</v>
      </c>
      <c r="E246" s="42">
        <v>600</v>
      </c>
      <c r="F246" s="16">
        <f>IF(C246&lt;&gt;"",$E246*INDEX(Υλικά!$G$3:$G$130,MATCH($C246,Υλικά!$B$3:$B$130,0),1)/INDEX(Υλικά!$E$3:$E$130,MATCH($C246,Υλικά!$B$3:$B$130,0),1),0)</f>
        <v>5.4</v>
      </c>
      <c r="G246" s="17">
        <f>IF(C246&lt;&gt;"",$E246*INDEX(Υλικά!$H$3:$H$130,MATCH($C246,Υλικά!$B$3:$B$130,0),1)/INDEX(Υλικά!$E$3:$E$130,MATCH($C246,Υλικά!$B$3:$B$130,0),1),0)</f>
        <v>27.6</v>
      </c>
      <c r="H246" s="18">
        <f>IF(C246&lt;&gt;"",$E246*INDEX(Υλικά!$I$3:$I$130,MATCH($C246,Υλικά!$B$3:$B$130,0),1)/INDEX(Υλικά!$E$3:$E$130,MATCH($C246,Υλικά!$B$3:$B$130,0),1),0)</f>
        <v>1.2</v>
      </c>
      <c r="I246" s="16">
        <f>$F246*Ref!$B$2</f>
        <v>21.6</v>
      </c>
      <c r="J246" s="17">
        <f>$G246*Ref!$B$3</f>
        <v>110.4</v>
      </c>
      <c r="K246" s="18">
        <f>$H246*Ref!$B$4</f>
        <v>10.799999999999999</v>
      </c>
      <c r="L246" s="19">
        <f t="shared" si="7"/>
        <v>142.80000000000001</v>
      </c>
      <c r="M246" s="3"/>
    </row>
    <row r="247" spans="1:13" x14ac:dyDescent="0.35">
      <c r="A247" s="11">
        <f t="shared" si="6"/>
        <v>4</v>
      </c>
      <c r="B247" s="23" t="s">
        <v>246</v>
      </c>
      <c r="C247" s="3" t="s">
        <v>120</v>
      </c>
      <c r="D247" s="3" t="str">
        <f>IF(C247&lt;&gt;"",INDEX(Υλικά!$D$3:$D$130,MATCH(C247,Υλικά!$B$3:$B$130,0),1),"")</f>
        <v>gr</v>
      </c>
      <c r="E247" s="42">
        <v>200</v>
      </c>
      <c r="F247" s="16">
        <f>IF(C247&lt;&gt;"",$E247*INDEX(Υλικά!$G$3:$G$130,MATCH($C247,Υλικά!$B$3:$B$130,0),1)/INDEX(Υλικά!$E$3:$E$130,MATCH($C247,Υλικά!$B$3:$B$130,0),1),0)</f>
        <v>2.2000000000000002</v>
      </c>
      <c r="G247" s="17">
        <f>IF(C247&lt;&gt;"",$E247*INDEX(Υλικά!$H$3:$H$130,MATCH($C247,Υλικά!$B$3:$B$130,0),1)/INDEX(Υλικά!$E$3:$E$130,MATCH($C247,Υλικά!$B$3:$B$130,0),1),0)</f>
        <v>19.399999999999999</v>
      </c>
      <c r="H247" s="18">
        <f>IF(C247&lt;&gt;"",$E247*INDEX(Υλικά!$I$3:$I$130,MATCH($C247,Υλικά!$B$3:$B$130,0),1)/INDEX(Υλικά!$E$3:$E$130,MATCH($C247,Υλικά!$B$3:$B$130,0),1),0)</f>
        <v>0.4</v>
      </c>
      <c r="I247" s="16">
        <f>$F247*Ref!$B$2</f>
        <v>8.8000000000000007</v>
      </c>
      <c r="J247" s="17">
        <f>$G247*Ref!$B$3</f>
        <v>77.599999999999994</v>
      </c>
      <c r="K247" s="18">
        <f>$H247*Ref!$B$4</f>
        <v>3.6</v>
      </c>
      <c r="L247" s="19">
        <f t="shared" si="7"/>
        <v>89.999999999999986</v>
      </c>
      <c r="M247" s="3"/>
    </row>
    <row r="248" spans="1:13" x14ac:dyDescent="0.35">
      <c r="A248" s="11">
        <f t="shared" si="6"/>
        <v>5</v>
      </c>
      <c r="B248" s="23" t="s">
        <v>246</v>
      </c>
      <c r="C248" s="3" t="s">
        <v>8</v>
      </c>
      <c r="D248" s="3" t="str">
        <f>IF(C248&lt;&gt;"",INDEX(Υλικά!$D$3:$D$130,MATCH(C248,Υλικά!$B$3:$B$130,0),1),"")</f>
        <v>gr</v>
      </c>
      <c r="E248" s="42">
        <v>140</v>
      </c>
      <c r="F248" s="16">
        <f>IF(C248&lt;&gt;"",$E248*INDEX(Υλικά!$G$3:$G$130,MATCH($C248,Υλικά!$B$3:$B$130,0),1)/INDEX(Υλικά!$E$3:$E$130,MATCH($C248,Υλικά!$B$3:$B$130,0),1),0)</f>
        <v>0</v>
      </c>
      <c r="G248" s="17">
        <f>IF(C248&lt;&gt;"",$E248*INDEX(Υλικά!$H$3:$H$130,MATCH($C248,Υλικά!$B$3:$B$130,0),1)/INDEX(Υλικά!$E$3:$E$130,MATCH($C248,Υλικά!$B$3:$B$130,0),1),0)</f>
        <v>0</v>
      </c>
      <c r="H248" s="18">
        <f>IF(C248&lt;&gt;"",$E248*INDEX(Υλικά!$I$3:$I$130,MATCH($C248,Υλικά!$B$3:$B$130,0),1)/INDEX(Υλικά!$E$3:$E$130,MATCH($C248,Υλικά!$B$3:$B$130,0),1),0)</f>
        <v>130.62</v>
      </c>
      <c r="I248" s="16">
        <f>$F248*Ref!$B$2</f>
        <v>0</v>
      </c>
      <c r="J248" s="17">
        <f>$G248*Ref!$B$3</f>
        <v>0</v>
      </c>
      <c r="K248" s="18">
        <f>$H248*Ref!$B$4</f>
        <v>1175.58</v>
      </c>
      <c r="L248" s="19">
        <f t="shared" si="7"/>
        <v>1175.58</v>
      </c>
      <c r="M248" s="3"/>
    </row>
    <row r="249" spans="1:13" x14ac:dyDescent="0.35">
      <c r="A249" s="11">
        <f t="shared" si="6"/>
        <v>6</v>
      </c>
      <c r="B249" s="23" t="s">
        <v>246</v>
      </c>
      <c r="C249" s="3" t="s">
        <v>41</v>
      </c>
      <c r="D249" s="3" t="str">
        <f>IF(C249&lt;&gt;"",INDEX(Υλικά!$D$3:$D$130,MATCH(C249,Υλικά!$B$3:$B$130,0),1),"")</f>
        <v>gr</v>
      </c>
      <c r="E249" s="42">
        <v>30</v>
      </c>
      <c r="F249" s="16">
        <f>IF(C249&lt;&gt;"",$E249*INDEX(Υλικά!$G$3:$G$130,MATCH($C249,Υλικά!$B$3:$B$130,0),1)/INDEX(Υλικά!$E$3:$E$130,MATCH($C249,Υλικά!$B$3:$B$130,0),1),0)</f>
        <v>0</v>
      </c>
      <c r="G249" s="17">
        <f>IF(C249&lt;&gt;"",$E249*INDEX(Υλικά!$H$3:$H$130,MATCH($C249,Υλικά!$B$3:$B$130,0),1)/INDEX(Υλικά!$E$3:$E$130,MATCH($C249,Υλικά!$B$3:$B$130,0),1),0)</f>
        <v>30</v>
      </c>
      <c r="H249" s="18">
        <f>IF(C249&lt;&gt;"",$E249*INDEX(Υλικά!$I$3:$I$130,MATCH($C249,Υλικά!$B$3:$B$130,0),1)/INDEX(Υλικά!$E$3:$E$130,MATCH($C249,Υλικά!$B$3:$B$130,0),1),0)</f>
        <v>0</v>
      </c>
      <c r="I249" s="16">
        <f>$F249*Ref!$B$2</f>
        <v>0</v>
      </c>
      <c r="J249" s="17">
        <f>$G249*Ref!$B$3</f>
        <v>120</v>
      </c>
      <c r="K249" s="18">
        <f>$H249*Ref!$B$4</f>
        <v>0</v>
      </c>
      <c r="L249" s="19">
        <f t="shared" si="7"/>
        <v>120</v>
      </c>
      <c r="M249" s="3"/>
    </row>
    <row r="250" spans="1:13" x14ac:dyDescent="0.35">
      <c r="A250" s="11">
        <f t="shared" si="6"/>
        <v>7</v>
      </c>
      <c r="B250" s="23" t="s">
        <v>246</v>
      </c>
      <c r="C250" s="3" t="s">
        <v>248</v>
      </c>
      <c r="D250" s="3" t="str">
        <f>IF(C250&lt;&gt;"",INDEX(Υλικά!$D$3:$D$130,MATCH(C250,Υλικά!$B$3:$B$130,0),1),"")</f>
        <v>gr</v>
      </c>
      <c r="E250" s="42">
        <v>565</v>
      </c>
      <c r="F250" s="16">
        <f>IF(C250&lt;&gt;"",$E250*INDEX(Υλικά!$G$3:$G$130,MATCH($C250,Υλικά!$B$3:$B$130,0),1)/INDEX(Υλικά!$E$3:$E$130,MATCH($C250,Υλικά!$B$3:$B$130,0),1),0)</f>
        <v>2.2599999999999998</v>
      </c>
      <c r="G250" s="17">
        <f>IF(C250&lt;&gt;"",$E250*INDEX(Υλικά!$H$3:$H$130,MATCH($C250,Υλικά!$B$3:$B$130,0),1)/INDEX(Υλικά!$E$3:$E$130,MATCH($C250,Υλικά!$B$3:$B$130,0),1),0)</f>
        <v>82.49</v>
      </c>
      <c r="H250" s="18">
        <f>IF(C250&lt;&gt;"",$E250*INDEX(Υλικά!$I$3:$I$130,MATCH($C250,Υλικά!$B$3:$B$130,0),1)/INDEX(Υλικά!$E$3:$E$130,MATCH($C250,Υλικά!$B$3:$B$130,0),1),0)</f>
        <v>0</v>
      </c>
      <c r="I250" s="16">
        <f>$F250*Ref!$B$2</f>
        <v>9.0399999999999991</v>
      </c>
      <c r="J250" s="17">
        <f>$G250*Ref!$B$3</f>
        <v>329.96</v>
      </c>
      <c r="K250" s="18">
        <f>$H250*Ref!$B$4</f>
        <v>0</v>
      </c>
      <c r="L250" s="19">
        <f t="shared" si="7"/>
        <v>339</v>
      </c>
      <c r="M250" s="3"/>
    </row>
    <row r="251" spans="1:13" x14ac:dyDescent="0.35">
      <c r="A251" s="11">
        <f t="shared" si="6"/>
        <v>8</v>
      </c>
      <c r="B251" s="23" t="s">
        <v>246</v>
      </c>
      <c r="C251" s="3" t="s">
        <v>247</v>
      </c>
      <c r="D251" s="3" t="str">
        <f>IF(C251&lt;&gt;"",INDEX(Υλικά!$D$3:$D$130,MATCH(C251,Υλικά!$B$3:$B$130,0),1),"")</f>
        <v>gr</v>
      </c>
      <c r="E251" s="42">
        <v>100</v>
      </c>
      <c r="F251" s="16">
        <f>IF(C251&lt;&gt;"",$E251*INDEX(Υλικά!$G$3:$G$130,MATCH($C251,Υλικά!$B$3:$B$130,0),1)/INDEX(Υλικά!$E$3:$E$130,MATCH($C251,Υλικά!$B$3:$B$130,0),1),0)</f>
        <v>10</v>
      </c>
      <c r="G251" s="17">
        <f>IF(C251&lt;&gt;"",$E251*INDEX(Υλικά!$H$3:$H$130,MATCH($C251,Υλικά!$B$3:$B$130,0),1)/INDEX(Υλικά!$E$3:$E$130,MATCH($C251,Υλικά!$B$3:$B$130,0),1),0)</f>
        <v>3.2</v>
      </c>
      <c r="H251" s="18">
        <f>IF(C251&lt;&gt;"",$E251*INDEX(Υλικά!$I$3:$I$130,MATCH($C251,Υλικά!$B$3:$B$130,0),1)/INDEX(Υλικά!$E$3:$E$130,MATCH($C251,Υλικά!$B$3:$B$130,0),1),0)</f>
        <v>0</v>
      </c>
      <c r="I251" s="16">
        <f>$F251*Ref!$B$2</f>
        <v>40</v>
      </c>
      <c r="J251" s="17">
        <f>$G251*Ref!$B$3</f>
        <v>12.8</v>
      </c>
      <c r="K251" s="18">
        <f>$H251*Ref!$B$4</f>
        <v>0</v>
      </c>
      <c r="L251" s="19">
        <f t="shared" si="7"/>
        <v>52.8</v>
      </c>
      <c r="M251" s="3"/>
    </row>
    <row r="252" spans="1:13" x14ac:dyDescent="0.35">
      <c r="A252" s="11">
        <f t="shared" si="6"/>
        <v>1</v>
      </c>
      <c r="B252" s="23" t="s">
        <v>249</v>
      </c>
      <c r="C252" s="3" t="s">
        <v>145</v>
      </c>
      <c r="D252" s="3" t="str">
        <f>IF(C252&lt;&gt;"",INDEX(Υλικά!$D$3:$D$130,MATCH(C252,Υλικά!$B$3:$B$130,0),1),"")</f>
        <v>gr</v>
      </c>
      <c r="E252" s="42">
        <v>400</v>
      </c>
      <c r="F252" s="16">
        <f>IF(C252&lt;&gt;"",$E252*INDEX(Υλικά!$G$3:$G$130,MATCH($C252,Υλικά!$B$3:$B$130,0),1)/INDEX(Υλικά!$E$3:$E$130,MATCH($C252,Υλικά!$B$3:$B$130,0),1),0)</f>
        <v>14.8</v>
      </c>
      <c r="G252" s="17">
        <f>IF(C252&lt;&gt;"",$E252*INDEX(Υλικά!$H$3:$H$130,MATCH($C252,Υλικά!$B$3:$B$130,0),1)/INDEX(Υλικά!$E$3:$E$130,MATCH($C252,Υλικά!$B$3:$B$130,0),1),0)</f>
        <v>24</v>
      </c>
      <c r="H252" s="18">
        <f>IF(C252&lt;&gt;"",$E252*INDEX(Υλικά!$I$3:$I$130,MATCH($C252,Υλικά!$B$3:$B$130,0),1)/INDEX(Υλικά!$E$3:$E$130,MATCH($C252,Υλικά!$B$3:$B$130,0),1),0)</f>
        <v>8.8000000000000007</v>
      </c>
      <c r="I252" s="16">
        <f>$F252*Ref!$B$2</f>
        <v>59.2</v>
      </c>
      <c r="J252" s="17">
        <f>$G252*Ref!$B$3</f>
        <v>96</v>
      </c>
      <c r="K252" s="18">
        <f>$H252*Ref!$B$4</f>
        <v>79.2</v>
      </c>
      <c r="L252" s="19">
        <f t="shared" si="7"/>
        <v>234.39999999999998</v>
      </c>
      <c r="M252" s="3"/>
    </row>
    <row r="253" spans="1:13" x14ac:dyDescent="0.35">
      <c r="A253" s="11">
        <f t="shared" si="6"/>
        <v>2</v>
      </c>
      <c r="B253" s="23" t="s">
        <v>249</v>
      </c>
      <c r="C253" s="3" t="s">
        <v>41</v>
      </c>
      <c r="D253" s="3" t="str">
        <f>IF(C253&lt;&gt;"",INDEX(Υλικά!$D$3:$D$130,MATCH(C253,Υλικά!$B$3:$B$130,0),1),"")</f>
        <v>gr</v>
      </c>
      <c r="E253" s="42">
        <v>55</v>
      </c>
      <c r="F253" s="16">
        <f>IF(C253&lt;&gt;"",$E253*INDEX(Υλικά!$G$3:$G$130,MATCH($C253,Υλικά!$B$3:$B$130,0),1)/INDEX(Υλικά!$E$3:$E$130,MATCH($C253,Υλικά!$B$3:$B$130,0),1),0)</f>
        <v>0</v>
      </c>
      <c r="G253" s="17">
        <f>IF(C253&lt;&gt;"",$E253*INDEX(Υλικά!$H$3:$H$130,MATCH($C253,Υλικά!$B$3:$B$130,0),1)/INDEX(Υλικά!$E$3:$E$130,MATCH($C253,Υλικά!$B$3:$B$130,0),1),0)</f>
        <v>55</v>
      </c>
      <c r="H253" s="18">
        <f>IF(C253&lt;&gt;"",$E253*INDEX(Υλικά!$I$3:$I$130,MATCH($C253,Υλικά!$B$3:$B$130,0),1)/INDEX(Υλικά!$E$3:$E$130,MATCH($C253,Υλικά!$B$3:$B$130,0),1),0)</f>
        <v>0</v>
      </c>
      <c r="I253" s="16">
        <f>$F253*Ref!$B$2</f>
        <v>0</v>
      </c>
      <c r="J253" s="17">
        <f>$G253*Ref!$B$3</f>
        <v>220</v>
      </c>
      <c r="K253" s="18">
        <f>$H253*Ref!$B$4</f>
        <v>0</v>
      </c>
      <c r="L253" s="19">
        <f t="shared" si="7"/>
        <v>220</v>
      </c>
      <c r="M253" s="3"/>
    </row>
    <row r="254" spans="1:13" x14ac:dyDescent="0.35">
      <c r="A254" s="11">
        <f t="shared" si="6"/>
        <v>3</v>
      </c>
      <c r="B254" s="23" t="s">
        <v>249</v>
      </c>
      <c r="C254" s="3" t="s">
        <v>9</v>
      </c>
      <c r="D254" s="3" t="str">
        <f>IF(C254&lt;&gt;"",INDEX(Υλικά!$D$3:$D$130,MATCH(C254,Υλικά!$B$3:$B$130,0),1),"")</f>
        <v>gr</v>
      </c>
      <c r="E254" s="42">
        <v>100</v>
      </c>
      <c r="F254" s="16">
        <f>IF(C254&lt;&gt;"",$E254*INDEX(Υλικά!$G$3:$G$130,MATCH($C254,Υλικά!$B$3:$B$130,0),1)/INDEX(Υλικά!$E$3:$E$130,MATCH($C254,Υλικά!$B$3:$B$130,0),1),0)</f>
        <v>7.1</v>
      </c>
      <c r="G254" s="17">
        <f>IF(C254&lt;&gt;"",$E254*INDEX(Υλικά!$H$3:$H$130,MATCH($C254,Υλικά!$B$3:$B$130,0),1)/INDEX(Υλικά!$E$3:$E$130,MATCH($C254,Υλικά!$B$3:$B$130,0),1),0)</f>
        <v>80</v>
      </c>
      <c r="H254" s="18">
        <f>IF(C254&lt;&gt;"",$E254*INDEX(Υλικά!$I$3:$I$130,MATCH($C254,Υλικά!$B$3:$B$130,0),1)/INDEX(Υλικά!$E$3:$E$130,MATCH($C254,Υλικά!$B$3:$B$130,0),1),0)</f>
        <v>0.7</v>
      </c>
      <c r="I254" s="16">
        <f>$F254*Ref!$B$2</f>
        <v>28.4</v>
      </c>
      <c r="J254" s="17">
        <f>$G254*Ref!$B$3</f>
        <v>320</v>
      </c>
      <c r="K254" s="18">
        <f>$H254*Ref!$B$4</f>
        <v>6.3</v>
      </c>
      <c r="L254" s="19">
        <f t="shared" si="7"/>
        <v>354.7</v>
      </c>
      <c r="M254" s="3"/>
    </row>
    <row r="255" spans="1:13" x14ac:dyDescent="0.35">
      <c r="A255" s="11">
        <f t="shared" si="6"/>
        <v>1</v>
      </c>
      <c r="B255" s="23" t="s">
        <v>251</v>
      </c>
      <c r="C255" s="3" t="s">
        <v>250</v>
      </c>
      <c r="D255" s="3" t="str">
        <f>IF(C255&lt;&gt;"",INDEX(Υλικά!$D$3:$D$130,MATCH(C255,Υλικά!$B$3:$B$130,0),1),"")</f>
        <v>gr</v>
      </c>
      <c r="E255" s="42">
        <v>1000</v>
      </c>
      <c r="F255" s="16">
        <f>IF(C255&lt;&gt;"",$E255*INDEX(Υλικά!$G$3:$G$130,MATCH($C255,Υλικά!$B$3:$B$130,0),1)/INDEX(Υλικά!$E$3:$E$130,MATCH($C255,Υλικά!$B$3:$B$130,0),1),0)</f>
        <v>7</v>
      </c>
      <c r="G255" s="17">
        <f>IF(C255&lt;&gt;"",$E255*INDEX(Υλικά!$H$3:$H$130,MATCH($C255,Υλικά!$B$3:$B$130,0),1)/INDEX(Υλικά!$E$3:$E$130,MATCH($C255,Υλικά!$B$3:$B$130,0),1),0)</f>
        <v>36</v>
      </c>
      <c r="H255" s="18">
        <f>IF(C255&lt;&gt;"",$E255*INDEX(Υλικά!$I$3:$I$130,MATCH($C255,Υλικά!$B$3:$B$130,0),1)/INDEX(Υλικά!$E$3:$E$130,MATCH($C255,Υλικά!$B$3:$B$130,0),1),0)</f>
        <v>1</v>
      </c>
      <c r="I255" s="16">
        <f>$F255*Ref!$B$2</f>
        <v>28</v>
      </c>
      <c r="J255" s="17">
        <f>$G255*Ref!$B$3</f>
        <v>144</v>
      </c>
      <c r="K255" s="18">
        <f>$H255*Ref!$B$4</f>
        <v>9</v>
      </c>
      <c r="L255" s="19">
        <f t="shared" si="7"/>
        <v>181</v>
      </c>
      <c r="M255" s="3"/>
    </row>
    <row r="256" spans="1:13" x14ac:dyDescent="0.35">
      <c r="A256" s="11">
        <f t="shared" si="6"/>
        <v>2</v>
      </c>
      <c r="B256" s="23" t="s">
        <v>251</v>
      </c>
      <c r="C256" s="3" t="s">
        <v>120</v>
      </c>
      <c r="D256" s="3" t="str">
        <f>IF(C256&lt;&gt;"",INDEX(Υλικά!$D$3:$D$130,MATCH(C256,Υλικά!$B$3:$B$130,0),1),"")</f>
        <v>gr</v>
      </c>
      <c r="E256" s="42">
        <v>400</v>
      </c>
      <c r="F256" s="16">
        <f>IF(C256&lt;&gt;"",$E256*INDEX(Υλικά!$G$3:$G$130,MATCH($C256,Υλικά!$B$3:$B$130,0),1)/INDEX(Υλικά!$E$3:$E$130,MATCH($C256,Υλικά!$B$3:$B$130,0),1),0)</f>
        <v>4.4000000000000004</v>
      </c>
      <c r="G256" s="17">
        <f>IF(C256&lt;&gt;"",$E256*INDEX(Υλικά!$H$3:$H$130,MATCH($C256,Υλικά!$B$3:$B$130,0),1)/INDEX(Υλικά!$E$3:$E$130,MATCH($C256,Υλικά!$B$3:$B$130,0),1),0)</f>
        <v>38.799999999999997</v>
      </c>
      <c r="H256" s="18">
        <f>IF(C256&lt;&gt;"",$E256*INDEX(Υλικά!$I$3:$I$130,MATCH($C256,Υλικά!$B$3:$B$130,0),1)/INDEX(Υλικά!$E$3:$E$130,MATCH($C256,Υλικά!$B$3:$B$130,0),1),0)</f>
        <v>0.8</v>
      </c>
      <c r="I256" s="16">
        <f>$F256*Ref!$B$2</f>
        <v>17.600000000000001</v>
      </c>
      <c r="J256" s="17">
        <f>$G256*Ref!$B$3</f>
        <v>155.19999999999999</v>
      </c>
      <c r="K256" s="18">
        <f>$H256*Ref!$B$4</f>
        <v>7.2</v>
      </c>
      <c r="L256" s="19">
        <f t="shared" si="7"/>
        <v>179.99999999999997</v>
      </c>
      <c r="M256" s="3"/>
    </row>
    <row r="257" spans="1:13" x14ac:dyDescent="0.35">
      <c r="A257" s="11">
        <f t="shared" si="6"/>
        <v>3</v>
      </c>
      <c r="B257" s="23" t="s">
        <v>251</v>
      </c>
      <c r="C257" s="3" t="s">
        <v>27</v>
      </c>
      <c r="D257" s="3" t="str">
        <f>IF(C257&lt;&gt;"",INDEX(Υλικά!$D$3:$D$130,MATCH(C257,Υλικά!$B$3:$B$130,0),1),"")</f>
        <v>gr</v>
      </c>
      <c r="E257" s="42">
        <v>400</v>
      </c>
      <c r="F257" s="16">
        <f>IF(C257&lt;&gt;"",$E257*INDEX(Υλικά!$G$3:$G$130,MATCH($C257,Υλικά!$B$3:$B$130,0),1)/INDEX(Υλικά!$E$3:$E$130,MATCH($C257,Υλικά!$B$3:$B$130,0),1),0)</f>
        <v>4.4000000000000004</v>
      </c>
      <c r="G257" s="17">
        <f>IF(C257&lt;&gt;"",$E257*INDEX(Υλικά!$H$3:$H$130,MATCH($C257,Υλικά!$B$3:$B$130,0),1)/INDEX(Υλικά!$E$3:$E$130,MATCH($C257,Υλικά!$B$3:$B$130,0),1),0)</f>
        <v>37.200000000000003</v>
      </c>
      <c r="H257" s="18">
        <f>IF(C257&lt;&gt;"",$E257*INDEX(Υλικά!$I$3:$I$130,MATCH($C257,Υλικά!$B$3:$B$130,0),1)/INDEX(Υλικά!$E$3:$E$130,MATCH($C257,Υλικά!$B$3:$B$130,0),1),0)</f>
        <v>0.4</v>
      </c>
      <c r="I257" s="16">
        <f>$F257*Ref!$B$2</f>
        <v>17.600000000000001</v>
      </c>
      <c r="J257" s="17">
        <f>$G257*Ref!$B$3</f>
        <v>148.80000000000001</v>
      </c>
      <c r="K257" s="18">
        <f>$H257*Ref!$B$4</f>
        <v>3.6</v>
      </c>
      <c r="L257" s="19">
        <f t="shared" si="7"/>
        <v>170</v>
      </c>
      <c r="M257" s="3"/>
    </row>
    <row r="258" spans="1:13" x14ac:dyDescent="0.35">
      <c r="A258" s="11">
        <f t="shared" si="6"/>
        <v>4</v>
      </c>
      <c r="B258" s="23" t="s">
        <v>251</v>
      </c>
      <c r="C258" s="3" t="s">
        <v>128</v>
      </c>
      <c r="D258" s="3" t="str">
        <f>IF(C258&lt;&gt;"",INDEX(Υλικά!$D$3:$D$130,MATCH(C258,Υλικά!$B$3:$B$130,0),1),"")</f>
        <v>gr</v>
      </c>
      <c r="E258" s="42">
        <v>200</v>
      </c>
      <c r="F258" s="16">
        <f>IF(C258&lt;&gt;"",$E258*INDEX(Υλικά!$G$3:$G$130,MATCH($C258,Υλικά!$B$3:$B$130,0),1)/INDEX(Υλικά!$E$3:$E$130,MATCH($C258,Υλικά!$B$3:$B$130,0),1),0)</f>
        <v>4</v>
      </c>
      <c r="G258" s="17">
        <f>IF(C258&lt;&gt;"",$E258*INDEX(Υλικά!$H$3:$H$130,MATCH($C258,Υλικά!$B$3:$B$130,0),1)/INDEX(Υλικά!$E$3:$E$130,MATCH($C258,Υλικά!$B$3:$B$130,0),1),0)</f>
        <v>34</v>
      </c>
      <c r="H258" s="18">
        <f>IF(C258&lt;&gt;"",$E258*INDEX(Υλικά!$I$3:$I$130,MATCH($C258,Υλικά!$B$3:$B$130,0),1)/INDEX(Υλικά!$E$3:$E$130,MATCH($C258,Υλικά!$B$3:$B$130,0),1),0)</f>
        <v>0</v>
      </c>
      <c r="I258" s="16">
        <f>$F258*Ref!$B$2</f>
        <v>16</v>
      </c>
      <c r="J258" s="17">
        <f>$G258*Ref!$B$3</f>
        <v>136</v>
      </c>
      <c r="K258" s="18">
        <f>$H258*Ref!$B$4</f>
        <v>0</v>
      </c>
      <c r="L258" s="19">
        <f t="shared" si="7"/>
        <v>152</v>
      </c>
      <c r="M258" s="3"/>
    </row>
    <row r="259" spans="1:13" x14ac:dyDescent="0.35">
      <c r="A259" s="11">
        <f t="shared" ref="A259:A322" si="8">IF($B259&lt;&gt;"",IF($B259&lt;&gt;$B258,1,$A258+1),"")</f>
        <v>5</v>
      </c>
      <c r="B259" s="23" t="s">
        <v>251</v>
      </c>
      <c r="C259" s="3" t="s">
        <v>8</v>
      </c>
      <c r="D259" s="3" t="str">
        <f>IF(C259&lt;&gt;"",INDEX(Υλικά!$D$3:$D$130,MATCH(C259,Υλικά!$B$3:$B$130,0),1),"")</f>
        <v>gr</v>
      </c>
      <c r="E259" s="42">
        <v>120</v>
      </c>
      <c r="F259" s="16">
        <f>IF(C259&lt;&gt;"",$E259*INDEX(Υλικά!$G$3:$G$130,MATCH($C259,Υλικά!$B$3:$B$130,0),1)/INDEX(Υλικά!$E$3:$E$130,MATCH($C259,Υλικά!$B$3:$B$130,0),1),0)</f>
        <v>0</v>
      </c>
      <c r="G259" s="17">
        <f>IF(C259&lt;&gt;"",$E259*INDEX(Υλικά!$H$3:$H$130,MATCH($C259,Υλικά!$B$3:$B$130,0),1)/INDEX(Υλικά!$E$3:$E$130,MATCH($C259,Υλικά!$B$3:$B$130,0),1),0)</f>
        <v>0</v>
      </c>
      <c r="H259" s="18">
        <f>IF(C259&lt;&gt;"",$E259*INDEX(Υλικά!$I$3:$I$130,MATCH($C259,Υλικά!$B$3:$B$130,0),1)/INDEX(Υλικά!$E$3:$E$130,MATCH($C259,Υλικά!$B$3:$B$130,0),1),0)</f>
        <v>111.96</v>
      </c>
      <c r="I259" s="16">
        <f>$F259*Ref!$B$2</f>
        <v>0</v>
      </c>
      <c r="J259" s="17">
        <f>$G259*Ref!$B$3</f>
        <v>0</v>
      </c>
      <c r="K259" s="18">
        <f>$H259*Ref!$B$4</f>
        <v>1007.64</v>
      </c>
      <c r="L259" s="19">
        <f t="shared" ref="L259:L299" si="9">SUM(I259:K259)</f>
        <v>1007.64</v>
      </c>
      <c r="M259" s="3"/>
    </row>
    <row r="260" spans="1:13" x14ac:dyDescent="0.35">
      <c r="A260" s="11">
        <f t="shared" si="8"/>
        <v>6</v>
      </c>
      <c r="B260" s="23" t="s">
        <v>251</v>
      </c>
      <c r="C260" s="3" t="s">
        <v>21</v>
      </c>
      <c r="D260" s="3" t="str">
        <f>IF(C260&lt;&gt;"",INDEX(Υλικά!$D$3:$D$130,MATCH(C260,Υλικά!$B$3:$B$130,0),1),"")</f>
        <v>pc</v>
      </c>
      <c r="E260" s="42">
        <v>3</v>
      </c>
      <c r="F260" s="16">
        <f>IF(C260&lt;&gt;"",$E260*INDEX(Υλικά!$G$3:$G$130,MATCH($C260,Υλικά!$B$3:$B$130,0),1)/INDEX(Υλικά!$E$3:$E$130,MATCH($C260,Υλικά!$B$3:$B$130,0),1),0)</f>
        <v>23.4</v>
      </c>
      <c r="G260" s="17">
        <f>IF(C260&lt;&gt;"",$E260*INDEX(Υλικά!$H$3:$H$130,MATCH($C260,Υλικά!$B$3:$B$130,0),1)/INDEX(Υλικά!$E$3:$E$130,MATCH($C260,Υλικά!$B$3:$B$130,0),1),0)</f>
        <v>1.98</v>
      </c>
      <c r="H260" s="18">
        <f>IF(C260&lt;&gt;"",$E260*INDEX(Υλικά!$I$3:$I$130,MATCH($C260,Υλικά!$B$3:$B$130,0),1)/INDEX(Υλικά!$E$3:$E$130,MATCH($C260,Υλικά!$B$3:$B$130,0),1),0)</f>
        <v>19.799999999999997</v>
      </c>
      <c r="I260" s="16">
        <f>$F260*Ref!$B$2</f>
        <v>93.6</v>
      </c>
      <c r="J260" s="17">
        <f>$G260*Ref!$B$3</f>
        <v>7.92</v>
      </c>
      <c r="K260" s="18">
        <f>$H260*Ref!$B$4</f>
        <v>178.2</v>
      </c>
      <c r="L260" s="19">
        <f t="shared" si="9"/>
        <v>279.71999999999997</v>
      </c>
      <c r="M260" s="3"/>
    </row>
    <row r="261" spans="1:13" x14ac:dyDescent="0.35">
      <c r="A261" s="11">
        <f t="shared" si="8"/>
        <v>7</v>
      </c>
      <c r="B261" s="23" t="s">
        <v>251</v>
      </c>
      <c r="C261" s="3" t="s">
        <v>252</v>
      </c>
      <c r="D261" s="3" t="str">
        <f>IF(C261&lt;&gt;"",INDEX(Υλικά!$D$3:$D$130,MATCH(C261,Υλικά!$B$3:$B$130,0),1),"")</f>
        <v>gr</v>
      </c>
      <c r="E261" s="42">
        <v>300</v>
      </c>
      <c r="F261" s="16">
        <f>IF(C261&lt;&gt;"",$E261*INDEX(Υλικά!$G$3:$G$130,MATCH($C261,Υλικά!$B$3:$B$130,0),1)/INDEX(Υλικά!$E$3:$E$130,MATCH($C261,Υλικά!$B$3:$B$130,0),1),0)</f>
        <v>18</v>
      </c>
      <c r="G261" s="17">
        <f>IF(C261&lt;&gt;"",$E261*INDEX(Υλικά!$H$3:$H$130,MATCH($C261,Υλικά!$B$3:$B$130,0),1)/INDEX(Υλικά!$E$3:$E$130,MATCH($C261,Υλικά!$B$3:$B$130,0),1),0)</f>
        <v>36</v>
      </c>
      <c r="H261" s="18">
        <f>IF(C261&lt;&gt;"",$E261*INDEX(Υλικά!$I$3:$I$130,MATCH($C261,Υλικά!$B$3:$B$130,0),1)/INDEX(Υλικά!$E$3:$E$130,MATCH($C261,Υλικά!$B$3:$B$130,0),1),0)</f>
        <v>1.8</v>
      </c>
      <c r="I261" s="16">
        <f>$F261*Ref!$B$2</f>
        <v>72</v>
      </c>
      <c r="J261" s="17">
        <f>$G261*Ref!$B$3</f>
        <v>144</v>
      </c>
      <c r="K261" s="18">
        <f>$H261*Ref!$B$4</f>
        <v>16.2</v>
      </c>
      <c r="L261" s="19">
        <f t="shared" si="9"/>
        <v>232.2</v>
      </c>
      <c r="M261" s="3"/>
    </row>
    <row r="262" spans="1:13" x14ac:dyDescent="0.35">
      <c r="A262" s="11">
        <f t="shared" si="8"/>
        <v>1</v>
      </c>
      <c r="B262" s="23" t="s">
        <v>259</v>
      </c>
      <c r="C262" s="3" t="s">
        <v>258</v>
      </c>
      <c r="D262" s="3" t="str">
        <f>IF(C262&lt;&gt;"",INDEX(Υλικά!$D$3:$D$130,MATCH(C262,Υλικά!$B$3:$B$130,0),1),"")</f>
        <v>gr</v>
      </c>
      <c r="E262" s="42">
        <v>1000</v>
      </c>
      <c r="F262" s="16">
        <f>IF(C262&lt;&gt;"",$E262*INDEX(Υλικά!$G$3:$G$130,MATCH($C262,Υλικά!$B$3:$B$130,0),1)/INDEX(Υλικά!$E$3:$E$130,MATCH($C262,Υλικά!$B$3:$B$130,0),1),0)</f>
        <v>19</v>
      </c>
      <c r="G262" s="17">
        <f>IF(C262&lt;&gt;"",$E262*INDEX(Υλικά!$H$3:$H$130,MATCH($C262,Υλικά!$B$3:$B$130,0),1)/INDEX(Υλικά!$E$3:$E$130,MATCH($C262,Υλικά!$B$3:$B$130,0),1),0)</f>
        <v>50</v>
      </c>
      <c r="H262" s="18">
        <f>IF(C262&lt;&gt;"",$E262*INDEX(Υλικά!$I$3:$I$130,MATCH($C262,Υλικά!$B$3:$B$130,0),1)/INDEX(Υλικά!$E$3:$E$130,MATCH($C262,Υλικά!$B$3:$B$130,0),1),0)</f>
        <v>3</v>
      </c>
      <c r="I262" s="16">
        <f>$F262*Ref!$B$2</f>
        <v>76</v>
      </c>
      <c r="J262" s="17">
        <f>$G262*Ref!$B$3</f>
        <v>200</v>
      </c>
      <c r="K262" s="18">
        <f>$H262*Ref!$B$4</f>
        <v>27</v>
      </c>
      <c r="L262" s="19">
        <f t="shared" si="9"/>
        <v>303</v>
      </c>
      <c r="M262" s="3"/>
    </row>
    <row r="263" spans="1:13" x14ac:dyDescent="0.35">
      <c r="A263" s="11">
        <f t="shared" si="8"/>
        <v>2</v>
      </c>
      <c r="B263" s="23" t="s">
        <v>259</v>
      </c>
      <c r="C263" s="3" t="s">
        <v>8</v>
      </c>
      <c r="D263" s="3" t="str">
        <f>IF(C263&lt;&gt;"",INDEX(Υλικά!$D$3:$D$130,MATCH(C263,Υλικά!$B$3:$B$130,0),1),"")</f>
        <v>gr</v>
      </c>
      <c r="E263" s="42">
        <v>90</v>
      </c>
      <c r="F263" s="16">
        <f>IF(C263&lt;&gt;"",$E263*INDEX(Υλικά!$G$3:$G$130,MATCH($C263,Υλικά!$B$3:$B$130,0),1)/INDEX(Υλικά!$E$3:$E$130,MATCH($C263,Υλικά!$B$3:$B$130,0),1),0)</f>
        <v>0</v>
      </c>
      <c r="G263" s="17">
        <f>IF(C263&lt;&gt;"",$E263*INDEX(Υλικά!$H$3:$H$130,MATCH($C263,Υλικά!$B$3:$B$130,0),1)/INDEX(Υλικά!$E$3:$E$130,MATCH($C263,Υλικά!$B$3:$B$130,0),1),0)</f>
        <v>0</v>
      </c>
      <c r="H263" s="18">
        <f>IF(C263&lt;&gt;"",$E263*INDEX(Υλικά!$I$3:$I$130,MATCH($C263,Υλικά!$B$3:$B$130,0),1)/INDEX(Υλικά!$E$3:$E$130,MATCH($C263,Υλικά!$B$3:$B$130,0),1),0)</f>
        <v>83.97</v>
      </c>
      <c r="I263" s="16">
        <f>$F263*Ref!$B$2</f>
        <v>0</v>
      </c>
      <c r="J263" s="17">
        <f>$G263*Ref!$B$3</f>
        <v>0</v>
      </c>
      <c r="K263" s="18">
        <f>$H263*Ref!$B$4</f>
        <v>755.73</v>
      </c>
      <c r="L263" s="19">
        <f t="shared" si="9"/>
        <v>755.73</v>
      </c>
      <c r="M263" s="3"/>
    </row>
    <row r="264" spans="1:13" x14ac:dyDescent="0.35">
      <c r="A264" s="11">
        <f t="shared" si="8"/>
        <v>3</v>
      </c>
      <c r="B264" s="23" t="s">
        <v>259</v>
      </c>
      <c r="C264" s="3" t="s">
        <v>27</v>
      </c>
      <c r="D264" s="3" t="str">
        <f>IF(C264&lt;&gt;"",INDEX(Υλικά!$D$3:$D$130,MATCH(C264,Υλικά!$B$3:$B$130,0),1),"")</f>
        <v>gr</v>
      </c>
      <c r="E264" s="42">
        <v>200</v>
      </c>
      <c r="F264" s="16">
        <f>IF(C264&lt;&gt;"",$E264*INDEX(Υλικά!$G$3:$G$130,MATCH($C264,Υλικά!$B$3:$B$130,0),1)/INDEX(Υλικά!$E$3:$E$130,MATCH($C264,Υλικά!$B$3:$B$130,0),1),0)</f>
        <v>2.2000000000000002</v>
      </c>
      <c r="G264" s="17">
        <f>IF(C264&lt;&gt;"",$E264*INDEX(Υλικά!$H$3:$H$130,MATCH($C264,Υλικά!$B$3:$B$130,0),1)/INDEX(Υλικά!$E$3:$E$130,MATCH($C264,Υλικά!$B$3:$B$130,0),1),0)</f>
        <v>18.600000000000001</v>
      </c>
      <c r="H264" s="18">
        <f>IF(C264&lt;&gt;"",$E264*INDEX(Υλικά!$I$3:$I$130,MATCH($C264,Υλικά!$B$3:$B$130,0),1)/INDEX(Υλικά!$E$3:$E$130,MATCH($C264,Υλικά!$B$3:$B$130,0),1),0)</f>
        <v>0.2</v>
      </c>
      <c r="I264" s="16">
        <f>$F264*Ref!$B$2</f>
        <v>8.8000000000000007</v>
      </c>
      <c r="J264" s="17">
        <f>$G264*Ref!$B$3</f>
        <v>74.400000000000006</v>
      </c>
      <c r="K264" s="18">
        <f>$H264*Ref!$B$4</f>
        <v>1.8</v>
      </c>
      <c r="L264" s="19">
        <f t="shared" si="9"/>
        <v>85</v>
      </c>
      <c r="M264" s="3"/>
    </row>
    <row r="265" spans="1:13" x14ac:dyDescent="0.35">
      <c r="A265" s="11">
        <f t="shared" si="8"/>
        <v>4</v>
      </c>
      <c r="B265" s="23" t="s">
        <v>259</v>
      </c>
      <c r="C265" s="3" t="s">
        <v>162</v>
      </c>
      <c r="D265" s="3" t="str">
        <f>IF(C265&lt;&gt;"",INDEX(Υλικά!$D$3:$D$130,MATCH(C265,Υλικά!$B$3:$B$130,0),1),"")</f>
        <v>gr</v>
      </c>
      <c r="E265" s="42">
        <v>300</v>
      </c>
      <c r="F265" s="16">
        <f>IF(C265&lt;&gt;"",$E265*INDEX(Υλικά!$G$3:$G$130,MATCH($C265,Υλικά!$B$3:$B$130,0),1)/INDEX(Υλικά!$E$3:$E$130,MATCH($C265,Υλικά!$B$3:$B$130,0),1),0)</f>
        <v>3.6</v>
      </c>
      <c r="G265" s="17">
        <f>IF(C265&lt;&gt;"",$E265*INDEX(Υλικά!$H$3:$H$130,MATCH($C265,Υλικά!$B$3:$B$130,0),1)/INDEX(Υλικά!$E$3:$E$130,MATCH($C265,Υλικά!$B$3:$B$130,0),1),0)</f>
        <v>14.7</v>
      </c>
      <c r="H265" s="18">
        <f>IF(C265&lt;&gt;"",$E265*INDEX(Υλικά!$I$3:$I$130,MATCH($C265,Υλικά!$B$3:$B$130,0),1)/INDEX(Υλικά!$E$3:$E$130,MATCH($C265,Υλικά!$B$3:$B$130,0),1),0)</f>
        <v>0.9</v>
      </c>
      <c r="I265" s="16">
        <f>$F265*Ref!$B$2</f>
        <v>14.4</v>
      </c>
      <c r="J265" s="17">
        <f>$G265*Ref!$B$3</f>
        <v>58.8</v>
      </c>
      <c r="K265" s="18">
        <f>$H265*Ref!$B$4</f>
        <v>8.1</v>
      </c>
      <c r="L265" s="19">
        <f t="shared" si="9"/>
        <v>81.3</v>
      </c>
      <c r="M265" s="3"/>
    </row>
    <row r="266" spans="1:13" x14ac:dyDescent="0.35">
      <c r="A266" s="11">
        <f t="shared" si="8"/>
        <v>5</v>
      </c>
      <c r="B266" s="23" t="s">
        <v>259</v>
      </c>
      <c r="C266" s="3" t="s">
        <v>199</v>
      </c>
      <c r="D266" s="3" t="str">
        <f>IF(C266&lt;&gt;"",INDEX(Υλικά!$D$3:$D$130,MATCH(C266,Υλικά!$B$3:$B$130,0),1),"")</f>
        <v>gr</v>
      </c>
      <c r="E266" s="42">
        <v>250</v>
      </c>
      <c r="F266" s="16">
        <f>IF(C266&lt;&gt;"",$E266*INDEX(Υλικά!$G$3:$G$130,MATCH($C266,Υλικά!$B$3:$B$130,0),1)/INDEX(Υλικά!$E$3:$E$130,MATCH($C266,Υλικά!$B$3:$B$130,0),1),0)</f>
        <v>32</v>
      </c>
      <c r="G266" s="17">
        <f>IF(C266&lt;&gt;"",$E266*INDEX(Υλικά!$H$3:$H$130,MATCH($C266,Υλικά!$B$3:$B$130,0),1)/INDEX(Υλικά!$E$3:$E$130,MATCH($C266,Υλικά!$B$3:$B$130,0),1),0)</f>
        <v>169.25</v>
      </c>
      <c r="H266" s="18">
        <f>IF(C266&lt;&gt;"",$E266*INDEX(Υλικά!$I$3:$I$130,MATCH($C266,Υλικά!$B$3:$B$130,0),1)/INDEX(Υλικά!$E$3:$E$130,MATCH($C266,Υλικά!$B$3:$B$130,0),1),0)</f>
        <v>5.25</v>
      </c>
      <c r="I266" s="16">
        <f>$F266*Ref!$B$2</f>
        <v>128</v>
      </c>
      <c r="J266" s="17">
        <f>$G266*Ref!$B$3</f>
        <v>677</v>
      </c>
      <c r="K266" s="18">
        <f>$H266*Ref!$B$4</f>
        <v>47.25</v>
      </c>
      <c r="L266" s="19">
        <f t="shared" si="9"/>
        <v>852.25</v>
      </c>
      <c r="M266" s="3"/>
    </row>
    <row r="267" spans="1:13" x14ac:dyDescent="0.35">
      <c r="A267" s="11">
        <f t="shared" si="8"/>
        <v>1</v>
      </c>
      <c r="B267" s="23" t="s">
        <v>263</v>
      </c>
      <c r="C267" s="3" t="s">
        <v>199</v>
      </c>
      <c r="D267" s="3" t="str">
        <f>IF(C267&lt;&gt;"",INDEX(Υλικά!$D$3:$D$130,MATCH(C267,Υλικά!$B$3:$B$130,0),1),"")</f>
        <v>gr</v>
      </c>
      <c r="E267" s="42">
        <v>400</v>
      </c>
      <c r="F267" s="16">
        <f>IF(C267&lt;&gt;"",$E267*INDEX(Υλικά!$G$3:$G$130,MATCH($C267,Υλικά!$B$3:$B$130,0),1)/INDEX(Υλικά!$E$3:$E$130,MATCH($C267,Υλικά!$B$3:$B$130,0),1),0)</f>
        <v>51.2</v>
      </c>
      <c r="G267" s="17">
        <f>IF(C267&lt;&gt;"",$E267*INDEX(Υλικά!$H$3:$H$130,MATCH($C267,Υλικά!$B$3:$B$130,0),1)/INDEX(Υλικά!$E$3:$E$130,MATCH($C267,Υλικά!$B$3:$B$130,0),1),0)</f>
        <v>270.8</v>
      </c>
      <c r="H267" s="18">
        <f>IF(C267&lt;&gt;"",$E267*INDEX(Υλικά!$I$3:$I$130,MATCH($C267,Υλικά!$B$3:$B$130,0),1)/INDEX(Υλικά!$E$3:$E$130,MATCH($C267,Υλικά!$B$3:$B$130,0),1),0)</f>
        <v>8.4</v>
      </c>
      <c r="I267" s="16">
        <f>$F267*Ref!$B$2</f>
        <v>204.8</v>
      </c>
      <c r="J267" s="17">
        <f>$G267*Ref!$B$3</f>
        <v>1083.2</v>
      </c>
      <c r="K267" s="18">
        <f>$H267*Ref!$B$4</f>
        <v>75.600000000000009</v>
      </c>
      <c r="L267" s="19">
        <f t="shared" si="9"/>
        <v>1363.6</v>
      </c>
      <c r="M267" s="3"/>
    </row>
    <row r="268" spans="1:13" x14ac:dyDescent="0.35">
      <c r="A268" s="11">
        <f t="shared" si="8"/>
        <v>2</v>
      </c>
      <c r="B268" s="23" t="s">
        <v>263</v>
      </c>
      <c r="C268" s="3" t="s">
        <v>8</v>
      </c>
      <c r="D268" s="3" t="str">
        <f>IF(C268&lt;&gt;"",INDEX(Υλικά!$D$3:$D$130,MATCH(C268,Υλικά!$B$3:$B$130,0),1),"")</f>
        <v>gr</v>
      </c>
      <c r="E268" s="42">
        <v>50</v>
      </c>
      <c r="F268" s="16">
        <f>IF(C268&lt;&gt;"",$E268*INDEX(Υλικά!$G$3:$G$130,MATCH($C268,Υλικά!$B$3:$B$130,0),1)/INDEX(Υλικά!$E$3:$E$130,MATCH($C268,Υλικά!$B$3:$B$130,0),1),0)</f>
        <v>0</v>
      </c>
      <c r="G268" s="17">
        <f>IF(C268&lt;&gt;"",$E268*INDEX(Υλικά!$H$3:$H$130,MATCH($C268,Υλικά!$B$3:$B$130,0),1)/INDEX(Υλικά!$E$3:$E$130,MATCH($C268,Υλικά!$B$3:$B$130,0),1),0)</f>
        <v>0</v>
      </c>
      <c r="H268" s="18">
        <f>IF(C268&lt;&gt;"",$E268*INDEX(Υλικά!$I$3:$I$130,MATCH($C268,Υλικά!$B$3:$B$130,0),1)/INDEX(Υλικά!$E$3:$E$130,MATCH($C268,Υλικά!$B$3:$B$130,0),1),0)</f>
        <v>46.65</v>
      </c>
      <c r="I268" s="16">
        <f>$F268*Ref!$B$2</f>
        <v>0</v>
      </c>
      <c r="J268" s="17">
        <f>$G268*Ref!$B$3</f>
        <v>0</v>
      </c>
      <c r="K268" s="18">
        <f>$H268*Ref!$B$4</f>
        <v>419.84999999999997</v>
      </c>
      <c r="L268" s="19">
        <f t="shared" si="9"/>
        <v>419.84999999999997</v>
      </c>
      <c r="M268" s="3"/>
    </row>
    <row r="269" spans="1:13" x14ac:dyDescent="0.35">
      <c r="A269" s="11">
        <f t="shared" si="8"/>
        <v>3</v>
      </c>
      <c r="B269" s="23" t="s">
        <v>263</v>
      </c>
      <c r="C269" s="3" t="s">
        <v>11</v>
      </c>
      <c r="D269" s="3" t="str">
        <f>IF(C269&lt;&gt;"",INDEX(Υλικά!$D$3:$D$130,MATCH(C269,Υλικά!$B$3:$B$130,0),1),"")</f>
        <v>pc</v>
      </c>
      <c r="E269" s="42">
        <v>2</v>
      </c>
      <c r="F269" s="16">
        <f>IF(C269&lt;&gt;"",$E269*INDEX(Υλικά!$G$3:$G$130,MATCH($C269,Υλικά!$B$3:$B$130,0),1)/INDEX(Υλικά!$E$3:$E$130,MATCH($C269,Υλικά!$B$3:$B$130,0),1),0)</f>
        <v>9.6</v>
      </c>
      <c r="G269" s="17">
        <f>IF(C269&lt;&gt;"",$E269*INDEX(Υλικά!$H$3:$H$130,MATCH($C269,Υλικά!$B$3:$B$130,0),1)/INDEX(Υλικά!$E$3:$E$130,MATCH($C269,Υλικά!$B$3:$B$130,0),1),0)</f>
        <v>36.799999999999997</v>
      </c>
      <c r="H269" s="18">
        <f>IF(C269&lt;&gt;"",$E269*INDEX(Υλικά!$I$3:$I$130,MATCH($C269,Υλικά!$B$3:$B$130,0),1)/INDEX(Υλικά!$E$3:$E$130,MATCH($C269,Υλικά!$B$3:$B$130,0),1),0)</f>
        <v>0.24</v>
      </c>
      <c r="I269" s="16">
        <f>$F269*Ref!$B$2</f>
        <v>38.4</v>
      </c>
      <c r="J269" s="17">
        <f>$G269*Ref!$B$3</f>
        <v>147.19999999999999</v>
      </c>
      <c r="K269" s="18">
        <f>$H269*Ref!$B$4</f>
        <v>2.16</v>
      </c>
      <c r="L269" s="19">
        <f t="shared" si="9"/>
        <v>187.76</v>
      </c>
      <c r="M269" s="3"/>
    </row>
    <row r="270" spans="1:13" x14ac:dyDescent="0.35">
      <c r="A270" s="11">
        <f t="shared" si="8"/>
        <v>4</v>
      </c>
      <c r="B270" s="23" t="s">
        <v>263</v>
      </c>
      <c r="C270" s="3" t="s">
        <v>63</v>
      </c>
      <c r="D270" s="3" t="str">
        <f>IF(C270&lt;&gt;"",INDEX(Υλικά!$D$3:$D$130,MATCH(C270,Υλικά!$B$3:$B$130,0),1),"")</f>
        <v>pc</v>
      </c>
      <c r="E270" s="42">
        <v>2</v>
      </c>
      <c r="F270" s="16">
        <f>IF(C270&lt;&gt;"",$E270*INDEX(Υλικά!$G$3:$G$130,MATCH($C270,Υλικά!$B$3:$B$130,0),1)/INDEX(Υλικά!$E$3:$E$130,MATCH($C270,Υλικά!$B$3:$B$130,0),1),0)</f>
        <v>94</v>
      </c>
      <c r="G270" s="17">
        <f>IF(C270&lt;&gt;"",$E270*INDEX(Υλικά!$H$3:$H$130,MATCH($C270,Υλικά!$B$3:$B$130,0),1)/INDEX(Υλικά!$E$3:$E$130,MATCH($C270,Υλικά!$B$3:$B$130,0),1),0)</f>
        <v>0</v>
      </c>
      <c r="H270" s="18">
        <f>IF(C270&lt;&gt;"",$E270*INDEX(Υλικά!$I$3:$I$130,MATCH($C270,Υλικά!$B$3:$B$130,0),1)/INDEX(Υλικά!$E$3:$E$130,MATCH($C270,Υλικά!$B$3:$B$130,0),1),0)</f>
        <v>2.4</v>
      </c>
      <c r="I270" s="16">
        <f>$F270*Ref!$B$2</f>
        <v>376</v>
      </c>
      <c r="J270" s="17">
        <f>$G270*Ref!$B$3</f>
        <v>0</v>
      </c>
      <c r="K270" s="18">
        <f>$H270*Ref!$B$4</f>
        <v>21.599999999999998</v>
      </c>
      <c r="L270" s="19">
        <f t="shared" si="9"/>
        <v>397.6</v>
      </c>
      <c r="M270" s="3"/>
    </row>
    <row r="271" spans="1:13" x14ac:dyDescent="0.35">
      <c r="A271" s="11">
        <f t="shared" si="8"/>
        <v>5</v>
      </c>
      <c r="B271" s="23" t="s">
        <v>263</v>
      </c>
      <c r="C271" s="3" t="s">
        <v>27</v>
      </c>
      <c r="D271" s="3" t="str">
        <f>IF(C271&lt;&gt;"",INDEX(Υλικά!$D$3:$D$130,MATCH(C271,Υλικά!$B$3:$B$130,0),1),"")</f>
        <v>gr</v>
      </c>
      <c r="E271" s="42">
        <v>200</v>
      </c>
      <c r="F271" s="16">
        <f>IF(C271&lt;&gt;"",$E271*INDEX(Υλικά!$G$3:$G$130,MATCH($C271,Υλικά!$B$3:$B$130,0),1)/INDEX(Υλικά!$E$3:$E$130,MATCH($C271,Υλικά!$B$3:$B$130,0),1),0)</f>
        <v>2.2000000000000002</v>
      </c>
      <c r="G271" s="17">
        <f>IF(C271&lt;&gt;"",$E271*INDEX(Υλικά!$H$3:$H$130,MATCH($C271,Υλικά!$B$3:$B$130,0),1)/INDEX(Υλικά!$E$3:$E$130,MATCH($C271,Υλικά!$B$3:$B$130,0),1),0)</f>
        <v>18.600000000000001</v>
      </c>
      <c r="H271" s="18">
        <f>IF(C271&lt;&gt;"",$E271*INDEX(Υλικά!$I$3:$I$130,MATCH($C271,Υλικά!$B$3:$B$130,0),1)/INDEX(Υλικά!$E$3:$E$130,MATCH($C271,Υλικά!$B$3:$B$130,0),1),0)</f>
        <v>0.2</v>
      </c>
      <c r="I271" s="16">
        <f>$F271*Ref!$B$2</f>
        <v>8.8000000000000007</v>
      </c>
      <c r="J271" s="17">
        <f>$G271*Ref!$B$3</f>
        <v>74.400000000000006</v>
      </c>
      <c r="K271" s="18">
        <f>$H271*Ref!$B$4</f>
        <v>1.8</v>
      </c>
      <c r="L271" s="19">
        <f t="shared" si="9"/>
        <v>85</v>
      </c>
      <c r="M271" s="3"/>
    </row>
    <row r="272" spans="1:13" x14ac:dyDescent="0.35">
      <c r="A272" s="11">
        <f t="shared" si="8"/>
        <v>1</v>
      </c>
      <c r="B272" s="23" t="s">
        <v>265</v>
      </c>
      <c r="C272" s="3" t="s">
        <v>155</v>
      </c>
      <c r="D272" s="3" t="str">
        <f>IF(C272&lt;&gt;"",INDEX(Υλικά!$D$3:$D$130,MATCH(C272,Υλικά!$B$3:$B$130,0),1),"")</f>
        <v>gr</v>
      </c>
      <c r="E272" s="42">
        <v>350</v>
      </c>
      <c r="F272" s="16">
        <f>IF(C272&lt;&gt;"",$E272*INDEX(Υλικά!$G$3:$G$130,MATCH($C272,Υλικά!$B$3:$B$130,0),1)/INDEX(Υλικά!$E$3:$E$130,MATCH($C272,Υλικά!$B$3:$B$130,0),1),0)</f>
        <v>3.8500000000000005</v>
      </c>
      <c r="G272" s="17">
        <f>IF(C272&lt;&gt;"",$E272*INDEX(Υλικά!$H$3:$H$130,MATCH($C272,Υλικά!$B$3:$B$130,0),1)/INDEX(Υλικά!$E$3:$E$130,MATCH($C272,Υλικά!$B$3:$B$130,0),1),0)</f>
        <v>79.8</v>
      </c>
      <c r="H272" s="18">
        <f>IF(C272&lt;&gt;"",$E272*INDEX(Υλικά!$I$3:$I$130,MATCH($C272,Υλικά!$B$3:$B$130,0),1)/INDEX(Υλικά!$E$3:$E$130,MATCH($C272,Υλικά!$B$3:$B$130,0),1),0)</f>
        <v>1.05</v>
      </c>
      <c r="I272" s="16">
        <f>$F272*Ref!$B$2</f>
        <v>15.400000000000002</v>
      </c>
      <c r="J272" s="17">
        <f>$G272*Ref!$B$3</f>
        <v>319.2</v>
      </c>
      <c r="K272" s="18">
        <f>$H272*Ref!$B$4</f>
        <v>9.4500000000000011</v>
      </c>
      <c r="L272" s="19">
        <f t="shared" si="9"/>
        <v>344.04999999999995</v>
      </c>
      <c r="M272" s="3"/>
    </row>
    <row r="273" spans="1:13" x14ac:dyDescent="0.35">
      <c r="A273" s="11">
        <f t="shared" si="8"/>
        <v>2</v>
      </c>
      <c r="B273" s="23" t="s">
        <v>265</v>
      </c>
      <c r="C273" s="3" t="s">
        <v>74</v>
      </c>
      <c r="D273" s="3" t="str">
        <f>IF(C273&lt;&gt;"",INDEX(Υλικά!$D$3:$D$130,MATCH(C273,Υλικά!$B$3:$B$130,0),1),"")</f>
        <v>gr</v>
      </c>
      <c r="E273" s="42">
        <v>200</v>
      </c>
      <c r="F273" s="16">
        <f>IF(C273&lt;&gt;"",$E273*INDEX(Υλικά!$G$3:$G$130,MATCH($C273,Υλικά!$B$3:$B$130,0),1)/INDEX(Υλικά!$E$3:$E$130,MATCH($C273,Υλικά!$B$3:$B$130,0),1),0)</f>
        <v>22</v>
      </c>
      <c r="G273" s="17">
        <f>IF(C273&lt;&gt;"",$E273*INDEX(Υλικά!$H$3:$H$130,MATCH($C273,Υλικά!$B$3:$B$130,0),1)/INDEX(Υλικά!$E$3:$E$130,MATCH($C273,Υλικά!$B$3:$B$130,0),1),0)</f>
        <v>120</v>
      </c>
      <c r="H273" s="18">
        <f>IF(C273&lt;&gt;"",$E273*INDEX(Υλικά!$I$3:$I$130,MATCH($C273,Υλικά!$B$3:$B$130,0),1)/INDEX(Υλικά!$E$3:$E$130,MATCH($C273,Υλικά!$B$3:$B$130,0),1),0)</f>
        <v>16</v>
      </c>
      <c r="I273" s="16">
        <f>$F273*Ref!$B$2</f>
        <v>88</v>
      </c>
      <c r="J273" s="17">
        <f>$G273*Ref!$B$3</f>
        <v>480</v>
      </c>
      <c r="K273" s="18">
        <f>$H273*Ref!$B$4</f>
        <v>144</v>
      </c>
      <c r="L273" s="19">
        <f t="shared" si="9"/>
        <v>712</v>
      </c>
      <c r="M273" s="3"/>
    </row>
    <row r="274" spans="1:13" x14ac:dyDescent="0.35">
      <c r="A274" s="11">
        <f t="shared" si="8"/>
        <v>3</v>
      </c>
      <c r="B274" s="23" t="s">
        <v>265</v>
      </c>
      <c r="C274" s="3" t="s">
        <v>111</v>
      </c>
      <c r="D274" s="3" t="str">
        <f>IF(C274&lt;&gt;"",INDEX(Υλικά!$D$3:$D$130,MATCH(C274,Υλικά!$B$3:$B$130,0),1),"")</f>
        <v>gr</v>
      </c>
      <c r="E274" s="42">
        <v>80</v>
      </c>
      <c r="F274" s="16">
        <f>IF(C274&lt;&gt;"",$E274*INDEX(Υλικά!$G$3:$G$130,MATCH($C274,Υλικά!$B$3:$B$130,0),1)/INDEX(Υλικά!$E$3:$E$130,MATCH($C274,Υλικά!$B$3:$B$130,0),1),0)</f>
        <v>0.24</v>
      </c>
      <c r="G274" s="17">
        <f>IF(C274&lt;&gt;"",$E274*INDEX(Υλικά!$H$3:$H$130,MATCH($C274,Υλικά!$B$3:$B$130,0),1)/INDEX(Υλικά!$E$3:$E$130,MATCH($C274,Υλικά!$B$3:$B$130,0),1),0)</f>
        <v>66.08</v>
      </c>
      <c r="H274" s="18">
        <f>IF(C274&lt;&gt;"",$E274*INDEX(Υλικά!$I$3:$I$130,MATCH($C274,Υλικά!$B$3:$B$130,0),1)/INDEX(Υλικά!$E$3:$E$130,MATCH($C274,Υλικά!$B$3:$B$130,0),1),0)</f>
        <v>0</v>
      </c>
      <c r="I274" s="16">
        <f>$F274*Ref!$B$2</f>
        <v>0.96</v>
      </c>
      <c r="J274" s="17">
        <f>$G274*Ref!$B$3</f>
        <v>264.32</v>
      </c>
      <c r="K274" s="18">
        <f>$H274*Ref!$B$4</f>
        <v>0</v>
      </c>
      <c r="L274" s="19">
        <f t="shared" si="9"/>
        <v>265.27999999999997</v>
      </c>
      <c r="M274" s="3"/>
    </row>
    <row r="275" spans="1:13" x14ac:dyDescent="0.35">
      <c r="A275" s="11">
        <f t="shared" si="8"/>
        <v>4</v>
      </c>
      <c r="B275" s="23" t="s">
        <v>265</v>
      </c>
      <c r="C275" s="3" t="s">
        <v>180</v>
      </c>
      <c r="D275" s="3" t="str">
        <f>IF(C275&lt;&gt;"",INDEX(Υλικά!$D$3:$D$130,MATCH(C275,Υλικά!$B$3:$B$130,0),1),"")</f>
        <v>gr</v>
      </c>
      <c r="E275" s="42">
        <v>60</v>
      </c>
      <c r="F275" s="16">
        <f>IF(C275&lt;&gt;"",$E275*INDEX(Υλικά!$G$3:$G$130,MATCH($C275,Υλικά!$B$3:$B$130,0),1)/INDEX(Υλικά!$E$3:$E$130,MATCH($C275,Υλικά!$B$3:$B$130,0),1),0)</f>
        <v>18.420000000000002</v>
      </c>
      <c r="G275" s="17">
        <f>IF(C275&lt;&gt;"",$E275*INDEX(Υλικά!$H$3:$H$130,MATCH($C275,Υλικά!$B$3:$B$130,0),1)/INDEX(Υλικά!$E$3:$E$130,MATCH($C275,Υλικά!$B$3:$B$130,0),1),0)</f>
        <v>4.0199999999999996</v>
      </c>
      <c r="H275" s="18">
        <f>IF(C275&lt;&gt;"",$E275*INDEX(Υλικά!$I$3:$I$130,MATCH($C275,Υλικά!$B$3:$B$130,0),1)/INDEX(Υλικά!$E$3:$E$130,MATCH($C275,Υλικά!$B$3:$B$130,0),1),0)</f>
        <v>28.2</v>
      </c>
      <c r="I275" s="16">
        <f>$F275*Ref!$B$2</f>
        <v>73.680000000000007</v>
      </c>
      <c r="J275" s="17">
        <f>$G275*Ref!$B$3</f>
        <v>16.079999999999998</v>
      </c>
      <c r="K275" s="18">
        <f>$H275*Ref!$B$4</f>
        <v>253.79999999999998</v>
      </c>
      <c r="L275" s="19">
        <f t="shared" si="9"/>
        <v>343.56</v>
      </c>
      <c r="M275" s="3"/>
    </row>
    <row r="276" spans="1:13" x14ac:dyDescent="0.35">
      <c r="A276" s="11">
        <f t="shared" si="8"/>
        <v>1</v>
      </c>
      <c r="B276" s="23" t="s">
        <v>267</v>
      </c>
      <c r="C276" s="3" t="s">
        <v>252</v>
      </c>
      <c r="D276" s="3" t="str">
        <f>IF(C276&lt;&gt;"",INDEX(Υλικά!$D$3:$D$130,MATCH(C276,Υλικά!$B$3:$B$130,0),1),"")</f>
        <v>gr</v>
      </c>
      <c r="E276" s="42">
        <v>1000</v>
      </c>
      <c r="F276" s="16">
        <f>IF(C276&lt;&gt;"",$E276*INDEX(Υλικά!$G$3:$G$130,MATCH($C276,Υλικά!$B$3:$B$130,0),1)/INDEX(Υλικά!$E$3:$E$130,MATCH($C276,Υλικά!$B$3:$B$130,0),1),0)</f>
        <v>60</v>
      </c>
      <c r="G276" s="17">
        <f>IF(C276&lt;&gt;"",$E276*INDEX(Υλικά!$H$3:$H$130,MATCH($C276,Υλικά!$B$3:$B$130,0),1)/INDEX(Υλικά!$E$3:$E$130,MATCH($C276,Υλικά!$B$3:$B$130,0),1),0)</f>
        <v>120</v>
      </c>
      <c r="H276" s="18">
        <f>IF(C276&lt;&gt;"",$E276*INDEX(Υλικά!$I$3:$I$130,MATCH($C276,Υλικά!$B$3:$B$130,0),1)/INDEX(Υλικά!$E$3:$E$130,MATCH($C276,Υλικά!$B$3:$B$130,0),1),0)</f>
        <v>6</v>
      </c>
      <c r="I276" s="16">
        <f>$F276*Ref!$B$2</f>
        <v>240</v>
      </c>
      <c r="J276" s="17">
        <f>$G276*Ref!$B$3</f>
        <v>480</v>
      </c>
      <c r="K276" s="18">
        <f>$H276*Ref!$B$4</f>
        <v>54</v>
      </c>
      <c r="L276" s="19">
        <f t="shared" si="9"/>
        <v>774</v>
      </c>
      <c r="M276" s="3"/>
    </row>
    <row r="277" spans="1:13" x14ac:dyDescent="0.35">
      <c r="A277" s="11">
        <f t="shared" si="8"/>
        <v>2</v>
      </c>
      <c r="B277" s="23" t="s">
        <v>267</v>
      </c>
      <c r="C277" s="3" t="s">
        <v>8</v>
      </c>
      <c r="D277" s="3" t="str">
        <f>IF(C277&lt;&gt;"",INDEX(Υλικά!$D$3:$D$130,MATCH(C277,Υλικά!$B$3:$B$130,0),1),"")</f>
        <v>gr</v>
      </c>
      <c r="E277" s="42">
        <v>70</v>
      </c>
      <c r="F277" s="16">
        <f>IF(C277&lt;&gt;"",$E277*INDEX(Υλικά!$G$3:$G$130,MATCH($C277,Υλικά!$B$3:$B$130,0),1)/INDEX(Υλικά!$E$3:$E$130,MATCH($C277,Υλικά!$B$3:$B$130,0),1),0)</f>
        <v>0</v>
      </c>
      <c r="G277" s="17">
        <f>IF(C277&lt;&gt;"",$E277*INDEX(Υλικά!$H$3:$H$130,MATCH($C277,Υλικά!$B$3:$B$130,0),1)/INDEX(Υλικά!$E$3:$E$130,MATCH($C277,Υλικά!$B$3:$B$130,0),1),0)</f>
        <v>0</v>
      </c>
      <c r="H277" s="18">
        <f>IF(C277&lt;&gt;"",$E277*INDEX(Υλικά!$I$3:$I$130,MATCH($C277,Υλικά!$B$3:$B$130,0),1)/INDEX(Υλικά!$E$3:$E$130,MATCH($C277,Υλικά!$B$3:$B$130,0),1),0)</f>
        <v>65.31</v>
      </c>
      <c r="I277" s="16">
        <f>$F277*Ref!$B$2</f>
        <v>0</v>
      </c>
      <c r="J277" s="17">
        <f>$G277*Ref!$B$3</f>
        <v>0</v>
      </c>
      <c r="K277" s="18">
        <f>$H277*Ref!$B$4</f>
        <v>587.79</v>
      </c>
      <c r="L277" s="19">
        <f t="shared" si="9"/>
        <v>587.79</v>
      </c>
      <c r="M277" s="3"/>
    </row>
    <row r="278" spans="1:13" x14ac:dyDescent="0.35">
      <c r="A278" s="11">
        <f t="shared" si="8"/>
        <v>3</v>
      </c>
      <c r="B278" s="23" t="s">
        <v>267</v>
      </c>
      <c r="C278" s="3" t="s">
        <v>27</v>
      </c>
      <c r="D278" s="3" t="str">
        <f>IF(C278&lt;&gt;"",INDEX(Υλικά!$D$3:$D$130,MATCH(C278,Υλικά!$B$3:$B$130,0),1),"")</f>
        <v>gr</v>
      </c>
      <c r="E278" s="42">
        <v>300</v>
      </c>
      <c r="F278" s="16">
        <f>IF(C278&lt;&gt;"",$E278*INDEX(Υλικά!$G$3:$G$130,MATCH($C278,Υλικά!$B$3:$B$130,0),1)/INDEX(Υλικά!$E$3:$E$130,MATCH($C278,Υλικά!$B$3:$B$130,0),1),0)</f>
        <v>3.3</v>
      </c>
      <c r="G278" s="17">
        <f>IF(C278&lt;&gt;"",$E278*INDEX(Υλικά!$H$3:$H$130,MATCH($C278,Υλικά!$B$3:$B$130,0),1)/INDEX(Υλικά!$E$3:$E$130,MATCH($C278,Υλικά!$B$3:$B$130,0),1),0)</f>
        <v>27.9</v>
      </c>
      <c r="H278" s="18">
        <f>IF(C278&lt;&gt;"",$E278*INDEX(Υλικά!$I$3:$I$130,MATCH($C278,Υλικά!$B$3:$B$130,0),1)/INDEX(Υλικά!$E$3:$E$130,MATCH($C278,Υλικά!$B$3:$B$130,0),1),0)</f>
        <v>0.3</v>
      </c>
      <c r="I278" s="16">
        <f>$F278*Ref!$B$2</f>
        <v>13.2</v>
      </c>
      <c r="J278" s="17">
        <f>$G278*Ref!$B$3</f>
        <v>111.6</v>
      </c>
      <c r="K278" s="18">
        <f>$H278*Ref!$B$4</f>
        <v>2.6999999999999997</v>
      </c>
      <c r="L278" s="19">
        <f t="shared" si="9"/>
        <v>127.5</v>
      </c>
      <c r="M278" s="3"/>
    </row>
    <row r="279" spans="1:13" x14ac:dyDescent="0.35">
      <c r="A279" s="11">
        <f t="shared" si="8"/>
        <v>1</v>
      </c>
      <c r="B279" s="23" t="s">
        <v>268</v>
      </c>
      <c r="C279" s="3" t="s">
        <v>138</v>
      </c>
      <c r="D279" s="3" t="str">
        <f>IF(C279&lt;&gt;"",INDEX(Υλικά!$D$3:$D$130,MATCH(C279,Υλικά!$B$3:$B$130,0),1),"")</f>
        <v>gr</v>
      </c>
      <c r="E279" s="42">
        <v>500</v>
      </c>
      <c r="F279" s="16">
        <f>IF(C279&lt;&gt;"",$E279*INDEX(Υλικά!$G$3:$G$130,MATCH($C279,Υλικά!$B$3:$B$130,0),1)/INDEX(Υλικά!$E$3:$E$130,MATCH($C279,Υλικά!$B$3:$B$130,0),1),0)</f>
        <v>15.5</v>
      </c>
      <c r="G279" s="17">
        <f>IF(C279&lt;&gt;"",$E279*INDEX(Υλικά!$H$3:$H$130,MATCH($C279,Υλικά!$B$3:$B$130,0),1)/INDEX(Υλικά!$E$3:$E$130,MATCH($C279,Υλικά!$B$3:$B$130,0),1),0)</f>
        <v>16.5</v>
      </c>
      <c r="H279" s="18">
        <f>IF(C279&lt;&gt;"",$E279*INDEX(Υλικά!$I$3:$I$130,MATCH($C279,Υλικά!$B$3:$B$130,0),1)/INDEX(Υλικά!$E$3:$E$130,MATCH($C279,Υλικά!$B$3:$B$130,0),1),0)</f>
        <v>1.5</v>
      </c>
      <c r="I279" s="16">
        <f>$F279*Ref!$B$2</f>
        <v>62</v>
      </c>
      <c r="J279" s="17">
        <f>$G279*Ref!$B$3</f>
        <v>66</v>
      </c>
      <c r="K279" s="18">
        <f>$H279*Ref!$B$4</f>
        <v>13.5</v>
      </c>
      <c r="L279" s="19">
        <f t="shared" si="9"/>
        <v>141.5</v>
      </c>
      <c r="M279" s="3"/>
    </row>
    <row r="280" spans="1:13" x14ac:dyDescent="0.35">
      <c r="A280" s="11">
        <f t="shared" si="8"/>
        <v>2</v>
      </c>
      <c r="B280" s="23" t="s">
        <v>268</v>
      </c>
      <c r="C280" s="3" t="s">
        <v>8</v>
      </c>
      <c r="D280" s="3" t="str">
        <f>IF(C280&lt;&gt;"",INDEX(Υλικά!$D$3:$D$130,MATCH(C280,Υλικά!$B$3:$B$130,0),1),"")</f>
        <v>gr</v>
      </c>
      <c r="E280" s="42">
        <v>80</v>
      </c>
      <c r="F280" s="16">
        <f>IF(C280&lt;&gt;"",$E280*INDEX(Υλικά!$G$3:$G$130,MATCH($C280,Υλικά!$B$3:$B$130,0),1)/INDEX(Υλικά!$E$3:$E$130,MATCH($C280,Υλικά!$B$3:$B$130,0),1),0)</f>
        <v>0</v>
      </c>
      <c r="G280" s="17">
        <f>IF(C280&lt;&gt;"",$E280*INDEX(Υλικά!$H$3:$H$130,MATCH($C280,Υλικά!$B$3:$B$130,0),1)/INDEX(Υλικά!$E$3:$E$130,MATCH($C280,Υλικά!$B$3:$B$130,0),1),0)</f>
        <v>0</v>
      </c>
      <c r="H280" s="18">
        <f>IF(C280&lt;&gt;"",$E280*INDEX(Υλικά!$I$3:$I$130,MATCH($C280,Υλικά!$B$3:$B$130,0),1)/INDEX(Υλικά!$E$3:$E$130,MATCH($C280,Υλικά!$B$3:$B$130,0),1),0)</f>
        <v>74.64</v>
      </c>
      <c r="I280" s="16">
        <f>$F280*Ref!$B$2</f>
        <v>0</v>
      </c>
      <c r="J280" s="17">
        <f>$G280*Ref!$B$3</f>
        <v>0</v>
      </c>
      <c r="K280" s="18">
        <f>$H280*Ref!$B$4</f>
        <v>671.76</v>
      </c>
      <c r="L280" s="19">
        <f t="shared" si="9"/>
        <v>671.76</v>
      </c>
      <c r="M280" s="3"/>
    </row>
    <row r="281" spans="1:13" x14ac:dyDescent="0.35">
      <c r="A281" s="11">
        <f t="shared" si="8"/>
        <v>3</v>
      </c>
      <c r="B281" s="23" t="s">
        <v>268</v>
      </c>
      <c r="C281" s="3" t="s">
        <v>21</v>
      </c>
      <c r="D281" s="3" t="str">
        <f>IF(C281&lt;&gt;"",INDEX(Υλικά!$D$3:$D$130,MATCH(C281,Υλικά!$B$3:$B$130,0),1),"")</f>
        <v>pc</v>
      </c>
      <c r="E281" s="42">
        <v>2</v>
      </c>
      <c r="F281" s="16">
        <f>IF(C281&lt;&gt;"",$E281*INDEX(Υλικά!$G$3:$G$130,MATCH($C281,Υλικά!$B$3:$B$130,0),1)/INDEX(Υλικά!$E$3:$E$130,MATCH($C281,Υλικά!$B$3:$B$130,0),1),0)</f>
        <v>15.6</v>
      </c>
      <c r="G281" s="17">
        <f>IF(C281&lt;&gt;"",$E281*INDEX(Υλικά!$H$3:$H$130,MATCH($C281,Υλικά!$B$3:$B$130,0),1)/INDEX(Υλικά!$E$3:$E$130,MATCH($C281,Υλικά!$B$3:$B$130,0),1),0)</f>
        <v>1.32</v>
      </c>
      <c r="H281" s="18">
        <f>IF(C281&lt;&gt;"",$E281*INDEX(Υλικά!$I$3:$I$130,MATCH($C281,Υλικά!$B$3:$B$130,0),1)/INDEX(Υλικά!$E$3:$E$130,MATCH($C281,Υλικά!$B$3:$B$130,0),1),0)</f>
        <v>13.2</v>
      </c>
      <c r="I281" s="16">
        <f>$F281*Ref!$B$2</f>
        <v>62.4</v>
      </c>
      <c r="J281" s="17">
        <f>$G281*Ref!$B$3</f>
        <v>5.28</v>
      </c>
      <c r="K281" s="18">
        <f>$H281*Ref!$B$4</f>
        <v>118.8</v>
      </c>
      <c r="L281" s="19">
        <f t="shared" si="9"/>
        <v>186.48</v>
      </c>
      <c r="M281" s="3"/>
    </row>
    <row r="282" spans="1:13" x14ac:dyDescent="0.35">
      <c r="A282" s="11">
        <f t="shared" si="8"/>
        <v>4</v>
      </c>
      <c r="B282" s="23" t="s">
        <v>268</v>
      </c>
      <c r="C282" s="3" t="s">
        <v>27</v>
      </c>
      <c r="D282" s="3" t="str">
        <f>IF(C282&lt;&gt;"",INDEX(Υλικά!$D$3:$D$130,MATCH(C282,Υλικά!$B$3:$B$130,0),1),"")</f>
        <v>gr</v>
      </c>
      <c r="E282" s="42">
        <v>300</v>
      </c>
      <c r="F282" s="16">
        <f>IF(C282&lt;&gt;"",$E282*INDEX(Υλικά!$G$3:$G$130,MATCH($C282,Υλικά!$B$3:$B$130,0),1)/INDEX(Υλικά!$E$3:$E$130,MATCH($C282,Υλικά!$B$3:$B$130,0),1),0)</f>
        <v>3.3</v>
      </c>
      <c r="G282" s="17">
        <f>IF(C282&lt;&gt;"",$E282*INDEX(Υλικά!$H$3:$H$130,MATCH($C282,Υλικά!$B$3:$B$130,0),1)/INDEX(Υλικά!$E$3:$E$130,MATCH($C282,Υλικά!$B$3:$B$130,0),1),0)</f>
        <v>27.9</v>
      </c>
      <c r="H282" s="18">
        <f>IF(C282&lt;&gt;"",$E282*INDEX(Υλικά!$I$3:$I$130,MATCH($C282,Υλικά!$B$3:$B$130,0),1)/INDEX(Υλικά!$E$3:$E$130,MATCH($C282,Υλικά!$B$3:$B$130,0),1),0)</f>
        <v>0.3</v>
      </c>
      <c r="I282" s="16">
        <f>$F282*Ref!$B$2</f>
        <v>13.2</v>
      </c>
      <c r="J282" s="17">
        <f>$G282*Ref!$B$3</f>
        <v>111.6</v>
      </c>
      <c r="K282" s="18">
        <f>$H282*Ref!$B$4</f>
        <v>2.6999999999999997</v>
      </c>
      <c r="L282" s="19">
        <f t="shared" si="9"/>
        <v>127.5</v>
      </c>
      <c r="M282" s="3"/>
    </row>
    <row r="283" spans="1:13" x14ac:dyDescent="0.35">
      <c r="A283" s="11">
        <f t="shared" si="8"/>
        <v>1</v>
      </c>
      <c r="B283" s="23" t="s">
        <v>280</v>
      </c>
      <c r="C283" s="3" t="s">
        <v>148</v>
      </c>
      <c r="D283" s="3" t="str">
        <f>IF(C283&lt;&gt;"",INDEX(Υλικά!$D$3:$D$130,MATCH(C283,Υλικά!$B$3:$B$130,0),1),"")</f>
        <v>gr</v>
      </c>
      <c r="E283" s="42">
        <v>1500</v>
      </c>
      <c r="F283" s="16">
        <f>IF(C283&lt;&gt;"",$E283*INDEX(Υλικά!$G$3:$G$130,MATCH($C283,Υλικά!$B$3:$B$130,0),1)/INDEX(Υλικά!$E$3:$E$130,MATCH($C283,Υλικά!$B$3:$B$130,0),1),0)</f>
        <v>19.5</v>
      </c>
      <c r="G283" s="17">
        <f>IF(C283&lt;&gt;"",$E283*INDEX(Υλικά!$H$3:$H$130,MATCH($C283,Υλικά!$B$3:$B$130,0),1)/INDEX(Υλικά!$E$3:$E$130,MATCH($C283,Υλικά!$B$3:$B$130,0),1),0)</f>
        <v>90</v>
      </c>
      <c r="H283" s="18">
        <f>IF(C283&lt;&gt;"",$E283*INDEX(Υλικά!$I$3:$I$130,MATCH($C283,Υλικά!$B$3:$B$130,0),1)/INDEX(Υλικά!$E$3:$E$130,MATCH($C283,Υλικά!$B$3:$B$130,0),1),0)</f>
        <v>0</v>
      </c>
      <c r="I283" s="16">
        <f>$F283*Ref!$B$2</f>
        <v>78</v>
      </c>
      <c r="J283" s="17">
        <f>$G283*Ref!$B$3</f>
        <v>360</v>
      </c>
      <c r="K283" s="18">
        <f>$H283*Ref!$B$4</f>
        <v>0</v>
      </c>
      <c r="L283" s="19">
        <f t="shared" si="9"/>
        <v>438</v>
      </c>
      <c r="M283" s="3"/>
    </row>
    <row r="284" spans="1:13" x14ac:dyDescent="0.35">
      <c r="A284" s="11">
        <f t="shared" si="8"/>
        <v>2</v>
      </c>
      <c r="B284" s="23" t="s">
        <v>280</v>
      </c>
      <c r="C284" s="3" t="s">
        <v>27</v>
      </c>
      <c r="D284" s="3" t="str">
        <f>IF(C284&lt;&gt;"",INDEX(Υλικά!$D$3:$D$130,MATCH(C284,Υλικά!$B$3:$B$130,0),1),"")</f>
        <v>gr</v>
      </c>
      <c r="E284" s="42">
        <v>200</v>
      </c>
      <c r="F284" s="16">
        <f>IF(C284&lt;&gt;"",$E284*INDEX(Υλικά!$G$3:$G$130,MATCH($C284,Υλικά!$B$3:$B$130,0),1)/INDEX(Υλικά!$E$3:$E$130,MATCH($C284,Υλικά!$B$3:$B$130,0),1),0)</f>
        <v>2.2000000000000002</v>
      </c>
      <c r="G284" s="17">
        <f>IF(C284&lt;&gt;"",$E284*INDEX(Υλικά!$H$3:$H$130,MATCH($C284,Υλικά!$B$3:$B$130,0),1)/INDEX(Υλικά!$E$3:$E$130,MATCH($C284,Υλικά!$B$3:$B$130,0),1),0)</f>
        <v>18.600000000000001</v>
      </c>
      <c r="H284" s="18">
        <f>IF(C284&lt;&gt;"",$E284*INDEX(Υλικά!$I$3:$I$130,MATCH($C284,Υλικά!$B$3:$B$130,0),1)/INDEX(Υλικά!$E$3:$E$130,MATCH($C284,Υλικά!$B$3:$B$130,0),1),0)</f>
        <v>0.2</v>
      </c>
      <c r="I284" s="16">
        <f>$F284*Ref!$B$2</f>
        <v>8.8000000000000007</v>
      </c>
      <c r="J284" s="17">
        <f>$G284*Ref!$B$3</f>
        <v>74.400000000000006</v>
      </c>
      <c r="K284" s="18">
        <f>$H284*Ref!$B$4</f>
        <v>1.8</v>
      </c>
      <c r="L284" s="19">
        <f t="shared" si="9"/>
        <v>85</v>
      </c>
      <c r="M284" s="3"/>
    </row>
    <row r="285" spans="1:13" x14ac:dyDescent="0.35">
      <c r="A285" s="11">
        <f t="shared" si="8"/>
        <v>3</v>
      </c>
      <c r="B285" s="23" t="s">
        <v>280</v>
      </c>
      <c r="C285" s="3" t="s">
        <v>164</v>
      </c>
      <c r="D285" s="3" t="str">
        <f>IF(C285&lt;&gt;"",INDEX(Υλικά!$D$3:$D$130,MATCH(C285,Υλικά!$B$3:$B$130,0),1),"")</f>
        <v>gr</v>
      </c>
      <c r="E285" s="42">
        <v>100</v>
      </c>
      <c r="F285" s="16">
        <f>IF(C285&lt;&gt;"",$E285*INDEX(Υλικά!$G$3:$G$130,MATCH($C285,Υλικά!$B$3:$B$130,0),1)/INDEX(Υλικά!$E$3:$E$130,MATCH($C285,Υλικά!$B$3:$B$130,0),1),0)</f>
        <v>12.1</v>
      </c>
      <c r="G285" s="17">
        <f>IF(C285&lt;&gt;"",$E285*INDEX(Υλικά!$H$3:$H$130,MATCH($C285,Υλικά!$B$3:$B$130,0),1)/INDEX(Υλικά!$E$3:$E$130,MATCH($C285,Υλικά!$B$3:$B$130,0),1),0)</f>
        <v>71.8</v>
      </c>
      <c r="H285" s="18">
        <f>IF(C285&lt;&gt;"",$E285*INDEX(Υλικά!$I$3:$I$130,MATCH($C285,Υλικά!$B$3:$B$130,0),1)/INDEX(Υλικά!$E$3:$E$130,MATCH($C285,Υλικά!$B$3:$B$130,0),1),0)</f>
        <v>1.7</v>
      </c>
      <c r="I285" s="16">
        <f>$F285*Ref!$B$2</f>
        <v>48.4</v>
      </c>
      <c r="J285" s="17">
        <f>$G285*Ref!$B$3</f>
        <v>287.2</v>
      </c>
      <c r="K285" s="18">
        <f>$H285*Ref!$B$4</f>
        <v>15.299999999999999</v>
      </c>
      <c r="L285" s="19">
        <f t="shared" si="9"/>
        <v>350.9</v>
      </c>
      <c r="M285" s="3"/>
    </row>
    <row r="286" spans="1:13" x14ac:dyDescent="0.35">
      <c r="A286" s="11">
        <f t="shared" si="8"/>
        <v>4</v>
      </c>
      <c r="B286" s="23" t="s">
        <v>280</v>
      </c>
      <c r="C286" s="3" t="s">
        <v>32</v>
      </c>
      <c r="D286" s="3" t="str">
        <f>IF(C286&lt;&gt;"",INDEX(Υλικά!$D$3:$D$130,MATCH(C286,Υλικά!$B$3:$B$130,0),1),"")</f>
        <v>gr</v>
      </c>
      <c r="E286" s="42">
        <v>300</v>
      </c>
      <c r="F286" s="16">
        <f>IF(C286&lt;&gt;"",$E286*INDEX(Υλικά!$G$3:$G$130,MATCH($C286,Υλικά!$B$3:$B$130,0),1)/INDEX(Υλικά!$E$3:$E$130,MATCH($C286,Υλικά!$B$3:$B$130,0),1),0)</f>
        <v>24</v>
      </c>
      <c r="G286" s="17">
        <f>IF(C286&lt;&gt;"",$E286*INDEX(Υλικά!$H$3:$H$130,MATCH($C286,Υλικά!$B$3:$B$130,0),1)/INDEX(Υλικά!$E$3:$E$130,MATCH($C286,Υλικά!$B$3:$B$130,0),1),0)</f>
        <v>12</v>
      </c>
      <c r="H286" s="18">
        <f>IF(C286&lt;&gt;"",$E286*INDEX(Υλικά!$I$3:$I$130,MATCH($C286,Υλικά!$B$3:$B$130,0),1)/INDEX(Υλικά!$E$3:$E$130,MATCH($C286,Υλικά!$B$3:$B$130,0),1),0)</f>
        <v>6</v>
      </c>
      <c r="I286" s="16">
        <f>$F286*Ref!$B$2</f>
        <v>96</v>
      </c>
      <c r="J286" s="17">
        <f>$G286*Ref!$B$3</f>
        <v>48</v>
      </c>
      <c r="K286" s="18">
        <f>$H286*Ref!$B$4</f>
        <v>54</v>
      </c>
      <c r="L286" s="19">
        <f t="shared" si="9"/>
        <v>198</v>
      </c>
      <c r="M286" s="3"/>
    </row>
    <row r="287" spans="1:13" x14ac:dyDescent="0.35">
      <c r="A287" s="11">
        <f t="shared" si="8"/>
        <v>5</v>
      </c>
      <c r="B287" s="23" t="s">
        <v>280</v>
      </c>
      <c r="C287" s="3" t="s">
        <v>21</v>
      </c>
      <c r="D287" s="3" t="str">
        <f>IF(C287&lt;&gt;"",INDEX(Υλικά!$D$3:$D$130,MATCH(C287,Υλικά!$B$3:$B$130,0),1),"")</f>
        <v>pc</v>
      </c>
      <c r="E287" s="42">
        <v>3</v>
      </c>
      <c r="F287" s="16">
        <f>IF(C287&lt;&gt;"",$E287*INDEX(Υλικά!$G$3:$G$130,MATCH($C287,Υλικά!$B$3:$B$130,0),1)/INDEX(Υλικά!$E$3:$E$130,MATCH($C287,Υλικά!$B$3:$B$130,0),1),0)</f>
        <v>23.4</v>
      </c>
      <c r="G287" s="17">
        <f>IF(C287&lt;&gt;"",$E287*INDEX(Υλικά!$H$3:$H$130,MATCH($C287,Υλικά!$B$3:$B$130,0),1)/INDEX(Υλικά!$E$3:$E$130,MATCH($C287,Υλικά!$B$3:$B$130,0),1),0)</f>
        <v>1.98</v>
      </c>
      <c r="H287" s="18">
        <f>IF(C287&lt;&gt;"",$E287*INDEX(Υλικά!$I$3:$I$130,MATCH($C287,Υλικά!$B$3:$B$130,0),1)/INDEX(Υλικά!$E$3:$E$130,MATCH($C287,Υλικά!$B$3:$B$130,0),1),0)</f>
        <v>19.799999999999997</v>
      </c>
      <c r="I287" s="16">
        <f>$F287*Ref!$B$2</f>
        <v>93.6</v>
      </c>
      <c r="J287" s="17">
        <f>$G287*Ref!$B$3</f>
        <v>7.92</v>
      </c>
      <c r="K287" s="18">
        <f>$H287*Ref!$B$4</f>
        <v>178.2</v>
      </c>
      <c r="L287" s="19">
        <f t="shared" si="9"/>
        <v>279.71999999999997</v>
      </c>
      <c r="M287" s="3"/>
    </row>
    <row r="288" spans="1:13" x14ac:dyDescent="0.35">
      <c r="A288" s="11">
        <f t="shared" si="8"/>
        <v>6</v>
      </c>
      <c r="B288" s="23" t="s">
        <v>280</v>
      </c>
      <c r="C288" s="3" t="s">
        <v>8</v>
      </c>
      <c r="D288" s="3" t="str">
        <f>IF(C288&lt;&gt;"",INDEX(Υλικά!$D$3:$D$130,MATCH(C288,Υλικά!$B$3:$B$130,0),1),"")</f>
        <v>gr</v>
      </c>
      <c r="E288" s="42">
        <v>20</v>
      </c>
      <c r="F288" s="16">
        <f>IF(C288&lt;&gt;"",$E288*INDEX(Υλικά!$G$3:$G$130,MATCH($C288,Υλικά!$B$3:$B$130,0),1)/INDEX(Υλικά!$E$3:$E$130,MATCH($C288,Υλικά!$B$3:$B$130,0),1),0)</f>
        <v>0</v>
      </c>
      <c r="G288" s="17">
        <f>IF(C288&lt;&gt;"",$E288*INDEX(Υλικά!$H$3:$H$130,MATCH($C288,Υλικά!$B$3:$B$130,0),1)/INDEX(Υλικά!$E$3:$E$130,MATCH($C288,Υλικά!$B$3:$B$130,0),1),0)</f>
        <v>0</v>
      </c>
      <c r="H288" s="18">
        <f>IF(C288&lt;&gt;"",$E288*INDEX(Υλικά!$I$3:$I$130,MATCH($C288,Υλικά!$B$3:$B$130,0),1)/INDEX(Υλικά!$E$3:$E$130,MATCH($C288,Υλικά!$B$3:$B$130,0),1),0)</f>
        <v>18.66</v>
      </c>
      <c r="I288" s="16">
        <f>$F288*Ref!$B$2</f>
        <v>0</v>
      </c>
      <c r="J288" s="17">
        <f>$G288*Ref!$B$3</f>
        <v>0</v>
      </c>
      <c r="K288" s="18">
        <f>$H288*Ref!$B$4</f>
        <v>167.94</v>
      </c>
      <c r="L288" s="19">
        <f t="shared" si="9"/>
        <v>167.94</v>
      </c>
      <c r="M288" s="3"/>
    </row>
    <row r="289" spans="1:13" x14ac:dyDescent="0.35">
      <c r="A289" s="11">
        <f t="shared" si="8"/>
        <v>7</v>
      </c>
      <c r="B289" s="23" t="s">
        <v>280</v>
      </c>
      <c r="C289" s="3" t="s">
        <v>46</v>
      </c>
      <c r="D289" s="3" t="str">
        <f>IF(C289&lt;&gt;"",INDEX(Υλικά!$D$3:$D$130,MATCH(C289,Υλικά!$B$3:$B$130,0),1),"")</f>
        <v>gr</v>
      </c>
      <c r="E289" s="42">
        <v>300</v>
      </c>
      <c r="F289" s="16">
        <f>IF(C289&lt;&gt;"",$E289*INDEX(Υλικά!$G$3:$G$130,MATCH($C289,Υλικά!$B$3:$B$130,0),1)/INDEX(Υλικά!$E$3:$E$130,MATCH($C289,Υλικά!$B$3:$B$130,0),1),0)</f>
        <v>42.6</v>
      </c>
      <c r="G289" s="17">
        <f>IF(C289&lt;&gt;"",$E289*INDEX(Υλικά!$H$3:$H$130,MATCH($C289,Υλικά!$B$3:$B$130,0),1)/INDEX(Υλικά!$E$3:$E$130,MATCH($C289,Υλικά!$B$3:$B$130,0),1),0)</f>
        <v>12.3</v>
      </c>
      <c r="H289" s="18">
        <f>IF(C289&lt;&gt;"",$E289*INDEX(Υλικά!$I$3:$I$130,MATCH($C289,Υλικά!$B$3:$B$130,0),1)/INDEX(Υλικά!$E$3:$E$130,MATCH($C289,Υλικά!$B$3:$B$130,0),1),0)</f>
        <v>63.9</v>
      </c>
      <c r="I289" s="16">
        <f>$F289*Ref!$B$2</f>
        <v>170.4</v>
      </c>
      <c r="J289" s="17">
        <f>$G289*Ref!$B$3</f>
        <v>49.2</v>
      </c>
      <c r="K289" s="18">
        <f>$H289*Ref!$B$4</f>
        <v>575.1</v>
      </c>
      <c r="L289" s="19">
        <f t="shared" si="9"/>
        <v>794.7</v>
      </c>
      <c r="M289" s="3"/>
    </row>
    <row r="290" spans="1:13" x14ac:dyDescent="0.35">
      <c r="A290" s="11">
        <f t="shared" si="8"/>
        <v>8</v>
      </c>
      <c r="B290" s="23" t="s">
        <v>280</v>
      </c>
      <c r="C290" s="3" t="s">
        <v>9</v>
      </c>
      <c r="D290" s="3" t="str">
        <f>IF(C290&lt;&gt;"",INDEX(Υλικά!$D$3:$D$130,MATCH(C290,Υλικά!$B$3:$B$130,0),1),"")</f>
        <v>gr</v>
      </c>
      <c r="E290" s="42">
        <v>50</v>
      </c>
      <c r="F290" s="16">
        <f>IF(C290&lt;&gt;"",$E290*INDEX(Υλικά!$G$3:$G$130,MATCH($C290,Υλικά!$B$3:$B$130,0),1)/INDEX(Υλικά!$E$3:$E$130,MATCH($C290,Υλικά!$B$3:$B$130,0),1),0)</f>
        <v>3.55</v>
      </c>
      <c r="G290" s="17">
        <f>IF(C290&lt;&gt;"",$E290*INDEX(Υλικά!$H$3:$H$130,MATCH($C290,Υλικά!$B$3:$B$130,0),1)/INDEX(Υλικά!$E$3:$E$130,MATCH($C290,Υλικά!$B$3:$B$130,0),1),0)</f>
        <v>40</v>
      </c>
      <c r="H290" s="18">
        <f>IF(C290&lt;&gt;"",$E290*INDEX(Υλικά!$I$3:$I$130,MATCH($C290,Υλικά!$B$3:$B$130,0),1)/INDEX(Υλικά!$E$3:$E$130,MATCH($C290,Υλικά!$B$3:$B$130,0),1),0)</f>
        <v>0.35</v>
      </c>
      <c r="I290" s="16">
        <f>$F290*Ref!$B$2</f>
        <v>14.2</v>
      </c>
      <c r="J290" s="17">
        <f>$G290*Ref!$B$3</f>
        <v>160</v>
      </c>
      <c r="K290" s="18">
        <f>$H290*Ref!$B$4</f>
        <v>3.15</v>
      </c>
      <c r="L290" s="19">
        <f t="shared" si="9"/>
        <v>177.35</v>
      </c>
      <c r="M290" s="3"/>
    </row>
    <row r="291" spans="1:13" x14ac:dyDescent="0.35">
      <c r="A291" s="11">
        <f t="shared" si="8"/>
        <v>1</v>
      </c>
      <c r="B291" s="23" t="s">
        <v>283</v>
      </c>
      <c r="C291" s="3" t="s">
        <v>32</v>
      </c>
      <c r="D291" s="3" t="str">
        <f>IF(C291&lt;&gt;"",INDEX(Υλικά!$D$3:$D$130,MATCH(C291,Υλικά!$B$3:$B$130,0),1),"")</f>
        <v>gr</v>
      </c>
      <c r="E291" s="42">
        <v>1200</v>
      </c>
      <c r="F291" s="16">
        <f>IF(C291&lt;&gt;"",$E291*INDEX(Υλικά!$G$3:$G$130,MATCH($C291,Υλικά!$B$3:$B$130,0),1)/INDEX(Υλικά!$E$3:$E$130,MATCH($C291,Υλικά!$B$3:$B$130,0),1),0)</f>
        <v>96</v>
      </c>
      <c r="G291" s="17">
        <f>IF(C291&lt;&gt;"",$E291*INDEX(Υλικά!$H$3:$H$130,MATCH($C291,Υλικά!$B$3:$B$130,0),1)/INDEX(Υλικά!$E$3:$E$130,MATCH($C291,Υλικά!$B$3:$B$130,0),1),0)</f>
        <v>48</v>
      </c>
      <c r="H291" s="18">
        <f>IF(C291&lt;&gt;"",$E291*INDEX(Υλικά!$I$3:$I$130,MATCH($C291,Υλικά!$B$3:$B$130,0),1)/INDEX(Υλικά!$E$3:$E$130,MATCH($C291,Υλικά!$B$3:$B$130,0),1),0)</f>
        <v>24</v>
      </c>
      <c r="I291" s="16">
        <f>$F291*Ref!$B$2</f>
        <v>384</v>
      </c>
      <c r="J291" s="17">
        <f>$G291*Ref!$B$3</f>
        <v>192</v>
      </c>
      <c r="K291" s="18">
        <f>$H291*Ref!$B$4</f>
        <v>216</v>
      </c>
      <c r="L291" s="19">
        <f t="shared" si="9"/>
        <v>792</v>
      </c>
      <c r="M291" s="3"/>
    </row>
    <row r="292" spans="1:13" x14ac:dyDescent="0.35">
      <c r="A292" s="11">
        <f t="shared" si="8"/>
        <v>2</v>
      </c>
      <c r="B292" s="23" t="s">
        <v>283</v>
      </c>
      <c r="C292" s="3" t="s">
        <v>188</v>
      </c>
      <c r="D292" s="3" t="str">
        <f>IF(C292&lt;&gt;"",INDEX(Υλικά!$D$3:$D$130,MATCH(C292,Υλικά!$B$3:$B$130,0),1),"")</f>
        <v>gr</v>
      </c>
      <c r="E292" s="42">
        <v>400</v>
      </c>
      <c r="F292" s="16">
        <f>IF(C292&lt;&gt;"",$E292*INDEX(Υλικά!$G$3:$G$130,MATCH($C292,Υλικά!$B$3:$B$130,0),1)/INDEX(Υλικά!$E$3:$E$130,MATCH($C292,Υλικά!$B$3:$B$130,0),1),0)</f>
        <v>44</v>
      </c>
      <c r="G292" s="17">
        <f>IF(C292&lt;&gt;"",$E292*INDEX(Υλικά!$H$3:$H$130,MATCH($C292,Υλικά!$B$3:$B$130,0),1)/INDEX(Υλικά!$E$3:$E$130,MATCH($C292,Υλικά!$B$3:$B$130,0),1),0)</f>
        <v>288</v>
      </c>
      <c r="H292" s="18">
        <f>IF(C292&lt;&gt;"",$E292*INDEX(Υλικά!$I$3:$I$130,MATCH($C292,Υλικά!$B$3:$B$130,0),1)/INDEX(Υλικά!$E$3:$E$130,MATCH($C292,Υλικά!$B$3:$B$130,0),1),0)</f>
        <v>48</v>
      </c>
      <c r="I292" s="16">
        <f>$F292*Ref!$B$2</f>
        <v>176</v>
      </c>
      <c r="J292" s="17">
        <f>$G292*Ref!$B$3</f>
        <v>1152</v>
      </c>
      <c r="K292" s="18">
        <f>$H292*Ref!$B$4</f>
        <v>432</v>
      </c>
      <c r="L292" s="19">
        <f t="shared" si="9"/>
        <v>1760</v>
      </c>
      <c r="M292" s="3"/>
    </row>
    <row r="293" spans="1:13" x14ac:dyDescent="0.35">
      <c r="A293" s="11">
        <f t="shared" si="8"/>
        <v>1</v>
      </c>
      <c r="B293" s="23" t="s">
        <v>284</v>
      </c>
      <c r="C293" s="3" t="s">
        <v>9</v>
      </c>
      <c r="D293" s="3" t="str">
        <f>IF(C293&lt;&gt;"",INDEX(Υλικά!$D$3:$D$130,MATCH(C293,Υλικά!$B$3:$B$130,0),1),"")</f>
        <v>gr</v>
      </c>
      <c r="E293" s="42">
        <v>225</v>
      </c>
      <c r="F293" s="16">
        <f>IF(C293&lt;&gt;"",$E293*INDEX(Υλικά!$G$3:$G$130,MATCH($C293,Υλικά!$B$3:$B$130,0),1)/INDEX(Υλικά!$E$3:$E$130,MATCH($C293,Υλικά!$B$3:$B$130,0),1),0)</f>
        <v>15.975</v>
      </c>
      <c r="G293" s="17">
        <f>IF(C293&lt;&gt;"",$E293*INDEX(Υλικά!$H$3:$H$130,MATCH($C293,Υλικά!$B$3:$B$130,0),1)/INDEX(Υλικά!$E$3:$E$130,MATCH($C293,Υλικά!$B$3:$B$130,0),1),0)</f>
        <v>180</v>
      </c>
      <c r="H293" s="18">
        <f>IF(C293&lt;&gt;"",$E293*INDEX(Υλικά!$I$3:$I$130,MATCH($C293,Υλικά!$B$3:$B$130,0),1)/INDEX(Υλικά!$E$3:$E$130,MATCH($C293,Υλικά!$B$3:$B$130,0),1),0)</f>
        <v>1.575</v>
      </c>
      <c r="I293" s="16">
        <f>$F293*Ref!$B$2</f>
        <v>63.9</v>
      </c>
      <c r="J293" s="17">
        <f>$G293*Ref!$B$3</f>
        <v>720</v>
      </c>
      <c r="K293" s="18">
        <f>$H293*Ref!$B$4</f>
        <v>14.174999999999999</v>
      </c>
      <c r="L293" s="19">
        <f t="shared" si="9"/>
        <v>798.07499999999993</v>
      </c>
      <c r="M293" s="3"/>
    </row>
    <row r="294" spans="1:13" x14ac:dyDescent="0.35">
      <c r="A294" s="11">
        <f t="shared" si="8"/>
        <v>2</v>
      </c>
      <c r="B294" s="23" t="s">
        <v>284</v>
      </c>
      <c r="C294" s="3" t="s">
        <v>202</v>
      </c>
      <c r="D294" s="3" t="str">
        <f>IF(C294&lt;&gt;"",INDEX(Υλικά!$D$3:$D$130,MATCH(C294,Υλικά!$B$3:$B$130,0),1),"")</f>
        <v>gr</v>
      </c>
      <c r="E294" s="42">
        <v>1000</v>
      </c>
      <c r="F294" s="16">
        <f>IF(C294&lt;&gt;"",$E294*INDEX(Υλικά!$G$3:$G$130,MATCH($C294,Υλικά!$B$3:$B$130,0),1)/INDEX(Υλικά!$E$3:$E$130,MATCH($C294,Υλικά!$B$3:$B$130,0),1),0)</f>
        <v>39</v>
      </c>
      <c r="G294" s="17">
        <f>IF(C294&lt;&gt;"",$E294*INDEX(Υλικά!$H$3:$H$130,MATCH($C294,Υλικά!$B$3:$B$130,0),1)/INDEX(Υλικά!$E$3:$E$130,MATCH($C294,Υλικά!$B$3:$B$130,0),1),0)</f>
        <v>43</v>
      </c>
      <c r="H294" s="18">
        <f>IF(C294&lt;&gt;"",$E294*INDEX(Υλικά!$I$3:$I$130,MATCH($C294,Υλικά!$B$3:$B$130,0),1)/INDEX(Υλικά!$E$3:$E$130,MATCH($C294,Υλικά!$B$3:$B$130,0),1),0)</f>
        <v>8</v>
      </c>
      <c r="I294" s="16">
        <f>$F294*Ref!$B$2</f>
        <v>156</v>
      </c>
      <c r="J294" s="17">
        <f>$G294*Ref!$B$3</f>
        <v>172</v>
      </c>
      <c r="K294" s="18">
        <f>$H294*Ref!$B$4</f>
        <v>72</v>
      </c>
      <c r="L294" s="19">
        <f t="shared" si="9"/>
        <v>400</v>
      </c>
      <c r="M294" s="3"/>
    </row>
    <row r="295" spans="1:13" x14ac:dyDescent="0.35">
      <c r="A295" s="11">
        <f t="shared" si="8"/>
        <v>3</v>
      </c>
      <c r="B295" s="23" t="s">
        <v>284</v>
      </c>
      <c r="C295" s="3" t="s">
        <v>8</v>
      </c>
      <c r="D295" s="3" t="str">
        <f>IF(C295&lt;&gt;"",INDEX(Υλικά!$D$3:$D$130,MATCH(C295,Υλικά!$B$3:$B$130,0),1),"")</f>
        <v>gr</v>
      </c>
      <c r="E295" s="42">
        <v>50</v>
      </c>
      <c r="F295" s="16">
        <f>IF(C295&lt;&gt;"",$E295*INDEX(Υλικά!$G$3:$G$130,MATCH($C295,Υλικά!$B$3:$B$130,0),1)/INDEX(Υλικά!$E$3:$E$130,MATCH($C295,Υλικά!$B$3:$B$130,0),1),0)</f>
        <v>0</v>
      </c>
      <c r="G295" s="17">
        <f>IF(C295&lt;&gt;"",$E295*INDEX(Υλικά!$H$3:$H$130,MATCH($C295,Υλικά!$B$3:$B$130,0),1)/INDEX(Υλικά!$E$3:$E$130,MATCH($C295,Υλικά!$B$3:$B$130,0),1),0)</f>
        <v>0</v>
      </c>
      <c r="H295" s="18">
        <f>IF(C295&lt;&gt;"",$E295*INDEX(Υλικά!$I$3:$I$130,MATCH($C295,Υλικά!$B$3:$B$130,0),1)/INDEX(Υλικά!$E$3:$E$130,MATCH($C295,Υλικά!$B$3:$B$130,0),1),0)</f>
        <v>46.65</v>
      </c>
      <c r="I295" s="16">
        <f>$F295*Ref!$B$2</f>
        <v>0</v>
      </c>
      <c r="J295" s="17">
        <f>$G295*Ref!$B$3</f>
        <v>0</v>
      </c>
      <c r="K295" s="18">
        <f>$H295*Ref!$B$4</f>
        <v>419.84999999999997</v>
      </c>
      <c r="L295" s="19">
        <f t="shared" si="9"/>
        <v>419.84999999999997</v>
      </c>
      <c r="M295" s="3"/>
    </row>
    <row r="296" spans="1:13" x14ac:dyDescent="0.35">
      <c r="A296" s="11">
        <f t="shared" si="8"/>
        <v>4</v>
      </c>
      <c r="B296" s="23" t="s">
        <v>284</v>
      </c>
      <c r="C296" s="3" t="s">
        <v>27</v>
      </c>
      <c r="D296" s="3" t="str">
        <f>IF(C296&lt;&gt;"",INDEX(Υλικά!$D$3:$D$130,MATCH(C296,Υλικά!$B$3:$B$130,0),1),"")</f>
        <v>gr</v>
      </c>
      <c r="E296" s="42">
        <v>150</v>
      </c>
      <c r="F296" s="16">
        <f>IF(C296&lt;&gt;"",$E296*INDEX(Υλικά!$G$3:$G$130,MATCH($C296,Υλικά!$B$3:$B$130,0),1)/INDEX(Υλικά!$E$3:$E$130,MATCH($C296,Υλικά!$B$3:$B$130,0),1),0)</f>
        <v>1.65</v>
      </c>
      <c r="G296" s="17">
        <f>IF(C296&lt;&gt;"",$E296*INDEX(Υλικά!$H$3:$H$130,MATCH($C296,Υλικά!$B$3:$B$130,0),1)/INDEX(Υλικά!$E$3:$E$130,MATCH($C296,Υλικά!$B$3:$B$130,0),1),0)</f>
        <v>13.95</v>
      </c>
      <c r="H296" s="18">
        <f>IF(C296&lt;&gt;"",$E296*INDEX(Υλικά!$I$3:$I$130,MATCH($C296,Υλικά!$B$3:$B$130,0),1)/INDEX(Υλικά!$E$3:$E$130,MATCH($C296,Υλικά!$B$3:$B$130,0),1),0)</f>
        <v>0.15</v>
      </c>
      <c r="I296" s="16">
        <f>$F296*Ref!$B$2</f>
        <v>6.6</v>
      </c>
      <c r="J296" s="17">
        <f>$G296*Ref!$B$3</f>
        <v>55.8</v>
      </c>
      <c r="K296" s="18">
        <f>$H296*Ref!$B$4</f>
        <v>1.3499999999999999</v>
      </c>
      <c r="L296" s="19">
        <f t="shared" si="9"/>
        <v>63.75</v>
      </c>
      <c r="M296" s="3"/>
    </row>
    <row r="297" spans="1:13" x14ac:dyDescent="0.35">
      <c r="A297" s="11">
        <f t="shared" si="8"/>
        <v>1</v>
      </c>
      <c r="B297" s="23" t="s">
        <v>288</v>
      </c>
      <c r="C297" s="3" t="s">
        <v>148</v>
      </c>
      <c r="D297" s="3" t="str">
        <f>IF(C297&lt;&gt;"",INDEX(Υλικά!$D$3:$D$130,MATCH(C297,Υλικά!$B$3:$B$130,0),1),"")</f>
        <v>gr</v>
      </c>
      <c r="E297" s="42">
        <v>550</v>
      </c>
      <c r="F297" s="16">
        <f>IF(C297&lt;&gt;"",$E297*INDEX(Υλικά!$G$3:$G$130,MATCH($C297,Υλικά!$B$3:$B$130,0),1)/INDEX(Υλικά!$E$3:$E$130,MATCH($C297,Υλικά!$B$3:$B$130,0),1),0)</f>
        <v>7.15</v>
      </c>
      <c r="G297" s="17">
        <f>IF(C297&lt;&gt;"",$E297*INDEX(Υλικά!$H$3:$H$130,MATCH($C297,Υλικά!$B$3:$B$130,0),1)/INDEX(Υλικά!$E$3:$E$130,MATCH($C297,Υλικά!$B$3:$B$130,0),1),0)</f>
        <v>33</v>
      </c>
      <c r="H297" s="18">
        <f>IF(C297&lt;&gt;"",$E297*INDEX(Υλικά!$I$3:$I$130,MATCH($C297,Υλικά!$B$3:$B$130,0),1)/INDEX(Υλικά!$E$3:$E$130,MATCH($C297,Υλικά!$B$3:$B$130,0),1),0)</f>
        <v>0</v>
      </c>
      <c r="I297" s="16">
        <f>$F297*Ref!$B$2</f>
        <v>28.6</v>
      </c>
      <c r="J297" s="17">
        <f>$G297*Ref!$B$3</f>
        <v>132</v>
      </c>
      <c r="K297" s="18">
        <f>$H297*Ref!$B$4</f>
        <v>0</v>
      </c>
      <c r="L297" s="19">
        <f t="shared" si="9"/>
        <v>160.6</v>
      </c>
      <c r="M297" s="3"/>
    </row>
    <row r="298" spans="1:13" x14ac:dyDescent="0.35">
      <c r="A298" s="11">
        <f t="shared" si="8"/>
        <v>2</v>
      </c>
      <c r="B298" s="23" t="s">
        <v>288</v>
      </c>
      <c r="C298" s="3" t="s">
        <v>27</v>
      </c>
      <c r="D298" s="3" t="str">
        <f>IF(C298&lt;&gt;"",INDEX(Υλικά!$D$3:$D$130,MATCH(C298,Υλικά!$B$3:$B$130,0),1),"")</f>
        <v>gr</v>
      </c>
      <c r="E298" s="42">
        <v>150</v>
      </c>
      <c r="F298" s="16">
        <f>IF(C298&lt;&gt;"",$E298*INDEX(Υλικά!$G$3:$G$130,MATCH($C298,Υλικά!$B$3:$B$130,0),1)/INDEX(Υλικά!$E$3:$E$130,MATCH($C298,Υλικά!$B$3:$B$130,0),1),0)</f>
        <v>1.65</v>
      </c>
      <c r="G298" s="17">
        <f>IF(C298&lt;&gt;"",$E298*INDEX(Υλικά!$H$3:$H$130,MATCH($C298,Υλικά!$B$3:$B$130,0),1)/INDEX(Υλικά!$E$3:$E$130,MATCH($C298,Υλικά!$B$3:$B$130,0),1),0)</f>
        <v>13.95</v>
      </c>
      <c r="H298" s="18">
        <f>IF(C298&lt;&gt;"",$E298*INDEX(Υλικά!$I$3:$I$130,MATCH($C298,Υλικά!$B$3:$B$130,0),1)/INDEX(Υλικά!$E$3:$E$130,MATCH($C298,Υλικά!$B$3:$B$130,0),1),0)</f>
        <v>0.15</v>
      </c>
      <c r="I298" s="16">
        <f>$F298*Ref!$B$2</f>
        <v>6.6</v>
      </c>
      <c r="J298" s="17">
        <f>$G298*Ref!$B$3</f>
        <v>55.8</v>
      </c>
      <c r="K298" s="18">
        <f>$H298*Ref!$B$4</f>
        <v>1.3499999999999999</v>
      </c>
      <c r="L298" s="19">
        <f t="shared" si="9"/>
        <v>63.75</v>
      </c>
      <c r="M298" s="3"/>
    </row>
    <row r="299" spans="1:13" x14ac:dyDescent="0.35">
      <c r="A299" s="11">
        <f t="shared" si="8"/>
        <v>3</v>
      </c>
      <c r="B299" s="23" t="s">
        <v>288</v>
      </c>
      <c r="C299" s="3" t="s">
        <v>9</v>
      </c>
      <c r="D299" s="3" t="str">
        <f>IF(C299&lt;&gt;"",INDEX(Υλικά!$D$3:$D$130,MATCH(C299,Υλικά!$B$3:$B$130,0),1),"")</f>
        <v>gr</v>
      </c>
      <c r="E299" s="42">
        <v>200</v>
      </c>
      <c r="F299" s="16">
        <f>IF(C299&lt;&gt;"",$E299*INDEX(Υλικά!$G$3:$G$130,MATCH($C299,Υλικά!$B$3:$B$130,0),1)/INDEX(Υλικά!$E$3:$E$130,MATCH($C299,Υλικά!$B$3:$B$130,0),1),0)</f>
        <v>14.2</v>
      </c>
      <c r="G299" s="17">
        <f>IF(C299&lt;&gt;"",$E299*INDEX(Υλικά!$H$3:$H$130,MATCH($C299,Υλικά!$B$3:$B$130,0),1)/INDEX(Υλικά!$E$3:$E$130,MATCH($C299,Υλικά!$B$3:$B$130,0),1),0)</f>
        <v>160</v>
      </c>
      <c r="H299" s="18">
        <f>IF(C299&lt;&gt;"",$E299*INDEX(Υλικά!$I$3:$I$130,MATCH($C299,Υλικά!$B$3:$B$130,0),1)/INDEX(Υλικά!$E$3:$E$130,MATCH($C299,Υλικά!$B$3:$B$130,0),1),0)</f>
        <v>1.4</v>
      </c>
      <c r="I299" s="16">
        <f>$F299*Ref!$B$2</f>
        <v>56.8</v>
      </c>
      <c r="J299" s="17">
        <f>$G299*Ref!$B$3</f>
        <v>640</v>
      </c>
      <c r="K299" s="18">
        <f>$H299*Ref!$B$4</f>
        <v>12.6</v>
      </c>
      <c r="L299" s="19">
        <f t="shared" si="9"/>
        <v>709.4</v>
      </c>
      <c r="M299" s="3"/>
    </row>
    <row r="300" spans="1:13" x14ac:dyDescent="0.35">
      <c r="A300" s="11">
        <f t="shared" si="8"/>
        <v>4</v>
      </c>
      <c r="B300" s="23" t="s">
        <v>288</v>
      </c>
      <c r="C300" s="41" t="s">
        <v>63</v>
      </c>
      <c r="D300" s="3" t="str">
        <f>IF(C300&lt;&gt;"",INDEX(Υλικά!$D$3:$D$130,MATCH(C300,Υλικά!$B$3:$B$130,0),1),"")</f>
        <v>pc</v>
      </c>
      <c r="E300" s="42">
        <v>2</v>
      </c>
      <c r="F300" s="16">
        <f>IF(C300&lt;&gt;"",$E300*INDEX(Υλικά!$G$3:$G$130,MATCH($C300,Υλικά!$B$3:$B$130,0),1)/INDEX(Υλικά!$E$3:$E$130,MATCH($C300,Υλικά!$B$3:$B$130,0),1),0)</f>
        <v>94</v>
      </c>
      <c r="G300" s="17">
        <f>IF(C300&lt;&gt;"",$E300*INDEX(Υλικά!$H$3:$H$130,MATCH($C300,Υλικά!$B$3:$B$130,0),1)/INDEX(Υλικά!$E$3:$E$130,MATCH($C300,Υλικά!$B$3:$B$130,0),1),0)</f>
        <v>0</v>
      </c>
      <c r="H300" s="18">
        <f>IF(C300&lt;&gt;"",$E300*INDEX(Υλικά!$I$3:$I$130,MATCH($C300,Υλικά!$B$3:$B$130,0),1)/INDEX(Υλικά!$E$3:$E$130,MATCH($C300,Υλικά!$B$3:$B$130,0),1),0)</f>
        <v>2.4</v>
      </c>
      <c r="I300" s="16">
        <f>$F300*Ref!$B$2</f>
        <v>376</v>
      </c>
      <c r="J300" s="17">
        <f>$G300*Ref!$B$3</f>
        <v>0</v>
      </c>
      <c r="K300" s="18">
        <f>$H300*Ref!$B$4</f>
        <v>21.599999999999998</v>
      </c>
      <c r="L300" s="19">
        <f t="shared" ref="L300:L315" si="10">SUM(I300:K300)</f>
        <v>397.6</v>
      </c>
    </row>
    <row r="301" spans="1:13" x14ac:dyDescent="0.35">
      <c r="A301" s="11">
        <f t="shared" si="8"/>
        <v>5</v>
      </c>
      <c r="B301" s="23" t="s">
        <v>288</v>
      </c>
      <c r="C301" s="41" t="s">
        <v>8</v>
      </c>
      <c r="D301" s="3" t="str">
        <f>IF(C301&lt;&gt;"",INDEX(Υλικά!$D$3:$D$130,MATCH(C301,Υλικά!$B$3:$B$130,0),1),"")</f>
        <v>gr</v>
      </c>
      <c r="E301" s="42">
        <v>40</v>
      </c>
      <c r="F301" s="16">
        <f>IF(C301&lt;&gt;"",$E301*INDEX(Υλικά!$G$3:$G$130,MATCH($C301,Υλικά!$B$3:$B$130,0),1)/INDEX(Υλικά!$E$3:$E$130,MATCH($C301,Υλικά!$B$3:$B$130,0),1),0)</f>
        <v>0</v>
      </c>
      <c r="G301" s="17">
        <f>IF(C301&lt;&gt;"",$E301*INDEX(Υλικά!$H$3:$H$130,MATCH($C301,Υλικά!$B$3:$B$130,0),1)/INDEX(Υλικά!$E$3:$E$130,MATCH($C301,Υλικά!$B$3:$B$130,0),1),0)</f>
        <v>0</v>
      </c>
      <c r="H301" s="18">
        <f>IF(C301&lt;&gt;"",$E301*INDEX(Υλικά!$I$3:$I$130,MATCH($C301,Υλικά!$B$3:$B$130,0),1)/INDEX(Υλικά!$E$3:$E$130,MATCH($C301,Υλικά!$B$3:$B$130,0),1),0)</f>
        <v>37.32</v>
      </c>
      <c r="I301" s="16">
        <f>$F301*Ref!$B$2</f>
        <v>0</v>
      </c>
      <c r="J301" s="17">
        <f>$G301*Ref!$B$3</f>
        <v>0</v>
      </c>
      <c r="K301" s="18">
        <f>$H301*Ref!$B$4</f>
        <v>335.88</v>
      </c>
      <c r="L301" s="19">
        <f t="shared" si="10"/>
        <v>335.88</v>
      </c>
    </row>
    <row r="302" spans="1:13" x14ac:dyDescent="0.35">
      <c r="A302" s="11">
        <f t="shared" si="8"/>
        <v>1</v>
      </c>
      <c r="B302" s="23" t="s">
        <v>290</v>
      </c>
      <c r="C302" s="41" t="s">
        <v>58</v>
      </c>
      <c r="D302" t="s">
        <v>61</v>
      </c>
      <c r="E302" s="42">
        <v>250</v>
      </c>
      <c r="F302" s="16">
        <f>IF(C302&lt;&gt;"",$E302*INDEX(Υλικά!$G$3:$G$140,MATCH($C302,Υλικά!$B$3:$B$140,0),1)/INDEX(Υλικά!$E$3:$E$140,MATCH($C302,Υλικά!$B$3:$B$140,0),1),0)</f>
        <v>8.25</v>
      </c>
      <c r="G302" s="17">
        <f>IF(C302&lt;&gt;"",$E302*INDEX(Υλικά!$H$3:$H$140,MATCH($C302,Υλικά!$B$3:$B$140,0),1)/INDEX(Υλικά!$E$3:$E$140,MATCH($C302,Υλικά!$B$3:$B$140,0),1),0)</f>
        <v>11.75</v>
      </c>
      <c r="H302" s="18">
        <f>IF(C302&lt;&gt;"",$E302*INDEX(Υλικά!$I$3:$I$140,MATCH($C302,Υλικά!$B$3:$B$140,0),1)/INDEX(Υλικά!$E$3:$E$140,MATCH($C302,Υλικά!$B$3:$B$140,0),1),0)</f>
        <v>3.75</v>
      </c>
      <c r="I302" s="16">
        <f>$F302*Ref!$B$2</f>
        <v>33</v>
      </c>
      <c r="J302" s="17">
        <f>$G302*Ref!$B$3</f>
        <v>47</v>
      </c>
      <c r="K302" s="18">
        <f>$H302*Ref!$B$4</f>
        <v>33.75</v>
      </c>
      <c r="L302" s="19">
        <f t="shared" si="10"/>
        <v>113.75</v>
      </c>
    </row>
    <row r="303" spans="1:13" x14ac:dyDescent="0.35">
      <c r="A303" s="11">
        <f t="shared" si="8"/>
        <v>2</v>
      </c>
      <c r="B303" s="23" t="s">
        <v>290</v>
      </c>
      <c r="C303" s="41" t="s">
        <v>289</v>
      </c>
      <c r="D303" t="s">
        <v>61</v>
      </c>
      <c r="E303" s="42">
        <v>100</v>
      </c>
      <c r="F303" s="16">
        <f>IF(C303&lt;&gt;"",$E303*INDEX(Υλικά!$G$3:$G$140,MATCH($C303,Υλικά!$B$3:$B$140,0),1)/INDEX(Υλικά!$E$3:$E$140,MATCH($C303,Υλικά!$B$3:$B$140,0),1),0)</f>
        <v>7.3</v>
      </c>
      <c r="G303" s="17">
        <f>IF(C303&lt;&gt;"",$E303*INDEX(Υλικά!$H$3:$H$140,MATCH($C303,Υλικά!$B$3:$B$140,0),1)/INDEX(Υλικά!$E$3:$E$140,MATCH($C303,Υλικά!$B$3:$B$140,0),1),0)</f>
        <v>46.5</v>
      </c>
      <c r="H303" s="18">
        <f>IF(C303&lt;&gt;"",$E303*INDEX(Υλικά!$I$3:$I$140,MATCH($C303,Υλικά!$B$3:$B$140,0),1)/INDEX(Υλικά!$E$3:$E$140,MATCH($C303,Υλικά!$B$3:$B$140,0),1),0)</f>
        <v>0.9</v>
      </c>
      <c r="I303" s="16">
        <f>$F303*Ref!$B$2</f>
        <v>29.2</v>
      </c>
      <c r="J303" s="17">
        <f>$G303*Ref!$B$3</f>
        <v>186</v>
      </c>
      <c r="K303" s="18">
        <f>$H303*Ref!$B$4</f>
        <v>8.1</v>
      </c>
      <c r="L303" s="19">
        <f t="shared" si="10"/>
        <v>223.29999999999998</v>
      </c>
    </row>
    <row r="304" spans="1:13" x14ac:dyDescent="0.35">
      <c r="A304" s="11">
        <f t="shared" si="8"/>
        <v>3</v>
      </c>
      <c r="B304" s="23" t="s">
        <v>290</v>
      </c>
      <c r="C304" t="s">
        <v>229</v>
      </c>
      <c r="D304" t="s">
        <v>61</v>
      </c>
      <c r="E304" s="42">
        <v>70</v>
      </c>
      <c r="F304" s="16">
        <f>IF(C304&lt;&gt;"",$E304*INDEX(Υλικά!$G$3:$G$140,MATCH($C304,Υλικά!$B$3:$B$140,0),1)/INDEX(Υλικά!$E$3:$E$140,MATCH($C304,Υλικά!$B$3:$B$140,0),1),0)</f>
        <v>14.7</v>
      </c>
      <c r="G304" s="17">
        <f>IF(C304&lt;&gt;"",$E304*INDEX(Υλικά!$H$3:$H$140,MATCH($C304,Υλικά!$B$3:$B$140,0),1)/INDEX(Υλικά!$E$3:$E$140,MATCH($C304,Υλικά!$B$3:$B$140,0),1),0)</f>
        <v>0.7</v>
      </c>
      <c r="H304" s="18">
        <f>IF(C304&lt;&gt;"",$E304*INDEX(Υλικά!$I$3:$I$140,MATCH($C304,Υλικά!$B$3:$B$140,0),1)/INDEX(Υλικά!$E$3:$E$140,MATCH($C304,Υλικά!$B$3:$B$140,0),1),0)</f>
        <v>1.4</v>
      </c>
      <c r="I304" s="16">
        <f>$F304*Ref!$B$2</f>
        <v>58.8</v>
      </c>
      <c r="J304" s="17">
        <f>$G304*Ref!$B$3</f>
        <v>2.8</v>
      </c>
      <c r="K304" s="18">
        <f>$H304*Ref!$B$4</f>
        <v>12.6</v>
      </c>
      <c r="L304" s="19">
        <f t="shared" si="10"/>
        <v>74.199999999999989</v>
      </c>
    </row>
    <row r="305" spans="1:12" x14ac:dyDescent="0.35">
      <c r="A305" s="11">
        <f t="shared" si="8"/>
        <v>1</v>
      </c>
      <c r="B305" s="23" t="s">
        <v>294</v>
      </c>
      <c r="C305" t="s">
        <v>140</v>
      </c>
      <c r="D305" t="s">
        <v>61</v>
      </c>
      <c r="E305" s="42">
        <v>450</v>
      </c>
      <c r="F305" s="16">
        <f>IF(C305&lt;&gt;"",$E305*INDEX(Υλικά!$G$3:$G$140,MATCH($C305,Υλικά!$B$3:$B$140,0),1)/INDEX(Υλικά!$E$3:$E$140,MATCH($C305,Υλικά!$B$3:$B$140,0),1),0)</f>
        <v>23.4</v>
      </c>
      <c r="G305" s="17">
        <f>IF(C305&lt;&gt;"",$E305*INDEX(Υλικά!$H$3:$H$140,MATCH($C305,Υλικά!$B$3:$B$140,0),1)/INDEX(Υλικά!$E$3:$E$140,MATCH($C305,Υλικά!$B$3:$B$140,0),1),0)</f>
        <v>63</v>
      </c>
      <c r="H305" s="18">
        <f>IF(C305&lt;&gt;"",$E305*INDEX(Υλικά!$I$3:$I$140,MATCH($C305,Υλικά!$B$3:$B$140,0),1)/INDEX(Υλικά!$E$3:$E$140,MATCH($C305,Υλικά!$B$3:$B$140,0),1),0)</f>
        <v>1.8</v>
      </c>
      <c r="I305" s="16">
        <f>$F305*Ref!$B$2</f>
        <v>93.6</v>
      </c>
      <c r="J305" s="17">
        <f>$G305*Ref!$B$3</f>
        <v>252</v>
      </c>
      <c r="K305" s="18">
        <f>$H305*Ref!$B$4</f>
        <v>16.2</v>
      </c>
      <c r="L305" s="19">
        <f t="shared" si="10"/>
        <v>361.8</v>
      </c>
    </row>
    <row r="306" spans="1:12" x14ac:dyDescent="0.35">
      <c r="A306" s="11">
        <f t="shared" si="8"/>
        <v>2</v>
      </c>
      <c r="B306" s="23" t="s">
        <v>294</v>
      </c>
      <c r="C306" t="s">
        <v>128</v>
      </c>
      <c r="D306" t="s">
        <v>61</v>
      </c>
      <c r="E306" s="42">
        <v>370</v>
      </c>
      <c r="F306" s="16">
        <f>IF(C306&lt;&gt;"",$E306*INDEX(Υλικά!$G$3:$G$140,MATCH($C306,Υλικά!$B$3:$B$140,0),1)/INDEX(Υλικά!$E$3:$E$140,MATCH($C306,Υλικά!$B$3:$B$140,0),1),0)</f>
        <v>7.4</v>
      </c>
      <c r="G306" s="17">
        <f>IF(C306&lt;&gt;"",$E306*INDEX(Υλικά!$H$3:$H$140,MATCH($C306,Υλικά!$B$3:$B$140,0),1)/INDEX(Υλικά!$E$3:$E$140,MATCH($C306,Υλικά!$B$3:$B$140,0),1),0)</f>
        <v>62.9</v>
      </c>
      <c r="H306" s="18">
        <f>IF(C306&lt;&gt;"",$E306*INDEX(Υλικά!$I$3:$I$140,MATCH($C306,Υλικά!$B$3:$B$140,0),1)/INDEX(Υλικά!$E$3:$E$140,MATCH($C306,Υλικά!$B$3:$B$140,0),1),0)</f>
        <v>0</v>
      </c>
      <c r="I306" s="16">
        <f>$F306*Ref!$B$2</f>
        <v>29.6</v>
      </c>
      <c r="J306" s="17">
        <f>$G306*Ref!$B$3</f>
        <v>251.6</v>
      </c>
      <c r="K306" s="18">
        <f>$H306*Ref!$B$4</f>
        <v>0</v>
      </c>
      <c r="L306" s="19">
        <f t="shared" si="10"/>
        <v>281.2</v>
      </c>
    </row>
    <row r="307" spans="1:12" x14ac:dyDescent="0.35">
      <c r="A307" s="11">
        <f t="shared" si="8"/>
        <v>3</v>
      </c>
      <c r="B307" s="23" t="s">
        <v>294</v>
      </c>
      <c r="C307" t="s">
        <v>27</v>
      </c>
      <c r="D307" t="s">
        <v>61</v>
      </c>
      <c r="E307" s="42">
        <v>45</v>
      </c>
      <c r="F307" s="16">
        <f>IF(C307&lt;&gt;"",$E307*INDEX(Υλικά!$G$3:$G$140,MATCH($C307,Υλικά!$B$3:$B$140,0),1)/INDEX(Υλικά!$E$3:$E$140,MATCH($C307,Υλικά!$B$3:$B$140,0),1),0)</f>
        <v>0.49500000000000005</v>
      </c>
      <c r="G307" s="17">
        <f>IF(C307&lt;&gt;"",$E307*INDEX(Υλικά!$H$3:$H$140,MATCH($C307,Υλικά!$B$3:$B$140,0),1)/INDEX(Υλικά!$E$3:$E$140,MATCH($C307,Υλικά!$B$3:$B$140,0),1),0)</f>
        <v>4.1850000000000005</v>
      </c>
      <c r="H307" s="18">
        <f>IF(C307&lt;&gt;"",$E307*INDEX(Υλικά!$I$3:$I$140,MATCH($C307,Υλικά!$B$3:$B$140,0),1)/INDEX(Υλικά!$E$3:$E$140,MATCH($C307,Υλικά!$B$3:$B$140,0),1),0)</f>
        <v>4.4999999999999998E-2</v>
      </c>
      <c r="I307" s="16">
        <f>$F307*Ref!$B$2</f>
        <v>1.9800000000000002</v>
      </c>
      <c r="J307" s="17">
        <f>$G307*Ref!$B$3</f>
        <v>16.740000000000002</v>
      </c>
      <c r="K307" s="18">
        <f>$H307*Ref!$B$4</f>
        <v>0.40499999999999997</v>
      </c>
      <c r="L307" s="19">
        <f t="shared" si="10"/>
        <v>19.125000000000004</v>
      </c>
    </row>
    <row r="308" spans="1:12" x14ac:dyDescent="0.35">
      <c r="A308" s="11">
        <f t="shared" si="8"/>
        <v>4</v>
      </c>
      <c r="B308" s="23" t="s">
        <v>294</v>
      </c>
      <c r="C308" t="s">
        <v>120</v>
      </c>
      <c r="D308" t="s">
        <v>61</v>
      </c>
      <c r="E308" s="42">
        <v>60</v>
      </c>
      <c r="F308" s="16">
        <f>IF(C308&lt;&gt;"",$E308*INDEX(Υλικά!$G$3:$G$140,MATCH($C308,Υλικά!$B$3:$B$140,0),1)/INDEX(Υλικά!$E$3:$E$140,MATCH($C308,Υλικά!$B$3:$B$140,0),1),0)</f>
        <v>0.66</v>
      </c>
      <c r="G308" s="17">
        <f>IF(C308&lt;&gt;"",$E308*INDEX(Υλικά!$H$3:$H$140,MATCH($C308,Υλικά!$B$3:$B$140,0),1)/INDEX(Υλικά!$E$3:$E$140,MATCH($C308,Υλικά!$B$3:$B$140,0),1),0)</f>
        <v>5.82</v>
      </c>
      <c r="H308" s="18">
        <f>IF(C308&lt;&gt;"",$E308*INDEX(Υλικά!$I$3:$I$140,MATCH($C308,Υλικά!$B$3:$B$140,0),1)/INDEX(Υλικά!$E$3:$E$140,MATCH($C308,Υλικά!$B$3:$B$140,0),1),0)</f>
        <v>0.12</v>
      </c>
      <c r="I308" s="16">
        <f>$F308*Ref!$B$2</f>
        <v>2.64</v>
      </c>
      <c r="J308" s="17">
        <f>$G308*Ref!$B$3</f>
        <v>23.28</v>
      </c>
      <c r="K308" s="18">
        <f>$H308*Ref!$B$4</f>
        <v>1.08</v>
      </c>
      <c r="L308" s="19">
        <f t="shared" si="10"/>
        <v>27</v>
      </c>
    </row>
    <row r="309" spans="1:12" x14ac:dyDescent="0.35">
      <c r="A309" s="11">
        <f t="shared" si="8"/>
        <v>5</v>
      </c>
      <c r="B309" s="23" t="s">
        <v>294</v>
      </c>
      <c r="C309" t="s">
        <v>162</v>
      </c>
      <c r="D309" t="s">
        <v>61</v>
      </c>
      <c r="E309" s="42">
        <v>250</v>
      </c>
      <c r="F309" s="16">
        <f>IF(C309&lt;&gt;"",$E309*INDEX(Υλικά!$G$3:$G$140,MATCH($C309,Υλικά!$B$3:$B$140,0),1)/INDEX(Υλικά!$E$3:$E$140,MATCH($C309,Υλικά!$B$3:$B$140,0),1),0)</f>
        <v>3</v>
      </c>
      <c r="G309" s="17">
        <f>IF(C309&lt;&gt;"",$E309*INDEX(Υλικά!$H$3:$H$140,MATCH($C309,Υλικά!$B$3:$B$140,0),1)/INDEX(Υλικά!$E$3:$E$140,MATCH($C309,Υλικά!$B$3:$B$140,0),1),0)</f>
        <v>12.25</v>
      </c>
      <c r="H309" s="18">
        <f>IF(C309&lt;&gt;"",$E309*INDEX(Υλικά!$I$3:$I$140,MATCH($C309,Υλικά!$B$3:$B$140,0),1)/INDEX(Υλικά!$E$3:$E$140,MATCH($C309,Υλικά!$B$3:$B$140,0),1),0)</f>
        <v>0.75</v>
      </c>
      <c r="I309" s="16">
        <f>$F309*Ref!$B$2</f>
        <v>12</v>
      </c>
      <c r="J309" s="17">
        <f>$G309*Ref!$B$3</f>
        <v>49</v>
      </c>
      <c r="K309" s="18">
        <f>$H309*Ref!$B$4</f>
        <v>6.75</v>
      </c>
      <c r="L309" s="19">
        <f t="shared" si="10"/>
        <v>67.75</v>
      </c>
    </row>
    <row r="310" spans="1:12" x14ac:dyDescent="0.35">
      <c r="A310" s="11">
        <f t="shared" si="8"/>
        <v>6</v>
      </c>
      <c r="B310" s="23" t="s">
        <v>294</v>
      </c>
      <c r="C310" t="s">
        <v>8</v>
      </c>
      <c r="D310" t="s">
        <v>61</v>
      </c>
      <c r="E310" s="42">
        <v>65</v>
      </c>
      <c r="F310" s="16">
        <f>IF(C310&lt;&gt;"",$E310*INDEX(Υλικά!$G$3:$G$140,MATCH($C310,Υλικά!$B$3:$B$140,0),1)/INDEX(Υλικά!$E$3:$E$140,MATCH($C310,Υλικά!$B$3:$B$140,0),1),0)</f>
        <v>0</v>
      </c>
      <c r="G310" s="17">
        <f>IF(C310&lt;&gt;"",$E310*INDEX(Υλικά!$H$3:$H$140,MATCH($C310,Υλικά!$B$3:$B$140,0),1)/INDEX(Υλικά!$E$3:$E$140,MATCH($C310,Υλικά!$B$3:$B$140,0),1),0)</f>
        <v>0</v>
      </c>
      <c r="H310" s="18">
        <f>IF(C310&lt;&gt;"",$E310*INDEX(Υλικά!$I$3:$I$140,MATCH($C310,Υλικά!$B$3:$B$140,0),1)/INDEX(Υλικά!$E$3:$E$140,MATCH($C310,Υλικά!$B$3:$B$140,0),1),0)</f>
        <v>60.645000000000003</v>
      </c>
      <c r="I310" s="16">
        <f>$F310*Ref!$B$2</f>
        <v>0</v>
      </c>
      <c r="J310" s="17">
        <f>$G310*Ref!$B$3</f>
        <v>0</v>
      </c>
      <c r="K310" s="18">
        <f>$H310*Ref!$B$4</f>
        <v>545.80500000000006</v>
      </c>
      <c r="L310" s="19">
        <f t="shared" si="10"/>
        <v>545.80500000000006</v>
      </c>
    </row>
    <row r="311" spans="1:12" x14ac:dyDescent="0.35">
      <c r="A311" s="11">
        <f t="shared" si="8"/>
        <v>1</v>
      </c>
      <c r="B311" s="23" t="s">
        <v>298</v>
      </c>
      <c r="C311" t="s">
        <v>8</v>
      </c>
      <c r="D311" t="s">
        <v>61</v>
      </c>
      <c r="E311" s="42">
        <v>100</v>
      </c>
      <c r="F311" s="16">
        <f>IF(C311&lt;&gt;"",$E311*INDEX(Υλικά!$G$3:$G$140,MATCH($C311,Υλικά!$B$3:$B$140,0),1)/INDEX(Υλικά!$E$3:$E$140,MATCH($C311,Υλικά!$B$3:$B$140,0),1),0)</f>
        <v>0</v>
      </c>
      <c r="G311" s="17">
        <f>IF(C311&lt;&gt;"",$E311*INDEX(Υλικά!$H$3:$H$140,MATCH($C311,Υλικά!$B$3:$B$140,0),1)/INDEX(Υλικά!$E$3:$E$140,MATCH($C311,Υλικά!$B$3:$B$140,0),1),0)</f>
        <v>0</v>
      </c>
      <c r="H311" s="18">
        <f>IF(C311&lt;&gt;"",$E311*INDEX(Υλικά!$I$3:$I$140,MATCH($C311,Υλικά!$B$3:$B$140,0),1)/INDEX(Υλικά!$E$3:$E$140,MATCH($C311,Υλικά!$B$3:$B$140,0),1),0)</f>
        <v>93.3</v>
      </c>
      <c r="I311" s="16">
        <f>$F311*Ref!$B$2</f>
        <v>0</v>
      </c>
      <c r="J311" s="17">
        <f>$G311*Ref!$B$3</f>
        <v>0</v>
      </c>
      <c r="K311" s="18">
        <f>$H311*Ref!$B$4</f>
        <v>839.69999999999993</v>
      </c>
      <c r="L311" s="19">
        <f t="shared" si="10"/>
        <v>839.69999999999993</v>
      </c>
    </row>
    <row r="312" spans="1:12" x14ac:dyDescent="0.35">
      <c r="A312" s="11">
        <f t="shared" si="8"/>
        <v>2</v>
      </c>
      <c r="B312" s="23" t="s">
        <v>298</v>
      </c>
      <c r="C312" t="s">
        <v>165</v>
      </c>
      <c r="D312" t="s">
        <v>61</v>
      </c>
      <c r="E312" s="42">
        <v>520</v>
      </c>
      <c r="F312" s="16">
        <f>IF(C312&lt;&gt;"",$E312*INDEX(Υλικά!$G$3:$G$140,MATCH($C312,Υλικά!$B$3:$B$140,0),1)/INDEX(Υλικά!$E$3:$E$140,MATCH($C312,Υλικά!$B$3:$B$140,0),1),0)</f>
        <v>57.2</v>
      </c>
      <c r="G312" s="17">
        <f>IF(C312&lt;&gt;"",$E312*INDEX(Υλικά!$H$3:$H$140,MATCH($C312,Υλικά!$B$3:$B$140,0),1)/INDEX(Υλικά!$E$3:$E$140,MATCH($C312,Υλικά!$B$3:$B$140,0),1),0)</f>
        <v>377.52</v>
      </c>
      <c r="H312" s="18">
        <f>IF(C312&lt;&gt;"",$E312*INDEX(Υλικά!$I$3:$I$140,MATCH($C312,Υλικά!$B$3:$B$140,0),1)/INDEX(Υλικά!$E$3:$E$140,MATCH($C312,Υλικά!$B$3:$B$140,0),1),0)</f>
        <v>5.72</v>
      </c>
      <c r="I312" s="16">
        <f>$F312*Ref!$B$2</f>
        <v>228.8</v>
      </c>
      <c r="J312" s="17">
        <f>$G312*Ref!$B$3</f>
        <v>1510.08</v>
      </c>
      <c r="K312" s="18">
        <f>$H312*Ref!$B$4</f>
        <v>51.48</v>
      </c>
      <c r="L312" s="19">
        <f t="shared" si="10"/>
        <v>1790.36</v>
      </c>
    </row>
    <row r="313" spans="1:12" x14ac:dyDescent="0.35">
      <c r="A313" s="11">
        <f t="shared" si="8"/>
        <v>3</v>
      </c>
      <c r="B313" s="23" t="s">
        <v>298</v>
      </c>
      <c r="C313" t="s">
        <v>27</v>
      </c>
      <c r="D313" t="s">
        <v>61</v>
      </c>
      <c r="E313" s="42">
        <v>200</v>
      </c>
      <c r="F313" s="16">
        <f>IF(C313&lt;&gt;"",$E313*INDEX(Υλικά!$G$3:$G$140,MATCH($C313,Υλικά!$B$3:$B$140,0),1)/INDEX(Υλικά!$E$3:$E$140,MATCH($C313,Υλικά!$B$3:$B$140,0),1),0)</f>
        <v>2.2000000000000002</v>
      </c>
      <c r="G313" s="17">
        <f>IF(C313&lt;&gt;"",$E313*INDEX(Υλικά!$H$3:$H$140,MATCH($C313,Υλικά!$B$3:$B$140,0),1)/INDEX(Υλικά!$E$3:$E$140,MATCH($C313,Υλικά!$B$3:$B$140,0),1),0)</f>
        <v>18.600000000000001</v>
      </c>
      <c r="H313" s="18">
        <f>IF(C313&lt;&gt;"",$E313*INDEX(Υλικά!$I$3:$I$140,MATCH($C313,Υλικά!$B$3:$B$140,0),1)/INDEX(Υλικά!$E$3:$E$140,MATCH($C313,Υλικά!$B$3:$B$140,0),1),0)</f>
        <v>0.2</v>
      </c>
      <c r="I313" s="16">
        <f>$F313*Ref!$B$2</f>
        <v>8.8000000000000007</v>
      </c>
      <c r="J313" s="17">
        <f>$G313*Ref!$B$3</f>
        <v>74.400000000000006</v>
      </c>
      <c r="K313" s="18">
        <f>$H313*Ref!$B$4</f>
        <v>1.8</v>
      </c>
      <c r="L313" s="19">
        <f t="shared" si="10"/>
        <v>85</v>
      </c>
    </row>
    <row r="314" spans="1:12" x14ac:dyDescent="0.35">
      <c r="A314" s="11">
        <f t="shared" si="8"/>
        <v>4</v>
      </c>
      <c r="B314" s="23" t="s">
        <v>298</v>
      </c>
      <c r="C314" t="s">
        <v>202</v>
      </c>
      <c r="D314" t="s">
        <v>61</v>
      </c>
      <c r="E314" s="42">
        <v>200</v>
      </c>
      <c r="F314" s="16">
        <f>IF(C314&lt;&gt;"",$E314*INDEX(Υλικά!$G$3:$G$140,MATCH($C314,Υλικά!$B$3:$B$140,0),1)/INDEX(Υλικά!$E$3:$E$140,MATCH($C314,Υλικά!$B$3:$B$140,0),1),0)</f>
        <v>7.8</v>
      </c>
      <c r="G314" s="17">
        <f>IF(C314&lt;&gt;"",$E314*INDEX(Υλικά!$H$3:$H$140,MATCH($C314,Υλικά!$B$3:$B$140,0),1)/INDEX(Υλικά!$E$3:$E$140,MATCH($C314,Υλικά!$B$3:$B$140,0),1),0)</f>
        <v>8.6</v>
      </c>
      <c r="H314" s="18">
        <f>IF(C314&lt;&gt;"",$E314*INDEX(Υλικά!$I$3:$I$140,MATCH($C314,Υλικά!$B$3:$B$140,0),1)/INDEX(Υλικά!$E$3:$E$140,MATCH($C314,Υλικά!$B$3:$B$140,0),1),0)</f>
        <v>1.6</v>
      </c>
      <c r="I314" s="16">
        <f>$F314*Ref!$B$2</f>
        <v>31.2</v>
      </c>
      <c r="J314" s="17">
        <f>$G314*Ref!$B$3</f>
        <v>34.4</v>
      </c>
      <c r="K314" s="18">
        <f>$H314*Ref!$B$4</f>
        <v>14.4</v>
      </c>
      <c r="L314" s="19">
        <f t="shared" si="10"/>
        <v>80</v>
      </c>
    </row>
    <row r="315" spans="1:12" x14ac:dyDescent="0.35">
      <c r="A315" s="11">
        <f t="shared" si="8"/>
        <v>5</v>
      </c>
      <c r="B315" s="23" t="s">
        <v>298</v>
      </c>
      <c r="C315" t="s">
        <v>46</v>
      </c>
      <c r="D315" t="s">
        <v>61</v>
      </c>
      <c r="E315" s="42">
        <v>40</v>
      </c>
      <c r="F315" s="16">
        <f>IF(C315&lt;&gt;"",$E315*INDEX(Υλικά!$G$3:$G$140,MATCH($C315,Υλικά!$B$3:$B$140,0),1)/INDEX(Υλικά!$E$3:$E$140,MATCH($C315,Υλικά!$B$3:$B$140,0),1),0)</f>
        <v>5.68</v>
      </c>
      <c r="G315" s="17">
        <f>IF(C315&lt;&gt;"",$E315*INDEX(Υλικά!$H$3:$H$140,MATCH($C315,Υλικά!$B$3:$B$140,0),1)/INDEX(Υλικά!$E$3:$E$140,MATCH($C315,Υλικά!$B$3:$B$140,0),1),0)</f>
        <v>1.64</v>
      </c>
      <c r="H315" s="18">
        <f>IF(C315&lt;&gt;"",$E315*INDEX(Υλικά!$I$3:$I$140,MATCH($C315,Υλικά!$B$3:$B$140,0),1)/INDEX(Υλικά!$E$3:$E$140,MATCH($C315,Υλικά!$B$3:$B$140,0),1),0)</f>
        <v>8.52</v>
      </c>
      <c r="I315" s="16">
        <f>$F315*Ref!$B$2</f>
        <v>22.72</v>
      </c>
      <c r="J315" s="17">
        <f>$G315*Ref!$B$3</f>
        <v>6.56</v>
      </c>
      <c r="K315" s="18">
        <f>$H315*Ref!$B$4</f>
        <v>76.679999999999993</v>
      </c>
      <c r="L315" s="19">
        <f t="shared" si="10"/>
        <v>105.96</v>
      </c>
    </row>
    <row r="316" spans="1:12" x14ac:dyDescent="0.35">
      <c r="A316" s="11">
        <f t="shared" si="8"/>
        <v>1</v>
      </c>
      <c r="B316" s="23" t="s">
        <v>302</v>
      </c>
      <c r="C316" t="s">
        <v>80</v>
      </c>
      <c r="D316" t="s">
        <v>61</v>
      </c>
      <c r="E316" s="42">
        <v>730</v>
      </c>
      <c r="F316" s="16">
        <f>IF(C316&lt;&gt;"",$E316*INDEX(Υλικά!$G$3:$G$140,MATCH($C316,Υλικά!$B$3:$B$140,0),1)/INDEX(Υλικά!$E$3:$E$140,MATCH($C316,Υλικά!$B$3:$B$140,0),1),0)</f>
        <v>226.3</v>
      </c>
      <c r="G316" s="17">
        <f>IF(C316&lt;&gt;"",$E316*INDEX(Υλικά!$H$3:$H$140,MATCH($C316,Υλικά!$B$3:$B$140,0),1)/INDEX(Υλικά!$E$3:$E$140,MATCH($C316,Υλικά!$B$3:$B$140,0),1),0)</f>
        <v>0</v>
      </c>
      <c r="H316" s="18">
        <f>IF(C316&lt;&gt;"",$E316*INDEX(Υλικά!$I$3:$I$140,MATCH($C316,Υλικά!$B$3:$B$140,0),1)/INDEX(Υλικά!$E$3:$E$140,MATCH($C316,Υλικά!$B$3:$B$140,0),1),0)</f>
        <v>26.28</v>
      </c>
      <c r="I316" s="16">
        <f>$F316*Ref!$B$2</f>
        <v>905.2</v>
      </c>
      <c r="J316" s="17">
        <f>$G316*Ref!$B$3</f>
        <v>0</v>
      </c>
      <c r="K316" s="18">
        <f>$H316*Ref!$B$4</f>
        <v>236.52</v>
      </c>
      <c r="L316" s="19">
        <f t="shared" ref="L316" si="11">SUM(I316:K316)</f>
        <v>1141.72</v>
      </c>
    </row>
    <row r="317" spans="1:12" x14ac:dyDescent="0.35">
      <c r="A317" s="11">
        <f t="shared" si="8"/>
        <v>2</v>
      </c>
      <c r="B317" s="23" t="s">
        <v>302</v>
      </c>
      <c r="C317" t="s">
        <v>27</v>
      </c>
      <c r="D317" t="s">
        <v>61</v>
      </c>
      <c r="E317" s="42">
        <v>40</v>
      </c>
      <c r="F317" s="16">
        <f>IF(C317&lt;&gt;"",$E317*INDEX(Υλικά!$G$3:$G$140,MATCH($C317,Υλικά!$B$3:$B$140,0),1)/INDEX(Υλικά!$E$3:$E$140,MATCH($C317,Υλικά!$B$3:$B$140,0),1),0)</f>
        <v>0.44</v>
      </c>
      <c r="G317" s="17">
        <f>IF(C317&lt;&gt;"",$E317*INDEX(Υλικά!$H$3:$H$140,MATCH($C317,Υλικά!$B$3:$B$140,0),1)/INDEX(Υλικά!$E$3:$E$140,MATCH($C317,Υλικά!$B$3:$B$140,0),1),0)</f>
        <v>3.72</v>
      </c>
      <c r="H317" s="18">
        <f>IF(C317&lt;&gt;"",$E317*INDEX(Υλικά!$I$3:$I$140,MATCH($C317,Υλικά!$B$3:$B$140,0),1)/INDEX(Υλικά!$E$3:$E$140,MATCH($C317,Υλικά!$B$3:$B$140,0),1),0)</f>
        <v>0.04</v>
      </c>
      <c r="I317" s="16">
        <f>$F317*Ref!$B$2</f>
        <v>1.76</v>
      </c>
      <c r="J317" s="17">
        <f>$G317*Ref!$B$3</f>
        <v>14.88</v>
      </c>
      <c r="K317" s="18">
        <f>$H317*Ref!$B$4</f>
        <v>0.36</v>
      </c>
      <c r="L317" s="19">
        <f t="shared" ref="L317:L319" si="12">SUM(I317:K317)</f>
        <v>17</v>
      </c>
    </row>
    <row r="318" spans="1:12" x14ac:dyDescent="0.35">
      <c r="A318" s="11">
        <f t="shared" si="8"/>
        <v>3</v>
      </c>
      <c r="B318" s="23" t="s">
        <v>302</v>
      </c>
      <c r="C318" t="s">
        <v>8</v>
      </c>
      <c r="D318" t="s">
        <v>61</v>
      </c>
      <c r="E318" s="42">
        <v>50</v>
      </c>
      <c r="F318" s="16">
        <f>IF(C318&lt;&gt;"",$E318*INDEX(Υλικά!$G$3:$G$140,MATCH($C318,Υλικά!$B$3:$B$140,0),1)/INDEX(Υλικά!$E$3:$E$140,MATCH($C318,Υλικά!$B$3:$B$140,0),1),0)</f>
        <v>0</v>
      </c>
      <c r="G318" s="17">
        <f>IF(C318&lt;&gt;"",$E318*INDEX(Υλικά!$H$3:$H$140,MATCH($C318,Υλικά!$B$3:$B$140,0),1)/INDEX(Υλικά!$E$3:$E$140,MATCH($C318,Υλικά!$B$3:$B$140,0),1),0)</f>
        <v>0</v>
      </c>
      <c r="H318" s="18">
        <f>IF(C318&lt;&gt;"",$E318*INDEX(Υλικά!$I$3:$I$140,MATCH($C318,Υλικά!$B$3:$B$140,0),1)/INDEX(Υλικά!$E$3:$E$140,MATCH($C318,Υλικά!$B$3:$B$140,0),1),0)</f>
        <v>46.65</v>
      </c>
      <c r="I318" s="16">
        <f>$F318*Ref!$B$2</f>
        <v>0</v>
      </c>
      <c r="J318" s="17">
        <f>$G318*Ref!$B$3</f>
        <v>0</v>
      </c>
      <c r="K318" s="18">
        <f>$H318*Ref!$B$4</f>
        <v>419.84999999999997</v>
      </c>
      <c r="L318" s="19">
        <f t="shared" si="12"/>
        <v>419.84999999999997</v>
      </c>
    </row>
    <row r="319" spans="1:12" x14ac:dyDescent="0.35">
      <c r="A319" s="11">
        <f t="shared" si="8"/>
        <v>4</v>
      </c>
      <c r="B319" s="23" t="s">
        <v>302</v>
      </c>
      <c r="C319" t="s">
        <v>162</v>
      </c>
      <c r="D319" t="s">
        <v>61</v>
      </c>
      <c r="E319" s="42">
        <v>400</v>
      </c>
      <c r="F319" s="16">
        <f>IF(C319&lt;&gt;"",$E319*INDEX(Υλικά!$G$3:$G$140,MATCH($C319,Υλικά!$B$3:$B$140,0),1)/INDEX(Υλικά!$E$3:$E$140,MATCH($C319,Υλικά!$B$3:$B$140,0),1),0)</f>
        <v>4.8</v>
      </c>
      <c r="G319" s="17">
        <f>IF(C319&lt;&gt;"",$E319*INDEX(Υλικά!$H$3:$H$140,MATCH($C319,Υλικά!$B$3:$B$140,0),1)/INDEX(Υλικά!$E$3:$E$140,MATCH($C319,Υλικά!$B$3:$B$140,0),1),0)</f>
        <v>19.600000000000001</v>
      </c>
      <c r="H319" s="18">
        <f>IF(C319&lt;&gt;"",$E319*INDEX(Υλικά!$I$3:$I$140,MATCH($C319,Υλικά!$B$3:$B$140,0),1)/INDEX(Υλικά!$E$3:$E$140,MATCH($C319,Υλικά!$B$3:$B$140,0),1),0)</f>
        <v>1.2</v>
      </c>
      <c r="I319" s="16">
        <f>$F319*Ref!$B$2</f>
        <v>19.2</v>
      </c>
      <c r="J319" s="17">
        <f>$G319*Ref!$B$3</f>
        <v>78.400000000000006</v>
      </c>
      <c r="K319" s="18">
        <f>$H319*Ref!$B$4</f>
        <v>10.799999999999999</v>
      </c>
      <c r="L319" s="19">
        <f t="shared" si="12"/>
        <v>108.4</v>
      </c>
    </row>
    <row r="320" spans="1:12" x14ac:dyDescent="0.35">
      <c r="A320" s="49">
        <f t="shared" si="8"/>
        <v>1</v>
      </c>
      <c r="B320" s="23" t="s">
        <v>310</v>
      </c>
      <c r="C320" t="s">
        <v>140</v>
      </c>
      <c r="D320" t="s">
        <v>61</v>
      </c>
      <c r="E320" s="42">
        <v>380</v>
      </c>
      <c r="F320" s="16">
        <f>IF(C320&lt;&gt;"",$E320*INDEX(Υλικά!$G$3:$G$140,MATCH($C320,Υλικά!$B$3:$B$140,0),1)/INDEX(Υλικά!$E$3:$E$140,MATCH($C320,Υλικά!$B$3:$B$140,0),1),0)</f>
        <v>19.760000000000002</v>
      </c>
      <c r="G320" s="17">
        <f>IF(C320&lt;&gt;"",$E320*INDEX(Υλικά!$H$3:$H$140,MATCH($C320,Υλικά!$B$3:$B$140,0),1)/INDEX(Υλικά!$E$3:$E$140,MATCH($C320,Υλικά!$B$3:$B$140,0),1),0)</f>
        <v>53.2</v>
      </c>
      <c r="H320" s="18">
        <f>IF(C320&lt;&gt;"",$E320*INDEX(Υλικά!$I$3:$I$140,MATCH($C320,Υλικά!$B$3:$B$140,0),1)/INDEX(Υλικά!$E$3:$E$140,MATCH($C320,Υλικά!$B$3:$B$140,0),1),0)</f>
        <v>1.52</v>
      </c>
      <c r="I320" s="16">
        <f>$F320*Ref!$B$2</f>
        <v>79.040000000000006</v>
      </c>
      <c r="J320" s="17">
        <f>$G320*Ref!$B$3</f>
        <v>212.8</v>
      </c>
      <c r="K320" s="18">
        <f>$H320*Ref!$B$4</f>
        <v>13.68</v>
      </c>
      <c r="L320" s="19">
        <f t="shared" ref="L320:L323" si="13">SUM(I320:K320)</f>
        <v>305.52000000000004</v>
      </c>
    </row>
    <row r="321" spans="1:12" x14ac:dyDescent="0.35">
      <c r="A321" s="49">
        <f t="shared" si="8"/>
        <v>2</v>
      </c>
      <c r="B321" s="23" t="s">
        <v>310</v>
      </c>
      <c r="C321" t="s">
        <v>128</v>
      </c>
      <c r="D321" t="s">
        <v>61</v>
      </c>
      <c r="E321" s="42">
        <v>190</v>
      </c>
      <c r="F321" s="16">
        <f>IF(C321&lt;&gt;"",$E321*INDEX(Υλικά!$G$3:$G$140,MATCH($C321,Υλικά!$B$3:$B$140,0),1)/INDEX(Υλικά!$E$3:$E$140,MATCH($C321,Υλικά!$B$3:$B$140,0),1),0)</f>
        <v>3.8</v>
      </c>
      <c r="G321" s="17">
        <f>IF(C321&lt;&gt;"",$E321*INDEX(Υλικά!$H$3:$H$140,MATCH($C321,Υλικά!$B$3:$B$140,0),1)/INDEX(Υλικά!$E$3:$E$140,MATCH($C321,Υλικά!$B$3:$B$140,0),1),0)</f>
        <v>32.299999999999997</v>
      </c>
      <c r="H321" s="18">
        <f>IF(C321&lt;&gt;"",$E321*INDEX(Υλικά!$I$3:$I$140,MATCH($C321,Υλικά!$B$3:$B$140,0),1)/INDEX(Υλικά!$E$3:$E$140,MATCH($C321,Υλικά!$B$3:$B$140,0),1),0)</f>
        <v>0</v>
      </c>
      <c r="I321" s="16">
        <f>$F321*Ref!$B$2</f>
        <v>15.2</v>
      </c>
      <c r="J321" s="17">
        <f>$G321*Ref!$B$3</f>
        <v>129.19999999999999</v>
      </c>
      <c r="K321" s="18">
        <f>$H321*Ref!$B$4</f>
        <v>0</v>
      </c>
      <c r="L321" s="19">
        <f t="shared" si="13"/>
        <v>144.39999999999998</v>
      </c>
    </row>
    <row r="322" spans="1:12" x14ac:dyDescent="0.35">
      <c r="A322" s="49">
        <f t="shared" si="8"/>
        <v>3</v>
      </c>
      <c r="B322" s="23" t="s">
        <v>310</v>
      </c>
      <c r="C322" t="s">
        <v>147</v>
      </c>
      <c r="D322" t="s">
        <v>61</v>
      </c>
      <c r="E322" s="42">
        <v>20</v>
      </c>
      <c r="F322" s="16">
        <f>IF(C322&lt;&gt;"",$E322*INDEX(Υλικά!$G$3:$G$140,MATCH($C322,Υλικά!$B$3:$B$140,0),1)/INDEX(Υλικά!$E$3:$E$140,MATCH($C322,Υλικά!$B$3:$B$140,0),1),0)</f>
        <v>0.12</v>
      </c>
      <c r="G322" s="17">
        <f>IF(C322&lt;&gt;"",$E322*INDEX(Υλικά!$H$3:$H$140,MATCH($C322,Υλικά!$B$3:$B$140,0),1)/INDEX(Υλικά!$E$3:$E$140,MATCH($C322,Υλικά!$B$3:$B$140,0),1),0)</f>
        <v>0.14000000000000001</v>
      </c>
      <c r="H322" s="18">
        <f>IF(C322&lt;&gt;"",$E322*INDEX(Υλικά!$I$3:$I$140,MATCH($C322,Υλικά!$B$3:$B$140,0),1)/INDEX(Υλικά!$E$3:$E$140,MATCH($C322,Υλικά!$B$3:$B$140,0),1),0)</f>
        <v>16.399999999999999</v>
      </c>
      <c r="I322" s="16">
        <f>$F322*Ref!$B$2</f>
        <v>0.48</v>
      </c>
      <c r="J322" s="17">
        <f>$G322*Ref!$B$3</f>
        <v>0.56000000000000005</v>
      </c>
      <c r="K322" s="18">
        <f>$H322*Ref!$B$4</f>
        <v>147.6</v>
      </c>
      <c r="L322" s="19">
        <f t="shared" si="13"/>
        <v>148.63999999999999</v>
      </c>
    </row>
    <row r="323" spans="1:12" x14ac:dyDescent="0.35">
      <c r="A323" s="49">
        <f t="shared" ref="A323:A386" si="14">IF($B323&lt;&gt;"",IF($B323&lt;&gt;$B322,1,$A322+1),"")</f>
        <v>4</v>
      </c>
      <c r="B323" s="23" t="s">
        <v>310</v>
      </c>
      <c r="C323" t="s">
        <v>58</v>
      </c>
      <c r="D323" t="s">
        <v>61</v>
      </c>
      <c r="E323" s="42">
        <v>90</v>
      </c>
      <c r="F323" s="16">
        <f>IF(C323&lt;&gt;"",$E323*INDEX(Υλικά!$G$3:$G$140,MATCH($C323,Υλικά!$B$3:$B$140,0),1)/INDEX(Υλικά!$E$3:$E$140,MATCH($C323,Υλικά!$B$3:$B$140,0),1),0)</f>
        <v>2.97</v>
      </c>
      <c r="G323" s="17">
        <f>IF(C323&lt;&gt;"",$E323*INDEX(Υλικά!$H$3:$H$140,MATCH($C323,Υλικά!$B$3:$B$140,0),1)/INDEX(Υλικά!$E$3:$E$140,MATCH($C323,Υλικά!$B$3:$B$140,0),1),0)</f>
        <v>4.2300000000000004</v>
      </c>
      <c r="H323" s="18">
        <f>IF(C323&lt;&gt;"",$E323*INDEX(Υλικά!$I$3:$I$140,MATCH($C323,Υλικά!$B$3:$B$140,0),1)/INDEX(Υλικά!$E$3:$E$140,MATCH($C323,Υλικά!$B$3:$B$140,0),1),0)</f>
        <v>1.35</v>
      </c>
      <c r="I323" s="16">
        <f>$F323*Ref!$B$2</f>
        <v>11.88</v>
      </c>
      <c r="J323" s="17">
        <f>$G323*Ref!$B$3</f>
        <v>16.920000000000002</v>
      </c>
      <c r="K323" s="18">
        <f>$H323*Ref!$B$4</f>
        <v>12.15</v>
      </c>
      <c r="L323" s="19">
        <f t="shared" si="13"/>
        <v>40.950000000000003</v>
      </c>
    </row>
    <row r="324" spans="1:12" x14ac:dyDescent="0.35">
      <c r="A324" s="49">
        <f t="shared" si="14"/>
        <v>1</v>
      </c>
      <c r="B324" s="23" t="s">
        <v>312</v>
      </c>
      <c r="C324" t="s">
        <v>109</v>
      </c>
      <c r="D324" t="s">
        <v>61</v>
      </c>
      <c r="E324" s="42">
        <v>1000</v>
      </c>
      <c r="F324" s="16">
        <f>IF(C324&lt;&gt;"",$E324*INDEX(Υλικά!$G$3:$G$140,MATCH($C324,Υλικά!$B$3:$B$140,0),1)/INDEX(Υλικά!$E$3:$E$140,MATCH($C324,Υλικά!$B$3:$B$140,0),1),0)</f>
        <v>12</v>
      </c>
      <c r="G324" s="17">
        <f>IF(C324&lt;&gt;"",$E324*INDEX(Υλικά!$H$3:$H$140,MATCH($C324,Υλικά!$B$3:$B$140,0),1)/INDEX(Υλικά!$E$3:$E$140,MATCH($C324,Υλικά!$B$3:$B$140,0),1),0)</f>
        <v>31</v>
      </c>
      <c r="H324" s="18">
        <f>IF(C324&lt;&gt;"",$E324*INDEX(Υλικά!$I$3:$I$140,MATCH($C324,Υλικά!$B$3:$B$140,0),1)/INDEX(Υλικά!$E$3:$E$140,MATCH($C324,Υλικά!$B$3:$B$140,0),1),0)</f>
        <v>3</v>
      </c>
      <c r="I324" s="16">
        <f>$F324*Ref!$B$2</f>
        <v>48</v>
      </c>
      <c r="J324" s="17">
        <f>$G324*Ref!$B$3</f>
        <v>124</v>
      </c>
      <c r="K324" s="18">
        <f>$H324*Ref!$B$4</f>
        <v>27</v>
      </c>
      <c r="L324" s="19">
        <f t="shared" ref="L324:L328" si="15">SUM(I324:K324)</f>
        <v>199</v>
      </c>
    </row>
    <row r="325" spans="1:12" x14ac:dyDescent="0.35">
      <c r="A325" s="49">
        <f t="shared" si="14"/>
        <v>2</v>
      </c>
      <c r="B325" s="23" t="s">
        <v>312</v>
      </c>
      <c r="C325" t="s">
        <v>128</v>
      </c>
      <c r="D325" t="s">
        <v>61</v>
      </c>
      <c r="E325" s="42">
        <v>600</v>
      </c>
      <c r="F325" s="16">
        <f>IF(C325&lt;&gt;"",$E325*INDEX(Υλικά!$G$3:$G$140,MATCH($C325,Υλικά!$B$3:$B$140,0),1)/INDEX(Υλικά!$E$3:$E$140,MATCH($C325,Υλικά!$B$3:$B$140,0),1),0)</f>
        <v>12</v>
      </c>
      <c r="G325" s="17">
        <f>IF(C325&lt;&gt;"",$E325*INDEX(Υλικά!$H$3:$H$140,MATCH($C325,Υλικά!$B$3:$B$140,0),1)/INDEX(Υλικά!$E$3:$E$140,MATCH($C325,Υλικά!$B$3:$B$140,0),1),0)</f>
        <v>102</v>
      </c>
      <c r="H325" s="18">
        <f>IF(C325&lt;&gt;"",$E325*INDEX(Υλικά!$I$3:$I$140,MATCH($C325,Υλικά!$B$3:$B$140,0),1)/INDEX(Υλικά!$E$3:$E$140,MATCH($C325,Υλικά!$B$3:$B$140,0),1),0)</f>
        <v>0</v>
      </c>
      <c r="I325" s="16">
        <f>$F325*Ref!$B$2</f>
        <v>48</v>
      </c>
      <c r="J325" s="17">
        <f>$G325*Ref!$B$3</f>
        <v>408</v>
      </c>
      <c r="K325" s="18">
        <f>$H325*Ref!$B$4</f>
        <v>0</v>
      </c>
      <c r="L325" s="19">
        <f t="shared" si="15"/>
        <v>456</v>
      </c>
    </row>
    <row r="326" spans="1:12" x14ac:dyDescent="0.35">
      <c r="A326" s="49">
        <f t="shared" si="14"/>
        <v>3</v>
      </c>
      <c r="B326" s="23" t="s">
        <v>312</v>
      </c>
      <c r="C326" t="s">
        <v>27</v>
      </c>
      <c r="D326" t="s">
        <v>61</v>
      </c>
      <c r="E326" s="42">
        <v>200</v>
      </c>
      <c r="F326" s="16">
        <f>IF(C326&lt;&gt;"",$E326*INDEX(Υλικά!$G$3:$G$140,MATCH($C326,Υλικά!$B$3:$B$140,0),1)/INDEX(Υλικά!$E$3:$E$140,MATCH($C326,Υλικά!$B$3:$B$140,0),1),0)</f>
        <v>2.2000000000000002</v>
      </c>
      <c r="G326" s="17">
        <f>IF(C326&lt;&gt;"",$E326*INDEX(Υλικά!$H$3:$H$140,MATCH($C326,Υλικά!$B$3:$B$140,0),1)/INDEX(Υλικά!$E$3:$E$140,MATCH($C326,Υλικά!$B$3:$B$140,0),1),0)</f>
        <v>18.600000000000001</v>
      </c>
      <c r="H326" s="18">
        <f>IF(C326&lt;&gt;"",$E326*INDEX(Υλικά!$I$3:$I$140,MATCH($C326,Υλικά!$B$3:$B$140,0),1)/INDEX(Υλικά!$E$3:$E$140,MATCH($C326,Υλικά!$B$3:$B$140,0),1),0)</f>
        <v>0.2</v>
      </c>
      <c r="I326" s="16">
        <f>$F326*Ref!$B$2</f>
        <v>8.8000000000000007</v>
      </c>
      <c r="J326" s="17">
        <f>$G326*Ref!$B$3</f>
        <v>74.400000000000006</v>
      </c>
      <c r="K326" s="18">
        <f>$H326*Ref!$B$4</f>
        <v>1.8</v>
      </c>
      <c r="L326" s="19">
        <f t="shared" si="15"/>
        <v>85</v>
      </c>
    </row>
    <row r="327" spans="1:12" x14ac:dyDescent="0.35">
      <c r="A327" s="49">
        <f t="shared" si="14"/>
        <v>4</v>
      </c>
      <c r="B327" s="23" t="s">
        <v>312</v>
      </c>
      <c r="C327" t="s">
        <v>8</v>
      </c>
      <c r="D327" t="s">
        <v>61</v>
      </c>
      <c r="E327" s="42">
        <v>70</v>
      </c>
      <c r="F327" s="16">
        <f>IF(C327&lt;&gt;"",$E327*INDEX(Υλικά!$G$3:$G$140,MATCH($C327,Υλικά!$B$3:$B$140,0),1)/INDEX(Υλικά!$E$3:$E$140,MATCH($C327,Υλικά!$B$3:$B$140,0),1),0)</f>
        <v>0</v>
      </c>
      <c r="G327" s="17">
        <f>IF(C327&lt;&gt;"",$E327*INDEX(Υλικά!$H$3:$H$140,MATCH($C327,Υλικά!$B$3:$B$140,0),1)/INDEX(Υλικά!$E$3:$E$140,MATCH($C327,Υλικά!$B$3:$B$140,0),1),0)</f>
        <v>0</v>
      </c>
      <c r="H327" s="18">
        <f>IF(C327&lt;&gt;"",$E327*INDEX(Υλικά!$I$3:$I$140,MATCH($C327,Υλικά!$B$3:$B$140,0),1)/INDEX(Υλικά!$E$3:$E$140,MATCH($C327,Υλικά!$B$3:$B$140,0),1),0)</f>
        <v>65.31</v>
      </c>
      <c r="I327" s="16">
        <f>$F327*Ref!$B$2</f>
        <v>0</v>
      </c>
      <c r="J327" s="17">
        <f>$G327*Ref!$B$3</f>
        <v>0</v>
      </c>
      <c r="K327" s="18">
        <f>$H327*Ref!$B$4</f>
        <v>587.79</v>
      </c>
      <c r="L327" s="19">
        <f t="shared" si="15"/>
        <v>587.79</v>
      </c>
    </row>
    <row r="328" spans="1:12" x14ac:dyDescent="0.35">
      <c r="A328" s="49">
        <f t="shared" si="14"/>
        <v>5</v>
      </c>
      <c r="B328" s="23" t="s">
        <v>312</v>
      </c>
      <c r="C328" t="s">
        <v>21</v>
      </c>
      <c r="D328" t="s">
        <v>22</v>
      </c>
      <c r="E328" s="42">
        <v>2</v>
      </c>
      <c r="F328" s="16">
        <f>IF(C328&lt;&gt;"",$E328*INDEX(Υλικά!$G$3:$G$140,MATCH($C328,Υλικά!$B$3:$B$140,0),1)/INDEX(Υλικά!$E$3:$E$140,MATCH($C328,Υλικά!$B$3:$B$140,0),1),0)</f>
        <v>15.6</v>
      </c>
      <c r="G328" s="17">
        <f>IF(C328&lt;&gt;"",$E328*INDEX(Υλικά!$H$3:$H$140,MATCH($C328,Υλικά!$B$3:$B$140,0),1)/INDEX(Υλικά!$E$3:$E$140,MATCH($C328,Υλικά!$B$3:$B$140,0),1),0)</f>
        <v>1.32</v>
      </c>
      <c r="H328" s="18">
        <f>IF(C328&lt;&gt;"",$E328*INDEX(Υλικά!$I$3:$I$140,MATCH($C328,Υλικά!$B$3:$B$140,0),1)/INDEX(Υλικά!$E$3:$E$140,MATCH($C328,Υλικά!$B$3:$B$140,0),1),0)</f>
        <v>13.2</v>
      </c>
      <c r="I328" s="16">
        <f>$F328*Ref!$B$2</f>
        <v>62.4</v>
      </c>
      <c r="J328" s="17">
        <f>$G328*Ref!$B$3</f>
        <v>5.28</v>
      </c>
      <c r="K328" s="18">
        <f>$H328*Ref!$B$4</f>
        <v>118.8</v>
      </c>
      <c r="L328" s="19">
        <f t="shared" si="15"/>
        <v>186.48</v>
      </c>
    </row>
    <row r="329" spans="1:12" x14ac:dyDescent="0.35">
      <c r="A329" s="50">
        <f t="shared" si="14"/>
        <v>1</v>
      </c>
      <c r="B329" s="23" t="s">
        <v>313</v>
      </c>
      <c r="C329" t="s">
        <v>198</v>
      </c>
      <c r="D329" t="s">
        <v>61</v>
      </c>
      <c r="E329" s="42">
        <v>270</v>
      </c>
      <c r="F329" s="16">
        <f>IF(C329&lt;&gt;"",$E329*INDEX(Υλικά!$G$3:$G$140,MATCH($C329,Υλικά!$B$3:$B$140,0),1)/INDEX(Υλικά!$E$3:$E$140,MATCH($C329,Υλικά!$B$3:$B$140,0),1),0)</f>
        <v>60.75</v>
      </c>
      <c r="G329" s="17">
        <f>IF(C329&lt;&gt;"",$E329*INDEX(Υλικά!$H$3:$H$140,MATCH($C329,Υλικά!$B$3:$B$140,0),1)/INDEX(Υλικά!$E$3:$E$140,MATCH($C329,Υλικά!$B$3:$B$140,0),1),0)</f>
        <v>135</v>
      </c>
      <c r="H329" s="18">
        <f>IF(C329&lt;&gt;"",$E329*INDEX(Υλικά!$I$3:$I$140,MATCH($C329,Υλικά!$B$3:$B$140,0),1)/INDEX(Υλικά!$E$3:$E$140,MATCH($C329,Υλικά!$B$3:$B$140,0),1),0)</f>
        <v>5.13</v>
      </c>
      <c r="I329" s="16">
        <f>$F329*Ref!$B$2</f>
        <v>243</v>
      </c>
      <c r="J329" s="17">
        <f>$G329*Ref!$B$3</f>
        <v>540</v>
      </c>
      <c r="K329" s="18">
        <f>$H329*Ref!$B$4</f>
        <v>46.17</v>
      </c>
      <c r="L329" s="19">
        <f t="shared" ref="L329" si="16">SUM(I329:K329)</f>
        <v>829.17</v>
      </c>
    </row>
    <row r="330" spans="1:12" x14ac:dyDescent="0.35">
      <c r="A330" s="50">
        <f t="shared" si="14"/>
        <v>2</v>
      </c>
      <c r="B330" s="23" t="s">
        <v>313</v>
      </c>
      <c r="C330" t="s">
        <v>27</v>
      </c>
      <c r="D330" t="s">
        <v>61</v>
      </c>
      <c r="E330" s="42">
        <v>140</v>
      </c>
      <c r="F330" s="16">
        <f>IF(C330&lt;&gt;"",$E330*INDEX(Υλικά!$G$3:$G$140,MATCH($C330,Υλικά!$B$3:$B$140,0),1)/INDEX(Υλικά!$E$3:$E$140,MATCH($C330,Υλικά!$B$3:$B$140,0),1),0)</f>
        <v>1.54</v>
      </c>
      <c r="G330" s="17">
        <f>IF(C330&lt;&gt;"",$E330*INDEX(Υλικά!$H$3:$H$140,MATCH($C330,Υλικά!$B$3:$B$140,0),1)/INDEX(Υλικά!$E$3:$E$140,MATCH($C330,Υλικά!$B$3:$B$140,0),1),0)</f>
        <v>13.02</v>
      </c>
      <c r="H330" s="18">
        <f>IF(C330&lt;&gt;"",$E330*INDEX(Υλικά!$I$3:$I$140,MATCH($C330,Υλικά!$B$3:$B$140,0),1)/INDEX(Υλικά!$E$3:$E$140,MATCH($C330,Υλικά!$B$3:$B$140,0),1),0)</f>
        <v>0.14000000000000001</v>
      </c>
      <c r="I330" s="16">
        <f>$F330*Ref!$B$2</f>
        <v>6.16</v>
      </c>
      <c r="J330" s="17">
        <f>$G330*Ref!$B$3</f>
        <v>52.08</v>
      </c>
      <c r="K330" s="18">
        <f>$H330*Ref!$B$4</f>
        <v>1.2600000000000002</v>
      </c>
      <c r="L330" s="19">
        <f t="shared" ref="L330" si="17">SUM(I330:K330)</f>
        <v>59.499999999999993</v>
      </c>
    </row>
    <row r="331" spans="1:12" x14ac:dyDescent="0.35">
      <c r="A331" s="50">
        <f t="shared" si="14"/>
        <v>3</v>
      </c>
      <c r="B331" s="23" t="s">
        <v>313</v>
      </c>
      <c r="C331" t="s">
        <v>8</v>
      </c>
      <c r="D331" t="s">
        <v>61</v>
      </c>
      <c r="E331" s="42">
        <v>90</v>
      </c>
      <c r="F331" s="16">
        <f>IF(C331&lt;&gt;"",$E331*INDEX(Υλικά!$G$3:$G$140,MATCH($C331,Υλικά!$B$3:$B$140,0),1)/INDEX(Υλικά!$E$3:$E$140,MATCH($C331,Υλικά!$B$3:$B$140,0),1),0)</f>
        <v>0</v>
      </c>
      <c r="G331" s="17">
        <f>IF(C331&lt;&gt;"",$E331*INDEX(Υλικά!$H$3:$H$140,MATCH($C331,Υλικά!$B$3:$B$140,0),1)/INDEX(Υλικά!$E$3:$E$140,MATCH($C331,Υλικά!$B$3:$B$140,0),1),0)</f>
        <v>0</v>
      </c>
      <c r="H331" s="18">
        <f>IF(C331&lt;&gt;"",$E331*INDEX(Υλικά!$I$3:$I$140,MATCH($C331,Υλικά!$B$3:$B$140,0),1)/INDEX(Υλικά!$E$3:$E$140,MATCH($C331,Υλικά!$B$3:$B$140,0),1),0)</f>
        <v>83.97</v>
      </c>
      <c r="I331" s="16">
        <f>$F331*Ref!$B$2</f>
        <v>0</v>
      </c>
      <c r="J331" s="17">
        <f>$G331*Ref!$B$3</f>
        <v>0</v>
      </c>
      <c r="K331" s="18">
        <f>$H331*Ref!$B$4</f>
        <v>755.73</v>
      </c>
      <c r="L331" s="19">
        <f t="shared" ref="L331" si="18">SUM(I331:K331)</f>
        <v>755.73</v>
      </c>
    </row>
    <row r="332" spans="1:12" x14ac:dyDescent="0.35">
      <c r="A332" s="51">
        <f t="shared" si="14"/>
        <v>1</v>
      </c>
      <c r="B332" s="23" t="s">
        <v>314</v>
      </c>
      <c r="C332" t="s">
        <v>8</v>
      </c>
      <c r="D332" t="s">
        <v>61</v>
      </c>
      <c r="E332" s="42">
        <v>30</v>
      </c>
      <c r="F332" s="16">
        <f>IF(C332&lt;&gt;"",$E332*INDEX(Υλικά!$G$3:$G$140,MATCH($C332,Υλικά!$B$3:$B$140,0),1)/INDEX(Υλικά!$E$3:$E$140,MATCH($C332,Υλικά!$B$3:$B$140,0),1),0)</f>
        <v>0</v>
      </c>
      <c r="G332" s="17">
        <f>IF(C332&lt;&gt;"",$E332*INDEX(Υλικά!$H$3:$H$140,MATCH($C332,Υλικά!$B$3:$B$140,0),1)/INDEX(Υλικά!$E$3:$E$140,MATCH($C332,Υλικά!$B$3:$B$140,0),1),0)</f>
        <v>0</v>
      </c>
      <c r="H332" s="18">
        <f>IF(C332&lt;&gt;"",$E332*INDEX(Υλικά!$I$3:$I$140,MATCH($C332,Υλικά!$B$3:$B$140,0),1)/INDEX(Υλικά!$E$3:$E$140,MATCH($C332,Υλικά!$B$3:$B$140,0),1),0)</f>
        <v>27.99</v>
      </c>
      <c r="I332" s="16">
        <f>$F332*Ref!$B$2</f>
        <v>0</v>
      </c>
      <c r="J332" s="17">
        <f>$G332*Ref!$B$3</f>
        <v>0</v>
      </c>
      <c r="K332" s="18">
        <f>$H332*Ref!$B$4</f>
        <v>251.91</v>
      </c>
      <c r="L332" s="19">
        <f t="shared" ref="L332:L336" si="19">SUM(I332:K332)</f>
        <v>251.91</v>
      </c>
    </row>
    <row r="333" spans="1:12" x14ac:dyDescent="0.35">
      <c r="A333" s="51">
        <f t="shared" si="14"/>
        <v>2</v>
      </c>
      <c r="B333" s="23" t="s">
        <v>314</v>
      </c>
      <c r="C333" t="s">
        <v>27</v>
      </c>
      <c r="D333" t="s">
        <v>61</v>
      </c>
      <c r="E333" s="42">
        <v>100</v>
      </c>
      <c r="F333" s="16">
        <f>IF(C333&lt;&gt;"",$E333*INDEX(Υλικά!$G$3:$G$140,MATCH($C333,Υλικά!$B$3:$B$140,0),1)/INDEX(Υλικά!$E$3:$E$140,MATCH($C333,Υλικά!$B$3:$B$140,0),1),0)</f>
        <v>1.1000000000000001</v>
      </c>
      <c r="G333" s="17">
        <f>IF(C333&lt;&gt;"",$E333*INDEX(Υλικά!$H$3:$H$140,MATCH($C333,Υλικά!$B$3:$B$140,0),1)/INDEX(Υλικά!$E$3:$E$140,MATCH($C333,Υλικά!$B$3:$B$140,0),1),0)</f>
        <v>9.3000000000000007</v>
      </c>
      <c r="H333" s="18">
        <f>IF(C333&lt;&gt;"",$E333*INDEX(Υλικά!$I$3:$I$140,MATCH($C333,Υλικά!$B$3:$B$140,0),1)/INDEX(Υλικά!$E$3:$E$140,MATCH($C333,Υλικά!$B$3:$B$140,0),1),0)</f>
        <v>0.1</v>
      </c>
      <c r="I333" s="16">
        <f>$F333*Ref!$B$2</f>
        <v>4.4000000000000004</v>
      </c>
      <c r="J333" s="17">
        <f>$G333*Ref!$B$3</f>
        <v>37.200000000000003</v>
      </c>
      <c r="K333" s="18">
        <f>$H333*Ref!$B$4</f>
        <v>0.9</v>
      </c>
      <c r="L333" s="19">
        <f t="shared" si="19"/>
        <v>42.5</v>
      </c>
    </row>
    <row r="334" spans="1:12" x14ac:dyDescent="0.35">
      <c r="A334" s="51">
        <f t="shared" si="14"/>
        <v>3</v>
      </c>
      <c r="B334" s="23" t="s">
        <v>314</v>
      </c>
      <c r="C334" t="s">
        <v>63</v>
      </c>
      <c r="D334" t="s">
        <v>22</v>
      </c>
      <c r="E334" s="42">
        <v>2</v>
      </c>
      <c r="F334" s="16">
        <f>IF(C334&lt;&gt;"",$E334*INDEX(Υλικά!$G$3:$G$140,MATCH($C334,Υλικά!$B$3:$B$140,0),1)/INDEX(Υλικά!$E$3:$E$140,MATCH($C334,Υλικά!$B$3:$B$140,0),1),0)</f>
        <v>94</v>
      </c>
      <c r="G334" s="17">
        <f>IF(C334&lt;&gt;"",$E334*INDEX(Υλικά!$H$3:$H$140,MATCH($C334,Υλικά!$B$3:$B$140,0),1)/INDEX(Υλικά!$E$3:$E$140,MATCH($C334,Υλικά!$B$3:$B$140,0),1),0)</f>
        <v>0</v>
      </c>
      <c r="H334" s="18">
        <f>IF(C334&lt;&gt;"",$E334*INDEX(Υλικά!$I$3:$I$140,MATCH($C334,Υλικά!$B$3:$B$140,0),1)/INDEX(Υλικά!$E$3:$E$140,MATCH($C334,Υλικά!$B$3:$B$140,0),1),0)</f>
        <v>2.4</v>
      </c>
      <c r="I334" s="16">
        <f>$F334*Ref!$B$2</f>
        <v>376</v>
      </c>
      <c r="J334" s="17">
        <f>$G334*Ref!$B$3</f>
        <v>0</v>
      </c>
      <c r="K334" s="18">
        <f>$H334*Ref!$B$4</f>
        <v>21.599999999999998</v>
      </c>
      <c r="L334" s="19">
        <f t="shared" si="19"/>
        <v>397.6</v>
      </c>
    </row>
    <row r="335" spans="1:12" x14ac:dyDescent="0.35">
      <c r="A335" s="51">
        <f t="shared" si="14"/>
        <v>4</v>
      </c>
      <c r="B335" s="23" t="s">
        <v>314</v>
      </c>
      <c r="C335" t="s">
        <v>162</v>
      </c>
      <c r="D335" t="s">
        <v>61</v>
      </c>
      <c r="E335" s="42">
        <v>300</v>
      </c>
      <c r="F335" s="16">
        <f>IF(C335&lt;&gt;"",$E335*INDEX(Υλικά!$G$3:$G$140,MATCH($C335,Υλικά!$B$3:$B$140,0),1)/INDEX(Υλικά!$E$3:$E$140,MATCH($C335,Υλικά!$B$3:$B$140,0),1),0)</f>
        <v>3.6</v>
      </c>
      <c r="G335" s="17">
        <f>IF(C335&lt;&gt;"",$E335*INDEX(Υλικά!$H$3:$H$140,MATCH($C335,Υλικά!$B$3:$B$140,0),1)/INDEX(Υλικά!$E$3:$E$140,MATCH($C335,Υλικά!$B$3:$B$140,0),1),0)</f>
        <v>14.7</v>
      </c>
      <c r="H335" s="18">
        <f>IF(C335&lt;&gt;"",$E335*INDEX(Υλικά!$I$3:$I$140,MATCH($C335,Υλικά!$B$3:$B$140,0),1)/INDEX(Υλικά!$E$3:$E$140,MATCH($C335,Υλικά!$B$3:$B$140,0),1),0)</f>
        <v>0.9</v>
      </c>
      <c r="I335" s="16">
        <f>$F335*Ref!$B$2</f>
        <v>14.4</v>
      </c>
      <c r="J335" s="17">
        <f>$G335*Ref!$B$3</f>
        <v>58.8</v>
      </c>
      <c r="K335" s="18">
        <f>$H335*Ref!$B$4</f>
        <v>8.1</v>
      </c>
      <c r="L335" s="19">
        <f t="shared" si="19"/>
        <v>81.3</v>
      </c>
    </row>
    <row r="336" spans="1:12" x14ac:dyDescent="0.35">
      <c r="A336" s="51">
        <f t="shared" si="14"/>
        <v>5</v>
      </c>
      <c r="B336" s="23" t="s">
        <v>314</v>
      </c>
      <c r="C336" t="s">
        <v>199</v>
      </c>
      <c r="D336" t="s">
        <v>61</v>
      </c>
      <c r="E336" s="42">
        <v>500</v>
      </c>
      <c r="F336" s="16">
        <f>IF(C336&lt;&gt;"",$E336*INDEX(Υλικά!$G$3:$G$140,MATCH($C336,Υλικά!$B$3:$B$140,0),1)/INDEX(Υλικά!$E$3:$E$140,MATCH($C336,Υλικά!$B$3:$B$140,0),1),0)</f>
        <v>64</v>
      </c>
      <c r="G336" s="17">
        <f>IF(C336&lt;&gt;"",$E336*INDEX(Υλικά!$H$3:$H$140,MATCH($C336,Υλικά!$B$3:$B$140,0),1)/INDEX(Υλικά!$E$3:$E$140,MATCH($C336,Υλικά!$B$3:$B$140,0),1),0)</f>
        <v>338.5</v>
      </c>
      <c r="H336" s="18">
        <f>IF(C336&lt;&gt;"",$E336*INDEX(Υλικά!$I$3:$I$140,MATCH($C336,Υλικά!$B$3:$B$140,0),1)/INDEX(Υλικά!$E$3:$E$140,MATCH($C336,Υλικά!$B$3:$B$140,0),1),0)</f>
        <v>10.5</v>
      </c>
      <c r="I336" s="16">
        <f>$F336*Ref!$B$2</f>
        <v>256</v>
      </c>
      <c r="J336" s="17">
        <f>$G336*Ref!$B$3</f>
        <v>1354</v>
      </c>
      <c r="K336" s="18">
        <f>$H336*Ref!$B$4</f>
        <v>94.5</v>
      </c>
      <c r="L336" s="19">
        <f t="shared" si="19"/>
        <v>1704.5</v>
      </c>
    </row>
    <row r="337" spans="1:12" x14ac:dyDescent="0.35">
      <c r="A337" s="52">
        <f t="shared" si="14"/>
        <v>1</v>
      </c>
      <c r="B337" s="23" t="s">
        <v>316</v>
      </c>
      <c r="C337" s="41" t="s">
        <v>315</v>
      </c>
      <c r="D337" t="s">
        <v>61</v>
      </c>
      <c r="E337" s="42">
        <v>400</v>
      </c>
      <c r="F337" s="16">
        <f>IF(C337&lt;&gt;"",$E337*INDEX(Υλικά!$G$3:$G$148,MATCH($C337,Υλικά!$B$3:$B$148,0),1)/INDEX(Υλικά!$E$3:$E$148,MATCH($C337,Υλικά!$B$3:$B$148,0),1),0)</f>
        <v>76</v>
      </c>
      <c r="G337" s="17">
        <f>IF(C337&lt;&gt;"",$E337*INDEX(Υλικά!$H$3:$H$148,MATCH($C337,Υλικά!$B$3:$B$148,0),1)/INDEX(Υλικά!$E$3:$E$148,MATCH($C337,Υλικά!$B$3:$B$148,0),1),0)</f>
        <v>0</v>
      </c>
      <c r="H337" s="18">
        <f>IF(C337&lt;&gt;"",$E337*INDEX(Υλικά!$I$3:$I$148,MATCH($C337,Υλικά!$B$3:$B$148,0),1)/INDEX(Υλικά!$E$3:$E$148,MATCH($C337,Υλικά!$B$3:$B$148,0),1),0)</f>
        <v>10</v>
      </c>
      <c r="I337" s="16">
        <f>$F337*Ref!$B$2</f>
        <v>304</v>
      </c>
      <c r="J337" s="17">
        <f>$G337*Ref!$B$3</f>
        <v>0</v>
      </c>
      <c r="K337" s="18">
        <f>$H337*Ref!$B$4</f>
        <v>90</v>
      </c>
      <c r="L337" s="19">
        <f t="shared" ref="L337" si="20">SUM(I337:K337)</f>
        <v>394</v>
      </c>
    </row>
    <row r="338" spans="1:12" x14ac:dyDescent="0.35">
      <c r="A338" s="52">
        <f t="shared" si="14"/>
        <v>2</v>
      </c>
      <c r="B338" s="23" t="s">
        <v>316</v>
      </c>
      <c r="C338" t="s">
        <v>8</v>
      </c>
      <c r="D338" t="s">
        <v>61</v>
      </c>
      <c r="E338" s="42">
        <v>30</v>
      </c>
      <c r="F338" s="16">
        <f>IF(C338&lt;&gt;"",$E338*INDEX(Υλικά!$G$3:$G$148,MATCH($C338,Υλικά!$B$3:$B$148,0),1)/INDEX(Υλικά!$E$3:$E$148,MATCH($C338,Υλικά!$B$3:$B$148,0),1),0)</f>
        <v>0</v>
      </c>
      <c r="G338" s="17">
        <f>IF(C338&lt;&gt;"",$E338*INDEX(Υλικά!$H$3:$H$148,MATCH($C338,Υλικά!$B$3:$B$148,0),1)/INDEX(Υλικά!$E$3:$E$148,MATCH($C338,Υλικά!$B$3:$B$148,0),1),0)</f>
        <v>0</v>
      </c>
      <c r="H338" s="18">
        <f>IF(C338&lt;&gt;"",$E338*INDEX(Υλικά!$I$3:$I$148,MATCH($C338,Υλικά!$B$3:$B$148,0),1)/INDEX(Υλικά!$E$3:$E$148,MATCH($C338,Υλικά!$B$3:$B$148,0),1),0)</f>
        <v>27.99</v>
      </c>
      <c r="I338" s="16">
        <f>$F338*Ref!$B$2</f>
        <v>0</v>
      </c>
      <c r="J338" s="17">
        <f>$G338*Ref!$B$3</f>
        <v>0</v>
      </c>
      <c r="K338" s="18">
        <f>$H338*Ref!$B$4</f>
        <v>251.91</v>
      </c>
      <c r="L338" s="19">
        <f t="shared" ref="L338:L340" si="21">SUM(I338:K338)</f>
        <v>251.91</v>
      </c>
    </row>
    <row r="339" spans="1:12" x14ac:dyDescent="0.35">
      <c r="A339" s="52">
        <f t="shared" si="14"/>
        <v>3</v>
      </c>
      <c r="B339" s="23" t="s">
        <v>316</v>
      </c>
      <c r="C339" t="s">
        <v>27</v>
      </c>
      <c r="D339" t="s">
        <v>61</v>
      </c>
      <c r="E339" s="42">
        <v>100</v>
      </c>
      <c r="F339" s="16">
        <f>IF(C339&lt;&gt;"",$E339*INDEX(Υλικά!$G$3:$G$148,MATCH($C339,Υλικά!$B$3:$B$148,0),1)/INDEX(Υλικά!$E$3:$E$148,MATCH($C339,Υλικά!$B$3:$B$148,0),1),0)</f>
        <v>1.1000000000000001</v>
      </c>
      <c r="G339" s="17">
        <f>IF(C339&lt;&gt;"",$E339*INDEX(Υλικά!$H$3:$H$148,MATCH($C339,Υλικά!$B$3:$B$148,0),1)/INDEX(Υλικά!$E$3:$E$148,MATCH($C339,Υλικά!$B$3:$B$148,0),1),0)</f>
        <v>9.3000000000000007</v>
      </c>
      <c r="H339" s="18">
        <f>IF(C339&lt;&gt;"",$E339*INDEX(Υλικά!$I$3:$I$148,MATCH($C339,Υλικά!$B$3:$B$148,0),1)/INDEX(Υλικά!$E$3:$E$148,MATCH($C339,Υλικά!$B$3:$B$148,0),1),0)</f>
        <v>0.1</v>
      </c>
      <c r="I339" s="16">
        <f>$F339*Ref!$B$2</f>
        <v>4.4000000000000004</v>
      </c>
      <c r="J339" s="17">
        <f>$G339*Ref!$B$3</f>
        <v>37.200000000000003</v>
      </c>
      <c r="K339" s="18">
        <f>$H339*Ref!$B$4</f>
        <v>0.9</v>
      </c>
      <c r="L339" s="19">
        <f t="shared" si="21"/>
        <v>42.5</v>
      </c>
    </row>
    <row r="340" spans="1:12" x14ac:dyDescent="0.35">
      <c r="A340" s="52">
        <f t="shared" si="14"/>
        <v>4</v>
      </c>
      <c r="B340" s="23" t="s">
        <v>316</v>
      </c>
      <c r="C340" t="s">
        <v>42</v>
      </c>
      <c r="D340" t="s">
        <v>61</v>
      </c>
      <c r="E340" s="42">
        <v>300</v>
      </c>
      <c r="F340" s="16">
        <f>IF(C340&lt;&gt;"",$E340*INDEX(Υλικά!$G$3:$G$148,MATCH($C340,Υλικά!$B$3:$B$148,0),1)/INDEX(Υλικά!$E$3:$E$148,MATCH($C340,Υλικά!$B$3:$B$148,0),1),0)</f>
        <v>2.7</v>
      </c>
      <c r="G340" s="17">
        <f>IF(C340&lt;&gt;"",$E340*INDEX(Υλικά!$H$3:$H$148,MATCH($C340,Υλικά!$B$3:$B$148,0),1)/INDEX(Υλικά!$E$3:$E$148,MATCH($C340,Υλικά!$B$3:$B$148,0),1),0)</f>
        <v>11.7</v>
      </c>
      <c r="H340" s="18">
        <f>IF(C340&lt;&gt;"",$E340*INDEX(Υλικά!$I$3:$I$148,MATCH($C340,Υλικά!$B$3:$B$148,0),1)/INDEX(Υλικά!$E$3:$E$148,MATCH($C340,Υλικά!$B$3:$B$148,0),1),0)</f>
        <v>0.6</v>
      </c>
      <c r="I340" s="16">
        <f>$F340*Ref!$B$2</f>
        <v>10.8</v>
      </c>
      <c r="J340" s="17">
        <f>$G340*Ref!$B$3</f>
        <v>46.8</v>
      </c>
      <c r="K340" s="18">
        <f>$H340*Ref!$B$4</f>
        <v>5.3999999999999995</v>
      </c>
      <c r="L340" s="19">
        <f t="shared" si="21"/>
        <v>62.999999999999993</v>
      </c>
    </row>
    <row r="341" spans="1:12" x14ac:dyDescent="0.35">
      <c r="A341" s="11">
        <f t="shared" si="14"/>
        <v>1</v>
      </c>
      <c r="B341" s="23" t="s">
        <v>317</v>
      </c>
      <c r="C341" t="s">
        <v>318</v>
      </c>
      <c r="D341" t="s">
        <v>61</v>
      </c>
      <c r="E341" s="42">
        <v>450</v>
      </c>
      <c r="F341" s="16">
        <f>IF(C341&lt;&gt;"",$E341*INDEX(Υλικά!$G$3:$G$149,MATCH($C341,Υλικά!$B$3:$B$149,0),1)/INDEX(Υλικά!$E$3:$E$149,MATCH($C341,Υλικά!$B$3:$B$149,0),1),0)</f>
        <v>7.65</v>
      </c>
      <c r="G341" s="17">
        <f>IF(C341&lt;&gt;"",$E341*INDEX(Υλικά!$H$3:$H$149,MATCH($C341,Υλικά!$B$3:$B$149,0),1)/INDEX(Υλικά!$E$3:$E$149,MATCH($C341,Υλικά!$B$3:$B$149,0),1),0)</f>
        <v>29.7</v>
      </c>
      <c r="H341" s="18">
        <f>IF(C341&lt;&gt;"",$E341*INDEX(Υλικά!$I$3:$I$149,MATCH($C341,Υλικά!$B$3:$B$149,0),1)/INDEX(Υλικά!$E$3:$E$149,MATCH($C341,Υλικά!$B$3:$B$149,0),1),0)</f>
        <v>1.35</v>
      </c>
      <c r="I341" s="16">
        <f>$F341*Ref!$B$2</f>
        <v>30.6</v>
      </c>
      <c r="J341" s="17">
        <f>$G341*Ref!$B$3</f>
        <v>118.8</v>
      </c>
      <c r="K341" s="18">
        <f>$H341*Ref!$B$4</f>
        <v>12.15</v>
      </c>
      <c r="L341" s="19">
        <f t="shared" ref="L341:L344" si="22">SUM(I341:K341)</f>
        <v>161.55000000000001</v>
      </c>
    </row>
    <row r="342" spans="1:12" x14ac:dyDescent="0.35">
      <c r="A342" s="11">
        <f t="shared" si="14"/>
        <v>2</v>
      </c>
      <c r="B342" s="23" t="s">
        <v>317</v>
      </c>
      <c r="C342" t="s">
        <v>27</v>
      </c>
      <c r="D342" t="s">
        <v>61</v>
      </c>
      <c r="E342" s="42">
        <v>100</v>
      </c>
      <c r="F342" s="16">
        <f>IF(C342&lt;&gt;"",$E342*INDEX(Υλικά!$G$3:$G$148,MATCH($C342,Υλικά!$B$3:$B$148,0),1)/INDEX(Υλικά!$E$3:$E$148,MATCH($C342,Υλικά!$B$3:$B$148,0),1),0)</f>
        <v>1.1000000000000001</v>
      </c>
      <c r="G342" s="17">
        <f>IF(C342&lt;&gt;"",$E342*INDEX(Υλικά!$H$3:$H$148,MATCH($C342,Υλικά!$B$3:$B$148,0),1)/INDEX(Υλικά!$E$3:$E$148,MATCH($C342,Υλικά!$B$3:$B$148,0),1),0)</f>
        <v>9.3000000000000007</v>
      </c>
      <c r="H342" s="18">
        <f>IF(C342&lt;&gt;"",$E342*INDEX(Υλικά!$I$3:$I$148,MATCH($C342,Υλικά!$B$3:$B$148,0),1)/INDEX(Υλικά!$E$3:$E$148,MATCH($C342,Υλικά!$B$3:$B$148,0),1),0)</f>
        <v>0.1</v>
      </c>
      <c r="I342" s="16">
        <f>$F342*Ref!$B$2</f>
        <v>4.4000000000000004</v>
      </c>
      <c r="J342" s="17">
        <f>$G342*Ref!$B$3</f>
        <v>37.200000000000003</v>
      </c>
      <c r="K342" s="18">
        <f>$H342*Ref!$B$4</f>
        <v>0.9</v>
      </c>
      <c r="L342" s="19">
        <f t="shared" si="22"/>
        <v>42.5</v>
      </c>
    </row>
    <row r="343" spans="1:12" x14ac:dyDescent="0.35">
      <c r="A343" s="11">
        <f t="shared" si="14"/>
        <v>3</v>
      </c>
      <c r="B343" s="23" t="s">
        <v>317</v>
      </c>
      <c r="C343" t="s">
        <v>162</v>
      </c>
      <c r="D343" t="s">
        <v>61</v>
      </c>
      <c r="E343" s="42">
        <v>400</v>
      </c>
      <c r="F343" s="16">
        <f>IF(C343&lt;&gt;"",$E343*INDEX(Υλικά!$G$3:$G$148,MATCH($C343,Υλικά!$B$3:$B$148,0),1)/INDEX(Υλικά!$E$3:$E$148,MATCH($C343,Υλικά!$B$3:$B$148,0),1),0)</f>
        <v>4.8</v>
      </c>
      <c r="G343" s="17">
        <f>IF(C343&lt;&gt;"",$E343*INDEX(Υλικά!$H$3:$H$148,MATCH($C343,Υλικά!$B$3:$B$148,0),1)/INDEX(Υλικά!$E$3:$E$148,MATCH($C343,Υλικά!$B$3:$B$148,0),1),0)</f>
        <v>19.600000000000001</v>
      </c>
      <c r="H343" s="18">
        <f>IF(C343&lt;&gt;"",$E343*INDEX(Υλικά!$I$3:$I$148,MATCH($C343,Υλικά!$B$3:$B$148,0),1)/INDEX(Υλικά!$E$3:$E$148,MATCH($C343,Υλικά!$B$3:$B$148,0),1),0)</f>
        <v>1.2</v>
      </c>
      <c r="I343" s="16">
        <f>$F343*Ref!$B$2</f>
        <v>19.2</v>
      </c>
      <c r="J343" s="17">
        <f>$G343*Ref!$B$3</f>
        <v>78.400000000000006</v>
      </c>
      <c r="K343" s="18">
        <f>$H343*Ref!$B$4</f>
        <v>10.799999999999999</v>
      </c>
      <c r="L343" s="19">
        <f t="shared" si="22"/>
        <v>108.4</v>
      </c>
    </row>
    <row r="344" spans="1:12" x14ac:dyDescent="0.35">
      <c r="A344" s="11">
        <f t="shared" si="14"/>
        <v>4</v>
      </c>
      <c r="B344" s="23" t="s">
        <v>317</v>
      </c>
      <c r="C344" t="s">
        <v>8</v>
      </c>
      <c r="D344" t="s">
        <v>61</v>
      </c>
      <c r="E344" s="42">
        <v>30</v>
      </c>
      <c r="F344" s="16">
        <f>IF(C344&lt;&gt;"",$E344*INDEX(Υλικά!$G$3:$G$148,MATCH($C344,Υλικά!$B$3:$B$148,0),1)/INDEX(Υλικά!$E$3:$E$148,MATCH($C344,Υλικά!$B$3:$B$148,0),1),0)</f>
        <v>0</v>
      </c>
      <c r="G344" s="17">
        <f>IF(C344&lt;&gt;"",$E344*INDEX(Υλικά!$H$3:$H$148,MATCH($C344,Υλικά!$B$3:$B$148,0),1)/INDEX(Υλικά!$E$3:$E$148,MATCH($C344,Υλικά!$B$3:$B$148,0),1),0)</f>
        <v>0</v>
      </c>
      <c r="H344" s="18">
        <f>IF(C344&lt;&gt;"",$E344*INDEX(Υλικά!$I$3:$I$148,MATCH($C344,Υλικά!$B$3:$B$148,0),1)/INDEX(Υλικά!$E$3:$E$148,MATCH($C344,Υλικά!$B$3:$B$148,0),1),0)</f>
        <v>27.99</v>
      </c>
      <c r="I344" s="16">
        <f>$F344*Ref!$B$2</f>
        <v>0</v>
      </c>
      <c r="J344" s="17">
        <f>$G344*Ref!$B$3</f>
        <v>0</v>
      </c>
      <c r="K344" s="18">
        <f>$H344*Ref!$B$4</f>
        <v>251.91</v>
      </c>
      <c r="L344" s="19">
        <f t="shared" si="22"/>
        <v>251.91</v>
      </c>
    </row>
    <row r="345" spans="1:12" x14ac:dyDescent="0.35">
      <c r="A345" s="50">
        <f t="shared" si="14"/>
        <v>1</v>
      </c>
      <c r="B345" s="23" t="s">
        <v>320</v>
      </c>
      <c r="C345" t="s">
        <v>181</v>
      </c>
      <c r="D345" t="s">
        <v>61</v>
      </c>
      <c r="E345" s="42">
        <v>1000</v>
      </c>
      <c r="F345" s="16">
        <f>IF(C345&lt;&gt;"",$E345*INDEX(Υλικά!$G$3:$G$148,MATCH($C345,Υλικά!$B$3:$B$148,0),1)/INDEX(Υλικά!$E$3:$E$148,MATCH($C345,Υλικά!$B$3:$B$148,0),1),0)</f>
        <v>18</v>
      </c>
      <c r="G345" s="17">
        <f>IF(C345&lt;&gt;"",$E345*INDEX(Υλικά!$H$3:$H$148,MATCH($C345,Υλικά!$B$3:$B$148,0),1)/INDEX(Υλικά!$E$3:$E$148,MATCH($C345,Υλικά!$B$3:$B$148,0),1),0)</f>
        <v>76</v>
      </c>
      <c r="H345" s="18">
        <f>IF(C345&lt;&gt;"",$E345*INDEX(Υλικά!$I$3:$I$148,MATCH($C345,Υλικά!$B$3:$B$148,0),1)/INDEX(Υλικά!$E$3:$E$148,MATCH($C345,Υλικά!$B$3:$B$148,0),1),0)</f>
        <v>2</v>
      </c>
      <c r="I345" s="16">
        <f>$F345*Ref!$B$2</f>
        <v>72</v>
      </c>
      <c r="J345" s="17">
        <f>$G345*Ref!$B$3</f>
        <v>304</v>
      </c>
      <c r="K345" s="18">
        <f>$H345*Ref!$B$4</f>
        <v>18</v>
      </c>
      <c r="L345" s="19">
        <f t="shared" ref="L345" si="23">SUM(I345:K345)</f>
        <v>394</v>
      </c>
    </row>
    <row r="346" spans="1:12" x14ac:dyDescent="0.35">
      <c r="A346" s="50">
        <f t="shared" si="14"/>
        <v>2</v>
      </c>
      <c r="B346" s="23" t="s">
        <v>320</v>
      </c>
      <c r="C346" t="s">
        <v>27</v>
      </c>
      <c r="D346" t="s">
        <v>61</v>
      </c>
      <c r="E346" s="42">
        <v>200</v>
      </c>
      <c r="F346" s="16">
        <f>IF(C346&lt;&gt;"",$E346*INDEX(Υλικά!$G$3:$G$148,MATCH($C346,Υλικά!$B$3:$B$148,0),1)/INDEX(Υλικά!$E$3:$E$148,MATCH($C346,Υλικά!$B$3:$B$148,0),1),0)</f>
        <v>2.2000000000000002</v>
      </c>
      <c r="G346" s="17">
        <f>IF(C346&lt;&gt;"",$E346*INDEX(Υλικά!$H$3:$H$148,MATCH($C346,Υλικά!$B$3:$B$148,0),1)/INDEX(Υλικά!$E$3:$E$148,MATCH($C346,Υλικά!$B$3:$B$148,0),1),0)</f>
        <v>18.600000000000001</v>
      </c>
      <c r="H346" s="18">
        <f>IF(C346&lt;&gt;"",$E346*INDEX(Υλικά!$I$3:$I$148,MATCH($C346,Υλικά!$B$3:$B$148,0),1)/INDEX(Υλικά!$E$3:$E$148,MATCH($C346,Υλικά!$B$3:$B$148,0),1),0)</f>
        <v>0.2</v>
      </c>
      <c r="I346" s="16">
        <f>$F346*Ref!$B$2</f>
        <v>8.8000000000000007</v>
      </c>
      <c r="J346" s="17">
        <f>$G346*Ref!$B$3</f>
        <v>74.400000000000006</v>
      </c>
      <c r="K346" s="18">
        <f>$H346*Ref!$B$4</f>
        <v>1.8</v>
      </c>
      <c r="L346" s="19">
        <f t="shared" ref="L346:L348" si="24">SUM(I346:K346)</f>
        <v>85</v>
      </c>
    </row>
    <row r="347" spans="1:12" x14ac:dyDescent="0.35">
      <c r="A347" s="50">
        <f t="shared" si="14"/>
        <v>3</v>
      </c>
      <c r="B347" s="23" t="s">
        <v>320</v>
      </c>
      <c r="C347" t="s">
        <v>8</v>
      </c>
      <c r="D347" t="s">
        <v>61</v>
      </c>
      <c r="E347" s="42">
        <v>60</v>
      </c>
      <c r="F347" s="16">
        <f>IF(C347&lt;&gt;"",$E347*INDEX(Υλικά!$G$3:$G$148,MATCH($C347,Υλικά!$B$3:$B$148,0),1)/INDEX(Υλικά!$E$3:$E$148,MATCH($C347,Υλικά!$B$3:$B$148,0),1),0)</f>
        <v>0</v>
      </c>
      <c r="G347" s="17">
        <f>IF(C347&lt;&gt;"",$E347*INDEX(Υλικά!$H$3:$H$148,MATCH($C347,Υλικά!$B$3:$B$148,0),1)/INDEX(Υλικά!$E$3:$E$148,MATCH($C347,Υλικά!$B$3:$B$148,0),1),0)</f>
        <v>0</v>
      </c>
      <c r="H347" s="18">
        <f>IF(C347&lt;&gt;"",$E347*INDEX(Υλικά!$I$3:$I$148,MATCH($C347,Υλικά!$B$3:$B$148,0),1)/INDEX(Υλικά!$E$3:$E$148,MATCH($C347,Υλικά!$B$3:$B$148,0),1),0)</f>
        <v>55.98</v>
      </c>
      <c r="I347" s="16">
        <f>$F347*Ref!$B$2</f>
        <v>0</v>
      </c>
      <c r="J347" s="17">
        <f>$G347*Ref!$B$3</f>
        <v>0</v>
      </c>
      <c r="K347" s="18">
        <f>$H347*Ref!$B$4</f>
        <v>503.82</v>
      </c>
      <c r="L347" s="19">
        <f t="shared" si="24"/>
        <v>503.82</v>
      </c>
    </row>
    <row r="348" spans="1:12" x14ac:dyDescent="0.35">
      <c r="A348" s="50">
        <f t="shared" si="14"/>
        <v>4</v>
      </c>
      <c r="B348" s="23" t="s">
        <v>320</v>
      </c>
      <c r="C348" t="s">
        <v>162</v>
      </c>
      <c r="D348" t="s">
        <v>61</v>
      </c>
      <c r="E348" s="42">
        <v>400</v>
      </c>
      <c r="F348" s="16">
        <f>IF(C348&lt;&gt;"",$E348*INDEX(Υλικά!$G$3:$G$148,MATCH($C348,Υλικά!$B$3:$B$148,0),1)/INDEX(Υλικά!$E$3:$E$148,MATCH($C348,Υλικά!$B$3:$B$148,0),1),0)</f>
        <v>4.8</v>
      </c>
      <c r="G348" s="17">
        <f>IF(C348&lt;&gt;"",$E348*INDEX(Υλικά!$H$3:$H$148,MATCH($C348,Υλικά!$B$3:$B$148,0),1)/INDEX(Υλικά!$E$3:$E$148,MATCH($C348,Υλικά!$B$3:$B$148,0),1),0)</f>
        <v>19.600000000000001</v>
      </c>
      <c r="H348" s="18">
        <f>IF(C348&lt;&gt;"",$E348*INDEX(Υλικά!$I$3:$I$148,MATCH($C348,Υλικά!$B$3:$B$148,0),1)/INDEX(Υλικά!$E$3:$E$148,MATCH($C348,Υλικά!$B$3:$B$148,0),1),0)</f>
        <v>1.2</v>
      </c>
      <c r="I348" s="16">
        <f>$F348*Ref!$B$2</f>
        <v>19.2</v>
      </c>
      <c r="J348" s="17">
        <f>$G348*Ref!$B$3</f>
        <v>78.400000000000006</v>
      </c>
      <c r="K348" s="18">
        <f>$H348*Ref!$B$4</f>
        <v>10.799999999999999</v>
      </c>
      <c r="L348" s="19">
        <f t="shared" si="24"/>
        <v>108.4</v>
      </c>
    </row>
    <row r="349" spans="1:12" x14ac:dyDescent="0.35">
      <c r="A349" s="50">
        <f t="shared" si="14"/>
        <v>5</v>
      </c>
      <c r="B349" s="23" t="s">
        <v>320</v>
      </c>
      <c r="C349" t="s">
        <v>120</v>
      </c>
      <c r="D349" t="s">
        <v>61</v>
      </c>
      <c r="E349" s="42">
        <v>100</v>
      </c>
      <c r="F349" s="16">
        <f>IF(C349&lt;&gt;"",$E349*INDEX(Υλικά!$G$3:$G$148,MATCH($C349,Υλικά!$B$3:$B$148,0),1)/INDEX(Υλικά!$E$3:$E$148,MATCH($C349,Υλικά!$B$3:$B$148,0),1),0)</f>
        <v>1.1000000000000001</v>
      </c>
      <c r="G349" s="17">
        <f>IF(C349&lt;&gt;"",$E349*INDEX(Υλικά!$H$3:$H$148,MATCH($C349,Υλικά!$B$3:$B$148,0),1)/INDEX(Υλικά!$E$3:$E$148,MATCH($C349,Υλικά!$B$3:$B$148,0),1),0)</f>
        <v>9.6999999999999993</v>
      </c>
      <c r="H349" s="18">
        <f>IF(C349&lt;&gt;"",$E349*INDEX(Υλικά!$I$3:$I$148,MATCH($C349,Υλικά!$B$3:$B$148,0),1)/INDEX(Υλικά!$E$3:$E$148,MATCH($C349,Υλικά!$B$3:$B$148,0),1),0)</f>
        <v>0.2</v>
      </c>
      <c r="I349" s="16">
        <f>$F349*Ref!$B$2</f>
        <v>4.4000000000000004</v>
      </c>
      <c r="J349" s="17">
        <f>$G349*Ref!$B$3</f>
        <v>38.799999999999997</v>
      </c>
      <c r="K349" s="18">
        <f>$H349*Ref!$B$4</f>
        <v>1.8</v>
      </c>
      <c r="L349" s="19">
        <f t="shared" ref="L349" si="25">SUM(I349:K349)</f>
        <v>44.999999999999993</v>
      </c>
    </row>
    <row r="350" spans="1:12" x14ac:dyDescent="0.35">
      <c r="A350" s="50">
        <f t="shared" si="14"/>
        <v>6</v>
      </c>
      <c r="B350" s="23" t="s">
        <v>320</v>
      </c>
      <c r="C350" t="s">
        <v>128</v>
      </c>
      <c r="D350" t="s">
        <v>61</v>
      </c>
      <c r="E350" s="42">
        <v>300</v>
      </c>
      <c r="F350" s="16">
        <f>IF(C350&lt;&gt;"",$E350*INDEX(Υλικά!$G$3:$G$148,MATCH($C350,Υλικά!$B$3:$B$148,0),1)/INDEX(Υλικά!$E$3:$E$148,MATCH($C350,Υλικά!$B$3:$B$148,0),1),0)</f>
        <v>6</v>
      </c>
      <c r="G350" s="17">
        <f>IF(C350&lt;&gt;"",$E350*INDEX(Υλικά!$H$3:$H$148,MATCH($C350,Υλικά!$B$3:$B$148,0),1)/INDEX(Υλικά!$E$3:$E$148,MATCH($C350,Υλικά!$B$3:$B$148,0),1),0)</f>
        <v>51</v>
      </c>
      <c r="H350" s="18">
        <f>IF(C350&lt;&gt;"",$E350*INDEX(Υλικά!$I$3:$I$148,MATCH($C350,Υλικά!$B$3:$B$148,0),1)/INDEX(Υλικά!$E$3:$E$148,MATCH($C350,Υλικά!$B$3:$B$148,0),1),0)</f>
        <v>0</v>
      </c>
      <c r="I350" s="16">
        <f>$F350*Ref!$B$2</f>
        <v>24</v>
      </c>
      <c r="J350" s="17">
        <f>$G350*Ref!$B$3</f>
        <v>204</v>
      </c>
      <c r="K350" s="18">
        <f>$H350*Ref!$B$4</f>
        <v>0</v>
      </c>
      <c r="L350" s="19">
        <f t="shared" ref="L350" si="26">SUM(I350:K350)</f>
        <v>228</v>
      </c>
    </row>
    <row r="351" spans="1:12" x14ac:dyDescent="0.35">
      <c r="A351" s="55">
        <f>IF($B351&lt;&gt;"",IF($B351&lt;&gt;$B349,1,$A349+1),"")</f>
        <v>1</v>
      </c>
      <c r="B351" s="23" t="s">
        <v>326</v>
      </c>
      <c r="C351" t="s">
        <v>219</v>
      </c>
      <c r="D351" t="s">
        <v>61</v>
      </c>
      <c r="E351" s="42">
        <v>500</v>
      </c>
      <c r="F351" s="16">
        <f>IF(C351&lt;&gt;"",$E351*INDEX(Υλικά!$G$3:$G$148,MATCH($C351,Υλικά!$B$3:$B$148,0),1)/INDEX(Υλικά!$E$3:$E$148,MATCH($C351,Υλικά!$B$3:$B$148,0),1),0)</f>
        <v>62.5</v>
      </c>
      <c r="G351" s="17">
        <f>IF(C351&lt;&gt;"",$E351*INDEX(Υλικά!$H$3:$H$148,MATCH($C351,Υλικά!$B$3:$B$148,0),1)/INDEX(Υλικά!$E$3:$E$148,MATCH($C351,Υλικά!$B$3:$B$148,0),1),0)</f>
        <v>356</v>
      </c>
      <c r="H351" s="18">
        <f>IF(C351&lt;&gt;"",$E351*INDEX(Υλικά!$I$3:$I$148,MATCH($C351,Υλικά!$B$3:$B$148,0),1)/INDEX(Υλικά!$E$3:$E$148,MATCH($C351,Υλικά!$B$3:$B$148,0),1),0)</f>
        <v>10</v>
      </c>
      <c r="I351" s="16">
        <f>$F351*Ref!$B$2</f>
        <v>250</v>
      </c>
      <c r="J351" s="17">
        <f>$G351*Ref!$B$3</f>
        <v>1424</v>
      </c>
      <c r="K351" s="18">
        <f>$H351*Ref!$B$4</f>
        <v>90</v>
      </c>
      <c r="L351" s="19">
        <f t="shared" ref="L351" si="27">SUM(I351:K351)</f>
        <v>1764</v>
      </c>
    </row>
    <row r="352" spans="1:12" x14ac:dyDescent="0.35">
      <c r="A352" s="55">
        <f t="shared" si="14"/>
        <v>2</v>
      </c>
      <c r="B352" s="23" t="s">
        <v>326</v>
      </c>
      <c r="C352" t="s">
        <v>162</v>
      </c>
      <c r="D352" t="s">
        <v>61</v>
      </c>
      <c r="E352" s="42">
        <v>400</v>
      </c>
      <c r="F352" s="16">
        <f>IF(C352&lt;&gt;"",$E352*INDEX(Υλικά!$G$3:$G$148,MATCH($C352,Υλικά!$B$3:$B$148,0),1)/INDEX(Υλικά!$E$3:$E$148,MATCH($C352,Υλικά!$B$3:$B$148,0),1),0)</f>
        <v>4.8</v>
      </c>
      <c r="G352" s="17">
        <f>IF(C352&lt;&gt;"",$E352*INDEX(Υλικά!$H$3:$H$148,MATCH($C352,Υλικά!$B$3:$B$148,0),1)/INDEX(Υλικά!$E$3:$E$148,MATCH($C352,Υλικά!$B$3:$B$148,0),1),0)</f>
        <v>19.600000000000001</v>
      </c>
      <c r="H352" s="18">
        <f>IF(C352&lt;&gt;"",$E352*INDEX(Υλικά!$I$3:$I$148,MATCH($C352,Υλικά!$B$3:$B$148,0),1)/INDEX(Υλικά!$E$3:$E$148,MATCH($C352,Υλικά!$B$3:$B$148,0),1),0)</f>
        <v>1.2</v>
      </c>
      <c r="I352" s="16">
        <f>$F352*Ref!$B$2</f>
        <v>19.2</v>
      </c>
      <c r="J352" s="17">
        <f>$G352*Ref!$B$3</f>
        <v>78.400000000000006</v>
      </c>
      <c r="K352" s="18">
        <f>$H352*Ref!$B$4</f>
        <v>10.799999999999999</v>
      </c>
      <c r="L352" s="19">
        <f t="shared" ref="L352:L355" si="28">SUM(I352:K352)</f>
        <v>108.4</v>
      </c>
    </row>
    <row r="353" spans="1:12" x14ac:dyDescent="0.35">
      <c r="A353" s="55">
        <f t="shared" si="14"/>
        <v>3</v>
      </c>
      <c r="B353" s="23" t="s">
        <v>326</v>
      </c>
      <c r="C353" t="s">
        <v>8</v>
      </c>
      <c r="D353" t="s">
        <v>61</v>
      </c>
      <c r="E353" s="42">
        <v>50</v>
      </c>
      <c r="F353" s="16">
        <f>IF(C353&lt;&gt;"",$E353*INDEX(Υλικά!$G$3:$G$148,MATCH($C353,Υλικά!$B$3:$B$148,0),1)/INDEX(Υλικά!$E$3:$E$148,MATCH($C353,Υλικά!$B$3:$B$148,0),1),0)</f>
        <v>0</v>
      </c>
      <c r="G353" s="17">
        <f>IF(C353&lt;&gt;"",$E353*INDEX(Υλικά!$H$3:$H$148,MATCH($C353,Υλικά!$B$3:$B$148,0),1)/INDEX(Υλικά!$E$3:$E$148,MATCH($C353,Υλικά!$B$3:$B$148,0),1),0)</f>
        <v>0</v>
      </c>
      <c r="H353" s="18">
        <f>IF(C353&lt;&gt;"",$E353*INDEX(Υλικά!$I$3:$I$148,MATCH($C353,Υλικά!$B$3:$B$148,0),1)/INDEX(Υλικά!$E$3:$E$148,MATCH($C353,Υλικά!$B$3:$B$148,0),1),0)</f>
        <v>46.65</v>
      </c>
      <c r="I353" s="16">
        <f>$F353*Ref!$B$2</f>
        <v>0</v>
      </c>
      <c r="J353" s="17">
        <f>$G353*Ref!$B$3</f>
        <v>0</v>
      </c>
      <c r="K353" s="18">
        <f>$H353*Ref!$B$4</f>
        <v>419.84999999999997</v>
      </c>
      <c r="L353" s="19">
        <f t="shared" si="28"/>
        <v>419.84999999999997</v>
      </c>
    </row>
    <row r="354" spans="1:12" x14ac:dyDescent="0.35">
      <c r="A354" s="55">
        <f t="shared" si="14"/>
        <v>4</v>
      </c>
      <c r="B354" s="23" t="s">
        <v>326</v>
      </c>
      <c r="C354" t="s">
        <v>6</v>
      </c>
      <c r="D354" t="s">
        <v>61</v>
      </c>
      <c r="E354" s="42">
        <v>350</v>
      </c>
      <c r="F354" s="16">
        <f>IF(C354&lt;&gt;"",$E354*INDEX(Υλικά!$G$3:$G$148,MATCH($C354,Υλικά!$B$3:$B$148,0),1)/INDEX(Υλικά!$E$3:$E$148,MATCH($C354,Υλικά!$B$3:$B$148,0),1),0)</f>
        <v>3.5</v>
      </c>
      <c r="G354" s="17">
        <f>IF(C354&lt;&gt;"",$E354*INDEX(Υλικά!$H$3:$H$148,MATCH($C354,Υλικά!$B$3:$B$148,0),1)/INDEX(Υλικά!$E$3:$E$148,MATCH($C354,Υλικά!$B$3:$B$148,0),1),0)</f>
        <v>20.65</v>
      </c>
      <c r="H354" s="18">
        <f>IF(C354&lt;&gt;"",$E354*INDEX(Υλικά!$I$3:$I$148,MATCH($C354,Υλικά!$B$3:$B$148,0),1)/INDEX(Υλικά!$E$3:$E$148,MATCH($C354,Υλικά!$B$3:$B$148,0),1),0)</f>
        <v>0.7</v>
      </c>
      <c r="I354" s="16">
        <f>$F354*Ref!$B$2</f>
        <v>14</v>
      </c>
      <c r="J354" s="17">
        <f>$G354*Ref!$B$3</f>
        <v>82.6</v>
      </c>
      <c r="K354" s="18">
        <f>$H354*Ref!$B$4</f>
        <v>6.3</v>
      </c>
      <c r="L354" s="19">
        <f t="shared" si="28"/>
        <v>102.89999999999999</v>
      </c>
    </row>
    <row r="355" spans="1:12" x14ac:dyDescent="0.35">
      <c r="A355" s="55">
        <f t="shared" si="14"/>
        <v>5</v>
      </c>
      <c r="B355" s="23" t="s">
        <v>326</v>
      </c>
      <c r="C355" t="s">
        <v>46</v>
      </c>
      <c r="D355" t="s">
        <v>61</v>
      </c>
      <c r="E355" s="42">
        <v>160</v>
      </c>
      <c r="F355" s="16">
        <f>IF(C355&lt;&gt;"",$E355*INDEX(Υλικά!$G$3:$G$148,MATCH($C355,Υλικά!$B$3:$B$148,0),1)/INDEX(Υλικά!$E$3:$E$148,MATCH($C355,Υλικά!$B$3:$B$148,0),1),0)</f>
        <v>22.72</v>
      </c>
      <c r="G355" s="17">
        <f>IF(C355&lt;&gt;"",$E355*INDEX(Υλικά!$H$3:$H$148,MATCH($C355,Υλικά!$B$3:$B$148,0),1)/INDEX(Υλικά!$E$3:$E$148,MATCH($C355,Υλικά!$B$3:$B$148,0),1),0)</f>
        <v>6.56</v>
      </c>
      <c r="H355" s="18">
        <f>IF(C355&lt;&gt;"",$E355*INDEX(Υλικά!$I$3:$I$148,MATCH($C355,Υλικά!$B$3:$B$148,0),1)/INDEX(Υλικά!$E$3:$E$148,MATCH($C355,Υλικά!$B$3:$B$148,0),1),0)</f>
        <v>34.08</v>
      </c>
      <c r="I355" s="16">
        <f>$F355*Ref!$B$2</f>
        <v>90.88</v>
      </c>
      <c r="J355" s="17">
        <f>$G355*Ref!$B$3</f>
        <v>26.24</v>
      </c>
      <c r="K355" s="18">
        <f>$H355*Ref!$B$4</f>
        <v>306.71999999999997</v>
      </c>
      <c r="L355" s="19">
        <f t="shared" si="28"/>
        <v>423.84</v>
      </c>
    </row>
    <row r="356" spans="1:12" x14ac:dyDescent="0.35">
      <c r="A356" s="56">
        <f t="shared" si="14"/>
        <v>1</v>
      </c>
      <c r="B356" s="23" t="s">
        <v>328</v>
      </c>
      <c r="C356" t="s">
        <v>8</v>
      </c>
      <c r="D356" t="s">
        <v>61</v>
      </c>
      <c r="E356" s="42">
        <v>130</v>
      </c>
      <c r="F356" s="16">
        <f>IF(C356&lt;&gt;"",$E356*INDEX(Υλικά!$G$3:$G$148,MATCH($C356,Υλικά!$B$3:$B$148,0),1)/INDEX(Υλικά!$E$3:$E$148,MATCH($C356,Υλικά!$B$3:$B$148,0),1),0)</f>
        <v>0</v>
      </c>
      <c r="G356" s="17">
        <f>IF(C356&lt;&gt;"",$E356*INDEX(Υλικά!$H$3:$H$148,MATCH($C356,Υλικά!$B$3:$B$148,0),1)/INDEX(Υλικά!$E$3:$E$148,MATCH($C356,Υλικά!$B$3:$B$148,0),1),0)</f>
        <v>0</v>
      </c>
      <c r="H356" s="18">
        <f>IF(C356&lt;&gt;"",$E356*INDEX(Υλικά!$I$3:$I$148,MATCH($C356,Υλικά!$B$3:$B$148,0),1)/INDEX(Υλικά!$E$3:$E$148,MATCH($C356,Υλικά!$B$3:$B$148,0),1),0)</f>
        <v>121.29</v>
      </c>
      <c r="I356" s="16">
        <f>$F356*Ref!$B$2</f>
        <v>0</v>
      </c>
      <c r="J356" s="17">
        <f>$G356*Ref!$B$3</f>
        <v>0</v>
      </c>
      <c r="K356" s="18">
        <f>$H356*Ref!$B$4</f>
        <v>1091.6100000000001</v>
      </c>
      <c r="L356" s="19">
        <f t="shared" ref="L356" si="29">SUM(I356:K356)</f>
        <v>1091.6100000000001</v>
      </c>
    </row>
    <row r="357" spans="1:12" x14ac:dyDescent="0.35">
      <c r="A357" s="56">
        <f t="shared" si="14"/>
        <v>2</v>
      </c>
      <c r="B357" s="23" t="s">
        <v>328</v>
      </c>
      <c r="C357" t="s">
        <v>6</v>
      </c>
      <c r="D357" t="s">
        <v>61</v>
      </c>
      <c r="E357" s="42">
        <v>1200</v>
      </c>
      <c r="F357" s="16">
        <f>IF(C357&lt;&gt;"",$E357*INDEX(Υλικά!$G$3:$G$148,MATCH($C357,Υλικά!$B$3:$B$148,0),1)/INDEX(Υλικά!$E$3:$E$148,MATCH($C357,Υλικά!$B$3:$B$148,0),1),0)</f>
        <v>12</v>
      </c>
      <c r="G357" s="17">
        <f>IF(C357&lt;&gt;"",$E357*INDEX(Υλικά!$H$3:$H$148,MATCH($C357,Υλικά!$B$3:$B$148,0),1)/INDEX(Υλικά!$E$3:$E$148,MATCH($C357,Υλικά!$B$3:$B$148,0),1),0)</f>
        <v>70.8</v>
      </c>
      <c r="H357" s="18">
        <f>IF(C357&lt;&gt;"",$E357*INDEX(Υλικά!$I$3:$I$148,MATCH($C357,Υλικά!$B$3:$B$148,0),1)/INDEX(Υλικά!$E$3:$E$148,MATCH($C357,Υλικά!$B$3:$B$148,0),1),0)</f>
        <v>2.4</v>
      </c>
      <c r="I357" s="16">
        <f>$F357*Ref!$B$2</f>
        <v>48</v>
      </c>
      <c r="J357" s="17">
        <f>$G357*Ref!$B$3</f>
        <v>283.2</v>
      </c>
      <c r="K357" s="18">
        <f>$H357*Ref!$B$4</f>
        <v>21.599999999999998</v>
      </c>
      <c r="L357" s="19">
        <f t="shared" ref="L357" si="30">SUM(I357:K357)</f>
        <v>352.8</v>
      </c>
    </row>
    <row r="358" spans="1:12" x14ac:dyDescent="0.35">
      <c r="A358" s="56">
        <f t="shared" si="14"/>
        <v>3</v>
      </c>
      <c r="B358" s="23" t="s">
        <v>328</v>
      </c>
      <c r="C358" t="s">
        <v>128</v>
      </c>
      <c r="D358" t="s">
        <v>61</v>
      </c>
      <c r="E358" s="42">
        <v>1250</v>
      </c>
      <c r="F358" s="16">
        <f>IF(C358&lt;&gt;"",$E358*INDEX(Υλικά!$G$3:$G$148,MATCH($C358,Υλικά!$B$3:$B$148,0),1)/INDEX(Υλικά!$E$3:$E$148,MATCH($C358,Υλικά!$B$3:$B$148,0),1),0)</f>
        <v>25</v>
      </c>
      <c r="G358" s="17">
        <f>IF(C358&lt;&gt;"",$E358*INDEX(Υλικά!$H$3:$H$148,MATCH($C358,Υλικά!$B$3:$B$148,0),1)/INDEX(Υλικά!$E$3:$E$148,MATCH($C358,Υλικά!$B$3:$B$148,0),1),0)</f>
        <v>212.5</v>
      </c>
      <c r="H358" s="18">
        <f>IF(C358&lt;&gt;"",$E358*INDEX(Υλικά!$I$3:$I$148,MATCH($C358,Υλικά!$B$3:$B$148,0),1)/INDEX(Υλικά!$E$3:$E$148,MATCH($C358,Υλικά!$B$3:$B$148,0),1),0)</f>
        <v>0</v>
      </c>
      <c r="I358" s="16">
        <f>$F358*Ref!$B$2</f>
        <v>100</v>
      </c>
      <c r="J358" s="17">
        <f>$G358*Ref!$B$3</f>
        <v>850</v>
      </c>
      <c r="K358" s="18">
        <f>$H358*Ref!$B$4</f>
        <v>0</v>
      </c>
      <c r="L358" s="19">
        <f t="shared" ref="L358" si="31">SUM(I358:K358)</f>
        <v>950</v>
      </c>
    </row>
    <row r="359" spans="1:12" x14ac:dyDescent="0.35">
      <c r="A359" s="56">
        <f t="shared" si="14"/>
        <v>4</v>
      </c>
      <c r="B359" s="23" t="s">
        <v>328</v>
      </c>
      <c r="C359" t="s">
        <v>120</v>
      </c>
      <c r="D359" t="s">
        <v>61</v>
      </c>
      <c r="E359" s="42">
        <v>100</v>
      </c>
      <c r="F359" s="16">
        <f>IF(C359&lt;&gt;"",$E359*INDEX(Υλικά!$G$3:$G$148,MATCH($C359,Υλικά!$B$3:$B$148,0),1)/INDEX(Υλικά!$E$3:$E$148,MATCH($C359,Υλικά!$B$3:$B$148,0),1),0)</f>
        <v>1.1000000000000001</v>
      </c>
      <c r="G359" s="17">
        <f>IF(C359&lt;&gt;"",$E359*INDEX(Υλικά!$H$3:$H$148,MATCH($C359,Υλικά!$B$3:$B$148,0),1)/INDEX(Υλικά!$E$3:$E$148,MATCH($C359,Υλικά!$B$3:$B$148,0),1),0)</f>
        <v>9.6999999999999993</v>
      </c>
      <c r="H359" s="18">
        <f>IF(C359&lt;&gt;"",$E359*INDEX(Υλικά!$I$3:$I$148,MATCH($C359,Υλικά!$B$3:$B$148,0),1)/INDEX(Υλικά!$E$3:$E$148,MATCH($C359,Υλικά!$B$3:$B$148,0),1),0)</f>
        <v>0.2</v>
      </c>
      <c r="I359" s="16">
        <f>$F359*Ref!$B$2</f>
        <v>4.4000000000000004</v>
      </c>
      <c r="J359" s="17">
        <f>$G359*Ref!$B$3</f>
        <v>38.799999999999997</v>
      </c>
      <c r="K359" s="18">
        <f>$H359*Ref!$B$4</f>
        <v>1.8</v>
      </c>
      <c r="L359" s="19">
        <f t="shared" ref="L359:L365" si="32">SUM(I359:K359)</f>
        <v>44.999999999999993</v>
      </c>
    </row>
    <row r="360" spans="1:12" x14ac:dyDescent="0.35">
      <c r="A360" s="56">
        <f t="shared" si="14"/>
        <v>5</v>
      </c>
      <c r="B360" s="23" t="s">
        <v>328</v>
      </c>
      <c r="C360" t="s">
        <v>27</v>
      </c>
      <c r="D360" t="s">
        <v>61</v>
      </c>
      <c r="E360" s="42">
        <v>400</v>
      </c>
      <c r="F360" s="16">
        <f>IF(C360&lt;&gt;"",$E360*INDEX(Υλικά!$G$3:$G$148,MATCH($C360,Υλικά!$B$3:$B$148,0),1)/INDEX(Υλικά!$E$3:$E$148,MATCH($C360,Υλικά!$B$3:$B$148,0),1),0)</f>
        <v>4.4000000000000004</v>
      </c>
      <c r="G360" s="17">
        <f>IF(C360&lt;&gt;"",$E360*INDEX(Υλικά!$H$3:$H$148,MATCH($C360,Υλικά!$B$3:$B$148,0),1)/INDEX(Υλικά!$E$3:$E$148,MATCH($C360,Υλικά!$B$3:$B$148,0),1),0)</f>
        <v>37.200000000000003</v>
      </c>
      <c r="H360" s="18">
        <f>IF(C360&lt;&gt;"",$E360*INDEX(Υλικά!$I$3:$I$148,MATCH($C360,Υλικά!$B$3:$B$148,0),1)/INDEX(Υλικά!$E$3:$E$148,MATCH($C360,Υλικά!$B$3:$B$148,0),1),0)</f>
        <v>0.4</v>
      </c>
      <c r="I360" s="16">
        <f>$F360*Ref!$B$2</f>
        <v>17.600000000000001</v>
      </c>
      <c r="J360" s="17">
        <f>$G360*Ref!$B$3</f>
        <v>148.80000000000001</v>
      </c>
      <c r="K360" s="18">
        <f>$H360*Ref!$B$4</f>
        <v>3.6</v>
      </c>
      <c r="L360" s="19">
        <f t="shared" si="32"/>
        <v>170</v>
      </c>
    </row>
    <row r="361" spans="1:12" x14ac:dyDescent="0.35">
      <c r="A361" s="56">
        <f t="shared" si="14"/>
        <v>6</v>
      </c>
      <c r="B361" s="23" t="s">
        <v>328</v>
      </c>
      <c r="C361" t="s">
        <v>158</v>
      </c>
      <c r="D361" t="s">
        <v>61</v>
      </c>
      <c r="E361" s="42">
        <v>50</v>
      </c>
      <c r="F361" s="16">
        <f>IF(C361&lt;&gt;"",$E361*INDEX(Υλικά!$G$3:$G$148,MATCH($C361,Υλικά!$B$3:$B$148,0),1)/INDEX(Υλικά!$E$3:$E$148,MATCH($C361,Υλικά!$B$3:$B$148,0),1),0)</f>
        <v>15</v>
      </c>
      <c r="G361" s="17">
        <f>IF(C361&lt;&gt;"",$E361*INDEX(Υλικά!$H$3:$H$148,MATCH($C361,Υλικά!$B$3:$B$148,0),1)/INDEX(Υλικά!$E$3:$E$148,MATCH($C361,Υλικά!$B$3:$B$148,0),1),0)</f>
        <v>0</v>
      </c>
      <c r="H361" s="18">
        <f>IF(C361&lt;&gt;"",$E361*INDEX(Υλικά!$I$3:$I$148,MATCH($C361,Υλικά!$B$3:$B$148,0),1)/INDEX(Υλικά!$E$3:$E$148,MATCH($C361,Υλικά!$B$3:$B$148,0),1),0)</f>
        <v>17</v>
      </c>
      <c r="I361" s="16">
        <f>$F361*Ref!$B$2</f>
        <v>60</v>
      </c>
      <c r="J361" s="17">
        <f>$G361*Ref!$B$3</f>
        <v>0</v>
      </c>
      <c r="K361" s="18">
        <f>$H361*Ref!$B$4</f>
        <v>153</v>
      </c>
      <c r="L361" s="19">
        <f t="shared" si="32"/>
        <v>213</v>
      </c>
    </row>
    <row r="362" spans="1:12" x14ac:dyDescent="0.35">
      <c r="A362" s="56">
        <f t="shared" si="14"/>
        <v>7</v>
      </c>
      <c r="B362" s="23" t="s">
        <v>328</v>
      </c>
      <c r="C362" t="s">
        <v>147</v>
      </c>
      <c r="D362" t="s">
        <v>61</v>
      </c>
      <c r="E362" s="42">
        <v>150</v>
      </c>
      <c r="F362" s="16">
        <f>IF(C362&lt;&gt;"",$E362*INDEX(Υλικά!$G$3:$G$148,MATCH($C362,Υλικά!$B$3:$B$148,0),1)/INDEX(Υλικά!$E$3:$E$148,MATCH($C362,Υλικά!$B$3:$B$148,0),1),0)</f>
        <v>0.9</v>
      </c>
      <c r="G362" s="17">
        <f>IF(C362&lt;&gt;"",$E362*INDEX(Υλικά!$H$3:$H$148,MATCH($C362,Υλικά!$B$3:$B$148,0),1)/INDEX(Υλικά!$E$3:$E$148,MATCH($C362,Υλικά!$B$3:$B$148,0),1),0)</f>
        <v>1.05</v>
      </c>
      <c r="H362" s="18">
        <f>IF(C362&lt;&gt;"",$E362*INDEX(Υλικά!$I$3:$I$148,MATCH($C362,Υλικά!$B$3:$B$148,0),1)/INDEX(Υλικά!$E$3:$E$148,MATCH($C362,Υλικά!$B$3:$B$148,0),1),0)</f>
        <v>123</v>
      </c>
      <c r="I362" s="16">
        <f>$F362*Ref!$B$2</f>
        <v>3.6</v>
      </c>
      <c r="J362" s="17">
        <f>$G362*Ref!$B$3</f>
        <v>4.2</v>
      </c>
      <c r="K362" s="18">
        <f>$H362*Ref!$B$4</f>
        <v>1107</v>
      </c>
      <c r="L362" s="19">
        <f t="shared" si="32"/>
        <v>1114.8</v>
      </c>
    </row>
    <row r="363" spans="1:12" x14ac:dyDescent="0.35">
      <c r="A363" s="56">
        <f t="shared" si="14"/>
        <v>8</v>
      </c>
      <c r="B363" s="23" t="s">
        <v>328</v>
      </c>
      <c r="C363" t="s">
        <v>165</v>
      </c>
      <c r="D363" t="s">
        <v>61</v>
      </c>
      <c r="E363" s="42">
        <v>155</v>
      </c>
      <c r="F363" s="16">
        <f>IF(C363&lt;&gt;"",$E363*INDEX(Υλικά!$G$3:$G$148,MATCH($C363,Υλικά!$B$3:$B$148,0),1)/INDEX(Υλικά!$E$3:$E$148,MATCH($C363,Υλικά!$B$3:$B$148,0),1),0)</f>
        <v>17.05</v>
      </c>
      <c r="G363" s="17">
        <f>IF(C363&lt;&gt;"",$E363*INDEX(Υλικά!$H$3:$H$148,MATCH($C363,Υλικά!$B$3:$B$148,0),1)/INDEX(Υλικά!$E$3:$E$148,MATCH($C363,Υλικά!$B$3:$B$148,0),1),0)</f>
        <v>112.53</v>
      </c>
      <c r="H363" s="18">
        <f>IF(C363&lt;&gt;"",$E363*INDEX(Υλικά!$I$3:$I$148,MATCH($C363,Υλικά!$B$3:$B$148,0),1)/INDEX(Υλικά!$E$3:$E$148,MATCH($C363,Υλικά!$B$3:$B$148,0),1),0)</f>
        <v>1.7050000000000001</v>
      </c>
      <c r="I363" s="16">
        <f>$F363*Ref!$B$2</f>
        <v>68.2</v>
      </c>
      <c r="J363" s="17">
        <f>$G363*Ref!$B$3</f>
        <v>450.12</v>
      </c>
      <c r="K363" s="18">
        <f>$H363*Ref!$B$4</f>
        <v>15.345000000000001</v>
      </c>
      <c r="L363" s="19">
        <f t="shared" si="32"/>
        <v>533.66500000000008</v>
      </c>
    </row>
    <row r="364" spans="1:12" x14ac:dyDescent="0.35">
      <c r="A364" s="56">
        <f t="shared" si="14"/>
        <v>9</v>
      </c>
      <c r="B364" s="23" t="s">
        <v>328</v>
      </c>
      <c r="C364" t="s">
        <v>21</v>
      </c>
      <c r="D364" t="s">
        <v>22</v>
      </c>
      <c r="E364" s="42">
        <v>2</v>
      </c>
      <c r="F364" s="16">
        <f>IF(C364&lt;&gt;"",$E364*INDEX(Υλικά!$G$3:$G$148,MATCH($C364,Υλικά!$B$3:$B$148,0),1)/INDEX(Υλικά!$E$3:$E$148,MATCH($C364,Υλικά!$B$3:$B$148,0),1),0)</f>
        <v>15.6</v>
      </c>
      <c r="G364" s="17">
        <f>IF(C364&lt;&gt;"",$E364*INDEX(Υλικά!$H$3:$H$148,MATCH($C364,Υλικά!$B$3:$B$148,0),1)/INDEX(Υλικά!$E$3:$E$148,MATCH($C364,Υλικά!$B$3:$B$148,0),1),0)</f>
        <v>1.32</v>
      </c>
      <c r="H364" s="18">
        <f>IF(C364&lt;&gt;"",$E364*INDEX(Υλικά!$I$3:$I$148,MATCH($C364,Υλικά!$B$3:$B$148,0),1)/INDEX(Υλικά!$E$3:$E$148,MATCH($C364,Υλικά!$B$3:$B$148,0),1),0)</f>
        <v>13.2</v>
      </c>
      <c r="I364" s="16">
        <f>$F364*Ref!$B$2</f>
        <v>62.4</v>
      </c>
      <c r="J364" s="17">
        <f>$G364*Ref!$B$3</f>
        <v>5.28</v>
      </c>
      <c r="K364" s="18">
        <f>$H364*Ref!$B$4</f>
        <v>118.8</v>
      </c>
      <c r="L364" s="19">
        <f t="shared" si="32"/>
        <v>186.48</v>
      </c>
    </row>
    <row r="365" spans="1:12" x14ac:dyDescent="0.35">
      <c r="A365" s="56">
        <f t="shared" si="14"/>
        <v>10</v>
      </c>
      <c r="B365" s="23" t="s">
        <v>328</v>
      </c>
      <c r="C365" t="s">
        <v>58</v>
      </c>
      <c r="D365" t="s">
        <v>61</v>
      </c>
      <c r="E365" s="42">
        <v>400</v>
      </c>
      <c r="F365" s="16">
        <f>IF(C365&lt;&gt;"",$E365*INDEX(Υλικά!$G$3:$G$168,MATCH($C365,Υλικά!$B$3:$B$168,0),1)/INDEX(Υλικά!$E$3:$E$168,MATCH($C365,Υλικά!$B$3:$B$168,0),1),0)</f>
        <v>13.2</v>
      </c>
      <c r="G365" s="17">
        <f>IF(C365&lt;&gt;"",$E365*INDEX(Υλικά!$H$3:$H$168,MATCH($C365,Υλικά!$B$3:$B$168,0),1)/INDEX(Υλικά!$E$3:$E$168,MATCH($C365,Υλικά!$B$3:$B$168,0),1),0)</f>
        <v>18.8</v>
      </c>
      <c r="H365" s="18">
        <f>IF(C365&lt;&gt;"",$E365*INDEX(Υλικά!$I$3:$I$168,MATCH($C365,Υλικά!$B$3:$B$168,0),1)/INDEX(Υλικά!$E$3:$E$168,MATCH($C365,Υλικά!$B$3:$B$168,0),1),0)</f>
        <v>6</v>
      </c>
      <c r="I365" s="16">
        <f>$F365*Ref!$B$2</f>
        <v>52.8</v>
      </c>
      <c r="J365" s="17">
        <f>$G365*Ref!$B$3</f>
        <v>75.2</v>
      </c>
      <c r="K365" s="18">
        <f>$H365*Ref!$B$4</f>
        <v>54</v>
      </c>
      <c r="L365" s="19">
        <f t="shared" si="32"/>
        <v>182</v>
      </c>
    </row>
    <row r="366" spans="1:12" x14ac:dyDescent="0.35">
      <c r="A366" s="56">
        <f t="shared" si="14"/>
        <v>11</v>
      </c>
      <c r="B366" s="23" t="s">
        <v>328</v>
      </c>
      <c r="C366" t="s">
        <v>331</v>
      </c>
      <c r="D366" t="s">
        <v>61</v>
      </c>
      <c r="E366" s="42">
        <v>1000</v>
      </c>
      <c r="F366" s="16">
        <f>IF(C366&lt;&gt;"",$E366*INDEX(Υλικά!$G$3:$G$168,MATCH($C366,Υλικά!$B$3:$B$168,0),1)/INDEX(Υλικά!$E$3:$E$168,MATCH($C366,Υλικά!$B$3:$B$168,0),1),0)</f>
        <v>32</v>
      </c>
      <c r="G366" s="17">
        <f>IF(C366&lt;&gt;"",$E366*INDEX(Υλικά!$H$3:$H$168,MATCH($C366,Υλικά!$B$3:$B$168,0),1)/INDEX(Υλικά!$E$3:$E$168,MATCH($C366,Υλικά!$B$3:$B$168,0),1),0)</f>
        <v>47</v>
      </c>
      <c r="H366" s="18">
        <f>IF(C366&lt;&gt;"",$E366*INDEX(Υλικά!$I$3:$I$168,MATCH($C366,Υλικά!$B$3:$B$168,0),1)/INDEX(Υλικά!$E$3:$E$168,MATCH($C366,Υλικά!$B$3:$B$168,0),1),0)</f>
        <v>35</v>
      </c>
      <c r="I366" s="16">
        <f>$F366*Ref!$B$2</f>
        <v>128</v>
      </c>
      <c r="J366" s="17">
        <f>$G366*Ref!$B$3</f>
        <v>188</v>
      </c>
      <c r="K366" s="18">
        <f>$H366*Ref!$B$4</f>
        <v>315</v>
      </c>
      <c r="L366" s="19">
        <f t="shared" ref="L366" si="33">SUM(I366:K366)</f>
        <v>631</v>
      </c>
    </row>
    <row r="367" spans="1:12" x14ac:dyDescent="0.35">
      <c r="A367" s="56">
        <f t="shared" si="14"/>
        <v>12</v>
      </c>
      <c r="B367" s="23" t="s">
        <v>328</v>
      </c>
      <c r="C367" t="s">
        <v>69</v>
      </c>
      <c r="D367" t="s">
        <v>61</v>
      </c>
      <c r="E367" s="42">
        <v>1300</v>
      </c>
      <c r="F367" s="16">
        <f>IF(C367&lt;&gt;"",$E367*INDEX(Υλικά!$G$3:$G$168,MATCH($C367,Υλικά!$B$3:$B$168,0),1)/INDEX(Υλικά!$E$3:$E$168,MATCH($C367,Υλικά!$B$3:$B$168,0),1),0)</f>
        <v>312</v>
      </c>
      <c r="G367" s="17">
        <f>IF(C367&lt;&gt;"",$E367*INDEX(Υλικά!$H$3:$H$168,MATCH($C367,Υλικά!$B$3:$B$168,0),1)/INDEX(Υλικά!$E$3:$E$168,MATCH($C367,Υλικά!$B$3:$B$168,0),1),0)</f>
        <v>0</v>
      </c>
      <c r="H367" s="18">
        <f>IF(C367&lt;&gt;"",$E367*INDEX(Υλικά!$I$3:$I$168,MATCH($C367,Υλικά!$B$3:$B$168,0),1)/INDEX(Υλικά!$E$3:$E$168,MATCH($C367,Υλικά!$B$3:$B$168,0),1),0)</f>
        <v>104</v>
      </c>
      <c r="I367" s="16">
        <f>$F367*Ref!$B$2</f>
        <v>1248</v>
      </c>
      <c r="J367" s="17">
        <f>$G367*Ref!$B$3</f>
        <v>0</v>
      </c>
      <c r="K367" s="18">
        <f>$H367*Ref!$B$4</f>
        <v>936</v>
      </c>
      <c r="L367" s="19">
        <f t="shared" ref="L367" si="34">SUM(I367:K367)</f>
        <v>2184</v>
      </c>
    </row>
    <row r="368" spans="1:12" x14ac:dyDescent="0.35">
      <c r="A368" s="50">
        <f t="shared" si="14"/>
        <v>1</v>
      </c>
      <c r="B368" s="23" t="s">
        <v>332</v>
      </c>
      <c r="C368" t="s">
        <v>69</v>
      </c>
      <c r="D368" t="s">
        <v>61</v>
      </c>
      <c r="E368" s="42">
        <v>500</v>
      </c>
      <c r="F368" s="16">
        <f>IF(C368&lt;&gt;"",$E368*INDEX(Υλικά!$G$3:$G$168,MATCH($C368,Υλικά!$B$3:$B$168,0),1)/INDEX(Υλικά!$E$3:$E$168,MATCH($C368,Υλικά!$B$3:$B$168,0),1),0)</f>
        <v>120</v>
      </c>
      <c r="G368" s="17">
        <f>IF(C368&lt;&gt;"",$E368*INDEX(Υλικά!$H$3:$H$168,MATCH($C368,Υλικά!$B$3:$B$168,0),1)/INDEX(Υλικά!$E$3:$E$168,MATCH($C368,Υλικά!$B$3:$B$168,0),1),0)</f>
        <v>0</v>
      </c>
      <c r="H368" s="18">
        <f>IF(C368&lt;&gt;"",$E368*INDEX(Υλικά!$I$3:$I$168,MATCH($C368,Υλικά!$B$3:$B$168,0),1)/INDEX(Υλικά!$E$3:$E$168,MATCH($C368,Υλικά!$B$3:$B$168,0),1),0)</f>
        <v>40</v>
      </c>
      <c r="I368" s="16">
        <f>$F368*Ref!$B$2</f>
        <v>480</v>
      </c>
      <c r="J368" s="17">
        <f>$G368*Ref!$B$3</f>
        <v>0</v>
      </c>
      <c r="K368" s="18">
        <f>$H368*Ref!$B$4</f>
        <v>360</v>
      </c>
      <c r="L368" s="19">
        <f t="shared" ref="L368:L369" si="35">SUM(I368:K368)</f>
        <v>840</v>
      </c>
    </row>
    <row r="369" spans="1:12" x14ac:dyDescent="0.35">
      <c r="A369" s="50">
        <f t="shared" si="14"/>
        <v>2</v>
      </c>
      <c r="B369" s="23" t="s">
        <v>332</v>
      </c>
      <c r="C369" t="s">
        <v>148</v>
      </c>
      <c r="D369" t="s">
        <v>61</v>
      </c>
      <c r="E369" s="42">
        <v>540</v>
      </c>
      <c r="F369" s="16">
        <f>IF(C369&lt;&gt;"",$E369*INDEX(Υλικά!$G$3:$G$168,MATCH($C369,Υλικά!$B$3:$B$168,0),1)/INDEX(Υλικά!$E$3:$E$168,MATCH($C369,Υλικά!$B$3:$B$168,0),1),0)</f>
        <v>7.02</v>
      </c>
      <c r="G369" s="17">
        <f>IF(C369&lt;&gt;"",$E369*INDEX(Υλικά!$H$3:$H$168,MATCH($C369,Υλικά!$B$3:$B$168,0),1)/INDEX(Υλικά!$E$3:$E$168,MATCH($C369,Υλικά!$B$3:$B$168,0),1),0)</f>
        <v>32.4</v>
      </c>
      <c r="H369" s="18">
        <f>IF(C369&lt;&gt;"",$E369*INDEX(Υλικά!$I$3:$I$168,MATCH($C369,Υλικά!$B$3:$B$168,0),1)/INDEX(Υλικά!$E$3:$E$168,MATCH($C369,Υλικά!$B$3:$B$168,0),1),0)</f>
        <v>0</v>
      </c>
      <c r="I369" s="16">
        <f>$F369*Ref!$B$2</f>
        <v>28.08</v>
      </c>
      <c r="J369" s="17">
        <f>$G369*Ref!$B$3</f>
        <v>129.6</v>
      </c>
      <c r="K369" s="18">
        <f>$H369*Ref!$B$4</f>
        <v>0</v>
      </c>
      <c r="L369" s="19">
        <f t="shared" si="35"/>
        <v>157.68</v>
      </c>
    </row>
    <row r="370" spans="1:12" x14ac:dyDescent="0.35">
      <c r="A370" s="50">
        <f t="shared" si="14"/>
        <v>3</v>
      </c>
      <c r="B370" s="23" t="s">
        <v>332</v>
      </c>
      <c r="C370" t="s">
        <v>27</v>
      </c>
      <c r="D370" t="s">
        <v>61</v>
      </c>
      <c r="E370" s="42">
        <v>150</v>
      </c>
      <c r="F370" s="16">
        <f>IF(C370&lt;&gt;"",$E370*INDEX(Υλικά!$G$3:$G$168,MATCH($C370,Υλικά!$B$3:$B$168,0),1)/INDEX(Υλικά!$E$3:$E$168,MATCH($C370,Υλικά!$B$3:$B$168,0),1),0)</f>
        <v>1.65</v>
      </c>
      <c r="G370" s="17">
        <f>IF(C370&lt;&gt;"",$E370*INDEX(Υλικά!$H$3:$H$168,MATCH($C370,Υλικά!$B$3:$B$168,0),1)/INDEX(Υλικά!$E$3:$E$168,MATCH($C370,Υλικά!$B$3:$B$168,0),1),0)</f>
        <v>13.95</v>
      </c>
      <c r="H370" s="18">
        <f>IF(C370&lt;&gt;"",$E370*INDEX(Υλικά!$I$3:$I$168,MATCH($C370,Υλικά!$B$3:$B$168,0),1)/INDEX(Υλικά!$E$3:$E$168,MATCH($C370,Υλικά!$B$3:$B$168,0),1),0)</f>
        <v>0.15</v>
      </c>
      <c r="I370" s="16">
        <f>$F370*Ref!$B$2</f>
        <v>6.6</v>
      </c>
      <c r="J370" s="17">
        <f>$G370*Ref!$B$3</f>
        <v>55.8</v>
      </c>
      <c r="K370" s="18">
        <f>$H370*Ref!$B$4</f>
        <v>1.3499999999999999</v>
      </c>
      <c r="L370" s="19">
        <f t="shared" ref="L370:L372" si="36">SUM(I370:K370)</f>
        <v>63.75</v>
      </c>
    </row>
    <row r="371" spans="1:12" x14ac:dyDescent="0.35">
      <c r="A371" s="50">
        <f t="shared" si="14"/>
        <v>4</v>
      </c>
      <c r="B371" s="23" t="s">
        <v>332</v>
      </c>
      <c r="C371" t="s">
        <v>9</v>
      </c>
      <c r="D371" t="s">
        <v>61</v>
      </c>
      <c r="E371" s="42">
        <v>200</v>
      </c>
      <c r="F371" s="16">
        <f>IF(C371&lt;&gt;"",$E371*INDEX(Υλικά!$G$3:$G$168,MATCH($C371,Υλικά!$B$3:$B$168,0),1)/INDEX(Υλικά!$E$3:$E$168,MATCH($C371,Υλικά!$B$3:$B$168,0),1),0)</f>
        <v>14.2</v>
      </c>
      <c r="G371" s="17">
        <f>IF(C371&lt;&gt;"",$E371*INDEX(Υλικά!$H$3:$H$168,MATCH($C371,Υλικά!$B$3:$B$168,0),1)/INDEX(Υλικά!$E$3:$E$168,MATCH($C371,Υλικά!$B$3:$B$168,0),1),0)</f>
        <v>160</v>
      </c>
      <c r="H371" s="18">
        <f>IF(C371&lt;&gt;"",$E371*INDEX(Υλικά!$I$3:$I$168,MATCH($C371,Υλικά!$B$3:$B$168,0),1)/INDEX(Υλικά!$E$3:$E$168,MATCH($C371,Υλικά!$B$3:$B$168,0),1),0)</f>
        <v>1.4</v>
      </c>
      <c r="I371" s="16">
        <f>$F371*Ref!$B$2</f>
        <v>56.8</v>
      </c>
      <c r="J371" s="17">
        <f>$G371*Ref!$B$3</f>
        <v>640</v>
      </c>
      <c r="K371" s="18">
        <f>$H371*Ref!$B$4</f>
        <v>12.6</v>
      </c>
      <c r="L371" s="19">
        <f t="shared" si="36"/>
        <v>709.4</v>
      </c>
    </row>
    <row r="372" spans="1:12" x14ac:dyDescent="0.35">
      <c r="A372" s="50">
        <f t="shared" si="14"/>
        <v>5</v>
      </c>
      <c r="B372" s="23" t="s">
        <v>332</v>
      </c>
      <c r="C372" t="s">
        <v>8</v>
      </c>
      <c r="D372" t="s">
        <v>61</v>
      </c>
      <c r="E372" s="42">
        <v>50</v>
      </c>
      <c r="F372" s="16">
        <f>IF(C372&lt;&gt;"",$E372*INDEX(Υλικά!$G$3:$G$168,MATCH($C372,Υλικά!$B$3:$B$168,0),1)/INDEX(Υλικά!$E$3:$E$168,MATCH($C372,Υλικά!$B$3:$B$168,0),1),0)</f>
        <v>0</v>
      </c>
      <c r="G372" s="17">
        <f>IF(C372&lt;&gt;"",$E372*INDEX(Υλικά!$H$3:$H$168,MATCH($C372,Υλικά!$B$3:$B$168,0),1)/INDEX(Υλικά!$E$3:$E$168,MATCH($C372,Υλικά!$B$3:$B$168,0),1),0)</f>
        <v>0</v>
      </c>
      <c r="H372" s="18">
        <f>IF(C372&lt;&gt;"",$E372*INDEX(Υλικά!$I$3:$I$168,MATCH($C372,Υλικά!$B$3:$B$168,0),1)/INDEX(Υλικά!$E$3:$E$168,MATCH($C372,Υλικά!$B$3:$B$168,0),1),0)</f>
        <v>46.65</v>
      </c>
      <c r="I372" s="16">
        <f>$F372*Ref!$B$2</f>
        <v>0</v>
      </c>
      <c r="J372" s="17">
        <f>$G372*Ref!$B$3</f>
        <v>0</v>
      </c>
      <c r="K372" s="18">
        <f>$H372*Ref!$B$4</f>
        <v>419.84999999999997</v>
      </c>
      <c r="L372" s="19">
        <f t="shared" si="36"/>
        <v>419.84999999999997</v>
      </c>
    </row>
    <row r="373" spans="1:12" x14ac:dyDescent="0.35">
      <c r="A373" s="11">
        <f t="shared" si="14"/>
        <v>1</v>
      </c>
      <c r="B373" s="23" t="s">
        <v>342</v>
      </c>
      <c r="C373" t="s">
        <v>132</v>
      </c>
      <c r="D373" t="s">
        <v>61</v>
      </c>
      <c r="E373" s="42">
        <v>780</v>
      </c>
      <c r="F373" s="16">
        <f>IF(C373&lt;&gt;"",$E373*INDEX(Υλικά!$G$3:$G$168,MATCH($C373,Υλικά!$B$3:$B$168,0),1)/INDEX(Υλικά!$E$3:$E$168,MATCH($C373,Υλικά!$B$3:$B$168,0),1),0)</f>
        <v>210.6</v>
      </c>
      <c r="G373" s="17">
        <f>IF(C373&lt;&gt;"",$E373*INDEX(Υλικά!$H$3:$H$168,MATCH($C373,Υλικά!$B$3:$B$168,0),1)/INDEX(Υλικά!$E$3:$E$168,MATCH($C373,Υλικά!$B$3:$B$168,0),1),0)</f>
        <v>0</v>
      </c>
      <c r="H373" s="18">
        <f>IF(C373&lt;&gt;"",$E373*INDEX(Υλικά!$I$3:$I$168,MATCH($C373,Υλικά!$B$3:$B$168,0),1)/INDEX(Υλικά!$E$3:$E$168,MATCH($C373,Υλικά!$B$3:$B$168,0),1),0)</f>
        <v>109.2</v>
      </c>
      <c r="I373" s="16">
        <f>$F373*Ref!$B$2</f>
        <v>842.4</v>
      </c>
      <c r="J373" s="17">
        <f>$G373*Ref!$B$3</f>
        <v>0</v>
      </c>
      <c r="K373" s="18">
        <f>$H373*Ref!$B$4</f>
        <v>982.80000000000007</v>
      </c>
      <c r="L373" s="19">
        <f t="shared" ref="L373" si="37">SUM(I373:K373)</f>
        <v>1825.2</v>
      </c>
    </row>
    <row r="374" spans="1:12" x14ac:dyDescent="0.35">
      <c r="A374" s="11">
        <f t="shared" si="14"/>
        <v>2</v>
      </c>
      <c r="B374" s="23" t="s">
        <v>342</v>
      </c>
      <c r="C374" t="s">
        <v>8</v>
      </c>
      <c r="D374" t="s">
        <v>61</v>
      </c>
      <c r="E374" s="42">
        <v>60</v>
      </c>
      <c r="F374" s="16">
        <f>IF(C374&lt;&gt;"",$E374*INDEX(Υλικά!$G$3:$G$168,MATCH($C374,Υλικά!$B$3:$B$168,0),1)/INDEX(Υλικά!$E$3:$E$168,MATCH($C374,Υλικά!$B$3:$B$168,0),1),0)</f>
        <v>0</v>
      </c>
      <c r="G374" s="17">
        <f>IF(C374&lt;&gt;"",$E374*INDEX(Υλικά!$H$3:$H$168,MATCH($C374,Υλικά!$B$3:$B$168,0),1)/INDEX(Υλικά!$E$3:$E$168,MATCH($C374,Υλικά!$B$3:$B$168,0),1),0)</f>
        <v>0</v>
      </c>
      <c r="H374" s="18">
        <f>IF(C374&lt;&gt;"",$E374*INDEX(Υλικά!$I$3:$I$168,MATCH($C374,Υλικά!$B$3:$B$168,0),1)/INDEX(Υλικά!$E$3:$E$168,MATCH($C374,Υλικά!$B$3:$B$168,0),1),0)</f>
        <v>55.98</v>
      </c>
      <c r="I374" s="16">
        <f>$F374*Ref!$B$2</f>
        <v>0</v>
      </c>
      <c r="J374" s="17">
        <f>$G374*Ref!$B$3</f>
        <v>0</v>
      </c>
      <c r="K374" s="18">
        <f>$H374*Ref!$B$4</f>
        <v>503.82</v>
      </c>
      <c r="L374" s="19">
        <f t="shared" ref="L374:L378" si="38">SUM(I374:K374)</f>
        <v>503.82</v>
      </c>
    </row>
    <row r="375" spans="1:12" x14ac:dyDescent="0.35">
      <c r="A375" s="11">
        <f t="shared" si="14"/>
        <v>3</v>
      </c>
      <c r="B375" s="23" t="s">
        <v>342</v>
      </c>
      <c r="C375" t="s">
        <v>27</v>
      </c>
      <c r="D375" t="s">
        <v>61</v>
      </c>
      <c r="E375" s="42">
        <v>230</v>
      </c>
      <c r="F375" s="16">
        <f>IF(C375&lt;&gt;"",$E375*INDEX(Υλικά!$G$3:$G$168,MATCH($C375,Υλικά!$B$3:$B$168,0),1)/INDEX(Υλικά!$E$3:$E$168,MATCH($C375,Υλικά!$B$3:$B$168,0),1),0)</f>
        <v>2.5300000000000002</v>
      </c>
      <c r="G375" s="17">
        <f>IF(C375&lt;&gt;"",$E375*INDEX(Υλικά!$H$3:$H$168,MATCH($C375,Υλικά!$B$3:$B$168,0),1)/INDEX(Υλικά!$E$3:$E$168,MATCH($C375,Υλικά!$B$3:$B$168,0),1),0)</f>
        <v>21.39</v>
      </c>
      <c r="H375" s="18">
        <f>IF(C375&lt;&gt;"",$E375*INDEX(Υλικά!$I$3:$I$168,MATCH($C375,Υλικά!$B$3:$B$168,0),1)/INDEX(Υλικά!$E$3:$E$168,MATCH($C375,Υλικά!$B$3:$B$168,0),1),0)</f>
        <v>0.23</v>
      </c>
      <c r="I375" s="16">
        <f>$F375*Ref!$B$2</f>
        <v>10.120000000000001</v>
      </c>
      <c r="J375" s="17">
        <f>$G375*Ref!$B$3</f>
        <v>85.56</v>
      </c>
      <c r="K375" s="18">
        <f>$H375*Ref!$B$4</f>
        <v>2.0700000000000003</v>
      </c>
      <c r="L375" s="19">
        <f t="shared" si="38"/>
        <v>97.75</v>
      </c>
    </row>
    <row r="376" spans="1:12" x14ac:dyDescent="0.35">
      <c r="A376" s="11">
        <f t="shared" si="14"/>
        <v>4</v>
      </c>
      <c r="B376" s="23" t="s">
        <v>342</v>
      </c>
      <c r="C376" t="s">
        <v>191</v>
      </c>
      <c r="D376" t="s">
        <v>61</v>
      </c>
      <c r="E376" s="42">
        <v>600</v>
      </c>
      <c r="F376" s="16">
        <f>IF(C376&lt;&gt;"",$E376*INDEX(Υλικά!$G$3:$G$168,MATCH($C376,Υλικά!$B$3:$B$168,0),1)/INDEX(Υλικά!$E$3:$E$168,MATCH($C376,Υλικά!$B$3:$B$168,0),1),0)</f>
        <v>9</v>
      </c>
      <c r="G376" s="17">
        <f>IF(C376&lt;&gt;"",$E376*INDEX(Υλικά!$H$3:$H$168,MATCH($C376,Υλικά!$B$3:$B$168,0),1)/INDEX(Υλικά!$E$3:$E$168,MATCH($C376,Υλικά!$B$3:$B$168,0),1),0)</f>
        <v>84</v>
      </c>
      <c r="H376" s="18">
        <f>IF(C376&lt;&gt;"",$E376*INDEX(Υλικά!$I$3:$I$168,MATCH($C376,Υλικά!$B$3:$B$168,0),1)/INDEX(Υλικά!$E$3:$E$168,MATCH($C376,Υλικά!$B$3:$B$168,0),1),0)</f>
        <v>1.8</v>
      </c>
      <c r="I376" s="16">
        <f>$F376*Ref!$B$2</f>
        <v>36</v>
      </c>
      <c r="J376" s="17">
        <f>$G376*Ref!$B$3</f>
        <v>336</v>
      </c>
      <c r="K376" s="18">
        <f>$H376*Ref!$B$4</f>
        <v>16.2</v>
      </c>
      <c r="L376" s="19">
        <f t="shared" si="38"/>
        <v>388.2</v>
      </c>
    </row>
    <row r="377" spans="1:12" x14ac:dyDescent="0.35">
      <c r="A377" s="11">
        <f t="shared" si="14"/>
        <v>5</v>
      </c>
      <c r="B377" s="23" t="s">
        <v>342</v>
      </c>
      <c r="C377" t="s">
        <v>179</v>
      </c>
      <c r="D377" t="s">
        <v>61</v>
      </c>
      <c r="E377" s="42">
        <v>400</v>
      </c>
      <c r="F377" s="16">
        <f>IF(C377&lt;&gt;"",$E377*INDEX(Υλικά!$G$3:$G$168,MATCH($C377,Υλικά!$B$3:$B$168,0),1)/INDEX(Υλικά!$E$3:$E$168,MATCH($C377,Υλικά!$B$3:$B$168,0),1),0)</f>
        <v>2.8</v>
      </c>
      <c r="G377" s="17">
        <f>IF(C377&lt;&gt;"",$E377*INDEX(Υλικά!$H$3:$H$168,MATCH($C377,Υλικά!$B$3:$B$168,0),1)/INDEX(Υλικά!$E$3:$E$168,MATCH($C377,Υλικά!$B$3:$B$168,0),1),0)</f>
        <v>12</v>
      </c>
      <c r="H377" s="18">
        <f>IF(C377&lt;&gt;"",$E377*INDEX(Υλικά!$I$3:$I$168,MATCH($C377,Υλικά!$B$3:$B$168,0),1)/INDEX(Υλικά!$E$3:$E$168,MATCH($C377,Υλικά!$B$3:$B$168,0),1),0)</f>
        <v>0.8</v>
      </c>
      <c r="I377" s="16">
        <f>$F377*Ref!$B$2</f>
        <v>11.2</v>
      </c>
      <c r="J377" s="17">
        <f>$G377*Ref!$B$3</f>
        <v>48</v>
      </c>
      <c r="K377" s="18">
        <f>$H377*Ref!$B$4</f>
        <v>7.2</v>
      </c>
      <c r="L377" s="19">
        <f t="shared" si="38"/>
        <v>66.400000000000006</v>
      </c>
    </row>
    <row r="378" spans="1:12" x14ac:dyDescent="0.35">
      <c r="A378" s="11">
        <f t="shared" si="14"/>
        <v>6</v>
      </c>
      <c r="B378" s="23" t="s">
        <v>342</v>
      </c>
      <c r="C378" t="s">
        <v>21</v>
      </c>
      <c r="D378" t="s">
        <v>22</v>
      </c>
      <c r="E378" s="42">
        <v>2</v>
      </c>
      <c r="F378" s="16">
        <f>IF(C378&lt;&gt;"",$E378*INDEX(Υλικά!$G$3:$G$168,MATCH($C378,Υλικά!$B$3:$B$168,0),1)/INDEX(Υλικά!$E$3:$E$168,MATCH($C378,Υλικά!$B$3:$B$168,0),1),0)</f>
        <v>15.6</v>
      </c>
      <c r="G378" s="17">
        <f>IF(C378&lt;&gt;"",$E378*INDEX(Υλικά!$H$3:$H$168,MATCH($C378,Υλικά!$B$3:$B$168,0),1)/INDEX(Υλικά!$E$3:$E$168,MATCH($C378,Υλικά!$B$3:$B$168,0),1),0)</f>
        <v>1.32</v>
      </c>
      <c r="H378" s="18">
        <f>IF(C378&lt;&gt;"",$E378*INDEX(Υλικά!$I$3:$I$168,MATCH($C378,Υλικά!$B$3:$B$168,0),1)/INDEX(Υλικά!$E$3:$E$168,MATCH($C378,Υλικά!$B$3:$B$168,0),1),0)</f>
        <v>13.2</v>
      </c>
      <c r="I378" s="16">
        <f>$F378*Ref!$B$2</f>
        <v>62.4</v>
      </c>
      <c r="J378" s="17">
        <f>$G378*Ref!$B$3</f>
        <v>5.28</v>
      </c>
      <c r="K378" s="18">
        <f>$H378*Ref!$B$4</f>
        <v>118.8</v>
      </c>
      <c r="L378" s="19">
        <f t="shared" si="38"/>
        <v>186.48</v>
      </c>
    </row>
    <row r="379" spans="1:12" x14ac:dyDescent="0.35">
      <c r="A379" s="50">
        <f t="shared" si="14"/>
        <v>1</v>
      </c>
      <c r="B379" s="23" t="s">
        <v>344</v>
      </c>
      <c r="C379" t="s">
        <v>159</v>
      </c>
      <c r="D379" t="s">
        <v>61</v>
      </c>
      <c r="E379" s="42">
        <v>500</v>
      </c>
      <c r="F379" s="16">
        <f>IF(C379&lt;&gt;"",$E379*INDEX(Υλικά!$G$3:$G$168,MATCH($C379,Υλικά!$B$3:$B$168,0),1)/INDEX(Υλικά!$E$3:$E$168,MATCH($C379,Υλικά!$B$3:$B$168,0),1),0)</f>
        <v>130</v>
      </c>
      <c r="G379" s="17">
        <f>IF(C379&lt;&gt;"",$E379*INDEX(Υλικά!$H$3:$H$168,MATCH($C379,Υλικά!$B$3:$B$168,0),1)/INDEX(Υλικά!$E$3:$E$168,MATCH($C379,Υλικά!$B$3:$B$168,0),1),0)</f>
        <v>300</v>
      </c>
      <c r="H379" s="18">
        <f>IF(C379&lt;&gt;"",$E379*INDEX(Υλικά!$I$3:$I$168,MATCH($C379,Υλικά!$B$3:$B$168,0),1)/INDEX(Υλικά!$E$3:$E$168,MATCH($C379,Υλικά!$B$3:$B$168,0),1),0)</f>
        <v>5.5</v>
      </c>
      <c r="I379" s="16">
        <f>$F379*Ref!$B$2</f>
        <v>520</v>
      </c>
      <c r="J379" s="17">
        <f>$G379*Ref!$B$3</f>
        <v>1200</v>
      </c>
      <c r="K379" s="18">
        <f>$H379*Ref!$B$4</f>
        <v>49.5</v>
      </c>
      <c r="L379" s="19">
        <f t="shared" ref="L379:L383" si="39">SUM(I379:K379)</f>
        <v>1769.5</v>
      </c>
    </row>
    <row r="380" spans="1:12" x14ac:dyDescent="0.35">
      <c r="A380" s="50">
        <f t="shared" si="14"/>
        <v>2</v>
      </c>
      <c r="B380" s="23" t="s">
        <v>344</v>
      </c>
      <c r="C380" t="s">
        <v>27</v>
      </c>
      <c r="D380" t="s">
        <v>61</v>
      </c>
      <c r="E380" s="42">
        <v>250</v>
      </c>
      <c r="F380" s="16">
        <f>IF(C380&lt;&gt;"",$E380*INDEX(Υλικά!$G$3:$G$168,MATCH($C380,Υλικά!$B$3:$B$168,0),1)/INDEX(Υλικά!$E$3:$E$168,MATCH($C380,Υλικά!$B$3:$B$168,0),1),0)</f>
        <v>2.75</v>
      </c>
      <c r="G380" s="17">
        <f>IF(C380&lt;&gt;"",$E380*INDEX(Υλικά!$H$3:$H$168,MATCH($C380,Υλικά!$B$3:$B$168,0),1)/INDEX(Υλικά!$E$3:$E$168,MATCH($C380,Υλικά!$B$3:$B$168,0),1),0)</f>
        <v>23.25</v>
      </c>
      <c r="H380" s="18">
        <f>IF(C380&lt;&gt;"",$E380*INDEX(Υλικά!$I$3:$I$168,MATCH($C380,Υλικά!$B$3:$B$168,0),1)/INDEX(Υλικά!$E$3:$E$168,MATCH($C380,Υλικά!$B$3:$B$168,0),1),0)</f>
        <v>0.25</v>
      </c>
      <c r="I380" s="16">
        <f>$F380*Ref!$B$2</f>
        <v>11</v>
      </c>
      <c r="J380" s="17">
        <f>$G380*Ref!$B$3</f>
        <v>93</v>
      </c>
      <c r="K380" s="18">
        <f>$H380*Ref!$B$4</f>
        <v>2.25</v>
      </c>
      <c r="L380" s="19">
        <f t="shared" si="39"/>
        <v>106.25</v>
      </c>
    </row>
    <row r="381" spans="1:12" x14ac:dyDescent="0.35">
      <c r="A381" s="50">
        <f t="shared" si="14"/>
        <v>3</v>
      </c>
      <c r="B381" s="23" t="s">
        <v>344</v>
      </c>
      <c r="C381" t="s">
        <v>120</v>
      </c>
      <c r="D381" t="s">
        <v>61</v>
      </c>
      <c r="E381" s="42">
        <v>200</v>
      </c>
      <c r="F381" s="16">
        <f>IF(C381&lt;&gt;"",$E381*INDEX(Υλικά!$G$3:$G$168,MATCH($C381,Υλικά!$B$3:$B$168,0),1)/INDEX(Υλικά!$E$3:$E$168,MATCH($C381,Υλικά!$B$3:$B$168,0),1),0)</f>
        <v>2.2000000000000002</v>
      </c>
      <c r="G381" s="17">
        <f>IF(C381&lt;&gt;"",$E381*INDEX(Υλικά!$H$3:$H$168,MATCH($C381,Υλικά!$B$3:$B$168,0),1)/INDEX(Υλικά!$E$3:$E$168,MATCH($C381,Υλικά!$B$3:$B$168,0),1),0)</f>
        <v>19.399999999999999</v>
      </c>
      <c r="H381" s="18">
        <f>IF(C381&lt;&gt;"",$E381*INDEX(Υλικά!$I$3:$I$168,MATCH($C381,Υλικά!$B$3:$B$168,0),1)/INDEX(Υλικά!$E$3:$E$168,MATCH($C381,Υλικά!$B$3:$B$168,0),1),0)</f>
        <v>0.4</v>
      </c>
      <c r="I381" s="16">
        <f>$F381*Ref!$B$2</f>
        <v>8.8000000000000007</v>
      </c>
      <c r="J381" s="17">
        <f>$G381*Ref!$B$3</f>
        <v>77.599999999999994</v>
      </c>
      <c r="K381" s="18">
        <f>$H381*Ref!$B$4</f>
        <v>3.6</v>
      </c>
      <c r="L381" s="19">
        <f t="shared" si="39"/>
        <v>89.999999999999986</v>
      </c>
    </row>
    <row r="382" spans="1:12" x14ac:dyDescent="0.35">
      <c r="A382" s="50">
        <f t="shared" si="14"/>
        <v>4</v>
      </c>
      <c r="B382" s="23" t="s">
        <v>344</v>
      </c>
      <c r="C382" t="s">
        <v>8</v>
      </c>
      <c r="D382" t="s">
        <v>61</v>
      </c>
      <c r="E382" s="42">
        <v>50</v>
      </c>
      <c r="F382" s="16">
        <f>IF(C382&lt;&gt;"",$E382*INDEX(Υλικά!$G$3:$G$168,MATCH($C382,Υλικά!$B$3:$B$168,0),1)/INDEX(Υλικά!$E$3:$E$168,MATCH($C382,Υλικά!$B$3:$B$168,0),1),0)</f>
        <v>0</v>
      </c>
      <c r="G382" s="17">
        <f>IF(C382&lt;&gt;"",$E382*INDEX(Υλικά!$H$3:$H$168,MATCH($C382,Υλικά!$B$3:$B$168,0),1)/INDEX(Υλικά!$E$3:$E$168,MATCH($C382,Υλικά!$B$3:$B$168,0),1),0)</f>
        <v>0</v>
      </c>
      <c r="H382" s="18">
        <f>IF(C382&lt;&gt;"",$E382*INDEX(Υλικά!$I$3:$I$168,MATCH($C382,Υλικά!$B$3:$B$168,0),1)/INDEX(Υλικά!$E$3:$E$168,MATCH($C382,Υλικά!$B$3:$B$168,0),1),0)</f>
        <v>46.65</v>
      </c>
      <c r="I382" s="16">
        <f>$F382*Ref!$B$2</f>
        <v>0</v>
      </c>
      <c r="J382" s="17">
        <f>$G382*Ref!$B$3</f>
        <v>0</v>
      </c>
      <c r="K382" s="18">
        <f>$H382*Ref!$B$4</f>
        <v>419.84999999999997</v>
      </c>
      <c r="L382" s="19">
        <f t="shared" si="39"/>
        <v>419.84999999999997</v>
      </c>
    </row>
    <row r="383" spans="1:12" x14ac:dyDescent="0.35">
      <c r="A383" s="50">
        <f t="shared" si="14"/>
        <v>5</v>
      </c>
      <c r="B383" s="23" t="s">
        <v>344</v>
      </c>
      <c r="C383" t="s">
        <v>162</v>
      </c>
      <c r="D383" t="s">
        <v>61</v>
      </c>
      <c r="E383" s="42">
        <v>250</v>
      </c>
      <c r="F383" s="16">
        <f>IF(C383&lt;&gt;"",$E383*INDEX(Υλικά!$G$3:$G$168,MATCH($C383,Υλικά!$B$3:$B$168,0),1)/INDEX(Υλικά!$E$3:$E$168,MATCH($C383,Υλικά!$B$3:$B$168,0),1),0)</f>
        <v>3</v>
      </c>
      <c r="G383" s="17">
        <f>IF(C383&lt;&gt;"",$E383*INDEX(Υλικά!$H$3:$H$168,MATCH($C383,Υλικά!$B$3:$B$168,0),1)/INDEX(Υλικά!$E$3:$E$168,MATCH($C383,Υλικά!$B$3:$B$168,0),1),0)</f>
        <v>12.25</v>
      </c>
      <c r="H383" s="18">
        <f>IF(C383&lt;&gt;"",$E383*INDEX(Υλικά!$I$3:$I$168,MATCH($C383,Υλικά!$B$3:$B$168,0),1)/INDEX(Υλικά!$E$3:$E$168,MATCH($C383,Υλικά!$B$3:$B$168,0),1),0)</f>
        <v>0.75</v>
      </c>
      <c r="I383" s="16">
        <f>$F383*Ref!$B$2</f>
        <v>12</v>
      </c>
      <c r="J383" s="17">
        <f>$G383*Ref!$B$3</f>
        <v>49</v>
      </c>
      <c r="K383" s="18">
        <f>$H383*Ref!$B$4</f>
        <v>6.75</v>
      </c>
      <c r="L383" s="19">
        <f t="shared" si="39"/>
        <v>67.75</v>
      </c>
    </row>
    <row r="384" spans="1:12" x14ac:dyDescent="0.35">
      <c r="A384" s="51">
        <f t="shared" si="14"/>
        <v>1</v>
      </c>
      <c r="B384" s="23" t="s">
        <v>346</v>
      </c>
      <c r="C384" t="s">
        <v>69</v>
      </c>
      <c r="D384" t="s">
        <v>61</v>
      </c>
      <c r="E384" s="42">
        <v>500</v>
      </c>
      <c r="F384" s="16">
        <f>IF(C384&lt;&gt;"",$E384*INDEX(Υλικά!$G$3:$G$168,MATCH($C384,Υλικά!$B$3:$B$168,0),1)/INDEX(Υλικά!$E$3:$E$168,MATCH($C384,Υλικά!$B$3:$B$168,0),1),0)</f>
        <v>120</v>
      </c>
      <c r="G384" s="17">
        <f>IF(C384&lt;&gt;"",$E384*INDEX(Υλικά!$H$3:$H$168,MATCH($C384,Υλικά!$B$3:$B$168,0),1)/INDEX(Υλικά!$E$3:$E$168,MATCH($C384,Υλικά!$B$3:$B$168,0),1),0)</f>
        <v>0</v>
      </c>
      <c r="H384" s="18">
        <f>IF(C384&lt;&gt;"",$E384*INDEX(Υλικά!$I$3:$I$168,MATCH($C384,Υλικά!$B$3:$B$168,0),1)/INDEX(Υλικά!$E$3:$E$168,MATCH($C384,Υλικά!$B$3:$B$168,0),1),0)</f>
        <v>40</v>
      </c>
      <c r="I384" s="16">
        <f>$F384*Ref!$B$2</f>
        <v>480</v>
      </c>
      <c r="J384" s="17">
        <f>$G384*Ref!$B$3</f>
        <v>0</v>
      </c>
      <c r="K384" s="18">
        <f>$H384*Ref!$B$4</f>
        <v>360</v>
      </c>
      <c r="L384" s="19">
        <f t="shared" ref="L384:L385" si="40">SUM(I384:K384)</f>
        <v>840</v>
      </c>
    </row>
    <row r="385" spans="1:12" x14ac:dyDescent="0.35">
      <c r="A385" s="51">
        <f t="shared" si="14"/>
        <v>2</v>
      </c>
      <c r="B385" s="23" t="s">
        <v>346</v>
      </c>
      <c r="C385" t="s">
        <v>191</v>
      </c>
      <c r="D385" t="s">
        <v>61</v>
      </c>
      <c r="E385" s="42">
        <v>630</v>
      </c>
      <c r="F385" s="16">
        <f>IF(C385&lt;&gt;"",$E385*INDEX(Υλικά!$G$3:$G$168,MATCH($C385,Υλικά!$B$3:$B$168,0),1)/INDEX(Υλικά!$E$3:$E$168,MATCH($C385,Υλικά!$B$3:$B$168,0),1),0)</f>
        <v>9.4499999999999993</v>
      </c>
      <c r="G385" s="17">
        <f>IF(C385&lt;&gt;"",$E385*INDEX(Υλικά!$H$3:$H$168,MATCH($C385,Υλικά!$B$3:$B$168,0),1)/INDEX(Υλικά!$E$3:$E$168,MATCH($C385,Υλικά!$B$3:$B$168,0),1),0)</f>
        <v>88.2</v>
      </c>
      <c r="H385" s="18">
        <f>IF(C385&lt;&gt;"",$E385*INDEX(Υλικά!$I$3:$I$168,MATCH($C385,Υλικά!$B$3:$B$168,0),1)/INDEX(Υλικά!$E$3:$E$168,MATCH($C385,Υλικά!$B$3:$B$168,0),1),0)</f>
        <v>1.89</v>
      </c>
      <c r="I385" s="16">
        <f>$F385*Ref!$B$2</f>
        <v>37.799999999999997</v>
      </c>
      <c r="J385" s="17">
        <f>$G385*Ref!$B$3</f>
        <v>352.8</v>
      </c>
      <c r="K385" s="18">
        <f>$H385*Ref!$B$4</f>
        <v>17.009999999999998</v>
      </c>
      <c r="L385" s="19">
        <f t="shared" si="40"/>
        <v>407.61</v>
      </c>
    </row>
    <row r="386" spans="1:12" x14ac:dyDescent="0.35">
      <c r="A386" s="51">
        <f t="shared" si="14"/>
        <v>3</v>
      </c>
      <c r="B386" s="23" t="s">
        <v>346</v>
      </c>
      <c r="C386" t="s">
        <v>27</v>
      </c>
      <c r="D386" t="s">
        <v>61</v>
      </c>
      <c r="E386" s="42">
        <v>130</v>
      </c>
      <c r="F386" s="16">
        <f>IF(C386&lt;&gt;"",$E386*INDEX(Υλικά!$G$3:$G$168,MATCH($C386,Υλικά!$B$3:$B$168,0),1)/INDEX(Υλικά!$E$3:$E$168,MATCH($C386,Υλικά!$B$3:$B$168,0),1),0)</f>
        <v>1.43</v>
      </c>
      <c r="G386" s="17">
        <f>IF(C386&lt;&gt;"",$E386*INDEX(Υλικά!$H$3:$H$168,MATCH($C386,Υλικά!$B$3:$B$168,0),1)/INDEX(Υλικά!$E$3:$E$168,MATCH($C386,Υλικά!$B$3:$B$168,0),1),0)</f>
        <v>12.09</v>
      </c>
      <c r="H386" s="18">
        <f>IF(C386&lt;&gt;"",$E386*INDEX(Υλικά!$I$3:$I$168,MATCH($C386,Υλικά!$B$3:$B$168,0),1)/INDEX(Υλικά!$E$3:$E$168,MATCH($C386,Υλικά!$B$3:$B$168,0),1),0)</f>
        <v>0.13</v>
      </c>
      <c r="I386" s="16">
        <f>$F386*Ref!$B$2</f>
        <v>5.72</v>
      </c>
      <c r="J386" s="17">
        <f>$G386*Ref!$B$3</f>
        <v>48.36</v>
      </c>
      <c r="K386" s="18">
        <f>$H386*Ref!$B$4</f>
        <v>1.17</v>
      </c>
      <c r="L386" s="19">
        <f t="shared" ref="L386:L389" si="41">SUM(I386:K386)</f>
        <v>55.25</v>
      </c>
    </row>
    <row r="387" spans="1:12" x14ac:dyDescent="0.35">
      <c r="A387" s="51">
        <f t="shared" ref="A387:A426" si="42">IF($B387&lt;&gt;"",IF($B387&lt;&gt;$B386,1,$A386+1),"")</f>
        <v>4</v>
      </c>
      <c r="B387" s="23" t="s">
        <v>346</v>
      </c>
      <c r="C387" t="s">
        <v>120</v>
      </c>
      <c r="D387" t="s">
        <v>61</v>
      </c>
      <c r="E387" s="42">
        <v>150</v>
      </c>
      <c r="F387" s="16">
        <f>IF(C387&lt;&gt;"",$E387*INDEX(Υλικά!$G$3:$G$168,MATCH($C387,Υλικά!$B$3:$B$168,0),1)/INDEX(Υλικά!$E$3:$E$168,MATCH($C387,Υλικά!$B$3:$B$168,0),1),0)</f>
        <v>1.65</v>
      </c>
      <c r="G387" s="17">
        <f>IF(C387&lt;&gt;"",$E387*INDEX(Υλικά!$H$3:$H$168,MATCH($C387,Υλικά!$B$3:$B$168,0),1)/INDEX(Υλικά!$E$3:$E$168,MATCH($C387,Υλικά!$B$3:$B$168,0),1),0)</f>
        <v>14.55</v>
      </c>
      <c r="H387" s="18">
        <f>IF(C387&lt;&gt;"",$E387*INDEX(Υλικά!$I$3:$I$168,MATCH($C387,Υλικά!$B$3:$B$168,0),1)/INDEX(Υλικά!$E$3:$E$168,MATCH($C387,Υλικά!$B$3:$B$168,0),1),0)</f>
        <v>0.3</v>
      </c>
      <c r="I387" s="16">
        <f>$F387*Ref!$B$2</f>
        <v>6.6</v>
      </c>
      <c r="J387" s="17">
        <f>$G387*Ref!$B$3</f>
        <v>58.2</v>
      </c>
      <c r="K387" s="18">
        <f>$H387*Ref!$B$4</f>
        <v>2.6999999999999997</v>
      </c>
      <c r="L387" s="19">
        <f t="shared" si="41"/>
        <v>67.5</v>
      </c>
    </row>
    <row r="388" spans="1:12" x14ac:dyDescent="0.35">
      <c r="A388" s="51">
        <f t="shared" si="42"/>
        <v>5</v>
      </c>
      <c r="B388" s="23" t="s">
        <v>346</v>
      </c>
      <c r="C388" t="s">
        <v>179</v>
      </c>
      <c r="D388" t="s">
        <v>61</v>
      </c>
      <c r="E388" s="42">
        <v>0</v>
      </c>
      <c r="F388" s="16">
        <f>IF(C388&lt;&gt;"",$E388*INDEX(Υλικά!$G$3:$G$168,MATCH($C388,Υλικά!$B$3:$B$168,0),1)/INDEX(Υλικά!$E$3:$E$168,MATCH($C388,Υλικά!$B$3:$B$168,0),1),0)</f>
        <v>0</v>
      </c>
      <c r="G388" s="17">
        <f>IF(C388&lt;&gt;"",$E388*INDEX(Υλικά!$H$3:$H$168,MATCH($C388,Υλικά!$B$3:$B$168,0),1)/INDEX(Υλικά!$E$3:$E$168,MATCH($C388,Υλικά!$B$3:$B$168,0),1),0)</f>
        <v>0</v>
      </c>
      <c r="H388" s="18">
        <f>IF(C388&lt;&gt;"",$E388*INDEX(Υλικά!$I$3:$I$168,MATCH($C388,Υλικά!$B$3:$B$168,0),1)/INDEX(Υλικά!$E$3:$E$168,MATCH($C388,Υλικά!$B$3:$B$168,0),1),0)</f>
        <v>0</v>
      </c>
      <c r="I388" s="16">
        <f>$F388*Ref!$B$2</f>
        <v>0</v>
      </c>
      <c r="J388" s="17">
        <f>$G388*Ref!$B$3</f>
        <v>0</v>
      </c>
      <c r="K388" s="18">
        <f>$H388*Ref!$B$4</f>
        <v>0</v>
      </c>
      <c r="L388" s="19">
        <f t="shared" si="41"/>
        <v>0</v>
      </c>
    </row>
    <row r="389" spans="1:12" x14ac:dyDescent="0.35">
      <c r="A389" s="51">
        <f t="shared" si="42"/>
        <v>6</v>
      </c>
      <c r="B389" s="23" t="s">
        <v>346</v>
      </c>
      <c r="C389" t="s">
        <v>8</v>
      </c>
      <c r="D389" t="s">
        <v>61</v>
      </c>
      <c r="E389" s="42">
        <v>50</v>
      </c>
      <c r="F389" s="16">
        <f>IF(C389&lt;&gt;"",$E389*INDEX(Υλικά!$G$3:$G$168,MATCH($C389,Υλικά!$B$3:$B$168,0),1)/INDEX(Υλικά!$E$3:$E$168,MATCH($C389,Υλικά!$B$3:$B$168,0),1),0)</f>
        <v>0</v>
      </c>
      <c r="G389" s="17">
        <f>IF(C389&lt;&gt;"",$E389*INDEX(Υλικά!$H$3:$H$168,MATCH($C389,Υλικά!$B$3:$B$168,0),1)/INDEX(Υλικά!$E$3:$E$168,MATCH($C389,Υλικά!$B$3:$B$168,0),1),0)</f>
        <v>0</v>
      </c>
      <c r="H389" s="18">
        <f>IF(C389&lt;&gt;"",$E389*INDEX(Υλικά!$I$3:$I$168,MATCH($C389,Υλικά!$B$3:$B$168,0),1)/INDEX(Υλικά!$E$3:$E$168,MATCH($C389,Υλικά!$B$3:$B$168,0),1),0)</f>
        <v>46.65</v>
      </c>
      <c r="I389" s="16">
        <f>$F389*Ref!$B$2</f>
        <v>0</v>
      </c>
      <c r="J389" s="17">
        <f>$G389*Ref!$B$3</f>
        <v>0</v>
      </c>
      <c r="K389" s="18">
        <f>$H389*Ref!$B$4</f>
        <v>419.84999999999997</v>
      </c>
      <c r="L389" s="19">
        <f t="shared" si="41"/>
        <v>419.84999999999997</v>
      </c>
    </row>
    <row r="390" spans="1:12" x14ac:dyDescent="0.35">
      <c r="A390" s="51">
        <f t="shared" si="42"/>
        <v>7</v>
      </c>
      <c r="B390" s="23" t="s">
        <v>346</v>
      </c>
      <c r="C390" t="s">
        <v>162</v>
      </c>
      <c r="D390" t="s">
        <v>61</v>
      </c>
      <c r="E390" s="42">
        <v>230</v>
      </c>
      <c r="F390" s="16">
        <f>IF(C390&lt;&gt;"",$E390*INDEX(Υλικά!$G$3:$G$168,MATCH($C390,Υλικά!$B$3:$B$168,0),1)/INDEX(Υλικά!$E$3:$E$168,MATCH($C390,Υλικά!$B$3:$B$168,0),1),0)</f>
        <v>2.76</v>
      </c>
      <c r="G390" s="17">
        <f>IF(C390&lt;&gt;"",$E390*INDEX(Υλικά!$H$3:$H$168,MATCH($C390,Υλικά!$B$3:$B$168,0),1)/INDEX(Υλικά!$E$3:$E$168,MATCH($C390,Υλικά!$B$3:$B$168,0),1),0)</f>
        <v>11.27</v>
      </c>
      <c r="H390" s="18">
        <f>IF(C390&lt;&gt;"",$E390*INDEX(Υλικά!$I$3:$I$168,MATCH($C390,Υλικά!$B$3:$B$168,0),1)/INDEX(Υλικά!$E$3:$E$168,MATCH($C390,Υλικά!$B$3:$B$168,0),1),0)</f>
        <v>0.69</v>
      </c>
      <c r="I390" s="16">
        <f>$F390*Ref!$B$2</f>
        <v>11.04</v>
      </c>
      <c r="J390" s="17">
        <f>$G390*Ref!$B$3</f>
        <v>45.08</v>
      </c>
      <c r="K390" s="18">
        <f>$H390*Ref!$B$4</f>
        <v>6.2099999999999991</v>
      </c>
      <c r="L390" s="19">
        <f t="shared" ref="L390" si="43">SUM(I390:K390)</f>
        <v>62.33</v>
      </c>
    </row>
    <row r="391" spans="1:12" x14ac:dyDescent="0.35">
      <c r="A391" s="50">
        <f t="shared" si="42"/>
        <v>1</v>
      </c>
      <c r="B391" s="23" t="s">
        <v>352</v>
      </c>
      <c r="C391" t="s">
        <v>69</v>
      </c>
      <c r="D391" t="s">
        <v>61</v>
      </c>
      <c r="E391" s="42">
        <v>1000</v>
      </c>
      <c r="F391" s="16">
        <f>IF(C391&lt;&gt;"",$E391*INDEX(Υλικά!$G$3:$G$168,MATCH($C391,Υλικά!$B$3:$B$168,0),1)/INDEX(Υλικά!$E$3:$E$168,MATCH($C391,Υλικά!$B$3:$B$168,0),1),0)</f>
        <v>240</v>
      </c>
      <c r="G391" s="17">
        <f>IF(C391&lt;&gt;"",$E391*INDEX(Υλικά!$H$3:$H$168,MATCH($C391,Υλικά!$B$3:$B$168,0),1)/INDEX(Υλικά!$E$3:$E$168,MATCH($C391,Υλικά!$B$3:$B$168,0),1),0)</f>
        <v>0</v>
      </c>
      <c r="H391" s="18">
        <f>IF(C391&lt;&gt;"",$E391*INDEX(Υλικά!$I$3:$I$168,MATCH($C391,Υλικά!$B$3:$B$168,0),1)/INDEX(Υλικά!$E$3:$E$168,MATCH($C391,Υλικά!$B$3:$B$168,0),1),0)</f>
        <v>80</v>
      </c>
      <c r="I391" s="16">
        <f>$F391*Ref!$B$2</f>
        <v>960</v>
      </c>
      <c r="J391" s="17">
        <f>$G391*Ref!$B$3</f>
        <v>0</v>
      </c>
      <c r="K391" s="18">
        <f>$H391*Ref!$B$4</f>
        <v>720</v>
      </c>
      <c r="L391" s="19">
        <f t="shared" ref="L391:L397" si="44">SUM(I391:K391)</f>
        <v>1680</v>
      </c>
    </row>
    <row r="392" spans="1:12" x14ac:dyDescent="0.35">
      <c r="A392" s="50">
        <f t="shared" si="42"/>
        <v>2</v>
      </c>
      <c r="B392" s="23" t="s">
        <v>352</v>
      </c>
      <c r="C392" t="s">
        <v>132</v>
      </c>
      <c r="D392" t="s">
        <v>61</v>
      </c>
      <c r="E392" s="42">
        <v>500</v>
      </c>
      <c r="F392" s="16">
        <f>IF(C392&lt;&gt;"",$E392*INDEX(Υλικά!$G$3:$G$168,MATCH($C392,Υλικά!$B$3:$B$168,0),1)/INDEX(Υλικά!$E$3:$E$168,MATCH($C392,Υλικά!$B$3:$B$168,0),1),0)</f>
        <v>135</v>
      </c>
      <c r="G392" s="17">
        <f>IF(C392&lt;&gt;"",$E392*INDEX(Υλικά!$H$3:$H$168,MATCH($C392,Υλικά!$B$3:$B$168,0),1)/INDEX(Υλικά!$E$3:$E$168,MATCH($C392,Υλικά!$B$3:$B$168,0),1),0)</f>
        <v>0</v>
      </c>
      <c r="H392" s="18">
        <f>IF(C392&lt;&gt;"",$E392*INDEX(Υλικά!$I$3:$I$168,MATCH($C392,Υλικά!$B$3:$B$168,0),1)/INDEX(Υλικά!$E$3:$E$168,MATCH($C392,Υλικά!$B$3:$B$168,0),1),0)</f>
        <v>70</v>
      </c>
      <c r="I392" s="16">
        <f>$F392*Ref!$B$2</f>
        <v>540</v>
      </c>
      <c r="J392" s="17">
        <f>$G392*Ref!$B$3</f>
        <v>0</v>
      </c>
      <c r="K392" s="18">
        <f>$H392*Ref!$B$4</f>
        <v>630</v>
      </c>
      <c r="L392" s="19">
        <f t="shared" si="44"/>
        <v>1170</v>
      </c>
    </row>
    <row r="393" spans="1:12" x14ac:dyDescent="0.35">
      <c r="A393" s="50">
        <f t="shared" si="42"/>
        <v>3</v>
      </c>
      <c r="B393" s="23" t="s">
        <v>352</v>
      </c>
      <c r="C393" t="s">
        <v>27</v>
      </c>
      <c r="D393" t="s">
        <v>61</v>
      </c>
      <c r="E393" s="42">
        <v>250</v>
      </c>
      <c r="F393" s="16">
        <f>IF(C393&lt;&gt;"",$E393*INDEX(Υλικά!$G$3:$G$168,MATCH($C393,Υλικά!$B$3:$B$168,0),1)/INDEX(Υλικά!$E$3:$E$168,MATCH($C393,Υλικά!$B$3:$B$168,0),1),0)</f>
        <v>2.75</v>
      </c>
      <c r="G393" s="17">
        <f>IF(C393&lt;&gt;"",$E393*INDEX(Υλικά!$H$3:$H$168,MATCH($C393,Υλικά!$B$3:$B$168,0),1)/INDEX(Υλικά!$E$3:$E$168,MATCH($C393,Υλικά!$B$3:$B$168,0),1),0)</f>
        <v>23.25</v>
      </c>
      <c r="H393" s="18">
        <f>IF(C393&lt;&gt;"",$E393*INDEX(Υλικά!$I$3:$I$168,MATCH($C393,Υλικά!$B$3:$B$168,0),1)/INDEX(Υλικά!$E$3:$E$168,MATCH($C393,Υλικά!$B$3:$B$168,0),1),0)</f>
        <v>0.25</v>
      </c>
      <c r="I393" s="16">
        <f>$F393*Ref!$B$2</f>
        <v>11</v>
      </c>
      <c r="J393" s="17">
        <f>$G393*Ref!$B$3</f>
        <v>93</v>
      </c>
      <c r="K393" s="18">
        <f>$H393*Ref!$B$4</f>
        <v>2.25</v>
      </c>
      <c r="L393" s="19">
        <f t="shared" si="44"/>
        <v>106.25</v>
      </c>
    </row>
    <row r="394" spans="1:12" x14ac:dyDescent="0.35">
      <c r="A394" s="50">
        <f t="shared" si="42"/>
        <v>4</v>
      </c>
      <c r="B394" s="23" t="s">
        <v>352</v>
      </c>
      <c r="C394" t="s">
        <v>42</v>
      </c>
      <c r="D394" t="s">
        <v>61</v>
      </c>
      <c r="E394" s="42">
        <v>200</v>
      </c>
      <c r="F394" s="16">
        <f>IF(C394&lt;&gt;"",$E394*INDEX(Υλικά!$G$3:$G$168,MATCH($C394,Υλικά!$B$3:$B$168,0),1)/INDEX(Υλικά!$E$3:$E$168,MATCH($C394,Υλικά!$B$3:$B$168,0),1),0)</f>
        <v>1.8</v>
      </c>
      <c r="G394" s="17">
        <f>IF(C394&lt;&gt;"",$E394*INDEX(Υλικά!$H$3:$H$168,MATCH($C394,Υλικά!$B$3:$B$168,0),1)/INDEX(Υλικά!$E$3:$E$168,MATCH($C394,Υλικά!$B$3:$B$168,0),1),0)</f>
        <v>7.8</v>
      </c>
      <c r="H394" s="18">
        <f>IF(C394&lt;&gt;"",$E394*INDEX(Υλικά!$I$3:$I$168,MATCH($C394,Υλικά!$B$3:$B$168,0),1)/INDEX(Υλικά!$E$3:$E$168,MATCH($C394,Υλικά!$B$3:$B$168,0),1),0)</f>
        <v>0.4</v>
      </c>
      <c r="I394" s="16">
        <f>$F394*Ref!$B$2</f>
        <v>7.2</v>
      </c>
      <c r="J394" s="17">
        <f>$G394*Ref!$B$3</f>
        <v>31.2</v>
      </c>
      <c r="K394" s="18">
        <f>$H394*Ref!$B$4</f>
        <v>3.6</v>
      </c>
      <c r="L394" s="19">
        <f t="shared" si="44"/>
        <v>42</v>
      </c>
    </row>
    <row r="395" spans="1:12" x14ac:dyDescent="0.35">
      <c r="A395" s="50">
        <f t="shared" si="42"/>
        <v>5</v>
      </c>
      <c r="B395" s="23" t="s">
        <v>352</v>
      </c>
      <c r="C395" t="s">
        <v>138</v>
      </c>
      <c r="D395" t="s">
        <v>61</v>
      </c>
      <c r="E395" s="42">
        <v>200</v>
      </c>
      <c r="F395" s="16">
        <f>IF(C395&lt;&gt;"",$E395*INDEX(Υλικά!$G$3:$G$168,MATCH($C395,Υλικά!$B$3:$B$168,0),1)/INDEX(Υλικά!$E$3:$E$168,MATCH($C395,Υλικά!$B$3:$B$168,0),1),0)</f>
        <v>6.2</v>
      </c>
      <c r="G395" s="17">
        <f>IF(C395&lt;&gt;"",$E395*INDEX(Υλικά!$H$3:$H$168,MATCH($C395,Υλικά!$B$3:$B$168,0),1)/INDEX(Υλικά!$E$3:$E$168,MATCH($C395,Υλικά!$B$3:$B$168,0),1),0)</f>
        <v>6.6</v>
      </c>
      <c r="H395" s="18">
        <f>IF(C395&lt;&gt;"",$E395*INDEX(Υλικά!$I$3:$I$168,MATCH($C395,Υλικά!$B$3:$B$168,0),1)/INDEX(Υλικά!$E$3:$E$168,MATCH($C395,Υλικά!$B$3:$B$168,0),1),0)</f>
        <v>0.6</v>
      </c>
      <c r="I395" s="16">
        <f>$F395*Ref!$B$2</f>
        <v>24.8</v>
      </c>
      <c r="J395" s="17">
        <f>$G395*Ref!$B$3</f>
        <v>26.4</v>
      </c>
      <c r="K395" s="18">
        <f>$H395*Ref!$B$4</f>
        <v>5.3999999999999995</v>
      </c>
      <c r="L395" s="19">
        <f t="shared" si="44"/>
        <v>56.6</v>
      </c>
    </row>
    <row r="396" spans="1:12" x14ac:dyDescent="0.35">
      <c r="A396" s="50">
        <f t="shared" si="42"/>
        <v>6</v>
      </c>
      <c r="B396" s="23" t="s">
        <v>352</v>
      </c>
      <c r="C396" t="s">
        <v>8</v>
      </c>
      <c r="D396" t="s">
        <v>61</v>
      </c>
      <c r="E396" s="42">
        <v>25</v>
      </c>
      <c r="F396" s="16">
        <f>IF(C396&lt;&gt;"",$E396*INDEX(Υλικά!$G$3:$G$168,MATCH($C396,Υλικά!$B$3:$B$168,0),1)/INDEX(Υλικά!$E$3:$E$168,MATCH($C396,Υλικά!$B$3:$B$168,0),1),0)</f>
        <v>0</v>
      </c>
      <c r="G396" s="17">
        <f>IF(C396&lt;&gt;"",$E396*INDEX(Υλικά!$H$3:$H$168,MATCH($C396,Υλικά!$B$3:$B$168,0),1)/INDEX(Υλικά!$E$3:$E$168,MATCH($C396,Υλικά!$B$3:$B$168,0),1),0)</f>
        <v>0</v>
      </c>
      <c r="H396" s="18">
        <f>IF(C396&lt;&gt;"",$E396*INDEX(Υλικά!$I$3:$I$168,MATCH($C396,Υλικά!$B$3:$B$168,0),1)/INDEX(Υλικά!$E$3:$E$168,MATCH($C396,Υλικά!$B$3:$B$168,0),1),0)</f>
        <v>23.324999999999999</v>
      </c>
      <c r="I396" s="16">
        <f>$F396*Ref!$B$2</f>
        <v>0</v>
      </c>
      <c r="J396" s="17">
        <f>$G396*Ref!$B$3</f>
        <v>0</v>
      </c>
      <c r="K396" s="18">
        <f>$H396*Ref!$B$4</f>
        <v>209.92499999999998</v>
      </c>
      <c r="L396" s="19">
        <f t="shared" si="44"/>
        <v>209.92499999999998</v>
      </c>
    </row>
    <row r="397" spans="1:12" x14ac:dyDescent="0.35">
      <c r="A397" s="50">
        <f t="shared" si="42"/>
        <v>7</v>
      </c>
      <c r="B397" s="23" t="s">
        <v>352</v>
      </c>
      <c r="C397" t="s">
        <v>338</v>
      </c>
      <c r="D397" t="s">
        <v>61</v>
      </c>
      <c r="E397" s="42">
        <v>200</v>
      </c>
      <c r="F397" s="16">
        <f>IF(C397&lt;&gt;"",$E397*INDEX(Υλικά!$G$3:$G$168,MATCH($C397,Υλικά!$B$3:$B$168,0),1)/INDEX(Υλικά!$E$3:$E$168,MATCH($C397,Υλικά!$B$3:$B$168,0),1),0)</f>
        <v>23.6</v>
      </c>
      <c r="G397" s="17">
        <f>IF(C397&lt;&gt;"",$E397*INDEX(Υλικά!$H$3:$H$168,MATCH($C397,Υλικά!$B$3:$B$168,0),1)/INDEX(Υλικά!$E$3:$E$168,MATCH($C397,Υλικά!$B$3:$B$168,0),1),0)</f>
        <v>86</v>
      </c>
      <c r="H397" s="18">
        <f>IF(C397&lt;&gt;"",$E397*INDEX(Υλικά!$I$3:$I$168,MATCH($C397,Υλικά!$B$3:$B$168,0),1)/INDEX(Υλικά!$E$3:$E$168,MATCH($C397,Υλικά!$B$3:$B$168,0),1),0)</f>
        <v>6.4</v>
      </c>
      <c r="I397" s="16">
        <f>$F397*Ref!$B$2</f>
        <v>94.4</v>
      </c>
      <c r="J397" s="17">
        <f>$G397*Ref!$B$3</f>
        <v>344</v>
      </c>
      <c r="K397" s="18">
        <f>$H397*Ref!$B$4</f>
        <v>57.6</v>
      </c>
      <c r="L397" s="19">
        <f t="shared" si="44"/>
        <v>496</v>
      </c>
    </row>
    <row r="398" spans="1:12" x14ac:dyDescent="0.35">
      <c r="A398" s="50">
        <f t="shared" si="42"/>
        <v>8</v>
      </c>
      <c r="B398" s="23" t="s">
        <v>352</v>
      </c>
      <c r="C398" t="s">
        <v>21</v>
      </c>
      <c r="D398" t="s">
        <v>22</v>
      </c>
      <c r="E398" s="42">
        <v>5</v>
      </c>
      <c r="F398" s="16">
        <f>IF(C398&lt;&gt;"",$E398*INDEX(Υλικά!$G$3:$G$168,MATCH($C398,Υλικά!$B$3:$B$168,0),1)/INDEX(Υλικά!$E$3:$E$168,MATCH($C398,Υλικά!$B$3:$B$168,0),1),0)</f>
        <v>39</v>
      </c>
      <c r="G398" s="17">
        <f>IF(C398&lt;&gt;"",$E398*INDEX(Υλικά!$H$3:$H$168,MATCH($C398,Υλικά!$B$3:$B$168,0),1)/INDEX(Υλικά!$E$3:$E$168,MATCH($C398,Υλικά!$B$3:$B$168,0),1),0)</f>
        <v>3.3000000000000003</v>
      </c>
      <c r="H398" s="18">
        <f>IF(C398&lt;&gt;"",$E398*INDEX(Υλικά!$I$3:$I$168,MATCH($C398,Υλικά!$B$3:$B$168,0),1)/INDEX(Υλικά!$E$3:$E$168,MATCH($C398,Υλικά!$B$3:$B$168,0),1),0)</f>
        <v>33</v>
      </c>
      <c r="I398" s="16">
        <f>$F398*Ref!$B$2</f>
        <v>156</v>
      </c>
      <c r="J398" s="17">
        <f>$G398*Ref!$B$3</f>
        <v>13.200000000000001</v>
      </c>
      <c r="K398" s="18">
        <f>$H398*Ref!$B$4</f>
        <v>297</v>
      </c>
      <c r="L398" s="19">
        <f t="shared" ref="L398" si="45">SUM(I398:K398)</f>
        <v>466.2</v>
      </c>
    </row>
    <row r="399" spans="1:12" x14ac:dyDescent="0.35">
      <c r="A399" s="50">
        <f t="shared" si="42"/>
        <v>1</v>
      </c>
      <c r="B399" s="23" t="s">
        <v>353</v>
      </c>
      <c r="C399" t="s">
        <v>80</v>
      </c>
      <c r="D399" t="s">
        <v>61</v>
      </c>
      <c r="E399" s="42">
        <v>1300</v>
      </c>
      <c r="F399" s="16">
        <f>IF(C399&lt;&gt;"",$E399*INDEX(Υλικά!$G$3:$G$168,MATCH($C399,Υλικά!$B$3:$B$168,0),1)/INDEX(Υλικά!$E$3:$E$168,MATCH($C399,Υλικά!$B$3:$B$168,0),1),0)</f>
        <v>403</v>
      </c>
      <c r="G399" s="17">
        <f>IF(C399&lt;&gt;"",$E399*INDEX(Υλικά!$H$3:$H$168,MATCH($C399,Υλικά!$B$3:$B$168,0),1)/INDEX(Υλικά!$E$3:$E$168,MATCH($C399,Υλικά!$B$3:$B$168,0),1),0)</f>
        <v>0</v>
      </c>
      <c r="H399" s="18">
        <f>IF(C399&lt;&gt;"",$E399*INDEX(Υλικά!$I$3:$I$168,MATCH($C399,Υλικά!$B$3:$B$168,0),1)/INDEX(Υλικά!$E$3:$E$168,MATCH($C399,Υλικά!$B$3:$B$168,0),1),0)</f>
        <v>46.8</v>
      </c>
      <c r="I399" s="16">
        <f>$F399*Ref!$B$2</f>
        <v>1612</v>
      </c>
      <c r="J399" s="17">
        <f>$G399*Ref!$B$3</f>
        <v>0</v>
      </c>
      <c r="K399" s="18">
        <f>$H399*Ref!$B$4</f>
        <v>421.2</v>
      </c>
      <c r="L399" s="19">
        <f t="shared" ref="L399:L405" si="46">SUM(I399:K399)</f>
        <v>2033.2</v>
      </c>
    </row>
    <row r="400" spans="1:12" x14ac:dyDescent="0.35">
      <c r="A400" s="50">
        <f t="shared" si="42"/>
        <v>2</v>
      </c>
      <c r="B400" s="23" t="s">
        <v>353</v>
      </c>
      <c r="C400" t="s">
        <v>27</v>
      </c>
      <c r="D400" t="s">
        <v>61</v>
      </c>
      <c r="E400" s="42">
        <v>225</v>
      </c>
      <c r="F400" s="16">
        <f>IF(C400&lt;&gt;"",$E400*INDEX(Υλικά!$G$3:$G$168,MATCH($C400,Υλικά!$B$3:$B$168,0),1)/INDEX(Υλικά!$E$3:$E$168,MATCH($C400,Υλικά!$B$3:$B$168,0),1),0)</f>
        <v>2.4750000000000001</v>
      </c>
      <c r="G400" s="17">
        <f>IF(C400&lt;&gt;"",$E400*INDEX(Υλικά!$H$3:$H$168,MATCH($C400,Υλικά!$B$3:$B$168,0),1)/INDEX(Υλικά!$E$3:$E$168,MATCH($C400,Υλικά!$B$3:$B$168,0),1),0)</f>
        <v>20.925000000000001</v>
      </c>
      <c r="H400" s="18">
        <f>IF(C400&lt;&gt;"",$E400*INDEX(Υλικά!$I$3:$I$168,MATCH($C400,Υλικά!$B$3:$B$168,0),1)/INDEX(Υλικά!$E$3:$E$168,MATCH($C400,Υλικά!$B$3:$B$168,0),1),0)</f>
        <v>0.22500000000000001</v>
      </c>
      <c r="I400" s="16">
        <f>$F400*Ref!$B$2</f>
        <v>9.9</v>
      </c>
      <c r="J400" s="17">
        <f>$G400*Ref!$B$3</f>
        <v>83.7</v>
      </c>
      <c r="K400" s="18">
        <f>$H400*Ref!$B$4</f>
        <v>2.0249999999999999</v>
      </c>
      <c r="L400" s="19">
        <f t="shared" si="46"/>
        <v>95.625000000000014</v>
      </c>
    </row>
    <row r="401" spans="1:12" x14ac:dyDescent="0.35">
      <c r="A401" s="50">
        <f t="shared" si="42"/>
        <v>3</v>
      </c>
      <c r="B401" s="23" t="s">
        <v>353</v>
      </c>
      <c r="C401" t="s">
        <v>120</v>
      </c>
      <c r="D401" t="s">
        <v>61</v>
      </c>
      <c r="E401" s="42">
        <v>225</v>
      </c>
      <c r="F401" s="16">
        <f>IF(C401&lt;&gt;"",$E401*INDEX(Υλικά!$G$3:$G$168,MATCH($C401,Υλικά!$B$3:$B$168,0),1)/INDEX(Υλικά!$E$3:$E$168,MATCH($C401,Υλικά!$B$3:$B$168,0),1),0)</f>
        <v>2.4750000000000001</v>
      </c>
      <c r="G401" s="17">
        <f>IF(C401&lt;&gt;"",$E401*INDEX(Υλικά!$H$3:$H$168,MATCH($C401,Υλικά!$B$3:$B$168,0),1)/INDEX(Υλικά!$E$3:$E$168,MATCH($C401,Υλικά!$B$3:$B$168,0),1),0)</f>
        <v>21.824999999999999</v>
      </c>
      <c r="H401" s="18">
        <f>IF(C401&lt;&gt;"",$E401*INDEX(Υλικά!$I$3:$I$168,MATCH($C401,Υλικά!$B$3:$B$168,0),1)/INDEX(Υλικά!$E$3:$E$168,MATCH($C401,Υλικά!$B$3:$B$168,0),1),0)</f>
        <v>0.45</v>
      </c>
      <c r="I401" s="16">
        <f>$F401*Ref!$B$2</f>
        <v>9.9</v>
      </c>
      <c r="J401" s="17">
        <f>$G401*Ref!$B$3</f>
        <v>87.3</v>
      </c>
      <c r="K401" s="18">
        <f>$H401*Ref!$B$4</f>
        <v>4.05</v>
      </c>
      <c r="L401" s="19">
        <f t="shared" si="46"/>
        <v>101.25</v>
      </c>
    </row>
    <row r="402" spans="1:12" x14ac:dyDescent="0.35">
      <c r="A402" s="50">
        <f t="shared" si="42"/>
        <v>4</v>
      </c>
      <c r="B402" s="23" t="s">
        <v>353</v>
      </c>
      <c r="C402" t="s">
        <v>13</v>
      </c>
      <c r="D402" t="s">
        <v>61</v>
      </c>
      <c r="E402" s="42">
        <v>400</v>
      </c>
      <c r="F402" s="16">
        <f>IF(C402&lt;&gt;"",$E402*INDEX(Υλικά!$G$3:$G$168,MATCH($C402,Υλικά!$B$3:$B$168,0),1)/INDEX(Υλικά!$E$3:$E$168,MATCH($C402,Υλικά!$B$3:$B$168,0),1),0)</f>
        <v>3.6</v>
      </c>
      <c r="G402" s="17">
        <f>IF(C402&lt;&gt;"",$E402*INDEX(Υλικά!$H$3:$H$168,MATCH($C402,Υλικά!$B$3:$B$168,0),1)/INDEX(Υλικά!$E$3:$E$168,MATCH($C402,Υλικά!$B$3:$B$168,0),1),0)</f>
        <v>18.399999999999999</v>
      </c>
      <c r="H402" s="18">
        <f>IF(C402&lt;&gt;"",$E402*INDEX(Υλικά!$I$3:$I$168,MATCH($C402,Υλικά!$B$3:$B$168,0),1)/INDEX(Υλικά!$E$3:$E$168,MATCH($C402,Υλικά!$B$3:$B$168,0),1),0)</f>
        <v>0.8</v>
      </c>
      <c r="I402" s="16">
        <f>$F402*Ref!$B$2</f>
        <v>14.4</v>
      </c>
      <c r="J402" s="17">
        <f>$G402*Ref!$B$3</f>
        <v>73.599999999999994</v>
      </c>
      <c r="K402" s="18">
        <f>$H402*Ref!$B$4</f>
        <v>7.2</v>
      </c>
      <c r="L402" s="19">
        <f t="shared" si="46"/>
        <v>95.2</v>
      </c>
    </row>
    <row r="403" spans="1:12" x14ac:dyDescent="0.35">
      <c r="A403" s="50">
        <f t="shared" si="42"/>
        <v>5</v>
      </c>
      <c r="B403" s="23" t="s">
        <v>353</v>
      </c>
      <c r="C403" t="s">
        <v>138</v>
      </c>
      <c r="D403" t="s">
        <v>61</v>
      </c>
      <c r="E403" s="42">
        <v>225</v>
      </c>
      <c r="F403" s="16">
        <f>IF(C403&lt;&gt;"",$E403*INDEX(Υλικά!$G$3:$G$168,MATCH($C403,Υλικά!$B$3:$B$168,0),1)/INDEX(Υλικά!$E$3:$E$168,MATCH($C403,Υλικά!$B$3:$B$168,0),1),0)</f>
        <v>6.9749999999999996</v>
      </c>
      <c r="G403" s="17">
        <f>IF(C403&lt;&gt;"",$E403*INDEX(Υλικά!$H$3:$H$168,MATCH($C403,Υλικά!$B$3:$B$168,0),1)/INDEX(Υλικά!$E$3:$E$168,MATCH($C403,Υλικά!$B$3:$B$168,0),1),0)</f>
        <v>7.4249999999999998</v>
      </c>
      <c r="H403" s="18">
        <f>IF(C403&lt;&gt;"",$E403*INDEX(Υλικά!$I$3:$I$168,MATCH($C403,Υλικά!$B$3:$B$168,0),1)/INDEX(Υλικά!$E$3:$E$168,MATCH($C403,Υλικά!$B$3:$B$168,0),1),0)</f>
        <v>0.67500000000000004</v>
      </c>
      <c r="I403" s="16">
        <f>$F403*Ref!$B$2</f>
        <v>27.9</v>
      </c>
      <c r="J403" s="17">
        <f>$G403*Ref!$B$3</f>
        <v>29.7</v>
      </c>
      <c r="K403" s="18">
        <f>$H403*Ref!$B$4</f>
        <v>6.0750000000000002</v>
      </c>
      <c r="L403" s="19">
        <f t="shared" si="46"/>
        <v>63.674999999999997</v>
      </c>
    </row>
    <row r="404" spans="1:12" x14ac:dyDescent="0.35">
      <c r="A404" s="50">
        <f t="shared" si="42"/>
        <v>6</v>
      </c>
      <c r="B404" s="23" t="s">
        <v>353</v>
      </c>
      <c r="C404" t="s">
        <v>8</v>
      </c>
      <c r="D404" t="s">
        <v>61</v>
      </c>
      <c r="E404" s="42">
        <v>50</v>
      </c>
      <c r="F404" s="16">
        <f>IF(C404&lt;&gt;"",$E404*INDEX(Υλικά!$G$3:$G$168,MATCH($C404,Υλικά!$B$3:$B$168,0),1)/INDEX(Υλικά!$E$3:$E$168,MATCH($C404,Υλικά!$B$3:$B$168,0),1),0)</f>
        <v>0</v>
      </c>
      <c r="G404" s="17">
        <f>IF(C404&lt;&gt;"",$E404*INDEX(Υλικά!$H$3:$H$168,MATCH($C404,Υλικά!$B$3:$B$168,0),1)/INDEX(Υλικά!$E$3:$E$168,MATCH($C404,Υλικά!$B$3:$B$168,0),1),0)</f>
        <v>0</v>
      </c>
      <c r="H404" s="18">
        <f>IF(C404&lt;&gt;"",$E404*INDEX(Υλικά!$I$3:$I$168,MATCH($C404,Υλικά!$B$3:$B$168,0),1)/INDEX(Υλικά!$E$3:$E$168,MATCH($C404,Υλικά!$B$3:$B$168,0),1),0)</f>
        <v>46.65</v>
      </c>
      <c r="I404" s="16">
        <f>$F404*Ref!$B$2</f>
        <v>0</v>
      </c>
      <c r="J404" s="17">
        <f>$G404*Ref!$B$3</f>
        <v>0</v>
      </c>
      <c r="K404" s="18">
        <f>$H404*Ref!$B$4</f>
        <v>419.84999999999997</v>
      </c>
      <c r="L404" s="19">
        <f t="shared" si="46"/>
        <v>419.84999999999997</v>
      </c>
    </row>
    <row r="405" spans="1:12" x14ac:dyDescent="0.35">
      <c r="A405" s="50">
        <f t="shared" si="42"/>
        <v>7</v>
      </c>
      <c r="B405" s="23" t="s">
        <v>353</v>
      </c>
      <c r="C405" t="s">
        <v>158</v>
      </c>
      <c r="D405" t="s">
        <v>61</v>
      </c>
      <c r="E405" s="42">
        <v>220</v>
      </c>
      <c r="F405" s="16">
        <f>IF(C405&lt;&gt;"",$E405*INDEX(Υλικά!$G$3:$G$168,MATCH($C405,Υλικά!$B$3:$B$168,0),1)/INDEX(Υλικά!$E$3:$E$168,MATCH($C405,Υλικά!$B$3:$B$168,0),1),0)</f>
        <v>66</v>
      </c>
      <c r="G405" s="17">
        <f>IF(C405&lt;&gt;"",$E405*INDEX(Υλικά!$H$3:$H$168,MATCH($C405,Υλικά!$B$3:$B$168,0),1)/INDEX(Υλικά!$E$3:$E$168,MATCH($C405,Υλικά!$B$3:$B$168,0),1),0)</f>
        <v>0</v>
      </c>
      <c r="H405" s="18">
        <f>IF(C405&lt;&gt;"",$E405*INDEX(Υλικά!$I$3:$I$168,MATCH($C405,Υλικά!$B$3:$B$168,0),1)/INDEX(Υλικά!$E$3:$E$168,MATCH($C405,Υλικά!$B$3:$B$168,0),1),0)</f>
        <v>74.8</v>
      </c>
      <c r="I405" s="16">
        <f>$F405*Ref!$B$2</f>
        <v>264</v>
      </c>
      <c r="J405" s="17">
        <f>$G405*Ref!$B$3</f>
        <v>0</v>
      </c>
      <c r="K405" s="18">
        <f>$H405*Ref!$B$4</f>
        <v>673.19999999999993</v>
      </c>
      <c r="L405" s="19">
        <f t="shared" si="46"/>
        <v>937.19999999999993</v>
      </c>
    </row>
    <row r="406" spans="1:12" x14ac:dyDescent="0.35">
      <c r="A406" s="60">
        <f t="shared" si="42"/>
        <v>1</v>
      </c>
      <c r="B406" s="23" t="s">
        <v>355</v>
      </c>
      <c r="C406" t="s">
        <v>21</v>
      </c>
      <c r="D406" t="s">
        <v>22</v>
      </c>
      <c r="E406" s="42">
        <v>2</v>
      </c>
      <c r="F406" s="16">
        <f>IF(C406&lt;&gt;"",$E406*INDEX(Υλικά!$G$3:$G$168,MATCH($C406,Υλικά!$B$3:$B$168,0),1)/INDEX(Υλικά!$E$3:$E$168,MATCH($C406,Υλικά!$B$3:$B$168,0),1),0)</f>
        <v>15.6</v>
      </c>
      <c r="G406" s="17">
        <f>IF(C406&lt;&gt;"",$E406*INDEX(Υλικά!$H$3:$H$168,MATCH($C406,Υλικά!$B$3:$B$168,0),1)/INDEX(Υλικά!$E$3:$E$168,MATCH($C406,Υλικά!$B$3:$B$168,0),1),0)</f>
        <v>1.32</v>
      </c>
      <c r="H406" s="18">
        <f>IF(C406&lt;&gt;"",$E406*INDEX(Υλικά!$I$3:$I$168,MATCH($C406,Υλικά!$B$3:$B$168,0),1)/INDEX(Υλικά!$E$3:$E$168,MATCH($C406,Υλικά!$B$3:$B$168,0),1),0)</f>
        <v>13.2</v>
      </c>
      <c r="I406" s="16">
        <f>$F406*Ref!$B$2</f>
        <v>62.4</v>
      </c>
      <c r="J406" s="17">
        <f>$G406*Ref!$B$3</f>
        <v>5.28</v>
      </c>
      <c r="K406" s="18">
        <f>$H406*Ref!$B$4</f>
        <v>118.8</v>
      </c>
      <c r="L406" s="19">
        <f t="shared" ref="L406" si="47">SUM(I406:K406)</f>
        <v>186.48</v>
      </c>
    </row>
    <row r="407" spans="1:12" x14ac:dyDescent="0.35">
      <c r="A407" s="60">
        <f t="shared" si="42"/>
        <v>2</v>
      </c>
      <c r="B407" s="23" t="s">
        <v>355</v>
      </c>
      <c r="C407" t="s">
        <v>32</v>
      </c>
      <c r="D407" t="s">
        <v>61</v>
      </c>
      <c r="E407" s="42">
        <v>150</v>
      </c>
      <c r="F407" s="16">
        <f>IF(C407&lt;&gt;"",$E407*INDEX(Υλικά!$G$3:$G$168,MATCH($C407,Υλικά!$B$3:$B$168,0),1)/INDEX(Υλικά!$E$3:$E$168,MATCH($C407,Υλικά!$B$3:$B$168,0),1),0)</f>
        <v>12</v>
      </c>
      <c r="G407" s="17">
        <f>IF(C407&lt;&gt;"",$E407*INDEX(Υλικά!$H$3:$H$168,MATCH($C407,Υλικά!$B$3:$B$168,0),1)/INDEX(Υλικά!$E$3:$E$168,MATCH($C407,Υλικά!$B$3:$B$168,0),1),0)</f>
        <v>6</v>
      </c>
      <c r="H407" s="18">
        <f>IF(C407&lt;&gt;"",$E407*INDEX(Υλικά!$I$3:$I$168,MATCH($C407,Υλικά!$B$3:$B$168,0),1)/INDEX(Υλικά!$E$3:$E$168,MATCH($C407,Υλικά!$B$3:$B$168,0),1),0)</f>
        <v>3</v>
      </c>
      <c r="I407" s="16">
        <f>$F407*Ref!$B$2</f>
        <v>48</v>
      </c>
      <c r="J407" s="17">
        <f>$G407*Ref!$B$3</f>
        <v>24</v>
      </c>
      <c r="K407" s="18">
        <f>$H407*Ref!$B$4</f>
        <v>27</v>
      </c>
      <c r="L407" s="19">
        <f t="shared" ref="L407" si="48">SUM(I407:K407)</f>
        <v>99</v>
      </c>
    </row>
    <row r="408" spans="1:12" x14ac:dyDescent="0.35">
      <c r="A408" s="60">
        <f t="shared" si="42"/>
        <v>3</v>
      </c>
      <c r="B408" s="23" t="s">
        <v>355</v>
      </c>
      <c r="C408" t="s">
        <v>356</v>
      </c>
      <c r="D408" t="s">
        <v>22</v>
      </c>
      <c r="E408" s="42">
        <v>1</v>
      </c>
      <c r="F408" s="16">
        <f>IF(C408&lt;&gt;"",$E408*INDEX(Υλικά!$G$3:$G$168,MATCH($C408,Υλικά!$B$3:$B$168,0),1)/INDEX(Υλικά!$E$3:$E$168,MATCH($C408,Υλικά!$B$3:$B$168,0),1),0)</f>
        <v>39</v>
      </c>
      <c r="G408" s="17">
        <f>IF(C408&lt;&gt;"",$E408*INDEX(Υλικά!$H$3:$H$168,MATCH($C408,Υλικά!$B$3:$B$168,0),1)/INDEX(Υλικά!$E$3:$E$168,MATCH($C408,Υλικά!$B$3:$B$168,0),1),0)</f>
        <v>0</v>
      </c>
      <c r="H408" s="18">
        <f>IF(C408&lt;&gt;"",$E408*INDEX(Υλικά!$I$3:$I$168,MATCH($C408,Υλικά!$B$3:$B$168,0),1)/INDEX(Υλικά!$E$3:$E$168,MATCH($C408,Υλικά!$B$3:$B$168,0),1),0)</f>
        <v>1</v>
      </c>
      <c r="I408" s="16">
        <f>$F408*Ref!$B$2</f>
        <v>156</v>
      </c>
      <c r="J408" s="17">
        <f>$G408*Ref!$B$3</f>
        <v>0</v>
      </c>
      <c r="K408" s="18">
        <f>$H408*Ref!$B$4</f>
        <v>9</v>
      </c>
      <c r="L408" s="19">
        <f t="shared" ref="L408" si="49">SUM(I408:K408)</f>
        <v>165</v>
      </c>
    </row>
    <row r="409" spans="1:12" x14ac:dyDescent="0.35">
      <c r="A409" s="60">
        <f t="shared" si="42"/>
        <v>4</v>
      </c>
      <c r="B409" s="23" t="s">
        <v>355</v>
      </c>
      <c r="C409" t="s">
        <v>8</v>
      </c>
      <c r="D409" t="s">
        <v>61</v>
      </c>
      <c r="E409" s="42">
        <v>10</v>
      </c>
      <c r="F409" s="16">
        <f>IF(C409&lt;&gt;"",$E409*INDEX(Υλικά!$G$3:$G$168,MATCH($C409,Υλικά!$B$3:$B$168,0),1)/INDEX(Υλικά!$E$3:$E$168,MATCH($C409,Υλικά!$B$3:$B$168,0),1),0)</f>
        <v>0</v>
      </c>
      <c r="G409" s="17">
        <f>IF(C409&lt;&gt;"",$E409*INDEX(Υλικά!$H$3:$H$168,MATCH($C409,Υλικά!$B$3:$B$168,0),1)/INDEX(Υλικά!$E$3:$E$168,MATCH($C409,Υλικά!$B$3:$B$168,0),1),0)</f>
        <v>0</v>
      </c>
      <c r="H409" s="18">
        <f>IF(C409&lt;&gt;"",$E409*INDEX(Υλικά!$I$3:$I$168,MATCH($C409,Υλικά!$B$3:$B$168,0),1)/INDEX(Υλικά!$E$3:$E$168,MATCH($C409,Υλικά!$B$3:$B$168,0),1),0)</f>
        <v>9.33</v>
      </c>
      <c r="I409" s="16">
        <f>$F409*Ref!$B$2</f>
        <v>0</v>
      </c>
      <c r="J409" s="17">
        <f>$G409*Ref!$B$3</f>
        <v>0</v>
      </c>
      <c r="K409" s="18">
        <f>$H409*Ref!$B$4</f>
        <v>83.97</v>
      </c>
      <c r="L409" s="19">
        <f t="shared" ref="L409" si="50">SUM(I409:K409)</f>
        <v>83.97</v>
      </c>
    </row>
    <row r="410" spans="1:12" x14ac:dyDescent="0.35">
      <c r="A410" s="66">
        <f t="shared" si="42"/>
        <v>1</v>
      </c>
      <c r="B410" s="23" t="s">
        <v>358</v>
      </c>
      <c r="C410" t="s">
        <v>234</v>
      </c>
      <c r="D410" t="s">
        <v>61</v>
      </c>
      <c r="E410" s="42">
        <v>250</v>
      </c>
      <c r="F410" s="16">
        <f>IF(C410&lt;&gt;"",$E410*INDEX(Υλικά!$G$3:$G$168,MATCH($C410,Υλικά!$B$3:$B$168,0),1)/INDEX(Υλικά!$E$3:$E$168,MATCH($C410,Υλικά!$B$3:$B$168,0),1),0)</f>
        <v>47.5</v>
      </c>
      <c r="G410" s="17">
        <f>IF(C410&lt;&gt;"",$E410*INDEX(Υλικά!$H$3:$H$168,MATCH($C410,Υλικά!$B$3:$B$168,0),1)/INDEX(Υλικά!$E$3:$E$168,MATCH($C410,Υλικά!$B$3:$B$168,0),1),0)</f>
        <v>152.5</v>
      </c>
      <c r="H410" s="18">
        <f>IF(C410&lt;&gt;"",$E410*INDEX(Υλικά!$I$3:$I$168,MATCH($C410,Υλικά!$B$3:$B$168,0),1)/INDEX(Υλικά!$E$3:$E$168,MATCH($C410,Υλικά!$B$3:$B$168,0),1),0)</f>
        <v>15</v>
      </c>
      <c r="I410" s="16">
        <f>$F410*Ref!$B$2</f>
        <v>190</v>
      </c>
      <c r="J410" s="17">
        <f>$G410*Ref!$B$3</f>
        <v>610</v>
      </c>
      <c r="K410" s="18">
        <f>$H410*Ref!$B$4</f>
        <v>135</v>
      </c>
      <c r="L410" s="19">
        <f t="shared" ref="L410" si="51">SUM(I410:K410)</f>
        <v>935</v>
      </c>
    </row>
    <row r="411" spans="1:12" x14ac:dyDescent="0.35">
      <c r="A411" s="66">
        <f t="shared" si="42"/>
        <v>2</v>
      </c>
      <c r="B411" s="23" t="s">
        <v>358</v>
      </c>
      <c r="C411" t="s">
        <v>359</v>
      </c>
      <c r="D411" t="s">
        <v>61</v>
      </c>
      <c r="E411" s="42">
        <v>100</v>
      </c>
      <c r="F411" s="16">
        <f>IF(C411&lt;&gt;"",$E411*INDEX(Υλικά!$G$3:$G$168,MATCH($C411,Υλικά!$B$3:$B$168,0),1)/INDEX(Υλικά!$E$3:$E$168,MATCH($C411,Υλικά!$B$3:$B$168,0),1),0)</f>
        <v>25</v>
      </c>
      <c r="G411" s="17">
        <f>IF(C411&lt;&gt;"",$E411*INDEX(Υλικά!$H$3:$H$168,MATCH($C411,Υλικά!$B$3:$B$168,0),1)/INDEX(Υλικά!$E$3:$E$168,MATCH($C411,Υλικά!$B$3:$B$168,0),1),0)</f>
        <v>1.7</v>
      </c>
      <c r="H411" s="18">
        <f>IF(C411&lt;&gt;"",$E411*INDEX(Υλικά!$I$3:$I$168,MATCH($C411,Υλικά!$B$3:$B$168,0),1)/INDEX(Υλικά!$E$3:$E$168,MATCH($C411,Υλικά!$B$3:$B$168,0),1),0)</f>
        <v>60</v>
      </c>
      <c r="I411" s="16">
        <f>$F411*Ref!$B$2</f>
        <v>100</v>
      </c>
      <c r="J411" s="17">
        <f>$G411*Ref!$B$3</f>
        <v>6.8</v>
      </c>
      <c r="K411" s="18">
        <f>$H411*Ref!$B$4</f>
        <v>540</v>
      </c>
      <c r="L411" s="19">
        <f t="shared" ref="L411" si="52">SUM(I411:K411)</f>
        <v>646.79999999999995</v>
      </c>
    </row>
    <row r="412" spans="1:12" x14ac:dyDescent="0.35">
      <c r="A412" s="50">
        <f t="shared" si="42"/>
        <v>1</v>
      </c>
      <c r="B412" s="23" t="s">
        <v>361</v>
      </c>
      <c r="C412" s="3" t="s">
        <v>69</v>
      </c>
      <c r="D412" s="3" t="str">
        <f>IF(C412&lt;&gt;"",INDEX(Υλικά!$D$3:$D$130,MATCH(C412,Υλικά!$B$3:$B$130,0),1),"")</f>
        <v>gr</v>
      </c>
      <c r="E412" s="3">
        <v>600</v>
      </c>
      <c r="F412" s="16">
        <f>IF(C412&lt;&gt;"",$E412*INDEX(Υλικά!$G$3:$G$168,MATCH($C412,Υλικά!$B$3:$B$168,0),1)/INDEX(Υλικά!$E$3:$E$168,MATCH($C412,Υλικά!$B$3:$B$168,0),1),0)</f>
        <v>144</v>
      </c>
      <c r="G412" s="17">
        <f>IF(C412&lt;&gt;"",$E412*INDEX(Υλικά!$H$3:$H$168,MATCH($C412,Υλικά!$B$3:$B$168,0),1)/INDEX(Υλικά!$E$3:$E$168,MATCH($C412,Υλικά!$B$3:$B$168,0),1),0)</f>
        <v>0</v>
      </c>
      <c r="H412" s="18">
        <f>IF(C412&lt;&gt;"",$E412*INDEX(Υλικά!$I$3:$I$168,MATCH($C412,Υλικά!$B$3:$B$168,0),1)/INDEX(Υλικά!$E$3:$E$168,MATCH($C412,Υλικά!$B$3:$B$168,0),1),0)</f>
        <v>48</v>
      </c>
      <c r="I412" s="16">
        <f>$F412*Ref!$B$2</f>
        <v>576</v>
      </c>
      <c r="J412" s="17">
        <f>$G412*Ref!$B$3</f>
        <v>0</v>
      </c>
      <c r="K412" s="18">
        <f>$H412*Ref!$B$4</f>
        <v>432</v>
      </c>
      <c r="L412" s="19">
        <f t="shared" ref="L412:L415" si="53">SUM(I412:K412)</f>
        <v>1008</v>
      </c>
    </row>
    <row r="413" spans="1:12" x14ac:dyDescent="0.35">
      <c r="A413" s="50">
        <f t="shared" si="42"/>
        <v>2</v>
      </c>
      <c r="B413" s="23" t="s">
        <v>361</v>
      </c>
      <c r="C413" s="3" t="s">
        <v>122</v>
      </c>
      <c r="D413" s="3" t="str">
        <f>IF(C413&lt;&gt;"",INDEX(Υλικά!$D$3:$D$130,MATCH(C413,Υλικά!$B$3:$B$130,0),1),"")</f>
        <v>gr</v>
      </c>
      <c r="E413" s="3">
        <v>150</v>
      </c>
      <c r="F413" s="16">
        <f>IF(C413&lt;&gt;"",$E413*INDEX(Υλικά!$G$3:$G$168,MATCH($C413,Υλικά!$B$3:$B$168,0),1)/INDEX(Υλικά!$E$3:$E$168,MATCH($C413,Υλικά!$B$3:$B$168,0),1),0)</f>
        <v>21.75</v>
      </c>
      <c r="G413" s="17">
        <f>IF(C413&lt;&gt;"",$E413*INDEX(Υλικά!$H$3:$H$168,MATCH($C413,Υλικά!$B$3:$B$168,0),1)/INDEX(Υλικά!$E$3:$E$168,MATCH($C413,Υλικά!$B$3:$B$168,0),1),0)</f>
        <v>103.65</v>
      </c>
      <c r="H413" s="18">
        <f>IF(C413&lt;&gt;"",$E413*INDEX(Υλικά!$I$3:$I$168,MATCH($C413,Υλικά!$B$3:$B$168,0),1)/INDEX(Υλικά!$E$3:$E$168,MATCH($C413,Υλικά!$B$3:$B$168,0),1),0)</f>
        <v>11.25</v>
      </c>
      <c r="I413" s="16">
        <f>$F413*Ref!$B$2</f>
        <v>87</v>
      </c>
      <c r="J413" s="17">
        <f>$G413*Ref!$B$3</f>
        <v>414.6</v>
      </c>
      <c r="K413" s="18">
        <f>$H413*Ref!$B$4</f>
        <v>101.25</v>
      </c>
      <c r="L413" s="19">
        <f t="shared" si="53"/>
        <v>602.85</v>
      </c>
    </row>
    <row r="414" spans="1:12" x14ac:dyDescent="0.35">
      <c r="A414" s="50">
        <f t="shared" si="42"/>
        <v>3</v>
      </c>
      <c r="B414" s="23" t="s">
        <v>361</v>
      </c>
      <c r="C414" s="3" t="s">
        <v>8</v>
      </c>
      <c r="D414" s="3" t="str">
        <f>IF(C414&lt;&gt;"",INDEX(Υλικά!$D$3:$D$130,MATCH(C414,Υλικά!$B$3:$B$130,0),1),"")</f>
        <v>gr</v>
      </c>
      <c r="E414" s="3">
        <v>20</v>
      </c>
      <c r="F414" s="16">
        <f>IF(C414&lt;&gt;"",$E414*INDEX(Υλικά!$G$3:$G$168,MATCH($C414,Υλικά!$B$3:$B$168,0),1)/INDEX(Υλικά!$E$3:$E$168,MATCH($C414,Υλικά!$B$3:$B$168,0),1),0)</f>
        <v>0</v>
      </c>
      <c r="G414" s="17">
        <f>IF(C414&lt;&gt;"",$E414*INDEX(Υλικά!$H$3:$H$168,MATCH($C414,Υλικά!$B$3:$B$168,0),1)/INDEX(Υλικά!$E$3:$E$168,MATCH($C414,Υλικά!$B$3:$B$168,0),1),0)</f>
        <v>0</v>
      </c>
      <c r="H414" s="18">
        <f>IF(C414&lt;&gt;"",$E414*INDEX(Υλικά!$I$3:$I$168,MATCH($C414,Υλικά!$B$3:$B$168,0),1)/INDEX(Υλικά!$E$3:$E$168,MATCH($C414,Υλικά!$B$3:$B$168,0),1),0)</f>
        <v>18.66</v>
      </c>
      <c r="I414" s="16">
        <f>$F414*Ref!$B$2</f>
        <v>0</v>
      </c>
      <c r="J414" s="17">
        <f>$G414*Ref!$B$3</f>
        <v>0</v>
      </c>
      <c r="K414" s="18">
        <f>$H414*Ref!$B$4</f>
        <v>167.94</v>
      </c>
      <c r="L414" s="19">
        <f t="shared" si="53"/>
        <v>167.94</v>
      </c>
    </row>
    <row r="415" spans="1:12" x14ac:dyDescent="0.35">
      <c r="A415" s="50">
        <f t="shared" si="42"/>
        <v>4</v>
      </c>
      <c r="B415" s="23" t="s">
        <v>361</v>
      </c>
      <c r="C415" t="s">
        <v>27</v>
      </c>
      <c r="D415" t="s">
        <v>61</v>
      </c>
      <c r="E415" s="41">
        <v>100</v>
      </c>
      <c r="F415" s="16">
        <f>IF(C415&lt;&gt;"",$E415*INDEX(Υλικά!$G$3:$G$168,MATCH($C415,Υλικά!$B$3:$B$168,0),1)/INDEX(Υλικά!$E$3:$E$168,MATCH($C415,Υλικά!$B$3:$B$168,0),1),0)</f>
        <v>1.1000000000000001</v>
      </c>
      <c r="G415" s="17">
        <f>IF(C415&lt;&gt;"",$E415*INDEX(Υλικά!$H$3:$H$168,MATCH($C415,Υλικά!$B$3:$B$168,0),1)/INDEX(Υλικά!$E$3:$E$168,MATCH($C415,Υλικά!$B$3:$B$168,0),1),0)</f>
        <v>9.3000000000000007</v>
      </c>
      <c r="H415" s="18">
        <f>IF(C415&lt;&gt;"",$E415*INDEX(Υλικά!$I$3:$I$168,MATCH($C415,Υλικά!$B$3:$B$168,0),1)/INDEX(Υλικά!$E$3:$E$168,MATCH($C415,Υλικά!$B$3:$B$168,0),1),0)</f>
        <v>0.1</v>
      </c>
      <c r="I415" s="16">
        <f>$F415*Ref!$B$2</f>
        <v>4.4000000000000004</v>
      </c>
      <c r="J415" s="17">
        <f>$G415*Ref!$B$3</f>
        <v>37.200000000000003</v>
      </c>
      <c r="K415" s="18">
        <f>$H415*Ref!$B$4</f>
        <v>0.9</v>
      </c>
      <c r="L415" s="19">
        <f t="shared" si="53"/>
        <v>42.5</v>
      </c>
    </row>
    <row r="416" spans="1:12" x14ac:dyDescent="0.35">
      <c r="A416" s="50">
        <f t="shared" si="42"/>
        <v>1</v>
      </c>
      <c r="B416" s="23" t="s">
        <v>362</v>
      </c>
      <c r="C416" t="s">
        <v>203</v>
      </c>
      <c r="D416" t="s">
        <v>61</v>
      </c>
      <c r="E416" s="41">
        <v>220</v>
      </c>
      <c r="F416" s="16">
        <f>IF(C416&lt;&gt;"",$E416*INDEX(Υλικά!$G$3:$G$168,MATCH($C416,Υλικά!$B$3:$B$168,0),1)/INDEX(Υλικά!$E$3:$E$168,MATCH($C416,Υλικά!$B$3:$B$168,0),1),0)</f>
        <v>19.139999999999997</v>
      </c>
      <c r="G416" s="17">
        <f>IF(C416&lt;&gt;"",$E416*INDEX(Υλικά!$H$3:$H$168,MATCH($C416,Υλικά!$B$3:$B$168,0),1)/INDEX(Υλικά!$E$3:$E$168,MATCH($C416,Υλικά!$B$3:$B$168,0),1),0)</f>
        <v>129.58000000000001</v>
      </c>
      <c r="H416" s="18">
        <f>IF(C416&lt;&gt;"",$E416*INDEX(Υλικά!$I$3:$I$168,MATCH($C416,Υλικά!$B$3:$B$168,0),1)/INDEX(Υλικά!$E$3:$E$168,MATCH($C416,Υλικά!$B$3:$B$168,0),1),0)</f>
        <v>1.98</v>
      </c>
      <c r="I416" s="16">
        <f>$F416*Ref!$B$2</f>
        <v>76.559999999999988</v>
      </c>
      <c r="J416" s="17">
        <f>$G416*Ref!$B$3</f>
        <v>518.32000000000005</v>
      </c>
      <c r="K416" s="18">
        <f>$H416*Ref!$B$4</f>
        <v>17.82</v>
      </c>
      <c r="L416" s="19">
        <f t="shared" ref="L416:L426" si="54">SUM(I416:K416)</f>
        <v>612.70000000000005</v>
      </c>
    </row>
    <row r="417" spans="1:13" x14ac:dyDescent="0.35">
      <c r="A417" s="50">
        <f t="shared" si="42"/>
        <v>2</v>
      </c>
      <c r="B417" s="23" t="s">
        <v>362</v>
      </c>
      <c r="C417" t="s">
        <v>220</v>
      </c>
      <c r="D417" t="s">
        <v>61</v>
      </c>
      <c r="E417" s="41">
        <v>550</v>
      </c>
      <c r="F417" s="16">
        <f>IF(C417&lt;&gt;"",$E417*INDEX(Υλικά!$G$3:$G$168,MATCH($C417,Υλικά!$B$3:$B$168,0),1)/INDEX(Υλικά!$E$3:$E$168,MATCH($C417,Υλικά!$B$3:$B$168,0),1),0)</f>
        <v>60.5</v>
      </c>
      <c r="G417" s="17">
        <f>IF(C417&lt;&gt;"",$E417*INDEX(Υλικά!$H$3:$H$168,MATCH($C417,Υλικά!$B$3:$B$168,0),1)/INDEX(Υλικά!$E$3:$E$168,MATCH($C417,Υλικά!$B$3:$B$168,0),1),0)</f>
        <v>22</v>
      </c>
      <c r="H417" s="18">
        <f>IF(C417&lt;&gt;"",$E417*INDEX(Υλικά!$I$3:$I$168,MATCH($C417,Υλικά!$B$3:$B$168,0),1)/INDEX(Υλικά!$E$3:$E$168,MATCH($C417,Υλικά!$B$3:$B$168,0),1),0)</f>
        <v>22</v>
      </c>
      <c r="I417" s="16">
        <f>$F417*Ref!$B$2</f>
        <v>242</v>
      </c>
      <c r="J417" s="17">
        <f>$G417*Ref!$B$3</f>
        <v>88</v>
      </c>
      <c r="K417" s="18">
        <f>$H417*Ref!$B$4</f>
        <v>198</v>
      </c>
      <c r="L417" s="19">
        <f t="shared" si="54"/>
        <v>528</v>
      </c>
    </row>
    <row r="418" spans="1:13" x14ac:dyDescent="0.35">
      <c r="A418" s="50">
        <f t="shared" si="42"/>
        <v>3</v>
      </c>
      <c r="B418" s="23" t="s">
        <v>362</v>
      </c>
      <c r="C418" t="s">
        <v>46</v>
      </c>
      <c r="D418" t="s">
        <v>61</v>
      </c>
      <c r="E418" s="41">
        <v>220</v>
      </c>
      <c r="F418" s="16">
        <f>IF(C418&lt;&gt;"",$E418*INDEX(Υλικά!$G$3:$G$168,MATCH($C418,Υλικά!$B$3:$B$168,0),1)/INDEX(Υλικά!$E$3:$E$168,MATCH($C418,Υλικά!$B$3:$B$168,0),1),0)</f>
        <v>31.24</v>
      </c>
      <c r="G418" s="17">
        <f>IF(C418&lt;&gt;"",$E418*INDEX(Υλικά!$H$3:$H$168,MATCH($C418,Υλικά!$B$3:$B$168,0),1)/INDEX(Υλικά!$E$3:$E$168,MATCH($C418,Υλικά!$B$3:$B$168,0),1),0)</f>
        <v>9.02</v>
      </c>
      <c r="H418" s="18">
        <f>IF(C418&lt;&gt;"",$E418*INDEX(Υλικά!$I$3:$I$168,MATCH($C418,Υλικά!$B$3:$B$168,0),1)/INDEX(Υλικά!$E$3:$E$168,MATCH($C418,Υλικά!$B$3:$B$168,0),1),0)</f>
        <v>46.86</v>
      </c>
      <c r="I418" s="16">
        <f>$F418*Ref!$B$2</f>
        <v>124.96</v>
      </c>
      <c r="J418" s="17">
        <f>$G418*Ref!$B$3</f>
        <v>36.08</v>
      </c>
      <c r="K418" s="18">
        <f>$H418*Ref!$B$4</f>
        <v>421.74</v>
      </c>
      <c r="L418" s="19">
        <f t="shared" si="54"/>
        <v>582.78</v>
      </c>
    </row>
    <row r="419" spans="1:13" x14ac:dyDescent="0.35">
      <c r="A419" s="50">
        <f t="shared" si="42"/>
        <v>4</v>
      </c>
      <c r="B419" s="23" t="s">
        <v>362</v>
      </c>
      <c r="C419" t="s">
        <v>21</v>
      </c>
      <c r="D419" t="s">
        <v>22</v>
      </c>
      <c r="E419" s="41">
        <v>3</v>
      </c>
      <c r="F419" s="16">
        <f>IF(C419&lt;&gt;"",$E419*INDEX(Υλικά!$G$3:$G$168,MATCH($C419,Υλικά!$B$3:$B$168,0),1)/INDEX(Υλικά!$E$3:$E$168,MATCH($C419,Υλικά!$B$3:$B$168,0),1),0)</f>
        <v>23.4</v>
      </c>
      <c r="G419" s="17">
        <f>IF(C419&lt;&gt;"",$E419*INDEX(Υλικά!$H$3:$H$168,MATCH($C419,Υλικά!$B$3:$B$168,0),1)/INDEX(Υλικά!$E$3:$E$168,MATCH($C419,Υλικά!$B$3:$B$168,0),1),0)</f>
        <v>1.98</v>
      </c>
      <c r="H419" s="18">
        <f>IF(C419&lt;&gt;"",$E419*INDEX(Υλικά!$I$3:$I$168,MATCH($C419,Υλικά!$B$3:$B$168,0),1)/INDEX(Υλικά!$E$3:$E$168,MATCH($C419,Υλικά!$B$3:$B$168,0),1),0)</f>
        <v>19.799999999999997</v>
      </c>
      <c r="I419" s="16">
        <f>$F419*Ref!$B$2</f>
        <v>93.6</v>
      </c>
      <c r="J419" s="17">
        <f>$G419*Ref!$B$3</f>
        <v>7.92</v>
      </c>
      <c r="K419" s="18">
        <f>$H419*Ref!$B$4</f>
        <v>178.2</v>
      </c>
      <c r="L419" s="19">
        <f t="shared" si="54"/>
        <v>279.71999999999997</v>
      </c>
    </row>
    <row r="420" spans="1:13" x14ac:dyDescent="0.35">
      <c r="A420" s="50">
        <f t="shared" si="42"/>
        <v>5</v>
      </c>
      <c r="B420" s="23" t="s">
        <v>362</v>
      </c>
      <c r="C420" t="s">
        <v>8</v>
      </c>
      <c r="D420" t="s">
        <v>61</v>
      </c>
      <c r="E420" s="41">
        <v>20</v>
      </c>
      <c r="F420" s="16">
        <f>IF(C420&lt;&gt;"",$E420*INDEX(Υλικά!$G$3:$G$168,MATCH($C420,Υλικά!$B$3:$B$168,0),1)/INDEX(Υλικά!$E$3:$E$168,MATCH($C420,Υλικά!$B$3:$B$168,0),1),0)</f>
        <v>0</v>
      </c>
      <c r="G420" s="17">
        <f>IF(C420&lt;&gt;"",$E420*INDEX(Υλικά!$H$3:$H$168,MATCH($C420,Υλικά!$B$3:$B$168,0),1)/INDEX(Υλικά!$E$3:$E$168,MATCH($C420,Υλικά!$B$3:$B$168,0),1),0)</f>
        <v>0</v>
      </c>
      <c r="H420" s="18">
        <f>IF(C420&lt;&gt;"",$E420*INDEX(Υλικά!$I$3:$I$168,MATCH($C420,Υλικά!$B$3:$B$168,0),1)/INDEX(Υλικά!$E$3:$E$168,MATCH($C420,Υλικά!$B$3:$B$168,0),1),0)</f>
        <v>18.66</v>
      </c>
      <c r="I420" s="16">
        <f>$F420*Ref!$B$2</f>
        <v>0</v>
      </c>
      <c r="J420" s="17">
        <f>$G420*Ref!$B$3</f>
        <v>0</v>
      </c>
      <c r="K420" s="18">
        <f>$H420*Ref!$B$4</f>
        <v>167.94</v>
      </c>
      <c r="L420" s="19">
        <f t="shared" si="54"/>
        <v>167.94</v>
      </c>
    </row>
    <row r="421" spans="1:13" x14ac:dyDescent="0.35">
      <c r="A421" s="11">
        <f t="shared" si="42"/>
        <v>1</v>
      </c>
      <c r="B421" s="23" t="s">
        <v>364</v>
      </c>
      <c r="C421" s="3" t="s">
        <v>21</v>
      </c>
      <c r="D421" s="3" t="str">
        <f>IF(C421&lt;&gt;"",INDEX(Υλικά!$D$3:$D$130,MATCH(C421,Υλικά!$B$3:$B$130,0),1),"")</f>
        <v>pc</v>
      </c>
      <c r="E421" s="3">
        <v>3</v>
      </c>
      <c r="F421" s="16">
        <f>IF(C421&lt;&gt;"",$E421*INDEX(Υλικά!$G$3:$G$130,MATCH($C421,Υλικά!$B$3:$B$130,0),1)/INDEX(Υλικά!$E$3:$E$130,MATCH($C421,Υλικά!$B$3:$B$130,0),1),0)</f>
        <v>23.4</v>
      </c>
      <c r="G421" s="17">
        <f>IF(C421&lt;&gt;"",$E421*INDEX(Υλικά!$H$3:$H$130,MATCH($C421,Υλικά!$B$3:$B$130,0),1)/INDEX(Υλικά!$E$3:$E$130,MATCH($C421,Υλικά!$B$3:$B$130,0),1),0)</f>
        <v>1.98</v>
      </c>
      <c r="H421" s="18">
        <f>IF(C421&lt;&gt;"",$E421*INDEX(Υλικά!$I$3:$I$130,MATCH($C421,Υλικά!$B$3:$B$130,0),1)/INDEX(Υλικά!$E$3:$E$130,MATCH($C421,Υλικά!$B$3:$B$130,0),1),0)</f>
        <v>19.799999999999997</v>
      </c>
      <c r="I421" s="16">
        <f>$F421*Ref!$B$2</f>
        <v>93.6</v>
      </c>
      <c r="J421" s="17">
        <f>$G421*Ref!$B$3</f>
        <v>7.92</v>
      </c>
      <c r="K421" s="18">
        <f>$H421*Ref!$B$4</f>
        <v>178.2</v>
      </c>
      <c r="L421" s="19">
        <f t="shared" si="54"/>
        <v>279.71999999999997</v>
      </c>
      <c r="M421" s="3"/>
    </row>
    <row r="422" spans="1:13" x14ac:dyDescent="0.35">
      <c r="A422" s="11">
        <f t="shared" si="42"/>
        <v>2</v>
      </c>
      <c r="B422" s="23" t="s">
        <v>364</v>
      </c>
      <c r="C422" s="3" t="s">
        <v>27</v>
      </c>
      <c r="D422" s="3" t="str">
        <f>IF(C422&lt;&gt;"",INDEX(Υλικά!$D$3:$D$130,MATCH(C422,Υλικά!$B$3:$B$130,0),1),"")</f>
        <v>gr</v>
      </c>
      <c r="E422" s="3">
        <v>120</v>
      </c>
      <c r="F422" s="16">
        <f>IF(C422&lt;&gt;"",$E422*INDEX(Υλικά!$G$3:$G$130,MATCH($C422,Υλικά!$B$3:$B$130,0),1)/INDEX(Υλικά!$E$3:$E$130,MATCH($C422,Υλικά!$B$3:$B$130,0),1),0)</f>
        <v>1.32</v>
      </c>
      <c r="G422" s="17">
        <f>IF(C422&lt;&gt;"",$E422*INDEX(Υλικά!$H$3:$H$130,MATCH($C422,Υλικά!$B$3:$B$130,0),1)/INDEX(Υλικά!$E$3:$E$130,MATCH($C422,Υλικά!$B$3:$B$130,0),1),0)</f>
        <v>11.16</v>
      </c>
      <c r="H422" s="18">
        <f>IF(C422&lt;&gt;"",$E422*INDEX(Υλικά!$I$3:$I$130,MATCH($C422,Υλικά!$B$3:$B$130,0),1)/INDEX(Υλικά!$E$3:$E$130,MATCH($C422,Υλικά!$B$3:$B$130,0),1),0)</f>
        <v>0.12</v>
      </c>
      <c r="I422" s="16">
        <f>$F422*Ref!$B$2</f>
        <v>5.28</v>
      </c>
      <c r="J422" s="17">
        <f>$G422*Ref!$B$3</f>
        <v>44.64</v>
      </c>
      <c r="K422" s="18">
        <f>$H422*Ref!$B$4</f>
        <v>1.08</v>
      </c>
      <c r="L422" s="19">
        <f t="shared" si="54"/>
        <v>51</v>
      </c>
      <c r="M422" s="3"/>
    </row>
    <row r="423" spans="1:13" x14ac:dyDescent="0.35">
      <c r="A423" s="11">
        <f t="shared" si="42"/>
        <v>3</v>
      </c>
      <c r="B423" s="23" t="s">
        <v>364</v>
      </c>
      <c r="C423" s="3" t="s">
        <v>8</v>
      </c>
      <c r="D423" s="3" t="str">
        <f>IF(C423&lt;&gt;"",INDEX(Υλικά!$D$3:$D$130,MATCH(C423,Υλικά!$B$3:$B$130,0),1),"")</f>
        <v>gr</v>
      </c>
      <c r="E423" s="3">
        <v>70</v>
      </c>
      <c r="F423" s="16">
        <f>IF(C423&lt;&gt;"",$E423*INDEX(Υλικά!$G$3:$G$130,MATCH($C423,Υλικά!$B$3:$B$130,0),1)/INDEX(Υλικά!$E$3:$E$130,MATCH($C423,Υλικά!$B$3:$B$130,0),1),0)</f>
        <v>0</v>
      </c>
      <c r="G423" s="17">
        <f>IF(C423&lt;&gt;"",$E423*INDEX(Υλικά!$H$3:$H$130,MATCH($C423,Υλικά!$B$3:$B$130,0),1)/INDEX(Υλικά!$E$3:$E$130,MATCH($C423,Υλικά!$B$3:$B$130,0),1),0)</f>
        <v>0</v>
      </c>
      <c r="H423" s="18">
        <f>IF(C423&lt;&gt;"",$E423*INDEX(Υλικά!$I$3:$I$130,MATCH($C423,Υλικά!$B$3:$B$130,0),1)/INDEX(Υλικά!$E$3:$E$130,MATCH($C423,Υλικά!$B$3:$B$130,0),1),0)</f>
        <v>65.31</v>
      </c>
      <c r="I423" s="16">
        <f>$F423*Ref!$B$2</f>
        <v>0</v>
      </c>
      <c r="J423" s="17">
        <f>$G423*Ref!$B$3</f>
        <v>0</v>
      </c>
      <c r="K423" s="18">
        <f>$H423*Ref!$B$4</f>
        <v>587.79</v>
      </c>
      <c r="L423" s="19">
        <f t="shared" si="54"/>
        <v>587.79</v>
      </c>
      <c r="M423" s="3"/>
    </row>
    <row r="424" spans="1:13" x14ac:dyDescent="0.35">
      <c r="A424" s="11">
        <f t="shared" si="42"/>
        <v>4</v>
      </c>
      <c r="B424" s="23" t="s">
        <v>364</v>
      </c>
      <c r="C424" s="3" t="s">
        <v>202</v>
      </c>
      <c r="D424" s="3" t="str">
        <f>IF(C424&lt;&gt;"",INDEX(Υλικά!$D$3:$D$130,MATCH(C424,Υλικά!$B$3:$B$130,0),1),"")</f>
        <v>gr</v>
      </c>
      <c r="E424" s="3">
        <v>1000</v>
      </c>
      <c r="F424" s="16">
        <f>IF(C424&lt;&gt;"",$E424*INDEX(Υλικά!$G$3:$G$130,MATCH($C424,Υλικά!$B$3:$B$130,0),1)/INDEX(Υλικά!$E$3:$E$130,MATCH($C424,Υλικά!$B$3:$B$130,0),1),0)</f>
        <v>39</v>
      </c>
      <c r="G424" s="17">
        <f>IF(C424&lt;&gt;"",$E424*INDEX(Υλικά!$H$3:$H$130,MATCH($C424,Υλικά!$B$3:$B$130,0),1)/INDEX(Υλικά!$E$3:$E$130,MATCH($C424,Υλικά!$B$3:$B$130,0),1),0)</f>
        <v>43</v>
      </c>
      <c r="H424" s="18">
        <f>IF(C424&lt;&gt;"",$E424*INDEX(Υλικά!$I$3:$I$130,MATCH($C424,Υλικά!$B$3:$B$130,0),1)/INDEX(Υλικά!$E$3:$E$130,MATCH($C424,Υλικά!$B$3:$B$130,0),1),0)</f>
        <v>8</v>
      </c>
      <c r="I424" s="16">
        <f>$F424*Ref!$B$2</f>
        <v>156</v>
      </c>
      <c r="J424" s="17">
        <f>$G424*Ref!$B$3</f>
        <v>172</v>
      </c>
      <c r="K424" s="18">
        <f>$H424*Ref!$B$4</f>
        <v>72</v>
      </c>
      <c r="L424" s="19">
        <f t="shared" si="54"/>
        <v>400</v>
      </c>
      <c r="M424" s="3"/>
    </row>
    <row r="425" spans="1:13" x14ac:dyDescent="0.35">
      <c r="A425" s="11">
        <f t="shared" si="42"/>
        <v>5</v>
      </c>
      <c r="B425" s="23" t="s">
        <v>364</v>
      </c>
      <c r="C425" s="3" t="s">
        <v>203</v>
      </c>
      <c r="D425" s="3" t="str">
        <f>IF(C425&lt;&gt;"",INDEX(Υλικά!$D$3:$D$130,MATCH(C425,Υλικά!$B$3:$B$130,0),1),"")</f>
        <v>gr</v>
      </c>
      <c r="E425" s="3">
        <v>500</v>
      </c>
      <c r="F425" s="16">
        <f>IF(C425&lt;&gt;"",$E425*INDEX(Υλικά!$G$3:$G$130,MATCH($C425,Υλικά!$B$3:$B$130,0),1)/INDEX(Υλικά!$E$3:$E$130,MATCH($C425,Υλικά!$B$3:$B$130,0),1),0)</f>
        <v>43.5</v>
      </c>
      <c r="G425" s="17">
        <f>IF(C425&lt;&gt;"",$E425*INDEX(Υλικά!$H$3:$H$130,MATCH($C425,Υλικά!$B$3:$B$130,0),1)/INDEX(Υλικά!$E$3:$E$130,MATCH($C425,Υλικά!$B$3:$B$130,0),1),0)</f>
        <v>294.5</v>
      </c>
      <c r="H425" s="18">
        <f>IF(C425&lt;&gt;"",$E425*INDEX(Υλικά!$I$3:$I$130,MATCH($C425,Υλικά!$B$3:$B$130,0),1)/INDEX(Υλικά!$E$3:$E$130,MATCH($C425,Υλικά!$B$3:$B$130,0),1),0)</f>
        <v>4.5</v>
      </c>
      <c r="I425" s="16">
        <f>$F425*Ref!$B$2</f>
        <v>174</v>
      </c>
      <c r="J425" s="17">
        <f>$G425*Ref!$B$3</f>
        <v>1178</v>
      </c>
      <c r="K425" s="18">
        <f>$H425*Ref!$B$4</f>
        <v>40.5</v>
      </c>
      <c r="L425" s="19">
        <f t="shared" si="54"/>
        <v>1392.5</v>
      </c>
      <c r="M425" s="3"/>
    </row>
    <row r="426" spans="1:13" x14ac:dyDescent="0.35">
      <c r="A426" s="11">
        <f t="shared" si="42"/>
        <v>6</v>
      </c>
      <c r="B426" s="23" t="s">
        <v>364</v>
      </c>
      <c r="C426" s="3" t="s">
        <v>46</v>
      </c>
      <c r="D426" s="3" t="str">
        <f>IF(C426&lt;&gt;"",INDEX(Υλικά!$D$3:$D$130,MATCH(C426,Υλικά!$B$3:$B$130,0),1),"")</f>
        <v>gr</v>
      </c>
      <c r="E426" s="3">
        <v>300</v>
      </c>
      <c r="F426" s="16">
        <f>IF(C426&lt;&gt;"",$E426*INDEX(Υλικά!$G$3:$G$130,MATCH($C426,Υλικά!$B$3:$B$130,0),1)/INDEX(Υλικά!$E$3:$E$130,MATCH($C426,Υλικά!$B$3:$B$130,0),1),0)</f>
        <v>42.6</v>
      </c>
      <c r="G426" s="17">
        <f>IF(C426&lt;&gt;"",$E426*INDEX(Υλικά!$H$3:$H$130,MATCH($C426,Υλικά!$B$3:$B$130,0),1)/INDEX(Υλικά!$E$3:$E$130,MATCH($C426,Υλικά!$B$3:$B$130,0),1),0)</f>
        <v>12.3</v>
      </c>
      <c r="H426" s="18">
        <f>IF(C426&lt;&gt;"",$E426*INDEX(Υλικά!$I$3:$I$130,MATCH($C426,Υλικά!$B$3:$B$130,0),1)/INDEX(Υλικά!$E$3:$E$130,MATCH($C426,Υλικά!$B$3:$B$130,0),1),0)</f>
        <v>63.9</v>
      </c>
      <c r="I426" s="16">
        <f>$F426*Ref!$B$2</f>
        <v>170.4</v>
      </c>
      <c r="J426" s="17">
        <f>$G426*Ref!$B$3</f>
        <v>49.2</v>
      </c>
      <c r="K426" s="18">
        <f>$H426*Ref!$B$4</f>
        <v>575.1</v>
      </c>
      <c r="L426" s="19">
        <f t="shared" si="54"/>
        <v>794.7</v>
      </c>
      <c r="M426" s="3"/>
    </row>
  </sheetData>
  <phoneticPr fontId="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2B2C54-7D16-40D0-B5CE-94A7B74BE1E2}">
          <x14:formula1>
            <xm:f>Ref!$E$2:$E$147</xm:f>
          </x14:formula1>
          <xm:sqref>C499:C579</xm:sqref>
        </x14:dataValidation>
        <x14:dataValidation type="list" allowBlank="1" showInputMessage="1" showErrorMessage="1" xr:uid="{C395C581-AF28-4BA0-B0E6-C1889DB74ED4}">
          <x14:formula1>
            <xm:f>Ref!$E$2:$E$161</xm:f>
          </x14:formula1>
          <xm:sqref>C2:C397 C412:C414 C421:C426</xm:sqref>
        </x14:dataValidation>
        <x14:dataValidation type="list" allowBlank="1" showInputMessage="1" showErrorMessage="1" xr:uid="{B94A529D-513A-4A36-B7FB-025A12265A8C}">
          <x14:formula1>
            <xm:f>Ref!$E$2:$E$157</xm:f>
          </x14:formula1>
          <xm:sqref>C398:C411 C415:C420 C427:C498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Y100"/>
  <sheetViews>
    <sheetView workbookViewId="0">
      <pane ySplit="1" topLeftCell="A49" activePane="bottomLeft" state="frozen"/>
      <selection pane="bottomLeft" activeCell="A50" sqref="A50"/>
    </sheetView>
  </sheetViews>
  <sheetFormatPr defaultRowHeight="14.5" x14ac:dyDescent="0.35"/>
  <cols>
    <col min="1" max="1" width="30.36328125" customWidth="1"/>
    <col min="7" max="7" width="8.26953125" customWidth="1"/>
    <col min="15" max="15" width="15" customWidth="1"/>
  </cols>
  <sheetData>
    <row r="1" spans="1:12" x14ac:dyDescent="0.35">
      <c r="A1" s="1" t="s">
        <v>50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89</v>
      </c>
      <c r="I1" s="1" t="s">
        <v>2</v>
      </c>
      <c r="J1" s="1" t="s">
        <v>88</v>
      </c>
      <c r="K1" s="1" t="s">
        <v>49</v>
      </c>
      <c r="L1" s="1"/>
    </row>
    <row r="2" spans="1:12" x14ac:dyDescent="0.35">
      <c r="A2" t="str">
        <f t="array" ref="A2">IFERROR(INDEX(Συνδυασμοί!$B$2:$B$998, MATCH(0,COUNTIF($A$1:$A1, Συνδυασμοί!$B$2:$B$998),0)),"")</f>
        <v>Μελιτζανοπίλαφο</v>
      </c>
      <c r="B2" s="26">
        <f>SUMIF(Συνδυασμοί!$B$2:$B$998,$A2,Συνδυασμοί!$F$2:$F$998)</f>
        <v>33.300000000000004</v>
      </c>
      <c r="C2" s="26">
        <f>SUMIF(Συνδυασμοί!$B$2:$B$998,$A2,Συνδυασμοί!$G$2:$G$998)</f>
        <v>255.45000000000002</v>
      </c>
      <c r="D2" s="26">
        <f>SUMIF(Συνδυασμοί!$B$2:$B$998,$A2,Συνδυασμοί!$H$2:$H$998)</f>
        <v>51.089999999999996</v>
      </c>
      <c r="E2" s="26">
        <f>Ref!$B$2*$B2</f>
        <v>133.20000000000002</v>
      </c>
      <c r="F2" s="26">
        <f>Ref!$B$3*$C2</f>
        <v>1021.8000000000001</v>
      </c>
      <c r="G2" s="26">
        <f>Ref!$B$4*$D2</f>
        <v>459.80999999999995</v>
      </c>
      <c r="H2" s="26">
        <f>SUM($E2:$G2)</f>
        <v>1614.81</v>
      </c>
      <c r="I2" s="26" t="s">
        <v>61</v>
      </c>
      <c r="J2" s="26">
        <v>1600</v>
      </c>
      <c r="K2" s="26">
        <v>4</v>
      </c>
    </row>
    <row r="3" spans="1:12" x14ac:dyDescent="0.35">
      <c r="A3" t="str">
        <f t="array" ref="A3">IFERROR(INDEX(Συνδυασμοί!$B$2:$B$998, MATCH(0,COUNTIF($A$1:$A2, Συνδυασμοί!$B$2:$B$998),0)),"")</f>
        <v>Χωριάτικη Σαλάτα</v>
      </c>
      <c r="B3" s="26">
        <f>SUMIF(Συνδυασμοί!$B$2:$B$998,$A3,Συνδυασμοί!$F$2:$F$998)</f>
        <v>13.11</v>
      </c>
      <c r="C3" s="26">
        <f>SUMIF(Συνδυασμοί!$B$2:$B$998,$A3,Συνδυασμοί!$G$2:$G$998)</f>
        <v>24.55</v>
      </c>
      <c r="D3" s="26">
        <f>SUMIF(Συνδυασμοί!$B$2:$B$998,$A3,Συνδυασμοί!$H$2:$H$998)</f>
        <v>27.630000000000003</v>
      </c>
      <c r="E3" s="26">
        <f>Ref!$B$2*$B3</f>
        <v>52.44</v>
      </c>
      <c r="F3" s="26">
        <f>Ref!$B$3*$C3</f>
        <v>98.2</v>
      </c>
      <c r="G3" s="26">
        <f>Ref!$B$4*$D3</f>
        <v>248.67000000000002</v>
      </c>
      <c r="H3" s="26">
        <f t="shared" ref="H3:H81" si="0">SUM($E3:$G3)</f>
        <v>399.31</v>
      </c>
      <c r="I3" s="26" t="s">
        <v>22</v>
      </c>
      <c r="J3" s="26">
        <v>1</v>
      </c>
      <c r="K3" s="26">
        <v>1</v>
      </c>
    </row>
    <row r="4" spans="1:12" x14ac:dyDescent="0.35">
      <c r="A4" t="str">
        <f t="array" ref="A4">IFERROR(INDEX(Συνδυασμοί!$B$2:$B$998, MATCH(0,COUNTIF($A$1:$A3, Συνδυασμοί!$B$2:$B$998),0)),"")</f>
        <v>Πρωινό Γάλα-Τοστ</v>
      </c>
      <c r="B4" s="26">
        <f>SUMIF(Συνδυασμοί!$B$2:$B$998,$A4,Συνδυασμοί!$F$2:$F$998)</f>
        <v>23.299999999999997</v>
      </c>
      <c r="C4" s="26">
        <f>SUMIF(Συνδυασμοί!$B$2:$B$998,$A4,Συνδυασμοί!$G$2:$G$998)</f>
        <v>36.5</v>
      </c>
      <c r="D4" s="26">
        <f>SUMIF(Συνδυασμοί!$B$2:$B$998,$A4,Συνδυασμοί!$H$2:$H$998)</f>
        <v>11.600000000000001</v>
      </c>
      <c r="E4" s="26">
        <f>Ref!$B$2*$B4</f>
        <v>93.199999999999989</v>
      </c>
      <c r="F4" s="26">
        <f>Ref!$B$3*$C4</f>
        <v>146</v>
      </c>
      <c r="G4" s="26">
        <f>Ref!$B$4*$D4</f>
        <v>104.4</v>
      </c>
      <c r="H4" s="26">
        <f t="shared" si="0"/>
        <v>343.6</v>
      </c>
      <c r="I4" s="26" t="s">
        <v>22</v>
      </c>
      <c r="J4" s="26">
        <v>1</v>
      </c>
      <c r="K4" s="26">
        <v>1</v>
      </c>
    </row>
    <row r="5" spans="1:12" x14ac:dyDescent="0.35">
      <c r="A5" t="str">
        <f t="array" ref="A5">IFERROR(INDEX(Συνδυασμοί!$B$2:$B$998, MATCH(0,COUNTIF($A$1:$A4, Συνδυασμοί!$B$2:$B$998),0)),"")</f>
        <v>Πρωινό ΠαξιμΚυθ-Φέτα</v>
      </c>
      <c r="B5" s="26">
        <f>SUMIF(Συνδυασμοί!$B$2:$B$998,$A5,Συνδυασμοί!$F$2:$F$998)</f>
        <v>16.86</v>
      </c>
      <c r="C5" s="26">
        <f>SUMIF(Συνδυασμοί!$B$2:$B$998,$A5,Συνδυασμοί!$G$2:$G$998)</f>
        <v>42.12</v>
      </c>
      <c r="D5" s="26">
        <f>SUMIF(Συνδυασμοί!$B$2:$B$998,$A5,Συνδυασμοί!$H$2:$H$998)</f>
        <v>22.619999999999997</v>
      </c>
      <c r="E5" s="26">
        <f>Ref!$B$2*$B5</f>
        <v>67.44</v>
      </c>
      <c r="F5" s="26">
        <f>Ref!$B$3*$C5</f>
        <v>168.48</v>
      </c>
      <c r="G5" s="26">
        <f>Ref!$B$4*$D5</f>
        <v>203.57999999999998</v>
      </c>
      <c r="H5" s="26">
        <f t="shared" si="0"/>
        <v>439.5</v>
      </c>
      <c r="I5" s="26" t="s">
        <v>22</v>
      </c>
      <c r="J5" s="26">
        <v>1</v>
      </c>
      <c r="K5" s="26">
        <v>1</v>
      </c>
    </row>
    <row r="6" spans="1:12" x14ac:dyDescent="0.35">
      <c r="A6" t="str">
        <f t="array" ref="A6">IFERROR(INDEX(Συνδυασμοί!$B$2:$B$998, MATCH(0,COUNTIF($A$1:$A5, Συνδυασμοί!$B$2:$B$998),0)),"")</f>
        <v>Πρωινό Αυγά</v>
      </c>
      <c r="B6" s="26">
        <f>SUMIF(Συνδυασμοί!$B$2:$B$998,$A6,Συνδυασμοί!$F$2:$F$998)</f>
        <v>34.6</v>
      </c>
      <c r="C6" s="26">
        <f>SUMIF(Συνδυασμοί!$B$2:$B$998,$A6,Συνδυασμοί!$G$2:$G$998)</f>
        <v>37.72</v>
      </c>
      <c r="D6" s="26">
        <f>SUMIF(Συνδυασμοί!$B$2:$B$998,$A6,Συνδυασμοί!$H$2:$H$998)</f>
        <v>24.866</v>
      </c>
      <c r="E6" s="26">
        <f>Ref!$B$2*$B6</f>
        <v>138.4</v>
      </c>
      <c r="F6" s="26">
        <f>Ref!$B$3*$C6</f>
        <v>150.88</v>
      </c>
      <c r="G6" s="26">
        <f>Ref!$B$4*$D6</f>
        <v>223.79399999999998</v>
      </c>
      <c r="H6" s="26">
        <f t="shared" si="0"/>
        <v>513.07399999999996</v>
      </c>
      <c r="I6" s="26" t="s">
        <v>22</v>
      </c>
      <c r="J6" s="26">
        <v>1</v>
      </c>
      <c r="K6" s="26">
        <v>1</v>
      </c>
    </row>
    <row r="7" spans="1:12" x14ac:dyDescent="0.35">
      <c r="A7" t="str">
        <f t="array" ref="A7">IFERROR(INDEX(Συνδυασμοί!$B$2:$B$998, MATCH(0,COUNTIF($A$1:$A6, Συνδυασμοί!$B$2:$B$998),0)),"")</f>
        <v>Μοσχάρι με Πιπεριές Πιλάφι</v>
      </c>
      <c r="B7" s="26">
        <f>SUMIF(Συνδυασμοί!$B$2:$B$998,$A7,Συνδυασμοί!$F$2:$F$998)</f>
        <v>163.08000000000001</v>
      </c>
      <c r="C7" s="26">
        <f>SUMIF(Συνδυασμοί!$B$2:$B$998,$A7,Συνδυασμοί!$G$2:$G$998)</f>
        <v>143.04</v>
      </c>
      <c r="D7" s="26">
        <f>SUMIF(Συνδυασμοί!$B$2:$B$998,$A7,Συνδυασμοί!$H$2:$H$998)</f>
        <v>78.290000000000006</v>
      </c>
      <c r="E7" s="26">
        <f>Ref!$B$2*$B7</f>
        <v>652.32000000000005</v>
      </c>
      <c r="F7" s="26">
        <f>Ref!$B$3*$C7</f>
        <v>572.16</v>
      </c>
      <c r="G7" s="26">
        <f>Ref!$B$4*$D7</f>
        <v>704.61</v>
      </c>
      <c r="H7" s="26">
        <f t="shared" si="0"/>
        <v>1929.0900000000001</v>
      </c>
      <c r="I7" s="26" t="s">
        <v>61</v>
      </c>
      <c r="J7" s="26">
        <v>1800</v>
      </c>
      <c r="K7" s="26">
        <v>5</v>
      </c>
    </row>
    <row r="8" spans="1:12" x14ac:dyDescent="0.35">
      <c r="A8" t="str">
        <f t="array" ref="A8">IFERROR(INDEX(Συνδυασμοί!$B$2:$B$998, MATCH(0,COUNTIF($A$1:$A7, Συνδυασμοί!$B$2:$B$998),0)),"")</f>
        <v>Κοτόπουλο Κόρμα</v>
      </c>
      <c r="B8" s="26">
        <f>SUMIF(Συνδυασμοί!$B$2:$B$998,$A8,Συνδυασμοί!$F$2:$F$998)</f>
        <v>268.5</v>
      </c>
      <c r="C8" s="26">
        <f>SUMIF(Συνδυασμοί!$B$2:$B$998,$A8,Συνδυασμοί!$G$2:$G$998)</f>
        <v>49.1</v>
      </c>
      <c r="D8" s="26">
        <f>SUMIF(Συνδυασμοί!$B$2:$B$998,$A8,Συνδυασμοί!$H$2:$H$998)</f>
        <v>113.09</v>
      </c>
      <c r="E8" s="26">
        <f>Ref!$B$2*$B8</f>
        <v>1074</v>
      </c>
      <c r="F8" s="26">
        <f>Ref!$B$3*$C8</f>
        <v>196.4</v>
      </c>
      <c r="G8" s="26">
        <f>Ref!$B$4*$D8</f>
        <v>1017.8100000000001</v>
      </c>
      <c r="H8" s="26">
        <f t="shared" si="0"/>
        <v>2288.21</v>
      </c>
      <c r="I8" s="26" t="s">
        <v>61</v>
      </c>
      <c r="J8" s="26"/>
      <c r="K8" s="26"/>
    </row>
    <row r="9" spans="1:12" x14ac:dyDescent="0.35">
      <c r="A9" t="str">
        <f t="array" ref="A9">IFERROR(INDEX(Συνδυασμοί!$B$2:$B$998, MATCH(0,COUNTIF($A$1:$A8, Συνδυασμοί!$B$2:$B$998),0)),"")</f>
        <v>Τόνος Κόρμα</v>
      </c>
      <c r="B9" s="26">
        <f>SUMIF(Συνδυασμοί!$B$2:$B$998,$A9,Συνδυασμοί!$F$2:$F$998)</f>
        <v>54.6</v>
      </c>
      <c r="C9" s="26">
        <f>SUMIF(Συνδυασμοί!$B$2:$B$998,$A9,Συνδυασμοί!$G$2:$G$998)</f>
        <v>93.5</v>
      </c>
      <c r="D9" s="26">
        <f>SUMIF(Συνδυασμοί!$B$2:$B$998,$A9,Συνδυασμοί!$H$2:$H$998)</f>
        <v>11.73</v>
      </c>
      <c r="E9" s="26">
        <f>Ref!$B$2*$B9</f>
        <v>218.4</v>
      </c>
      <c r="F9" s="26">
        <f>Ref!$B$3*$C9</f>
        <v>374</v>
      </c>
      <c r="G9" s="26">
        <f>Ref!$B$4*$D9</f>
        <v>105.57000000000001</v>
      </c>
      <c r="H9" s="26">
        <f t="shared" si="0"/>
        <v>697.97</v>
      </c>
      <c r="I9" s="26" t="s">
        <v>61</v>
      </c>
      <c r="J9" s="26">
        <v>678</v>
      </c>
      <c r="K9" s="26">
        <v>2</v>
      </c>
    </row>
    <row r="10" spans="1:12" x14ac:dyDescent="0.35">
      <c r="A10" t="str">
        <f t="array" ref="A10">IFERROR(INDEX(Συνδυασμοί!$B$2:$B$998, MATCH(0,COUNTIF($A$1:$A9, Συνδυασμοί!$B$2:$B$998),0)),"")</f>
        <v>Ψητά Λαχανικά</v>
      </c>
      <c r="B10" s="26">
        <f>SUMIF(Συνδυασμοί!$B$2:$B$998,$A10,Συνδυασμοί!$F$2:$F$998)</f>
        <v>23.180000000000003</v>
      </c>
      <c r="C10" s="26">
        <f>SUMIF(Συνδυασμοί!$B$2:$B$998,$A10,Συνδυασμοί!$G$2:$G$998)</f>
        <v>99.11999999999999</v>
      </c>
      <c r="D10" s="26">
        <f>SUMIF(Συνδυασμοί!$B$2:$B$998,$A10,Συνδυασμοί!$H$2:$H$998)</f>
        <v>23.82</v>
      </c>
      <c r="E10" s="26">
        <f>Ref!$B$2*$B10</f>
        <v>92.720000000000013</v>
      </c>
      <c r="F10" s="26">
        <f>Ref!$B$3*$C10</f>
        <v>396.47999999999996</v>
      </c>
      <c r="G10" s="26">
        <f>Ref!$B$4*$D10</f>
        <v>214.38</v>
      </c>
      <c r="H10" s="26">
        <f t="shared" si="0"/>
        <v>703.57999999999993</v>
      </c>
      <c r="I10" s="26" t="s">
        <v>61</v>
      </c>
      <c r="J10" s="26">
        <v>1000</v>
      </c>
      <c r="K10" s="26">
        <v>5</v>
      </c>
    </row>
    <row r="11" spans="1:12" x14ac:dyDescent="0.35">
      <c r="A11" t="str">
        <f t="array" ref="A11">IFERROR(INDEX(Συνδυασμοί!$B$2:$B$998, MATCH(0,COUNTIF($A$1:$A10, Συνδυασμοί!$B$2:$B$998),0)),"")</f>
        <v>Μπιφτέκια Γαλοπούλας</v>
      </c>
      <c r="B11" s="26">
        <f>SUMIF(Συνδυασμοί!$B$2:$B$998,$A11,Συνδυασμοί!$F$2:$F$998)</f>
        <v>324.18</v>
      </c>
      <c r="C11" s="26">
        <f>SUMIF(Συνδυασμοί!$B$2:$B$998,$A11,Συνδυασμοί!$G$2:$G$998)</f>
        <v>120.82499999999999</v>
      </c>
      <c r="D11" s="26">
        <f>SUMIF(Συνδυασμοί!$B$2:$B$998,$A11,Συνδυασμοί!$H$2:$H$998)</f>
        <v>55.684999999999995</v>
      </c>
      <c r="E11" s="26">
        <f>Ref!$B$2*$B11</f>
        <v>1296.72</v>
      </c>
      <c r="F11" s="26">
        <f>Ref!$B$3*$C11</f>
        <v>483.29999999999995</v>
      </c>
      <c r="G11" s="26">
        <f>Ref!$B$4*$D11</f>
        <v>501.16499999999996</v>
      </c>
      <c r="H11" s="26">
        <f t="shared" si="0"/>
        <v>2281.1849999999999</v>
      </c>
      <c r="I11" s="26" t="s">
        <v>61</v>
      </c>
      <c r="J11" s="26">
        <v>2200</v>
      </c>
      <c r="K11" s="26"/>
    </row>
    <row r="12" spans="1:12" x14ac:dyDescent="0.35">
      <c r="A12" t="str">
        <f t="array" ref="A12">IFERROR(INDEX(Συνδυασμοί!$B$2:$B$998, MATCH(0,COUNTIF($A$1:$A11, Συνδυασμοί!$B$2:$B$998),0)),"")</f>
        <v>Σουτζουκάκια Σμυρνέικα</v>
      </c>
      <c r="B12" s="26">
        <f>SUMIF(Συνδυασμοί!$B$2:$B$998,$A12,Συνδυασμοί!$F$2:$F$998)</f>
        <v>417.85</v>
      </c>
      <c r="C12" s="26">
        <f>SUMIF(Συνδυασμοί!$B$2:$B$998,$A12,Συνδυασμοί!$G$2:$G$998)</f>
        <v>105.89999999999999</v>
      </c>
      <c r="D12" s="26">
        <f>SUMIF(Συνδυασμοί!$B$2:$B$998,$A12,Συνδυασμοί!$H$2:$H$998)</f>
        <v>286.53000000000003</v>
      </c>
      <c r="E12" s="26">
        <f>Ref!$B$2*$B12</f>
        <v>1671.4</v>
      </c>
      <c r="F12" s="26">
        <f>Ref!$B$3*$C12</f>
        <v>423.59999999999997</v>
      </c>
      <c r="G12" s="26">
        <f>Ref!$B$4*$D12</f>
        <v>2578.7700000000004</v>
      </c>
      <c r="H12" s="26">
        <f t="shared" si="0"/>
        <v>4673.7700000000004</v>
      </c>
      <c r="I12" s="26" t="s">
        <v>61</v>
      </c>
      <c r="J12" s="26">
        <v>3000</v>
      </c>
      <c r="K12" s="26"/>
    </row>
    <row r="13" spans="1:12" x14ac:dyDescent="0.35">
      <c r="A13" t="str">
        <f t="array" ref="A13">IFERROR(INDEX(Συνδυασμοί!$B$2:$B$998, MATCH(0,COUNTIF($A$1:$A12, Συνδυασμοί!$B$2:$B$998),0)),"")</f>
        <v>Κάρυ Λαχανικών Γαλοπούλα</v>
      </c>
      <c r="B13" s="26">
        <f>SUMIF(Συνδυασμοί!$B$2:$B$998,$A13,Συνδυασμοί!$F$2:$F$998)</f>
        <v>170.36</v>
      </c>
      <c r="C13" s="26">
        <f>SUMIF(Συνδυασμοί!$B$2:$B$998,$A13,Συνδυασμοί!$G$2:$G$998)</f>
        <v>195.82000000000002</v>
      </c>
      <c r="D13" s="26">
        <f>SUMIF(Συνδυασμοί!$B$2:$B$998,$A13,Συνδυασμοί!$H$2:$H$998)</f>
        <v>40.285000000000004</v>
      </c>
      <c r="E13" s="26">
        <f>Ref!$B$2*$B13</f>
        <v>681.44</v>
      </c>
      <c r="F13" s="26">
        <f>Ref!$B$3*$C13</f>
        <v>783.28000000000009</v>
      </c>
      <c r="G13" s="26">
        <f>Ref!$B$4*$D13</f>
        <v>362.56500000000005</v>
      </c>
      <c r="H13" s="26">
        <f t="shared" si="0"/>
        <v>1827.2850000000003</v>
      </c>
      <c r="I13" s="26" t="s">
        <v>61</v>
      </c>
      <c r="J13" s="26">
        <v>2600</v>
      </c>
      <c r="K13" s="26">
        <v>5</v>
      </c>
    </row>
    <row r="14" spans="1:12" x14ac:dyDescent="0.35">
      <c r="A14" t="str">
        <f t="array" ref="A14">IFERROR(INDEX(Συνδυασμοί!$B$2:$B$998, MATCH(0,COUNTIF($A$1:$A13, Συνδυασμοί!$B$2:$B$998),0)),"")</f>
        <v>Αρακάς Αντώνη</v>
      </c>
      <c r="B14" s="26">
        <f>SUMIF(Συνδυασμοί!$B$2:$B$998,$A14,Συνδυασμοί!$F$2:$F$998)</f>
        <v>55.760000000000005</v>
      </c>
      <c r="C14" s="26">
        <f>SUMIF(Συνδυασμοί!$B$2:$B$998,$A14,Συνδυασμοί!$G$2:$G$998)</f>
        <v>194.93</v>
      </c>
      <c r="D14" s="26">
        <f>SUMIF(Συνδυασμοί!$B$2:$B$998,$A14,Συνδυασμοί!$H$2:$H$998)</f>
        <v>107.01</v>
      </c>
      <c r="E14" s="26">
        <f>Ref!$B$2*$B14</f>
        <v>223.04000000000002</v>
      </c>
      <c r="F14" s="26">
        <f>Ref!$B$3*$C14</f>
        <v>779.72</v>
      </c>
      <c r="G14" s="26">
        <f>Ref!$B$4*$D14</f>
        <v>963.09</v>
      </c>
      <c r="H14" s="26">
        <f t="shared" si="0"/>
        <v>1965.85</v>
      </c>
      <c r="I14" s="26" t="s">
        <v>61</v>
      </c>
      <c r="J14" s="26">
        <v>1600</v>
      </c>
      <c r="K14" s="26"/>
    </row>
    <row r="15" spans="1:12" x14ac:dyDescent="0.35">
      <c r="A15" t="str">
        <f t="array" ref="A15">IFERROR(INDEX(Συνδυασμοί!$B$2:$B$998, MATCH(0,COUNTIF($A$1:$A14, Συνδυασμοί!$B$2:$B$998),0)),"")</f>
        <v>Πουρές</v>
      </c>
      <c r="B15" s="26">
        <f>SUMIF(Συνδυασμοί!$B$2:$B$998,$A15,Συνδυασμοί!$F$2:$F$998)</f>
        <v>35.478000000000002</v>
      </c>
      <c r="C15" s="26">
        <f>SUMIF(Συνδυασμοί!$B$2:$B$998,$A15,Συνδυασμοί!$G$2:$G$998)</f>
        <v>236.26599999999999</v>
      </c>
      <c r="D15" s="26">
        <f>SUMIF(Συνδυασμοί!$B$2:$B$998,$A15,Συνδυασμοί!$H$2:$H$998)</f>
        <v>36.659999999999997</v>
      </c>
      <c r="E15" s="26">
        <f>Ref!$B$2*$B15</f>
        <v>141.91200000000001</v>
      </c>
      <c r="F15" s="26">
        <f>Ref!$B$3*$C15</f>
        <v>945.06399999999996</v>
      </c>
      <c r="G15" s="26">
        <f>Ref!$B$4*$D15</f>
        <v>329.93999999999994</v>
      </c>
      <c r="H15" s="26">
        <f t="shared" si="0"/>
        <v>1416.9159999999997</v>
      </c>
      <c r="I15" s="26" t="s">
        <v>61</v>
      </c>
      <c r="J15" s="26">
        <v>1600</v>
      </c>
      <c r="K15" s="26"/>
    </row>
    <row r="16" spans="1:12" x14ac:dyDescent="0.35">
      <c r="A16" t="str">
        <f t="array" ref="A16">IFERROR(INDEX(Συνδυασμοί!$B$2:$B$998, MATCH(0,COUNTIF($A$1:$A15, Συνδυασμοί!$B$2:$B$998),0)),"")</f>
        <v>Μοσχάρι με μαύρη μπύρα</v>
      </c>
      <c r="B16" s="26">
        <f>SUMIF(Συνδυασμοί!$B$2:$B$998,$A16,Συνδυασμοί!$F$2:$F$998)</f>
        <v>343.21000000000004</v>
      </c>
      <c r="C16" s="26">
        <f>SUMIF(Συνδυασμοί!$B$2:$B$998,$A16,Συνδυασμοί!$G$2:$G$998)</f>
        <v>235.102</v>
      </c>
      <c r="D16" s="26">
        <f>SUMIF(Συνδυασμοί!$B$2:$B$998,$A16,Συνδυασμοί!$H$2:$H$998)</f>
        <v>203.85000000000002</v>
      </c>
      <c r="E16" s="26">
        <f>Ref!$B$2*$B16</f>
        <v>1372.8400000000001</v>
      </c>
      <c r="F16" s="26">
        <f>Ref!$B$3*$C16</f>
        <v>940.40800000000002</v>
      </c>
      <c r="G16" s="26">
        <f>Ref!$B$4*$D16</f>
        <v>1834.65</v>
      </c>
      <c r="H16" s="26">
        <f t="shared" si="0"/>
        <v>4147.8980000000001</v>
      </c>
      <c r="I16" s="26" t="s">
        <v>61</v>
      </c>
      <c r="J16" s="26">
        <v>2500</v>
      </c>
      <c r="K16" s="26">
        <v>10</v>
      </c>
    </row>
    <row r="17" spans="1:25" x14ac:dyDescent="0.35">
      <c r="A17" t="str">
        <f t="array" ref="A17">IFERROR(INDEX(Συνδυασμοί!$B$2:$B$998, MATCH(0,COUNTIF($A$1:$A16, Συνδυασμοί!$B$2:$B$998),0)),"")</f>
        <v>Βραδινό γιαούρτι-φρούτα</v>
      </c>
      <c r="B17" s="26">
        <f>SUMIF(Συνδυασμοί!$B$2:$B$998,$A17,Συνδυασμοί!$F$2:$F$998)</f>
        <v>19.440000000000005</v>
      </c>
      <c r="C17" s="26">
        <f>SUMIF(Συνδυασμοί!$B$2:$B$998,$A17,Συνδυασμοί!$G$2:$G$998)</f>
        <v>75.2</v>
      </c>
      <c r="D17" s="26">
        <f>SUMIF(Συνδυασμοί!$B$2:$B$998,$A17,Συνδυασμοί!$H$2:$H$998)</f>
        <v>5.74</v>
      </c>
      <c r="E17" s="26">
        <f>Ref!$B$2*$B17</f>
        <v>77.760000000000019</v>
      </c>
      <c r="F17" s="26">
        <f>Ref!$B$3*$C17</f>
        <v>300.8</v>
      </c>
      <c r="G17" s="26">
        <f>Ref!$B$4*$D17</f>
        <v>51.660000000000004</v>
      </c>
      <c r="H17" s="26">
        <f t="shared" si="0"/>
        <v>430.22000000000008</v>
      </c>
      <c r="I17" s="26" t="s">
        <v>22</v>
      </c>
      <c r="J17" s="26">
        <v>1</v>
      </c>
      <c r="K17" s="26"/>
    </row>
    <row r="18" spans="1:25" x14ac:dyDescent="0.35">
      <c r="A18" t="str">
        <f t="array" ref="A18">IFERROR(INDEX(Συνδυασμοί!$B$2:$B$998, MATCH(0,COUNTIF($A$1:$A17, Συνδυασμοί!$B$2:$B$998),0)),"")</f>
        <v>Κολοκυθόσουπα</v>
      </c>
      <c r="B18" s="26">
        <f>SUMIF(Συνδυασμοί!$B$2:$B$998,$A18,Συνδυασμοί!$F$2:$F$998)</f>
        <v>26.119999999999997</v>
      </c>
      <c r="C18" s="26">
        <f>SUMIF(Συνδυασμοί!$B$2:$B$998,$A18,Συνδυασμοί!$G$2:$G$998)</f>
        <v>78.14</v>
      </c>
      <c r="D18" s="26">
        <f>SUMIF(Συνδυασμοί!$B$2:$B$998,$A18,Συνδυασμοί!$H$2:$H$998)</f>
        <v>21.4</v>
      </c>
      <c r="E18" s="26">
        <f>Ref!$B$2*$B18</f>
        <v>104.47999999999999</v>
      </c>
      <c r="F18" s="26">
        <f>Ref!$B$3*$C18</f>
        <v>312.56</v>
      </c>
      <c r="G18" s="26">
        <f>Ref!$B$4*$D18</f>
        <v>192.6</v>
      </c>
      <c r="H18" s="26">
        <f t="shared" si="0"/>
        <v>609.64</v>
      </c>
      <c r="I18" s="26" t="s">
        <v>61</v>
      </c>
      <c r="J18" s="26">
        <v>1460</v>
      </c>
      <c r="K18" s="26"/>
    </row>
    <row r="19" spans="1:25" x14ac:dyDescent="0.35">
      <c r="A19" t="str">
        <f t="array" ref="A19">IFERROR(INDEX(Συνδυασμοί!$B$2:$B$998, MATCH(0,COUNTIF($A$1:$A18, Συνδυασμοί!$B$2:$B$998),0)),"")</f>
        <v>Φακή Αντώνη</v>
      </c>
      <c r="B19" s="26">
        <f>SUMIF(Συνδυασμοί!$B$2:$B$998,$A19,Συνδυασμοί!$F$2:$F$998)</f>
        <v>169.31</v>
      </c>
      <c r="C19" s="26">
        <f>SUMIF(Συνδυασμοί!$B$2:$B$998,$A19,Συνδυασμοί!$G$2:$G$998)</f>
        <v>450.76000000000005</v>
      </c>
      <c r="D19" s="26">
        <f>SUMIF(Συνδυασμοί!$B$2:$B$998,$A19,Συνδυασμοί!$H$2:$H$998)</f>
        <v>102.16</v>
      </c>
      <c r="E19" s="26">
        <f>Ref!$B$2*$B19</f>
        <v>677.24</v>
      </c>
      <c r="F19" s="26">
        <f>Ref!$B$3*$C19</f>
        <v>1803.0400000000002</v>
      </c>
      <c r="G19" s="26">
        <f>Ref!$B$4*$D19</f>
        <v>919.43999999999994</v>
      </c>
      <c r="H19" s="26">
        <f t="shared" si="0"/>
        <v>3399.7200000000003</v>
      </c>
      <c r="I19" s="26" t="s">
        <v>61</v>
      </c>
      <c r="J19" s="26">
        <v>3500</v>
      </c>
      <c r="K19" s="26"/>
    </row>
    <row r="20" spans="1:25" x14ac:dyDescent="0.35">
      <c r="A20" t="str">
        <f t="array" ref="A20">IFERROR(INDEX(Συνδυασμοί!$B$2:$B$998, MATCH(0,COUNTIF($A$1:$A19, Συνδυασμοί!$B$2:$B$998),0)),"")</f>
        <v>Ψωμί</v>
      </c>
      <c r="B20" s="26">
        <f>SUMIF(Συνδυασμοί!$B$2:$B$998,$A20,Συνδυασμοί!$F$2:$F$998)</f>
        <v>127.875</v>
      </c>
      <c r="C20" s="26">
        <f>SUMIF(Συνδυασμοί!$B$2:$B$998,$A20,Συνδυασμοί!$G$2:$G$998)</f>
        <v>813.74999999999989</v>
      </c>
      <c r="D20" s="26">
        <f>SUMIF(Συνδυασμοί!$B$2:$B$998,$A20,Συνδυασμοί!$H$2:$H$998)</f>
        <v>14.625000000000002</v>
      </c>
      <c r="E20" s="26">
        <f>Ref!$B$2*$B20</f>
        <v>511.5</v>
      </c>
      <c r="F20" s="26">
        <f>Ref!$B$3*$C20</f>
        <v>3254.9999999999995</v>
      </c>
      <c r="G20" s="26">
        <f>Ref!$B$4*$D20</f>
        <v>131.62500000000003</v>
      </c>
      <c r="H20" s="26">
        <f t="shared" si="0"/>
        <v>3898.1249999999995</v>
      </c>
      <c r="I20" s="26" t="s">
        <v>61</v>
      </c>
      <c r="J20" s="26">
        <v>1750</v>
      </c>
      <c r="K20" s="26"/>
    </row>
    <row r="21" spans="1:25" x14ac:dyDescent="0.35">
      <c r="A21" t="str">
        <f t="array" ref="A21">IFERROR(INDEX(Συνδυασμοί!$B$2:$B$998, MATCH(0,COUNTIF($A$1:$A20, Συνδυασμοί!$B$2:$B$998),0)),"")</f>
        <v>Ομελέτα Φούρνου</v>
      </c>
      <c r="B21" s="26">
        <f>SUMIF(Συνδυασμοί!$B$2:$B$998,$A21,Συνδυασμοί!$F$2:$F$998)</f>
        <v>100.42</v>
      </c>
      <c r="C21" s="26">
        <f>SUMIF(Συνδυασμοί!$B$2:$B$998,$A21,Συνδυασμοί!$G$2:$G$998)</f>
        <v>62.2</v>
      </c>
      <c r="D21" s="26">
        <f>SUMIF(Συνδυασμοί!$B$2:$B$998,$A21,Συνδυασμοί!$H$2:$H$998)</f>
        <v>135.57</v>
      </c>
      <c r="E21" s="26">
        <f>Ref!$B$2*$B21</f>
        <v>401.68</v>
      </c>
      <c r="F21" s="26">
        <f>Ref!$B$3*$C21</f>
        <v>248.8</v>
      </c>
      <c r="G21" s="26">
        <f>Ref!$B$4*$D21</f>
        <v>1220.1299999999999</v>
      </c>
      <c r="H21" s="26">
        <f t="shared" si="0"/>
        <v>1870.61</v>
      </c>
      <c r="I21" s="26" t="s">
        <v>22</v>
      </c>
      <c r="J21" s="26">
        <v>1</v>
      </c>
      <c r="K21" s="26"/>
      <c r="Q21">
        <v>162.25</v>
      </c>
      <c r="R21">
        <v>389.70000000000005</v>
      </c>
      <c r="S21">
        <v>103.1</v>
      </c>
      <c r="T21">
        <v>649</v>
      </c>
      <c r="U21">
        <v>1558.8000000000002</v>
      </c>
      <c r="V21">
        <v>927.9</v>
      </c>
      <c r="W21">
        <v>3135.7000000000003</v>
      </c>
    </row>
    <row r="22" spans="1:25" x14ac:dyDescent="0.35">
      <c r="A22" t="str">
        <f t="array" ref="A22">IFERROR(INDEX(Συνδυασμοί!$B$2:$B$998, MATCH(0,COUNTIF($A$1:$A21, Συνδυασμοί!$B$2:$B$998),0)),"")</f>
        <v>Κουκιά Αντώνη</v>
      </c>
      <c r="B22" s="26">
        <f>SUMIF(Συνδυασμοί!$B$2:$B$998,$A22,Συνδυασμοί!$F$2:$F$998)</f>
        <v>136.76</v>
      </c>
      <c r="C22" s="26">
        <f>SUMIF(Συνδυασμοί!$B$2:$B$998,$A22,Συνδυασμοί!$G$2:$G$998)</f>
        <v>327.64</v>
      </c>
      <c r="D22" s="26">
        <f>SUMIF(Συνδυασμοί!$B$2:$B$998,$A22,Συνδυασμοί!$H$2:$H$998)</f>
        <v>101.97999999999999</v>
      </c>
      <c r="E22" s="26">
        <f>Ref!$B$2*$B22</f>
        <v>547.04</v>
      </c>
      <c r="F22" s="26">
        <f>Ref!$B$3*$C22</f>
        <v>1310.56</v>
      </c>
      <c r="G22" s="26">
        <f>Ref!$B$4*$D22</f>
        <v>917.81999999999994</v>
      </c>
      <c r="H22" s="26">
        <f t="shared" si="0"/>
        <v>2775.42</v>
      </c>
      <c r="I22" s="26" t="s">
        <v>61</v>
      </c>
      <c r="J22" s="26">
        <v>2270</v>
      </c>
      <c r="K22" s="26"/>
      <c r="Q22" s="26">
        <v>136.76</v>
      </c>
      <c r="R22" s="26">
        <v>327.64</v>
      </c>
      <c r="S22" s="26">
        <v>101.97999999999999</v>
      </c>
      <c r="T22" s="26">
        <v>547.04</v>
      </c>
      <c r="U22" s="26">
        <v>1310.56</v>
      </c>
      <c r="V22" s="26">
        <v>917.81999999999994</v>
      </c>
      <c r="W22" s="26">
        <v>2775.42</v>
      </c>
      <c r="X22" s="26" t="s">
        <v>61</v>
      </c>
      <c r="Y22" s="26">
        <v>2270</v>
      </c>
    </row>
    <row r="23" spans="1:25" x14ac:dyDescent="0.35">
      <c r="A23" t="str">
        <f t="array" ref="A23">IFERROR(INDEX(Συνδυασμοί!$B$2:$B$998, MATCH(0,COUNTIF($A$1:$A22, Συνδυασμοί!$B$2:$B$998),0)),"")</f>
        <v>Κιμάς Μακαρονιών</v>
      </c>
      <c r="B23" s="26">
        <f>SUMIF(Συνδυασμοί!$B$2:$B$998,$A23,Συνδυασμοί!$F$2:$F$998)</f>
        <v>266.98999999999995</v>
      </c>
      <c r="C23" s="26">
        <f>SUMIF(Συνδυασμοί!$B$2:$B$998,$A23,Συνδυασμοί!$G$2:$G$998)</f>
        <v>62.47</v>
      </c>
      <c r="D23" s="26">
        <f>SUMIF(Συνδυασμοί!$B$2:$B$998,$A23,Συνδυασμοί!$H$2:$H$998)</f>
        <v>133.94</v>
      </c>
      <c r="E23" s="26">
        <f>Ref!$B$2*$B23</f>
        <v>1067.9599999999998</v>
      </c>
      <c r="F23" s="26">
        <f>Ref!$B$3*$C23</f>
        <v>249.88</v>
      </c>
      <c r="G23" s="26">
        <f>Ref!$B$4*$D23</f>
        <v>1205.46</v>
      </c>
      <c r="H23" s="26">
        <f t="shared" si="0"/>
        <v>2523.2999999999997</v>
      </c>
      <c r="I23" s="26" t="s">
        <v>61</v>
      </c>
      <c r="J23" s="26">
        <v>1200</v>
      </c>
      <c r="K23" s="26"/>
    </row>
    <row r="24" spans="1:25" x14ac:dyDescent="0.35">
      <c r="A24" t="str">
        <f t="array" ref="A24">IFERROR(INDEX(Συνδυασμοί!$B$2:$B$998, MATCH(0,COUNTIF($A$1:$A23, Συνδυασμοί!$B$2:$B$998),0)),"")</f>
        <v>Φασολάκια Αντώνη</v>
      </c>
      <c r="B24" s="26">
        <f>SUMIF(Συνδυασμοί!$B$2:$B$998,$A24,Συνδυασμοί!$F$2:$F$998)</f>
        <v>33.740000000000009</v>
      </c>
      <c r="C24" s="26">
        <f>SUMIF(Συνδυασμοί!$B$2:$B$998,$A24,Συνδυασμοί!$G$2:$G$998)</f>
        <v>178.59</v>
      </c>
      <c r="D24" s="26">
        <f>SUMIF(Συνδυασμοί!$B$2:$B$998,$A24,Συνδυασμοί!$H$2:$H$998)</f>
        <v>154.27999999999997</v>
      </c>
      <c r="E24" s="26">
        <f>Ref!$B$2*$B24</f>
        <v>134.96000000000004</v>
      </c>
      <c r="F24" s="26">
        <f>Ref!$B$3*$C24</f>
        <v>714.36</v>
      </c>
      <c r="G24" s="26">
        <f>Ref!$B$4*$D24</f>
        <v>1388.5199999999998</v>
      </c>
      <c r="H24" s="26">
        <f t="shared" si="0"/>
        <v>2237.8399999999997</v>
      </c>
      <c r="I24" s="26" t="s">
        <v>61</v>
      </c>
      <c r="J24" s="26">
        <v>2000</v>
      </c>
      <c r="K24" s="26"/>
      <c r="O24">
        <v>600</v>
      </c>
    </row>
    <row r="25" spans="1:25" x14ac:dyDescent="0.35">
      <c r="A25" t="str">
        <f t="array" ref="A25">IFERROR(INDEX(Συνδυασμοί!$B$2:$B$998, MATCH(0,COUNTIF($A$1:$A24, Συνδυασμοί!$B$2:$B$998),0)),"")</f>
        <v>Σπογγώδης Τυρόπιτα Μαριάνθης</v>
      </c>
      <c r="B25" s="26">
        <f>SUMIF(Συνδυασμοί!$B$2:$B$998,$A25,Συνδυασμοί!$F$2:$F$998)</f>
        <v>100.1</v>
      </c>
      <c r="C25" s="26">
        <f>SUMIF(Συνδυασμοί!$B$2:$B$998,$A25,Συνδυασμοί!$G$2:$G$998)</f>
        <v>134.63</v>
      </c>
      <c r="D25" s="26">
        <f>SUMIF(Συνδυασμοί!$B$2:$B$998,$A25,Συνδυασμοί!$H$2:$H$998)</f>
        <v>195.85000000000002</v>
      </c>
      <c r="E25" s="26">
        <f>Ref!$B$2*$B25</f>
        <v>400.4</v>
      </c>
      <c r="F25" s="26">
        <f>Ref!$B$3*$C25</f>
        <v>538.52</v>
      </c>
      <c r="G25" s="26">
        <f>Ref!$B$4*$D25</f>
        <v>1762.65</v>
      </c>
      <c r="H25" s="26">
        <f t="shared" si="0"/>
        <v>2701.57</v>
      </c>
      <c r="I25" s="26" t="s">
        <v>61</v>
      </c>
      <c r="J25" s="26">
        <v>1150</v>
      </c>
      <c r="K25" s="26"/>
    </row>
    <row r="26" spans="1:25" x14ac:dyDescent="0.35">
      <c r="A26" t="str">
        <f t="array" ref="A26">IFERROR(INDEX(Συνδυασμοί!$B$2:$B$998, MATCH(0,COUNTIF($A$1:$A25, Συνδυασμοί!$B$2:$B$998),0)),"")</f>
        <v>Τσουρέκι Μαριάνθης</v>
      </c>
      <c r="B26" s="26">
        <f>SUMIF(Συνδυασμοί!$B$2:$B$998,$A26,Συνδυασμοί!$F$2:$F$998)</f>
        <v>200.155</v>
      </c>
      <c r="C26" s="26">
        <f>SUMIF(Συνδυασμοί!$B$2:$B$998,$A26,Συνδυασμοί!$G$2:$G$998)</f>
        <v>1190.345</v>
      </c>
      <c r="D26" s="26">
        <f>SUMIF(Συνδυασμοί!$B$2:$B$998,$A26,Συνδυασμοί!$H$2:$H$998)</f>
        <v>176.625</v>
      </c>
      <c r="E26" s="26">
        <f>Ref!$B$2*$B26</f>
        <v>800.62</v>
      </c>
      <c r="F26" s="26">
        <f>Ref!$B$3*$C26</f>
        <v>4761.38</v>
      </c>
      <c r="G26" s="26">
        <f>Ref!$B$4*$D26</f>
        <v>1589.625</v>
      </c>
      <c r="H26" s="26">
        <f t="shared" si="0"/>
        <v>7151.625</v>
      </c>
      <c r="I26" s="26" t="s">
        <v>61</v>
      </c>
      <c r="J26" s="26">
        <v>2000</v>
      </c>
      <c r="K26" s="26"/>
    </row>
    <row r="27" spans="1:25" x14ac:dyDescent="0.35">
      <c r="A27" t="str">
        <f t="array" ref="A27">IFERROR(INDEX(Συνδυασμοί!$B$2:$B$998, MATCH(0,COUNTIF($A$1:$A26, Συνδυασμοί!$B$2:$B$998),0)),"")</f>
        <v>Σούπα Πράσο</v>
      </c>
      <c r="B27" s="26">
        <f>SUMIF(Συνδυασμοί!$B$2:$B$998,$A27,Συνδυασμοί!$F$2:$F$998)</f>
        <v>54.5</v>
      </c>
      <c r="C27" s="26">
        <f>SUMIF(Συνδυασμοί!$B$2:$B$998,$A27,Συνδυασμοί!$G$2:$G$998)</f>
        <v>226</v>
      </c>
      <c r="D27" s="26">
        <f>SUMIF(Συνδυασμοί!$B$2:$B$998,$A27,Συνδυασμοί!$H$2:$H$998)</f>
        <v>59.15</v>
      </c>
      <c r="E27" s="26">
        <f>Ref!$B$2*$B27</f>
        <v>218</v>
      </c>
      <c r="F27" s="26">
        <f>Ref!$B$3*$C27</f>
        <v>904</v>
      </c>
      <c r="G27" s="26">
        <f>Ref!$B$4*$D27</f>
        <v>532.35</v>
      </c>
      <c r="H27" s="26">
        <f t="shared" si="0"/>
        <v>1654.35</v>
      </c>
      <c r="I27" s="26" t="s">
        <v>61</v>
      </c>
      <c r="J27" s="26">
        <v>3000</v>
      </c>
      <c r="K27" s="26"/>
    </row>
    <row r="28" spans="1:25" x14ac:dyDescent="0.35">
      <c r="A28" t="str">
        <f t="array" ref="A28">IFERROR(INDEX(Συνδυασμοί!$B$2:$B$998, MATCH(0,COUNTIF($A$1:$A27, Συνδυασμοί!$B$2:$B$998),0)),"")</f>
        <v>Λαχανικά Κοτόπουλου Κάρι</v>
      </c>
      <c r="B28" s="26">
        <f>SUMIF(Συνδυασμοί!$B$2:$B$998,$A28,Συνδυασμοί!$F$2:$F$998)</f>
        <v>74.05</v>
      </c>
      <c r="C28" s="26">
        <f>SUMIF(Συνδυασμοί!$B$2:$B$998,$A28,Συνδυασμοί!$G$2:$G$998)</f>
        <v>209.35</v>
      </c>
      <c r="D28" s="26">
        <f>SUMIF(Συνδυασμοί!$B$2:$B$998,$A28,Συνδυασμοί!$H$2:$H$998)</f>
        <v>225.45</v>
      </c>
      <c r="E28" s="26">
        <f>Ref!$B$2*$B28</f>
        <v>296.2</v>
      </c>
      <c r="F28" s="26">
        <f>Ref!$B$3*$C28</f>
        <v>837.4</v>
      </c>
      <c r="G28" s="26">
        <f>Ref!$B$4*$D28</f>
        <v>2029.05</v>
      </c>
      <c r="H28" s="26">
        <f t="shared" si="0"/>
        <v>3162.6499999999996</v>
      </c>
      <c r="I28" s="26" t="s">
        <v>61</v>
      </c>
      <c r="J28" s="26">
        <v>3000</v>
      </c>
      <c r="K28" s="26"/>
    </row>
    <row r="29" spans="1:25" x14ac:dyDescent="0.35">
      <c r="A29" t="str">
        <f t="array" ref="A29">IFERROR(INDEX(Συνδυασμοί!$B$2:$B$998, MATCH(0,COUNTIF($A$1:$A28, Συνδυασμοί!$B$2:$B$998),0)),"")</f>
        <v>Τσουρέκι Μαριάνθης 2</v>
      </c>
      <c r="B29" s="26">
        <f>SUMIF(Συνδυασμοί!$B$2:$B$998,$A29,Συνδυασμοί!$F$2:$F$998)</f>
        <v>115.9</v>
      </c>
      <c r="C29" s="26">
        <f>SUMIF(Συνδυασμοί!$B$2:$B$998,$A29,Συνδυασμοί!$G$2:$G$998)</f>
        <v>829.05</v>
      </c>
      <c r="D29" s="26">
        <f>SUMIF(Συνδυασμοί!$B$2:$B$998,$A29,Συνδυασμοί!$H$2:$H$998)</f>
        <v>104.19999999999999</v>
      </c>
      <c r="E29" s="26">
        <f>Ref!$B$2*$B29</f>
        <v>463.6</v>
      </c>
      <c r="F29" s="26">
        <f>Ref!$B$3*$C29</f>
        <v>3316.2</v>
      </c>
      <c r="G29" s="26">
        <f>Ref!$B$4*$D29</f>
        <v>937.8</v>
      </c>
      <c r="H29" s="26">
        <f t="shared" si="0"/>
        <v>4717.5999999999995</v>
      </c>
      <c r="I29" s="26" t="s">
        <v>61</v>
      </c>
      <c r="J29" s="26">
        <v>1600</v>
      </c>
      <c r="K29" s="26"/>
    </row>
    <row r="30" spans="1:25" x14ac:dyDescent="0.35">
      <c r="A30" t="str">
        <f t="array" ref="A30">IFERROR(INDEX(Συνδυασμοί!$B$2:$B$998, MATCH(0,COUNTIF($A$1:$A29, Συνδυασμοί!$B$2:$B$998),0)),"")</f>
        <v>Χοιρινό Φρικασέ Μαριάνθης</v>
      </c>
      <c r="B30" s="26">
        <f>SUMIF(Συνδυασμοί!$B$2:$B$998,$A30,Συνδυασμοί!$F$2:$F$998)</f>
        <v>509.72999999999996</v>
      </c>
      <c r="C30" s="26">
        <f>SUMIF(Συνδυασμοί!$B$2:$B$998,$A30,Συνδυασμοί!$G$2:$G$998)</f>
        <v>70.430000000000007</v>
      </c>
      <c r="D30" s="26">
        <f>SUMIF(Συνδυασμοί!$B$2:$B$998,$A30,Συνδυασμοί!$H$2:$H$998)</f>
        <v>339.66999999999996</v>
      </c>
      <c r="E30" s="26">
        <f>Ref!$B$2*$B30</f>
        <v>2038.9199999999998</v>
      </c>
      <c r="F30" s="26">
        <f>Ref!$B$3*$C30</f>
        <v>281.72000000000003</v>
      </c>
      <c r="G30" s="26">
        <f>Ref!$B$4*$D30</f>
        <v>3057.0299999999997</v>
      </c>
      <c r="H30" s="26">
        <f t="shared" si="0"/>
        <v>5377.67</v>
      </c>
      <c r="I30" s="26" t="s">
        <v>61</v>
      </c>
      <c r="J30" s="26">
        <v>3300</v>
      </c>
      <c r="K30" s="26"/>
    </row>
    <row r="31" spans="1:25" x14ac:dyDescent="0.35">
      <c r="A31" t="str">
        <f t="array" ref="A31">IFERROR(INDEX(Συνδυασμοί!$B$2:$B$998, MATCH(0,COUNTIF($A$1:$A30, Συνδυασμοί!$B$2:$B$998),0)),"")</f>
        <v>Μαυρομάτικα Αντώνη</v>
      </c>
      <c r="B31" s="26">
        <f>SUMIF(Συνδυασμοί!$B$2:$B$998,$A31,Συνδυασμοί!$F$2:$F$998)</f>
        <v>118.54</v>
      </c>
      <c r="C31" s="26">
        <f>SUMIF(Συνδυασμοί!$B$2:$B$998,$A31,Συνδυασμοί!$G$2:$G$998)</f>
        <v>284.07</v>
      </c>
      <c r="D31" s="26">
        <f>SUMIF(Συνδυασμοί!$B$2:$B$998,$A31,Συνδυασμοί!$H$2:$H$998)</f>
        <v>122.45</v>
      </c>
      <c r="E31" s="26">
        <f>Ref!$B$2*$B31</f>
        <v>474.16</v>
      </c>
      <c r="F31" s="26">
        <f>Ref!$B$3*$C31</f>
        <v>1136.28</v>
      </c>
      <c r="G31" s="26">
        <f>Ref!$B$4*$D31</f>
        <v>1102.05</v>
      </c>
      <c r="H31" s="26">
        <f t="shared" si="0"/>
        <v>2712.49</v>
      </c>
      <c r="I31" s="26" t="s">
        <v>61</v>
      </c>
      <c r="J31" s="26">
        <v>2000</v>
      </c>
      <c r="K31" s="26"/>
    </row>
    <row r="32" spans="1:25" x14ac:dyDescent="0.35">
      <c r="A32" t="str">
        <f t="array" ref="A32">IFERROR(INDEX(Συνδυασμοί!$B$2:$B$998, MATCH(0,COUNTIF($A$1:$A31, Συνδυασμοί!$B$2:$B$998),0)),"")</f>
        <v>Σπανακόπιτα Αντώνη</v>
      </c>
      <c r="B32" s="26">
        <f>SUMIF(Συνδυασμοί!$B$2:$B$998,$A32,Συνδυασμοί!$F$2:$F$998)</f>
        <v>198.95</v>
      </c>
      <c r="C32" s="26">
        <f>SUMIF(Συνδυασμοί!$B$2:$B$998,$A32,Συνδυασμοί!$G$2:$G$998)</f>
        <v>372.49</v>
      </c>
      <c r="D32" s="26">
        <f>SUMIF(Συνδυασμοί!$B$2:$B$998,$A32,Συνδυασμοί!$H$2:$H$998)</f>
        <v>315.93</v>
      </c>
      <c r="E32" s="26">
        <f>Ref!$B$2*$B32</f>
        <v>795.8</v>
      </c>
      <c r="F32" s="26">
        <f>Ref!$B$3*$C32</f>
        <v>1489.96</v>
      </c>
      <c r="G32" s="26">
        <f>Ref!$B$4*$D32</f>
        <v>2843.37</v>
      </c>
      <c r="H32" s="26">
        <f t="shared" si="0"/>
        <v>5129.13</v>
      </c>
      <c r="I32" s="26" t="s">
        <v>204</v>
      </c>
      <c r="J32" s="26">
        <v>1000</v>
      </c>
      <c r="K32" s="26"/>
    </row>
    <row r="33" spans="1:14" x14ac:dyDescent="0.35">
      <c r="A33" t="str">
        <f t="array" ref="A33">IFERROR(INDEX(Συνδυασμοί!$B$2:$B$998, MATCH(0,COUNTIF($A$1:$A32, Συνδυασμοί!$B$2:$B$998),0)),"")</f>
        <v>Carrot Cake Κολοβέρου</v>
      </c>
      <c r="B33" s="26">
        <f>SUMIF(Συνδυασμοί!$B$2:$B$998,$A33,Συνδυασμοί!$F$2:$F$998)</f>
        <v>49.47</v>
      </c>
      <c r="C33" s="26">
        <f>SUMIF(Συνδυασμοί!$B$2:$B$998,$A33,Συνδυασμοί!$G$2:$G$998)</f>
        <v>211.05999999999997</v>
      </c>
      <c r="D33" s="26">
        <f>SUMIF(Συνδυασμοί!$B$2:$B$998,$A33,Συνδυασμοί!$H$2:$H$998)</f>
        <v>57.904999999999994</v>
      </c>
      <c r="E33" s="26">
        <f>Ref!$B$2*$B33</f>
        <v>197.88</v>
      </c>
      <c r="F33" s="26">
        <f>Ref!$B$3*$C33</f>
        <v>844.2399999999999</v>
      </c>
      <c r="G33" s="26">
        <f>Ref!$B$4*$D33</f>
        <v>521.14499999999998</v>
      </c>
      <c r="H33" s="26">
        <f t="shared" si="0"/>
        <v>1563.2649999999999</v>
      </c>
      <c r="I33" s="26" t="s">
        <v>61</v>
      </c>
      <c r="J33" s="26">
        <v>700</v>
      </c>
      <c r="K33" s="26"/>
      <c r="N33">
        <f>1566/14</f>
        <v>111.85714285714286</v>
      </c>
    </row>
    <row r="34" spans="1:14" x14ac:dyDescent="0.35">
      <c r="A34" t="str">
        <f t="array" ref="A34">IFERROR(INDEX(Συνδυασμοί!$B$2:$B$998, MATCH(0,COUNTIF($A$1:$A33, Συνδυασμοί!$B$2:$B$998),0)),"")</f>
        <v>Μπιφτέκια Μοσχαρίσια</v>
      </c>
      <c r="B34" s="26">
        <f>SUMIF(Συνδυασμοί!$B$2:$B$998,$A34,Συνδυασμοί!$F$2:$F$998)</f>
        <v>302.5</v>
      </c>
      <c r="C34" s="26">
        <f>SUMIF(Συνδυασμοί!$B$2:$B$998,$A34,Συνδυασμοί!$G$2:$G$998)</f>
        <v>69.099999999999994</v>
      </c>
      <c r="D34" s="26">
        <f>SUMIF(Συνδυασμοί!$B$2:$B$998,$A34,Συνδυασμοί!$H$2:$H$998)</f>
        <v>131.49</v>
      </c>
      <c r="E34" s="26">
        <f>Ref!$B$2*$B34</f>
        <v>1210</v>
      </c>
      <c r="F34" s="26">
        <f>Ref!$B$3*$C34</f>
        <v>276.39999999999998</v>
      </c>
      <c r="G34" s="26">
        <f>Ref!$B$4*$D34</f>
        <v>1183.4100000000001</v>
      </c>
      <c r="H34" s="26">
        <f t="shared" si="0"/>
        <v>2669.8100000000004</v>
      </c>
      <c r="I34" s="26" t="s">
        <v>22</v>
      </c>
      <c r="J34" s="26">
        <v>16</v>
      </c>
      <c r="K34" s="26"/>
    </row>
    <row r="35" spans="1:14" x14ac:dyDescent="0.35">
      <c r="A35" t="str">
        <f t="array" ref="A35">IFERROR(INDEX(Συνδυασμοί!$B$2:$B$998, MATCH(0,COUNTIF($A$1:$A34, Συνδυασμοί!$B$2:$B$998),0)),"")</f>
        <v>Μύδια Σαγανάκι Αντώνη</v>
      </c>
      <c r="B35" s="26">
        <f>SUMIF(Συνδυασμοί!$B$2:$B$998,$A35,Συνδυασμοί!$F$2:$F$998)</f>
        <v>113.09</v>
      </c>
      <c r="C35" s="26">
        <f>SUMIF(Συνδυασμοί!$B$2:$B$998,$A35,Συνδυασμοί!$G$2:$G$998)</f>
        <v>29.96</v>
      </c>
      <c r="D35" s="26">
        <f>SUMIF(Συνδυασμοί!$B$2:$B$998,$A35,Συνδυασμοί!$H$2:$H$998)</f>
        <v>120.38</v>
      </c>
      <c r="E35" s="26">
        <f>Ref!$B$2*$B35</f>
        <v>452.36</v>
      </c>
      <c r="F35" s="26">
        <f>Ref!$B$3*$C35</f>
        <v>119.84</v>
      </c>
      <c r="G35" s="26">
        <f>Ref!$B$4*$D35</f>
        <v>1083.42</v>
      </c>
      <c r="H35" s="26">
        <f t="shared" si="0"/>
        <v>1655.6200000000001</v>
      </c>
      <c r="I35" s="26" t="s">
        <v>61</v>
      </c>
      <c r="J35" s="26">
        <v>800</v>
      </c>
      <c r="K35" s="26"/>
    </row>
    <row r="36" spans="1:14" x14ac:dyDescent="0.35">
      <c r="A36" t="str">
        <f t="array" ref="A36">IFERROR(INDEX(Συνδυασμοί!$B$2:$B$998, MATCH(0,COUNTIF($A$1:$A35, Συνδυασμοί!$B$2:$B$998),0)),"")</f>
        <v>Φάβα Αντώνη</v>
      </c>
      <c r="B36" s="26">
        <f>SUMIF(Συνδυασμοί!$B$2:$B$998,$A36,Συνδυασμοί!$F$2:$F$998)</f>
        <v>177.2</v>
      </c>
      <c r="C36" s="26">
        <f>SUMIF(Συνδυασμοί!$B$2:$B$998,$A36,Συνδυασμοί!$G$2:$G$998)</f>
        <v>438.6</v>
      </c>
      <c r="D36" s="26">
        <f>SUMIF(Συνδυασμοί!$B$2:$B$998,$A36,Συνδυασμοί!$H$2:$H$998)</f>
        <v>36.589999999999996</v>
      </c>
      <c r="E36" s="26">
        <f>Ref!$B$2*$B36</f>
        <v>708.8</v>
      </c>
      <c r="F36" s="26">
        <f>Ref!$B$3*$C36</f>
        <v>1754.4</v>
      </c>
      <c r="G36" s="26">
        <f>Ref!$B$4*$D36</f>
        <v>329.30999999999995</v>
      </c>
      <c r="H36" s="26">
        <f t="shared" si="0"/>
        <v>2792.5099999999998</v>
      </c>
      <c r="I36" s="26" t="s">
        <v>61</v>
      </c>
      <c r="J36" s="26">
        <v>3000</v>
      </c>
      <c r="K36" s="26"/>
    </row>
    <row r="37" spans="1:14" x14ac:dyDescent="0.35">
      <c r="A37" t="str">
        <f t="array" ref="A37">IFERROR(INDEX(Συνδυασμοί!$B$2:$B$998, MATCH(0,COUNTIF($A$1:$A36, Συνδυασμοί!$B$2:$B$998),0)),"")</f>
        <v>Banana bread</v>
      </c>
      <c r="B37" s="26">
        <f>SUMIF(Συνδυασμοί!$B$2:$B$998,$A37,Συνδυασμοί!$F$2:$F$998)</f>
        <v>88.045000000000002</v>
      </c>
      <c r="C37" s="26">
        <f>SUMIF(Συνδυασμοί!$B$2:$B$998,$A37,Συνδυασμοί!$G$2:$G$998)</f>
        <v>395.70500000000004</v>
      </c>
      <c r="D37" s="26">
        <f>SUMIF(Συνδυασμοί!$B$2:$B$998,$A37,Συνδυασμοί!$H$2:$H$998)</f>
        <v>88.59</v>
      </c>
      <c r="E37" s="26">
        <f>Ref!$B$2*$B37</f>
        <v>352.18</v>
      </c>
      <c r="F37" s="26">
        <f>Ref!$B$3*$C37</f>
        <v>1582.8200000000002</v>
      </c>
      <c r="G37" s="26">
        <f>Ref!$B$4*$D37</f>
        <v>797.31000000000006</v>
      </c>
      <c r="H37" s="26">
        <f t="shared" si="0"/>
        <v>2732.3100000000004</v>
      </c>
      <c r="I37" s="26" t="s">
        <v>61</v>
      </c>
      <c r="J37" s="26">
        <v>1050</v>
      </c>
      <c r="K37" s="26"/>
      <c r="N37">
        <f>$H37/22</f>
        <v>124.19590909090911</v>
      </c>
    </row>
    <row r="38" spans="1:14" x14ac:dyDescent="0.35">
      <c r="A38" t="str">
        <f t="array" ref="A38">IFERROR(INDEX(Συνδυασμοί!$B$2:$B$998, MATCH(0,COUNTIF($A$1:$A37, Συνδυασμοί!$B$2:$B$998),0)),"")</f>
        <v>Σπετζοφάι</v>
      </c>
      <c r="B38" s="26">
        <f>SUMIF(Συνδυασμοί!$B$2:$B$998,$A38,Συνδυασμοί!$F$2:$F$998)</f>
        <v>111.3</v>
      </c>
      <c r="C38" s="26">
        <f>SUMIF(Συνδυασμοί!$B$2:$B$998,$A38,Συνδυασμοί!$G$2:$G$998)</f>
        <v>48.2</v>
      </c>
      <c r="D38" s="26">
        <f>SUMIF(Συνδυασμοί!$B$2:$B$998,$A38,Συνδυασμοί!$H$2:$H$998)</f>
        <v>185.51000000000002</v>
      </c>
      <c r="E38" s="26">
        <f>Ref!$B$2*$B38</f>
        <v>445.2</v>
      </c>
      <c r="F38" s="26">
        <f>Ref!$B$3*$C38</f>
        <v>192.8</v>
      </c>
      <c r="G38" s="26">
        <f>Ref!$B$4*$D38</f>
        <v>1669.5900000000001</v>
      </c>
      <c r="H38" s="26">
        <f t="shared" si="0"/>
        <v>2307.59</v>
      </c>
      <c r="I38" s="26" t="s">
        <v>61</v>
      </c>
      <c r="J38" s="26">
        <v>2000</v>
      </c>
      <c r="K38" s="26"/>
    </row>
    <row r="39" spans="1:14" x14ac:dyDescent="0.35">
      <c r="A39" t="str">
        <f t="array" ref="A39">IFERROR(INDEX(Συνδυασμοί!$B$2:$B$998, MATCH(0,COUNTIF($A$1:$A38, Συνδυασμοί!$B$2:$B$998),0)),"")</f>
        <v>Φασολάδα Αντώνη</v>
      </c>
      <c r="B39" s="26">
        <f>SUMIF(Συνδυασμοί!$B$2:$B$998,$A39,Συνδυασμοί!$F$2:$F$998)</f>
        <v>123.04</v>
      </c>
      <c r="C39" s="26">
        <f>SUMIF(Συνδυασμοί!$B$2:$B$998,$A39,Συνδυασμοί!$G$2:$G$998)</f>
        <v>409.13500000000005</v>
      </c>
      <c r="D39" s="26">
        <f>SUMIF(Συνδυασμοί!$B$2:$B$998,$A39,Συνδυασμοί!$H$2:$H$998)</f>
        <v>77.14</v>
      </c>
      <c r="E39" s="26">
        <f>Ref!$B$2*$B39</f>
        <v>492.16</v>
      </c>
      <c r="F39" s="26">
        <f>Ref!$B$3*$C39</f>
        <v>1636.5400000000002</v>
      </c>
      <c r="G39" s="26">
        <f>Ref!$B$4*$D39</f>
        <v>694.26</v>
      </c>
      <c r="H39" s="26">
        <f t="shared" si="0"/>
        <v>2822.96</v>
      </c>
      <c r="I39" s="26" t="s">
        <v>61</v>
      </c>
      <c r="J39" s="26">
        <v>3000</v>
      </c>
      <c r="K39" s="26"/>
    </row>
    <row r="40" spans="1:14" x14ac:dyDescent="0.35">
      <c r="A40" t="str">
        <f t="array" ref="A40">IFERROR(INDEX(Συνδυασμοί!$B$2:$B$998, MATCH(0,COUNTIF($A$1:$A39, Συνδυασμοί!$B$2:$B$998),0)),"")</f>
        <v>Περιβολίσια Βανδή</v>
      </c>
      <c r="B40" s="26">
        <f>SUMIF(Συνδυασμοί!$B$2:$B$998,$A40,Συνδυασμοί!$F$2:$F$998)</f>
        <v>7.79</v>
      </c>
      <c r="C40" s="26">
        <f>SUMIF(Συνδυασμοί!$B$2:$B$998,$A40,Συνδυασμοί!$G$2:$G$998)</f>
        <v>45.195</v>
      </c>
      <c r="D40" s="26">
        <f>SUMIF(Συνδυασμοί!$B$2:$B$998,$A40,Συνδυασμοί!$H$2:$H$998)</f>
        <v>38.769999999999996</v>
      </c>
      <c r="E40" s="26">
        <f>Ref!$B$2*$B40</f>
        <v>31.16</v>
      </c>
      <c r="F40" s="26">
        <f>Ref!$B$3*$C40</f>
        <v>180.78</v>
      </c>
      <c r="G40" s="26">
        <f>Ref!$B$4*$D40</f>
        <v>348.92999999999995</v>
      </c>
      <c r="H40" s="26">
        <f t="shared" si="0"/>
        <v>560.86999999999989</v>
      </c>
      <c r="I40" s="26" t="s">
        <v>61</v>
      </c>
      <c r="J40" s="26">
        <v>1000</v>
      </c>
      <c r="K40" s="26"/>
    </row>
    <row r="41" spans="1:14" x14ac:dyDescent="0.35">
      <c r="A41" t="str">
        <f t="array" ref="A41">IFERROR(INDEX(Συνδυασμοί!$B$2:$B$998, MATCH(0,COUNTIF($A$1:$A40, Συνδυασμοί!$B$2:$B$998),0)),"")</f>
        <v>Ρεβύθια Κάρυ</v>
      </c>
      <c r="B41" s="26">
        <f>SUMIF(Συνδυασμοί!$B$2:$B$998,$A41,Συνδυασμοί!$F$2:$F$998)</f>
        <v>98.04</v>
      </c>
      <c r="C41" s="26">
        <f>SUMIF(Συνδυασμοί!$B$2:$B$998,$A41,Συνδυασμοί!$G$2:$G$998)</f>
        <v>326.82000000000005</v>
      </c>
      <c r="D41" s="26">
        <f>SUMIF(Συνδυασμοί!$B$2:$B$998,$A41,Συνδυασμοί!$H$2:$H$998)</f>
        <v>76.890000000000015</v>
      </c>
      <c r="E41" s="26">
        <f>Ref!$B$2*$B41</f>
        <v>392.16</v>
      </c>
      <c r="F41" s="26">
        <f>Ref!$B$3*$C41</f>
        <v>1307.2800000000002</v>
      </c>
      <c r="G41" s="26">
        <f>Ref!$B$4*$D41</f>
        <v>692.0100000000001</v>
      </c>
      <c r="H41" s="26">
        <f t="shared" si="0"/>
        <v>2391.4500000000003</v>
      </c>
      <c r="I41" s="26" t="s">
        <v>61</v>
      </c>
      <c r="J41" s="26">
        <v>1700</v>
      </c>
      <c r="K41" s="26"/>
    </row>
    <row r="42" spans="1:14" x14ac:dyDescent="0.35">
      <c r="A42" t="str">
        <f t="array" ref="A42">IFERROR(INDEX(Συνδυασμοί!$B$2:$B$998, MATCH(0,COUNTIF($A$1:$A41, Συνδυασμοί!$B$2:$B$998),0)),"")</f>
        <v>Ομελέτα</v>
      </c>
      <c r="B42" s="26">
        <f>SUMIF(Συνδυασμοί!$B$2:$B$998,$A42,Συνδυασμοί!$F$2:$F$998)</f>
        <v>151.5</v>
      </c>
      <c r="C42" s="26">
        <f>SUMIF(Συνδυασμοί!$B$2:$B$998,$A42,Συνδυασμοί!$G$2:$G$998)</f>
        <v>47.349999999999994</v>
      </c>
      <c r="D42" s="26">
        <f>SUMIF(Συνδυασμοί!$B$2:$B$998,$A42,Συνδυασμοί!$H$2:$H$998)</f>
        <v>127.75999999999999</v>
      </c>
      <c r="E42" s="26">
        <f>Ref!$B$2*$B42</f>
        <v>606</v>
      </c>
      <c r="F42" s="26">
        <f>Ref!$B$3*$C42</f>
        <v>189.39999999999998</v>
      </c>
      <c r="G42" s="26">
        <f>Ref!$B$4*$D42</f>
        <v>1149.8399999999999</v>
      </c>
      <c r="H42" s="26">
        <f t="shared" si="0"/>
        <v>1945.2399999999998</v>
      </c>
      <c r="I42" s="26" t="s">
        <v>22</v>
      </c>
      <c r="J42" s="26">
        <v>4</v>
      </c>
      <c r="K42" s="26"/>
    </row>
    <row r="43" spans="1:14" x14ac:dyDescent="0.35">
      <c r="A43" t="str">
        <f t="array" ref="A43">IFERROR(INDEX(Συνδυασμοί!$B$2:$B$998, MATCH(0,COUNTIF($A$1:$A42, Συνδυασμοί!$B$2:$B$998),0)),"")</f>
        <v>Ρύζι τόνος</v>
      </c>
      <c r="B43" s="26">
        <f>SUMIF(Συνδυασμοί!$B$2:$B$998,$A43,Συνδυασμοί!$F$2:$F$998)</f>
        <v>119.8</v>
      </c>
      <c r="C43" s="26">
        <f>SUMIF(Συνδυασμοί!$B$2:$B$998,$A43,Συνδυασμοί!$G$2:$G$998)</f>
        <v>165.56</v>
      </c>
      <c r="D43" s="26">
        <f>SUMIF(Συνδυασμοί!$B$2:$B$998,$A43,Συνδυασμοί!$H$2:$H$998)</f>
        <v>22.58</v>
      </c>
      <c r="E43" s="26">
        <f>Ref!$B$2*$B43</f>
        <v>479.2</v>
      </c>
      <c r="F43" s="26">
        <f>Ref!$B$3*$C43</f>
        <v>662.24</v>
      </c>
      <c r="G43" s="26">
        <f>Ref!$B$4*$D43</f>
        <v>203.21999999999997</v>
      </c>
      <c r="H43" s="26">
        <f t="shared" si="0"/>
        <v>1344.66</v>
      </c>
      <c r="I43" s="26" t="s">
        <v>61</v>
      </c>
      <c r="J43" s="26">
        <v>1150</v>
      </c>
      <c r="K43" s="26"/>
    </row>
    <row r="44" spans="1:14" x14ac:dyDescent="0.35">
      <c r="A44" t="str">
        <f t="array" ref="A44">IFERROR(INDEX(Συνδυασμοί!$B$2:$B$998, MATCH(0,COUNTIF($A$1:$A43, Συνδυασμοί!$B$2:$B$998),0)),"")</f>
        <v>Μπιφτέκια στον Αχνό</v>
      </c>
      <c r="B44" s="26">
        <f>SUMIF(Συνδυασμοί!$B$2:$B$998,$A44,Συνδυασμοί!$F$2:$F$998)</f>
        <v>153</v>
      </c>
      <c r="C44" s="26">
        <f>SUMIF(Συνδυασμοί!$B$2:$B$998,$A44,Συνδυασμοί!$G$2:$G$998)</f>
        <v>35.099999999999994</v>
      </c>
      <c r="D44" s="26">
        <f>SUMIF(Συνδυασμοί!$B$2:$B$998,$A44,Συνδυασμοί!$H$2:$H$998)</f>
        <v>69.959999999999994</v>
      </c>
      <c r="E44" s="26">
        <f>Ref!$B$2*$B44</f>
        <v>612</v>
      </c>
      <c r="F44" s="26">
        <f>Ref!$B$3*$C44</f>
        <v>140.39999999999998</v>
      </c>
      <c r="G44" s="26">
        <f>Ref!$B$4*$D44</f>
        <v>629.64</v>
      </c>
      <c r="H44" s="26">
        <f t="shared" si="0"/>
        <v>1382.04</v>
      </c>
      <c r="I44" s="26" t="s">
        <v>22</v>
      </c>
      <c r="J44" s="26">
        <v>11</v>
      </c>
      <c r="K44" s="26"/>
    </row>
    <row r="45" spans="1:14" x14ac:dyDescent="0.35">
      <c r="A45" t="str">
        <f t="array" ref="A45">IFERROR(INDEX(Συνδυασμοί!$B$2:$B$998, MATCH(0,COUNTIF($A$1:$A44, Συνδυασμοί!$B$2:$B$998),0)),"")</f>
        <v>Μουτζέντρα</v>
      </c>
      <c r="B45" s="26">
        <f>SUMIF(Συνδυασμοί!$B$2:$B$998,$A45,Συνδυασμοί!$F$2:$F$998)</f>
        <v>105.5</v>
      </c>
      <c r="C45" s="26">
        <f>SUMIF(Συνδυασμοί!$B$2:$B$998,$A45,Συνδυασμοί!$G$2:$G$998)</f>
        <v>470.29999999999995</v>
      </c>
      <c r="D45" s="26">
        <f>SUMIF(Συνδυασμοί!$B$2:$B$998,$A45,Συνδυασμοί!$H$2:$H$998)</f>
        <v>62.279999999999994</v>
      </c>
      <c r="E45" s="26">
        <f>Ref!$B$2*$B45</f>
        <v>422</v>
      </c>
      <c r="F45" s="26">
        <f>Ref!$B$3*$C45</f>
        <v>1881.1999999999998</v>
      </c>
      <c r="G45" s="26">
        <f>Ref!$B$4*$D45</f>
        <v>560.52</v>
      </c>
      <c r="H45" s="26">
        <f t="shared" si="0"/>
        <v>2863.72</v>
      </c>
      <c r="I45" s="26" t="s">
        <v>61</v>
      </c>
      <c r="J45" s="26">
        <v>2000</v>
      </c>
      <c r="K45" s="26"/>
    </row>
    <row r="46" spans="1:14" x14ac:dyDescent="0.35">
      <c r="A46" t="str">
        <f t="array" ref="A46">IFERROR(INDEX(Συνδυασμοί!$B$2:$B$998, MATCH(0,COUNTIF($A$1:$A45, Συνδυασμοί!$B$2:$B$998),0)),"")</f>
        <v>Γλυκόξινο Κοτόπουλο</v>
      </c>
      <c r="B46" s="26">
        <f>SUMIF(Συνδυασμοί!$B$2:$B$998,$A46,Συνδυασμοί!$F$2:$F$998)</f>
        <v>427.25999999999993</v>
      </c>
      <c r="C46" s="26">
        <f>SUMIF(Συνδυασμοί!$B$2:$B$998,$A46,Συνδυασμοί!$G$2:$G$998)</f>
        <v>199.89</v>
      </c>
      <c r="D46" s="26">
        <f>SUMIF(Συνδυασμοί!$B$2:$B$998,$A46,Συνδυασμοί!$H$2:$H$998)</f>
        <v>179.42000000000002</v>
      </c>
      <c r="E46" s="26">
        <f>Ref!$B$2*$B46</f>
        <v>1709.0399999999997</v>
      </c>
      <c r="F46" s="26">
        <f>Ref!$B$3*$C46</f>
        <v>799.56</v>
      </c>
      <c r="G46" s="26">
        <f>Ref!$B$4*$D46</f>
        <v>1614.7800000000002</v>
      </c>
      <c r="H46" s="26">
        <f t="shared" si="0"/>
        <v>4123.3799999999992</v>
      </c>
      <c r="I46" s="26" t="s">
        <v>61</v>
      </c>
      <c r="J46" s="26">
        <v>9</v>
      </c>
      <c r="K46" s="26"/>
    </row>
    <row r="47" spans="1:14" x14ac:dyDescent="0.35">
      <c r="A47" t="str">
        <f t="array" ref="A47">IFERROR(INDEX(Συνδυασμοί!$B$2:$B$998, MATCH(0,COUNTIF($A$1:$A46, Συνδυασμοί!$B$2:$B$998),0)),"")</f>
        <v>Ρυζόγαλο</v>
      </c>
      <c r="B47" s="26">
        <f>SUMIF(Συνδυασμοί!$B$2:$B$998,$A47,Συνδυασμοί!$F$2:$F$998)</f>
        <v>21.9</v>
      </c>
      <c r="C47" s="26">
        <f>SUMIF(Συνδυασμοί!$B$2:$B$998,$A47,Συνδυασμοί!$G$2:$G$998)</f>
        <v>159</v>
      </c>
      <c r="D47" s="26">
        <f>SUMIF(Συνδυασμοί!$B$2:$B$998,$A47,Συνδυασμοί!$H$2:$H$998)</f>
        <v>9.5</v>
      </c>
      <c r="E47" s="26">
        <f>Ref!$B$2*$B47</f>
        <v>87.6</v>
      </c>
      <c r="F47" s="26">
        <f>Ref!$B$3*$C47</f>
        <v>636</v>
      </c>
      <c r="G47" s="26">
        <f>Ref!$B$4*$D47</f>
        <v>85.5</v>
      </c>
      <c r="H47" s="26">
        <f t="shared" si="0"/>
        <v>809.1</v>
      </c>
      <c r="I47" s="26" t="s">
        <v>22</v>
      </c>
      <c r="J47" s="26">
        <v>6</v>
      </c>
      <c r="K47" s="26"/>
    </row>
    <row r="48" spans="1:14" x14ac:dyDescent="0.35">
      <c r="A48" t="str">
        <f t="array" ref="A48">IFERROR(INDEX(Συνδυασμοί!$B$2:$B$998, MATCH(0,COUNTIF($A$1:$A47, Συνδυασμοί!$B$2:$B$998),0)),"")</f>
        <v>Αγκινάρες με Κουκιά</v>
      </c>
      <c r="B48" s="26">
        <f>SUMIF(Συνδυασμοί!$B$2:$B$998,$A48,Συνδυασμοί!$F$2:$F$998)</f>
        <v>61.2</v>
      </c>
      <c r="C48" s="26">
        <f>SUMIF(Συνδυασμοί!$B$2:$B$998,$A48,Συνδυασμοί!$G$2:$G$998)</f>
        <v>183.98</v>
      </c>
      <c r="D48" s="26">
        <f>SUMIF(Συνδυασμοί!$B$2:$B$998,$A48,Συνδυασμοί!$H$2:$H$998)</f>
        <v>135.76</v>
      </c>
      <c r="E48" s="26">
        <f>Ref!$B$2*$B48</f>
        <v>244.8</v>
      </c>
      <c r="F48" s="26">
        <f>Ref!$B$3*$C48</f>
        <v>735.92</v>
      </c>
      <c r="G48" s="26">
        <f>Ref!$B$4*$D48</f>
        <v>1221.8399999999999</v>
      </c>
      <c r="H48" s="26">
        <f t="shared" si="0"/>
        <v>2202.56</v>
      </c>
      <c r="I48" s="26" t="s">
        <v>61</v>
      </c>
      <c r="J48" s="26">
        <v>6</v>
      </c>
      <c r="K48" s="26"/>
    </row>
    <row r="49" spans="1:11" x14ac:dyDescent="0.35">
      <c r="A49" t="str">
        <f t="array" ref="A49">IFERROR(INDEX(Συνδυασμοί!$B$2:$B$998, MATCH(0,COUNTIF($A$1:$A48, Συνδυασμοί!$B$2:$B$998),0)),"")</f>
        <v>Κουνουπίδι Κριθαράκι</v>
      </c>
      <c r="B49" s="26">
        <f>SUMIF(Συνδυασμοί!$B$2:$B$998,$A49,Συνδυασμοί!$F$2:$F$998)</f>
        <v>56.8</v>
      </c>
      <c r="C49" s="26">
        <f>SUMIF(Συνδυασμοί!$B$2:$B$998,$A49,Συνδυασμοί!$G$2:$G$998)</f>
        <v>252.55</v>
      </c>
      <c r="D49" s="26">
        <f>SUMIF(Συνδυασμοί!$B$2:$B$998,$A49,Συνδυασμοί!$H$2:$H$998)</f>
        <v>93.320000000000007</v>
      </c>
      <c r="E49" s="26">
        <f>Ref!$B$2*$B49</f>
        <v>227.2</v>
      </c>
      <c r="F49" s="26">
        <f>Ref!$B$3*$C49</f>
        <v>1010.2</v>
      </c>
      <c r="G49" s="26">
        <f>Ref!$B$4*$D49</f>
        <v>839.88000000000011</v>
      </c>
      <c r="H49" s="26">
        <f t="shared" si="0"/>
        <v>2077.2800000000002</v>
      </c>
      <c r="I49" s="26" t="s">
        <v>22</v>
      </c>
      <c r="J49" s="26">
        <v>6</v>
      </c>
      <c r="K49" s="26"/>
    </row>
    <row r="50" spans="1:11" x14ac:dyDescent="0.35">
      <c r="A50" t="str">
        <f t="array" ref="A50">IFERROR(INDEX(Συνδυασμοί!$B$2:$B$998, MATCH(0,COUNTIF($A$1:$A49, Συνδυασμοί!$B$2:$B$998),0)),"")</f>
        <v>Πάστα Τόνος</v>
      </c>
      <c r="B50" s="26">
        <f>SUMIF(Συνδυασμοί!$B$2:$B$998,$A50,Συνδυασμοί!$F$2:$F$998)</f>
        <v>157</v>
      </c>
      <c r="C50" s="26">
        <f>SUMIF(Συνδυασμοί!$B$2:$B$998,$A50,Συνδυασμοί!$G$2:$G$998)</f>
        <v>326.20000000000005</v>
      </c>
      <c r="D50" s="26">
        <f>SUMIF(Συνδυασμοί!$B$2:$B$998,$A50,Συνδυασμοί!$H$2:$H$998)</f>
        <v>57.89</v>
      </c>
      <c r="E50" s="26">
        <f>Ref!$B$2*$B50</f>
        <v>628</v>
      </c>
      <c r="F50" s="26">
        <f>Ref!$B$3*$C50</f>
        <v>1304.8000000000002</v>
      </c>
      <c r="G50" s="26">
        <f>Ref!$B$4*$D50</f>
        <v>521.01</v>
      </c>
      <c r="H50" s="26">
        <f t="shared" si="0"/>
        <v>2453.8100000000004</v>
      </c>
      <c r="I50" s="26" t="s">
        <v>22</v>
      </c>
      <c r="J50" s="26">
        <v>5</v>
      </c>
      <c r="K50" s="26"/>
    </row>
    <row r="51" spans="1:11" x14ac:dyDescent="0.35">
      <c r="A51" t="str">
        <f t="array" ref="A51">IFERROR(INDEX(Συνδυασμοί!$B$2:$B$998, MATCH(0,COUNTIF($A$1:$A50, Συνδυασμοί!$B$2:$B$998),0)),"")</f>
        <v>Μπισκότα Μπανάνας</v>
      </c>
      <c r="B51" s="26">
        <f>SUMIF(Συνδυασμοί!$B$2:$B$998,$A51,Συνδυασμοί!$F$2:$F$998)</f>
        <v>44.510000000000005</v>
      </c>
      <c r="C51" s="26">
        <f>SUMIF(Συνδυασμοί!$B$2:$B$998,$A51,Συνδυασμοί!$G$2:$G$998)</f>
        <v>269.89999999999998</v>
      </c>
      <c r="D51" s="26">
        <f>SUMIF(Συνδυασμοί!$B$2:$B$998,$A51,Συνδυασμοί!$H$2:$H$998)</f>
        <v>45.25</v>
      </c>
      <c r="E51" s="26">
        <f>Ref!$B$2*$B51</f>
        <v>178.04000000000002</v>
      </c>
      <c r="F51" s="26">
        <f>Ref!$B$3*$C51</f>
        <v>1079.5999999999999</v>
      </c>
      <c r="G51" s="26">
        <f>Ref!$B$4*$D51</f>
        <v>407.25</v>
      </c>
      <c r="H51" s="26">
        <f t="shared" si="0"/>
        <v>1664.8899999999999</v>
      </c>
      <c r="I51" s="26" t="s">
        <v>22</v>
      </c>
      <c r="J51" s="26">
        <v>20</v>
      </c>
      <c r="K51" s="26"/>
    </row>
    <row r="52" spans="1:11" x14ac:dyDescent="0.35">
      <c r="A52" t="str">
        <f t="array" ref="A52">IFERROR(INDEX(Συνδυασμοί!$B$2:$B$998, MATCH(0,COUNTIF($A$1:$A51, Συνδυασμοί!$B$2:$B$998),0)),"")</f>
        <v>Φρέσκα Κουκιά</v>
      </c>
      <c r="B52" s="26">
        <f>SUMIF(Συνδυασμοί!$B$2:$B$998,$A52,Συνδυασμοί!$F$2:$F$998)</f>
        <v>63.3</v>
      </c>
      <c r="C52" s="26">
        <f>SUMIF(Συνδυασμοί!$B$2:$B$998,$A52,Συνδυασμοί!$G$2:$G$998)</f>
        <v>147.9</v>
      </c>
      <c r="D52" s="26">
        <f>SUMIF(Συνδυασμοί!$B$2:$B$998,$A52,Συνδυασμοί!$H$2:$H$998)</f>
        <v>71.61</v>
      </c>
      <c r="E52" s="26">
        <f>Ref!$B$2*$B52</f>
        <v>253.2</v>
      </c>
      <c r="F52" s="26">
        <f>Ref!$B$3*$C52</f>
        <v>591.6</v>
      </c>
      <c r="G52" s="26">
        <f>Ref!$B$4*$D52</f>
        <v>644.49</v>
      </c>
      <c r="H52" s="26">
        <f t="shared" si="0"/>
        <v>1489.29</v>
      </c>
      <c r="I52" s="26" t="s">
        <v>22</v>
      </c>
      <c r="J52" s="26">
        <v>5</v>
      </c>
      <c r="K52" s="26"/>
    </row>
    <row r="53" spans="1:11" x14ac:dyDescent="0.35">
      <c r="A53" t="str">
        <f t="array" ref="A53">IFERROR(INDEX(Συνδυασμοί!$B$2:$B$998, MATCH(0,COUNTIF($A$1:$A52, Συνδυασμοί!$B$2:$B$998),0)),"")</f>
        <v>Μαγειρίτσα Μανιτάρια</v>
      </c>
      <c r="B53" s="26">
        <f>SUMIF(Συνδυασμοί!$B$2:$B$998,$A53,Συνδυασμοί!$F$2:$F$998)</f>
        <v>34.4</v>
      </c>
      <c r="C53" s="26">
        <f>SUMIF(Συνδυασμοί!$B$2:$B$998,$A53,Συνδυασμοί!$G$2:$G$998)</f>
        <v>45.72</v>
      </c>
      <c r="D53" s="26">
        <f>SUMIF(Συνδυασμοί!$B$2:$B$998,$A53,Συνδυασμοί!$H$2:$H$998)</f>
        <v>89.64</v>
      </c>
      <c r="E53" s="26">
        <f>Ref!$B$2*$B53</f>
        <v>137.6</v>
      </c>
      <c r="F53" s="26">
        <f>Ref!$B$3*$C53</f>
        <v>182.88</v>
      </c>
      <c r="G53" s="26">
        <f>Ref!$B$4*$D53</f>
        <v>806.76</v>
      </c>
      <c r="H53" s="26">
        <f t="shared" si="0"/>
        <v>1127.24</v>
      </c>
      <c r="I53" s="26" t="s">
        <v>22</v>
      </c>
      <c r="J53" s="26">
        <v>5</v>
      </c>
      <c r="K53" s="26"/>
    </row>
    <row r="54" spans="1:11" x14ac:dyDescent="0.35">
      <c r="A54" t="str">
        <f t="array" ref="A54">IFERROR(INDEX(Συνδυασμοί!$B$2:$B$998, MATCH(0,COUNTIF($A$1:$A53, Συνδυασμοί!$B$2:$B$998),0)),"")</f>
        <v>Λαχανόπιτα Κολοβέρου</v>
      </c>
      <c r="B54" s="26">
        <f>SUMIF(Συνδυασμοί!$B$2:$B$998,$A54,Συνδυασμοί!$F$2:$F$998)</f>
        <v>127.34999999999998</v>
      </c>
      <c r="C54" s="26">
        <f>SUMIF(Συνδυασμοί!$B$2:$B$998,$A54,Συνδυασμοί!$G$2:$G$998)</f>
        <v>246.67999999999998</v>
      </c>
      <c r="D54" s="26">
        <f>SUMIF(Συνδυασμοί!$B$2:$B$998,$A54,Συνδυασμοί!$H$2:$H$998)</f>
        <v>110.60999999999999</v>
      </c>
      <c r="E54" s="26">
        <f>Ref!$B$2*$B54</f>
        <v>509.39999999999992</v>
      </c>
      <c r="F54" s="26">
        <f>Ref!$B$3*$C54</f>
        <v>986.71999999999991</v>
      </c>
      <c r="G54" s="26">
        <f>Ref!$B$4*$D54</f>
        <v>995.4899999999999</v>
      </c>
      <c r="H54" s="26">
        <f t="shared" si="0"/>
        <v>2491.6099999999997</v>
      </c>
      <c r="I54" s="26" t="s">
        <v>22</v>
      </c>
      <c r="J54" s="26">
        <v>16</v>
      </c>
      <c r="K54" s="26"/>
    </row>
    <row r="55" spans="1:11" x14ac:dyDescent="0.35">
      <c r="A55" t="str">
        <f t="array" ref="A55">IFERROR(INDEX(Συνδυασμοί!$B$2:$B$998, MATCH(0,COUNTIF($A$1:$A54, Συνδυασμοί!$B$2:$B$998),0)),"")</f>
        <v>Κρέμα Λεμόνι Γιαουρτιού Αργυρούδη</v>
      </c>
      <c r="B55" s="26">
        <f>SUMIF(Συνδυασμοί!$B$2:$B$998,$A55,Συνδυασμοί!$F$2:$F$998)</f>
        <v>140</v>
      </c>
      <c r="C55" s="26">
        <f>SUMIF(Συνδυασμοί!$B$2:$B$998,$A55,Συνδυασμοί!$G$2:$G$998)</f>
        <v>336</v>
      </c>
      <c r="D55" s="26">
        <f>SUMIF(Συνδυασμοί!$B$2:$B$998,$A55,Συνδυασμοί!$H$2:$H$998)</f>
        <v>72</v>
      </c>
      <c r="E55" s="26">
        <f>Ref!$B$2*$B55</f>
        <v>560</v>
      </c>
      <c r="F55" s="26">
        <f>Ref!$B$3*$C55</f>
        <v>1344</v>
      </c>
      <c r="G55" s="26">
        <f>Ref!$B$4*$D55</f>
        <v>648</v>
      </c>
      <c r="H55" s="26">
        <f t="shared" si="0"/>
        <v>2552</v>
      </c>
      <c r="I55" s="26" t="s">
        <v>61</v>
      </c>
      <c r="J55" s="26">
        <v>1650</v>
      </c>
      <c r="K55" s="26"/>
    </row>
    <row r="56" spans="1:11" x14ac:dyDescent="0.35">
      <c r="A56" t="str">
        <f t="array" ref="A56">IFERROR(INDEX(Συνδυασμοί!$B$2:$B$998, MATCH(0,COUNTIF($A$1:$A55, Συνδυασμοί!$B$2:$B$998),0)),"")</f>
        <v>Σπανακόρυζο</v>
      </c>
      <c r="B56" s="26">
        <f>SUMIF(Συνδυασμοί!$B$2:$B$998,$A56,Συνδυασμοί!$F$2:$F$998)</f>
        <v>56.625</v>
      </c>
      <c r="C56" s="26">
        <f>SUMIF(Συνδυασμοί!$B$2:$B$998,$A56,Συνδυασμοί!$G$2:$G$998)</f>
        <v>236.95</v>
      </c>
      <c r="D56" s="26">
        <f>SUMIF(Συνδυασμοί!$B$2:$B$998,$A56,Συνδυασμοί!$H$2:$H$998)</f>
        <v>56.374999999999993</v>
      </c>
      <c r="E56" s="26">
        <f>Ref!$B$2*$B56</f>
        <v>226.5</v>
      </c>
      <c r="F56" s="26">
        <f>Ref!$B$3*$C56</f>
        <v>947.8</v>
      </c>
      <c r="G56" s="26">
        <f>Ref!$B$4*$D56</f>
        <v>507.37499999999994</v>
      </c>
      <c r="H56" s="26">
        <f t="shared" si="0"/>
        <v>1681.675</v>
      </c>
      <c r="I56" s="26" t="s">
        <v>61</v>
      </c>
      <c r="J56" s="26">
        <v>1700</v>
      </c>
      <c r="K56" s="26"/>
    </row>
    <row r="57" spans="1:11" x14ac:dyDescent="0.35">
      <c r="A57" t="str">
        <f t="array" ref="A57">IFERROR(INDEX(Συνδυασμοί!$B$2:$B$998, MATCH(0,COUNTIF($A$1:$A56, Συνδυασμοί!$B$2:$B$998),0)),"")</f>
        <v>Λαχανοτονόρυζο</v>
      </c>
      <c r="B57" s="26">
        <f>SUMIF(Συνδυασμοί!$B$2:$B$998,$A57,Συνδυασμοί!$F$2:$F$998)</f>
        <v>117</v>
      </c>
      <c r="C57" s="26">
        <f>SUMIF(Συνδυασμοί!$B$2:$B$998,$A57,Συνδυασμοί!$G$2:$G$998)</f>
        <v>206.95</v>
      </c>
      <c r="D57" s="26">
        <f>SUMIF(Συνδυασμοί!$B$2:$B$998,$A57,Συνδυασμοί!$H$2:$H$998)</f>
        <v>41.27</v>
      </c>
      <c r="E57" s="26">
        <f>Ref!$B$2*$B57</f>
        <v>468</v>
      </c>
      <c r="F57" s="26">
        <f>Ref!$B$3*$C57</f>
        <v>827.8</v>
      </c>
      <c r="G57" s="26">
        <f>Ref!$B$4*$D57</f>
        <v>371.43</v>
      </c>
      <c r="H57" s="26">
        <f t="shared" si="0"/>
        <v>1667.23</v>
      </c>
      <c r="I57" s="26" t="s">
        <v>61</v>
      </c>
      <c r="J57" s="26">
        <v>1500</v>
      </c>
      <c r="K57" s="26"/>
    </row>
    <row r="58" spans="1:11" x14ac:dyDescent="0.35">
      <c r="A58" t="str">
        <f t="array" ref="A58">IFERROR(INDEX(Συνδυασμοί!$B$2:$B$998, MATCH(0,COUNTIF($A$1:$A57, Συνδυασμοί!$B$2:$B$998),0)),"")</f>
        <v>Πρωινό Γάλα-Ψωμί-Γαλοπούλα</v>
      </c>
      <c r="B58" s="26">
        <f>SUMIF(Συνδυασμοί!$B$2:$B$998,$A58,Συνδυασμοί!$F$2:$F$998)</f>
        <v>30.25</v>
      </c>
      <c r="C58" s="26">
        <f>SUMIF(Συνδυασμοί!$B$2:$B$998,$A58,Συνδυασμοί!$G$2:$G$998)</f>
        <v>58.95</v>
      </c>
      <c r="D58" s="26">
        <f>SUMIF(Συνδυασμοί!$B$2:$B$998,$A58,Συνδυασμοί!$H$2:$H$998)</f>
        <v>6.0500000000000007</v>
      </c>
      <c r="E58" s="26">
        <f>Ref!$B$2*$B58</f>
        <v>121</v>
      </c>
      <c r="F58" s="26">
        <f>Ref!$B$3*$C58</f>
        <v>235.8</v>
      </c>
      <c r="G58" s="26">
        <f>Ref!$B$4*$D58</f>
        <v>54.45</v>
      </c>
      <c r="H58" s="26">
        <f t="shared" si="0"/>
        <v>411.25</v>
      </c>
      <c r="I58" s="26" t="s">
        <v>22</v>
      </c>
      <c r="J58" s="26">
        <v>1</v>
      </c>
      <c r="K58" s="26"/>
    </row>
    <row r="59" spans="1:11" x14ac:dyDescent="0.35">
      <c r="A59" t="str">
        <f t="array" ref="A59">IFERROR(INDEX(Συνδυασμοί!$B$2:$B$998, MATCH(0,COUNTIF($A$1:$A58, Συνδυασμοί!$B$2:$B$998),0)),"")</f>
        <v>Αρακάς Τατιάνας</v>
      </c>
      <c r="B59" s="26">
        <f>SUMIF(Συνδυασμοί!$B$2:$B$998,$A59,Συνδυασμοί!$F$2:$F$998)</f>
        <v>34.954999999999998</v>
      </c>
      <c r="C59" s="26">
        <f>SUMIF(Συνδυασμοί!$B$2:$B$998,$A59,Συνδυασμοί!$G$2:$G$998)</f>
        <v>148.155</v>
      </c>
      <c r="D59" s="26">
        <f>SUMIF(Συνδυασμοί!$B$2:$B$998,$A59,Συνδυασμοί!$H$2:$H$998)</f>
        <v>63.36</v>
      </c>
      <c r="E59" s="26">
        <f>Ref!$B$2*$B59</f>
        <v>139.82</v>
      </c>
      <c r="F59" s="26">
        <f>Ref!$B$3*$C59</f>
        <v>592.62</v>
      </c>
      <c r="G59" s="26">
        <f>Ref!$B$4*$D59</f>
        <v>570.24</v>
      </c>
      <c r="H59" s="26">
        <f t="shared" si="0"/>
        <v>1302.68</v>
      </c>
      <c r="I59" s="26" t="s">
        <v>61</v>
      </c>
      <c r="J59" s="26">
        <v>1100</v>
      </c>
      <c r="K59" s="26"/>
    </row>
    <row r="60" spans="1:11" x14ac:dyDescent="0.35">
      <c r="A60" t="str">
        <f t="array" ref="A60">IFERROR(INDEX(Συνδυασμοί!$B$2:$B$998, MATCH(0,COUNTIF($A$1:$A59, Συνδυασμοί!$B$2:$B$998),0)),"")</f>
        <v>Μαραθόπιτες</v>
      </c>
      <c r="B60" s="26">
        <f>SUMIF(Συνδυασμοί!$B$2:$B$998,$A60,Συνδυασμοί!$F$2:$F$998)</f>
        <v>72.88</v>
      </c>
      <c r="C60" s="26">
        <f>SUMIF(Συνδυασμοί!$B$2:$B$998,$A60,Συνδυασμοί!$G$2:$G$998)</f>
        <v>406.36</v>
      </c>
      <c r="D60" s="26">
        <f>SUMIF(Συνδυασμοί!$B$2:$B$998,$A60,Συνδυασμοί!$H$2:$H$998)</f>
        <v>109.33999999999999</v>
      </c>
      <c r="E60" s="26">
        <f>Ref!$B$2*$B60</f>
        <v>291.52</v>
      </c>
      <c r="F60" s="26">
        <f>Ref!$B$3*$C60</f>
        <v>1625.44</v>
      </c>
      <c r="G60" s="26">
        <f>Ref!$B$4*$D60</f>
        <v>984.06</v>
      </c>
      <c r="H60" s="26">
        <f t="shared" si="0"/>
        <v>2901.02</v>
      </c>
      <c r="I60" s="26" t="s">
        <v>22</v>
      </c>
      <c r="J60" s="26">
        <v>10</v>
      </c>
      <c r="K60" s="26"/>
    </row>
    <row r="61" spans="1:11" x14ac:dyDescent="0.35">
      <c r="A61" t="str">
        <f t="array" ref="A61">IFERROR(INDEX(Συνδυασμοί!$B$2:$B$998, MATCH(0,COUNTIF($A$1:$A60, Συνδυασμοί!$B$2:$B$998),0)),"")</f>
        <v>Κοτόπουλο Κοκκινιστό</v>
      </c>
      <c r="B61" s="26">
        <f>SUMIF(Συνδυασμοί!$B$2:$B$998,$A61,Συνδυασμοί!$F$2:$F$998)</f>
        <v>231.54000000000002</v>
      </c>
      <c r="C61" s="26">
        <f>SUMIF(Συνδυασμοί!$B$2:$B$998,$A61,Συνδυασμοί!$G$2:$G$998)</f>
        <v>23.32</v>
      </c>
      <c r="D61" s="26">
        <f>SUMIF(Συνδυασμοί!$B$2:$B$998,$A61,Συνδυασμοί!$H$2:$H$998)</f>
        <v>74.17</v>
      </c>
      <c r="E61" s="26">
        <f>Ref!$B$2*$B61</f>
        <v>926.16000000000008</v>
      </c>
      <c r="F61" s="26">
        <f>Ref!$B$3*$C61</f>
        <v>93.28</v>
      </c>
      <c r="G61" s="26">
        <f>Ref!$B$4*$D61</f>
        <v>667.53</v>
      </c>
      <c r="H61" s="26">
        <f t="shared" si="0"/>
        <v>1686.97</v>
      </c>
      <c r="I61" s="26" t="s">
        <v>61</v>
      </c>
      <c r="J61" s="26">
        <v>1200</v>
      </c>
      <c r="K61" s="26"/>
    </row>
    <row r="62" spans="1:11" x14ac:dyDescent="0.35">
      <c r="A62" t="str">
        <f t="array" ref="A62">IFERROR(INDEX(Συνδυασμοί!$B$2:$B$998, MATCH(0,COUNTIF($A$1:$A61, Συνδυασμοί!$B$2:$B$998),0)),"")</f>
        <v>Πουρές Αρακά</v>
      </c>
      <c r="B62" s="26">
        <f>SUMIF(Συνδυασμοί!$B$2:$B$998,$A62,Συνδυασμοί!$F$2:$F$998)</f>
        <v>26.650000000000002</v>
      </c>
      <c r="C62" s="26">
        <f>SUMIF(Συνδυασμοί!$B$2:$B$998,$A62,Συνδυασμοί!$G$2:$G$998)</f>
        <v>89.87</v>
      </c>
      <c r="D62" s="26">
        <f>SUMIF(Συνδυασμοί!$B$2:$B$998,$A62,Συνδυασμοί!$H$2:$H$998)</f>
        <v>19.27</v>
      </c>
      <c r="E62" s="26">
        <f>Ref!$B$2*$B62</f>
        <v>106.60000000000001</v>
      </c>
      <c r="F62" s="26">
        <f>Ref!$B$3*$C62</f>
        <v>359.48</v>
      </c>
      <c r="G62" s="26">
        <f>Ref!$B$4*$D62</f>
        <v>173.43</v>
      </c>
      <c r="H62" s="26">
        <f t="shared" si="0"/>
        <v>639.51</v>
      </c>
      <c r="I62" s="26" t="s">
        <v>61</v>
      </c>
      <c r="J62" s="26">
        <v>655</v>
      </c>
      <c r="K62" s="26"/>
    </row>
    <row r="63" spans="1:11" x14ac:dyDescent="0.35">
      <c r="A63" t="str">
        <f t="array" ref="A63">IFERROR(INDEX(Συνδυασμοί!$B$2:$B$998, MATCH(0,COUNTIF($A$1:$A62, Συνδυασμοί!$B$2:$B$998),0)),"")</f>
        <v>Κολοκύθια-Πατάτες</v>
      </c>
      <c r="B63" s="26">
        <f>SUMIF(Συνδυασμοί!$B$2:$B$998,$A63,Συνδυασμοί!$F$2:$F$998)</f>
        <v>41.8</v>
      </c>
      <c r="C63" s="26">
        <f>SUMIF(Συνδυασμοί!$B$2:$B$998,$A63,Συνδυασμοί!$G$2:$G$998)</f>
        <v>152.91999999999999</v>
      </c>
      <c r="D63" s="26">
        <f>SUMIF(Συνδυασμοί!$B$2:$B$998,$A63,Συνδυασμοί!$H$2:$H$998)</f>
        <v>81.710000000000008</v>
      </c>
      <c r="E63" s="26">
        <f>Ref!$B$2*$B63</f>
        <v>167.2</v>
      </c>
      <c r="F63" s="26">
        <f>Ref!$B$3*$C63</f>
        <v>611.67999999999995</v>
      </c>
      <c r="G63" s="26">
        <f>Ref!$B$4*$D63</f>
        <v>735.3900000000001</v>
      </c>
      <c r="H63" s="26">
        <f t="shared" si="0"/>
        <v>1514.27</v>
      </c>
      <c r="I63" s="26" t="s">
        <v>61</v>
      </c>
      <c r="J63" s="26">
        <v>2200</v>
      </c>
      <c r="K63" s="26"/>
    </row>
    <row r="64" spans="1:11" x14ac:dyDescent="0.35">
      <c r="A64" t="str">
        <f t="array" ref="A64">IFERROR(INDEX(Συνδυασμοί!$B$2:$B$998, MATCH(0,COUNTIF($A$1:$A63, Συνδυασμοί!$B$2:$B$998),0)),"")</f>
        <v xml:space="preserve">Μαυρομάτικα-Καυκαλίθρες </v>
      </c>
      <c r="B64" s="26">
        <f>SUMIF(Συνδυασμοί!$B$2:$B$998,$A64,Συνδυασμοί!$F$2:$F$998)</f>
        <v>62.29</v>
      </c>
      <c r="C64" s="26">
        <f>SUMIF(Συνδυασμοί!$B$2:$B$998,$A64,Συνδυασμοί!$G$2:$G$998)</f>
        <v>148.02000000000001</v>
      </c>
      <c r="D64" s="26">
        <f>SUMIF(Συνδυασμοί!$B$2:$B$998,$A64,Συνδυασμοί!$H$2:$H$998)</f>
        <v>89.24</v>
      </c>
      <c r="E64" s="26">
        <f>Ref!$B$2*$B64</f>
        <v>249.16</v>
      </c>
      <c r="F64" s="26">
        <f>Ref!$B$3*$C64</f>
        <v>592.08000000000004</v>
      </c>
      <c r="G64" s="26">
        <f>Ref!$B$4*$D64</f>
        <v>803.16</v>
      </c>
      <c r="H64" s="26">
        <f t="shared" si="0"/>
        <v>1644.4</v>
      </c>
      <c r="I64" s="26" t="s">
        <v>61</v>
      </c>
      <c r="J64" s="26">
        <v>1570</v>
      </c>
      <c r="K64" s="26"/>
    </row>
    <row r="65" spans="1:14" x14ac:dyDescent="0.35">
      <c r="A65" t="str">
        <f t="array" ref="A65">IFERROR(INDEX(Συνδυασμοί!$B$2:$B$998, MATCH(0,COUNTIF($A$1:$A64, Συνδυασμοί!$B$2:$B$998),0)),"")</f>
        <v>Πάστα Τόνος Τατιάνας</v>
      </c>
      <c r="B65" s="26">
        <f>SUMIF(Συνδυασμοί!$B$2:$B$998,$A65,Συνδυασμοί!$F$2:$F$998)</f>
        <v>162.69999999999999</v>
      </c>
      <c r="C65" s="26">
        <f>SUMIF(Συνδυασμοί!$B$2:$B$998,$A65,Συνδυασμοί!$G$2:$G$998)</f>
        <v>362.5</v>
      </c>
      <c r="D65" s="26">
        <f>SUMIF(Συνδυασμοί!$B$2:$B$998,$A65,Συνδυασμοί!$H$2:$H$998)</f>
        <v>41.89</v>
      </c>
      <c r="E65" s="26">
        <f>Ref!$B$2*$B65</f>
        <v>650.79999999999995</v>
      </c>
      <c r="F65" s="26">
        <f>Ref!$B$3*$C65</f>
        <v>1450</v>
      </c>
      <c r="G65" s="26">
        <f>Ref!$B$4*$D65</f>
        <v>377.01</v>
      </c>
      <c r="H65" s="26">
        <f t="shared" si="0"/>
        <v>2477.8100000000004</v>
      </c>
      <c r="I65" s="26" t="s">
        <v>61</v>
      </c>
      <c r="J65" s="26">
        <v>2110</v>
      </c>
      <c r="K65" s="26"/>
    </row>
    <row r="66" spans="1:14" x14ac:dyDescent="0.35">
      <c r="A66" t="str">
        <f t="array" ref="A66">IFERROR(INDEX(Συνδυασμοί!$B$2:$B$998, MATCH(0,COUNTIF($A$1:$A65, Συνδυασμοί!$B$2:$B$998),0)),"")</f>
        <v>Γαύρος Αλέκου</v>
      </c>
      <c r="B66" s="26">
        <f>SUMIF(Συνδυασμοί!$B$2:$B$998,$A66,Συνδυασμοί!$F$2:$F$998)</f>
        <v>79.8</v>
      </c>
      <c r="C66" s="26">
        <f>SUMIF(Συνδυασμοί!$B$2:$B$998,$A66,Συνδυασμοί!$G$2:$G$998)</f>
        <v>21</v>
      </c>
      <c r="D66" s="26">
        <f>SUMIF(Συνδυασμοί!$B$2:$B$998,$A66,Συνδυασμοί!$H$2:$H$998)</f>
        <v>38.69</v>
      </c>
      <c r="E66" s="26">
        <f>Ref!$B$2*$B66</f>
        <v>319.2</v>
      </c>
      <c r="F66" s="26">
        <f>Ref!$B$3*$C66</f>
        <v>84</v>
      </c>
      <c r="G66" s="26">
        <f>Ref!$B$4*$D66</f>
        <v>348.21</v>
      </c>
      <c r="H66" s="26">
        <f t="shared" si="0"/>
        <v>751.41</v>
      </c>
      <c r="I66" s="26" t="s">
        <v>22</v>
      </c>
      <c r="J66" s="26">
        <v>4</v>
      </c>
      <c r="K66" s="26"/>
    </row>
    <row r="67" spans="1:14" x14ac:dyDescent="0.35">
      <c r="A67" t="str">
        <f t="array" ref="A67">IFERROR(INDEX(Συνδυασμοί!$B$2:$B$998, MATCH(0,COUNTIF($A$1:$A66, Συνδυασμοί!$B$2:$B$998),0)),"")</f>
        <v>Μπάμιες</v>
      </c>
      <c r="B67" s="26">
        <f>SUMIF(Συνδυασμοί!$B$2:$B$998,$A67,Συνδυασμοί!$F$2:$F$998)</f>
        <v>13.55</v>
      </c>
      <c r="C67" s="26">
        <f>SUMIF(Συνδυασμοί!$B$2:$B$998,$A67,Συνδυασμοί!$G$2:$G$998)</f>
        <v>58.6</v>
      </c>
      <c r="D67" s="26">
        <f>SUMIF(Συνδυασμοί!$B$2:$B$998,$A67,Συνδυασμοί!$H$2:$H$998)</f>
        <v>30.64</v>
      </c>
      <c r="E67" s="26">
        <f>Ref!$B$2*$B67</f>
        <v>54.2</v>
      </c>
      <c r="F67" s="26">
        <f>Ref!$B$3*$C67</f>
        <v>234.4</v>
      </c>
      <c r="G67" s="26">
        <f>Ref!$B$4*$D67</f>
        <v>275.76</v>
      </c>
      <c r="H67" s="26">
        <f t="shared" si="0"/>
        <v>564.36</v>
      </c>
      <c r="I67" s="26" t="s">
        <v>61</v>
      </c>
      <c r="J67" s="26">
        <v>800</v>
      </c>
      <c r="K67" s="26"/>
    </row>
    <row r="68" spans="1:14" x14ac:dyDescent="0.35">
      <c r="A68" t="str">
        <f t="array" ref="A68">IFERROR(INDEX(Συνδυασμοί!$B$2:$B$998, MATCH(0,COUNTIF($A$1:$A67, Συνδυασμοί!$B$2:$B$998),0)),"")</f>
        <v>Φασολάκια Αλέκου</v>
      </c>
      <c r="B68" s="26">
        <f>SUMIF(Συνδυασμοί!$B$2:$B$998,$A68,Συνδυασμοί!$F$2:$F$998)</f>
        <v>32.1</v>
      </c>
      <c r="C68" s="26">
        <f>SUMIF(Συνδυασμοί!$B$2:$B$998,$A68,Συνδυασμοί!$G$2:$G$998)</f>
        <v>174.89999999999998</v>
      </c>
      <c r="D68" s="26">
        <f>SUMIF(Συνδυασμοί!$B$2:$B$998,$A68,Συνδυασμοί!$H$2:$H$998)</f>
        <v>59.580000000000005</v>
      </c>
      <c r="E68" s="26">
        <f>Ref!$B$2*$B68</f>
        <v>128.4</v>
      </c>
      <c r="F68" s="26">
        <f>Ref!$B$3*$C68</f>
        <v>699.59999999999991</v>
      </c>
      <c r="G68" s="26">
        <f>Ref!$B$4*$D68</f>
        <v>536.22</v>
      </c>
      <c r="H68" s="26">
        <f t="shared" si="0"/>
        <v>1364.2199999999998</v>
      </c>
      <c r="I68" s="26" t="s">
        <v>61</v>
      </c>
      <c r="J68" s="26">
        <v>2000</v>
      </c>
      <c r="K68" s="26"/>
    </row>
    <row r="69" spans="1:14" x14ac:dyDescent="0.35">
      <c r="A69" t="str">
        <f t="array" ref="A69">IFERROR(INDEX(Συνδυασμοί!$B$2:$B$998, MATCH(0,COUNTIF($A$1:$A68, Συνδυασμοί!$B$2:$B$998),0)),"")</f>
        <v>Πάστα Μελιτζάνα</v>
      </c>
      <c r="B69" s="26">
        <f>SUMIF(Συνδυασμοί!$B$2:$B$998,$A69,Συνδυασμοί!$F$2:$F$998)</f>
        <v>93.52</v>
      </c>
      <c r="C69" s="26">
        <f>SUMIF(Συνδυασμοί!$B$2:$B$998,$A69,Συνδυασμοί!$G$2:$G$998)</f>
        <v>402.81</v>
      </c>
      <c r="D69" s="26">
        <f>SUMIF(Συνδυασμοί!$B$2:$B$998,$A69,Συνδυασμοί!$H$2:$H$998)</f>
        <v>92.63</v>
      </c>
      <c r="E69" s="26">
        <f>Ref!$B$2*$B69</f>
        <v>374.08</v>
      </c>
      <c r="F69" s="26">
        <f>Ref!$B$3*$C69</f>
        <v>1611.24</v>
      </c>
      <c r="G69" s="26">
        <f>Ref!$B$4*$D69</f>
        <v>833.67</v>
      </c>
      <c r="H69" s="26">
        <f t="shared" si="0"/>
        <v>2818.99</v>
      </c>
      <c r="I69" s="26" t="s">
        <v>61</v>
      </c>
      <c r="J69" s="26">
        <v>2000</v>
      </c>
      <c r="K69" s="26"/>
    </row>
    <row r="70" spans="1:14" x14ac:dyDescent="0.35">
      <c r="A70" t="str">
        <f t="array" ref="A70">IFERROR(INDEX(Συνδυασμοί!$B$2:$B$998, MATCH(0,COUNTIF($A$1:$A69, Συνδυασμοί!$B$2:$B$998),0)),"")</f>
        <v>Μουσακάς</v>
      </c>
      <c r="B70" s="26">
        <f>SUMIF(Συνδυασμοί!$B$2:$B$998,$A70,Συνδυασμοί!$F$2:$F$998)</f>
        <v>448.25</v>
      </c>
      <c r="C70" s="26">
        <f>SUMIF(Συνδυασμοί!$B$2:$B$998,$A70,Συνδυασμοί!$G$2:$G$998)</f>
        <v>510.9</v>
      </c>
      <c r="D70" s="26">
        <f>SUMIF(Συνδυασμοί!$B$2:$B$998,$A70,Συνδυασμοί!$H$2:$H$998)</f>
        <v>424.19499999999999</v>
      </c>
      <c r="E70" s="26">
        <f>Ref!$B$2*$B70</f>
        <v>1793</v>
      </c>
      <c r="F70" s="26">
        <f>Ref!$B$3*$C70</f>
        <v>2043.6</v>
      </c>
      <c r="G70" s="26">
        <f>Ref!$B$4*$D70</f>
        <v>3817.7550000000001</v>
      </c>
      <c r="H70" s="26">
        <f t="shared" si="0"/>
        <v>7654.3549999999996</v>
      </c>
      <c r="I70" s="26" t="s">
        <v>22</v>
      </c>
      <c r="J70" s="26">
        <v>12</v>
      </c>
      <c r="K70" s="26"/>
    </row>
    <row r="71" spans="1:14" x14ac:dyDescent="0.35">
      <c r="A71" t="str">
        <f t="array" ref="A71">IFERROR(INDEX(Συνδυασμοί!$B$2:$B$998, MATCH(0,COUNTIF($A$1:$A70, Συνδυασμοί!$B$2:$B$998),0)),"")</f>
        <v>Λαχανόρυζο Τατιάνας</v>
      </c>
      <c r="B71" s="26">
        <f>SUMIF(Συνδυασμοί!$B$2:$B$998,$A71,Συνδυασμοί!$F$2:$F$998)</f>
        <v>142.86999999999998</v>
      </c>
      <c r="C71" s="26">
        <f>SUMIF(Συνδυασμοί!$B$2:$B$998,$A71,Συνδυασμοί!$G$2:$G$998)</f>
        <v>206.35</v>
      </c>
      <c r="D71" s="26">
        <f>SUMIF(Συνδυασμοί!$B$2:$B$998,$A71,Συνδυασμοί!$H$2:$H$998)</f>
        <v>88.199999999999989</v>
      </c>
      <c r="E71" s="26">
        <f>Ref!$B$2*$B71</f>
        <v>571.4799999999999</v>
      </c>
      <c r="F71" s="26">
        <f>Ref!$B$3*$C71</f>
        <v>825.4</v>
      </c>
      <c r="G71" s="26">
        <f>Ref!$B$4*$D71</f>
        <v>793.8</v>
      </c>
      <c r="H71" s="26">
        <f t="shared" si="0"/>
        <v>2190.6799999999998</v>
      </c>
      <c r="I71" s="26" t="s">
        <v>61</v>
      </c>
      <c r="J71" s="26">
        <v>2200</v>
      </c>
      <c r="K71" s="26"/>
      <c r="L71" s="32">
        <f>100*E71/H71</f>
        <v>26.08687713404057</v>
      </c>
      <c r="M71" s="32">
        <f>100*F71/H71</f>
        <v>37.677798674384213</v>
      </c>
      <c r="N71" s="32">
        <f>100*G71/H71</f>
        <v>36.235324191575224</v>
      </c>
    </row>
    <row r="72" spans="1:14" x14ac:dyDescent="0.35">
      <c r="A72" t="str">
        <f t="array" ref="A72">IFERROR(INDEX(Συνδυασμοί!$B$2:$B$998, MATCH(0,COUNTIF($A$1:$A71, Συνδυασμοί!$B$2:$B$998),0)),"")</f>
        <v>Χοιρινό Πρασοσέλινο</v>
      </c>
      <c r="B72" s="26">
        <f>SUMIF(Συνδυασμοί!$B$2:$B$998,$A72,Συνδυασμοί!$F$2:$F$998)</f>
        <v>240.53</v>
      </c>
      <c r="C72" s="26">
        <f>SUMIF(Συνδυασμοί!$B$2:$B$998,$A72,Συνδυασμοί!$G$2:$G$998)</f>
        <v>118.71</v>
      </c>
      <c r="D72" s="26">
        <f>SUMIF(Συνδυασμοί!$B$2:$B$998,$A72,Συνδυασμοί!$H$2:$H$998)</f>
        <v>181.21</v>
      </c>
      <c r="E72" s="26">
        <f>Ref!$B$2*$B72</f>
        <v>962.12</v>
      </c>
      <c r="F72" s="26">
        <f>Ref!$B$3*$C72</f>
        <v>474.84</v>
      </c>
      <c r="G72" s="26">
        <f>Ref!$B$4*$D72</f>
        <v>1630.89</v>
      </c>
      <c r="H72" s="26">
        <f t="shared" si="0"/>
        <v>3067.8500000000004</v>
      </c>
      <c r="I72" s="26" t="s">
        <v>61</v>
      </c>
      <c r="J72" s="26">
        <v>2100</v>
      </c>
      <c r="L72" s="32">
        <f t="shared" ref="L72:L73" si="1">100*E72/H72</f>
        <v>31.361376860015969</v>
      </c>
      <c r="M72" s="32">
        <f t="shared" ref="M72:M73" si="2">100*F72/H72</f>
        <v>15.477940577277245</v>
      </c>
      <c r="N72" s="32">
        <f t="shared" ref="N72:N73" si="3">100*G72/H72</f>
        <v>53.160682562706775</v>
      </c>
    </row>
    <row r="73" spans="1:14" x14ac:dyDescent="0.35">
      <c r="A73" t="str">
        <f t="array" ref="A73">IFERROR(INDEX(Συνδυασμοί!$B$2:$B$998, MATCH(0,COUNTIF($A$1:$A72, Συνδυασμοί!$B$2:$B$998),0)),"")</f>
        <v>Φακή Αλέκου</v>
      </c>
      <c r="B73" s="26">
        <f>SUMIF(Συνδυασμοί!$B$2:$B$998,$A73,Συνδυασμοί!$F$2:$F$998)</f>
        <v>137.94999999999999</v>
      </c>
      <c r="C73" s="26">
        <f>SUMIF(Συνδυασμοί!$B$2:$B$998,$A73,Συνδυασμοί!$G$2:$G$998)</f>
        <v>354.9</v>
      </c>
      <c r="D73" s="26">
        <f>SUMIF(Συνδυασμοί!$B$2:$B$998,$A73,Συνδυασμοί!$H$2:$H$998)</f>
        <v>53.55</v>
      </c>
      <c r="E73" s="26">
        <f>Ref!$B$2*$B73</f>
        <v>551.79999999999995</v>
      </c>
      <c r="F73" s="26">
        <f>Ref!$B$3*$C73</f>
        <v>1419.6</v>
      </c>
      <c r="G73" s="26">
        <f>Ref!$B$4*$D73</f>
        <v>481.95</v>
      </c>
      <c r="H73" s="26">
        <f t="shared" si="0"/>
        <v>2453.35</v>
      </c>
      <c r="I73" s="26" t="s">
        <v>61</v>
      </c>
      <c r="J73" s="26">
        <v>2500</v>
      </c>
      <c r="L73" s="32">
        <f t="shared" si="1"/>
        <v>22.491695029245722</v>
      </c>
      <c r="M73" s="32">
        <f t="shared" si="2"/>
        <v>57.863737338740904</v>
      </c>
      <c r="N73" s="32">
        <f t="shared" si="3"/>
        <v>19.64456763201337</v>
      </c>
    </row>
    <row r="74" spans="1:14" x14ac:dyDescent="0.35">
      <c r="A74" t="str">
        <f t="array" ref="A74">IFERROR(INDEX(Συνδυασμοί!$B$2:$B$998, MATCH(0,COUNTIF($A$1:$A73, Συνδυασμοί!$B$2:$B$998),0)),"")</f>
        <v>Πρασοκιμάς</v>
      </c>
      <c r="B74" s="26">
        <f>SUMIF(Συνδυασμοί!$B$2:$B$998,$A74,Συνδυασμοί!$F$2:$F$998)</f>
        <v>135.29</v>
      </c>
      <c r="C74" s="26">
        <f>SUMIF(Συνδυασμοί!$B$2:$B$998,$A74,Συνδυασμοί!$G$2:$G$998)</f>
        <v>126.11</v>
      </c>
      <c r="D74" s="26">
        <f>SUMIF(Συνδυασμοί!$B$2:$B$998,$A74,Συνδυασμοί!$H$2:$H$998)</f>
        <v>89.66</v>
      </c>
      <c r="E74" s="26">
        <f>Ref!$B$2*$B74</f>
        <v>541.16</v>
      </c>
      <c r="F74" s="26">
        <f>Ref!$B$3*$C74</f>
        <v>504.44</v>
      </c>
      <c r="G74" s="26">
        <f>Ref!$B$4*$D74</f>
        <v>806.93999999999994</v>
      </c>
      <c r="H74" s="26">
        <f t="shared" si="0"/>
        <v>1852.54</v>
      </c>
      <c r="I74" s="26" t="s">
        <v>61</v>
      </c>
      <c r="J74" s="26">
        <v>1400</v>
      </c>
    </row>
    <row r="75" spans="1:14" x14ac:dyDescent="0.35">
      <c r="A75" t="str">
        <f t="array" ref="A75">IFERROR(INDEX(Συνδυασμοί!$B$2:$B$998, MATCH(0,COUNTIF($A$1:$A74, Συνδυασμοί!$B$2:$B$998),0)),"")</f>
        <v>Ρολό Κιμά</v>
      </c>
      <c r="B75" s="26">
        <f>SUMIF(Συνδυασμοί!$B$2:$B$998,$A75,Συνδυασμοί!$F$2:$F$998)</f>
        <v>448.35</v>
      </c>
      <c r="C75" s="26">
        <f>SUMIF(Συνδυασμοί!$B$2:$B$998,$A75,Συνδυασμοί!$G$2:$G$998)</f>
        <v>126.95</v>
      </c>
      <c r="D75" s="26">
        <f>SUMIF(Συνδυασμοί!$B$2:$B$998,$A75,Συνδυασμοί!$H$2:$H$998)</f>
        <v>213.97499999999999</v>
      </c>
      <c r="E75" s="26">
        <f>Ref!$B$2*$B75</f>
        <v>1793.4</v>
      </c>
      <c r="F75" s="26">
        <f>Ref!$B$3*$C75</f>
        <v>507.8</v>
      </c>
      <c r="G75" s="26">
        <f>Ref!$B$4*$D75</f>
        <v>1925.7749999999999</v>
      </c>
      <c r="H75" s="26">
        <f t="shared" si="0"/>
        <v>4226.9750000000004</v>
      </c>
      <c r="I75" s="26" t="s">
        <v>22</v>
      </c>
      <c r="J75" s="26">
        <v>17</v>
      </c>
    </row>
    <row r="76" spans="1:14" x14ac:dyDescent="0.35">
      <c r="A76" t="str">
        <f t="array" ref="A76">IFERROR(INDEX(Συνδυασμοί!$B$2:$B$998, MATCH(0,COUNTIF($A$1:$A75, Συνδυασμοί!$B$2:$B$998),0)),"")</f>
        <v>Κοτόπουλο Λαχανικά</v>
      </c>
      <c r="B76" s="26">
        <f>SUMIF(Συνδυασμοί!$B$2:$B$998,$A76,Συνδυασμοί!$F$2:$F$998)</f>
        <v>484.52500000000009</v>
      </c>
      <c r="C76" s="26">
        <f>SUMIF(Συνδυασμοί!$B$2:$B$998,$A76,Συνδυασμοί!$G$2:$G$998)</f>
        <v>68.575000000000003</v>
      </c>
      <c r="D76" s="26">
        <f>SUMIF(Συνδυασμοί!$B$2:$B$998,$A76,Συνδυασμοί!$H$2:$H$998)</f>
        <v>170.39999999999998</v>
      </c>
      <c r="E76" s="26">
        <f>Ref!$B$2*$B76</f>
        <v>1938.1000000000004</v>
      </c>
      <c r="F76" s="26">
        <f>Ref!$B$3*$C76</f>
        <v>274.3</v>
      </c>
      <c r="G76" s="26">
        <f>Ref!$B$4*$D76</f>
        <v>1533.6</v>
      </c>
      <c r="H76" s="26">
        <f t="shared" si="0"/>
        <v>3746.0000000000005</v>
      </c>
      <c r="I76" s="26" t="s">
        <v>22</v>
      </c>
      <c r="J76" s="26">
        <v>6</v>
      </c>
    </row>
    <row r="77" spans="1:14" x14ac:dyDescent="0.35">
      <c r="A77" t="str">
        <f t="array" ref="A77">IFERROR(INDEX(Συνδυασμοί!$B$2:$B$998, MATCH(0,COUNTIF($A$1:$A76, Συνδυασμοί!$B$2:$B$998),0)),"")</f>
        <v>Σάλτσα Vitello Tonnato Light</v>
      </c>
      <c r="B77" s="26">
        <f>SUMIF(Συνδυασμοί!$B$2:$B$998,$A77,Συνδυασμοί!$F$2:$F$998)</f>
        <v>66.599999999999994</v>
      </c>
      <c r="C77" s="26">
        <f>SUMIF(Συνδυασμοί!$B$2:$B$998,$A77,Συνδυασμοί!$G$2:$G$998)</f>
        <v>7.32</v>
      </c>
      <c r="D77" s="26">
        <f>SUMIF(Συνδυασμοί!$B$2:$B$998,$A77,Συνδυασμοί!$H$2:$H$998)</f>
        <v>26.53</v>
      </c>
      <c r="E77" s="26">
        <f>Ref!$B$2*$B77</f>
        <v>266.39999999999998</v>
      </c>
      <c r="F77" s="26">
        <f>Ref!$B$3*$C77</f>
        <v>29.28</v>
      </c>
      <c r="G77" s="26">
        <f>Ref!$B$4*$D77</f>
        <v>238.77</v>
      </c>
      <c r="H77" s="26">
        <f t="shared" si="0"/>
        <v>534.44999999999993</v>
      </c>
      <c r="I77" s="26" t="s">
        <v>61</v>
      </c>
      <c r="J77" s="26">
        <v>400</v>
      </c>
    </row>
    <row r="78" spans="1:14" x14ac:dyDescent="0.35">
      <c r="A78" t="str">
        <f t="array" ref="A78">IFERROR(INDEX(Συνδυασμοί!$B$2:$B$998, MATCH(0,COUNTIF($A$1:$A77, Συνδυασμοί!$B$2:$B$998),0)),"")</f>
        <v>Χούμους</v>
      </c>
      <c r="B78" s="26">
        <f>SUMIF(Συνδυασμοί!$B$2:$B$998,$A78,Συνδυασμοί!$F$2:$F$998)</f>
        <v>72.5</v>
      </c>
      <c r="C78" s="26">
        <f>SUMIF(Συνδυασμοί!$B$2:$B$998,$A78,Συνδυασμοί!$G$2:$G$998)</f>
        <v>154.19999999999999</v>
      </c>
      <c r="D78" s="26">
        <f>SUMIF(Συνδυασμοί!$B$2:$B$998,$A78,Συνδυασμοί!$H$2:$H$998)</f>
        <v>75</v>
      </c>
      <c r="E78" s="26">
        <f>Ref!$B$2*$B78</f>
        <v>290</v>
      </c>
      <c r="F78" s="26">
        <f>Ref!$B$3*$C78</f>
        <v>616.79999999999995</v>
      </c>
      <c r="G78" s="26">
        <f>Ref!$B$4*$D78</f>
        <v>675</v>
      </c>
      <c r="H78" s="26">
        <f t="shared" si="0"/>
        <v>1581.8</v>
      </c>
      <c r="I78" s="26" t="s">
        <v>61</v>
      </c>
      <c r="J78" s="26">
        <v>940</v>
      </c>
    </row>
    <row r="79" spans="1:14" x14ac:dyDescent="0.35">
      <c r="A79" t="str">
        <f t="array" ref="A79">IFERROR(INDEX(Συνδυασμοί!$B$2:$B$998, MATCH(0,COUNTIF($A$1:$A78, Συνδυασμοί!$B$2:$B$998),0)),"")</f>
        <v>Μπιφτέκια Μοσχαρίσια Αφράτα</v>
      </c>
      <c r="B79" s="26">
        <f>SUMIF(Συνδυασμοί!$B$2:$B$998,$A79,Συνδυασμοί!$F$2:$F$998)</f>
        <v>166.85</v>
      </c>
      <c r="C79" s="26">
        <f>SUMIF(Συνδυασμοί!$B$2:$B$998,$A79,Συνδυασμοί!$G$2:$G$998)</f>
        <v>112.95</v>
      </c>
      <c r="D79" s="26">
        <f>SUMIF(Συνδυασμοί!$B$2:$B$998,$A79,Συνδυασμοί!$H$2:$H$998)</f>
        <v>78.009999999999991</v>
      </c>
      <c r="E79" s="26">
        <f>Ref!$B$2*$B79</f>
        <v>667.4</v>
      </c>
      <c r="F79" s="26">
        <f>Ref!$B$3*$C79</f>
        <v>451.8</v>
      </c>
      <c r="G79" s="26">
        <f>Ref!$B$4*$D79</f>
        <v>702.08999999999992</v>
      </c>
      <c r="H79" s="26">
        <f t="shared" si="0"/>
        <v>1821.29</v>
      </c>
      <c r="I79" s="26" t="s">
        <v>61</v>
      </c>
      <c r="J79" s="26">
        <v>1100</v>
      </c>
      <c r="K79">
        <v>11</v>
      </c>
    </row>
    <row r="80" spans="1:14" x14ac:dyDescent="0.35">
      <c r="A80" t="str">
        <f t="array" ref="A80">IFERROR(INDEX(Συνδυασμοί!$B$2:$B$998, MATCH(0,COUNTIF($A$1:$A79, Συνδυασμοί!$B$2:$B$998),0)),"")</f>
        <v>Τυρόπιτα Cottage</v>
      </c>
      <c r="B80" s="26">
        <f>SUMIF(Συνδυασμοί!$B$2:$B$998,$A80,Συνδυασμοί!$F$2:$F$998)</f>
        <v>134.28</v>
      </c>
      <c r="C80" s="26">
        <f>SUMIF(Συνδυασμοί!$B$2:$B$998,$A80,Συνδυασμοί!$G$2:$G$998)</f>
        <v>162.58000000000001</v>
      </c>
      <c r="D80" s="26">
        <f>SUMIF(Συνδυασμοί!$B$2:$B$998,$A80,Συνδυασμοί!$H$2:$H$998)</f>
        <v>109.3</v>
      </c>
      <c r="E80" s="26">
        <f>Ref!$B$2*$B80</f>
        <v>537.12</v>
      </c>
      <c r="F80" s="26">
        <f>Ref!$B$3*$C80</f>
        <v>650.32000000000005</v>
      </c>
      <c r="G80" s="26">
        <f>Ref!$B$4*$D80</f>
        <v>983.69999999999993</v>
      </c>
      <c r="H80" s="26">
        <f t="shared" si="0"/>
        <v>2171.14</v>
      </c>
      <c r="I80" s="26" t="s">
        <v>22</v>
      </c>
      <c r="J80" s="26">
        <v>12</v>
      </c>
    </row>
    <row r="81" spans="1:10" x14ac:dyDescent="0.35">
      <c r="A81" t="str">
        <f t="array" ref="A81">IFERROR(INDEX(Συνδυασμοί!$B$2:$B$998, MATCH(0,COUNTIF($A$1:$A80, Συνδυασμοί!$B$2:$B$998),0)),"")</f>
        <v>Σπανακόπιτα Light Τατ</v>
      </c>
      <c r="B81" s="26">
        <f>SUMIF(Συνδυασμοί!$B$2:$B$998,$A81,Συνδυασμοί!$F$2:$F$998)</f>
        <v>149.82</v>
      </c>
      <c r="C81" s="26">
        <f>SUMIF(Συνδυασμοί!$B$2:$B$998,$A81,Συνδυασμοί!$G$2:$G$998)</f>
        <v>362.94</v>
      </c>
      <c r="D81" s="26">
        <f>SUMIF(Συνδυασμοί!$B$2:$B$998,$A81,Συνδυασμοί!$H$2:$H$998)</f>
        <v>161.63</v>
      </c>
      <c r="E81" s="26">
        <f>Ref!$B$2*$B81</f>
        <v>599.28</v>
      </c>
      <c r="F81" s="26">
        <f>Ref!$B$3*$C81</f>
        <v>1451.76</v>
      </c>
      <c r="G81" s="26">
        <f>Ref!$B$4*$D81</f>
        <v>1454.67</v>
      </c>
      <c r="H81" s="26">
        <f t="shared" si="0"/>
        <v>3505.71</v>
      </c>
      <c r="I81" s="26" t="s">
        <v>22</v>
      </c>
      <c r="J81" s="26">
        <v>20</v>
      </c>
    </row>
    <row r="82" spans="1:10" x14ac:dyDescent="0.35">
      <c r="A82">
        <f t="array" ref="A82">IFERROR(INDEX(Συνδυασμοί!$B$2:$B$998, MATCH(0,COUNTIF($A$1:$A81, Συνδυασμοί!$B$2:$B$998),0)),"")</f>
        <v>0</v>
      </c>
    </row>
    <row r="83" spans="1:10" x14ac:dyDescent="0.35">
      <c r="A83" t="str">
        <f t="array" ref="A83">IFERROR(INDEX(Συνδυασμοί!$B$2:$B$998, MATCH(0,COUNTIF($A$1:$A82, Συνδυασμοί!$B$2:$B$998),0)),"")</f>
        <v/>
      </c>
    </row>
    <row r="84" spans="1:10" x14ac:dyDescent="0.35">
      <c r="A84" t="str">
        <f t="array" ref="A84">IFERROR(INDEX(Συνδυασμοί!$B$2:$B$998, MATCH(0,COUNTIF($A$1:$A83, Συνδυασμοί!$B$2:$B$998),0)),"")</f>
        <v/>
      </c>
    </row>
    <row r="85" spans="1:10" x14ac:dyDescent="0.35">
      <c r="A85" t="str">
        <f t="array" ref="A85">IFERROR(INDEX(Συνδυασμοί!$B$2:$B$998, MATCH(0,COUNTIF($A$1:$A84, Συνδυασμοί!$B$2:$B$998),0)),"")</f>
        <v/>
      </c>
    </row>
    <row r="86" spans="1:10" x14ac:dyDescent="0.35">
      <c r="A86" t="str">
        <f t="array" ref="A86">IFERROR(INDEX(Συνδυασμοί!$B$2:$B$998, MATCH(0,COUNTIF($A$1:$A85, Συνδυασμοί!$B$2:$B$998),0)),"")</f>
        <v/>
      </c>
    </row>
    <row r="87" spans="1:10" x14ac:dyDescent="0.35">
      <c r="A87" t="str">
        <f t="array" ref="A87">IFERROR(INDEX(Συνδυασμοί!$B$2:$B$998, MATCH(0,COUNTIF($A$1:$A86, Συνδυασμοί!$B$2:$B$998),0)),"")</f>
        <v/>
      </c>
    </row>
    <row r="88" spans="1:10" x14ac:dyDescent="0.35">
      <c r="A88" t="str">
        <f t="array" ref="A88">IFERROR(INDEX(Συνδυασμοί!$B$2:$B$998, MATCH(0,COUNTIF($A$1:$A87, Συνδυασμοί!$B$2:$B$998),0)),"")</f>
        <v/>
      </c>
    </row>
    <row r="89" spans="1:10" x14ac:dyDescent="0.35">
      <c r="A89" t="str">
        <f t="array" ref="A89">IFERROR(INDEX(Συνδυασμοί!$B$2:$B$998, MATCH(0,COUNTIF($A$1:$A88, Συνδυασμοί!$B$2:$B$998),0)),"")</f>
        <v/>
      </c>
    </row>
    <row r="90" spans="1:10" x14ac:dyDescent="0.35">
      <c r="A90" t="str">
        <f t="array" ref="A90">IFERROR(INDEX(Συνδυασμοί!$B$2:$B$998, MATCH(0,COUNTIF($A$1:$A89, Συνδυασμοί!$B$2:$B$998),0)),"")</f>
        <v/>
      </c>
    </row>
    <row r="91" spans="1:10" x14ac:dyDescent="0.35">
      <c r="A91" t="str">
        <f t="array" ref="A91">IFERROR(INDEX(Συνδυασμοί!$B$2:$B$998, MATCH(0,COUNTIF($A$1:$A90, Συνδυασμοί!$B$2:$B$998),0)),"")</f>
        <v/>
      </c>
    </row>
    <row r="92" spans="1:10" x14ac:dyDescent="0.35">
      <c r="A92" t="str">
        <f t="array" ref="A92">IFERROR(INDEX(Συνδυασμοί!$B$2:$B$998, MATCH(0,COUNTIF($A$1:$A91, Συνδυασμοί!$B$2:$B$998),0)),"")</f>
        <v/>
      </c>
    </row>
    <row r="93" spans="1:10" x14ac:dyDescent="0.35">
      <c r="A93" t="str">
        <f t="array" ref="A93">IFERROR(INDEX(Συνδυασμοί!$B$2:$B$998, MATCH(0,COUNTIF($A$1:$A92, Συνδυασμοί!$B$2:$B$998),0)),"")</f>
        <v/>
      </c>
    </row>
    <row r="94" spans="1:10" x14ac:dyDescent="0.35">
      <c r="A94" t="str">
        <f t="array" ref="A94">IFERROR(INDEX(Συνδυασμοί!$B$2:$B$998, MATCH(0,COUNTIF($A$1:$A93, Συνδυασμοί!$B$2:$B$998),0)),"")</f>
        <v/>
      </c>
    </row>
    <row r="95" spans="1:10" x14ac:dyDescent="0.35">
      <c r="A95" t="str">
        <f t="array" ref="A95">IFERROR(INDEX(Συνδυασμοί!$B$2:$B$998, MATCH(0,COUNTIF($A$1:$A94, Συνδυασμοί!$B$2:$B$998),0)),"")</f>
        <v/>
      </c>
    </row>
    <row r="96" spans="1:10" x14ac:dyDescent="0.35">
      <c r="A96" t="str">
        <f t="array" ref="A96">IFERROR(INDEX(Συνδυασμοί!$B$2:$B$998, MATCH(0,COUNTIF($A$1:$A95, Συνδυασμοί!$B$2:$B$998),0)),"")</f>
        <v/>
      </c>
    </row>
    <row r="97" spans="1:1" x14ac:dyDescent="0.35">
      <c r="A97" t="str">
        <f t="array" ref="A97">IFERROR(INDEX(Συνδυασμοί!$B$2:$B$998, MATCH(0,COUNTIF($A$1:$A96, Συνδυασμοί!$B$2:$B$998),0)),"")</f>
        <v/>
      </c>
    </row>
    <row r="98" spans="1:1" x14ac:dyDescent="0.35">
      <c r="A98" t="str">
        <f t="array" ref="A98">IFERROR(INDEX(Συνδυασμοί!$B$2:$B$998, MATCH(0,COUNTIF($A$1:$A97, Συνδυασμοί!$B$2:$B$998),0)),"")</f>
        <v/>
      </c>
    </row>
    <row r="99" spans="1:1" x14ac:dyDescent="0.35">
      <c r="A99" t="str">
        <f t="array" ref="A99">IFERROR(INDEX(Συνδυασμοί!$B$2:$B$998, MATCH(0,COUNTIF($A$1:$A98, Συνδυασμοί!$B$2:$B$998),0)),"")</f>
        <v/>
      </c>
    </row>
    <row r="100" spans="1:1" x14ac:dyDescent="0.35">
      <c r="A100" t="str">
        <f t="array" ref="A100">IFERROR(INDEX(Συνδυασμοί!$B$2:$B$998, MATCH(0,COUNTIF($A$1:$A99, Συνδυασμοί!$B$2:$B$998),0)),"")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T3998"/>
  <sheetViews>
    <sheetView workbookViewId="0">
      <pane ySplit="1" topLeftCell="A3158" activePane="bottomLeft" state="frozen"/>
      <selection pane="bottomLeft" activeCell="B3180" sqref="B3180"/>
    </sheetView>
  </sheetViews>
  <sheetFormatPr defaultRowHeight="14.5" x14ac:dyDescent="0.35"/>
  <cols>
    <col min="1" max="1" width="12.7265625" bestFit="1" customWidth="1"/>
    <col min="2" max="2" width="7.453125" customWidth="1"/>
    <col min="3" max="3" width="28.6328125" customWidth="1"/>
    <col min="4" max="4" width="32.26953125" customWidth="1"/>
    <col min="5" max="5" width="4.7265625" customWidth="1"/>
    <col min="6" max="6" width="5.08984375" customWidth="1"/>
    <col min="7" max="7" width="6.54296875" customWidth="1"/>
    <col min="8" max="8" width="4.08984375" customWidth="1"/>
    <col min="9" max="9" width="4.7265625" customWidth="1"/>
    <col min="10" max="10" width="4.08984375" customWidth="1"/>
    <col min="11" max="11" width="4.1796875" customWidth="1"/>
    <col min="12" max="12" width="4.36328125" customWidth="1"/>
    <col min="13" max="13" width="3.90625" customWidth="1"/>
    <col min="14" max="14" width="4" customWidth="1"/>
    <col min="15" max="15" width="4.08984375" customWidth="1"/>
    <col min="17" max="17" width="15.36328125" customWidth="1"/>
  </cols>
  <sheetData>
    <row r="1" spans="1:17" x14ac:dyDescent="0.35">
      <c r="A1" s="2" t="s">
        <v>53</v>
      </c>
      <c r="B1" s="2" t="s">
        <v>78</v>
      </c>
      <c r="C1" s="2" t="s">
        <v>50</v>
      </c>
      <c r="D1" s="2" t="s">
        <v>33</v>
      </c>
      <c r="E1" s="2" t="s">
        <v>2</v>
      </c>
      <c r="F1" s="24" t="s">
        <v>73</v>
      </c>
      <c r="G1" s="2" t="s">
        <v>34</v>
      </c>
      <c r="H1" s="4" t="s">
        <v>24</v>
      </c>
      <c r="I1" s="6" t="s">
        <v>25</v>
      </c>
      <c r="J1" s="5" t="s">
        <v>26</v>
      </c>
      <c r="K1" s="4" t="s">
        <v>37</v>
      </c>
      <c r="L1" s="6" t="s">
        <v>38</v>
      </c>
      <c r="M1" s="5" t="s">
        <v>39</v>
      </c>
      <c r="N1" s="5" t="s">
        <v>102</v>
      </c>
      <c r="O1" s="2" t="s">
        <v>36</v>
      </c>
      <c r="P1" s="2" t="s">
        <v>104</v>
      </c>
    </row>
    <row r="2" spans="1:17" x14ac:dyDescent="0.35">
      <c r="A2" s="15">
        <v>43668</v>
      </c>
      <c r="B2" s="7">
        <v>0.39583333333333331</v>
      </c>
      <c r="C2" s="3" t="s">
        <v>51</v>
      </c>
      <c r="D2" s="3"/>
      <c r="E2" s="3" t="str">
        <f>IF(C2&lt;&gt;"",INDEX(ΣυνδΑθρ!$I$2:$I$96,MATCH(C2,ΣυνδΑθρ!$A$2:$A$100,0),1),IF(D2&lt;&gt;"",INDEX(Υλικά!$D$3:$D$140,MATCH(D2,Υλικά!$B$3:$B$140,0),1),""))</f>
        <v>pc</v>
      </c>
      <c r="F2" s="10">
        <f>IF(C2&lt;&gt;"",MATCH($C2,ΣυνδΑθρ!$A$2:$A$100,0),IF(D2&lt;&gt;"",MATCH($D2,Υλικά!$B$3:$B$130,0),0))</f>
        <v>3</v>
      </c>
      <c r="G2" s="3">
        <v>1</v>
      </c>
      <c r="H2" s="16">
        <f>IF($C2&lt;&gt;"",$G2*INDEX(ΣυνδΑθρ!$B$2:$B$96,$F2,1)/INDEX(ΣυνδΑθρ!$J$2:$J$96,$F2,1),IF($D2&lt;&gt;"",$G2*INDEX(Υλικά!$G$3:$G$130,$F2,1)/INDEX(Υλικά!$E$3:$E$130,$F2,1),0))</f>
        <v>23.299999999999997</v>
      </c>
      <c r="I2" s="17">
        <f>IF($C2&lt;&gt;"",$G2*INDEX(ΣυνδΑθρ!$C$2:$C$100,$F2,1)/INDEX(ΣυνδΑθρ!$J$2:$J$96,$F2,1),IF($D2&lt;&gt;"",$G2*INDEX(Υλικά!$H$3:$H$130,$F2,1)/INDEX(Υλικά!$E$3:$E$130,$F2,1),0))</f>
        <v>36.5</v>
      </c>
      <c r="J2" s="18">
        <f>IF($C2&lt;&gt;"",$G2*INDEX(ΣυνδΑθρ!$D$2:$D$96,$F2,1)/INDEX(ΣυνδΑθρ!$J$2:$J$96,$F2,1),IF($D2&lt;&gt;"",$G2*INDEX(Υλικά!$I$3:$I$130,$F2,1)/INDEX(Υλικά!$E$3:$E$130,$F2,1),0))</f>
        <v>11.600000000000001</v>
      </c>
      <c r="K2" s="16">
        <f>$H2*Ref!$B$2</f>
        <v>93.199999999999989</v>
      </c>
      <c r="L2" s="17">
        <f>$I2*Ref!$B$3</f>
        <v>146</v>
      </c>
      <c r="M2" s="18">
        <f>$J2*Ref!$B$4</f>
        <v>104.4</v>
      </c>
      <c r="N2" s="18">
        <f>IF($C2&lt;&gt;"",0,IF($D2&lt;&gt;"",$G2*INDEX(Υλικά!$J$3:$J$130,$F2,1)/INDEX(Υλικά!$E$3:$E$130,$F2,1),0))</f>
        <v>0</v>
      </c>
      <c r="O2" s="19">
        <f>SUM(K2:N2)</f>
        <v>343.6</v>
      </c>
      <c r="P2" s="3"/>
    </row>
    <row r="3" spans="1:17" x14ac:dyDescent="0.35">
      <c r="A3" s="15">
        <v>43668</v>
      </c>
      <c r="B3" s="7">
        <v>0.52083333333333337</v>
      </c>
      <c r="C3" s="3"/>
      <c r="D3" s="3" t="s">
        <v>14</v>
      </c>
      <c r="E3" s="3" t="str">
        <f>IF(C3&lt;&gt;"",INDEX(ΣυνδΑθρ!$I$2:$I$96,MATCH(C3,ΣυνδΑθρ!$A$2:$A$100,0),1),IF(D3&lt;&gt;"",INDEX(Υλικά!$D$3:$D$140,MATCH(D3,Υλικά!$B$3:$B$140,0),1),""))</f>
        <v>slc</v>
      </c>
      <c r="F3" s="10">
        <f>IF(C3&lt;&gt;"",MATCH($C3,ΣυνδΑθρ!$A$2:$A$100,0),IF(D3&lt;&gt;"",MATCH($D3,Υλικά!$B$3:$B$130,0),0))</f>
        <v>7</v>
      </c>
      <c r="G3" s="3">
        <v>1</v>
      </c>
      <c r="H3" s="16">
        <f>IF($C3&lt;&gt;"",$G3*INDEX(ΣυνδΑθρ!$B$2:$B$96,$F3,1)/INDEX(ΣυνδΑθρ!$J$2:$J$96,$F3,1),IF($D3&lt;&gt;"",$G3*INDEX(Υλικά!$G$3:$G$130,$F3,1)/INDEX(Υλικά!$E$3:$E$130,$F3,1),0))</f>
        <v>2.8</v>
      </c>
      <c r="I3" s="17">
        <f>IF($C3&lt;&gt;"",$G3*INDEX(ΣυνδΑθρ!$C$2:$C$100,$F3,1)/INDEX(ΣυνδΑθρ!$J$2:$J$96,$F3,1),IF($D3&lt;&gt;"",$G3*INDEX(Υλικά!$H$3:$H$130,$F3,1)/INDEX(Υλικά!$E$3:$E$130,$F3,1),0))</f>
        <v>0.8</v>
      </c>
      <c r="J3" s="18">
        <f>IF($C3&lt;&gt;"",$G3*INDEX(ΣυνδΑθρ!$D$2:$D$96,$F3,1)/INDEX(ΣυνδΑθρ!$J$2:$J$96,$F3,1),IF($D3&lt;&gt;"",$G3*INDEX(Υλικά!$I$3:$I$130,$F3,1)/INDEX(Υλικά!$E$3:$E$130,$F3,1),0))</f>
        <v>0.4</v>
      </c>
      <c r="K3" s="16">
        <f>$H3*Ref!$B$2</f>
        <v>11.2</v>
      </c>
      <c r="L3" s="17">
        <f>$I3*Ref!$B$3</f>
        <v>3.2</v>
      </c>
      <c r="M3" s="18">
        <f>$J3*Ref!$B$4</f>
        <v>3.6</v>
      </c>
      <c r="N3" s="18">
        <f>IF($C3&lt;&gt;"",0,IF($D3&lt;&gt;"",$G3*INDEX(Υλικά!$J$3:$J$130,$F3,1)/INDEX(Υλικά!$E$3:$E$130,$F3,1),0))</f>
        <v>0</v>
      </c>
      <c r="O3" s="19">
        <f t="shared" ref="O3:O66" si="0">SUM(K3:N3)</f>
        <v>18</v>
      </c>
      <c r="P3" s="3"/>
    </row>
    <row r="4" spans="1:17" x14ac:dyDescent="0.35">
      <c r="A4" s="15">
        <v>43668</v>
      </c>
      <c r="B4" s="7">
        <v>0.66666666666666663</v>
      </c>
      <c r="C4" s="3" t="s">
        <v>94</v>
      </c>
      <c r="D4" s="3"/>
      <c r="E4" s="3" t="str">
        <f>IF(C4&lt;&gt;"",INDEX(ΣυνδΑθρ!$I$2:$I$96,MATCH(C4,ΣυνδΑθρ!$A$2:$A$100,0),1),IF(D4&lt;&gt;"",INDEX(Υλικά!$D$3:$D$140,MATCH(D4,Υλικά!$B$3:$B$140,0),1),""))</f>
        <v>gr</v>
      </c>
      <c r="F4" s="10">
        <f>IF(C4&lt;&gt;"",MATCH($C4,ΣυνδΑθρ!$A$2:$A$100,0),IF(D4&lt;&gt;"",MATCH($D4,Υλικά!$B$3:$B$130,0),0))</f>
        <v>6</v>
      </c>
      <c r="G4" s="3">
        <v>350</v>
      </c>
      <c r="H4" s="16">
        <f>IF($C4&lt;&gt;"",$G4*INDEX(ΣυνδΑθρ!$B$2:$B$96,$F4,1)/INDEX(ΣυνδΑθρ!$J$2:$J$96,$F4,1),IF($D4&lt;&gt;"",$G4*INDEX(Υλικά!$G$3:$G$130,$F4,1)/INDEX(Υλικά!$E$3:$E$130,$F4,1),0))</f>
        <v>31.710000000000004</v>
      </c>
      <c r="I4" s="17">
        <f>IF($C4&lt;&gt;"",$G4*INDEX(ΣυνδΑθρ!$C$2:$C$100,$F4,1)/INDEX(ΣυνδΑθρ!$J$2:$J$96,$F4,1),IF($D4&lt;&gt;"",$G4*INDEX(Υλικά!$H$3:$H$130,$F4,1)/INDEX(Υλικά!$E$3:$E$130,$F4,1),0))</f>
        <v>27.813333333333333</v>
      </c>
      <c r="J4" s="18">
        <f>IF($C4&lt;&gt;"",$G4*INDEX(ΣυνδΑθρ!$D$2:$D$96,$F4,1)/INDEX(ΣυνδΑθρ!$J$2:$J$96,$F4,1),IF($D4&lt;&gt;"",$G4*INDEX(Υλικά!$I$3:$I$130,$F4,1)/INDEX(Υλικά!$E$3:$E$130,$F4,1),0))</f>
        <v>15.223055555555558</v>
      </c>
      <c r="K4" s="16">
        <f>$H4*Ref!$B$2</f>
        <v>126.84000000000002</v>
      </c>
      <c r="L4" s="17">
        <f>$I4*Ref!$B$3</f>
        <v>111.25333333333333</v>
      </c>
      <c r="M4" s="18">
        <f>$J4*Ref!$B$4</f>
        <v>137.00750000000002</v>
      </c>
      <c r="N4" s="18">
        <f>IF($C4&lt;&gt;"",0,IF($D4&lt;&gt;"",$G4*INDEX(Υλικά!$J$3:$J$130,$F4,1)/INDEX(Υλικά!$E$3:$E$130,$F4,1),0))</f>
        <v>0</v>
      </c>
      <c r="O4" s="19">
        <f t="shared" si="0"/>
        <v>375.10083333333341</v>
      </c>
      <c r="P4" s="3"/>
      <c r="Q4">
        <f>COUNTIF(ΣυνδΑθρ!$A:$A,"?*")</f>
        <v>81</v>
      </c>
    </row>
    <row r="5" spans="1:17" x14ac:dyDescent="0.35">
      <c r="A5" s="15">
        <v>43668</v>
      </c>
      <c r="B5" s="7">
        <v>0.8125</v>
      </c>
      <c r="C5" s="3"/>
      <c r="D5" s="3" t="s">
        <v>71</v>
      </c>
      <c r="E5" s="3" t="str">
        <f>IF(C5&lt;&gt;"",INDEX(ΣυνδΑθρ!$I$2:$I$96,MATCH(C5,ΣυνδΑθρ!$A$2:$A$100,0),1),IF(D5&lt;&gt;"",INDEX(Υλικά!$D$3:$D$140,MATCH(D5,Υλικά!$B$3:$B$140,0),1),""))</f>
        <v>pc</v>
      </c>
      <c r="F5" s="10">
        <f>IF(C5&lt;&gt;"",MATCH($C5,ΣυνδΑθρ!$A$2:$A$100,0),IF(D5&lt;&gt;"",MATCH($D5,Υλικά!$B$3:$B$130,0),0))</f>
        <v>27</v>
      </c>
      <c r="G5" s="3">
        <v>1</v>
      </c>
      <c r="H5" s="16">
        <f>IF($C5&lt;&gt;"",$G5*INDEX(ΣυνδΑθρ!$B$2:$B$96,$F5,1)/INDEX(ΣυνδΑθρ!$J$2:$J$96,$F5,1),IF($D5&lt;&gt;"",$G5*INDEX(Υλικά!$G$3:$G$130,$F5,1)/INDEX(Υλικά!$E$3:$E$130,$F5,1),0))</f>
        <v>1.3</v>
      </c>
      <c r="I5" s="17">
        <f>IF($C5&lt;&gt;"",$G5*INDEX(ΣυνδΑθρ!$C$2:$C$100,$F5,1)/INDEX(ΣυνδΑθρ!$J$2:$J$96,$F5,1),IF($D5&lt;&gt;"",$G5*INDEX(Υλικά!$H$3:$H$130,$F5,1)/INDEX(Υλικά!$E$3:$E$130,$F5,1),0))</f>
        <v>13.8</v>
      </c>
      <c r="J5" s="18">
        <f>IF($C5&lt;&gt;"",$G5*INDEX(ΣυνδΑθρ!$D$2:$D$96,$F5,1)/INDEX(ΣυνδΑθρ!$J$2:$J$96,$F5,1),IF($D5&lt;&gt;"",$G5*INDEX(Υλικά!$I$3:$I$130,$F5,1)/INDEX(Υλικά!$E$3:$E$130,$F5,1),0))</f>
        <v>6</v>
      </c>
      <c r="K5" s="16">
        <f>$H5*Ref!$B$2</f>
        <v>5.2</v>
      </c>
      <c r="L5" s="17">
        <f>$I5*Ref!$B$3</f>
        <v>55.2</v>
      </c>
      <c r="M5" s="18">
        <f>$J5*Ref!$B$4</f>
        <v>54</v>
      </c>
      <c r="N5" s="18">
        <f>IF($C5&lt;&gt;"",0,IF($D5&lt;&gt;"",$G5*INDEX(Υλικά!$J$3:$J$130,$F5,1)/INDEX(Υλικά!$E$3:$E$130,$F5,1),0))</f>
        <v>0</v>
      </c>
      <c r="O5" s="19">
        <f t="shared" si="0"/>
        <v>114.4</v>
      </c>
      <c r="P5" s="3"/>
    </row>
    <row r="6" spans="1:17" x14ac:dyDescent="0.35">
      <c r="A6" s="15">
        <v>43668</v>
      </c>
      <c r="B6" s="7">
        <v>0.88541666666666663</v>
      </c>
      <c r="C6" s="3"/>
      <c r="D6" s="3" t="s">
        <v>64</v>
      </c>
      <c r="E6" s="3" t="str">
        <f>IF(C6&lt;&gt;"",INDEX(ΣυνδΑθρ!$I$2:$I$96,MATCH(C6,ΣυνδΑθρ!$A$2:$A$100,0),1),IF(D6&lt;&gt;"",INDEX(Υλικά!$D$3:$D$140,MATCH(D6,Υλικά!$B$3:$B$140,0),1),""))</f>
        <v>gr</v>
      </c>
      <c r="F6" s="10">
        <f>IF(C6&lt;&gt;"",MATCH($C6,ΣυνδΑθρ!$A$2:$A$100,0),IF(D6&lt;&gt;"",MATCH($D6,Υλικά!$B$3:$B$130,0),0))</f>
        <v>24</v>
      </c>
      <c r="G6" s="3">
        <v>6</v>
      </c>
      <c r="H6" s="16">
        <f>IF($C6&lt;&gt;"",$G6*INDEX(ΣυνδΑθρ!$B$2:$B$96,$F6,1)/INDEX(ΣυνδΑθρ!$J$2:$J$96,$F6,1),IF($D6&lt;&gt;"",$G6*INDEX(Υλικά!$G$3:$G$130,$F6,1)/INDEX(Υλικά!$E$3:$E$130,$F6,1),0))</f>
        <v>1.4219999999999999</v>
      </c>
      <c r="I6" s="17">
        <f>IF($C6&lt;&gt;"",$G6*INDEX(ΣυνδΑθρ!$C$2:$C$100,$F6,1)/INDEX(ΣυνδΑθρ!$J$2:$J$96,$F6,1),IF($D6&lt;&gt;"",$G6*INDEX(Υλικά!$H$3:$H$130,$F6,1)/INDEX(Υλικά!$E$3:$E$130,$F6,1),0))</f>
        <v>1.29</v>
      </c>
      <c r="J6" s="18">
        <f>IF($C6&lt;&gt;"",$G6*INDEX(ΣυνδΑθρ!$D$2:$D$96,$F6,1)/INDEX(ΣυνδΑθρ!$J$2:$J$96,$F6,1),IF($D6&lt;&gt;"",$G6*INDEX(Υλικά!$I$3:$I$130,$F6,1)/INDEX(Υλικά!$E$3:$E$130,$F6,1),0))</f>
        <v>2.9820000000000007</v>
      </c>
      <c r="K6" s="16">
        <f>$H6*Ref!$B$2</f>
        <v>5.6879999999999997</v>
      </c>
      <c r="L6" s="17">
        <f>$I6*Ref!$B$3</f>
        <v>5.16</v>
      </c>
      <c r="M6" s="18">
        <f>$J6*Ref!$B$4</f>
        <v>26.838000000000005</v>
      </c>
      <c r="N6" s="18">
        <f>IF($C6&lt;&gt;"",0,IF($D6&lt;&gt;"",$G6*INDEX(Υλικά!$J$3:$J$130,$F6,1)/INDEX(Υλικά!$E$3:$E$130,$F6,1),0))</f>
        <v>0</v>
      </c>
      <c r="O6" s="19">
        <f t="shared" si="0"/>
        <v>37.686000000000007</v>
      </c>
      <c r="P6" s="3"/>
    </row>
    <row r="7" spans="1:17" x14ac:dyDescent="0.35">
      <c r="A7" s="15">
        <v>43668</v>
      </c>
      <c r="B7" s="7">
        <v>0.92708333333333337</v>
      </c>
      <c r="C7" s="3"/>
      <c r="D7" s="3" t="s">
        <v>32</v>
      </c>
      <c r="E7" s="3" t="str">
        <f>IF(C7&lt;&gt;"",INDEX(ΣυνδΑθρ!$I$2:$I$96,MATCH(C7,ΣυνδΑθρ!$A$2:$A$100,0),1),IF(D7&lt;&gt;"",INDEX(Υλικά!$D$3:$D$140,MATCH(D7,Υλικά!$B$3:$B$140,0),1),""))</f>
        <v>gr</v>
      </c>
      <c r="F7" s="10">
        <f>IF(C7&lt;&gt;"",MATCH($C7,ΣυνδΑθρ!$A$2:$A$100,0),IF(D7&lt;&gt;"",MATCH($D7,Υλικά!$B$3:$B$130,0),0))</f>
        <v>14</v>
      </c>
      <c r="G7" s="3">
        <v>200</v>
      </c>
      <c r="H7" s="16">
        <f>IF($C7&lt;&gt;"",$G7*INDEX(ΣυνδΑθρ!$B$2:$B$96,$F7,1)/INDEX(ΣυνδΑθρ!$J$2:$J$96,$F7,1),IF($D7&lt;&gt;"",$G7*INDEX(Υλικά!$G$3:$G$130,$F7,1)/INDEX(Υλικά!$E$3:$E$130,$F7,1),0))</f>
        <v>16</v>
      </c>
      <c r="I7" s="17">
        <f>IF($C7&lt;&gt;"",$G7*INDEX(ΣυνδΑθρ!$C$2:$C$100,$F7,1)/INDEX(ΣυνδΑθρ!$J$2:$J$96,$F7,1),IF($D7&lt;&gt;"",$G7*INDEX(Υλικά!$H$3:$H$130,$F7,1)/INDEX(Υλικά!$E$3:$E$130,$F7,1),0))</f>
        <v>8</v>
      </c>
      <c r="J7" s="18">
        <f>IF($C7&lt;&gt;"",$G7*INDEX(ΣυνδΑθρ!$D$2:$D$96,$F7,1)/INDEX(ΣυνδΑθρ!$J$2:$J$96,$F7,1),IF($D7&lt;&gt;"",$G7*INDEX(Υλικά!$I$3:$I$130,$F7,1)/INDEX(Υλικά!$E$3:$E$130,$F7,1),0))</f>
        <v>4</v>
      </c>
      <c r="K7" s="16">
        <f>$H7*Ref!$B$2</f>
        <v>64</v>
      </c>
      <c r="L7" s="17">
        <f>$I7*Ref!$B$3</f>
        <v>32</v>
      </c>
      <c r="M7" s="18">
        <f>$J7*Ref!$B$4</f>
        <v>36</v>
      </c>
      <c r="N7" s="18">
        <f>IF($C7&lt;&gt;"",0,IF($D7&lt;&gt;"",$G7*INDEX(Υλικά!$J$3:$J$130,$F7,1)/INDEX(Υλικά!$E$3:$E$130,$F7,1),0))</f>
        <v>0</v>
      </c>
      <c r="O7" s="19">
        <f t="shared" si="0"/>
        <v>132</v>
      </c>
      <c r="P7" s="3"/>
    </row>
    <row r="8" spans="1:17" x14ac:dyDescent="0.35">
      <c r="A8" s="15">
        <v>43668</v>
      </c>
      <c r="B8" s="7">
        <v>0.92708333333333337</v>
      </c>
      <c r="C8" s="3"/>
      <c r="D8" s="3" t="s">
        <v>76</v>
      </c>
      <c r="E8" s="3" t="str">
        <f>IF(C8&lt;&gt;"",INDEX(ΣυνδΑθρ!$I$2:$I$96,MATCH(C8,ΣυνδΑθρ!$A$2:$A$100,0),1),IF(D8&lt;&gt;"",INDEX(Υλικά!$D$3:$D$140,MATCH(D8,Υλικά!$B$3:$B$140,0),1),""))</f>
        <v>gr</v>
      </c>
      <c r="F8" s="10">
        <f>IF(C8&lt;&gt;"",MATCH($C8,ΣυνδΑθρ!$A$2:$A$100,0),IF(D8&lt;&gt;"",MATCH($D8,Υλικά!$B$3:$B$130,0),0))</f>
        <v>29</v>
      </c>
      <c r="G8" s="3">
        <v>225</v>
      </c>
      <c r="H8" s="16">
        <f>IF($C8&lt;&gt;"",$G8*INDEX(ΣυνδΑθρ!$B$2:$B$96,$F8,1)/INDEX(ΣυνδΑθρ!$J$2:$J$96,$F8,1),IF($D8&lt;&gt;"",$G8*INDEX(Υλικά!$G$3:$G$130,$F8,1)/INDEX(Υλικά!$E$3:$E$130,$F8,1),0))</f>
        <v>0</v>
      </c>
      <c r="I8" s="17">
        <f>IF($C8&lt;&gt;"",$G8*INDEX(ΣυνδΑθρ!$C$2:$C$100,$F8,1)/INDEX(ΣυνδΑθρ!$J$2:$J$96,$F8,1),IF($D8&lt;&gt;"",$G8*INDEX(Υλικά!$H$3:$H$130,$F8,1)/INDEX(Υλικά!$E$3:$E$130,$F8,1),0))</f>
        <v>21.824999999999999</v>
      </c>
      <c r="J8" s="18">
        <f>IF($C8&lt;&gt;"",$G8*INDEX(ΣυνδΑθρ!$D$2:$D$96,$F8,1)/INDEX(ΣυνδΑθρ!$J$2:$J$96,$F8,1),IF($D8&lt;&gt;"",$G8*INDEX(Υλικά!$I$3:$I$130,$F8,1)/INDEX(Υλικά!$E$3:$E$130,$F8,1),0))</f>
        <v>0</v>
      </c>
      <c r="K8" s="16">
        <f>$H8*Ref!$B$2</f>
        <v>0</v>
      </c>
      <c r="L8" s="17">
        <f>$I8*Ref!$B$3</f>
        <v>87.3</v>
      </c>
      <c r="M8" s="18">
        <f>$J8*Ref!$B$4</f>
        <v>0</v>
      </c>
      <c r="N8" s="18">
        <f>IF($C8&lt;&gt;"",0,IF($D8&lt;&gt;"",$G8*INDEX(Υλικά!$J$3:$J$130,$F8,1)/INDEX(Υλικά!$E$3:$E$130,$F8,1),0))</f>
        <v>0</v>
      </c>
      <c r="O8" s="19">
        <f t="shared" si="0"/>
        <v>87.3</v>
      </c>
      <c r="P8" s="3"/>
    </row>
    <row r="9" spans="1:17" x14ac:dyDescent="0.35">
      <c r="A9" s="15">
        <v>43668</v>
      </c>
      <c r="B9" s="7">
        <v>0.92708333333333337</v>
      </c>
      <c r="C9" s="3"/>
      <c r="D9" s="3" t="s">
        <v>74</v>
      </c>
      <c r="E9" s="3" t="str">
        <f>IF(C9&lt;&gt;"",INDEX(ΣυνδΑθρ!$I$2:$I$96,MATCH(C9,ΣυνδΑθρ!$A$2:$A$100,0),1),IF(D9&lt;&gt;"",INDEX(Υλικά!$D$3:$D$140,MATCH(D9,Υλικά!$B$3:$B$140,0),1),""))</f>
        <v>gr</v>
      </c>
      <c r="F9" s="10">
        <f>IF(C9&lt;&gt;"",MATCH($C9,ΣυνδΑθρ!$A$2:$A$100,0),IF(D9&lt;&gt;"",MATCH($D9,Υλικά!$B$3:$B$130,0),0))</f>
        <v>28</v>
      </c>
      <c r="G9" s="3">
        <v>10</v>
      </c>
      <c r="H9" s="16">
        <f>IF($C9&lt;&gt;"",$G9*INDEX(ΣυνδΑθρ!$B$2:$B$96,$F9,1)/INDEX(ΣυνδΑθρ!$J$2:$J$96,$F9,1),IF($D9&lt;&gt;"",$G9*INDEX(Υλικά!$G$3:$G$130,$F9,1)/INDEX(Υλικά!$E$3:$E$130,$F9,1),0))</f>
        <v>1.1000000000000001</v>
      </c>
      <c r="I9" s="17">
        <f>IF($C9&lt;&gt;"",$G9*INDEX(ΣυνδΑθρ!$C$2:$C$100,$F9,1)/INDEX(ΣυνδΑθρ!$J$2:$J$96,$F9,1),IF($D9&lt;&gt;"",$G9*INDEX(Υλικά!$H$3:$H$130,$F9,1)/INDEX(Υλικά!$E$3:$E$130,$F9,1),0))</f>
        <v>6</v>
      </c>
      <c r="J9" s="18">
        <f>IF($C9&lt;&gt;"",$G9*INDEX(ΣυνδΑθρ!$D$2:$D$96,$F9,1)/INDEX(ΣυνδΑθρ!$J$2:$J$96,$F9,1),IF($D9&lt;&gt;"",$G9*INDEX(Υλικά!$I$3:$I$130,$F9,1)/INDEX(Υλικά!$E$3:$E$130,$F9,1),0))</f>
        <v>0.8</v>
      </c>
      <c r="K9" s="16">
        <f>$H9*Ref!$B$2</f>
        <v>4.4000000000000004</v>
      </c>
      <c r="L9" s="17">
        <f>$I9*Ref!$B$3</f>
        <v>24</v>
      </c>
      <c r="M9" s="18">
        <f>$J9*Ref!$B$4</f>
        <v>7.2</v>
      </c>
      <c r="N9" s="18">
        <f>IF($C9&lt;&gt;"",0,IF($D9&lt;&gt;"",$G9*INDEX(Υλικά!$J$3:$J$130,$F9,1)/INDEX(Υλικά!$E$3:$E$130,$F9,1),0))</f>
        <v>0</v>
      </c>
      <c r="O9" s="19">
        <f t="shared" si="0"/>
        <v>35.6</v>
      </c>
      <c r="P9" s="3"/>
    </row>
    <row r="10" spans="1:17" x14ac:dyDescent="0.35">
      <c r="A10" s="15">
        <v>43669</v>
      </c>
      <c r="B10" s="7">
        <v>0.38541666666666669</v>
      </c>
      <c r="C10" s="3" t="s">
        <v>51</v>
      </c>
      <c r="D10" s="3"/>
      <c r="E10" s="3" t="str">
        <f>IF(C10&lt;&gt;"",INDEX(ΣυνδΑθρ!$I$2:$I$96,MATCH(C10,ΣυνδΑθρ!$A$2:$A$100,0),1),IF(D10&lt;&gt;"",INDEX(Υλικά!$D$3:$D$140,MATCH(D10,Υλικά!$B$3:$B$140,0),1),""))</f>
        <v>pc</v>
      </c>
      <c r="F10" s="10">
        <f>IF(C10&lt;&gt;"",MATCH($C10,ΣυνδΑθρ!$A$2:$A$100,0),IF(D10&lt;&gt;"",MATCH($D10,Υλικά!$B$3:$B$130,0),0))</f>
        <v>3</v>
      </c>
      <c r="G10" s="3">
        <v>1</v>
      </c>
      <c r="H10" s="16">
        <f>IF($C10&lt;&gt;"",$G10*INDEX(ΣυνδΑθρ!$B$2:$B$96,$F10,1)/INDEX(ΣυνδΑθρ!$J$2:$J$96,$F10,1),IF($D10&lt;&gt;"",$G10*INDEX(Υλικά!$G$3:$G$130,$F10,1)/INDEX(Υλικά!$E$3:$E$130,$F10,1),0))</f>
        <v>23.299999999999997</v>
      </c>
      <c r="I10" s="17">
        <f>IF($C10&lt;&gt;"",$G10*INDEX(ΣυνδΑθρ!$C$2:$C$100,$F10,1)/INDEX(ΣυνδΑθρ!$J$2:$J$96,$F10,1),IF($D10&lt;&gt;"",$G10*INDEX(Υλικά!$H$3:$H$130,$F10,1)/INDEX(Υλικά!$E$3:$E$130,$F10,1),0))</f>
        <v>36.5</v>
      </c>
      <c r="J10" s="18">
        <f>IF($C10&lt;&gt;"",$G10*INDEX(ΣυνδΑθρ!$D$2:$D$96,$F10,1)/INDEX(ΣυνδΑθρ!$J$2:$J$96,$F10,1),IF($D10&lt;&gt;"",$G10*INDEX(Υλικά!$I$3:$I$130,$F10,1)/INDEX(Υλικά!$E$3:$E$130,$F10,1),0))</f>
        <v>11.600000000000001</v>
      </c>
      <c r="K10" s="16">
        <f>$H10*Ref!$B$2</f>
        <v>93.199999999999989</v>
      </c>
      <c r="L10" s="17">
        <f>$I10*Ref!$B$3</f>
        <v>146</v>
      </c>
      <c r="M10" s="18">
        <f>$J10*Ref!$B$4</f>
        <v>104.4</v>
      </c>
      <c r="N10" s="18">
        <f>IF($C10&lt;&gt;"",0,IF($D10&lt;&gt;"",$G10*INDEX(Υλικά!$J$3:$J$130,$F10,1)/INDEX(Υλικά!$E$3:$E$130,$F10,1),0))</f>
        <v>0</v>
      </c>
      <c r="O10" s="19">
        <f t="shared" si="0"/>
        <v>343.6</v>
      </c>
      <c r="P10" s="3"/>
    </row>
    <row r="11" spans="1:17" x14ac:dyDescent="0.35">
      <c r="A11" s="15">
        <v>43669</v>
      </c>
      <c r="B11" s="7">
        <v>0.5</v>
      </c>
      <c r="C11" s="3"/>
      <c r="D11" s="3" t="s">
        <v>64</v>
      </c>
      <c r="E11" s="3" t="str">
        <f>IF(C11&lt;&gt;"",INDEX(ΣυνδΑθρ!$I$2:$I$96,MATCH(C11,ΣυνδΑθρ!$A$2:$A$100,0),1),IF(D11&lt;&gt;"",INDEX(Υλικά!$D$3:$D$140,MATCH(D11,Υλικά!$B$3:$B$140,0),1),""))</f>
        <v>gr</v>
      </c>
      <c r="F11" s="10">
        <f>IF(C11&lt;&gt;"",MATCH($C11,ΣυνδΑθρ!$A$2:$A$100,0),IF(D11&lt;&gt;"",MATCH($D11,Υλικά!$B$3:$B$130,0),0))</f>
        <v>24</v>
      </c>
      <c r="G11" s="3">
        <v>10</v>
      </c>
      <c r="H11" s="16">
        <f>IF($C11&lt;&gt;"",$G11*INDEX(ΣυνδΑθρ!$B$2:$B$96,$F11,1)/INDEX(ΣυνδΑθρ!$J$2:$J$96,$F11,1),IF($D11&lt;&gt;"",$G11*INDEX(Υλικά!$G$3:$G$130,$F11,1)/INDEX(Υλικά!$E$3:$E$130,$F11,1),0))</f>
        <v>2.37</v>
      </c>
      <c r="I11" s="17">
        <f>IF($C11&lt;&gt;"",$G11*INDEX(ΣυνδΑθρ!$C$2:$C$100,$F11,1)/INDEX(ΣυνδΑθρ!$J$2:$J$96,$F11,1),IF($D11&lt;&gt;"",$G11*INDEX(Υλικά!$H$3:$H$130,$F11,1)/INDEX(Υλικά!$E$3:$E$130,$F11,1),0))</f>
        <v>2.15</v>
      </c>
      <c r="J11" s="18">
        <f>IF($C11&lt;&gt;"",$G11*INDEX(ΣυνδΑθρ!$D$2:$D$96,$F11,1)/INDEX(ΣυνδΑθρ!$J$2:$J$96,$F11,1),IF($D11&lt;&gt;"",$G11*INDEX(Υλικά!$I$3:$I$130,$F11,1)/INDEX(Υλικά!$E$3:$E$130,$F11,1),0))</f>
        <v>4.97</v>
      </c>
      <c r="K11" s="16">
        <f>$H11*Ref!$B$2</f>
        <v>9.48</v>
      </c>
      <c r="L11" s="17">
        <f>$I11*Ref!$B$3</f>
        <v>8.6</v>
      </c>
      <c r="M11" s="18">
        <f>$J11*Ref!$B$4</f>
        <v>44.73</v>
      </c>
      <c r="N11" s="18">
        <f>IF($C11&lt;&gt;"",0,IF($D11&lt;&gt;"",$G11*INDEX(Υλικά!$J$3:$J$130,$F11,1)/INDEX(Υλικά!$E$3:$E$130,$F11,1),0))</f>
        <v>0</v>
      </c>
      <c r="O11" s="19">
        <f t="shared" si="0"/>
        <v>62.809999999999995</v>
      </c>
      <c r="P11" s="3"/>
    </row>
    <row r="12" spans="1:17" x14ac:dyDescent="0.35">
      <c r="A12" s="15">
        <v>43669</v>
      </c>
      <c r="B12" s="7">
        <v>0.60416666666666663</v>
      </c>
      <c r="C12" s="3" t="s">
        <v>94</v>
      </c>
      <c r="D12" s="3"/>
      <c r="E12" s="3" t="str">
        <f>IF(C12&lt;&gt;"",INDEX(ΣυνδΑθρ!$I$2:$I$96,MATCH(C12,ΣυνδΑθρ!$A$2:$A$100,0),1),IF(D12&lt;&gt;"",INDEX(Υλικά!$D$3:$D$140,MATCH(D12,Υλικά!$B$3:$B$140,0),1),""))</f>
        <v>gr</v>
      </c>
      <c r="F12" s="10">
        <f>IF(C12&lt;&gt;"",MATCH($C12,ΣυνδΑθρ!$A$2:$A$100,0),IF(D12&lt;&gt;"",MATCH($D12,Υλικά!$B$3:$B$130,0),0))</f>
        <v>6</v>
      </c>
      <c r="G12" s="3">
        <v>350</v>
      </c>
      <c r="H12" s="16">
        <f>IF($C12&lt;&gt;"",$G12*INDEX(ΣυνδΑθρ!$B$2:$B$96,$F12,1)/INDEX(ΣυνδΑθρ!$J$2:$J$96,$F12,1),IF($D12&lt;&gt;"",$G12*INDEX(Υλικά!$G$3:$G$130,$F12,1)/INDEX(Υλικά!$E$3:$E$130,$F12,1),0))</f>
        <v>31.710000000000004</v>
      </c>
      <c r="I12" s="17">
        <f>IF($C12&lt;&gt;"",$G12*INDEX(ΣυνδΑθρ!$C$2:$C$100,$F12,1)/INDEX(ΣυνδΑθρ!$J$2:$J$96,$F12,1),IF($D12&lt;&gt;"",$G12*INDEX(Υλικά!$H$3:$H$130,$F12,1)/INDEX(Υλικά!$E$3:$E$130,$F12,1),0))</f>
        <v>27.813333333333333</v>
      </c>
      <c r="J12" s="18">
        <f>IF($C12&lt;&gt;"",$G12*INDEX(ΣυνδΑθρ!$D$2:$D$96,$F12,1)/INDEX(ΣυνδΑθρ!$J$2:$J$96,$F12,1),IF($D12&lt;&gt;"",$G12*INDEX(Υλικά!$I$3:$I$130,$F12,1)/INDEX(Υλικά!$E$3:$E$130,$F12,1),0))</f>
        <v>15.223055555555558</v>
      </c>
      <c r="K12" s="16">
        <f>$H12*Ref!$B$2</f>
        <v>126.84000000000002</v>
      </c>
      <c r="L12" s="17">
        <f>$I12*Ref!$B$3</f>
        <v>111.25333333333333</v>
      </c>
      <c r="M12" s="18">
        <f>$J12*Ref!$B$4</f>
        <v>137.00750000000002</v>
      </c>
      <c r="N12" s="18">
        <f>IF($C12&lt;&gt;"",0,IF($D12&lt;&gt;"",$G12*INDEX(Υλικά!$J$3:$J$130,$F12,1)/INDEX(Υλικά!$E$3:$E$130,$F12,1),0))</f>
        <v>0</v>
      </c>
      <c r="O12" s="19">
        <f t="shared" si="0"/>
        <v>375.10083333333341</v>
      </c>
      <c r="P12" s="3"/>
    </row>
    <row r="13" spans="1:17" x14ac:dyDescent="0.35">
      <c r="A13" s="15">
        <v>43669</v>
      </c>
      <c r="B13" s="7">
        <v>0.60416666666666663</v>
      </c>
      <c r="C13" s="3"/>
      <c r="D13" s="3" t="s">
        <v>62</v>
      </c>
      <c r="E13" s="3" t="str">
        <f>IF(C13&lt;&gt;"",INDEX(ΣυνδΑθρ!$I$2:$I$96,MATCH(C13,ΣυνδΑθρ!$A$2:$A$100,0),1),IF(D13&lt;&gt;"",INDEX(Υλικά!$D$3:$D$140,MATCH(D13,Υλικά!$B$3:$B$140,0),1),""))</f>
        <v>gr</v>
      </c>
      <c r="F13" s="10">
        <f>IF(C13&lt;&gt;"",MATCH($C13,ΣυνδΑθρ!$A$2:$A$100,0),IF(D13&lt;&gt;"",MATCH($D13,Υλικά!$B$3:$B$130,0),0))</f>
        <v>22</v>
      </c>
      <c r="G13" s="3">
        <v>50</v>
      </c>
      <c r="H13" s="16">
        <f>IF($C13&lt;&gt;"",$G13*INDEX(ΣυνδΑθρ!$B$2:$B$96,$F13,1)/INDEX(ΣυνδΑθρ!$J$2:$J$96,$F13,1),IF($D13&lt;&gt;"",$G13*INDEX(Υλικά!$G$3:$G$130,$F13,1)/INDEX(Υλικά!$E$3:$E$130,$F13,1),0))</f>
        <v>5.75</v>
      </c>
      <c r="I13" s="17">
        <f>IF($C13&lt;&gt;"",$G13*INDEX(ΣυνδΑθρ!$C$2:$C$100,$F13,1)/INDEX(ΣυνδΑθρ!$J$2:$J$96,$F13,1),IF($D13&lt;&gt;"",$G13*INDEX(Υλικά!$H$3:$H$130,$F13,1)/INDEX(Υλικά!$E$3:$E$130,$F13,1),0))</f>
        <v>0.7</v>
      </c>
      <c r="J13" s="18">
        <f>IF($C13&lt;&gt;"",$G13*INDEX(ΣυνδΑθρ!$D$2:$D$96,$F13,1)/INDEX(ΣυνδΑθρ!$J$2:$J$96,$F13,1),IF($D13&lt;&gt;"",$G13*INDEX(Υλικά!$I$3:$I$130,$F13,1)/INDEX(Υλικά!$E$3:$E$130,$F13,1),0))</f>
        <v>6.2</v>
      </c>
      <c r="K13" s="16">
        <f>$H13*Ref!$B$2</f>
        <v>23</v>
      </c>
      <c r="L13" s="17">
        <f>$I13*Ref!$B$3</f>
        <v>2.8</v>
      </c>
      <c r="M13" s="18">
        <f>$J13*Ref!$B$4</f>
        <v>55.800000000000004</v>
      </c>
      <c r="N13" s="18">
        <f>IF($C13&lt;&gt;"",0,IF($D13&lt;&gt;"",$G13*INDEX(Υλικά!$J$3:$J$130,$F13,1)/INDEX(Υλικά!$E$3:$E$130,$F13,1),0))</f>
        <v>0</v>
      </c>
      <c r="O13" s="19">
        <f t="shared" si="0"/>
        <v>81.600000000000009</v>
      </c>
      <c r="P13" s="3"/>
    </row>
    <row r="14" spans="1:17" x14ac:dyDescent="0.35">
      <c r="A14" s="15">
        <v>43669</v>
      </c>
      <c r="B14" s="7">
        <v>0.60416666666666663</v>
      </c>
      <c r="C14" s="3"/>
      <c r="D14" s="3" t="s">
        <v>79</v>
      </c>
      <c r="E14" s="3" t="str">
        <f>IF(C14&lt;&gt;"",INDEX(ΣυνδΑθρ!$I$2:$I$96,MATCH(C14,ΣυνδΑθρ!$A$2:$A$100,0),1),IF(D14&lt;&gt;"",INDEX(Υλικά!$D$3:$D$140,MATCH(D14,Υλικά!$B$3:$B$140,0),1),""))</f>
        <v>gr</v>
      </c>
      <c r="F14" s="10">
        <f>IF(C14&lt;&gt;"",MATCH($C14,ΣυνδΑθρ!$A$2:$A$100,0),IF(D14&lt;&gt;"",MATCH($D14,Υλικά!$B$3:$B$130,0),0))</f>
        <v>30</v>
      </c>
      <c r="G14" s="3">
        <v>50</v>
      </c>
      <c r="H14" s="16">
        <f>IF($C14&lt;&gt;"",$G14*INDEX(ΣυνδΑθρ!$B$2:$B$96,$F14,1)/INDEX(ΣυνδΑθρ!$J$2:$J$96,$F14,1),IF($D14&lt;&gt;"",$G14*INDEX(Υλικά!$G$3:$G$130,$F14,1)/INDEX(Υλικά!$E$3:$E$130,$F14,1),0))</f>
        <v>1.3</v>
      </c>
      <c r="I14" s="17">
        <f>IF($C14&lt;&gt;"",$G14*INDEX(ΣυνδΑθρ!$C$2:$C$100,$F14,1)/INDEX(ΣυνδΑθρ!$J$2:$J$96,$F14,1),IF($D14&lt;&gt;"",$G14*INDEX(Υλικά!$H$3:$H$130,$F14,1)/INDEX(Υλικά!$E$3:$E$130,$F14,1),0))</f>
        <v>1.05</v>
      </c>
      <c r="J14" s="18">
        <f>IF($C14&lt;&gt;"",$G14*INDEX(ΣυνδΑθρ!$D$2:$D$96,$F14,1)/INDEX(ΣυνδΑθρ!$J$2:$J$96,$F14,1),IF($D14&lt;&gt;"",$G14*INDEX(Υλικά!$I$3:$I$130,$F14,1)/INDEX(Υλικά!$E$3:$E$130,$F14,1),0))</f>
        <v>0.33</v>
      </c>
      <c r="K14" s="16">
        <f>$H14*Ref!$B$2</f>
        <v>5.2</v>
      </c>
      <c r="L14" s="17">
        <f>$I14*Ref!$B$3</f>
        <v>4.2</v>
      </c>
      <c r="M14" s="18">
        <f>$J14*Ref!$B$4</f>
        <v>2.97</v>
      </c>
      <c r="N14" s="18">
        <f>IF($C14&lt;&gt;"",0,IF($D14&lt;&gt;"",$G14*INDEX(Υλικά!$J$3:$J$130,$F14,1)/INDEX(Υλικά!$E$3:$E$130,$F14,1),0))</f>
        <v>0</v>
      </c>
      <c r="O14" s="19">
        <f t="shared" si="0"/>
        <v>12.370000000000001</v>
      </c>
      <c r="P14" s="3"/>
    </row>
    <row r="15" spans="1:17" x14ac:dyDescent="0.35">
      <c r="A15" s="15">
        <v>43669</v>
      </c>
      <c r="B15" s="7">
        <v>0.72916666666666663</v>
      </c>
      <c r="C15" s="3"/>
      <c r="D15" s="3" t="s">
        <v>101</v>
      </c>
      <c r="E15" s="3" t="str">
        <f>IF(C15&lt;&gt;"",INDEX(ΣυνδΑθρ!$I$2:$I$96,MATCH(C15,ΣυνδΑθρ!$A$2:$A$100,0),1),IF(D15&lt;&gt;"",INDEX(Υλικά!$D$3:$D$140,MATCH(D15,Υλικά!$B$3:$B$140,0),1),""))</f>
        <v>gr</v>
      </c>
      <c r="F15" s="10">
        <f>IF(C15&lt;&gt;"",MATCH($C15,ΣυνδΑθρ!$A$2:$A$100,0),IF(D15&lt;&gt;"",MATCH($D15,Υλικά!$B$3:$B$130,0),0))</f>
        <v>31</v>
      </c>
      <c r="G15" s="3">
        <v>25</v>
      </c>
      <c r="H15" s="16">
        <f>IF($C15&lt;&gt;"",$G15*INDEX(ΣυνδΑθρ!$B$2:$B$96,$F15,1)/INDEX(ΣυνδΑθρ!$J$2:$J$96,$F15,1),IF($D15&lt;&gt;"",$G15*INDEX(Υλικά!$G$3:$G$130,$F15,1)/INDEX(Υλικά!$E$3:$E$130,$F15,1),0))</f>
        <v>2.75</v>
      </c>
      <c r="I15" s="17">
        <f>IF($C15&lt;&gt;"",$G15*INDEX(ΣυνδΑθρ!$C$2:$C$100,$F15,1)/INDEX(ΣυνδΑθρ!$J$2:$J$96,$F15,1),IF($D15&lt;&gt;"",$G15*INDEX(Υλικά!$H$3:$H$130,$F15,1)/INDEX(Υλικά!$E$3:$E$130,$F15,1),0))</f>
        <v>8.5</v>
      </c>
      <c r="J15" s="18">
        <f>IF($C15&lt;&gt;"",$G15*INDEX(ΣυνδΑθρ!$D$2:$D$96,$F15,1)/INDEX(ΣυνδΑθρ!$J$2:$J$96,$F15,1),IF($D15&lt;&gt;"",$G15*INDEX(Υλικά!$I$3:$I$130,$F15,1)/INDEX(Υλικά!$E$3:$E$130,$F15,1),0))</f>
        <v>2.75</v>
      </c>
      <c r="K15" s="16">
        <f>$H15*Ref!$B$2</f>
        <v>11</v>
      </c>
      <c r="L15" s="17">
        <f>$I15*Ref!$B$3</f>
        <v>34</v>
      </c>
      <c r="M15" s="18">
        <f>$J15*Ref!$B$4</f>
        <v>24.75</v>
      </c>
      <c r="N15" s="18">
        <f>IF($C15&lt;&gt;"",0,IF($D15&lt;&gt;"",$G15*INDEX(Υλικά!$J$3:$J$130,$F15,1)/INDEX(Υλικά!$E$3:$E$130,$F15,1),0))</f>
        <v>0</v>
      </c>
      <c r="O15" s="19">
        <f t="shared" si="0"/>
        <v>69.75</v>
      </c>
      <c r="P15" s="3"/>
    </row>
    <row r="16" spans="1:17" x14ac:dyDescent="0.35">
      <c r="A16" s="15">
        <v>43669</v>
      </c>
      <c r="B16" s="7">
        <v>0.80208333333333337</v>
      </c>
      <c r="C16" s="3"/>
      <c r="D16" s="3" t="s">
        <v>14</v>
      </c>
      <c r="E16" s="3" t="str">
        <f>IF(C16&lt;&gt;"",INDEX(ΣυνδΑθρ!$I$2:$I$96,MATCH(C16,ΣυνδΑθρ!$A$2:$A$100,0),1),IF(D16&lt;&gt;"",INDEX(Υλικά!$D$3:$D$140,MATCH(D16,Υλικά!$B$3:$B$140,0),1),""))</f>
        <v>slc</v>
      </c>
      <c r="F16" s="10">
        <f>IF(C16&lt;&gt;"",MATCH($C16,ΣυνδΑθρ!$A$2:$A$100,0),IF(D16&lt;&gt;"",MATCH($D16,Υλικά!$B$3:$B$130,0),0))</f>
        <v>7</v>
      </c>
      <c r="G16" s="3">
        <v>2</v>
      </c>
      <c r="H16" s="16">
        <f>IF($C16&lt;&gt;"",$G16*INDEX(ΣυνδΑθρ!$B$2:$B$96,$F16,1)/INDEX(ΣυνδΑθρ!$J$2:$J$96,$F16,1),IF($D16&lt;&gt;"",$G16*INDEX(Υλικά!$G$3:$G$130,$F16,1)/INDEX(Υλικά!$E$3:$E$130,$F16,1),0))</f>
        <v>5.6</v>
      </c>
      <c r="I16" s="17">
        <f>IF($C16&lt;&gt;"",$G16*INDEX(ΣυνδΑθρ!$C$2:$C$100,$F16,1)/INDEX(ΣυνδΑθρ!$J$2:$J$96,$F16,1),IF($D16&lt;&gt;"",$G16*INDEX(Υλικά!$H$3:$H$130,$F16,1)/INDEX(Υλικά!$E$3:$E$130,$F16,1),0))</f>
        <v>1.6</v>
      </c>
      <c r="J16" s="18">
        <f>IF($C16&lt;&gt;"",$G16*INDEX(ΣυνδΑθρ!$D$2:$D$96,$F16,1)/INDEX(ΣυνδΑθρ!$J$2:$J$96,$F16,1),IF($D16&lt;&gt;"",$G16*INDEX(Υλικά!$I$3:$I$130,$F16,1)/INDEX(Υλικά!$E$3:$E$130,$F16,1),0))</f>
        <v>0.8</v>
      </c>
      <c r="K16" s="16">
        <f>$H16*Ref!$B$2</f>
        <v>22.4</v>
      </c>
      <c r="L16" s="17">
        <f>$I16*Ref!$B$3</f>
        <v>6.4</v>
      </c>
      <c r="M16" s="18">
        <f>$J16*Ref!$B$4</f>
        <v>7.2</v>
      </c>
      <c r="N16" s="18">
        <f>IF($C16&lt;&gt;"",0,IF($D16&lt;&gt;"",$G16*INDEX(Υλικά!$J$3:$J$130,$F16,1)/INDEX(Υλικά!$E$3:$E$130,$F16,1),0))</f>
        <v>0</v>
      </c>
      <c r="O16" s="19">
        <f t="shared" si="0"/>
        <v>36</v>
      </c>
      <c r="P16" s="3"/>
    </row>
    <row r="17" spans="1:16" x14ac:dyDescent="0.35">
      <c r="A17" s="15">
        <v>43669</v>
      </c>
      <c r="B17" s="7">
        <v>0.83333333333333337</v>
      </c>
      <c r="C17" s="3"/>
      <c r="D17" s="3" t="s">
        <v>48</v>
      </c>
      <c r="E17" s="3" t="str">
        <f>IF(C17&lt;&gt;"",INDEX(ΣυνδΑθρ!$I$2:$I$96,MATCH(C17,ΣυνδΑθρ!$A$2:$A$100,0),1),IF(D17&lt;&gt;"",INDEX(Υλικά!$D$3:$D$140,MATCH(D17,Υλικά!$B$3:$B$140,0),1),""))</f>
        <v>pc</v>
      </c>
      <c r="F17" s="10">
        <f>IF(C17&lt;&gt;"",MATCH($C17,ΣυνδΑθρ!$A$2:$A$100,0),IF(D17&lt;&gt;"",MATCH($D17,Υλικά!$B$3:$B$130,0),0))</f>
        <v>20</v>
      </c>
      <c r="G17" s="3">
        <v>0.5</v>
      </c>
      <c r="H17" s="16">
        <f>IF($C17&lt;&gt;"",$G17*INDEX(ΣυνδΑθρ!$B$2:$B$96,$F17,1)/INDEX(ΣυνδΑθρ!$J$2:$J$96,$F17,1),IF($D17&lt;&gt;"",$G17*INDEX(Υλικά!$G$3:$G$130,$F17,1)/INDEX(Υλικά!$E$3:$E$130,$F17,1),0))</f>
        <v>3.55</v>
      </c>
      <c r="I17" s="17">
        <f>IF($C17&lt;&gt;"",$G17*INDEX(ΣυνδΑθρ!$C$2:$C$100,$F17,1)/INDEX(ΣυνδΑθρ!$J$2:$J$96,$F17,1),IF($D17&lt;&gt;"",$G17*INDEX(Υλικά!$H$3:$H$130,$F17,1)/INDEX(Υλικά!$E$3:$E$130,$F17,1),0))</f>
        <v>18.899999999999999</v>
      </c>
      <c r="J17" s="18">
        <f>IF($C17&lt;&gt;"",$G17*INDEX(ΣυνδΑθρ!$D$2:$D$96,$F17,1)/INDEX(ΣυνδΑθρ!$J$2:$J$96,$F17,1),IF($D17&lt;&gt;"",$G17*INDEX(Υλικά!$I$3:$I$130,$F17,1)/INDEX(Υλικά!$E$3:$E$130,$F17,1),0))</f>
        <v>0.7</v>
      </c>
      <c r="K17" s="16">
        <f>$H17*Ref!$B$2</f>
        <v>14.2</v>
      </c>
      <c r="L17" s="17">
        <f>$I17*Ref!$B$3</f>
        <v>75.599999999999994</v>
      </c>
      <c r="M17" s="18">
        <f>$J17*Ref!$B$4</f>
        <v>6.3</v>
      </c>
      <c r="N17" s="18">
        <f>IF($C17&lt;&gt;"",0,IF($D17&lt;&gt;"",$G17*INDEX(Υλικά!$J$3:$J$130,$F17,1)/INDEX(Υλικά!$E$3:$E$130,$F17,1),0))</f>
        <v>0</v>
      </c>
      <c r="O17" s="19">
        <f t="shared" si="0"/>
        <v>96.1</v>
      </c>
      <c r="P17" s="3"/>
    </row>
    <row r="18" spans="1:16" x14ac:dyDescent="0.35">
      <c r="A18" s="15">
        <v>43669</v>
      </c>
      <c r="B18" s="7">
        <v>0.83333333333333337</v>
      </c>
      <c r="C18" s="3"/>
      <c r="D18" s="3" t="s">
        <v>14</v>
      </c>
      <c r="E18" s="3" t="str">
        <f>IF(C18&lt;&gt;"",INDEX(ΣυνδΑθρ!$I$2:$I$96,MATCH(C18,ΣυνδΑθρ!$A$2:$A$100,0),1),IF(D18&lt;&gt;"",INDEX(Υλικά!$D$3:$D$140,MATCH(D18,Υλικά!$B$3:$B$140,0),1),""))</f>
        <v>slc</v>
      </c>
      <c r="F18" s="10">
        <f>IF(C18&lt;&gt;"",MATCH($C18,ΣυνδΑθρ!$A$2:$A$100,0),IF(D18&lt;&gt;"",MATCH($D18,Υλικά!$B$3:$B$130,0),0))</f>
        <v>7</v>
      </c>
      <c r="G18" s="3">
        <v>2</v>
      </c>
      <c r="H18" s="16">
        <f>IF($C18&lt;&gt;"",$G18*INDEX(ΣυνδΑθρ!$B$2:$B$96,$F18,1)/INDEX(ΣυνδΑθρ!$J$2:$J$96,$F18,1),IF($D18&lt;&gt;"",$G18*INDEX(Υλικά!$G$3:$G$130,$F18,1)/INDEX(Υλικά!$E$3:$E$130,$F18,1),0))</f>
        <v>5.6</v>
      </c>
      <c r="I18" s="17">
        <f>IF($C18&lt;&gt;"",$G18*INDEX(ΣυνδΑθρ!$C$2:$C$100,$F18,1)/INDEX(ΣυνδΑθρ!$J$2:$J$96,$F18,1),IF($D18&lt;&gt;"",$G18*INDEX(Υλικά!$H$3:$H$130,$F18,1)/INDEX(Υλικά!$E$3:$E$130,$F18,1),0))</f>
        <v>1.6</v>
      </c>
      <c r="J18" s="18">
        <f>IF($C18&lt;&gt;"",$G18*INDEX(ΣυνδΑθρ!$D$2:$D$96,$F18,1)/INDEX(ΣυνδΑθρ!$J$2:$J$96,$F18,1),IF($D18&lt;&gt;"",$G18*INDEX(Υλικά!$I$3:$I$130,$F18,1)/INDEX(Υλικά!$E$3:$E$130,$F18,1),0))</f>
        <v>0.8</v>
      </c>
      <c r="K18" s="16">
        <f>$H18*Ref!$B$2</f>
        <v>22.4</v>
      </c>
      <c r="L18" s="17">
        <f>$I18*Ref!$B$3</f>
        <v>6.4</v>
      </c>
      <c r="M18" s="18">
        <f>$J18*Ref!$B$4</f>
        <v>7.2</v>
      </c>
      <c r="N18" s="18">
        <f>IF($C18&lt;&gt;"",0,IF($D18&lt;&gt;"",$G18*INDEX(Υλικά!$J$3:$J$130,$F18,1)/INDEX(Υλικά!$E$3:$E$130,$F18,1),0))</f>
        <v>0</v>
      </c>
      <c r="O18" s="19">
        <f t="shared" si="0"/>
        <v>36</v>
      </c>
      <c r="P18" s="3"/>
    </row>
    <row r="19" spans="1:16" x14ac:dyDescent="0.35">
      <c r="A19" s="15">
        <v>43669</v>
      </c>
      <c r="B19" s="7">
        <v>0.83333333333333337</v>
      </c>
      <c r="C19" s="3"/>
      <c r="D19" s="3" t="s">
        <v>79</v>
      </c>
      <c r="E19" s="3" t="str">
        <f>IF(C19&lt;&gt;"",INDEX(ΣυνδΑθρ!$I$2:$I$96,MATCH(C19,ΣυνδΑθρ!$A$2:$A$100,0),1),IF(D19&lt;&gt;"",INDEX(Υλικά!$D$3:$D$140,MATCH(D19,Υλικά!$B$3:$B$140,0),1),""))</f>
        <v>gr</v>
      </c>
      <c r="F19" s="10">
        <f>IF(C19&lt;&gt;"",MATCH($C19,ΣυνδΑθρ!$A$2:$A$100,0),IF(D19&lt;&gt;"",MATCH($D19,Υλικά!$B$3:$B$130,0),0))</f>
        <v>30</v>
      </c>
      <c r="G19" s="3">
        <v>20</v>
      </c>
      <c r="H19" s="16">
        <f>IF($C19&lt;&gt;"",$G19*INDEX(ΣυνδΑθρ!$B$2:$B$96,$F19,1)/INDEX(ΣυνδΑθρ!$J$2:$J$96,$F19,1),IF($D19&lt;&gt;"",$G19*INDEX(Υλικά!$G$3:$G$130,$F19,1)/INDEX(Υλικά!$E$3:$E$130,$F19,1),0))</f>
        <v>0.52</v>
      </c>
      <c r="I19" s="17">
        <f>IF($C19&lt;&gt;"",$G19*INDEX(ΣυνδΑθρ!$C$2:$C$100,$F19,1)/INDEX(ΣυνδΑθρ!$J$2:$J$96,$F19,1),IF($D19&lt;&gt;"",$G19*INDEX(Υλικά!$H$3:$H$130,$F19,1)/INDEX(Υλικά!$E$3:$E$130,$F19,1),0))</f>
        <v>0.42</v>
      </c>
      <c r="J19" s="18">
        <f>IF($C19&lt;&gt;"",$G19*INDEX(ΣυνδΑθρ!$D$2:$D$96,$F19,1)/INDEX(ΣυνδΑθρ!$J$2:$J$96,$F19,1),IF($D19&lt;&gt;"",$G19*INDEX(Υλικά!$I$3:$I$130,$F19,1)/INDEX(Υλικά!$E$3:$E$130,$F19,1),0))</f>
        <v>0.13200000000000001</v>
      </c>
      <c r="K19" s="16">
        <f>$H19*Ref!$B$2</f>
        <v>2.08</v>
      </c>
      <c r="L19" s="17">
        <f>$I19*Ref!$B$3</f>
        <v>1.68</v>
      </c>
      <c r="M19" s="18">
        <f>$J19*Ref!$B$4</f>
        <v>1.1880000000000002</v>
      </c>
      <c r="N19" s="18">
        <f>IF($C19&lt;&gt;"",0,IF($D19&lt;&gt;"",$G19*INDEX(Υλικά!$J$3:$J$130,$F19,1)/INDEX(Υλικά!$E$3:$E$130,$F19,1),0))</f>
        <v>0</v>
      </c>
      <c r="O19" s="19">
        <f t="shared" si="0"/>
        <v>4.9480000000000004</v>
      </c>
      <c r="P19" s="3"/>
    </row>
    <row r="20" spans="1:16" x14ac:dyDescent="0.35">
      <c r="A20" s="15">
        <v>43669</v>
      </c>
      <c r="B20" s="7">
        <v>0.83333333333333337</v>
      </c>
      <c r="C20" s="3"/>
      <c r="D20" s="3" t="s">
        <v>16</v>
      </c>
      <c r="E20" s="3" t="str">
        <f>IF(C20&lt;&gt;"",INDEX(ΣυνδΑθρ!$I$2:$I$96,MATCH(C20,ΣυνδΑθρ!$A$2:$A$100,0),1),IF(D20&lt;&gt;"",INDEX(Υλικά!$D$3:$D$140,MATCH(D20,Υλικά!$B$3:$B$140,0),1),""))</f>
        <v>slc</v>
      </c>
      <c r="F20" s="10">
        <f>IF(C20&lt;&gt;"",MATCH($C20,ΣυνδΑθρ!$A$2:$A$100,0),IF(D20&lt;&gt;"",MATCH($D20,Υλικά!$B$3:$B$130,0),0))</f>
        <v>8</v>
      </c>
      <c r="G20" s="3">
        <v>1</v>
      </c>
      <c r="H20" s="16">
        <f>IF($C20&lt;&gt;"",$G20*INDEX(ΣυνδΑθρ!$B$2:$B$96,$F20,1)/INDEX(ΣυνδΑθρ!$J$2:$J$96,$F20,1),IF($D20&lt;&gt;"",$G20*INDEX(Υλικά!$G$3:$G$130,$F20,1)/INDEX(Υλικά!$E$3:$E$130,$F20,1),0))</f>
        <v>5.0999999999999996</v>
      </c>
      <c r="I20" s="17">
        <f>IF($C20&lt;&gt;"",$G20*INDEX(ΣυνδΑθρ!$C$2:$C$100,$F20,1)/INDEX(ΣυνδΑθρ!$J$2:$J$96,$F20,1),IF($D20&lt;&gt;"",$G20*INDEX(Υλικά!$H$3:$H$130,$F20,1)/INDEX(Υλικά!$E$3:$E$130,$F20,1),0))</f>
        <v>0.1</v>
      </c>
      <c r="J20" s="18">
        <f>IF($C20&lt;&gt;"",$G20*INDEX(ΣυνδΑθρ!$D$2:$D$96,$F20,1)/INDEX(ΣυνδΑθρ!$J$2:$J$96,$F20,1),IF($D20&lt;&gt;"",$G20*INDEX(Υλικά!$I$3:$I$130,$F20,1)/INDEX(Υλικά!$E$3:$E$130,$F20,1),0))</f>
        <v>5.6</v>
      </c>
      <c r="K20" s="16">
        <f>$H20*Ref!$B$2</f>
        <v>20.399999999999999</v>
      </c>
      <c r="L20" s="17">
        <f>$I20*Ref!$B$3</f>
        <v>0.4</v>
      </c>
      <c r="M20" s="18">
        <f>$J20*Ref!$B$4</f>
        <v>50.4</v>
      </c>
      <c r="N20" s="18">
        <f>IF($C20&lt;&gt;"",0,IF($D20&lt;&gt;"",$G20*INDEX(Υλικά!$J$3:$J$130,$F20,1)/INDEX(Υλικά!$E$3:$E$130,$F20,1),0))</f>
        <v>0</v>
      </c>
      <c r="O20" s="19">
        <f t="shared" si="0"/>
        <v>71.199999999999989</v>
      </c>
      <c r="P20" s="3"/>
    </row>
    <row r="21" spans="1:16" x14ac:dyDescent="0.35">
      <c r="A21" s="15">
        <v>43670</v>
      </c>
      <c r="B21" s="7">
        <v>0.39583333333333331</v>
      </c>
      <c r="C21" s="3" t="s">
        <v>51</v>
      </c>
      <c r="D21" s="3"/>
      <c r="E21" s="3" t="str">
        <f>IF(C21&lt;&gt;"",INDEX(ΣυνδΑθρ!$I$2:$I$96,MATCH(C21,ΣυνδΑθρ!$A$2:$A$100,0),1),IF(D21&lt;&gt;"",INDEX(Υλικά!$D$3:$D$140,MATCH(D21,Υλικά!$B$3:$B$140,0),1),""))</f>
        <v>pc</v>
      </c>
      <c r="F21" s="10">
        <f>IF(C21&lt;&gt;"",MATCH($C21,ΣυνδΑθρ!$A$2:$A$100,0),IF(D21&lt;&gt;"",MATCH($D21,Υλικά!$B$3:$B$130,0),0))</f>
        <v>3</v>
      </c>
      <c r="G21" s="3">
        <v>1</v>
      </c>
      <c r="H21" s="16">
        <f>IF($C21&lt;&gt;"",$G21*INDEX(ΣυνδΑθρ!$B$2:$B$96,$F21,1)/INDEX(ΣυνδΑθρ!$J$2:$J$96,$F21,1),IF($D21&lt;&gt;"",$G21*INDEX(Υλικά!$G$3:$G$130,$F21,1)/INDEX(Υλικά!$E$3:$E$130,$F21,1),0))</f>
        <v>23.299999999999997</v>
      </c>
      <c r="I21" s="17">
        <f>IF($C21&lt;&gt;"",$G21*INDEX(ΣυνδΑθρ!$C$2:$C$100,$F21,1)/INDEX(ΣυνδΑθρ!$J$2:$J$96,$F21,1),IF($D21&lt;&gt;"",$G21*INDEX(Υλικά!$H$3:$H$130,$F21,1)/INDEX(Υλικά!$E$3:$E$130,$F21,1),0))</f>
        <v>36.5</v>
      </c>
      <c r="J21" s="18">
        <f>IF($C21&lt;&gt;"",$G21*INDEX(ΣυνδΑθρ!$D$2:$D$96,$F21,1)/INDEX(ΣυνδΑθρ!$J$2:$J$96,$F21,1),IF($D21&lt;&gt;"",$G21*INDEX(Υλικά!$I$3:$I$130,$F21,1)/INDEX(Υλικά!$E$3:$E$130,$F21,1),0))</f>
        <v>11.600000000000001</v>
      </c>
      <c r="K21" s="16">
        <f>$H21*Ref!$B$2</f>
        <v>93.199999999999989</v>
      </c>
      <c r="L21" s="17">
        <f>$I21*Ref!$B$3</f>
        <v>146</v>
      </c>
      <c r="M21" s="18">
        <f>$J21*Ref!$B$4</f>
        <v>104.4</v>
      </c>
      <c r="N21" s="18">
        <f>IF($C21&lt;&gt;"",0,IF($D21&lt;&gt;"",$G21*INDEX(Υλικά!$J$3:$J$130,$F21,1)/INDEX(Υλικά!$E$3:$E$130,$F21,1),0))</f>
        <v>0</v>
      </c>
      <c r="O21" s="19">
        <f t="shared" si="0"/>
        <v>343.6</v>
      </c>
      <c r="P21" s="3"/>
    </row>
    <row r="22" spans="1:16" x14ac:dyDescent="0.35">
      <c r="A22" s="15">
        <v>43670</v>
      </c>
      <c r="B22" s="7">
        <v>0.59375</v>
      </c>
      <c r="C22" s="3"/>
      <c r="D22" s="3" t="s">
        <v>42</v>
      </c>
      <c r="E22" s="3" t="str">
        <f>IF(C22&lt;&gt;"",INDEX(ΣυνδΑθρ!$I$2:$I$96,MATCH(C22,ΣυνδΑθρ!$A$2:$A$100,0),1),IF(D22&lt;&gt;"",INDEX(Υλικά!$D$3:$D$140,MATCH(D22,Υλικά!$B$3:$B$140,0),1),""))</f>
        <v>gr</v>
      </c>
      <c r="F22" s="10">
        <f>IF(C22&lt;&gt;"",MATCH($C22,ΣυνδΑθρ!$A$2:$A$100,0),IF(D22&lt;&gt;"",MATCH($D22,Υλικά!$B$3:$B$130,0),0))</f>
        <v>16</v>
      </c>
      <c r="G22" s="3">
        <v>190</v>
      </c>
      <c r="H22" s="16">
        <f>IF($C22&lt;&gt;"",$G22*INDEX(ΣυνδΑθρ!$B$2:$B$96,$F22,1)/INDEX(ΣυνδΑθρ!$J$2:$J$96,$F22,1),IF($D22&lt;&gt;"",$G22*INDEX(Υλικά!$G$3:$G$130,$F22,1)/INDEX(Υλικά!$E$3:$E$130,$F22,1),0))</f>
        <v>1.71</v>
      </c>
      <c r="I22" s="17">
        <f>IF($C22&lt;&gt;"",$G22*INDEX(ΣυνδΑθρ!$C$2:$C$100,$F22,1)/INDEX(ΣυνδΑθρ!$J$2:$J$96,$F22,1),IF($D22&lt;&gt;"",$G22*INDEX(Υλικά!$H$3:$H$130,$F22,1)/INDEX(Υλικά!$E$3:$E$130,$F22,1),0))</f>
        <v>7.41</v>
      </c>
      <c r="J22" s="18">
        <f>IF($C22&lt;&gt;"",$G22*INDEX(ΣυνδΑθρ!$D$2:$D$96,$F22,1)/INDEX(ΣυνδΑθρ!$J$2:$J$96,$F22,1),IF($D22&lt;&gt;"",$G22*INDEX(Υλικά!$I$3:$I$130,$F22,1)/INDEX(Υλικά!$E$3:$E$130,$F22,1),0))</f>
        <v>0.38</v>
      </c>
      <c r="K22" s="16">
        <f>$H22*Ref!$B$2</f>
        <v>6.84</v>
      </c>
      <c r="L22" s="17">
        <f>$I22*Ref!$B$3</f>
        <v>29.64</v>
      </c>
      <c r="M22" s="18">
        <f>$J22*Ref!$B$4</f>
        <v>3.42</v>
      </c>
      <c r="N22" s="18">
        <f>IF($C22&lt;&gt;"",0,IF($D22&lt;&gt;"",$G22*INDEX(Υλικά!$J$3:$J$130,$F22,1)/INDEX(Υλικά!$E$3:$E$130,$F22,1),0))</f>
        <v>0</v>
      </c>
      <c r="O22" s="19">
        <f t="shared" si="0"/>
        <v>39.900000000000006</v>
      </c>
      <c r="P22" s="3"/>
    </row>
    <row r="23" spans="1:16" x14ac:dyDescent="0.35">
      <c r="A23" s="15">
        <v>43670</v>
      </c>
      <c r="B23" s="7">
        <v>0.59375</v>
      </c>
      <c r="C23" s="3"/>
      <c r="D23" s="3" t="s">
        <v>43</v>
      </c>
      <c r="E23" s="3" t="str">
        <f>IF(C23&lt;&gt;"",INDEX(ΣυνδΑθρ!$I$2:$I$96,MATCH(C23,ΣυνδΑθρ!$A$2:$A$100,0),1),IF(D23&lt;&gt;"",INDEX(Υλικά!$D$3:$D$140,MATCH(D23,Υλικά!$B$3:$B$140,0),1),""))</f>
        <v>gr</v>
      </c>
      <c r="F23" s="10">
        <f>IF(C23&lt;&gt;"",MATCH($C23,ΣυνδΑθρ!$A$2:$A$100,0),IF(D23&lt;&gt;"",MATCH($D23,Υλικά!$B$3:$B$130,0),0))</f>
        <v>17</v>
      </c>
      <c r="G23" s="3">
        <v>110</v>
      </c>
      <c r="H23" s="16">
        <f>IF($C23&lt;&gt;"",$G23*INDEX(ΣυνδΑθρ!$B$2:$B$96,$F23,1)/INDEX(ΣυνδΑθρ!$J$2:$J$96,$F23,1),IF($D23&lt;&gt;"",$G23*INDEX(Υλικά!$G$3:$G$130,$F23,1)/INDEX(Υλικά!$E$3:$E$130,$F23,1),0))</f>
        <v>0.77</v>
      </c>
      <c r="I23" s="17">
        <f>IF($C23&lt;&gt;"",$G23*INDEX(ΣυνδΑθρ!$C$2:$C$100,$F23,1)/INDEX(ΣυνδΑθρ!$J$2:$J$96,$F23,1),IF($D23&lt;&gt;"",$G23*INDEX(Υλικά!$H$3:$H$130,$F23,1)/INDEX(Υλικά!$E$3:$E$130,$F23,1),0))</f>
        <v>3.96</v>
      </c>
      <c r="J23" s="18">
        <f>IF($C23&lt;&gt;"",$G23*INDEX(ΣυνδΑθρ!$D$2:$D$96,$F23,1)/INDEX(ΣυνδΑθρ!$J$2:$J$96,$F23,1),IF($D23&lt;&gt;"",$G23*INDEX(Υλικά!$I$3:$I$130,$F23,1)/INDEX(Υλικά!$E$3:$E$130,$F23,1),0))</f>
        <v>0.11</v>
      </c>
      <c r="K23" s="16">
        <f>$H23*Ref!$B$2</f>
        <v>3.08</v>
      </c>
      <c r="L23" s="17">
        <f>$I23*Ref!$B$3</f>
        <v>15.84</v>
      </c>
      <c r="M23" s="18">
        <f>$J23*Ref!$B$4</f>
        <v>0.99</v>
      </c>
      <c r="N23" s="18">
        <f>IF($C23&lt;&gt;"",0,IF($D23&lt;&gt;"",$G23*INDEX(Υλικά!$J$3:$J$130,$F23,1)/INDEX(Υλικά!$E$3:$E$130,$F23,1),0))</f>
        <v>0</v>
      </c>
      <c r="O23" s="19">
        <f t="shared" si="0"/>
        <v>19.91</v>
      </c>
      <c r="P23" s="3"/>
    </row>
    <row r="24" spans="1:16" x14ac:dyDescent="0.35">
      <c r="A24" s="15">
        <v>43670</v>
      </c>
      <c r="B24" s="7">
        <v>0.59375</v>
      </c>
      <c r="C24" s="3"/>
      <c r="D24" s="3" t="s">
        <v>8</v>
      </c>
      <c r="E24" s="3" t="str">
        <f>IF(C24&lt;&gt;"",INDEX(ΣυνδΑθρ!$I$2:$I$96,MATCH(C24,ΣυνδΑθρ!$A$2:$A$100,0),1),IF(D24&lt;&gt;"",INDEX(Υλικά!$D$3:$D$140,MATCH(D24,Υλικά!$B$3:$B$140,0),1),""))</f>
        <v>gr</v>
      </c>
      <c r="F24" s="10">
        <f>IF(C24&lt;&gt;"",MATCH($C24,ΣυνδΑθρ!$A$2:$A$100,0),IF(D24&lt;&gt;"",MATCH($D24,Υλικά!$B$3:$B$130,0),0))</f>
        <v>3</v>
      </c>
      <c r="G24" s="3">
        <v>5</v>
      </c>
      <c r="H24" s="16">
        <f>IF($C24&lt;&gt;"",$G24*INDEX(ΣυνδΑθρ!$B$2:$B$96,$F24,1)/INDEX(ΣυνδΑθρ!$J$2:$J$96,$F24,1),IF($D24&lt;&gt;"",$G24*INDEX(Υλικά!$G$3:$G$130,$F24,1)/INDEX(Υλικά!$E$3:$E$130,$F24,1),0))</f>
        <v>0</v>
      </c>
      <c r="I24" s="17">
        <f>IF($C24&lt;&gt;"",$G24*INDEX(ΣυνδΑθρ!$C$2:$C$100,$F24,1)/INDEX(ΣυνδΑθρ!$J$2:$J$96,$F24,1),IF($D24&lt;&gt;"",$G24*INDEX(Υλικά!$H$3:$H$130,$F24,1)/INDEX(Υλικά!$E$3:$E$130,$F24,1),0))</f>
        <v>0</v>
      </c>
      <c r="J24" s="18">
        <f>IF($C24&lt;&gt;"",$G24*INDEX(ΣυνδΑθρ!$D$2:$D$96,$F24,1)/INDEX(ΣυνδΑθρ!$J$2:$J$96,$F24,1),IF($D24&lt;&gt;"",$G24*INDEX(Υλικά!$I$3:$I$130,$F24,1)/INDEX(Υλικά!$E$3:$E$130,$F24,1),0))</f>
        <v>4.665</v>
      </c>
      <c r="K24" s="16">
        <f>$H24*Ref!$B$2</f>
        <v>0</v>
      </c>
      <c r="L24" s="17">
        <f>$I24*Ref!$B$3</f>
        <v>0</v>
      </c>
      <c r="M24" s="18">
        <f>$J24*Ref!$B$4</f>
        <v>41.984999999999999</v>
      </c>
      <c r="N24" s="18">
        <f>IF($C24&lt;&gt;"",0,IF($D24&lt;&gt;"",$G24*INDEX(Υλικά!$J$3:$J$130,$F24,1)/INDEX(Υλικά!$E$3:$E$130,$F24,1),0))</f>
        <v>0</v>
      </c>
      <c r="O24" s="19">
        <f t="shared" si="0"/>
        <v>41.984999999999999</v>
      </c>
      <c r="P24" s="3"/>
    </row>
    <row r="25" spans="1:16" x14ac:dyDescent="0.35">
      <c r="A25" s="15">
        <v>43670</v>
      </c>
      <c r="B25" s="7">
        <v>0.59375</v>
      </c>
      <c r="C25" s="3"/>
      <c r="D25" s="3" t="s">
        <v>80</v>
      </c>
      <c r="E25" s="3" t="str">
        <f>IF(C25&lt;&gt;"",INDEX(ΣυνδΑθρ!$I$2:$I$96,MATCH(C25,ΣυνδΑθρ!$A$2:$A$100,0),1),IF(D25&lt;&gt;"",INDEX(Υλικά!$D$3:$D$140,MATCH(D25,Υλικά!$B$3:$B$140,0),1),""))</f>
        <v>gr</v>
      </c>
      <c r="F25" s="10">
        <f>IF(C25&lt;&gt;"",MATCH($C25,ΣυνδΑθρ!$A$2:$A$100,0),IF(D25&lt;&gt;"",MATCH($D25,Υλικά!$B$3:$B$130,0),0))</f>
        <v>32</v>
      </c>
      <c r="G25" s="3">
        <v>150</v>
      </c>
      <c r="H25" s="16">
        <f>IF($C25&lt;&gt;"",$G25*INDEX(ΣυνδΑθρ!$B$2:$B$96,$F25,1)/INDEX(ΣυνδΑθρ!$J$2:$J$96,$F25,1),IF($D25&lt;&gt;"",$G25*INDEX(Υλικά!$G$3:$G$130,$F25,1)/INDEX(Υλικά!$E$3:$E$130,$F25,1),0))</f>
        <v>46.5</v>
      </c>
      <c r="I25" s="17">
        <f>IF($C25&lt;&gt;"",$G25*INDEX(ΣυνδΑθρ!$C$2:$C$100,$F25,1)/INDEX(ΣυνδΑθρ!$J$2:$J$96,$F25,1),IF($D25&lt;&gt;"",$G25*INDEX(Υλικά!$H$3:$H$130,$F25,1)/INDEX(Υλικά!$E$3:$E$130,$F25,1),0))</f>
        <v>0</v>
      </c>
      <c r="J25" s="18">
        <f>IF($C25&lt;&gt;"",$G25*INDEX(ΣυνδΑθρ!$D$2:$D$96,$F25,1)/INDEX(ΣυνδΑθρ!$J$2:$J$96,$F25,1),IF($D25&lt;&gt;"",$G25*INDEX(Υλικά!$I$3:$I$130,$F25,1)/INDEX(Υλικά!$E$3:$E$130,$F25,1),0))</f>
        <v>5.4</v>
      </c>
      <c r="K25" s="16">
        <f>$H25*Ref!$B$2</f>
        <v>186</v>
      </c>
      <c r="L25" s="17">
        <f>$I25*Ref!$B$3</f>
        <v>0</v>
      </c>
      <c r="M25" s="18">
        <f>$J25*Ref!$B$4</f>
        <v>48.6</v>
      </c>
      <c r="N25" s="18">
        <f>IF($C25&lt;&gt;"",0,IF($D25&lt;&gt;"",$G25*INDEX(Υλικά!$J$3:$J$130,$F25,1)/INDEX(Υλικά!$E$3:$E$130,$F25,1),0))</f>
        <v>0</v>
      </c>
      <c r="O25" s="19">
        <f t="shared" si="0"/>
        <v>234.6</v>
      </c>
      <c r="P25" s="3"/>
    </row>
    <row r="26" spans="1:16" x14ac:dyDescent="0.35">
      <c r="A26" s="15">
        <v>43670</v>
      </c>
      <c r="B26" s="7">
        <v>0.70833333333333337</v>
      </c>
      <c r="C26" s="3"/>
      <c r="D26" s="3" t="s">
        <v>71</v>
      </c>
      <c r="E26" s="3" t="str">
        <f>IF(C26&lt;&gt;"",INDEX(ΣυνδΑθρ!$I$2:$I$96,MATCH(C26,ΣυνδΑθρ!$A$2:$A$100,0),1),IF(D26&lt;&gt;"",INDEX(Υλικά!$D$3:$D$140,MATCH(D26,Υλικά!$B$3:$B$140,0),1),""))</f>
        <v>pc</v>
      </c>
      <c r="F26" s="10">
        <f>IF(C26&lt;&gt;"",MATCH($C26,ΣυνδΑθρ!$A$2:$A$100,0),IF(D26&lt;&gt;"",MATCH($D26,Υλικά!$B$3:$B$130,0),0))</f>
        <v>27</v>
      </c>
      <c r="G26" s="3">
        <v>1</v>
      </c>
      <c r="H26" s="16">
        <f>IF($C26&lt;&gt;"",$G26*INDEX(ΣυνδΑθρ!$B$2:$B$96,$F26,1)/INDEX(ΣυνδΑθρ!$J$2:$J$96,$F26,1),IF($D26&lt;&gt;"",$G26*INDEX(Υλικά!$G$3:$G$130,$F26,1)/INDEX(Υλικά!$E$3:$E$130,$F26,1),0))</f>
        <v>1.3</v>
      </c>
      <c r="I26" s="17">
        <f>IF($C26&lt;&gt;"",$G26*INDEX(ΣυνδΑθρ!$C$2:$C$100,$F26,1)/INDEX(ΣυνδΑθρ!$J$2:$J$96,$F26,1),IF($D26&lt;&gt;"",$G26*INDEX(Υλικά!$H$3:$H$130,$F26,1)/INDEX(Υλικά!$E$3:$E$130,$F26,1),0))</f>
        <v>13.8</v>
      </c>
      <c r="J26" s="18">
        <f>IF($C26&lt;&gt;"",$G26*INDEX(ΣυνδΑθρ!$D$2:$D$96,$F26,1)/INDEX(ΣυνδΑθρ!$J$2:$J$96,$F26,1),IF($D26&lt;&gt;"",$G26*INDEX(Υλικά!$I$3:$I$130,$F26,1)/INDEX(Υλικά!$E$3:$E$130,$F26,1),0))</f>
        <v>6</v>
      </c>
      <c r="K26" s="16">
        <f>$H26*Ref!$B$2</f>
        <v>5.2</v>
      </c>
      <c r="L26" s="17">
        <f>$I26*Ref!$B$3</f>
        <v>55.2</v>
      </c>
      <c r="M26" s="18">
        <f>$J26*Ref!$B$4</f>
        <v>54</v>
      </c>
      <c r="N26" s="18">
        <f>IF($C26&lt;&gt;"",0,IF($D26&lt;&gt;"",$G26*INDEX(Υλικά!$J$3:$J$130,$F26,1)/INDEX(Υλικά!$E$3:$E$130,$F26,1),0))</f>
        <v>0</v>
      </c>
      <c r="O26" s="19">
        <f t="shared" si="0"/>
        <v>114.4</v>
      </c>
      <c r="P26" s="3"/>
    </row>
    <row r="27" spans="1:16" x14ac:dyDescent="0.35">
      <c r="A27" s="15">
        <v>43670</v>
      </c>
      <c r="B27" s="7">
        <v>0.83333333333333337</v>
      </c>
      <c r="C27" s="3"/>
      <c r="D27" s="3" t="s">
        <v>64</v>
      </c>
      <c r="E27" s="3" t="str">
        <f>IF(C27&lt;&gt;"",INDEX(ΣυνδΑθρ!$I$2:$I$96,MATCH(C27,ΣυνδΑθρ!$A$2:$A$100,0),1),IF(D27&lt;&gt;"",INDEX(Υλικά!$D$3:$D$140,MATCH(D27,Υλικά!$B$3:$B$140,0),1),""))</f>
        <v>gr</v>
      </c>
      <c r="F27" s="10">
        <f>IF(C27&lt;&gt;"",MATCH($C27,ΣυνδΑθρ!$A$2:$A$100,0),IF(D27&lt;&gt;"",MATCH($D27,Υλικά!$B$3:$B$130,0),0))</f>
        <v>24</v>
      </c>
      <c r="G27" s="3">
        <v>10</v>
      </c>
      <c r="H27" s="16">
        <f>IF($C27&lt;&gt;"",$G27*INDEX(ΣυνδΑθρ!$B$2:$B$96,$F27,1)/INDEX(ΣυνδΑθρ!$J$2:$J$96,$F27,1),IF($D27&lt;&gt;"",$G27*INDEX(Υλικά!$G$3:$G$130,$F27,1)/INDEX(Υλικά!$E$3:$E$130,$F27,1),0))</f>
        <v>2.37</v>
      </c>
      <c r="I27" s="17">
        <f>IF($C27&lt;&gt;"",$G27*INDEX(ΣυνδΑθρ!$C$2:$C$100,$F27,1)/INDEX(ΣυνδΑθρ!$J$2:$J$96,$F27,1),IF($D27&lt;&gt;"",$G27*INDEX(Υλικά!$H$3:$H$130,$F27,1)/INDEX(Υλικά!$E$3:$E$130,$F27,1),0))</f>
        <v>2.15</v>
      </c>
      <c r="J27" s="18">
        <f>IF($C27&lt;&gt;"",$G27*INDEX(ΣυνδΑθρ!$D$2:$D$96,$F27,1)/INDEX(ΣυνδΑθρ!$J$2:$J$96,$F27,1),IF($D27&lt;&gt;"",$G27*INDEX(Υλικά!$I$3:$I$130,$F27,1)/INDEX(Υλικά!$E$3:$E$130,$F27,1),0))</f>
        <v>4.97</v>
      </c>
      <c r="K27" s="16">
        <f>$H27*Ref!$B$2</f>
        <v>9.48</v>
      </c>
      <c r="L27" s="17">
        <f>$I27*Ref!$B$3</f>
        <v>8.6</v>
      </c>
      <c r="M27" s="18">
        <f>$J27*Ref!$B$4</f>
        <v>44.73</v>
      </c>
      <c r="N27" s="18">
        <f>IF($C27&lt;&gt;"",0,IF($D27&lt;&gt;"",$G27*INDEX(Υλικά!$J$3:$J$130,$F27,1)/INDEX(Υλικά!$E$3:$E$130,$F27,1),0))</f>
        <v>0</v>
      </c>
      <c r="O27" s="19">
        <f t="shared" si="0"/>
        <v>62.809999999999995</v>
      </c>
      <c r="P27" s="3"/>
    </row>
    <row r="28" spans="1:16" x14ac:dyDescent="0.35">
      <c r="A28" s="15">
        <v>43670</v>
      </c>
      <c r="B28" s="7">
        <v>0.86458333333333337</v>
      </c>
      <c r="C28" s="3"/>
      <c r="D28" s="3" t="s">
        <v>80</v>
      </c>
      <c r="E28" s="3" t="str">
        <f>IF(C28&lt;&gt;"",INDEX(ΣυνδΑθρ!$I$2:$I$96,MATCH(C28,ΣυνδΑθρ!$A$2:$A$100,0),1),IF(D28&lt;&gt;"",INDEX(Υλικά!$D$3:$D$140,MATCH(D28,Υλικά!$B$3:$B$140,0),1),""))</f>
        <v>gr</v>
      </c>
      <c r="F28" s="10">
        <f>IF(C28&lt;&gt;"",MATCH($C28,ΣυνδΑθρ!$A$2:$A$100,0),IF(D28&lt;&gt;"",MATCH($D28,Υλικά!$B$3:$B$130,0),0))</f>
        <v>32</v>
      </c>
      <c r="G28" s="3">
        <v>200</v>
      </c>
      <c r="H28" s="16">
        <f>IF($C28&lt;&gt;"",$G28*INDEX(ΣυνδΑθρ!$B$2:$B$96,$F28,1)/INDEX(ΣυνδΑθρ!$J$2:$J$96,$F28,1),IF($D28&lt;&gt;"",$G28*INDEX(Υλικά!$G$3:$G$130,$F28,1)/INDEX(Υλικά!$E$3:$E$130,$F28,1),0))</f>
        <v>62</v>
      </c>
      <c r="I28" s="17">
        <f>IF($C28&lt;&gt;"",$G28*INDEX(ΣυνδΑθρ!$C$2:$C$100,$F28,1)/INDEX(ΣυνδΑθρ!$J$2:$J$96,$F28,1),IF($D28&lt;&gt;"",$G28*INDEX(Υλικά!$H$3:$H$130,$F28,1)/INDEX(Υλικά!$E$3:$E$130,$F28,1),0))</f>
        <v>0</v>
      </c>
      <c r="J28" s="18">
        <f>IF($C28&lt;&gt;"",$G28*INDEX(ΣυνδΑθρ!$D$2:$D$96,$F28,1)/INDEX(ΣυνδΑθρ!$J$2:$J$96,$F28,1),IF($D28&lt;&gt;"",$G28*INDEX(Υλικά!$I$3:$I$130,$F28,1)/INDEX(Υλικά!$E$3:$E$130,$F28,1),0))</f>
        <v>7.2</v>
      </c>
      <c r="K28" s="16">
        <f>$H28*Ref!$B$2</f>
        <v>248</v>
      </c>
      <c r="L28" s="17">
        <f>$I28*Ref!$B$3</f>
        <v>0</v>
      </c>
      <c r="M28" s="18">
        <f>$J28*Ref!$B$4</f>
        <v>64.8</v>
      </c>
      <c r="N28" s="18">
        <f>IF($C28&lt;&gt;"",0,IF($D28&lt;&gt;"",$G28*INDEX(Υλικά!$J$3:$J$130,$F28,1)/INDEX(Υλικά!$E$3:$E$130,$F28,1),0))</f>
        <v>0</v>
      </c>
      <c r="O28" s="19">
        <f t="shared" si="0"/>
        <v>312.8</v>
      </c>
      <c r="P28" s="3"/>
    </row>
    <row r="29" spans="1:16" x14ac:dyDescent="0.35">
      <c r="A29" s="15">
        <v>43670</v>
      </c>
      <c r="B29" s="7">
        <v>0.86458333333333337</v>
      </c>
      <c r="C29" s="3"/>
      <c r="D29" s="3" t="s">
        <v>42</v>
      </c>
      <c r="E29" s="3" t="str">
        <f>IF(C29&lt;&gt;"",INDEX(ΣυνδΑθρ!$I$2:$I$96,MATCH(C29,ΣυνδΑθρ!$A$2:$A$100,0),1),IF(D29&lt;&gt;"",INDEX(Υλικά!$D$3:$D$140,MATCH(D29,Υλικά!$B$3:$B$140,0),1),""))</f>
        <v>gr</v>
      </c>
      <c r="F29" s="10">
        <f>IF(C29&lt;&gt;"",MATCH($C29,ΣυνδΑθρ!$A$2:$A$100,0),IF(D29&lt;&gt;"",MATCH($D29,Υλικά!$B$3:$B$130,0),0))</f>
        <v>16</v>
      </c>
      <c r="G29" s="3">
        <v>250</v>
      </c>
      <c r="H29" s="16">
        <f>IF($C29&lt;&gt;"",$G29*INDEX(ΣυνδΑθρ!$B$2:$B$96,$F29,1)/INDEX(ΣυνδΑθρ!$J$2:$J$96,$F29,1),IF($D29&lt;&gt;"",$G29*INDEX(Υλικά!$G$3:$G$130,$F29,1)/INDEX(Υλικά!$E$3:$E$130,$F29,1),0))</f>
        <v>2.25</v>
      </c>
      <c r="I29" s="17">
        <f>IF($C29&lt;&gt;"",$G29*INDEX(ΣυνδΑθρ!$C$2:$C$100,$F29,1)/INDEX(ΣυνδΑθρ!$J$2:$J$96,$F29,1),IF($D29&lt;&gt;"",$G29*INDEX(Υλικά!$H$3:$H$130,$F29,1)/INDEX(Υλικά!$E$3:$E$130,$F29,1),0))</f>
        <v>9.75</v>
      </c>
      <c r="J29" s="18">
        <f>IF($C29&lt;&gt;"",$G29*INDEX(ΣυνδΑθρ!$D$2:$D$96,$F29,1)/INDEX(ΣυνδΑθρ!$J$2:$J$96,$F29,1),IF($D29&lt;&gt;"",$G29*INDEX(Υλικά!$I$3:$I$130,$F29,1)/INDEX(Υλικά!$E$3:$E$130,$F29,1),0))</f>
        <v>0.5</v>
      </c>
      <c r="K29" s="16">
        <f>$H29*Ref!$B$2</f>
        <v>9</v>
      </c>
      <c r="L29" s="17">
        <f>$I29*Ref!$B$3</f>
        <v>39</v>
      </c>
      <c r="M29" s="18">
        <f>$J29*Ref!$B$4</f>
        <v>4.5</v>
      </c>
      <c r="N29" s="18">
        <f>IF($C29&lt;&gt;"",0,IF($D29&lt;&gt;"",$G29*INDEX(Υλικά!$J$3:$J$130,$F29,1)/INDEX(Υλικά!$E$3:$E$130,$F29,1),0))</f>
        <v>0</v>
      </c>
      <c r="O29" s="19">
        <f t="shared" si="0"/>
        <v>52.5</v>
      </c>
      <c r="P29" s="3"/>
    </row>
    <row r="30" spans="1:16" x14ac:dyDescent="0.35">
      <c r="A30" s="15">
        <v>43670</v>
      </c>
      <c r="B30" s="7">
        <v>0.86458333333333337</v>
      </c>
      <c r="C30" s="3"/>
      <c r="D30" s="3" t="s">
        <v>43</v>
      </c>
      <c r="E30" s="3" t="str">
        <f>IF(C30&lt;&gt;"",INDEX(ΣυνδΑθρ!$I$2:$I$96,MATCH(C30,ΣυνδΑθρ!$A$2:$A$100,0),1),IF(D30&lt;&gt;"",INDEX(Υλικά!$D$3:$D$140,MATCH(D30,Υλικά!$B$3:$B$140,0),1),""))</f>
        <v>gr</v>
      </c>
      <c r="F30" s="10">
        <f>IF(C30&lt;&gt;"",MATCH($C30,ΣυνδΑθρ!$A$2:$A$100,0),IF(D30&lt;&gt;"",MATCH($D30,Υλικά!$B$3:$B$130,0),0))</f>
        <v>17</v>
      </c>
      <c r="G30" s="3">
        <v>90</v>
      </c>
      <c r="H30" s="16">
        <f>IF($C30&lt;&gt;"",$G30*INDEX(ΣυνδΑθρ!$B$2:$B$96,$F30,1)/INDEX(ΣυνδΑθρ!$J$2:$J$96,$F30,1),IF($D30&lt;&gt;"",$G30*INDEX(Υλικά!$G$3:$G$130,$F30,1)/INDEX(Υλικά!$E$3:$E$130,$F30,1),0))</f>
        <v>0.62999999999999989</v>
      </c>
      <c r="I30" s="17">
        <f>IF($C30&lt;&gt;"",$G30*INDEX(ΣυνδΑθρ!$C$2:$C$100,$F30,1)/INDEX(ΣυνδΑθρ!$J$2:$J$96,$F30,1),IF($D30&lt;&gt;"",$G30*INDEX(Υλικά!$H$3:$H$130,$F30,1)/INDEX(Υλικά!$E$3:$E$130,$F30,1),0))</f>
        <v>3.24</v>
      </c>
      <c r="J30" s="18">
        <f>IF($C30&lt;&gt;"",$G30*INDEX(ΣυνδΑθρ!$D$2:$D$96,$F30,1)/INDEX(ΣυνδΑθρ!$J$2:$J$96,$F30,1),IF($D30&lt;&gt;"",$G30*INDEX(Υλικά!$I$3:$I$130,$F30,1)/INDEX(Υλικά!$E$3:$E$130,$F30,1),0))</f>
        <v>0.09</v>
      </c>
      <c r="K30" s="16">
        <f>$H30*Ref!$B$2</f>
        <v>2.5199999999999996</v>
      </c>
      <c r="L30" s="17">
        <f>$I30*Ref!$B$3</f>
        <v>12.96</v>
      </c>
      <c r="M30" s="18">
        <f>$J30*Ref!$B$4</f>
        <v>0.80999999999999994</v>
      </c>
      <c r="N30" s="18">
        <f>IF($C30&lt;&gt;"",0,IF($D30&lt;&gt;"",$G30*INDEX(Υλικά!$J$3:$J$130,$F30,1)/INDEX(Υλικά!$E$3:$E$130,$F30,1),0))</f>
        <v>0</v>
      </c>
      <c r="O30" s="19">
        <f t="shared" si="0"/>
        <v>16.29</v>
      </c>
      <c r="P30" s="3"/>
    </row>
    <row r="31" spans="1:16" x14ac:dyDescent="0.35">
      <c r="A31" s="15">
        <v>43670</v>
      </c>
      <c r="B31" s="7">
        <v>0.125</v>
      </c>
      <c r="C31" s="3"/>
      <c r="D31" s="3" t="s">
        <v>32</v>
      </c>
      <c r="E31" s="3" t="str">
        <f>IF(C31&lt;&gt;"",INDEX(ΣυνδΑθρ!$I$2:$I$96,MATCH(C31,ΣυνδΑθρ!$A$2:$A$100,0),1),IF(D31&lt;&gt;"",INDEX(Υλικά!$D$3:$D$140,MATCH(D31,Υλικά!$B$3:$B$140,0),1),""))</f>
        <v>gr</v>
      </c>
      <c r="F31" s="10">
        <f>IF(C31&lt;&gt;"",MATCH($C31,ΣυνδΑθρ!$A$2:$A$100,0),IF(D31&lt;&gt;"",MATCH($D31,Υλικά!$B$3:$B$130,0),0))</f>
        <v>14</v>
      </c>
      <c r="G31" s="3">
        <v>200</v>
      </c>
      <c r="H31" s="16">
        <f>IF($C31&lt;&gt;"",$G31*INDEX(ΣυνδΑθρ!$B$2:$B$96,$F31,1)/INDEX(ΣυνδΑθρ!$J$2:$J$96,$F31,1),IF($D31&lt;&gt;"",$G31*INDEX(Υλικά!$G$3:$G$130,$F31,1)/INDEX(Υλικά!$E$3:$E$130,$F31,1),0))</f>
        <v>16</v>
      </c>
      <c r="I31" s="17">
        <f>IF($C31&lt;&gt;"",$G31*INDEX(ΣυνδΑθρ!$C$2:$C$100,$F31,1)/INDEX(ΣυνδΑθρ!$J$2:$J$96,$F31,1),IF($D31&lt;&gt;"",$G31*INDEX(Υλικά!$H$3:$H$130,$F31,1)/INDEX(Υλικά!$E$3:$E$130,$F31,1),0))</f>
        <v>8</v>
      </c>
      <c r="J31" s="18">
        <f>IF($C31&lt;&gt;"",$G31*INDEX(ΣυνδΑθρ!$D$2:$D$96,$F31,1)/INDEX(ΣυνδΑθρ!$J$2:$J$96,$F31,1),IF($D31&lt;&gt;"",$G31*INDEX(Υλικά!$I$3:$I$130,$F31,1)/INDEX(Υλικά!$E$3:$E$130,$F31,1),0))</f>
        <v>4</v>
      </c>
      <c r="K31" s="16">
        <f>$H31*Ref!$B$2</f>
        <v>64</v>
      </c>
      <c r="L31" s="17">
        <f>$I31*Ref!$B$3</f>
        <v>32</v>
      </c>
      <c r="M31" s="18">
        <f>$J31*Ref!$B$4</f>
        <v>36</v>
      </c>
      <c r="N31" s="18">
        <f>IF($C31&lt;&gt;"",0,IF($D31&lt;&gt;"",$G31*INDEX(Υλικά!$J$3:$J$130,$F31,1)/INDEX(Υλικά!$E$3:$E$130,$F31,1),0))</f>
        <v>0</v>
      </c>
      <c r="O31" s="19">
        <f t="shared" si="0"/>
        <v>132</v>
      </c>
      <c r="P31" s="3"/>
    </row>
    <row r="32" spans="1:16" x14ac:dyDescent="0.35">
      <c r="A32" s="15">
        <v>43670</v>
      </c>
      <c r="B32" s="7">
        <v>0.125</v>
      </c>
      <c r="C32" s="3"/>
      <c r="D32" s="3" t="s">
        <v>76</v>
      </c>
      <c r="E32" s="3" t="str">
        <f>IF(C32&lt;&gt;"",INDEX(ΣυνδΑθρ!$I$2:$I$96,MATCH(C32,ΣυνδΑθρ!$A$2:$A$100,0),1),IF(D32&lt;&gt;"",INDEX(Υλικά!$D$3:$D$140,MATCH(D32,Υλικά!$B$3:$B$140,0),1),""))</f>
        <v>gr</v>
      </c>
      <c r="F32" s="10">
        <f>IF(C32&lt;&gt;"",MATCH($C32,ΣυνδΑθρ!$A$2:$A$100,0),IF(D32&lt;&gt;"",MATCH($D32,Υλικά!$B$3:$B$130,0),0))</f>
        <v>29</v>
      </c>
      <c r="G32" s="3">
        <v>200</v>
      </c>
      <c r="H32" s="16">
        <f>IF($C32&lt;&gt;"",$G32*INDEX(ΣυνδΑθρ!$B$2:$B$96,$F32,1)/INDEX(ΣυνδΑθρ!$J$2:$J$96,$F32,1),IF($D32&lt;&gt;"",$G32*INDEX(Υλικά!$G$3:$G$130,$F32,1)/INDEX(Υλικά!$E$3:$E$130,$F32,1),0))</f>
        <v>0</v>
      </c>
      <c r="I32" s="17">
        <f>IF($C32&lt;&gt;"",$G32*INDEX(ΣυνδΑθρ!$C$2:$C$100,$F32,1)/INDEX(ΣυνδΑθρ!$J$2:$J$96,$F32,1),IF($D32&lt;&gt;"",$G32*INDEX(Υλικά!$H$3:$H$130,$F32,1)/INDEX(Υλικά!$E$3:$E$130,$F32,1),0))</f>
        <v>19.399999999999999</v>
      </c>
      <c r="J32" s="18">
        <f>IF($C32&lt;&gt;"",$G32*INDEX(ΣυνδΑθρ!$D$2:$D$96,$F32,1)/INDEX(ΣυνδΑθρ!$J$2:$J$96,$F32,1),IF($D32&lt;&gt;"",$G32*INDEX(Υλικά!$I$3:$I$130,$F32,1)/INDEX(Υλικά!$E$3:$E$130,$F32,1),0))</f>
        <v>0</v>
      </c>
      <c r="K32" s="16">
        <f>$H32*Ref!$B$2</f>
        <v>0</v>
      </c>
      <c r="L32" s="17">
        <f>$I32*Ref!$B$3</f>
        <v>77.599999999999994</v>
      </c>
      <c r="M32" s="18">
        <f>$J32*Ref!$B$4</f>
        <v>0</v>
      </c>
      <c r="N32" s="18">
        <f>IF($C32&lt;&gt;"",0,IF($D32&lt;&gt;"",$G32*INDEX(Υλικά!$J$3:$J$130,$F32,1)/INDEX(Υλικά!$E$3:$E$130,$F32,1),0))</f>
        <v>0</v>
      </c>
      <c r="O32" s="19">
        <f t="shared" si="0"/>
        <v>77.599999999999994</v>
      </c>
      <c r="P32" s="3"/>
    </row>
    <row r="33" spans="1:16" x14ac:dyDescent="0.35">
      <c r="A33" s="15">
        <v>43671</v>
      </c>
      <c r="B33" s="7">
        <v>0.38541666666666669</v>
      </c>
      <c r="C33" s="3" t="s">
        <v>51</v>
      </c>
      <c r="D33" s="3"/>
      <c r="E33" s="3" t="str">
        <f>IF(C33&lt;&gt;"",INDEX(ΣυνδΑθρ!$I$2:$I$96,MATCH(C33,ΣυνδΑθρ!$A$2:$A$100,0),1),IF(D33&lt;&gt;"",INDEX(Υλικά!$D$3:$D$140,MATCH(D33,Υλικά!$B$3:$B$140,0),1),""))</f>
        <v>pc</v>
      </c>
      <c r="F33" s="10">
        <f>IF(C33&lt;&gt;"",MATCH($C33,ΣυνδΑθρ!$A$2:$A$100,0),IF(D33&lt;&gt;"",MATCH($D33,Υλικά!$B$3:$B$130,0),0))</f>
        <v>3</v>
      </c>
      <c r="G33" s="3">
        <v>1</v>
      </c>
      <c r="H33" s="16">
        <f>IF($C33&lt;&gt;"",$G33*INDEX(ΣυνδΑθρ!$B$2:$B$96,$F33,1)/INDEX(ΣυνδΑθρ!$J$2:$J$96,$F33,1),IF($D33&lt;&gt;"",$G33*INDEX(Υλικά!$G$3:$G$130,$F33,1)/INDEX(Υλικά!$E$3:$E$130,$F33,1),0))</f>
        <v>23.299999999999997</v>
      </c>
      <c r="I33" s="17">
        <f>IF($C33&lt;&gt;"",$G33*INDEX(ΣυνδΑθρ!$C$2:$C$100,$F33,1)/INDEX(ΣυνδΑθρ!$J$2:$J$96,$F33,1),IF($D33&lt;&gt;"",$G33*INDEX(Υλικά!$H$3:$H$130,$F33,1)/INDEX(Υλικά!$E$3:$E$130,$F33,1),0))</f>
        <v>36.5</v>
      </c>
      <c r="J33" s="18">
        <f>IF($C33&lt;&gt;"",$G33*INDEX(ΣυνδΑθρ!$D$2:$D$96,$F33,1)/INDEX(ΣυνδΑθρ!$J$2:$J$96,$F33,1),IF($D33&lt;&gt;"",$G33*INDEX(Υλικά!$I$3:$I$130,$F33,1)/INDEX(Υλικά!$E$3:$E$130,$F33,1),0))</f>
        <v>11.600000000000001</v>
      </c>
      <c r="K33" s="16">
        <f>$H33*Ref!$B$2</f>
        <v>93.199999999999989</v>
      </c>
      <c r="L33" s="17">
        <f>$I33*Ref!$B$3</f>
        <v>146</v>
      </c>
      <c r="M33" s="18">
        <f>$J33*Ref!$B$4</f>
        <v>104.4</v>
      </c>
      <c r="N33" s="18">
        <f>IF($C33&lt;&gt;"",0,IF($D33&lt;&gt;"",$G33*INDEX(Υλικά!$J$3:$J$130,$F33,1)/INDEX(Υλικά!$E$3:$E$130,$F33,1),0))</f>
        <v>0</v>
      </c>
      <c r="O33" s="19">
        <f t="shared" si="0"/>
        <v>343.6</v>
      </c>
      <c r="P33" s="3"/>
    </row>
    <row r="34" spans="1:16" x14ac:dyDescent="0.35">
      <c r="A34" s="15">
        <v>43671</v>
      </c>
      <c r="B34" s="7">
        <v>0.52083333333333337</v>
      </c>
      <c r="C34" s="3"/>
      <c r="D34" s="3" t="s">
        <v>20</v>
      </c>
      <c r="E34" s="3" t="str">
        <f>IF(C34&lt;&gt;"",INDEX(ΣυνδΑθρ!$I$2:$I$96,MATCH(C34,ΣυνδΑθρ!$A$2:$A$100,0),1),IF(D34&lt;&gt;"",INDEX(Υλικά!$D$3:$D$140,MATCH(D34,Υλικά!$B$3:$B$140,0),1),""))</f>
        <v>slc</v>
      </c>
      <c r="F34" s="10">
        <f>IF(C34&lt;&gt;"",MATCH($C34,ΣυνδΑθρ!$A$2:$A$100,0),IF(D34&lt;&gt;"",MATCH($D34,Υλικά!$B$3:$B$130,0),0))</f>
        <v>10</v>
      </c>
      <c r="G34" s="3">
        <v>1</v>
      </c>
      <c r="H34" s="16">
        <f>IF($C34&lt;&gt;"",$G34*INDEX(ΣυνδΑθρ!$B$2:$B$96,$F34,1)/INDEX(ΣυνδΑθρ!$J$2:$J$96,$F34,1),IF($D34&lt;&gt;"",$G34*INDEX(Υλικά!$G$3:$G$130,$F34,1)/INDEX(Υλικά!$E$3:$E$130,$F34,1),0))</f>
        <v>4.5</v>
      </c>
      <c r="I34" s="17">
        <f>IF($C34&lt;&gt;"",$G34*INDEX(ΣυνδΑθρ!$C$2:$C$100,$F34,1)/INDEX(ΣυνδΑθρ!$J$2:$J$96,$F34,1),IF($D34&lt;&gt;"",$G34*INDEX(Υλικά!$H$3:$H$130,$F34,1)/INDEX(Υλικά!$E$3:$E$130,$F34,1),0))</f>
        <v>26.1</v>
      </c>
      <c r="J34" s="18">
        <f>IF($C34&lt;&gt;"",$G34*INDEX(ΣυνδΑθρ!$D$2:$D$96,$F34,1)/INDEX(ΣυνδΑθρ!$J$2:$J$96,$F34,1),IF($D34&lt;&gt;"",$G34*INDEX(Υλικά!$I$3:$I$130,$F34,1)/INDEX(Υλικά!$E$3:$E$130,$F34,1),0))</f>
        <v>0.8</v>
      </c>
      <c r="K34" s="16">
        <f>$H34*Ref!$B$2</f>
        <v>18</v>
      </c>
      <c r="L34" s="17">
        <f>$I34*Ref!$B$3</f>
        <v>104.4</v>
      </c>
      <c r="M34" s="18">
        <f>$J34*Ref!$B$4</f>
        <v>7.2</v>
      </c>
      <c r="N34" s="18">
        <f>IF($C34&lt;&gt;"",0,IF($D34&lt;&gt;"",$G34*INDEX(Υλικά!$J$3:$J$130,$F34,1)/INDEX(Υλικά!$E$3:$E$130,$F34,1),0))</f>
        <v>0</v>
      </c>
      <c r="O34" s="19">
        <f t="shared" si="0"/>
        <v>129.6</v>
      </c>
      <c r="P34" s="3"/>
    </row>
    <row r="35" spans="1:16" x14ac:dyDescent="0.35">
      <c r="A35" s="15">
        <v>43671</v>
      </c>
      <c r="B35" s="7">
        <v>0.52083333333333337</v>
      </c>
      <c r="C35" s="3"/>
      <c r="D35" s="3" t="s">
        <v>62</v>
      </c>
      <c r="E35" s="3" t="str">
        <f>IF(C35&lt;&gt;"",INDEX(ΣυνδΑθρ!$I$2:$I$96,MATCH(C35,ΣυνδΑθρ!$A$2:$A$100,0),1),IF(D35&lt;&gt;"",INDEX(Υλικά!$D$3:$D$140,MATCH(D35,Υλικά!$B$3:$B$140,0),1),""))</f>
        <v>gr</v>
      </c>
      <c r="F35" s="10">
        <f>IF(C35&lt;&gt;"",MATCH($C35,ΣυνδΑθρ!$A$2:$A$100,0),IF(D35&lt;&gt;"",MATCH($D35,Υλικά!$B$3:$B$130,0),0))</f>
        <v>22</v>
      </c>
      <c r="G35" s="3">
        <v>40</v>
      </c>
      <c r="H35" s="16">
        <f>IF($C35&lt;&gt;"",$G35*INDEX(ΣυνδΑθρ!$B$2:$B$96,$F35,1)/INDEX(ΣυνδΑθρ!$J$2:$J$96,$F35,1),IF($D35&lt;&gt;"",$G35*INDEX(Υλικά!$G$3:$G$130,$F35,1)/INDEX(Υλικά!$E$3:$E$130,$F35,1),0))</f>
        <v>4.5999999999999996</v>
      </c>
      <c r="I35" s="17">
        <f>IF($C35&lt;&gt;"",$G35*INDEX(ΣυνδΑθρ!$C$2:$C$100,$F35,1)/INDEX(ΣυνδΑθρ!$J$2:$J$96,$F35,1),IF($D35&lt;&gt;"",$G35*INDEX(Υλικά!$H$3:$H$130,$F35,1)/INDEX(Υλικά!$E$3:$E$130,$F35,1),0))</f>
        <v>0.56000000000000005</v>
      </c>
      <c r="J35" s="18">
        <f>IF($C35&lt;&gt;"",$G35*INDEX(ΣυνδΑθρ!$D$2:$D$96,$F35,1)/INDEX(ΣυνδΑθρ!$J$2:$J$96,$F35,1),IF($D35&lt;&gt;"",$G35*INDEX(Υλικά!$I$3:$I$130,$F35,1)/INDEX(Υλικά!$E$3:$E$130,$F35,1),0))</f>
        <v>4.96</v>
      </c>
      <c r="K35" s="16">
        <f>$H35*Ref!$B$2</f>
        <v>18.399999999999999</v>
      </c>
      <c r="L35" s="17">
        <f>$I35*Ref!$B$3</f>
        <v>2.2400000000000002</v>
      </c>
      <c r="M35" s="18">
        <f>$J35*Ref!$B$4</f>
        <v>44.64</v>
      </c>
      <c r="N35" s="18">
        <f>IF($C35&lt;&gt;"",0,IF($D35&lt;&gt;"",$G35*INDEX(Υλικά!$J$3:$J$130,$F35,1)/INDEX(Υλικά!$E$3:$E$130,$F35,1),0))</f>
        <v>0</v>
      </c>
      <c r="O35" s="19">
        <f t="shared" si="0"/>
        <v>65.28</v>
      </c>
      <c r="P35" s="3"/>
    </row>
    <row r="36" spans="1:16" x14ac:dyDescent="0.35">
      <c r="A36" s="15">
        <v>43671</v>
      </c>
      <c r="B36" s="7">
        <v>0.52083333333333337</v>
      </c>
      <c r="C36" s="3"/>
      <c r="D36" s="3" t="s">
        <v>14</v>
      </c>
      <c r="E36" s="3" t="str">
        <f>IF(C36&lt;&gt;"",INDEX(ΣυνδΑθρ!$I$2:$I$96,MATCH(C36,ΣυνδΑθρ!$A$2:$A$100,0),1),IF(D36&lt;&gt;"",INDEX(Υλικά!$D$3:$D$140,MATCH(D36,Υλικά!$B$3:$B$140,0),1),""))</f>
        <v>slc</v>
      </c>
      <c r="F36" s="10">
        <f>IF(C36&lt;&gt;"",MATCH($C36,ΣυνδΑθρ!$A$2:$A$100,0),IF(D36&lt;&gt;"",MATCH($D36,Υλικά!$B$3:$B$130,0),0))</f>
        <v>7</v>
      </c>
      <c r="G36" s="3">
        <v>2</v>
      </c>
      <c r="H36" s="16">
        <f>IF($C36&lt;&gt;"",$G36*INDEX(ΣυνδΑθρ!$B$2:$B$96,$F36,1)/INDEX(ΣυνδΑθρ!$J$2:$J$96,$F36,1),IF($D36&lt;&gt;"",$G36*INDEX(Υλικά!$G$3:$G$130,$F36,1)/INDEX(Υλικά!$E$3:$E$130,$F36,1),0))</f>
        <v>5.6</v>
      </c>
      <c r="I36" s="17">
        <f>IF($C36&lt;&gt;"",$G36*INDEX(ΣυνδΑθρ!$C$2:$C$100,$F36,1)/INDEX(ΣυνδΑθρ!$J$2:$J$96,$F36,1),IF($D36&lt;&gt;"",$G36*INDEX(Υλικά!$H$3:$H$130,$F36,1)/INDEX(Υλικά!$E$3:$E$130,$F36,1),0))</f>
        <v>1.6</v>
      </c>
      <c r="J36" s="18">
        <f>IF($C36&lt;&gt;"",$G36*INDEX(ΣυνδΑθρ!$D$2:$D$96,$F36,1)/INDEX(ΣυνδΑθρ!$J$2:$J$96,$F36,1),IF($D36&lt;&gt;"",$G36*INDEX(Υλικά!$I$3:$I$130,$F36,1)/INDEX(Υλικά!$E$3:$E$130,$F36,1),0))</f>
        <v>0.8</v>
      </c>
      <c r="K36" s="16">
        <f>$H36*Ref!$B$2</f>
        <v>22.4</v>
      </c>
      <c r="L36" s="17">
        <f>$I36*Ref!$B$3</f>
        <v>6.4</v>
      </c>
      <c r="M36" s="18">
        <f>$J36*Ref!$B$4</f>
        <v>7.2</v>
      </c>
      <c r="N36" s="18">
        <f>IF($C36&lt;&gt;"",0,IF($D36&lt;&gt;"",$G36*INDEX(Υλικά!$J$3:$J$130,$F36,1)/INDEX(Υλικά!$E$3:$E$130,$F36,1),0))</f>
        <v>0</v>
      </c>
      <c r="O36" s="19">
        <f t="shared" si="0"/>
        <v>36</v>
      </c>
      <c r="P36" s="3"/>
    </row>
    <row r="37" spans="1:16" x14ac:dyDescent="0.35">
      <c r="A37" s="15">
        <v>43671</v>
      </c>
      <c r="B37" s="7">
        <v>0.60416666666666663</v>
      </c>
      <c r="C37" s="3" t="s">
        <v>94</v>
      </c>
      <c r="D37" s="3"/>
      <c r="E37" s="3" t="str">
        <f>IF(C37&lt;&gt;"",INDEX(ΣυνδΑθρ!$I$2:$I$96,MATCH(C37,ΣυνδΑθρ!$A$2:$A$100,0),1),IF(D37&lt;&gt;"",INDEX(Υλικά!$D$3:$D$140,MATCH(D37,Υλικά!$B$3:$B$140,0),1),""))</f>
        <v>gr</v>
      </c>
      <c r="F37" s="10">
        <f>IF(C37&lt;&gt;"",MATCH($C37,ΣυνδΑθρ!$A$2:$A$100,0),IF(D37&lt;&gt;"",MATCH($D37,Υλικά!$B$3:$B$130,0),0))</f>
        <v>6</v>
      </c>
      <c r="G37" s="3">
        <v>300</v>
      </c>
      <c r="H37" s="16">
        <f>IF($C37&lt;&gt;"",$G37*INDEX(ΣυνδΑθρ!$B$2:$B$96,$F37,1)/INDEX(ΣυνδΑθρ!$J$2:$J$96,$F37,1),IF($D37&lt;&gt;"",$G37*INDEX(Υλικά!$G$3:$G$130,$F37,1)/INDEX(Υλικά!$E$3:$E$130,$F37,1),0))</f>
        <v>27.180000000000003</v>
      </c>
      <c r="I37" s="17">
        <f>IF($C37&lt;&gt;"",$G37*INDEX(ΣυνδΑθρ!$C$2:$C$100,$F37,1)/INDEX(ΣυνδΑθρ!$J$2:$J$96,$F37,1),IF($D37&lt;&gt;"",$G37*INDEX(Υλικά!$H$3:$H$130,$F37,1)/INDEX(Υλικά!$E$3:$E$130,$F37,1),0))</f>
        <v>23.84</v>
      </c>
      <c r="J37" s="18">
        <f>IF($C37&lt;&gt;"",$G37*INDEX(ΣυνδΑθρ!$D$2:$D$96,$F37,1)/INDEX(ΣυνδΑθρ!$J$2:$J$96,$F37,1),IF($D37&lt;&gt;"",$G37*INDEX(Υλικά!$I$3:$I$130,$F37,1)/INDEX(Υλικά!$E$3:$E$130,$F37,1),0))</f>
        <v>13.048333333333336</v>
      </c>
      <c r="K37" s="16">
        <f>$H37*Ref!$B$2</f>
        <v>108.72000000000001</v>
      </c>
      <c r="L37" s="17">
        <f>$I37*Ref!$B$3</f>
        <v>95.36</v>
      </c>
      <c r="M37" s="18">
        <f>$J37*Ref!$B$4</f>
        <v>117.43500000000002</v>
      </c>
      <c r="N37" s="18">
        <f>IF($C37&lt;&gt;"",0,IF($D37&lt;&gt;"",$G37*INDEX(Υλικά!$J$3:$J$130,$F37,1)/INDEX(Υλικά!$E$3:$E$130,$F37,1),0))</f>
        <v>0</v>
      </c>
      <c r="O37" s="19">
        <f t="shared" si="0"/>
        <v>321.51500000000004</v>
      </c>
      <c r="P37" s="3"/>
    </row>
    <row r="38" spans="1:16" x14ac:dyDescent="0.35">
      <c r="A38" s="15">
        <v>43671</v>
      </c>
      <c r="B38" s="7">
        <v>0.89583333333333337</v>
      </c>
      <c r="C38" s="3"/>
      <c r="D38" s="3" t="s">
        <v>95</v>
      </c>
      <c r="E38" s="3" t="str">
        <f>IF(C38&lt;&gt;"",INDEX(ΣυνδΑθρ!$I$2:$I$96,MATCH(C38,ΣυνδΑθρ!$A$2:$A$100,0),1),IF(D38&lt;&gt;"",INDEX(Υλικά!$D$3:$D$140,MATCH(D38,Υλικά!$B$3:$B$140,0),1),""))</f>
        <v>gr</v>
      </c>
      <c r="F38" s="10">
        <f>IF(C38&lt;&gt;"",MATCH($C38,ΣυνδΑθρ!$A$2:$A$100,0),IF(D38&lt;&gt;"",MATCH($D38,Υλικά!$B$3:$B$130,0),0))</f>
        <v>35</v>
      </c>
      <c r="G38" s="3">
        <v>300</v>
      </c>
      <c r="H38" s="16">
        <f>IF($C38&lt;&gt;"",$G38*INDEX(ΣυνδΑθρ!$B$2:$B$96,$F38,1)/INDEX(ΣυνδΑθρ!$J$2:$J$96,$F38,1),IF($D38&lt;&gt;"",$G38*INDEX(Υλικά!$G$3:$G$130,$F38,1)/INDEX(Υλικά!$E$3:$E$130,$F38,1),0))</f>
        <v>84</v>
      </c>
      <c r="I38" s="17">
        <f>IF($C38&lt;&gt;"",$G38*INDEX(ΣυνδΑθρ!$C$2:$C$100,$F38,1)/INDEX(ΣυνδΑθρ!$J$2:$J$96,$F38,1),IF($D38&lt;&gt;"",$G38*INDEX(Υλικά!$H$3:$H$130,$F38,1)/INDEX(Υλικά!$E$3:$E$130,$F38,1),0))</f>
        <v>0</v>
      </c>
      <c r="J38" s="18">
        <f>IF($C38&lt;&gt;"",$G38*INDEX(ΣυνδΑθρ!$D$2:$D$96,$F38,1)/INDEX(ΣυνδΑθρ!$J$2:$J$96,$F38,1),IF($D38&lt;&gt;"",$G38*INDEX(Υλικά!$I$3:$I$130,$F38,1)/INDEX(Υλικά!$E$3:$E$130,$F38,1),0))</f>
        <v>45</v>
      </c>
      <c r="K38" s="16">
        <f>$H38*Ref!$B$2</f>
        <v>336</v>
      </c>
      <c r="L38" s="17">
        <f>$I38*Ref!$B$3</f>
        <v>0</v>
      </c>
      <c r="M38" s="18">
        <f>$J38*Ref!$B$4</f>
        <v>405</v>
      </c>
      <c r="N38" s="18">
        <f>IF($C38&lt;&gt;"",0,IF($D38&lt;&gt;"",$G38*INDEX(Υλικά!$J$3:$J$130,$F38,1)/INDEX(Υλικά!$E$3:$E$130,$F38,1),0))</f>
        <v>0</v>
      </c>
      <c r="O38" s="19">
        <f t="shared" si="0"/>
        <v>741</v>
      </c>
      <c r="P38" s="3" t="s">
        <v>115</v>
      </c>
    </row>
    <row r="39" spans="1:16" x14ac:dyDescent="0.35">
      <c r="A39" s="15">
        <v>43671</v>
      </c>
      <c r="B39" s="7">
        <v>0.89583333333333337</v>
      </c>
      <c r="C39" s="3"/>
      <c r="D39" s="3" t="s">
        <v>42</v>
      </c>
      <c r="E39" s="3" t="str">
        <f>IF(C39&lt;&gt;"",INDEX(ΣυνδΑθρ!$I$2:$I$96,MATCH(C39,ΣυνδΑθρ!$A$2:$A$100,0),1),IF(D39&lt;&gt;"",INDEX(Υλικά!$D$3:$D$140,MATCH(D39,Υλικά!$B$3:$B$140,0),1),""))</f>
        <v>gr</v>
      </c>
      <c r="F39" s="10">
        <f>IF(C39&lt;&gt;"",MATCH($C39,ΣυνδΑθρ!$A$2:$A$100,0),IF(D39&lt;&gt;"",MATCH($D39,Υλικά!$B$3:$B$130,0),0))</f>
        <v>16</v>
      </c>
      <c r="G39" s="3">
        <v>200</v>
      </c>
      <c r="H39" s="16">
        <f>IF($C39&lt;&gt;"",$G39*INDEX(ΣυνδΑθρ!$B$2:$B$96,$F39,1)/INDEX(ΣυνδΑθρ!$J$2:$J$96,$F39,1),IF($D39&lt;&gt;"",$G39*INDEX(Υλικά!$G$3:$G$130,$F39,1)/INDEX(Υλικά!$E$3:$E$130,$F39,1),0))</f>
        <v>1.8</v>
      </c>
      <c r="I39" s="17">
        <f>IF($C39&lt;&gt;"",$G39*INDEX(ΣυνδΑθρ!$C$2:$C$100,$F39,1)/INDEX(ΣυνδΑθρ!$J$2:$J$96,$F39,1),IF($D39&lt;&gt;"",$G39*INDEX(Υλικά!$H$3:$H$130,$F39,1)/INDEX(Υλικά!$E$3:$E$130,$F39,1),0))</f>
        <v>7.8</v>
      </c>
      <c r="J39" s="18">
        <f>IF($C39&lt;&gt;"",$G39*INDEX(ΣυνδΑθρ!$D$2:$D$96,$F39,1)/INDEX(ΣυνδΑθρ!$J$2:$J$96,$F39,1),IF($D39&lt;&gt;"",$G39*INDEX(Υλικά!$I$3:$I$130,$F39,1)/INDEX(Υλικά!$E$3:$E$130,$F39,1),0))</f>
        <v>0.4</v>
      </c>
      <c r="K39" s="16">
        <f>$H39*Ref!$B$2</f>
        <v>7.2</v>
      </c>
      <c r="L39" s="17">
        <f>$I39*Ref!$B$3</f>
        <v>31.2</v>
      </c>
      <c r="M39" s="18">
        <f>$J39*Ref!$B$4</f>
        <v>3.6</v>
      </c>
      <c r="N39" s="18">
        <f>IF($C39&lt;&gt;"",0,IF($D39&lt;&gt;"",$G39*INDEX(Υλικά!$J$3:$J$130,$F39,1)/INDEX(Υλικά!$E$3:$E$130,$F39,1),0))</f>
        <v>0</v>
      </c>
      <c r="O39" s="19">
        <f t="shared" si="0"/>
        <v>42</v>
      </c>
      <c r="P39" s="3" t="s">
        <v>115</v>
      </c>
    </row>
    <row r="40" spans="1:16" x14ac:dyDescent="0.35">
      <c r="A40" s="15">
        <v>43671</v>
      </c>
      <c r="B40" s="7">
        <v>0.89583333333333337</v>
      </c>
      <c r="C40" s="3"/>
      <c r="D40" s="3" t="s">
        <v>43</v>
      </c>
      <c r="E40" s="3" t="str">
        <f>IF(C40&lt;&gt;"",INDEX(ΣυνδΑθρ!$I$2:$I$96,MATCH(C40,ΣυνδΑθρ!$A$2:$A$100,0),1),IF(D40&lt;&gt;"",INDEX(Υλικά!$D$3:$D$140,MATCH(D40,Υλικά!$B$3:$B$140,0),1),""))</f>
        <v>gr</v>
      </c>
      <c r="F40" s="10">
        <f>IF(C40&lt;&gt;"",MATCH($C40,ΣυνδΑθρ!$A$2:$A$100,0),IF(D40&lt;&gt;"",MATCH($D40,Υλικά!$B$3:$B$130,0),0))</f>
        <v>17</v>
      </c>
      <c r="G40" s="3">
        <v>100</v>
      </c>
      <c r="H40" s="16">
        <f>IF($C40&lt;&gt;"",$G40*INDEX(ΣυνδΑθρ!$B$2:$B$96,$F40,1)/INDEX(ΣυνδΑθρ!$J$2:$J$96,$F40,1),IF($D40&lt;&gt;"",$G40*INDEX(Υλικά!$G$3:$G$130,$F40,1)/INDEX(Υλικά!$E$3:$E$130,$F40,1),0))</f>
        <v>0.7</v>
      </c>
      <c r="I40" s="17">
        <f>IF($C40&lt;&gt;"",$G40*INDEX(ΣυνδΑθρ!$C$2:$C$100,$F40,1)/INDEX(ΣυνδΑθρ!$J$2:$J$96,$F40,1),IF($D40&lt;&gt;"",$G40*INDEX(Υλικά!$H$3:$H$130,$F40,1)/INDEX(Υλικά!$E$3:$E$130,$F40,1),0))</f>
        <v>3.6</v>
      </c>
      <c r="J40" s="18">
        <f>IF($C40&lt;&gt;"",$G40*INDEX(ΣυνδΑθρ!$D$2:$D$96,$F40,1)/INDEX(ΣυνδΑθρ!$J$2:$J$96,$F40,1),IF($D40&lt;&gt;"",$G40*INDEX(Υλικά!$I$3:$I$130,$F40,1)/INDEX(Υλικά!$E$3:$E$130,$F40,1),0))</f>
        <v>0.1</v>
      </c>
      <c r="K40" s="16">
        <f>$H40*Ref!$B$2</f>
        <v>2.8</v>
      </c>
      <c r="L40" s="17">
        <f>$I40*Ref!$B$3</f>
        <v>14.4</v>
      </c>
      <c r="M40" s="18">
        <f>$J40*Ref!$B$4</f>
        <v>0.9</v>
      </c>
      <c r="N40" s="18">
        <f>IF($C40&lt;&gt;"",0,IF($D40&lt;&gt;"",$G40*INDEX(Υλικά!$J$3:$J$130,$F40,1)/INDEX(Υλικά!$E$3:$E$130,$F40,1),0))</f>
        <v>0</v>
      </c>
      <c r="O40" s="19">
        <f t="shared" si="0"/>
        <v>18.099999999999998</v>
      </c>
      <c r="P40" s="3" t="s">
        <v>115</v>
      </c>
    </row>
    <row r="41" spans="1:16" x14ac:dyDescent="0.35">
      <c r="A41" s="15">
        <v>43671</v>
      </c>
      <c r="B41" s="7">
        <v>0.89583333333333337</v>
      </c>
      <c r="C41" s="3"/>
      <c r="D41" s="3" t="s">
        <v>46</v>
      </c>
      <c r="E41" s="3" t="str">
        <f>IF(C41&lt;&gt;"",INDEX(ΣυνδΑθρ!$I$2:$I$96,MATCH(C41,ΣυνδΑθρ!$A$2:$A$100,0),1),IF(D41&lt;&gt;"",INDEX(Υλικά!$D$3:$D$140,MATCH(D41,Υλικά!$B$3:$B$140,0),1),""))</f>
        <v>gr</v>
      </c>
      <c r="F41" s="10">
        <f>IF(C41&lt;&gt;"",MATCH($C41,ΣυνδΑθρ!$A$2:$A$100,0),IF(D41&lt;&gt;"",MATCH($D41,Υλικά!$B$3:$B$130,0),0))</f>
        <v>19</v>
      </c>
      <c r="G41" s="3">
        <v>50</v>
      </c>
      <c r="H41" s="16">
        <f>IF($C41&lt;&gt;"",$G41*INDEX(ΣυνδΑθρ!$B$2:$B$96,$F41,1)/INDEX(ΣυνδΑθρ!$J$2:$J$96,$F41,1),IF($D41&lt;&gt;"",$G41*INDEX(Υλικά!$G$3:$G$130,$F41,1)/INDEX(Υλικά!$E$3:$E$130,$F41,1),0))</f>
        <v>7.1</v>
      </c>
      <c r="I41" s="17">
        <f>IF($C41&lt;&gt;"",$G41*INDEX(ΣυνδΑθρ!$C$2:$C$100,$F41,1)/INDEX(ΣυνδΑθρ!$J$2:$J$96,$F41,1),IF($D41&lt;&gt;"",$G41*INDEX(Υλικά!$H$3:$H$130,$F41,1)/INDEX(Υλικά!$E$3:$E$130,$F41,1),0))</f>
        <v>2.0499999999999998</v>
      </c>
      <c r="J41" s="18">
        <f>IF($C41&lt;&gt;"",$G41*INDEX(ΣυνδΑθρ!$D$2:$D$96,$F41,1)/INDEX(ΣυνδΑθρ!$J$2:$J$96,$F41,1),IF($D41&lt;&gt;"",$G41*INDEX(Υλικά!$I$3:$I$130,$F41,1)/INDEX(Υλικά!$E$3:$E$130,$F41,1),0))</f>
        <v>10.65</v>
      </c>
      <c r="K41" s="16">
        <f>$H41*Ref!$B$2</f>
        <v>28.4</v>
      </c>
      <c r="L41" s="17">
        <f>$I41*Ref!$B$3</f>
        <v>8.1999999999999993</v>
      </c>
      <c r="M41" s="18">
        <f>$J41*Ref!$B$4</f>
        <v>95.850000000000009</v>
      </c>
      <c r="N41" s="18">
        <f>IF($C41&lt;&gt;"",0,IF($D41&lt;&gt;"",$G41*INDEX(Υλικά!$J$3:$J$130,$F41,1)/INDEX(Υλικά!$E$3:$E$130,$F41,1),0))</f>
        <v>0</v>
      </c>
      <c r="O41" s="19">
        <f t="shared" si="0"/>
        <v>132.44999999999999</v>
      </c>
      <c r="P41" s="3" t="s">
        <v>115</v>
      </c>
    </row>
    <row r="42" spans="1:16" x14ac:dyDescent="0.35">
      <c r="A42" s="15">
        <v>43671</v>
      </c>
      <c r="B42" s="7">
        <v>0.89583333333333337</v>
      </c>
      <c r="C42" s="3"/>
      <c r="D42" s="3" t="s">
        <v>150</v>
      </c>
      <c r="E42" s="3" t="str">
        <f>IF(C42&lt;&gt;"",INDEX(ΣυνδΑθρ!$I$2:$I$96,MATCH(C42,ΣυνδΑθρ!$A$2:$A$100,0),1),IF(D42&lt;&gt;"",INDEX(Υλικά!$D$3:$D$140,MATCH(D42,Υλικά!$B$3:$B$140,0),1),""))</f>
        <v>gr</v>
      </c>
      <c r="F42" s="10">
        <f>IF(C42&lt;&gt;"",MATCH($C42,ΣυνδΑθρ!$A$2:$A$100,0),IF(D42&lt;&gt;"",MATCH($D42,Υλικά!$B$3:$B$130,0),0))</f>
        <v>36</v>
      </c>
      <c r="G42" s="3">
        <v>1000</v>
      </c>
      <c r="H42" s="16">
        <f>IF($C42&lt;&gt;"",$G42*INDEX(ΣυνδΑθρ!$B$2:$B$96,$F42,1)/INDEX(ΣυνδΑθρ!$J$2:$J$96,$F42,1),IF($D42&lt;&gt;"",$G42*INDEX(Υλικά!$G$3:$G$130,$F42,1)/INDEX(Υλικά!$E$3:$E$130,$F42,1),0))</f>
        <v>5</v>
      </c>
      <c r="I42" s="17">
        <f>IF($C42&lt;&gt;"",$G42*INDEX(ΣυνδΑθρ!$C$2:$C$100,$F42,1)/INDEX(ΣυνδΑθρ!$J$2:$J$96,$F42,1),IF($D42&lt;&gt;"",$G42*INDEX(Υλικά!$H$3:$H$130,$F42,1)/INDEX(Υλικά!$E$3:$E$130,$F42,1),0))</f>
        <v>36</v>
      </c>
      <c r="J42" s="18">
        <f>IF($C42&lt;&gt;"",$G42*INDEX(ΣυνδΑθρ!$D$2:$D$96,$F42,1)/INDEX(ΣυνδΑθρ!$J$2:$J$96,$F42,1),IF($D42&lt;&gt;"",$G42*INDEX(Υλικά!$I$3:$I$130,$F42,1)/INDEX(Υλικά!$E$3:$E$130,$F42,1),0))</f>
        <v>0</v>
      </c>
      <c r="K42" s="16">
        <f>$H42*Ref!$B$2</f>
        <v>20</v>
      </c>
      <c r="L42" s="17">
        <f>$I42*Ref!$B$3</f>
        <v>144</v>
      </c>
      <c r="M42" s="18">
        <f>$J42*Ref!$B$4</f>
        <v>0</v>
      </c>
      <c r="N42" s="18">
        <f>IF($C42&lt;&gt;"",0,IF($D42&lt;&gt;"",$G42*INDEX(Υλικά!$J$3:$J$130,$F42,1)/INDEX(Υλικά!$E$3:$E$130,$F42,1),0))</f>
        <v>430</v>
      </c>
      <c r="O42" s="19">
        <f t="shared" si="0"/>
        <v>594</v>
      </c>
      <c r="P42" s="3" t="s">
        <v>115</v>
      </c>
    </row>
    <row r="43" spans="1:16" x14ac:dyDescent="0.35">
      <c r="A43" s="15">
        <v>43672</v>
      </c>
      <c r="B43" s="7">
        <v>0.35416666666666669</v>
      </c>
      <c r="C43" s="3" t="s">
        <v>51</v>
      </c>
      <c r="D43" s="3"/>
      <c r="E43" s="3" t="str">
        <f>IF(C43&lt;&gt;"",INDEX(ΣυνδΑθρ!$I$2:$I$96,MATCH(C43,ΣυνδΑθρ!$A$2:$A$100,0),1),IF(D43&lt;&gt;"",INDEX(Υλικά!$D$3:$D$140,MATCH(D43,Υλικά!$B$3:$B$140,0),1),""))</f>
        <v>pc</v>
      </c>
      <c r="F43" s="10">
        <f>IF(C43&lt;&gt;"",MATCH($C43,ΣυνδΑθρ!$A$2:$A$100,0),IF(D43&lt;&gt;"",MATCH($D43,Υλικά!$B$3:$B$130,0),0))</f>
        <v>3</v>
      </c>
      <c r="G43" s="3">
        <v>1</v>
      </c>
      <c r="H43" s="16">
        <f>IF($C43&lt;&gt;"",$G43*INDEX(ΣυνδΑθρ!$B$2:$B$96,$F43,1)/INDEX(ΣυνδΑθρ!$J$2:$J$96,$F43,1),IF($D43&lt;&gt;"",$G43*INDEX(Υλικά!$G$3:$G$130,$F43,1)/INDEX(Υλικά!$E$3:$E$130,$F43,1),0))</f>
        <v>23.299999999999997</v>
      </c>
      <c r="I43" s="17">
        <f>IF($C43&lt;&gt;"",$G43*INDEX(ΣυνδΑθρ!$C$2:$C$100,$F43,1)/INDEX(ΣυνδΑθρ!$J$2:$J$96,$F43,1),IF($D43&lt;&gt;"",$G43*INDEX(Υλικά!$H$3:$H$130,$F43,1)/INDEX(Υλικά!$E$3:$E$130,$F43,1),0))</f>
        <v>36.5</v>
      </c>
      <c r="J43" s="18">
        <f>IF($C43&lt;&gt;"",$G43*INDEX(ΣυνδΑθρ!$D$2:$D$96,$F43,1)/INDEX(ΣυνδΑθρ!$J$2:$J$96,$F43,1),IF($D43&lt;&gt;"",$G43*INDEX(Υλικά!$I$3:$I$130,$F43,1)/INDEX(Υλικά!$E$3:$E$130,$F43,1),0))</f>
        <v>11.600000000000001</v>
      </c>
      <c r="K43" s="16">
        <f>$H43*Ref!$B$2</f>
        <v>93.199999999999989</v>
      </c>
      <c r="L43" s="17">
        <f>$I43*Ref!$B$3</f>
        <v>146</v>
      </c>
      <c r="M43" s="18">
        <f>$J43*Ref!$B$4</f>
        <v>104.4</v>
      </c>
      <c r="N43" s="18">
        <f>IF($C43&lt;&gt;"",0,IF($D43&lt;&gt;"",$G43*INDEX(Υλικά!$J$3:$J$130,$F43,1)/INDEX(Υλικά!$E$3:$E$130,$F43,1),0))</f>
        <v>0</v>
      </c>
      <c r="O43" s="19">
        <f t="shared" si="0"/>
        <v>343.6</v>
      </c>
      <c r="P43" s="3"/>
    </row>
    <row r="44" spans="1:16" x14ac:dyDescent="0.35">
      <c r="A44" s="15">
        <v>43672</v>
      </c>
      <c r="B44" s="7">
        <v>0.60416666666666663</v>
      </c>
      <c r="C44" s="3" t="s">
        <v>94</v>
      </c>
      <c r="D44" s="3"/>
      <c r="E44" s="3" t="str">
        <f>IF(C44&lt;&gt;"",INDEX(ΣυνδΑθρ!$I$2:$I$96,MATCH(C44,ΣυνδΑθρ!$A$2:$A$100,0),1),IF(D44&lt;&gt;"",INDEX(Υλικά!$D$3:$D$140,MATCH(D44,Υλικά!$B$3:$B$140,0),1),""))</f>
        <v>gr</v>
      </c>
      <c r="F44" s="10">
        <f>IF(C44&lt;&gt;"",MATCH($C44,ΣυνδΑθρ!$A$2:$A$100,0),IF(D44&lt;&gt;"",MATCH($D44,Υλικά!$B$3:$B$130,0),0))</f>
        <v>6</v>
      </c>
      <c r="G44" s="3">
        <v>350</v>
      </c>
      <c r="H44" s="16">
        <f>IF($C44&lt;&gt;"",$G44*INDEX(ΣυνδΑθρ!$B$2:$B$96,$F44,1)/INDEX(ΣυνδΑθρ!$J$2:$J$96,$F44,1),IF($D44&lt;&gt;"",$G44*INDEX(Υλικά!$G$3:$G$130,$F44,1)/INDEX(Υλικά!$E$3:$E$130,$F44,1),0))</f>
        <v>31.710000000000004</v>
      </c>
      <c r="I44" s="17">
        <f>IF($C44&lt;&gt;"",$G44*INDEX(ΣυνδΑθρ!$C$2:$C$100,$F44,1)/INDEX(ΣυνδΑθρ!$J$2:$J$96,$F44,1),IF($D44&lt;&gt;"",$G44*INDEX(Υλικά!$H$3:$H$130,$F44,1)/INDEX(Υλικά!$E$3:$E$130,$F44,1),0))</f>
        <v>27.813333333333333</v>
      </c>
      <c r="J44" s="18">
        <f>IF($C44&lt;&gt;"",$G44*INDEX(ΣυνδΑθρ!$D$2:$D$96,$F44,1)/INDEX(ΣυνδΑθρ!$J$2:$J$96,$F44,1),IF($D44&lt;&gt;"",$G44*INDEX(Υλικά!$I$3:$I$130,$F44,1)/INDEX(Υλικά!$E$3:$E$130,$F44,1),0))</f>
        <v>15.223055555555558</v>
      </c>
      <c r="K44" s="16">
        <f>$H44*Ref!$B$2</f>
        <v>126.84000000000002</v>
      </c>
      <c r="L44" s="17">
        <f>$I44*Ref!$B$3</f>
        <v>111.25333333333333</v>
      </c>
      <c r="M44" s="18">
        <f>$J44*Ref!$B$4</f>
        <v>137.00750000000002</v>
      </c>
      <c r="N44" s="18">
        <f>IF($C44&lt;&gt;"",0,IF($D44&lt;&gt;"",$G44*INDEX(Υλικά!$J$3:$J$130,$F44,1)/INDEX(Υλικά!$E$3:$E$130,$F44,1),0))</f>
        <v>0</v>
      </c>
      <c r="O44" s="19">
        <f t="shared" si="0"/>
        <v>375.10083333333341</v>
      </c>
      <c r="P44" s="3"/>
    </row>
    <row r="45" spans="1:16" x14ac:dyDescent="0.35">
      <c r="A45" s="15">
        <v>43672</v>
      </c>
      <c r="B45" s="7">
        <v>0.60416666666666663</v>
      </c>
      <c r="C45" s="3"/>
      <c r="D45" s="3" t="s">
        <v>62</v>
      </c>
      <c r="E45" s="3" t="str">
        <f>IF(C45&lt;&gt;"",INDEX(ΣυνδΑθρ!$I$2:$I$96,MATCH(C45,ΣυνδΑθρ!$A$2:$A$100,0),1),IF(D45&lt;&gt;"",INDEX(Υλικά!$D$3:$D$140,MATCH(D45,Υλικά!$B$3:$B$140,0),1),""))</f>
        <v>gr</v>
      </c>
      <c r="F45" s="10">
        <f>IF(C45&lt;&gt;"",MATCH($C45,ΣυνδΑθρ!$A$2:$A$100,0),IF(D45&lt;&gt;"",MATCH($D45,Υλικά!$B$3:$B$130,0),0))</f>
        <v>22</v>
      </c>
      <c r="G45" s="3">
        <v>50</v>
      </c>
      <c r="H45" s="16">
        <f>IF($C45&lt;&gt;"",$G45*INDEX(ΣυνδΑθρ!$B$2:$B$96,$F45,1)/INDEX(ΣυνδΑθρ!$J$2:$J$96,$F45,1),IF($D45&lt;&gt;"",$G45*INDEX(Υλικά!$G$3:$G$130,$F45,1)/INDEX(Υλικά!$E$3:$E$130,$F45,1),0))</f>
        <v>5.75</v>
      </c>
      <c r="I45" s="17">
        <f>IF($C45&lt;&gt;"",$G45*INDEX(ΣυνδΑθρ!$C$2:$C$100,$F45,1)/INDEX(ΣυνδΑθρ!$J$2:$J$96,$F45,1),IF($D45&lt;&gt;"",$G45*INDEX(Υλικά!$H$3:$H$130,$F45,1)/INDEX(Υλικά!$E$3:$E$130,$F45,1),0))</f>
        <v>0.7</v>
      </c>
      <c r="J45" s="18">
        <f>IF($C45&lt;&gt;"",$G45*INDEX(ΣυνδΑθρ!$D$2:$D$96,$F45,1)/INDEX(ΣυνδΑθρ!$J$2:$J$96,$F45,1),IF($D45&lt;&gt;"",$G45*INDEX(Υλικά!$I$3:$I$130,$F45,1)/INDEX(Υλικά!$E$3:$E$130,$F45,1),0))</f>
        <v>6.2</v>
      </c>
      <c r="K45" s="16">
        <f>$H45*Ref!$B$2</f>
        <v>23</v>
      </c>
      <c r="L45" s="17">
        <f>$I45*Ref!$B$3</f>
        <v>2.8</v>
      </c>
      <c r="M45" s="18">
        <f>$J45*Ref!$B$4</f>
        <v>55.800000000000004</v>
      </c>
      <c r="N45" s="18">
        <f>IF($C45&lt;&gt;"",0,IF($D45&lt;&gt;"",$G45*INDEX(Υλικά!$J$3:$J$130,$F45,1)/INDEX(Υλικά!$E$3:$E$130,$F45,1),0))</f>
        <v>0</v>
      </c>
      <c r="O45" s="19">
        <f t="shared" si="0"/>
        <v>81.600000000000009</v>
      </c>
      <c r="P45" s="3"/>
    </row>
    <row r="46" spans="1:16" x14ac:dyDescent="0.35">
      <c r="A46" s="15">
        <v>43672</v>
      </c>
      <c r="B46" s="7">
        <v>0.75</v>
      </c>
      <c r="C46" s="3"/>
      <c r="D46" s="3" t="s">
        <v>101</v>
      </c>
      <c r="E46" s="3" t="str">
        <f>IF(C46&lt;&gt;"",INDEX(ΣυνδΑθρ!$I$2:$I$96,MATCH(C46,ΣυνδΑθρ!$A$2:$A$100,0),1),IF(D46&lt;&gt;"",INDEX(Υλικά!$D$3:$D$140,MATCH(D46,Υλικά!$B$3:$B$140,0),1),""))</f>
        <v>gr</v>
      </c>
      <c r="F46" s="10">
        <f>IF(C46&lt;&gt;"",MATCH($C46,ΣυνδΑθρ!$A$2:$A$100,0),IF(D46&lt;&gt;"",MATCH($D46,Υλικά!$B$3:$B$130,0),0))</f>
        <v>31</v>
      </c>
      <c r="G46" s="3">
        <v>20</v>
      </c>
      <c r="H46" s="16">
        <f>IF($C46&lt;&gt;"",$G46*INDEX(ΣυνδΑθρ!$B$2:$B$96,$F46,1)/INDEX(ΣυνδΑθρ!$J$2:$J$96,$F46,1),IF($D46&lt;&gt;"",$G46*INDEX(Υλικά!$G$3:$G$130,$F46,1)/INDEX(Υλικά!$E$3:$E$130,$F46,1),0))</f>
        <v>2.2000000000000002</v>
      </c>
      <c r="I46" s="17">
        <f>IF($C46&lt;&gt;"",$G46*INDEX(ΣυνδΑθρ!$C$2:$C$100,$F46,1)/INDEX(ΣυνδΑθρ!$J$2:$J$96,$F46,1),IF($D46&lt;&gt;"",$G46*INDEX(Υλικά!$H$3:$H$130,$F46,1)/INDEX(Υλικά!$E$3:$E$130,$F46,1),0))</f>
        <v>6.8</v>
      </c>
      <c r="J46" s="18">
        <f>IF($C46&lt;&gt;"",$G46*INDEX(ΣυνδΑθρ!$D$2:$D$96,$F46,1)/INDEX(ΣυνδΑθρ!$J$2:$J$96,$F46,1),IF($D46&lt;&gt;"",$G46*INDEX(Υλικά!$I$3:$I$130,$F46,1)/INDEX(Υλικά!$E$3:$E$130,$F46,1),0))</f>
        <v>2.2000000000000002</v>
      </c>
      <c r="K46" s="16">
        <f>$H46*Ref!$B$2</f>
        <v>8.8000000000000007</v>
      </c>
      <c r="L46" s="17">
        <f>$I46*Ref!$B$3</f>
        <v>27.2</v>
      </c>
      <c r="M46" s="18">
        <f>$J46*Ref!$B$4</f>
        <v>19.8</v>
      </c>
      <c r="N46" s="18">
        <f>IF($C46&lt;&gt;"",0,IF($D46&lt;&gt;"",$G46*INDEX(Υλικά!$J$3:$J$130,$F46,1)/INDEX(Υλικά!$E$3:$E$130,$F46,1),0))</f>
        <v>0</v>
      </c>
      <c r="O46" s="19">
        <f t="shared" si="0"/>
        <v>55.8</v>
      </c>
      <c r="P46" s="3"/>
    </row>
    <row r="47" spans="1:16" x14ac:dyDescent="0.35">
      <c r="A47" s="15">
        <v>43672</v>
      </c>
      <c r="B47" s="7">
        <v>0.8125</v>
      </c>
      <c r="C47" s="3"/>
      <c r="D47" s="3" t="s">
        <v>14</v>
      </c>
      <c r="E47" s="3" t="str">
        <f>IF(C47&lt;&gt;"",INDEX(ΣυνδΑθρ!$I$2:$I$96,MATCH(C47,ΣυνδΑθρ!$A$2:$A$100,0),1),IF(D47&lt;&gt;"",INDEX(Υλικά!$D$3:$D$140,MATCH(D47,Υλικά!$B$3:$B$140,0),1),""))</f>
        <v>slc</v>
      </c>
      <c r="F47" s="10">
        <f>IF(C47&lt;&gt;"",MATCH($C47,ΣυνδΑθρ!$A$2:$A$100,0),IF(D47&lt;&gt;"",MATCH($D47,Υλικά!$B$3:$B$130,0),0))</f>
        <v>7</v>
      </c>
      <c r="G47" s="3">
        <v>3</v>
      </c>
      <c r="H47" s="16">
        <f>IF($C47&lt;&gt;"",$G47*INDEX(ΣυνδΑθρ!$B$2:$B$96,$F47,1)/INDEX(ΣυνδΑθρ!$J$2:$J$96,$F47,1),IF($D47&lt;&gt;"",$G47*INDEX(Υλικά!$G$3:$G$130,$F47,1)/INDEX(Υλικά!$E$3:$E$130,$F47,1),0))</f>
        <v>8.3999999999999986</v>
      </c>
      <c r="I47" s="17">
        <f>IF($C47&lt;&gt;"",$G47*INDEX(ΣυνδΑθρ!$C$2:$C$100,$F47,1)/INDEX(ΣυνδΑθρ!$J$2:$J$96,$F47,1),IF($D47&lt;&gt;"",$G47*INDEX(Υλικά!$H$3:$H$130,$F47,1)/INDEX(Υλικά!$E$3:$E$130,$F47,1),0))</f>
        <v>2.4000000000000004</v>
      </c>
      <c r="J47" s="18">
        <f>IF($C47&lt;&gt;"",$G47*INDEX(ΣυνδΑθρ!$D$2:$D$96,$F47,1)/INDEX(ΣυνδΑθρ!$J$2:$J$96,$F47,1),IF($D47&lt;&gt;"",$G47*INDEX(Υλικά!$I$3:$I$130,$F47,1)/INDEX(Υλικά!$E$3:$E$130,$F47,1),0))</f>
        <v>1.2000000000000002</v>
      </c>
      <c r="K47" s="16">
        <f>$H47*Ref!$B$2</f>
        <v>33.599999999999994</v>
      </c>
      <c r="L47" s="17">
        <f>$I47*Ref!$B$3</f>
        <v>9.6000000000000014</v>
      </c>
      <c r="M47" s="18">
        <f>$J47*Ref!$B$4</f>
        <v>10.8</v>
      </c>
      <c r="N47" s="18">
        <f>IF($C47&lt;&gt;"",0,IF($D47&lt;&gt;"",$G47*INDEX(Υλικά!$J$3:$J$130,$F47,1)/INDEX(Υλικά!$E$3:$E$130,$F47,1),0))</f>
        <v>0</v>
      </c>
      <c r="O47" s="19">
        <f t="shared" si="0"/>
        <v>54</v>
      </c>
      <c r="P47" s="3"/>
    </row>
    <row r="48" spans="1:16" x14ac:dyDescent="0.35">
      <c r="A48" s="15">
        <v>43672</v>
      </c>
      <c r="B48" s="7">
        <v>0.88541666666666663</v>
      </c>
      <c r="C48" s="3" t="s">
        <v>103</v>
      </c>
      <c r="D48" s="3"/>
      <c r="E48" s="3" t="str">
        <f>IF(C48&lt;&gt;"",INDEX(ΣυνδΑθρ!$I$2:$I$96,MATCH(C48,ΣυνδΑθρ!$A$2:$A$100,0),1),IF(D48&lt;&gt;"",INDEX(Υλικά!$D$3:$D$140,MATCH(D48,Υλικά!$B$3:$B$140,0),1),""))</f>
        <v>gr</v>
      </c>
      <c r="F48" s="10">
        <f>IF(C48&lt;&gt;"",MATCH($C48,ΣυνδΑθρ!$A$2:$A$100,0),IF(D48&lt;&gt;"",MATCH($D48,Υλικά!$B$3:$B$130,0),0))</f>
        <v>8</v>
      </c>
      <c r="G48" s="3">
        <v>337</v>
      </c>
      <c r="H48" s="16">
        <f>IF($C48&lt;&gt;"",$G48*INDEX(ΣυνδΑθρ!$B$2:$B$96,$F48,1)/INDEX(ΣυνδΑθρ!$J$2:$J$96,$F48,1),IF($D48&lt;&gt;"",$G48*INDEX(Υλικά!$G$3:$G$130,$F48,1)/INDEX(Υλικά!$E$3:$E$130,$F48,1),0))</f>
        <v>27.138938053097345</v>
      </c>
      <c r="I48" s="17">
        <f>IF($C48&lt;&gt;"",$G48*INDEX(ΣυνδΑθρ!$C$2:$C$100,$F48,1)/INDEX(ΣυνδΑθρ!$J$2:$J$96,$F48,1),IF($D48&lt;&gt;"",$G48*INDEX(Υλικά!$H$3:$H$130,$F48,1)/INDEX(Υλικά!$E$3:$E$130,$F48,1),0))</f>
        <v>46.474188790560468</v>
      </c>
      <c r="J48" s="18">
        <f>IF($C48&lt;&gt;"",$G48*INDEX(ΣυνδΑθρ!$D$2:$D$96,$F48,1)/INDEX(ΣυνδΑθρ!$J$2:$J$96,$F48,1),IF($D48&lt;&gt;"",$G48*INDEX(Υλικά!$I$3:$I$130,$F48,1)/INDEX(Υλικά!$E$3:$E$130,$F48,1),0))</f>
        <v>5.8303982300884956</v>
      </c>
      <c r="K48" s="16">
        <f>$H48*Ref!$B$2</f>
        <v>108.55575221238938</v>
      </c>
      <c r="L48" s="17">
        <f>$I48*Ref!$B$3</f>
        <v>185.89675516224187</v>
      </c>
      <c r="M48" s="18">
        <f>$J48*Ref!$B$4</f>
        <v>52.473584070796463</v>
      </c>
      <c r="N48" s="18">
        <f>IF($C48&lt;&gt;"",0,IF($D48&lt;&gt;"",$G48*INDEX(Υλικά!$J$3:$J$130,$F48,1)/INDEX(Υλικά!$E$3:$E$130,$F48,1),0))</f>
        <v>0</v>
      </c>
      <c r="O48" s="19">
        <f t="shared" si="0"/>
        <v>346.92609144542769</v>
      </c>
      <c r="P48" s="3"/>
    </row>
    <row r="49" spans="1:16" x14ac:dyDescent="0.35">
      <c r="A49" s="15">
        <v>43672</v>
      </c>
      <c r="B49" s="7">
        <v>1.0416666666666666E-2</v>
      </c>
      <c r="C49" s="3"/>
      <c r="D49" s="3" t="s">
        <v>64</v>
      </c>
      <c r="E49" s="3" t="str">
        <f>IF(C49&lt;&gt;"",INDEX(ΣυνδΑθρ!$I$2:$I$96,MATCH(C49,ΣυνδΑθρ!$A$2:$A$100,0),1),IF(D49&lt;&gt;"",INDEX(Υλικά!$D$3:$D$140,MATCH(D49,Υλικά!$B$3:$B$140,0),1),""))</f>
        <v>gr</v>
      </c>
      <c r="F49" s="10">
        <f>IF(C49&lt;&gt;"",MATCH($C49,ΣυνδΑθρ!$A$2:$A$100,0),IF(D49&lt;&gt;"",MATCH($D49,Υλικά!$B$3:$B$130,0),0))</f>
        <v>24</v>
      </c>
      <c r="G49" s="3">
        <v>20</v>
      </c>
      <c r="H49" s="16">
        <f>IF($C49&lt;&gt;"",$G49*INDEX(ΣυνδΑθρ!$B$2:$B$96,$F49,1)/INDEX(ΣυνδΑθρ!$J$2:$J$96,$F49,1),IF($D49&lt;&gt;"",$G49*INDEX(Υλικά!$G$3:$G$130,$F49,1)/INDEX(Υλικά!$E$3:$E$130,$F49,1),0))</f>
        <v>4.74</v>
      </c>
      <c r="I49" s="17">
        <f>IF($C49&lt;&gt;"",$G49*INDEX(ΣυνδΑθρ!$C$2:$C$100,$F49,1)/INDEX(ΣυνδΑθρ!$J$2:$J$96,$F49,1),IF($D49&lt;&gt;"",$G49*INDEX(Υλικά!$H$3:$H$130,$F49,1)/INDEX(Υλικά!$E$3:$E$130,$F49,1),0))</f>
        <v>4.3</v>
      </c>
      <c r="J49" s="18">
        <f>IF($C49&lt;&gt;"",$G49*INDEX(ΣυνδΑθρ!$D$2:$D$96,$F49,1)/INDEX(ΣυνδΑθρ!$J$2:$J$96,$F49,1),IF($D49&lt;&gt;"",$G49*INDEX(Υλικά!$I$3:$I$130,$F49,1)/INDEX(Υλικά!$E$3:$E$130,$F49,1),0))</f>
        <v>9.94</v>
      </c>
      <c r="K49" s="16">
        <f>$H49*Ref!$B$2</f>
        <v>18.96</v>
      </c>
      <c r="L49" s="17">
        <f>$I49*Ref!$B$3</f>
        <v>17.2</v>
      </c>
      <c r="M49" s="18">
        <f>$J49*Ref!$B$4</f>
        <v>89.46</v>
      </c>
      <c r="N49" s="18">
        <f>IF($C49&lt;&gt;"",0,IF($D49&lt;&gt;"",$G49*INDEX(Υλικά!$J$3:$J$130,$F49,1)/INDEX(Υλικά!$E$3:$E$130,$F49,1),0))</f>
        <v>0</v>
      </c>
      <c r="O49" s="19">
        <f t="shared" si="0"/>
        <v>125.61999999999999</v>
      </c>
      <c r="P49" s="3"/>
    </row>
    <row r="50" spans="1:16" x14ac:dyDescent="0.35">
      <c r="A50" s="15">
        <v>43672</v>
      </c>
      <c r="B50" s="7">
        <v>1.0416666666666666E-2</v>
      </c>
      <c r="C50" s="3"/>
      <c r="D50" s="3" t="s">
        <v>97</v>
      </c>
      <c r="E50" s="3" t="str">
        <f>IF(C50&lt;&gt;"",INDEX(ΣυνδΑθρ!$I$2:$I$96,MATCH(C50,ΣυνδΑθρ!$A$2:$A$100,0),1),IF(D50&lt;&gt;"",INDEX(Υλικά!$D$3:$D$140,MATCH(D50,Υλικά!$B$3:$B$140,0),1),""))</f>
        <v>gr</v>
      </c>
      <c r="F50" s="10">
        <f>IF(C50&lt;&gt;"",MATCH($C50,ΣυνδΑθρ!$A$2:$A$100,0),IF(D50&lt;&gt;"",MATCH($D50,Υλικά!$B$3:$B$130,0),0))</f>
        <v>37</v>
      </c>
      <c r="G50" s="3">
        <v>100</v>
      </c>
      <c r="H50" s="16">
        <f>IF($C50&lt;&gt;"",$G50*INDEX(ΣυνδΑθρ!$B$2:$B$96,$F50,1)/INDEX(ΣυνδΑθρ!$J$2:$J$96,$F50,1),IF($D50&lt;&gt;"",$G50*INDEX(Υλικά!$G$3:$G$130,$F50,1)/INDEX(Υλικά!$E$3:$E$130,$F50,1),0))</f>
        <v>0</v>
      </c>
      <c r="I50" s="17">
        <f>IF($C50&lt;&gt;"",$G50*INDEX(ΣυνδΑθρ!$C$2:$C$100,$F50,1)/INDEX(ΣυνδΑθρ!$J$2:$J$96,$F50,1),IF($D50&lt;&gt;"",$G50*INDEX(Υλικά!$H$3:$H$130,$F50,1)/INDEX(Υλικά!$E$3:$E$130,$F50,1),0))</f>
        <v>0</v>
      </c>
      <c r="J50" s="18">
        <f>IF($C50&lt;&gt;"",$G50*INDEX(ΣυνδΑθρ!$D$2:$D$96,$F50,1)/INDEX(ΣυνδΑθρ!$J$2:$J$96,$F50,1),IF($D50&lt;&gt;"",$G50*INDEX(Υλικά!$I$3:$I$130,$F50,1)/INDEX(Υλικά!$E$3:$E$130,$F50,1),0))</f>
        <v>0</v>
      </c>
      <c r="K50" s="16">
        <f>$H50*Ref!$B$2</f>
        <v>0</v>
      </c>
      <c r="L50" s="17">
        <f>$I50*Ref!$B$3</f>
        <v>0</v>
      </c>
      <c r="M50" s="18">
        <f>$J50*Ref!$B$4</f>
        <v>0</v>
      </c>
      <c r="N50" s="18">
        <f>IF($C50&lt;&gt;"",0,IF($D50&lt;&gt;"",$G50*INDEX(Υλικά!$J$3:$J$130,$F50,1)/INDEX(Υλικά!$E$3:$E$130,$F50,1),0))</f>
        <v>85</v>
      </c>
      <c r="O50" s="19">
        <f t="shared" si="0"/>
        <v>85</v>
      </c>
      <c r="P50" s="3"/>
    </row>
    <row r="51" spans="1:16" x14ac:dyDescent="0.35">
      <c r="A51" s="15">
        <v>43673</v>
      </c>
      <c r="B51" s="7">
        <v>0.36458333333333331</v>
      </c>
      <c r="C51" s="3" t="s">
        <v>51</v>
      </c>
      <c r="D51" s="3"/>
      <c r="E51" s="3" t="str">
        <f>IF(C51&lt;&gt;"",INDEX(ΣυνδΑθρ!$I$2:$I$96,MATCH(C51,ΣυνδΑθρ!$A$2:$A$100,0),1),IF(D51&lt;&gt;"",INDEX(Υλικά!$D$3:$D$140,MATCH(D51,Υλικά!$B$3:$B$140,0),1),""))</f>
        <v>pc</v>
      </c>
      <c r="F51" s="10">
        <f>IF(C51&lt;&gt;"",MATCH($C51,ΣυνδΑθρ!$A$2:$A$100,0),IF(D51&lt;&gt;"",MATCH($D51,Υλικά!$B$3:$B$130,0),0))</f>
        <v>3</v>
      </c>
      <c r="G51" s="3">
        <v>1</v>
      </c>
      <c r="H51" s="16">
        <f>IF($C51&lt;&gt;"",$G51*INDEX(ΣυνδΑθρ!$B$2:$B$96,$F51,1)/INDEX(ΣυνδΑθρ!$J$2:$J$96,$F51,1),IF($D51&lt;&gt;"",$G51*INDEX(Υλικά!$G$3:$G$130,$F51,1)/INDEX(Υλικά!$E$3:$E$130,$F51,1),0))</f>
        <v>23.299999999999997</v>
      </c>
      <c r="I51" s="17">
        <f>IF($C51&lt;&gt;"",$G51*INDEX(ΣυνδΑθρ!$C$2:$C$100,$F51,1)/INDEX(ΣυνδΑθρ!$J$2:$J$96,$F51,1),IF($D51&lt;&gt;"",$G51*INDEX(Υλικά!$H$3:$H$130,$F51,1)/INDEX(Υλικά!$E$3:$E$130,$F51,1),0))</f>
        <v>36.5</v>
      </c>
      <c r="J51" s="18">
        <f>IF($C51&lt;&gt;"",$G51*INDEX(ΣυνδΑθρ!$D$2:$D$96,$F51,1)/INDEX(ΣυνδΑθρ!$J$2:$J$96,$F51,1),IF($D51&lt;&gt;"",$G51*INDEX(Υλικά!$I$3:$I$130,$F51,1)/INDEX(Υλικά!$E$3:$E$130,$F51,1),0))</f>
        <v>11.600000000000001</v>
      </c>
      <c r="K51" s="16">
        <f>$H51*Ref!$B$2</f>
        <v>93.199999999999989</v>
      </c>
      <c r="L51" s="17">
        <f>$I51*Ref!$B$3</f>
        <v>146</v>
      </c>
      <c r="M51" s="18">
        <f>$J51*Ref!$B$4</f>
        <v>104.4</v>
      </c>
      <c r="N51" s="18">
        <f>IF($C51&lt;&gt;"",0,IF($D51&lt;&gt;"",$G51*INDEX(Υλικά!$J$3:$J$130,$F51,1)/INDEX(Υλικά!$E$3:$E$130,$F51,1),0))</f>
        <v>0</v>
      </c>
      <c r="O51" s="19">
        <f t="shared" si="0"/>
        <v>343.6</v>
      </c>
      <c r="P51" s="3"/>
    </row>
    <row r="52" spans="1:16" x14ac:dyDescent="0.35">
      <c r="A52" s="15">
        <v>43673</v>
      </c>
      <c r="B52" s="7">
        <v>0.58333333333333337</v>
      </c>
      <c r="C52" s="3" t="s">
        <v>103</v>
      </c>
      <c r="D52" s="3"/>
      <c r="E52" s="3" t="str">
        <f>IF(C52&lt;&gt;"",INDEX(ΣυνδΑθρ!$I$2:$I$96,MATCH(C52,ΣυνδΑθρ!$A$2:$A$100,0),1),IF(D52&lt;&gt;"",INDEX(Υλικά!$D$3:$D$140,MATCH(D52,Υλικά!$B$3:$B$140,0),1),""))</f>
        <v>gr</v>
      </c>
      <c r="F52" s="10">
        <f>IF(C52&lt;&gt;"",MATCH($C52,ΣυνδΑθρ!$A$2:$A$100,0),IF(D52&lt;&gt;"",MATCH($D52,Υλικά!$B$3:$B$130,0),0))</f>
        <v>8</v>
      </c>
      <c r="G52" s="3">
        <v>337</v>
      </c>
      <c r="H52" s="16">
        <f>IF($C52&lt;&gt;"",$G52*INDEX(ΣυνδΑθρ!$B$2:$B$96,$F52,1)/INDEX(ΣυνδΑθρ!$J$2:$J$96,$F52,1),IF($D52&lt;&gt;"",$G52*INDEX(Υλικά!$G$3:$G$130,$F52,1)/INDEX(Υλικά!$E$3:$E$130,$F52,1),0))</f>
        <v>27.138938053097345</v>
      </c>
      <c r="I52" s="17">
        <f>IF($C52&lt;&gt;"",$G52*INDEX(ΣυνδΑθρ!$C$2:$C$100,$F52,1)/INDEX(ΣυνδΑθρ!$J$2:$J$96,$F52,1),IF($D52&lt;&gt;"",$G52*INDEX(Υλικά!$H$3:$H$130,$F52,1)/INDEX(Υλικά!$E$3:$E$130,$F52,1),0))</f>
        <v>46.474188790560468</v>
      </c>
      <c r="J52" s="18">
        <f>IF($C52&lt;&gt;"",$G52*INDEX(ΣυνδΑθρ!$D$2:$D$96,$F52,1)/INDEX(ΣυνδΑθρ!$J$2:$J$96,$F52,1),IF($D52&lt;&gt;"",$G52*INDEX(Υλικά!$I$3:$I$130,$F52,1)/INDEX(Υλικά!$E$3:$E$130,$F52,1),0))</f>
        <v>5.8303982300884956</v>
      </c>
      <c r="K52" s="16">
        <f>$H52*Ref!$B$2</f>
        <v>108.55575221238938</v>
      </c>
      <c r="L52" s="17">
        <f>$I52*Ref!$B$3</f>
        <v>185.89675516224187</v>
      </c>
      <c r="M52" s="18">
        <f>$J52*Ref!$B$4</f>
        <v>52.473584070796463</v>
      </c>
      <c r="N52" s="18">
        <f>IF($C52&lt;&gt;"",0,IF($D52&lt;&gt;"",$G52*INDEX(Υλικά!$J$3:$J$130,$F52,1)/INDEX(Υλικά!$E$3:$E$130,$F52,1),0))</f>
        <v>0</v>
      </c>
      <c r="O52" s="19">
        <f t="shared" si="0"/>
        <v>346.92609144542769</v>
      </c>
      <c r="P52" s="3"/>
    </row>
    <row r="53" spans="1:16" x14ac:dyDescent="0.35">
      <c r="A53" s="15">
        <v>43673</v>
      </c>
      <c r="B53" s="7">
        <v>0.77083333333333337</v>
      </c>
      <c r="C53" s="3"/>
      <c r="D53" s="3" t="s">
        <v>62</v>
      </c>
      <c r="E53" s="3" t="str">
        <f>IF(C53&lt;&gt;"",INDEX(ΣυνδΑθρ!$I$2:$I$96,MATCH(C53,ΣυνδΑθρ!$A$2:$A$100,0),1),IF(D53&lt;&gt;"",INDEX(Υλικά!$D$3:$D$140,MATCH(D53,Υλικά!$B$3:$B$140,0),1),""))</f>
        <v>gr</v>
      </c>
      <c r="F53" s="10">
        <f>IF(C53&lt;&gt;"",MATCH($C53,ΣυνδΑθρ!$A$2:$A$100,0),IF(D53&lt;&gt;"",MATCH($D53,Υλικά!$B$3:$B$130,0),0))</f>
        <v>22</v>
      </c>
      <c r="G53" s="3">
        <v>45</v>
      </c>
      <c r="H53" s="16">
        <f>IF($C53&lt;&gt;"",$G53*INDEX(ΣυνδΑθρ!$B$2:$B$96,$F53,1)/INDEX(ΣυνδΑθρ!$J$2:$J$96,$F53,1),IF($D53&lt;&gt;"",$G53*INDEX(Υλικά!$G$3:$G$130,$F53,1)/INDEX(Υλικά!$E$3:$E$130,$F53,1),0))</f>
        <v>5.1749999999999998</v>
      </c>
      <c r="I53" s="17">
        <f>IF($C53&lt;&gt;"",$G53*INDEX(ΣυνδΑθρ!$C$2:$C$100,$F53,1)/INDEX(ΣυνδΑθρ!$J$2:$J$96,$F53,1),IF($D53&lt;&gt;"",$G53*INDEX(Υλικά!$H$3:$H$130,$F53,1)/INDEX(Υλικά!$E$3:$E$130,$F53,1),0))</f>
        <v>0.62999999999999989</v>
      </c>
      <c r="J53" s="18">
        <f>IF($C53&lt;&gt;"",$G53*INDEX(ΣυνδΑθρ!$D$2:$D$96,$F53,1)/INDEX(ΣυνδΑθρ!$J$2:$J$96,$F53,1),IF($D53&lt;&gt;"",$G53*INDEX(Υλικά!$I$3:$I$130,$F53,1)/INDEX(Υλικά!$E$3:$E$130,$F53,1),0))</f>
        <v>5.58</v>
      </c>
      <c r="K53" s="16">
        <f>$H53*Ref!$B$2</f>
        <v>20.7</v>
      </c>
      <c r="L53" s="17">
        <f>$I53*Ref!$B$3</f>
        <v>2.5199999999999996</v>
      </c>
      <c r="M53" s="18">
        <f>$J53*Ref!$B$4</f>
        <v>50.22</v>
      </c>
      <c r="N53" s="18">
        <f>IF($C53&lt;&gt;"",0,IF($D53&lt;&gt;"",$G53*INDEX(Υλικά!$J$3:$J$130,$F53,1)/INDEX(Υλικά!$E$3:$E$130,$F53,1),0))</f>
        <v>0</v>
      </c>
      <c r="O53" s="19">
        <f t="shared" si="0"/>
        <v>73.44</v>
      </c>
      <c r="P53" s="3"/>
    </row>
    <row r="54" spans="1:16" x14ac:dyDescent="0.35">
      <c r="A54" s="15">
        <v>43673</v>
      </c>
      <c r="B54" s="7">
        <v>0.77083333333333337</v>
      </c>
      <c r="C54" s="3"/>
      <c r="D54" s="3" t="s">
        <v>20</v>
      </c>
      <c r="E54" s="3" t="str">
        <f>IF(C54&lt;&gt;"",INDEX(ΣυνδΑθρ!$I$2:$I$96,MATCH(C54,ΣυνδΑθρ!$A$2:$A$100,0),1),IF(D54&lt;&gt;"",INDEX(Υλικά!$D$3:$D$140,MATCH(D54,Υλικά!$B$3:$B$140,0),1),""))</f>
        <v>slc</v>
      </c>
      <c r="F54" s="10">
        <f>IF(C54&lt;&gt;"",MATCH($C54,ΣυνδΑθρ!$A$2:$A$100,0),IF(D54&lt;&gt;"",MATCH($D54,Υλικά!$B$3:$B$130,0),0))</f>
        <v>10</v>
      </c>
      <c r="G54" s="3">
        <v>1</v>
      </c>
      <c r="H54" s="16">
        <f>IF($C54&lt;&gt;"",$G54*INDEX(ΣυνδΑθρ!$B$2:$B$96,$F54,1)/INDEX(ΣυνδΑθρ!$J$2:$J$96,$F54,1),IF($D54&lt;&gt;"",$G54*INDEX(Υλικά!$G$3:$G$130,$F54,1)/INDEX(Υλικά!$E$3:$E$130,$F54,1),0))</f>
        <v>4.5</v>
      </c>
      <c r="I54" s="17">
        <f>IF($C54&lt;&gt;"",$G54*INDEX(ΣυνδΑθρ!$C$2:$C$100,$F54,1)/INDEX(ΣυνδΑθρ!$J$2:$J$96,$F54,1),IF($D54&lt;&gt;"",$G54*INDEX(Υλικά!$H$3:$H$130,$F54,1)/INDEX(Υλικά!$E$3:$E$130,$F54,1),0))</f>
        <v>26.1</v>
      </c>
      <c r="J54" s="18">
        <f>IF($C54&lt;&gt;"",$G54*INDEX(ΣυνδΑθρ!$D$2:$D$96,$F54,1)/INDEX(ΣυνδΑθρ!$J$2:$J$96,$F54,1),IF($D54&lt;&gt;"",$G54*INDEX(Υλικά!$I$3:$I$130,$F54,1)/INDEX(Υλικά!$E$3:$E$130,$F54,1),0))</f>
        <v>0.8</v>
      </c>
      <c r="K54" s="16">
        <f>$H54*Ref!$B$2</f>
        <v>18</v>
      </c>
      <c r="L54" s="17">
        <f>$I54*Ref!$B$3</f>
        <v>104.4</v>
      </c>
      <c r="M54" s="18">
        <f>$J54*Ref!$B$4</f>
        <v>7.2</v>
      </c>
      <c r="N54" s="18">
        <f>IF($C54&lt;&gt;"",0,IF($D54&lt;&gt;"",$G54*INDEX(Υλικά!$J$3:$J$130,$F54,1)/INDEX(Υλικά!$E$3:$E$130,$F54,1),0))</f>
        <v>0</v>
      </c>
      <c r="O54" s="19">
        <f t="shared" si="0"/>
        <v>129.6</v>
      </c>
      <c r="P54" s="3"/>
    </row>
    <row r="55" spans="1:16" x14ac:dyDescent="0.35">
      <c r="A55" s="15">
        <v>43673</v>
      </c>
      <c r="B55" s="7">
        <v>0.91666666666666663</v>
      </c>
      <c r="C55" s="3"/>
      <c r="D55" s="3" t="s">
        <v>69</v>
      </c>
      <c r="E55" s="3" t="str">
        <f>IF(C55&lt;&gt;"",INDEX(ΣυνδΑθρ!$I$2:$I$96,MATCH(C55,ΣυνδΑθρ!$A$2:$A$100,0),1),IF(D55&lt;&gt;"",INDEX(Υλικά!$D$3:$D$140,MATCH(D55,Υλικά!$B$3:$B$140,0),1),""))</f>
        <v>gr</v>
      </c>
      <c r="F55" s="10">
        <f>IF(C55&lt;&gt;"",MATCH($C55,ΣυνδΑθρ!$A$2:$A$100,0),IF(D55&lt;&gt;"",MATCH($D55,Υλικά!$B$3:$B$130,0),0))</f>
        <v>26</v>
      </c>
      <c r="G55" s="3">
        <v>250</v>
      </c>
      <c r="H55" s="16">
        <f>IF($C55&lt;&gt;"",$G55*INDEX(ΣυνδΑθρ!$B$2:$B$96,$F55,1)/INDEX(ΣυνδΑθρ!$J$2:$J$96,$F55,1),IF($D55&lt;&gt;"",$G55*INDEX(Υλικά!$G$3:$G$130,$F55,1)/INDEX(Υλικά!$E$3:$E$130,$F55,1),0))</f>
        <v>60</v>
      </c>
      <c r="I55" s="17">
        <f>IF($C55&lt;&gt;"",$G55*INDEX(ΣυνδΑθρ!$C$2:$C$100,$F55,1)/INDEX(ΣυνδΑθρ!$J$2:$J$96,$F55,1),IF($D55&lt;&gt;"",$G55*INDEX(Υλικά!$H$3:$H$130,$F55,1)/INDEX(Υλικά!$E$3:$E$130,$F55,1),0))</f>
        <v>0</v>
      </c>
      <c r="J55" s="18">
        <f>IF($C55&lt;&gt;"",$G55*INDEX(ΣυνδΑθρ!$D$2:$D$96,$F55,1)/INDEX(ΣυνδΑθρ!$J$2:$J$96,$F55,1),IF($D55&lt;&gt;"",$G55*INDEX(Υλικά!$I$3:$I$130,$F55,1)/INDEX(Υλικά!$E$3:$E$130,$F55,1),0))</f>
        <v>20</v>
      </c>
      <c r="K55" s="16">
        <f>$H55*Ref!$B$2</f>
        <v>240</v>
      </c>
      <c r="L55" s="17">
        <f>$I55*Ref!$B$3</f>
        <v>0</v>
      </c>
      <c r="M55" s="18">
        <f>$J55*Ref!$B$4</f>
        <v>180</v>
      </c>
      <c r="N55" s="18">
        <f>IF($C55&lt;&gt;"",0,IF($D55&lt;&gt;"",$G55*INDEX(Υλικά!$J$3:$J$130,$F55,1)/INDEX(Υλικά!$E$3:$E$130,$F55,1),0))</f>
        <v>0</v>
      </c>
      <c r="O55" s="19">
        <f t="shared" si="0"/>
        <v>420</v>
      </c>
      <c r="P55" s="3" t="s">
        <v>105</v>
      </c>
    </row>
    <row r="56" spans="1:16" x14ac:dyDescent="0.35">
      <c r="A56" s="15">
        <v>43673</v>
      </c>
      <c r="B56" s="7">
        <v>0.91666666666666663</v>
      </c>
      <c r="C56" s="3" t="s">
        <v>52</v>
      </c>
      <c r="D56" s="3"/>
      <c r="E56" s="3" t="str">
        <f>IF(C56&lt;&gt;"",INDEX(ΣυνδΑθρ!$I$2:$I$96,MATCH(C56,ΣυνδΑθρ!$A$2:$A$100,0),1),IF(D56&lt;&gt;"",INDEX(Υλικά!$D$3:$D$140,MATCH(D56,Υλικά!$B$3:$B$140,0),1),""))</f>
        <v>pc</v>
      </c>
      <c r="F56" s="10">
        <f>IF(C56&lt;&gt;"",MATCH($C56,ΣυνδΑθρ!$A$2:$A$100,0),IF(D56&lt;&gt;"",MATCH($D56,Υλικά!$B$3:$B$130,0),0))</f>
        <v>2</v>
      </c>
      <c r="G56" s="3">
        <v>1</v>
      </c>
      <c r="H56" s="16">
        <f>IF($C56&lt;&gt;"",$G56*INDEX(ΣυνδΑθρ!$B$2:$B$96,$F56,1)/INDEX(ΣυνδΑθρ!$J$2:$J$96,$F56,1),IF($D56&lt;&gt;"",$G56*INDEX(Υλικά!$G$3:$G$130,$F56,1)/INDEX(Υλικά!$E$3:$E$130,$F56,1),0))</f>
        <v>13.11</v>
      </c>
      <c r="I56" s="17">
        <f>IF($C56&lt;&gt;"",$G56*INDEX(ΣυνδΑθρ!$C$2:$C$100,$F56,1)/INDEX(ΣυνδΑθρ!$J$2:$J$96,$F56,1),IF($D56&lt;&gt;"",$G56*INDEX(Υλικά!$H$3:$H$130,$F56,1)/INDEX(Υλικά!$E$3:$E$130,$F56,1),0))</f>
        <v>24.55</v>
      </c>
      <c r="J56" s="18">
        <f>IF($C56&lt;&gt;"",$G56*INDEX(ΣυνδΑθρ!$D$2:$D$96,$F56,1)/INDEX(ΣυνδΑθρ!$J$2:$J$96,$F56,1),IF($D56&lt;&gt;"",$G56*INDEX(Υλικά!$I$3:$I$130,$F56,1)/INDEX(Υλικά!$E$3:$E$130,$F56,1),0))</f>
        <v>27.630000000000003</v>
      </c>
      <c r="K56" s="16">
        <f>$H56*Ref!$B$2</f>
        <v>52.44</v>
      </c>
      <c r="L56" s="17">
        <f>$I56*Ref!$B$3</f>
        <v>98.2</v>
      </c>
      <c r="M56" s="18">
        <f>$J56*Ref!$B$4</f>
        <v>248.67000000000002</v>
      </c>
      <c r="N56" s="18">
        <f>IF($C56&lt;&gt;"",0,IF($D56&lt;&gt;"",$G56*INDEX(Υλικά!$J$3:$J$130,$F56,1)/INDEX(Υλικά!$E$3:$E$130,$F56,1),0))</f>
        <v>0</v>
      </c>
      <c r="O56" s="19">
        <f t="shared" si="0"/>
        <v>399.31</v>
      </c>
      <c r="P56" s="3" t="s">
        <v>105</v>
      </c>
    </row>
    <row r="57" spans="1:16" x14ac:dyDescent="0.35">
      <c r="A57" s="15">
        <v>43673</v>
      </c>
      <c r="B57" s="7">
        <v>0.91666666666666663</v>
      </c>
      <c r="C57" s="3"/>
      <c r="D57" s="3" t="s">
        <v>150</v>
      </c>
      <c r="E57" s="3" t="str">
        <f>IF(C57&lt;&gt;"",INDEX(ΣυνδΑθρ!$I$2:$I$96,MATCH(C57,ΣυνδΑθρ!$A$2:$A$100,0),1),IF(D57&lt;&gt;"",INDEX(Υλικά!$D$3:$D$140,MATCH(D57,Υλικά!$B$3:$B$140,0),1),""))</f>
        <v>gr</v>
      </c>
      <c r="F57" s="10">
        <f>IF(C57&lt;&gt;"",MATCH($C57,ΣυνδΑθρ!$A$2:$A$100,0),IF(D57&lt;&gt;"",MATCH($D57,Υλικά!$B$3:$B$130,0),0))</f>
        <v>36</v>
      </c>
      <c r="G57" s="3">
        <v>1500</v>
      </c>
      <c r="H57" s="16">
        <f>IF($C57&lt;&gt;"",$G57*INDEX(ΣυνδΑθρ!$B$2:$B$96,$F57,1)/INDEX(ΣυνδΑθρ!$J$2:$J$96,$F57,1),IF($D57&lt;&gt;"",$G57*INDEX(Υλικά!$G$3:$G$130,$F57,1)/INDEX(Υλικά!$E$3:$E$130,$F57,1),0))</f>
        <v>7.5</v>
      </c>
      <c r="I57" s="17">
        <f>IF($C57&lt;&gt;"",$G57*INDEX(ΣυνδΑθρ!$C$2:$C$100,$F57,1)/INDEX(ΣυνδΑθρ!$J$2:$J$96,$F57,1),IF($D57&lt;&gt;"",$G57*INDEX(Υλικά!$H$3:$H$130,$F57,1)/INDEX(Υλικά!$E$3:$E$130,$F57,1),0))</f>
        <v>54</v>
      </c>
      <c r="J57" s="18">
        <f>IF($C57&lt;&gt;"",$G57*INDEX(ΣυνδΑθρ!$D$2:$D$96,$F57,1)/INDEX(ΣυνδΑθρ!$J$2:$J$96,$F57,1),IF($D57&lt;&gt;"",$G57*INDEX(Υλικά!$I$3:$I$130,$F57,1)/INDEX(Υλικά!$E$3:$E$130,$F57,1),0))</f>
        <v>0</v>
      </c>
      <c r="K57" s="16">
        <f>$H57*Ref!$B$2</f>
        <v>30</v>
      </c>
      <c r="L57" s="17">
        <f>$I57*Ref!$B$3</f>
        <v>216</v>
      </c>
      <c r="M57" s="18">
        <f>$J57*Ref!$B$4</f>
        <v>0</v>
      </c>
      <c r="N57" s="18">
        <f>IF($C57&lt;&gt;"",0,IF($D57&lt;&gt;"",$G57*INDEX(Υλικά!$J$3:$J$130,$F57,1)/INDEX(Υλικά!$E$3:$E$130,$F57,1),0))</f>
        <v>645</v>
      </c>
      <c r="O57" s="19">
        <f t="shared" si="0"/>
        <v>891</v>
      </c>
      <c r="P57" s="3" t="s">
        <v>105</v>
      </c>
    </row>
    <row r="58" spans="1:16" x14ac:dyDescent="0.35">
      <c r="A58" s="15">
        <v>43674</v>
      </c>
      <c r="B58" s="7">
        <v>0.375</v>
      </c>
      <c r="C58" s="3" t="s">
        <v>51</v>
      </c>
      <c r="D58" s="3"/>
      <c r="E58" s="3" t="str">
        <f>IF(C58&lt;&gt;"",INDEX(ΣυνδΑθρ!$I$2:$I$96,MATCH(C58,ΣυνδΑθρ!$A$2:$A$100,0),1),IF(D58&lt;&gt;"",INDEX(Υλικά!$D$3:$D$140,MATCH(D58,Υλικά!$B$3:$B$140,0),1),""))</f>
        <v>pc</v>
      </c>
      <c r="F58" s="10">
        <f>IF(C58&lt;&gt;"",MATCH($C58,ΣυνδΑθρ!$A$2:$A$100,0),IF(D58&lt;&gt;"",MATCH($D58,Υλικά!$B$3:$B$130,0),0))</f>
        <v>3</v>
      </c>
      <c r="G58" s="3">
        <v>1</v>
      </c>
      <c r="H58" s="16">
        <f>IF($C58&lt;&gt;"",$G58*INDEX(ΣυνδΑθρ!$B$2:$B$96,$F58,1)/INDEX(ΣυνδΑθρ!$J$2:$J$96,$F58,1),IF($D58&lt;&gt;"",$G58*INDEX(Υλικά!$G$3:$G$130,$F58,1)/INDEX(Υλικά!$E$3:$E$130,$F58,1),0))</f>
        <v>23.299999999999997</v>
      </c>
      <c r="I58" s="17">
        <f>IF($C58&lt;&gt;"",$G58*INDEX(ΣυνδΑθρ!$C$2:$C$100,$F58,1)/INDEX(ΣυνδΑθρ!$J$2:$J$96,$F58,1),IF($D58&lt;&gt;"",$G58*INDEX(Υλικά!$H$3:$H$130,$F58,1)/INDEX(Υλικά!$E$3:$E$130,$F58,1),0))</f>
        <v>36.5</v>
      </c>
      <c r="J58" s="18">
        <f>IF($C58&lt;&gt;"",$G58*INDEX(ΣυνδΑθρ!$D$2:$D$96,$F58,1)/INDEX(ΣυνδΑθρ!$J$2:$J$96,$F58,1),IF($D58&lt;&gt;"",$G58*INDEX(Υλικά!$I$3:$I$130,$F58,1)/INDEX(Υλικά!$E$3:$E$130,$F58,1),0))</f>
        <v>11.600000000000001</v>
      </c>
      <c r="K58" s="16">
        <f>$H58*Ref!$B$2</f>
        <v>93.199999999999989</v>
      </c>
      <c r="L58" s="17">
        <f>$I58*Ref!$B$3</f>
        <v>146</v>
      </c>
      <c r="M58" s="18">
        <f>$J58*Ref!$B$4</f>
        <v>104.4</v>
      </c>
      <c r="N58" s="18">
        <f>IF($C58&lt;&gt;"",0,IF($D58&lt;&gt;"",$G58*INDEX(Υλικά!$J$3:$J$130,$F58,1)/INDEX(Υλικά!$E$3:$E$130,$F58,1),0))</f>
        <v>0</v>
      </c>
      <c r="O58" s="19">
        <f t="shared" si="0"/>
        <v>343.6</v>
      </c>
      <c r="P58" s="3"/>
    </row>
    <row r="59" spans="1:16" x14ac:dyDescent="0.35">
      <c r="A59" s="15">
        <v>43674</v>
      </c>
      <c r="B59" s="7">
        <v>0.60416666666666663</v>
      </c>
      <c r="C59" s="3"/>
      <c r="D59" s="3" t="s">
        <v>18</v>
      </c>
      <c r="E59" s="3" t="str">
        <f>IF(C59&lt;&gt;"",INDEX(ΣυνδΑθρ!$I$2:$I$96,MATCH(C59,ΣυνδΑθρ!$A$2:$A$100,0),1),IF(D59&lt;&gt;"",INDEX(Υλικά!$D$3:$D$140,MATCH(D59,Υλικά!$B$3:$B$140,0),1),""))</f>
        <v>slc</v>
      </c>
      <c r="F59" s="10">
        <f>IF(C59&lt;&gt;"",MATCH($C59,ΣυνδΑθρ!$A$2:$A$100,0),IF(D59&lt;&gt;"",MATCH($D59,Υλικά!$B$3:$B$130,0),0))</f>
        <v>9</v>
      </c>
      <c r="G59" s="3">
        <v>1</v>
      </c>
      <c r="H59" s="16">
        <f>IF($C59&lt;&gt;"",$G59*INDEX(ΣυνδΑθρ!$B$2:$B$96,$F59,1)/INDEX(ΣυνδΑθρ!$J$2:$J$96,$F59,1),IF($D59&lt;&gt;"",$G59*INDEX(Υλικά!$G$3:$G$130,$F59,1)/INDEX(Υλικά!$E$3:$E$130,$F59,1),0))</f>
        <v>3</v>
      </c>
      <c r="I59" s="17">
        <f>IF($C59&lt;&gt;"",$G59*INDEX(ΣυνδΑθρ!$C$2:$C$100,$F59,1)/INDEX(ΣυνδΑθρ!$J$2:$J$96,$F59,1),IF($D59&lt;&gt;"",$G59*INDEX(Υλικά!$H$3:$H$130,$F59,1)/INDEX(Υλικά!$E$3:$E$130,$F59,1),0))</f>
        <v>11.7</v>
      </c>
      <c r="J59" s="18">
        <f>IF($C59&lt;&gt;"",$G59*INDEX(ΣυνδΑθρ!$D$2:$D$96,$F59,1)/INDEX(ΣυνδΑθρ!$J$2:$J$96,$F59,1),IF($D59&lt;&gt;"",$G59*INDEX(Υλικά!$I$3:$I$130,$F59,1)/INDEX(Υλικά!$E$3:$E$130,$F59,1),0))</f>
        <v>1.1000000000000001</v>
      </c>
      <c r="K59" s="16">
        <f>$H59*Ref!$B$2</f>
        <v>12</v>
      </c>
      <c r="L59" s="17">
        <f>$I59*Ref!$B$3</f>
        <v>46.8</v>
      </c>
      <c r="M59" s="18">
        <f>$J59*Ref!$B$4</f>
        <v>9.9</v>
      </c>
      <c r="N59" s="18">
        <f>IF($C59&lt;&gt;"",0,IF($D59&lt;&gt;"",$G59*INDEX(Υλικά!$J$3:$J$130,$F59,1)/INDEX(Υλικά!$E$3:$E$130,$F59,1),0))</f>
        <v>0</v>
      </c>
      <c r="O59" s="19">
        <f t="shared" si="0"/>
        <v>68.7</v>
      </c>
      <c r="P59" s="3"/>
    </row>
    <row r="60" spans="1:16" x14ac:dyDescent="0.35">
      <c r="A60" s="15">
        <v>43674</v>
      </c>
      <c r="B60" s="7">
        <v>0.60416666666666663</v>
      </c>
      <c r="C60" s="3"/>
      <c r="D60" s="3" t="s">
        <v>63</v>
      </c>
      <c r="E60" s="3" t="str">
        <f>IF(C60&lt;&gt;"",INDEX(ΣυνδΑθρ!$I$2:$I$96,MATCH(C60,ΣυνδΑθρ!$A$2:$A$100,0),1),IF(D60&lt;&gt;"",INDEX(Υλικά!$D$3:$D$140,MATCH(D60,Υλικά!$B$3:$B$140,0),1),""))</f>
        <v>pc</v>
      </c>
      <c r="F60" s="10">
        <f>IF(C60&lt;&gt;"",MATCH($C60,ΣυνδΑθρ!$A$2:$A$100,0),IF(D60&lt;&gt;"",MATCH($D60,Υλικά!$B$3:$B$130,0),0))</f>
        <v>23</v>
      </c>
      <c r="G60" s="3">
        <v>1</v>
      </c>
      <c r="H60" s="16">
        <f>IF($C60&lt;&gt;"",$G60*INDEX(ΣυνδΑθρ!$B$2:$B$96,$F60,1)/INDEX(ΣυνδΑθρ!$J$2:$J$96,$F60,1),IF($D60&lt;&gt;"",$G60*INDEX(Υλικά!$G$3:$G$130,$F60,1)/INDEX(Υλικά!$E$3:$E$130,$F60,1),0))</f>
        <v>47</v>
      </c>
      <c r="I60" s="17">
        <f>IF($C60&lt;&gt;"",$G60*INDEX(ΣυνδΑθρ!$C$2:$C$100,$F60,1)/INDEX(ΣυνδΑθρ!$J$2:$J$96,$F60,1),IF($D60&lt;&gt;"",$G60*INDEX(Υλικά!$H$3:$H$130,$F60,1)/INDEX(Υλικά!$E$3:$E$130,$F60,1),0))</f>
        <v>0</v>
      </c>
      <c r="J60" s="18">
        <f>IF($C60&lt;&gt;"",$G60*INDEX(ΣυνδΑθρ!$D$2:$D$96,$F60,1)/INDEX(ΣυνδΑθρ!$J$2:$J$96,$F60,1),IF($D60&lt;&gt;"",$G60*INDEX(Υλικά!$I$3:$I$130,$F60,1)/INDEX(Υλικά!$E$3:$E$130,$F60,1),0))</f>
        <v>1.2</v>
      </c>
      <c r="K60" s="16">
        <f>$H60*Ref!$B$2</f>
        <v>188</v>
      </c>
      <c r="L60" s="17">
        <f>$I60*Ref!$B$3</f>
        <v>0</v>
      </c>
      <c r="M60" s="18">
        <f>$J60*Ref!$B$4</f>
        <v>10.799999999999999</v>
      </c>
      <c r="N60" s="18">
        <f>IF($C60&lt;&gt;"",0,IF($D60&lt;&gt;"",$G60*INDEX(Υλικά!$J$3:$J$130,$F60,1)/INDEX(Υλικά!$E$3:$E$130,$F60,1),0))</f>
        <v>0</v>
      </c>
      <c r="O60" s="19">
        <f t="shared" si="0"/>
        <v>198.8</v>
      </c>
      <c r="P60" s="3"/>
    </row>
    <row r="61" spans="1:16" x14ac:dyDescent="0.35">
      <c r="A61" s="15">
        <v>43674</v>
      </c>
      <c r="B61" s="7">
        <v>0.60416666666666663</v>
      </c>
      <c r="C61" s="3"/>
      <c r="D61" s="3" t="s">
        <v>8</v>
      </c>
      <c r="E61" s="3" t="str">
        <f>IF(C61&lt;&gt;"",INDEX(ΣυνδΑθρ!$I$2:$I$96,MATCH(C61,ΣυνδΑθρ!$A$2:$A$100,0),1),IF(D61&lt;&gt;"",INDEX(Υλικά!$D$3:$D$140,MATCH(D61,Υλικά!$B$3:$B$140,0),1),""))</f>
        <v>gr</v>
      </c>
      <c r="F61" s="10">
        <f>IF(C61&lt;&gt;"",MATCH($C61,ΣυνδΑθρ!$A$2:$A$100,0),IF(D61&lt;&gt;"",MATCH($D61,Υλικά!$B$3:$B$130,0),0))</f>
        <v>3</v>
      </c>
      <c r="G61" s="3">
        <v>5</v>
      </c>
      <c r="H61" s="16">
        <f>IF($C61&lt;&gt;"",$G61*INDEX(ΣυνδΑθρ!$B$2:$B$96,$F61,1)/INDEX(ΣυνδΑθρ!$J$2:$J$96,$F61,1),IF($D61&lt;&gt;"",$G61*INDEX(Υλικά!$G$3:$G$130,$F61,1)/INDEX(Υλικά!$E$3:$E$130,$F61,1),0))</f>
        <v>0</v>
      </c>
      <c r="I61" s="17">
        <f>IF($C61&lt;&gt;"",$G61*INDEX(ΣυνδΑθρ!$C$2:$C$100,$F61,1)/INDEX(ΣυνδΑθρ!$J$2:$J$96,$F61,1),IF($D61&lt;&gt;"",$G61*INDEX(Υλικά!$H$3:$H$130,$F61,1)/INDEX(Υλικά!$E$3:$E$130,$F61,1),0))</f>
        <v>0</v>
      </c>
      <c r="J61" s="18">
        <f>IF($C61&lt;&gt;"",$G61*INDEX(ΣυνδΑθρ!$D$2:$D$96,$F61,1)/INDEX(ΣυνδΑθρ!$J$2:$J$96,$F61,1),IF($D61&lt;&gt;"",$G61*INDEX(Υλικά!$I$3:$I$130,$F61,1)/INDEX(Υλικά!$E$3:$E$130,$F61,1),0))</f>
        <v>4.665</v>
      </c>
      <c r="K61" s="16">
        <f>$H61*Ref!$B$2</f>
        <v>0</v>
      </c>
      <c r="L61" s="17">
        <f>$I61*Ref!$B$3</f>
        <v>0</v>
      </c>
      <c r="M61" s="18">
        <f>$J61*Ref!$B$4</f>
        <v>41.984999999999999</v>
      </c>
      <c r="N61" s="18">
        <f>IF($C61&lt;&gt;"",0,IF($D61&lt;&gt;"",$G61*INDEX(Υλικά!$J$3:$J$130,$F61,1)/INDEX(Υλικά!$E$3:$E$130,$F61,1),0))</f>
        <v>0</v>
      </c>
      <c r="O61" s="19">
        <f t="shared" si="0"/>
        <v>41.984999999999999</v>
      </c>
      <c r="P61" s="3"/>
    </row>
    <row r="62" spans="1:16" x14ac:dyDescent="0.35">
      <c r="A62" s="15">
        <v>43674</v>
      </c>
      <c r="B62" s="7">
        <v>0.75</v>
      </c>
      <c r="C62" s="3"/>
      <c r="D62" s="3" t="s">
        <v>71</v>
      </c>
      <c r="E62" s="3" t="str">
        <f>IF(C62&lt;&gt;"",INDEX(ΣυνδΑθρ!$I$2:$I$96,MATCH(C62,ΣυνδΑθρ!$A$2:$A$100,0),1),IF(D62&lt;&gt;"",INDEX(Υλικά!$D$3:$D$140,MATCH(D62,Υλικά!$B$3:$B$140,0),1),""))</f>
        <v>pc</v>
      </c>
      <c r="F62" s="10">
        <f>IF(C62&lt;&gt;"",MATCH($C62,ΣυνδΑθρ!$A$2:$A$100,0),IF(D62&lt;&gt;"",MATCH($D62,Υλικά!$B$3:$B$130,0),0))</f>
        <v>27</v>
      </c>
      <c r="G62" s="3">
        <v>1</v>
      </c>
      <c r="H62" s="16">
        <f>IF($C62&lt;&gt;"",$G62*INDEX(ΣυνδΑθρ!$B$2:$B$96,$F62,1)/INDEX(ΣυνδΑθρ!$J$2:$J$96,$F62,1),IF($D62&lt;&gt;"",$G62*INDEX(Υλικά!$G$3:$G$130,$F62,1)/INDEX(Υλικά!$E$3:$E$130,$F62,1),0))</f>
        <v>1.3</v>
      </c>
      <c r="I62" s="17">
        <f>IF($C62&lt;&gt;"",$G62*INDEX(ΣυνδΑθρ!$C$2:$C$100,$F62,1)/INDEX(ΣυνδΑθρ!$J$2:$J$96,$F62,1),IF($D62&lt;&gt;"",$G62*INDEX(Υλικά!$H$3:$H$130,$F62,1)/INDEX(Υλικά!$E$3:$E$130,$F62,1),0))</f>
        <v>13.8</v>
      </c>
      <c r="J62" s="18">
        <f>IF($C62&lt;&gt;"",$G62*INDEX(ΣυνδΑθρ!$D$2:$D$96,$F62,1)/INDEX(ΣυνδΑθρ!$J$2:$J$96,$F62,1),IF($D62&lt;&gt;"",$G62*INDEX(Υλικά!$I$3:$I$130,$F62,1)/INDEX(Υλικά!$E$3:$E$130,$F62,1),0))</f>
        <v>6</v>
      </c>
      <c r="K62" s="16">
        <f>$H62*Ref!$B$2</f>
        <v>5.2</v>
      </c>
      <c r="L62" s="17">
        <f>$I62*Ref!$B$3</f>
        <v>55.2</v>
      </c>
      <c r="M62" s="18">
        <f>$J62*Ref!$B$4</f>
        <v>54</v>
      </c>
      <c r="N62" s="18">
        <f>IF($C62&lt;&gt;"",0,IF($D62&lt;&gt;"",$G62*INDEX(Υλικά!$J$3:$J$130,$F62,1)/INDEX(Υλικά!$E$3:$E$130,$F62,1),0))</f>
        <v>0</v>
      </c>
      <c r="O62" s="19">
        <f t="shared" si="0"/>
        <v>114.4</v>
      </c>
      <c r="P62" s="3"/>
    </row>
    <row r="63" spans="1:16" x14ac:dyDescent="0.35">
      <c r="A63" s="15">
        <v>43674</v>
      </c>
      <c r="B63" s="7">
        <v>4.1666666666666664E-2</v>
      </c>
      <c r="C63" s="3"/>
      <c r="D63" s="3" t="s">
        <v>107</v>
      </c>
      <c r="E63" s="3" t="str">
        <f>IF(C63&lt;&gt;"",INDEX(ΣυνδΑθρ!$I$2:$I$96,MATCH(C63,ΣυνδΑθρ!$A$2:$A$100,0),1),IF(D63&lt;&gt;"",INDEX(Υλικά!$D$3:$D$140,MATCH(D63,Υλικά!$B$3:$B$140,0),1),""))</f>
        <v>pc</v>
      </c>
      <c r="F63" s="10">
        <f>IF(C63&lt;&gt;"",MATCH($C63,ΣυνδΑθρ!$A$2:$A$100,0),IF(D63&lt;&gt;"",MATCH($D63,Υλικά!$B$3:$B$130,0),0))</f>
        <v>40</v>
      </c>
      <c r="G63" s="3">
        <v>4</v>
      </c>
      <c r="H63" s="16">
        <f>IF($C63&lt;&gt;"",$G63*INDEX(ΣυνδΑθρ!$B$2:$B$96,$F63,1)/INDEX(ΣυνδΑθρ!$J$2:$J$96,$F63,1),IF($D63&lt;&gt;"",$G63*INDEX(Υλικά!$G$3:$G$130,$F63,1)/INDEX(Υλικά!$E$3:$E$130,$F63,1),0))</f>
        <v>40</v>
      </c>
      <c r="I63" s="17">
        <f>IF($C63&lt;&gt;"",$G63*INDEX(ΣυνδΑθρ!$C$2:$C$100,$F63,1)/INDEX(ΣυνδΑθρ!$J$2:$J$96,$F63,1),IF($D63&lt;&gt;"",$G63*INDEX(Υλικά!$H$3:$H$130,$F63,1)/INDEX(Υλικά!$E$3:$E$130,$F63,1),0))</f>
        <v>100</v>
      </c>
      <c r="J63" s="18">
        <f>IF($C63&lt;&gt;"",$G63*INDEX(ΣυνδΑθρ!$D$2:$D$96,$F63,1)/INDEX(ΣυνδΑθρ!$J$2:$J$96,$F63,1),IF($D63&lt;&gt;"",$G63*INDEX(Υλικά!$I$3:$I$130,$F63,1)/INDEX(Υλικά!$E$3:$E$130,$F63,1),0))</f>
        <v>28</v>
      </c>
      <c r="K63" s="16">
        <f>$H63*Ref!$B$2</f>
        <v>160</v>
      </c>
      <c r="L63" s="17">
        <f>$I63*Ref!$B$3</f>
        <v>400</v>
      </c>
      <c r="M63" s="18">
        <f>$J63*Ref!$B$4</f>
        <v>252</v>
      </c>
      <c r="N63" s="18">
        <f>IF($C63&lt;&gt;"",0,IF($D63&lt;&gt;"",$G63*INDEX(Υλικά!$J$3:$J$130,$F63,1)/INDEX(Υλικά!$E$3:$E$130,$F63,1),0))</f>
        <v>0</v>
      </c>
      <c r="O63" s="19">
        <f t="shared" si="0"/>
        <v>812</v>
      </c>
      <c r="P63" s="3"/>
    </row>
    <row r="64" spans="1:16" x14ac:dyDescent="0.35">
      <c r="A64" s="15">
        <v>43674</v>
      </c>
      <c r="B64" s="7">
        <v>4.1666666666666664E-2</v>
      </c>
      <c r="C64" s="3"/>
      <c r="D64" s="3" t="s">
        <v>150</v>
      </c>
      <c r="E64" s="3" t="str">
        <f>IF(C64&lt;&gt;"",INDEX(ΣυνδΑθρ!$I$2:$I$96,MATCH(C64,ΣυνδΑθρ!$A$2:$A$100,0),1),IF(D64&lt;&gt;"",INDEX(Υλικά!$D$3:$D$140,MATCH(D64,Υλικά!$B$3:$B$140,0),1),""))</f>
        <v>gr</v>
      </c>
      <c r="F64" s="10">
        <f>IF(C64&lt;&gt;"",MATCH($C64,ΣυνδΑθρ!$A$2:$A$100,0),IF(D64&lt;&gt;"",MATCH($D64,Υλικά!$B$3:$B$130,0),0))</f>
        <v>36</v>
      </c>
      <c r="G64" s="3">
        <v>350</v>
      </c>
      <c r="H64" s="16">
        <f>IF($C64&lt;&gt;"",$G64*INDEX(ΣυνδΑθρ!$B$2:$B$96,$F64,1)/INDEX(ΣυνδΑθρ!$J$2:$J$96,$F64,1),IF($D64&lt;&gt;"",$G64*INDEX(Υλικά!$G$3:$G$130,$F64,1)/INDEX(Υλικά!$E$3:$E$130,$F64,1),0))</f>
        <v>1.75</v>
      </c>
      <c r="I64" s="17">
        <f>IF($C64&lt;&gt;"",$G64*INDEX(ΣυνδΑθρ!$C$2:$C$100,$F64,1)/INDEX(ΣυνδΑθρ!$J$2:$J$96,$F64,1),IF($D64&lt;&gt;"",$G64*INDEX(Υλικά!$H$3:$H$130,$F64,1)/INDEX(Υλικά!$E$3:$E$130,$F64,1),0))</f>
        <v>12.6</v>
      </c>
      <c r="J64" s="18">
        <f>IF($C64&lt;&gt;"",$G64*INDEX(ΣυνδΑθρ!$D$2:$D$96,$F64,1)/INDEX(ΣυνδΑθρ!$J$2:$J$96,$F64,1),IF($D64&lt;&gt;"",$G64*INDEX(Υλικά!$I$3:$I$130,$F64,1)/INDEX(Υλικά!$E$3:$E$130,$F64,1),0))</f>
        <v>0</v>
      </c>
      <c r="K64" s="16">
        <f>$H64*Ref!$B$2</f>
        <v>7</v>
      </c>
      <c r="L64" s="17">
        <f>$I64*Ref!$B$3</f>
        <v>50.4</v>
      </c>
      <c r="M64" s="18">
        <f>$J64*Ref!$B$4</f>
        <v>0</v>
      </c>
      <c r="N64" s="18">
        <f>IF($C64&lt;&gt;"",0,IF($D64&lt;&gt;"",$G64*INDEX(Υλικά!$J$3:$J$130,$F64,1)/INDEX(Υλικά!$E$3:$E$130,$F64,1),0))</f>
        <v>150.5</v>
      </c>
      <c r="O64" s="19">
        <f t="shared" si="0"/>
        <v>207.9</v>
      </c>
      <c r="P64" s="3"/>
    </row>
    <row r="65" spans="1:16" x14ac:dyDescent="0.35">
      <c r="A65" s="15">
        <v>43675</v>
      </c>
      <c r="B65" s="7">
        <v>0.33333333333333331</v>
      </c>
      <c r="C65" s="3" t="s">
        <v>51</v>
      </c>
      <c r="D65" s="3"/>
      <c r="E65" s="3" t="str">
        <f>IF(C65&lt;&gt;"",INDEX(ΣυνδΑθρ!$I$2:$I$96,MATCH(C65,ΣυνδΑθρ!$A$2:$A$100,0),1),IF(D65&lt;&gt;"",INDEX(Υλικά!$D$3:$D$140,MATCH(D65,Υλικά!$B$3:$B$140,0),1),""))</f>
        <v>pc</v>
      </c>
      <c r="F65" s="10">
        <f>IF(C65&lt;&gt;"",MATCH($C65,ΣυνδΑθρ!$A$2:$A$100,0),IF(D65&lt;&gt;"",MATCH($D65,Υλικά!$B$3:$B$130,0),0))</f>
        <v>3</v>
      </c>
      <c r="G65" s="3">
        <v>1</v>
      </c>
      <c r="H65" s="16">
        <f>IF($C65&lt;&gt;"",$G65*INDEX(ΣυνδΑθρ!$B$2:$B$96,$F65,1)/INDEX(ΣυνδΑθρ!$J$2:$J$96,$F65,1),IF($D65&lt;&gt;"",$G65*INDEX(Υλικά!$G$3:$G$130,$F65,1)/INDEX(Υλικά!$E$3:$E$130,$F65,1),0))</f>
        <v>23.299999999999997</v>
      </c>
      <c r="I65" s="17">
        <f>IF($C65&lt;&gt;"",$G65*INDEX(ΣυνδΑθρ!$C$2:$C$100,$F65,1)/INDEX(ΣυνδΑθρ!$J$2:$J$96,$F65,1),IF($D65&lt;&gt;"",$G65*INDEX(Υλικά!$H$3:$H$130,$F65,1)/INDEX(Υλικά!$E$3:$E$130,$F65,1),0))</f>
        <v>36.5</v>
      </c>
      <c r="J65" s="18">
        <f>IF($C65&lt;&gt;"",$G65*INDEX(ΣυνδΑθρ!$D$2:$D$96,$F65,1)/INDEX(ΣυνδΑθρ!$J$2:$J$96,$F65,1),IF($D65&lt;&gt;"",$G65*INDEX(Υλικά!$I$3:$I$130,$F65,1)/INDEX(Υλικά!$E$3:$E$130,$F65,1),0))</f>
        <v>11.600000000000001</v>
      </c>
      <c r="K65" s="16">
        <f>$H65*Ref!$B$2</f>
        <v>93.199999999999989</v>
      </c>
      <c r="L65" s="17">
        <f>$I65*Ref!$B$3</f>
        <v>146</v>
      </c>
      <c r="M65" s="18">
        <f>$J65*Ref!$B$4</f>
        <v>104.4</v>
      </c>
      <c r="N65" s="18">
        <f>IF($C65&lt;&gt;"",0,IF($D65&lt;&gt;"",$G65*INDEX(Υλικά!$J$3:$J$130,$F65,1)/INDEX(Υλικά!$E$3:$E$130,$F65,1),0))</f>
        <v>0</v>
      </c>
      <c r="O65" s="19">
        <f t="shared" si="0"/>
        <v>343.6</v>
      </c>
      <c r="P65" s="3"/>
    </row>
    <row r="66" spans="1:16" x14ac:dyDescent="0.35">
      <c r="A66" s="15">
        <v>43675</v>
      </c>
      <c r="B66" s="7">
        <v>0.58333333333333337</v>
      </c>
      <c r="C66" s="3"/>
      <c r="D66" s="3" t="s">
        <v>42</v>
      </c>
      <c r="E66" s="3" t="str">
        <f>IF(C66&lt;&gt;"",INDEX(ΣυνδΑθρ!$I$2:$I$96,MATCH(C66,ΣυνδΑθρ!$A$2:$A$100,0),1),IF(D66&lt;&gt;"",INDEX(Υλικά!$D$3:$D$140,MATCH(D66,Υλικά!$B$3:$B$140,0),1),""))</f>
        <v>gr</v>
      </c>
      <c r="F66" s="10">
        <f>IF(C66&lt;&gt;"",MATCH($C66,ΣυνδΑθρ!$A$2:$A$100,0),IF(D66&lt;&gt;"",MATCH($D66,Υλικά!$B$3:$B$130,0),0))</f>
        <v>16</v>
      </c>
      <c r="G66" s="3">
        <v>230</v>
      </c>
      <c r="H66" s="16">
        <f>IF($C66&lt;&gt;"",$G66*INDEX(ΣυνδΑθρ!$B$2:$B$96,$F66,1)/INDEX(ΣυνδΑθρ!$J$2:$J$96,$F66,1),IF($D66&lt;&gt;"",$G66*INDEX(Υλικά!$G$3:$G$130,$F66,1)/INDEX(Υλικά!$E$3:$E$130,$F66,1),0))</f>
        <v>2.0699999999999998</v>
      </c>
      <c r="I66" s="17">
        <f>IF($C66&lt;&gt;"",$G66*INDEX(ΣυνδΑθρ!$C$2:$C$100,$F66,1)/INDEX(ΣυνδΑθρ!$J$2:$J$96,$F66,1),IF($D66&lt;&gt;"",$G66*INDEX(Υλικά!$H$3:$H$130,$F66,1)/INDEX(Υλικά!$E$3:$E$130,$F66,1),0))</f>
        <v>8.9700000000000006</v>
      </c>
      <c r="J66" s="18">
        <f>IF($C66&lt;&gt;"",$G66*INDEX(ΣυνδΑθρ!$D$2:$D$96,$F66,1)/INDEX(ΣυνδΑθρ!$J$2:$J$96,$F66,1),IF($D66&lt;&gt;"",$G66*INDEX(Υλικά!$I$3:$I$130,$F66,1)/INDEX(Υλικά!$E$3:$E$130,$F66,1),0))</f>
        <v>0.46</v>
      </c>
      <c r="K66" s="16">
        <f>$H66*Ref!$B$2</f>
        <v>8.2799999999999994</v>
      </c>
      <c r="L66" s="17">
        <f>$I66*Ref!$B$3</f>
        <v>35.880000000000003</v>
      </c>
      <c r="M66" s="18">
        <f>$J66*Ref!$B$4</f>
        <v>4.1400000000000006</v>
      </c>
      <c r="N66" s="18">
        <f>IF($C66&lt;&gt;"",0,IF($D66&lt;&gt;"",$G66*INDEX(Υλικά!$J$3:$J$130,$F66,1)/INDEX(Υλικά!$E$3:$E$130,$F66,1),0))</f>
        <v>0</v>
      </c>
      <c r="O66" s="19">
        <f t="shared" si="0"/>
        <v>48.300000000000004</v>
      </c>
      <c r="P66" s="3"/>
    </row>
    <row r="67" spans="1:16" x14ac:dyDescent="0.35">
      <c r="A67" s="15">
        <v>43675</v>
      </c>
      <c r="B67" s="7">
        <v>0.58333333333333337</v>
      </c>
      <c r="C67" s="3"/>
      <c r="D67" s="3" t="s">
        <v>46</v>
      </c>
      <c r="E67" s="3" t="str">
        <f>IF(C67&lt;&gt;"",INDEX(ΣυνδΑθρ!$I$2:$I$96,MATCH(C67,ΣυνδΑθρ!$A$2:$A$100,0),1),IF(D67&lt;&gt;"",INDEX(Υλικά!$D$3:$D$140,MATCH(D67,Υλικά!$B$3:$B$140,0),1),""))</f>
        <v>gr</v>
      </c>
      <c r="F67" s="10">
        <f>IF(C67&lt;&gt;"",MATCH($C67,ΣυνδΑθρ!$A$2:$A$100,0),IF(D67&lt;&gt;"",MATCH($D67,Υλικά!$B$3:$B$130,0),0))</f>
        <v>19</v>
      </c>
      <c r="G67" s="3">
        <v>57</v>
      </c>
      <c r="H67" s="16">
        <f>IF($C67&lt;&gt;"",$G67*INDEX(ΣυνδΑθρ!$B$2:$B$96,$F67,1)/INDEX(ΣυνδΑθρ!$J$2:$J$96,$F67,1),IF($D67&lt;&gt;"",$G67*INDEX(Υλικά!$G$3:$G$130,$F67,1)/INDEX(Υλικά!$E$3:$E$130,$F67,1),0))</f>
        <v>8.0939999999999994</v>
      </c>
      <c r="I67" s="17">
        <f>IF($C67&lt;&gt;"",$G67*INDEX(ΣυνδΑθρ!$C$2:$C$100,$F67,1)/INDEX(ΣυνδΑθρ!$J$2:$J$96,$F67,1),IF($D67&lt;&gt;"",$G67*INDEX(Υλικά!$H$3:$H$130,$F67,1)/INDEX(Υλικά!$E$3:$E$130,$F67,1),0))</f>
        <v>2.3369999999999997</v>
      </c>
      <c r="J67" s="18">
        <f>IF($C67&lt;&gt;"",$G67*INDEX(ΣυνδΑθρ!$D$2:$D$96,$F67,1)/INDEX(ΣυνδΑθρ!$J$2:$J$96,$F67,1),IF($D67&lt;&gt;"",$G67*INDEX(Υλικά!$I$3:$I$130,$F67,1)/INDEX(Υλικά!$E$3:$E$130,$F67,1),0))</f>
        <v>12.141000000000002</v>
      </c>
      <c r="K67" s="16">
        <f>$H67*Ref!$B$2</f>
        <v>32.375999999999998</v>
      </c>
      <c r="L67" s="17">
        <f>$I67*Ref!$B$3</f>
        <v>9.347999999999999</v>
      </c>
      <c r="M67" s="18">
        <f>$J67*Ref!$B$4</f>
        <v>109.26900000000002</v>
      </c>
      <c r="N67" s="18">
        <f>IF($C67&lt;&gt;"",0,IF($D67&lt;&gt;"",$G67*INDEX(Υλικά!$J$3:$J$130,$F67,1)/INDEX(Υλικά!$E$3:$E$130,$F67,1),0))</f>
        <v>0</v>
      </c>
      <c r="O67" s="19">
        <f t="shared" ref="O67:O131" si="1">SUM(K67:N67)</f>
        <v>150.99300000000002</v>
      </c>
      <c r="P67" s="3"/>
    </row>
    <row r="68" spans="1:16" x14ac:dyDescent="0.35">
      <c r="A68" s="15">
        <v>43675</v>
      </c>
      <c r="B68" s="7">
        <v>0.58333333333333337</v>
      </c>
      <c r="C68" s="3"/>
      <c r="D68" s="3" t="s">
        <v>44</v>
      </c>
      <c r="E68" s="3" t="str">
        <f>IF(C68&lt;&gt;"",INDEX(ΣυνδΑθρ!$I$2:$I$96,MATCH(C68,ΣυνδΑθρ!$A$2:$A$100,0),1),IF(D68&lt;&gt;"",INDEX(Υλικά!$D$3:$D$140,MATCH(D68,Υλικά!$B$3:$B$140,0),1),""))</f>
        <v>pc</v>
      </c>
      <c r="F68" s="10">
        <f>IF(C68&lt;&gt;"",MATCH($C68,ΣυνδΑθρ!$A$2:$A$100,0),IF(D68&lt;&gt;"",MATCH($D68,Υλικά!$B$3:$B$130,0),0))</f>
        <v>18</v>
      </c>
      <c r="G68" s="3">
        <v>10</v>
      </c>
      <c r="H68" s="16">
        <f>IF($C68&lt;&gt;"",$G68*INDEX(ΣυνδΑθρ!$B$2:$B$96,$F68,1)/INDEX(ΣυνδΑθρ!$J$2:$J$96,$F68,1),IF($D68&lt;&gt;"",$G68*INDEX(Υλικά!$G$3:$G$130,$F68,1)/INDEX(Υλικά!$E$3:$E$130,$F68,1),0))</f>
        <v>0.4</v>
      </c>
      <c r="I68" s="17">
        <f>IF($C68&lt;&gt;"",$G68*INDEX(ΣυνδΑθρ!$C$2:$C$100,$F68,1)/INDEX(ΣυνδΑθρ!$J$2:$J$96,$F68,1),IF($D68&lt;&gt;"",$G68*INDEX(Υλικά!$H$3:$H$130,$F68,1)/INDEX(Υλικά!$E$3:$E$130,$F68,1),0))</f>
        <v>2.8</v>
      </c>
      <c r="J68" s="18">
        <f>IF($C68&lt;&gt;"",$G68*INDEX(ΣυνδΑθρ!$D$2:$D$96,$F68,1)/INDEX(ΣυνδΑθρ!$J$2:$J$96,$F68,1),IF($D68&lt;&gt;"",$G68*INDEX(Υλικά!$I$3:$I$130,$F68,1)/INDEX(Υλικά!$E$3:$E$130,$F68,1),0))</f>
        <v>4.7</v>
      </c>
      <c r="K68" s="16">
        <f>$H68*Ref!$B$2</f>
        <v>1.6</v>
      </c>
      <c r="L68" s="17">
        <f>$I68*Ref!$B$3</f>
        <v>11.2</v>
      </c>
      <c r="M68" s="18">
        <f>$J68*Ref!$B$4</f>
        <v>42.300000000000004</v>
      </c>
      <c r="N68" s="18">
        <f>IF($C68&lt;&gt;"",0,IF($D68&lt;&gt;"",$G68*INDEX(Υλικά!$J$3:$J$130,$F68,1)/INDEX(Υλικά!$E$3:$E$130,$F68,1),0))</f>
        <v>0</v>
      </c>
      <c r="O68" s="19">
        <f t="shared" si="1"/>
        <v>55.1</v>
      </c>
      <c r="P68" s="3"/>
    </row>
    <row r="69" spans="1:16" x14ac:dyDescent="0.35">
      <c r="A69" s="15">
        <v>43675</v>
      </c>
      <c r="B69" s="7">
        <v>0.58333333333333337</v>
      </c>
      <c r="C69" s="3"/>
      <c r="D69" s="3" t="s">
        <v>20</v>
      </c>
      <c r="E69" s="3" t="str">
        <f>IF(C69&lt;&gt;"",INDEX(ΣυνδΑθρ!$I$2:$I$96,MATCH(C69,ΣυνδΑθρ!$A$2:$A$100,0),1),IF(D69&lt;&gt;"",INDEX(Υλικά!$D$3:$D$140,MATCH(D69,Υλικά!$B$3:$B$140,0),1),""))</f>
        <v>slc</v>
      </c>
      <c r="F69" s="10">
        <f>IF(C69&lt;&gt;"",MATCH($C69,ΣυνδΑθρ!$A$2:$A$100,0),IF(D69&lt;&gt;"",MATCH($D69,Υλικά!$B$3:$B$130,0),0))</f>
        <v>10</v>
      </c>
      <c r="G69" s="3">
        <v>1</v>
      </c>
      <c r="H69" s="16">
        <f>IF($C69&lt;&gt;"",$G69*INDEX(ΣυνδΑθρ!$B$2:$B$96,$F69,1)/INDEX(ΣυνδΑθρ!$J$2:$J$96,$F69,1),IF($D69&lt;&gt;"",$G69*INDEX(Υλικά!$G$3:$G$130,$F69,1)/INDEX(Υλικά!$E$3:$E$130,$F69,1),0))</f>
        <v>4.5</v>
      </c>
      <c r="I69" s="17">
        <f>IF($C69&lt;&gt;"",$G69*INDEX(ΣυνδΑθρ!$C$2:$C$100,$F69,1)/INDEX(ΣυνδΑθρ!$J$2:$J$96,$F69,1),IF($D69&lt;&gt;"",$G69*INDEX(Υλικά!$H$3:$H$130,$F69,1)/INDEX(Υλικά!$E$3:$E$130,$F69,1),0))</f>
        <v>26.1</v>
      </c>
      <c r="J69" s="18">
        <f>IF($C69&lt;&gt;"",$G69*INDEX(ΣυνδΑθρ!$D$2:$D$96,$F69,1)/INDEX(ΣυνδΑθρ!$J$2:$J$96,$F69,1),IF($D69&lt;&gt;"",$G69*INDEX(Υλικά!$I$3:$I$130,$F69,1)/INDEX(Υλικά!$E$3:$E$130,$F69,1),0))</f>
        <v>0.8</v>
      </c>
      <c r="K69" s="16">
        <f>$H69*Ref!$B$2</f>
        <v>18</v>
      </c>
      <c r="L69" s="17">
        <f>$I69*Ref!$B$3</f>
        <v>104.4</v>
      </c>
      <c r="M69" s="18">
        <f>$J69*Ref!$B$4</f>
        <v>7.2</v>
      </c>
      <c r="N69" s="18">
        <f>IF($C69&lt;&gt;"",0,IF($D69&lt;&gt;"",$G69*INDEX(Υλικά!$J$3:$J$130,$F69,1)/INDEX(Υλικά!$E$3:$E$130,$F69,1),0))</f>
        <v>0</v>
      </c>
      <c r="O69" s="19">
        <f t="shared" si="1"/>
        <v>129.6</v>
      </c>
      <c r="P69" s="3"/>
    </row>
    <row r="70" spans="1:16" x14ac:dyDescent="0.35">
      <c r="A70" s="15">
        <v>43675</v>
      </c>
      <c r="B70" s="7">
        <v>0.75</v>
      </c>
      <c r="C70" s="3"/>
      <c r="D70" s="3" t="s">
        <v>101</v>
      </c>
      <c r="E70" s="3" t="str">
        <f>IF(C70&lt;&gt;"",INDEX(ΣυνδΑθρ!$I$2:$I$96,MATCH(C70,ΣυνδΑθρ!$A$2:$A$100,0),1),IF(D70&lt;&gt;"",INDEX(Υλικά!$D$3:$D$140,MATCH(D70,Υλικά!$B$3:$B$140,0),1),""))</f>
        <v>gr</v>
      </c>
      <c r="F70" s="10">
        <f>IF(C70&lt;&gt;"",MATCH($C70,ΣυνδΑθρ!$A$2:$A$100,0),IF(D70&lt;&gt;"",MATCH($D70,Υλικά!$B$3:$B$130,0),0))</f>
        <v>31</v>
      </c>
      <c r="G70" s="3">
        <v>20</v>
      </c>
      <c r="H70" s="16">
        <f>IF($C70&lt;&gt;"",$G70*INDEX(ΣυνδΑθρ!$B$2:$B$96,$F70,1)/INDEX(ΣυνδΑθρ!$J$2:$J$96,$F70,1),IF($D70&lt;&gt;"",$G70*INDEX(Υλικά!$G$3:$G$130,$F70,1)/INDEX(Υλικά!$E$3:$E$130,$F70,1),0))</f>
        <v>2.2000000000000002</v>
      </c>
      <c r="I70" s="17">
        <f>IF($C70&lt;&gt;"",$G70*INDEX(ΣυνδΑθρ!$C$2:$C$100,$F70,1)/INDEX(ΣυνδΑθρ!$J$2:$J$96,$F70,1),IF($D70&lt;&gt;"",$G70*INDEX(Υλικά!$H$3:$H$130,$F70,1)/INDEX(Υλικά!$E$3:$E$130,$F70,1),0))</f>
        <v>6.8</v>
      </c>
      <c r="J70" s="18">
        <f>IF($C70&lt;&gt;"",$G70*INDEX(ΣυνδΑθρ!$D$2:$D$96,$F70,1)/INDEX(ΣυνδΑθρ!$J$2:$J$96,$F70,1),IF($D70&lt;&gt;"",$G70*INDEX(Υλικά!$I$3:$I$130,$F70,1)/INDEX(Υλικά!$E$3:$E$130,$F70,1),0))</f>
        <v>2.2000000000000002</v>
      </c>
      <c r="K70" s="16">
        <f>$H70*Ref!$B$2</f>
        <v>8.8000000000000007</v>
      </c>
      <c r="L70" s="17">
        <f>$I70*Ref!$B$3</f>
        <v>27.2</v>
      </c>
      <c r="M70" s="18">
        <f>$J70*Ref!$B$4</f>
        <v>19.8</v>
      </c>
      <c r="N70" s="18">
        <f>IF($C70&lt;&gt;"",0,IF($D70&lt;&gt;"",$G70*INDEX(Υλικά!$J$3:$J$130,$F70,1)/INDEX(Υλικά!$E$3:$E$130,$F70,1),0))</f>
        <v>0</v>
      </c>
      <c r="O70" s="19">
        <f t="shared" si="1"/>
        <v>55.8</v>
      </c>
      <c r="P70" s="3"/>
    </row>
    <row r="71" spans="1:16" x14ac:dyDescent="0.35">
      <c r="A71" s="15">
        <v>43675</v>
      </c>
      <c r="B71" s="7">
        <v>0.85416666666666663</v>
      </c>
      <c r="C71" s="3"/>
      <c r="D71" s="3" t="s">
        <v>21</v>
      </c>
      <c r="E71" s="3" t="str">
        <f>IF(C71&lt;&gt;"",INDEX(ΣυνδΑθρ!$I$2:$I$96,MATCH(C71,ΣυνδΑθρ!$A$2:$A$100,0),1),IF(D71&lt;&gt;"",INDEX(Υλικά!$D$3:$D$140,MATCH(D71,Υλικά!$B$3:$B$140,0),1),""))</f>
        <v>pc</v>
      </c>
      <c r="F71" s="10">
        <f>IF(C71&lt;&gt;"",MATCH($C71,ΣυνδΑθρ!$A$2:$A$100,0),IF(D71&lt;&gt;"",MATCH($D71,Υλικά!$B$3:$B$130,0),0))</f>
        <v>11</v>
      </c>
      <c r="G71" s="3">
        <v>0.5</v>
      </c>
      <c r="H71" s="16">
        <f>IF($C71&lt;&gt;"",$G71*INDEX(ΣυνδΑθρ!$B$2:$B$96,$F71,1)/INDEX(ΣυνδΑθρ!$J$2:$J$96,$F71,1),IF($D71&lt;&gt;"",$G71*INDEX(Υλικά!$G$3:$G$130,$F71,1)/INDEX(Υλικά!$E$3:$E$130,$F71,1),0))</f>
        <v>3.9</v>
      </c>
      <c r="I71" s="17">
        <f>IF($C71&lt;&gt;"",$G71*INDEX(ΣυνδΑθρ!$C$2:$C$100,$F71,1)/INDEX(ΣυνδΑθρ!$J$2:$J$96,$F71,1),IF($D71&lt;&gt;"",$G71*INDEX(Υλικά!$H$3:$H$130,$F71,1)/INDEX(Υλικά!$E$3:$E$130,$F71,1),0))</f>
        <v>0.33</v>
      </c>
      <c r="J71" s="18">
        <f>IF($C71&lt;&gt;"",$G71*INDEX(ΣυνδΑθρ!$D$2:$D$96,$F71,1)/INDEX(ΣυνδΑθρ!$J$2:$J$96,$F71,1),IF($D71&lt;&gt;"",$G71*INDEX(Υλικά!$I$3:$I$130,$F71,1)/INDEX(Υλικά!$E$3:$E$130,$F71,1),0))</f>
        <v>3.3</v>
      </c>
      <c r="K71" s="16">
        <f>$H71*Ref!$B$2</f>
        <v>15.6</v>
      </c>
      <c r="L71" s="17">
        <f>$I71*Ref!$B$3</f>
        <v>1.32</v>
      </c>
      <c r="M71" s="18">
        <f>$J71*Ref!$B$4</f>
        <v>29.7</v>
      </c>
      <c r="N71" s="18">
        <f>IF($C71&lt;&gt;"",0,IF($D71&lt;&gt;"",$G71*INDEX(Υλικά!$J$3:$J$130,$F71,1)/INDEX(Υλικά!$E$3:$E$130,$F71,1),0))</f>
        <v>0</v>
      </c>
      <c r="O71" s="19">
        <f t="shared" si="1"/>
        <v>46.62</v>
      </c>
      <c r="P71" s="3"/>
    </row>
    <row r="72" spans="1:16" x14ac:dyDescent="0.35">
      <c r="A72" s="15">
        <v>43675</v>
      </c>
      <c r="B72" s="7">
        <v>0.9375</v>
      </c>
      <c r="C72" s="3"/>
      <c r="D72" s="3" t="s">
        <v>21</v>
      </c>
      <c r="E72" s="3" t="str">
        <f>IF(C72&lt;&gt;"",INDEX(ΣυνδΑθρ!$I$2:$I$96,MATCH(C72,ΣυνδΑθρ!$A$2:$A$100,0),1),IF(D72&lt;&gt;"",INDEX(Υλικά!$D$3:$D$140,MATCH(D72,Υλικά!$B$3:$B$140,0),1),""))</f>
        <v>pc</v>
      </c>
      <c r="F72" s="10">
        <f>IF(C72&lt;&gt;"",MATCH($C72,ΣυνδΑθρ!$A$2:$A$100,0),IF(D72&lt;&gt;"",MATCH($D72,Υλικά!$B$3:$B$130,0),0))</f>
        <v>11</v>
      </c>
      <c r="G72" s="3">
        <v>1</v>
      </c>
      <c r="H72" s="16">
        <f>IF($C72&lt;&gt;"",$G72*INDEX(ΣυνδΑθρ!$B$2:$B$96,$F72,1)/INDEX(ΣυνδΑθρ!$J$2:$J$96,$F72,1),IF($D72&lt;&gt;"",$G72*INDEX(Υλικά!$G$3:$G$130,$F72,1)/INDEX(Υλικά!$E$3:$E$130,$F72,1),0))</f>
        <v>7.8</v>
      </c>
      <c r="I72" s="17">
        <f>IF($C72&lt;&gt;"",$G72*INDEX(ΣυνδΑθρ!$C$2:$C$100,$F72,1)/INDEX(ΣυνδΑθρ!$J$2:$J$96,$F72,1),IF($D72&lt;&gt;"",$G72*INDEX(Υλικά!$H$3:$H$130,$F72,1)/INDEX(Υλικά!$E$3:$E$130,$F72,1),0))</f>
        <v>0.66</v>
      </c>
      <c r="J72" s="18">
        <f>IF($C72&lt;&gt;"",$G72*INDEX(ΣυνδΑθρ!$D$2:$D$96,$F72,1)/INDEX(ΣυνδΑθρ!$J$2:$J$96,$F72,1),IF($D72&lt;&gt;"",$G72*INDEX(Υλικά!$I$3:$I$130,$F72,1)/INDEX(Υλικά!$E$3:$E$130,$F72,1),0))</f>
        <v>6.6</v>
      </c>
      <c r="K72" s="16">
        <f>$H72*Ref!$B$2</f>
        <v>31.2</v>
      </c>
      <c r="L72" s="17">
        <f>$I72*Ref!$B$3</f>
        <v>2.64</v>
      </c>
      <c r="M72" s="18">
        <f>$J72*Ref!$B$4</f>
        <v>59.4</v>
      </c>
      <c r="N72" s="18">
        <f>IF($C72&lt;&gt;"",0,IF($D72&lt;&gt;"",$G72*INDEX(Υλικά!$J$3:$J$130,$F72,1)/INDEX(Υλικά!$E$3:$E$130,$F72,1),0))</f>
        <v>0</v>
      </c>
      <c r="O72" s="19">
        <f t="shared" si="1"/>
        <v>93.24</v>
      </c>
      <c r="P72" s="3"/>
    </row>
    <row r="73" spans="1:16" x14ac:dyDescent="0.35">
      <c r="A73" s="15">
        <v>43675</v>
      </c>
      <c r="B73" s="7">
        <v>0.9375</v>
      </c>
      <c r="C73" s="3"/>
      <c r="D73" s="3" t="s">
        <v>62</v>
      </c>
      <c r="E73" s="3" t="str">
        <f>IF(C73&lt;&gt;"",INDEX(ΣυνδΑθρ!$I$2:$I$96,MATCH(C73,ΣυνδΑθρ!$A$2:$A$100,0),1),IF(D73&lt;&gt;"",INDEX(Υλικά!$D$3:$D$140,MATCH(D73,Υλικά!$B$3:$B$140,0),1),""))</f>
        <v>gr</v>
      </c>
      <c r="F73" s="10">
        <f>IF(C73&lt;&gt;"",MATCH($C73,ΣυνδΑθρ!$A$2:$A$100,0),IF(D73&lt;&gt;"",MATCH($D73,Υλικά!$B$3:$B$130,0),0))</f>
        <v>22</v>
      </c>
      <c r="G73" s="3">
        <v>60</v>
      </c>
      <c r="H73" s="16">
        <f>IF($C73&lt;&gt;"",$G73*INDEX(ΣυνδΑθρ!$B$2:$B$96,$F73,1)/INDEX(ΣυνδΑθρ!$J$2:$J$96,$F73,1),IF($D73&lt;&gt;"",$G73*INDEX(Υλικά!$G$3:$G$130,$F73,1)/INDEX(Υλικά!$E$3:$E$130,$F73,1),0))</f>
        <v>6.9</v>
      </c>
      <c r="I73" s="17">
        <f>IF($C73&lt;&gt;"",$G73*INDEX(ΣυνδΑθρ!$C$2:$C$100,$F73,1)/INDEX(ΣυνδΑθρ!$J$2:$J$96,$F73,1),IF($D73&lt;&gt;"",$G73*INDEX(Υλικά!$H$3:$H$130,$F73,1)/INDEX(Υλικά!$E$3:$E$130,$F73,1),0))</f>
        <v>0.84</v>
      </c>
      <c r="J73" s="18">
        <f>IF($C73&lt;&gt;"",$G73*INDEX(ΣυνδΑθρ!$D$2:$D$96,$F73,1)/INDEX(ΣυνδΑθρ!$J$2:$J$96,$F73,1),IF($D73&lt;&gt;"",$G73*INDEX(Υλικά!$I$3:$I$130,$F73,1)/INDEX(Υλικά!$E$3:$E$130,$F73,1),0))</f>
        <v>7.44</v>
      </c>
      <c r="K73" s="16">
        <f>$H73*Ref!$B$2</f>
        <v>27.6</v>
      </c>
      <c r="L73" s="17">
        <f>$I73*Ref!$B$3</f>
        <v>3.36</v>
      </c>
      <c r="M73" s="18">
        <f>$J73*Ref!$B$4</f>
        <v>66.960000000000008</v>
      </c>
      <c r="N73" s="18">
        <f>IF($C73&lt;&gt;"",0,IF($D73&lt;&gt;"",$G73*INDEX(Υλικά!$J$3:$J$130,$F73,1)/INDEX(Υλικά!$E$3:$E$130,$F73,1),0))</f>
        <v>0</v>
      </c>
      <c r="O73" s="19">
        <f t="shared" si="1"/>
        <v>97.920000000000016</v>
      </c>
      <c r="P73" s="3"/>
    </row>
    <row r="74" spans="1:16" x14ac:dyDescent="0.35">
      <c r="A74" s="15">
        <v>43675</v>
      </c>
      <c r="B74" s="7">
        <v>0.9375</v>
      </c>
      <c r="C74" s="3"/>
      <c r="D74" s="3" t="s">
        <v>18</v>
      </c>
      <c r="E74" s="3" t="str">
        <f>IF(C74&lt;&gt;"",INDEX(ΣυνδΑθρ!$I$2:$I$96,MATCH(C74,ΣυνδΑθρ!$A$2:$A$100,0),1),IF(D74&lt;&gt;"",INDEX(Υλικά!$D$3:$D$140,MATCH(D74,Υλικά!$B$3:$B$140,0),1),""))</f>
        <v>slc</v>
      </c>
      <c r="F74" s="10">
        <f>IF(C74&lt;&gt;"",MATCH($C74,ΣυνδΑθρ!$A$2:$A$100,0),IF(D74&lt;&gt;"",MATCH($D74,Υλικά!$B$3:$B$130,0),0))</f>
        <v>9</v>
      </c>
      <c r="G74" s="3">
        <v>1</v>
      </c>
      <c r="H74" s="16">
        <f>IF($C74&lt;&gt;"",$G74*INDEX(ΣυνδΑθρ!$B$2:$B$96,$F74,1)/INDEX(ΣυνδΑθρ!$J$2:$J$96,$F74,1),IF($D74&lt;&gt;"",$G74*INDEX(Υλικά!$G$3:$G$130,$F74,1)/INDEX(Υλικά!$E$3:$E$130,$F74,1),0))</f>
        <v>3</v>
      </c>
      <c r="I74" s="17">
        <f>IF($C74&lt;&gt;"",$G74*INDEX(ΣυνδΑθρ!$C$2:$C$100,$F74,1)/INDEX(ΣυνδΑθρ!$J$2:$J$96,$F74,1),IF($D74&lt;&gt;"",$G74*INDEX(Υλικά!$H$3:$H$130,$F74,1)/INDEX(Υλικά!$E$3:$E$130,$F74,1),0))</f>
        <v>11.7</v>
      </c>
      <c r="J74" s="18">
        <f>IF($C74&lt;&gt;"",$G74*INDEX(ΣυνδΑθρ!$D$2:$D$96,$F74,1)/INDEX(ΣυνδΑθρ!$J$2:$J$96,$F74,1),IF($D74&lt;&gt;"",$G74*INDEX(Υλικά!$I$3:$I$130,$F74,1)/INDEX(Υλικά!$E$3:$E$130,$F74,1),0))</f>
        <v>1.1000000000000001</v>
      </c>
      <c r="K74" s="16">
        <f>$H74*Ref!$B$2</f>
        <v>12</v>
      </c>
      <c r="L74" s="17">
        <f>$I74*Ref!$B$3</f>
        <v>46.8</v>
      </c>
      <c r="M74" s="18">
        <f>$J74*Ref!$B$4</f>
        <v>9.9</v>
      </c>
      <c r="N74" s="18">
        <f>IF($C74&lt;&gt;"",0,IF($D74&lt;&gt;"",$G74*INDEX(Υλικά!$J$3:$J$130,$F74,1)/INDEX(Υλικά!$E$3:$E$130,$F74,1),0))</f>
        <v>0</v>
      </c>
      <c r="O74" s="19">
        <f t="shared" si="1"/>
        <v>68.7</v>
      </c>
      <c r="P74" s="3"/>
    </row>
    <row r="75" spans="1:16" x14ac:dyDescent="0.35">
      <c r="A75" s="15">
        <v>43675</v>
      </c>
      <c r="B75" s="7">
        <v>0.9375</v>
      </c>
      <c r="C75" s="3" t="s">
        <v>108</v>
      </c>
      <c r="D75" s="3"/>
      <c r="E75" s="3" t="str">
        <f>IF(C75&lt;&gt;"",INDEX(ΣυνδΑθρ!$I$2:$I$96,MATCH(C75,ΣυνδΑθρ!$A$2:$A$100,0),1),IF(D75&lt;&gt;"",INDEX(Υλικά!$D$3:$D$140,MATCH(D75,Υλικά!$B$3:$B$140,0),1),""))</f>
        <v>gr</v>
      </c>
      <c r="F75" s="10">
        <f>IF(C75&lt;&gt;"",MATCH($C75,ΣυνδΑθρ!$A$2:$A$100,0),IF(D75&lt;&gt;"",MATCH($D75,Υλικά!$B$3:$B$130,0),0))</f>
        <v>9</v>
      </c>
      <c r="G75" s="3">
        <v>200</v>
      </c>
      <c r="H75" s="16">
        <f>IF($C75&lt;&gt;"",$G75*INDEX(ΣυνδΑθρ!$B$2:$B$96,$F75,1)/INDEX(ΣυνδΑθρ!$J$2:$J$96,$F75,1),IF($D75&lt;&gt;"",$G75*INDEX(Υλικά!$G$3:$G$130,$F75,1)/INDEX(Υλικά!$E$3:$E$130,$F75,1),0))</f>
        <v>4.636000000000001</v>
      </c>
      <c r="I75" s="17">
        <f>IF($C75&lt;&gt;"",$G75*INDEX(ΣυνδΑθρ!$C$2:$C$100,$F75,1)/INDEX(ΣυνδΑθρ!$J$2:$J$96,$F75,1),IF($D75&lt;&gt;"",$G75*INDEX(Υλικά!$H$3:$H$130,$F75,1)/INDEX(Υλικά!$E$3:$E$130,$F75,1),0))</f>
        <v>19.823999999999998</v>
      </c>
      <c r="J75" s="18">
        <f>IF($C75&lt;&gt;"",$G75*INDEX(ΣυνδΑθρ!$D$2:$D$96,$F75,1)/INDEX(ΣυνδΑθρ!$J$2:$J$96,$F75,1),IF($D75&lt;&gt;"",$G75*INDEX(Υλικά!$I$3:$I$130,$F75,1)/INDEX(Υλικά!$E$3:$E$130,$F75,1),0))</f>
        <v>4.7640000000000002</v>
      </c>
      <c r="K75" s="16">
        <f>$H75*Ref!$B$2</f>
        <v>18.544000000000004</v>
      </c>
      <c r="L75" s="17">
        <f>$I75*Ref!$B$3</f>
        <v>79.295999999999992</v>
      </c>
      <c r="M75" s="18">
        <f>$J75*Ref!$B$4</f>
        <v>42.876000000000005</v>
      </c>
      <c r="N75" s="18">
        <f>IF($C75&lt;&gt;"",0,IF($D75&lt;&gt;"",$G75*INDEX(Υλικά!$J$3:$J$130,$F75,1)/INDEX(Υλικά!$E$3:$E$130,$F75,1),0))</f>
        <v>0</v>
      </c>
      <c r="O75" s="19">
        <f t="shared" si="1"/>
        <v>140.71600000000001</v>
      </c>
      <c r="P75" s="3"/>
    </row>
    <row r="76" spans="1:16" x14ac:dyDescent="0.35">
      <c r="A76" s="15">
        <v>43676</v>
      </c>
      <c r="B76" s="7">
        <v>0.36458333333333331</v>
      </c>
      <c r="C76" s="3" t="s">
        <v>51</v>
      </c>
      <c r="D76" s="3"/>
      <c r="E76" s="3" t="str">
        <f>IF(C76&lt;&gt;"",INDEX(ΣυνδΑθρ!$I$2:$I$96,MATCH(C76,ΣυνδΑθρ!$A$2:$A$100,0),1),IF(D76&lt;&gt;"",INDEX(Υλικά!$D$3:$D$140,MATCH(D76,Υλικά!$B$3:$B$140,0),1),""))</f>
        <v>pc</v>
      </c>
      <c r="F76" s="10">
        <f>IF(C76&lt;&gt;"",MATCH($C76,ΣυνδΑθρ!$A$2:$A$100,0),IF(D76&lt;&gt;"",MATCH($D76,Υλικά!$B$3:$B$130,0),0))</f>
        <v>3</v>
      </c>
      <c r="G76" s="3">
        <v>1</v>
      </c>
      <c r="H76" s="16">
        <f>IF($C76&lt;&gt;"",$G76*INDEX(ΣυνδΑθρ!$B$2:$B$96,$F76,1)/INDEX(ΣυνδΑθρ!$J$2:$J$96,$F76,1),IF($D76&lt;&gt;"",$G76*INDEX(Υλικά!$G$3:$G$130,$F76,1)/INDEX(Υλικά!$E$3:$E$130,$F76,1),0))</f>
        <v>23.299999999999997</v>
      </c>
      <c r="I76" s="17">
        <f>IF($C76&lt;&gt;"",$G76*INDEX(ΣυνδΑθρ!$C$2:$C$100,$F76,1)/INDEX(ΣυνδΑθρ!$J$2:$J$96,$F76,1),IF($D76&lt;&gt;"",$G76*INDEX(Υλικά!$H$3:$H$130,$F76,1)/INDEX(Υλικά!$E$3:$E$130,$F76,1),0))</f>
        <v>36.5</v>
      </c>
      <c r="J76" s="18">
        <f>IF($C76&lt;&gt;"",$G76*INDEX(ΣυνδΑθρ!$D$2:$D$96,$F76,1)/INDEX(ΣυνδΑθρ!$J$2:$J$96,$F76,1),IF($D76&lt;&gt;"",$G76*INDEX(Υλικά!$I$3:$I$130,$F76,1)/INDEX(Υλικά!$E$3:$E$130,$F76,1),0))</f>
        <v>11.600000000000001</v>
      </c>
      <c r="K76" s="16">
        <f>$H76*Ref!$B$2</f>
        <v>93.199999999999989</v>
      </c>
      <c r="L76" s="17">
        <f>$I76*Ref!$B$3</f>
        <v>146</v>
      </c>
      <c r="M76" s="18">
        <f>$J76*Ref!$B$4</f>
        <v>104.4</v>
      </c>
      <c r="N76" s="18">
        <f>IF($C76&lt;&gt;"",0,IF($D76&lt;&gt;"",$G76*INDEX(Υλικά!$J$3:$J$130,$F76,1)/INDEX(Υλικά!$E$3:$E$130,$F76,1),0))</f>
        <v>0</v>
      </c>
      <c r="O76" s="19">
        <f t="shared" si="1"/>
        <v>343.6</v>
      </c>
      <c r="P76" s="3"/>
    </row>
    <row r="77" spans="1:16" x14ac:dyDescent="0.35">
      <c r="A77" s="15">
        <v>43676</v>
      </c>
      <c r="B77" s="7">
        <v>0.47916666666666669</v>
      </c>
      <c r="C77" s="3"/>
      <c r="D77" s="3" t="s">
        <v>21</v>
      </c>
      <c r="E77" s="3" t="str">
        <f>IF(C77&lt;&gt;"",INDEX(ΣυνδΑθρ!$I$2:$I$96,MATCH(C77,ΣυνδΑθρ!$A$2:$A$100,0),1),IF(D77&lt;&gt;"",INDEX(Υλικά!$D$3:$D$140,MATCH(D77,Υλικά!$B$3:$B$140,0),1),""))</f>
        <v>pc</v>
      </c>
      <c r="F77" s="10">
        <f>IF(C77&lt;&gt;"",MATCH($C77,ΣυνδΑθρ!$A$2:$A$100,0),IF(D77&lt;&gt;"",MATCH($D77,Υλικά!$B$3:$B$130,0),0))</f>
        <v>11</v>
      </c>
      <c r="G77" s="3">
        <v>1</v>
      </c>
      <c r="H77" s="16">
        <f>IF($C77&lt;&gt;"",$G77*INDEX(ΣυνδΑθρ!$B$2:$B$96,$F77,1)/INDEX(ΣυνδΑθρ!$J$2:$J$96,$F77,1),IF($D77&lt;&gt;"",$G77*INDEX(Υλικά!$G$3:$G$130,$F77,1)/INDEX(Υλικά!$E$3:$E$130,$F77,1),0))</f>
        <v>7.8</v>
      </c>
      <c r="I77" s="17">
        <f>IF($C77&lt;&gt;"",$G77*INDEX(ΣυνδΑθρ!$C$2:$C$100,$F77,1)/INDEX(ΣυνδΑθρ!$J$2:$J$96,$F77,1),IF($D77&lt;&gt;"",$G77*INDEX(Υλικά!$H$3:$H$130,$F77,1)/INDEX(Υλικά!$E$3:$E$130,$F77,1),0))</f>
        <v>0.66</v>
      </c>
      <c r="J77" s="18">
        <f>IF($C77&lt;&gt;"",$G77*INDEX(ΣυνδΑθρ!$D$2:$D$96,$F77,1)/INDEX(ΣυνδΑθρ!$J$2:$J$96,$F77,1),IF($D77&lt;&gt;"",$G77*INDEX(Υλικά!$I$3:$I$130,$F77,1)/INDEX(Υλικά!$E$3:$E$130,$F77,1),0))</f>
        <v>6.6</v>
      </c>
      <c r="K77" s="16">
        <f>$H77*Ref!$B$2</f>
        <v>31.2</v>
      </c>
      <c r="L77" s="17">
        <f>$I77*Ref!$B$3</f>
        <v>2.64</v>
      </c>
      <c r="M77" s="18">
        <f>$J77*Ref!$B$4</f>
        <v>59.4</v>
      </c>
      <c r="N77" s="18">
        <f>IF($C77&lt;&gt;"",0,IF($D77&lt;&gt;"",$G77*INDEX(Υλικά!$J$3:$J$130,$F77,1)/INDEX(Υλικά!$E$3:$E$130,$F77,1),0))</f>
        <v>0</v>
      </c>
      <c r="O77" s="19">
        <f t="shared" si="1"/>
        <v>93.24</v>
      </c>
      <c r="P77" s="3"/>
    </row>
    <row r="78" spans="1:16" x14ac:dyDescent="0.35">
      <c r="A78" s="15">
        <v>43676</v>
      </c>
      <c r="B78" s="7">
        <v>0.47916666666666669</v>
      </c>
      <c r="C78" s="3"/>
      <c r="D78" s="3" t="s">
        <v>18</v>
      </c>
      <c r="E78" s="3" t="str">
        <f>IF(C78&lt;&gt;"",INDEX(ΣυνδΑθρ!$I$2:$I$96,MATCH(C78,ΣυνδΑθρ!$A$2:$A$100,0),1),IF(D78&lt;&gt;"",INDEX(Υλικά!$D$3:$D$140,MATCH(D78,Υλικά!$B$3:$B$140,0),1),""))</f>
        <v>slc</v>
      </c>
      <c r="F78" s="10">
        <f>IF(C78&lt;&gt;"",MATCH($C78,ΣυνδΑθρ!$A$2:$A$100,0),IF(D78&lt;&gt;"",MATCH($D78,Υλικά!$B$3:$B$130,0),0))</f>
        <v>9</v>
      </c>
      <c r="G78" s="3">
        <v>1</v>
      </c>
      <c r="H78" s="16">
        <f>IF($C78&lt;&gt;"",$G78*INDEX(ΣυνδΑθρ!$B$2:$B$96,$F78,1)/INDEX(ΣυνδΑθρ!$J$2:$J$96,$F78,1),IF($D78&lt;&gt;"",$G78*INDEX(Υλικά!$G$3:$G$130,$F78,1)/INDEX(Υλικά!$E$3:$E$130,$F78,1),0))</f>
        <v>3</v>
      </c>
      <c r="I78" s="17">
        <f>IF($C78&lt;&gt;"",$G78*INDEX(ΣυνδΑθρ!$C$2:$C$100,$F78,1)/INDEX(ΣυνδΑθρ!$J$2:$J$96,$F78,1),IF($D78&lt;&gt;"",$G78*INDEX(Υλικά!$H$3:$H$130,$F78,1)/INDEX(Υλικά!$E$3:$E$130,$F78,1),0))</f>
        <v>11.7</v>
      </c>
      <c r="J78" s="18">
        <f>IF($C78&lt;&gt;"",$G78*INDEX(ΣυνδΑθρ!$D$2:$D$96,$F78,1)/INDEX(ΣυνδΑθρ!$J$2:$J$96,$F78,1),IF($D78&lt;&gt;"",$G78*INDEX(Υλικά!$I$3:$I$130,$F78,1)/INDEX(Υλικά!$E$3:$E$130,$F78,1),0))</f>
        <v>1.1000000000000001</v>
      </c>
      <c r="K78" s="16">
        <f>$H78*Ref!$B$2</f>
        <v>12</v>
      </c>
      <c r="L78" s="17">
        <f>$I78*Ref!$B$3</f>
        <v>46.8</v>
      </c>
      <c r="M78" s="18">
        <f>$J78*Ref!$B$4</f>
        <v>9.9</v>
      </c>
      <c r="N78" s="18">
        <f>IF($C78&lt;&gt;"",0,IF($D78&lt;&gt;"",$G78*INDEX(Υλικά!$J$3:$J$130,$F78,1)/INDEX(Υλικά!$E$3:$E$130,$F78,1),0))</f>
        <v>0</v>
      </c>
      <c r="O78" s="19">
        <f t="shared" si="1"/>
        <v>68.7</v>
      </c>
      <c r="P78" s="3"/>
    </row>
    <row r="79" spans="1:16" x14ac:dyDescent="0.35">
      <c r="A79" s="15">
        <v>43676</v>
      </c>
      <c r="B79" s="7">
        <v>0.47916666666666669</v>
      </c>
      <c r="C79" s="3"/>
      <c r="D79" s="3" t="s">
        <v>110</v>
      </c>
      <c r="E79" s="3" t="str">
        <f>IF(C79&lt;&gt;"",INDEX(ΣυνδΑθρ!$I$2:$I$96,MATCH(C79,ΣυνδΑθρ!$A$2:$A$100,0),1),IF(D79&lt;&gt;"",INDEX(Υλικά!$D$3:$D$140,MATCH(D79,Υλικά!$B$3:$B$140,0),1),""))</f>
        <v>gr</v>
      </c>
      <c r="F79" s="10">
        <f>IF(C79&lt;&gt;"",MATCH($C79,ΣυνδΑθρ!$A$2:$A$100,0),IF(D79&lt;&gt;"",MATCH($D79,Υλικά!$B$3:$B$130,0),0))</f>
        <v>42</v>
      </c>
      <c r="G79" s="3">
        <v>30</v>
      </c>
      <c r="H79" s="16">
        <f>IF($C79&lt;&gt;"",$G79*INDEX(ΣυνδΑθρ!$B$2:$B$96,$F79,1)/INDEX(ΣυνδΑθρ!$J$2:$J$96,$F79,1),IF($D79&lt;&gt;"",$G79*INDEX(Υλικά!$G$3:$G$130,$F79,1)/INDEX(Υλικά!$E$3:$E$130,$F79,1),0))</f>
        <v>2.34</v>
      </c>
      <c r="I79" s="17">
        <f>IF($C79&lt;&gt;"",$G79*INDEX(ΣυνδΑθρ!$C$2:$C$100,$F79,1)/INDEX(ΣυνδΑθρ!$J$2:$J$96,$F79,1),IF($D79&lt;&gt;"",$G79*INDEX(Υλικά!$H$3:$H$130,$F79,1)/INDEX(Υλικά!$E$3:$E$130,$F79,1),0))</f>
        <v>0.99</v>
      </c>
      <c r="J79" s="18">
        <f>IF($C79&lt;&gt;"",$G79*INDEX(ΣυνδΑθρ!$D$2:$D$96,$F79,1)/INDEX(ΣυνδΑθρ!$J$2:$J$96,$F79,1),IF($D79&lt;&gt;"",$G79*INDEX(Υλικά!$I$3:$I$130,$F79,1)/INDEX(Υλικά!$E$3:$E$130,$F79,1),0))</f>
        <v>4.8</v>
      </c>
      <c r="K79" s="16">
        <f>$H79*Ref!$B$2</f>
        <v>9.36</v>
      </c>
      <c r="L79" s="17">
        <f>$I79*Ref!$B$3</f>
        <v>3.96</v>
      </c>
      <c r="M79" s="18">
        <f>$J79*Ref!$B$4</f>
        <v>43.199999999999996</v>
      </c>
      <c r="N79" s="18">
        <f>IF($C79&lt;&gt;"",0,IF($D79&lt;&gt;"",$G79*INDEX(Υλικά!$J$3:$J$130,$F79,1)/INDEX(Υλικά!$E$3:$E$130,$F79,1),0))</f>
        <v>0</v>
      </c>
      <c r="O79" s="19">
        <f t="shared" si="1"/>
        <v>56.519999999999996</v>
      </c>
      <c r="P79" s="3"/>
    </row>
    <row r="80" spans="1:16" x14ac:dyDescent="0.35">
      <c r="A80" s="15">
        <v>43676</v>
      </c>
      <c r="B80" s="7">
        <v>0.5625</v>
      </c>
      <c r="C80" s="3"/>
      <c r="D80" s="3" t="s">
        <v>93</v>
      </c>
      <c r="E80" s="3" t="str">
        <f>IF(C80&lt;&gt;"",INDEX(ΣυνδΑθρ!$I$2:$I$96,MATCH(C80,ΣυνδΑθρ!$A$2:$A$100,0),1),IF(D80&lt;&gt;"",INDEX(Υλικά!$D$3:$D$140,MATCH(D80,Υλικά!$B$3:$B$140,0),1),""))</f>
        <v>gr</v>
      </c>
      <c r="F80" s="10">
        <f>IF(C80&lt;&gt;"",MATCH($C80,ΣυνδΑθρ!$A$2:$A$100,0),IF(D80&lt;&gt;"",MATCH($D80,Υλικά!$B$3:$B$130,0),0))</f>
        <v>34</v>
      </c>
      <c r="G80" s="3">
        <v>10</v>
      </c>
      <c r="H80" s="16">
        <f>IF($C80&lt;&gt;"",$G80*INDEX(ΣυνδΑθρ!$B$2:$B$96,$F80,1)/INDEX(ΣυνδΑθρ!$J$2:$J$96,$F80,1),IF($D80&lt;&gt;"",$G80*INDEX(Υλικά!$G$3:$G$130,$F80,1)/INDEX(Υλικά!$E$3:$E$130,$F80,1),0))</f>
        <v>2.48</v>
      </c>
      <c r="I80" s="17">
        <f>IF($C80&lt;&gt;"",$G80*INDEX(ΣυνδΑθρ!$C$2:$C$100,$F80,1)/INDEX(ΣυνδΑθρ!$J$2:$J$96,$F80,1),IF($D80&lt;&gt;"",$G80*INDEX(Υλικά!$H$3:$H$130,$F80,1)/INDEX(Υλικά!$E$3:$E$130,$F80,1),0))</f>
        <v>0.5</v>
      </c>
      <c r="J80" s="18">
        <f>IF($C80&lt;&gt;"",$G80*INDEX(ΣυνδΑθρ!$D$2:$D$96,$F80,1)/INDEX(ΣυνδΑθρ!$J$2:$J$96,$F80,1),IF($D80&lt;&gt;"",$G80*INDEX(Υλικά!$I$3:$I$130,$F80,1)/INDEX(Υλικά!$E$3:$E$130,$F80,1),0))</f>
        <v>5.32</v>
      </c>
      <c r="K80" s="16">
        <f>$H80*Ref!$B$2</f>
        <v>9.92</v>
      </c>
      <c r="L80" s="17">
        <f>$I80*Ref!$B$3</f>
        <v>2</v>
      </c>
      <c r="M80" s="18">
        <f>$J80*Ref!$B$4</f>
        <v>47.88</v>
      </c>
      <c r="N80" s="18">
        <f>IF($C80&lt;&gt;"",0,IF($D80&lt;&gt;"",$G80*INDEX(Υλικά!$J$3:$J$130,$F80,1)/INDEX(Υλικά!$E$3:$E$130,$F80,1),0))</f>
        <v>0</v>
      </c>
      <c r="O80" s="19">
        <f>SUM(K80:N80)</f>
        <v>59.800000000000004</v>
      </c>
      <c r="P80" s="3"/>
    </row>
    <row r="81" spans="1:16" x14ac:dyDescent="0.35">
      <c r="A81" s="15">
        <v>43676</v>
      </c>
      <c r="B81" s="7">
        <v>0.61458333333333337</v>
      </c>
      <c r="C81" s="3" t="s">
        <v>108</v>
      </c>
      <c r="D81" s="3"/>
      <c r="E81" s="3" t="str">
        <f>IF(C81&lt;&gt;"",INDEX(ΣυνδΑθρ!$I$2:$I$96,MATCH(C81,ΣυνδΑθρ!$A$2:$A$100,0),1),IF(D81&lt;&gt;"",INDEX(Υλικά!$D$3:$D$140,MATCH(D81,Υλικά!$B$3:$B$140,0),1),""))</f>
        <v>gr</v>
      </c>
      <c r="F81" s="10">
        <f>IF(C81&lt;&gt;"",MATCH($C81,ΣυνδΑθρ!$A$2:$A$100,0),IF(D81&lt;&gt;"",MATCH($D81,Υλικά!$B$3:$B$130,0),0))</f>
        <v>9</v>
      </c>
      <c r="G81" s="3">
        <v>200</v>
      </c>
      <c r="H81" s="16">
        <f>IF($C81&lt;&gt;"",$G81*INDEX(ΣυνδΑθρ!$B$2:$B$96,$F81,1)/INDEX(ΣυνδΑθρ!$J$2:$J$96,$F81,1),IF($D81&lt;&gt;"",$G81*INDEX(Υλικά!$G$3:$G$130,$F81,1)/INDEX(Υλικά!$E$3:$E$130,$F81,1),0))</f>
        <v>4.636000000000001</v>
      </c>
      <c r="I81" s="17">
        <f>IF($C81&lt;&gt;"",$G81*INDEX(ΣυνδΑθρ!$C$2:$C$100,$F81,1)/INDEX(ΣυνδΑθρ!$J$2:$J$96,$F81,1),IF($D81&lt;&gt;"",$G81*INDEX(Υλικά!$H$3:$H$130,$F81,1)/INDEX(Υλικά!$E$3:$E$130,$F81,1),0))</f>
        <v>19.823999999999998</v>
      </c>
      <c r="J81" s="18">
        <f>IF($C81&lt;&gt;"",$G81*INDEX(ΣυνδΑθρ!$D$2:$D$96,$F81,1)/INDEX(ΣυνδΑθρ!$J$2:$J$96,$F81,1),IF($D81&lt;&gt;"",$G81*INDEX(Υλικά!$I$3:$I$130,$F81,1)/INDEX(Υλικά!$E$3:$E$130,$F81,1),0))</f>
        <v>4.7640000000000002</v>
      </c>
      <c r="K81" s="16">
        <f>$H81*Ref!$B$2</f>
        <v>18.544000000000004</v>
      </c>
      <c r="L81" s="17">
        <f>$I81*Ref!$B$3</f>
        <v>79.295999999999992</v>
      </c>
      <c r="M81" s="18">
        <f>$J81*Ref!$B$4</f>
        <v>42.876000000000005</v>
      </c>
      <c r="N81" s="18">
        <f>IF($C81&lt;&gt;"",0,IF($D81&lt;&gt;"",$G81*INDEX(Υλικά!$J$3:$J$130,$F81,1)/INDEX(Υλικά!$E$3:$E$130,$F81,1),0))</f>
        <v>0</v>
      </c>
      <c r="O81" s="19">
        <f t="shared" si="1"/>
        <v>140.71600000000001</v>
      </c>
      <c r="P81" s="3"/>
    </row>
    <row r="82" spans="1:16" x14ac:dyDescent="0.35">
      <c r="A82" s="15">
        <v>43676</v>
      </c>
      <c r="B82" s="7">
        <v>0.61458333333333337</v>
      </c>
      <c r="C82" s="3"/>
      <c r="D82" s="3" t="s">
        <v>80</v>
      </c>
      <c r="E82" s="3" t="str">
        <f>IF(C82&lt;&gt;"",INDEX(ΣυνδΑθρ!$I$2:$I$96,MATCH(C82,ΣυνδΑθρ!$A$2:$A$100,0),1),IF(D82&lt;&gt;"",INDEX(Υλικά!$D$3:$D$140,MATCH(D82,Υλικά!$B$3:$B$140,0),1),""))</f>
        <v>gr</v>
      </c>
      <c r="F82" s="10">
        <f>IF(C82&lt;&gt;"",MATCH($C82,ΣυνδΑθρ!$A$2:$A$100,0),IF(D82&lt;&gt;"",MATCH($D82,Υλικά!$B$3:$B$130,0),0))</f>
        <v>32</v>
      </c>
      <c r="G82" s="3">
        <v>150</v>
      </c>
      <c r="H82" s="16">
        <f>IF($C82&lt;&gt;"",$G82*INDEX(ΣυνδΑθρ!$B$2:$B$96,$F82,1)/INDEX(ΣυνδΑθρ!$J$2:$J$96,$F82,1),IF($D82&lt;&gt;"",$G82*INDEX(Υλικά!$G$3:$G$130,$F82,1)/INDEX(Υλικά!$E$3:$E$130,$F82,1),0))</f>
        <v>46.5</v>
      </c>
      <c r="I82" s="17">
        <f>IF($C82&lt;&gt;"",$G82*INDEX(ΣυνδΑθρ!$C$2:$C$100,$F82,1)/INDEX(ΣυνδΑθρ!$J$2:$J$96,$F82,1),IF($D82&lt;&gt;"",$G82*INDEX(Υλικά!$H$3:$H$130,$F82,1)/INDEX(Υλικά!$E$3:$E$130,$F82,1),0))</f>
        <v>0</v>
      </c>
      <c r="J82" s="18">
        <f>IF($C82&lt;&gt;"",$G82*INDEX(ΣυνδΑθρ!$D$2:$D$96,$F82,1)/INDEX(ΣυνδΑθρ!$J$2:$J$96,$F82,1),IF($D82&lt;&gt;"",$G82*INDEX(Υλικά!$I$3:$I$130,$F82,1)/INDEX(Υλικά!$E$3:$E$130,$F82,1),0))</f>
        <v>5.4</v>
      </c>
      <c r="K82" s="16">
        <f>$H82*Ref!$B$2</f>
        <v>186</v>
      </c>
      <c r="L82" s="17">
        <f>$I82*Ref!$B$3</f>
        <v>0</v>
      </c>
      <c r="M82" s="18">
        <f>$J82*Ref!$B$4</f>
        <v>48.6</v>
      </c>
      <c r="N82" s="18">
        <f>IF($C82&lt;&gt;"",0,IF($D82&lt;&gt;"",$G82*INDEX(Υλικά!$J$3:$J$130,$F82,1)/INDEX(Υλικά!$E$3:$E$130,$F82,1),0))</f>
        <v>0</v>
      </c>
      <c r="O82" s="19">
        <f t="shared" si="1"/>
        <v>234.6</v>
      </c>
      <c r="P82" s="3"/>
    </row>
    <row r="83" spans="1:16" x14ac:dyDescent="0.35">
      <c r="A83" s="15">
        <v>43676</v>
      </c>
      <c r="B83" s="7">
        <v>0.75</v>
      </c>
      <c r="C83" s="3"/>
      <c r="D83" s="3" t="s">
        <v>101</v>
      </c>
      <c r="E83" s="3" t="str">
        <f>IF(C83&lt;&gt;"",INDEX(ΣυνδΑθρ!$I$2:$I$96,MATCH(C83,ΣυνδΑθρ!$A$2:$A$100,0),1),IF(D83&lt;&gt;"",INDEX(Υλικά!$D$3:$D$140,MATCH(D83,Υλικά!$B$3:$B$140,0),1),""))</f>
        <v>gr</v>
      </c>
      <c r="F83" s="10">
        <f>IF(C83&lt;&gt;"",MATCH($C83,ΣυνδΑθρ!$A$2:$A$100,0),IF(D83&lt;&gt;"",MATCH($D83,Υλικά!$B$3:$B$130,0),0))</f>
        <v>31</v>
      </c>
      <c r="G83" s="3">
        <v>20</v>
      </c>
      <c r="H83" s="16">
        <f>IF($C83&lt;&gt;"",$G83*INDEX(ΣυνδΑθρ!$B$2:$B$96,$F83,1)/INDEX(ΣυνδΑθρ!$J$2:$J$96,$F83,1),IF($D83&lt;&gt;"",$G83*INDEX(Υλικά!$G$3:$G$130,$F83,1)/INDEX(Υλικά!$E$3:$E$130,$F83,1),0))</f>
        <v>2.2000000000000002</v>
      </c>
      <c r="I83" s="17">
        <f>IF($C83&lt;&gt;"",$G83*INDEX(ΣυνδΑθρ!$C$2:$C$100,$F83,1)/INDEX(ΣυνδΑθρ!$J$2:$J$96,$F83,1),IF($D83&lt;&gt;"",$G83*INDEX(Υλικά!$H$3:$H$130,$F83,1)/INDEX(Υλικά!$E$3:$E$130,$F83,1),0))</f>
        <v>6.8</v>
      </c>
      <c r="J83" s="18">
        <f>IF($C83&lt;&gt;"",$G83*INDEX(ΣυνδΑθρ!$D$2:$D$96,$F83,1)/INDEX(ΣυνδΑθρ!$J$2:$J$96,$F83,1),IF($D83&lt;&gt;"",$G83*INDEX(Υλικά!$I$3:$I$130,$F83,1)/INDEX(Υλικά!$E$3:$E$130,$F83,1),0))</f>
        <v>2.2000000000000002</v>
      </c>
      <c r="K83" s="16">
        <f>$H83*Ref!$B$2</f>
        <v>8.8000000000000007</v>
      </c>
      <c r="L83" s="17">
        <f>$I83*Ref!$B$3</f>
        <v>27.2</v>
      </c>
      <c r="M83" s="18">
        <f>$J83*Ref!$B$4</f>
        <v>19.8</v>
      </c>
      <c r="N83" s="18">
        <f>IF($C83&lt;&gt;"",0,IF($D83&lt;&gt;"",$G83*INDEX(Υλικά!$J$3:$J$130,$F83,1)/INDEX(Υλικά!$E$3:$E$130,$F83,1),0))</f>
        <v>0</v>
      </c>
      <c r="O83" s="19">
        <f t="shared" si="1"/>
        <v>55.8</v>
      </c>
      <c r="P83" s="3"/>
    </row>
    <row r="84" spans="1:16" x14ac:dyDescent="0.35">
      <c r="A84" s="15">
        <v>43676</v>
      </c>
      <c r="B84" s="7">
        <v>0.86458333333333337</v>
      </c>
      <c r="C84" s="3"/>
      <c r="D84" s="3" t="s">
        <v>32</v>
      </c>
      <c r="E84" s="3" t="str">
        <f>IF(C84&lt;&gt;"",INDEX(ΣυνδΑθρ!$I$2:$I$96,MATCH(C84,ΣυνδΑθρ!$A$2:$A$100,0),1),IF(D84&lt;&gt;"",INDEX(Υλικά!$D$3:$D$140,MATCH(D84,Υλικά!$B$3:$B$140,0),1),""))</f>
        <v>gr</v>
      </c>
      <c r="F84" s="10">
        <f>IF(C84&lt;&gt;"",MATCH($C84,ΣυνδΑθρ!$A$2:$A$100,0),IF(D84&lt;&gt;"",MATCH($D84,Υλικά!$B$3:$B$130,0),0))</f>
        <v>14</v>
      </c>
      <c r="G84" s="3">
        <v>200</v>
      </c>
      <c r="H84" s="16">
        <f>IF($C84&lt;&gt;"",$G84*INDEX(ΣυνδΑθρ!$B$2:$B$96,$F84,1)/INDEX(ΣυνδΑθρ!$J$2:$J$96,$F84,1),IF($D84&lt;&gt;"",$G84*INDEX(Υλικά!$G$3:$G$130,$F84,1)/INDEX(Υλικά!$E$3:$E$130,$F84,1),0))</f>
        <v>16</v>
      </c>
      <c r="I84" s="17">
        <f>IF($C84&lt;&gt;"",$G84*INDEX(ΣυνδΑθρ!$C$2:$C$100,$F84,1)/INDEX(ΣυνδΑθρ!$J$2:$J$96,$F84,1),IF($D84&lt;&gt;"",$G84*INDEX(Υλικά!$H$3:$H$130,$F84,1)/INDEX(Υλικά!$E$3:$E$130,$F84,1),0))</f>
        <v>8</v>
      </c>
      <c r="J84" s="18">
        <f>IF($C84&lt;&gt;"",$G84*INDEX(ΣυνδΑθρ!$D$2:$D$96,$F84,1)/INDEX(ΣυνδΑθρ!$J$2:$J$96,$F84,1),IF($D84&lt;&gt;"",$G84*INDEX(Υλικά!$I$3:$I$130,$F84,1)/INDEX(Υλικά!$E$3:$E$130,$F84,1),0))</f>
        <v>4</v>
      </c>
      <c r="K84" s="16">
        <f>$H84*Ref!$B$2</f>
        <v>64</v>
      </c>
      <c r="L84" s="17">
        <f>$I84*Ref!$B$3</f>
        <v>32</v>
      </c>
      <c r="M84" s="18">
        <f>$J84*Ref!$B$4</f>
        <v>36</v>
      </c>
      <c r="N84" s="18">
        <f>IF($C84&lt;&gt;"",0,IF($D84&lt;&gt;"",$G84*INDEX(Υλικά!$J$3:$J$130,$F84,1)/INDEX(Υλικά!$E$3:$E$130,$F84,1),0))</f>
        <v>0</v>
      </c>
      <c r="O84" s="19">
        <f t="shared" si="1"/>
        <v>132</v>
      </c>
      <c r="P84" s="3"/>
    </row>
    <row r="85" spans="1:16" x14ac:dyDescent="0.35">
      <c r="A85" s="15">
        <v>43676</v>
      </c>
      <c r="B85" s="7">
        <v>0.86458333333333337</v>
      </c>
      <c r="C85" s="3"/>
      <c r="D85" s="3" t="s">
        <v>76</v>
      </c>
      <c r="E85" s="3" t="str">
        <f>IF(C85&lt;&gt;"",INDEX(ΣυνδΑθρ!$I$2:$I$96,MATCH(C85,ΣυνδΑθρ!$A$2:$A$100,0),1),IF(D85&lt;&gt;"",INDEX(Υλικά!$D$3:$D$140,MATCH(D85,Υλικά!$B$3:$B$140,0),1),""))</f>
        <v>gr</v>
      </c>
      <c r="F85" s="10">
        <f>IF(C85&lt;&gt;"",MATCH($C85,ΣυνδΑθρ!$A$2:$A$100,0),IF(D85&lt;&gt;"",MATCH($D85,Υλικά!$B$3:$B$130,0),0))</f>
        <v>29</v>
      </c>
      <c r="G85" s="3">
        <v>465</v>
      </c>
      <c r="H85" s="16">
        <f>IF($C85&lt;&gt;"",$G85*INDEX(ΣυνδΑθρ!$B$2:$B$96,$F85,1)/INDEX(ΣυνδΑθρ!$J$2:$J$96,$F85,1),IF($D85&lt;&gt;"",$G85*INDEX(Υλικά!$G$3:$G$130,$F85,1)/INDEX(Υλικά!$E$3:$E$130,$F85,1),0))</f>
        <v>0</v>
      </c>
      <c r="I85" s="17">
        <f>IF($C85&lt;&gt;"",$G85*INDEX(ΣυνδΑθρ!$C$2:$C$100,$F85,1)/INDEX(ΣυνδΑθρ!$J$2:$J$96,$F85,1),IF($D85&lt;&gt;"",$G85*INDEX(Υλικά!$H$3:$H$130,$F85,1)/INDEX(Υλικά!$E$3:$E$130,$F85,1),0))</f>
        <v>45.104999999999997</v>
      </c>
      <c r="J85" s="18">
        <f>IF($C85&lt;&gt;"",$G85*INDEX(ΣυνδΑθρ!$D$2:$D$96,$F85,1)/INDEX(ΣυνδΑθρ!$J$2:$J$96,$F85,1),IF($D85&lt;&gt;"",$G85*INDEX(Υλικά!$I$3:$I$130,$F85,1)/INDEX(Υλικά!$E$3:$E$130,$F85,1),0))</f>
        <v>0</v>
      </c>
      <c r="K85" s="16">
        <f>$H85*Ref!$B$2</f>
        <v>0</v>
      </c>
      <c r="L85" s="17">
        <f>$I85*Ref!$B$3</f>
        <v>180.42</v>
      </c>
      <c r="M85" s="18">
        <f>$J85*Ref!$B$4</f>
        <v>0</v>
      </c>
      <c r="N85" s="18">
        <f>IF($C85&lt;&gt;"",0,IF($D85&lt;&gt;"",$G85*INDEX(Υλικά!$J$3:$J$130,$F85,1)/INDEX(Υλικά!$E$3:$E$130,$F85,1),0))</f>
        <v>0</v>
      </c>
      <c r="O85" s="19">
        <f t="shared" si="1"/>
        <v>180.42</v>
      </c>
      <c r="P85" s="3"/>
    </row>
    <row r="86" spans="1:16" x14ac:dyDescent="0.35">
      <c r="A86" s="15">
        <v>43676</v>
      </c>
      <c r="B86" s="7">
        <v>0.97916666666666663</v>
      </c>
      <c r="C86" s="3"/>
      <c r="D86" s="3" t="s">
        <v>64</v>
      </c>
      <c r="E86" s="3" t="str">
        <f>IF(C86&lt;&gt;"",INDEX(ΣυνδΑθρ!$I$2:$I$96,MATCH(C86,ΣυνδΑθρ!$A$2:$A$100,0),1),IF(D86&lt;&gt;"",INDEX(Υλικά!$D$3:$D$140,MATCH(D86,Υλικά!$B$3:$B$140,0),1),""))</f>
        <v>gr</v>
      </c>
      <c r="F86" s="10">
        <f>IF(C86&lt;&gt;"",MATCH($C86,ΣυνδΑθρ!$A$2:$A$100,0),IF(D86&lt;&gt;"",MATCH($D86,Υλικά!$B$3:$B$130,0),0))</f>
        <v>24</v>
      </c>
      <c r="G86" s="3">
        <v>10</v>
      </c>
      <c r="H86" s="16">
        <f>IF($C86&lt;&gt;"",$G86*INDEX(ΣυνδΑθρ!$B$2:$B$96,$F86,1)/INDEX(ΣυνδΑθρ!$J$2:$J$96,$F86,1),IF($D86&lt;&gt;"",$G86*INDEX(Υλικά!$G$3:$G$130,$F86,1)/INDEX(Υλικά!$E$3:$E$130,$F86,1),0))</f>
        <v>2.37</v>
      </c>
      <c r="I86" s="17">
        <f>IF($C86&lt;&gt;"",$G86*INDEX(ΣυνδΑθρ!$C$2:$C$100,$F86,1)/INDEX(ΣυνδΑθρ!$J$2:$J$96,$F86,1),IF($D86&lt;&gt;"",$G86*INDEX(Υλικά!$H$3:$H$130,$F86,1)/INDEX(Υλικά!$E$3:$E$130,$F86,1),0))</f>
        <v>2.15</v>
      </c>
      <c r="J86" s="18">
        <f>IF($C86&lt;&gt;"",$G86*INDEX(ΣυνδΑθρ!$D$2:$D$96,$F86,1)/INDEX(ΣυνδΑθρ!$J$2:$J$96,$F86,1),IF($D86&lt;&gt;"",$G86*INDEX(Υλικά!$I$3:$I$130,$F86,1)/INDEX(Υλικά!$E$3:$E$130,$F86,1),0))</f>
        <v>4.97</v>
      </c>
      <c r="K86" s="16">
        <f>$H86*Ref!$B$2</f>
        <v>9.48</v>
      </c>
      <c r="L86" s="17">
        <f>$I86*Ref!$B$3</f>
        <v>8.6</v>
      </c>
      <c r="M86" s="18">
        <f>$J86*Ref!$B$4</f>
        <v>44.73</v>
      </c>
      <c r="N86" s="18">
        <f>IF($C86&lt;&gt;"",0,IF($D86&lt;&gt;"",$G86*INDEX(Υλικά!$J$3:$J$130,$F86,1)/INDEX(Υλικά!$E$3:$E$130,$F86,1),0))</f>
        <v>0</v>
      </c>
      <c r="O86" s="19">
        <f t="shared" si="1"/>
        <v>62.809999999999995</v>
      </c>
      <c r="P86" s="3"/>
    </row>
    <row r="87" spans="1:16" x14ac:dyDescent="0.35">
      <c r="A87" s="15">
        <v>43676</v>
      </c>
      <c r="B87" s="7">
        <v>0.97916666666666663</v>
      </c>
      <c r="C87" s="3"/>
      <c r="D87" s="3" t="s">
        <v>97</v>
      </c>
      <c r="E87" s="3" t="str">
        <f>IF(C87&lt;&gt;"",INDEX(ΣυνδΑθρ!$I$2:$I$96,MATCH(C87,ΣυνδΑθρ!$A$2:$A$100,0),1),IF(D87&lt;&gt;"",INDEX(Υλικά!$D$3:$D$140,MATCH(D87,Υλικά!$B$3:$B$140,0),1),""))</f>
        <v>gr</v>
      </c>
      <c r="F87" s="10">
        <f>IF(C87&lt;&gt;"",MATCH($C87,ΣυνδΑθρ!$A$2:$A$100,0),IF(D87&lt;&gt;"",MATCH($D87,Υλικά!$B$3:$B$130,0),0))</f>
        <v>37</v>
      </c>
      <c r="G87" s="3">
        <v>100</v>
      </c>
      <c r="H87" s="16">
        <f>IF($C87&lt;&gt;"",$G87*INDEX(ΣυνδΑθρ!$B$2:$B$96,$F87,1)/INDEX(ΣυνδΑθρ!$J$2:$J$96,$F87,1),IF($D87&lt;&gt;"",$G87*INDEX(Υλικά!$G$3:$G$130,$F87,1)/INDEX(Υλικά!$E$3:$E$130,$F87,1),0))</f>
        <v>0</v>
      </c>
      <c r="I87" s="17">
        <f>IF($C87&lt;&gt;"",$G87*INDEX(ΣυνδΑθρ!$C$2:$C$100,$F87,1)/INDEX(ΣυνδΑθρ!$J$2:$J$96,$F87,1),IF($D87&lt;&gt;"",$G87*INDEX(Υλικά!$H$3:$H$130,$F87,1)/INDEX(Υλικά!$E$3:$E$130,$F87,1),0))</f>
        <v>0</v>
      </c>
      <c r="J87" s="18">
        <f>IF($C87&lt;&gt;"",$G87*INDEX(ΣυνδΑθρ!$D$2:$D$96,$F87,1)/INDEX(ΣυνδΑθρ!$J$2:$J$96,$F87,1),IF($D87&lt;&gt;"",$G87*INDEX(Υλικά!$I$3:$I$130,$F87,1)/INDEX(Υλικά!$E$3:$E$130,$F87,1),0))</f>
        <v>0</v>
      </c>
      <c r="K87" s="16">
        <f>$H87*Ref!$B$2</f>
        <v>0</v>
      </c>
      <c r="L87" s="17">
        <f>$I87*Ref!$B$3</f>
        <v>0</v>
      </c>
      <c r="M87" s="18">
        <f>$J87*Ref!$B$4</f>
        <v>0</v>
      </c>
      <c r="N87" s="18">
        <f>IF($C87&lt;&gt;"",0,IF($D87&lt;&gt;"",$G87*INDEX(Υλικά!$J$3:$J$130,$F87,1)/INDEX(Υλικά!$E$3:$E$130,$F87,1),0))</f>
        <v>85</v>
      </c>
      <c r="O87" s="19">
        <f t="shared" si="1"/>
        <v>85</v>
      </c>
      <c r="P87" s="3"/>
    </row>
    <row r="88" spans="1:16" x14ac:dyDescent="0.35">
      <c r="A88" s="15">
        <v>43677</v>
      </c>
      <c r="B88" s="7">
        <v>0.33333333333333331</v>
      </c>
      <c r="C88" s="3"/>
      <c r="D88" s="3" t="s">
        <v>58</v>
      </c>
      <c r="E88" s="3" t="str">
        <f>IF(C88&lt;&gt;"",INDEX(ΣυνδΑθρ!$I$2:$I$96,MATCH(C88,ΣυνδΑθρ!$A$2:$A$100,0),1),IF(D88&lt;&gt;"",INDEX(Υλικά!$D$3:$D$140,MATCH(D88,Υλικά!$B$3:$B$140,0),1),""))</f>
        <v>gr</v>
      </c>
      <c r="F88" s="10">
        <f>IF(C88&lt;&gt;"",MATCH($C88,ΣυνδΑθρ!$A$2:$A$100,0),IF(D88&lt;&gt;"",MATCH($D88,Υλικά!$B$3:$B$130,0),0))</f>
        <v>12</v>
      </c>
      <c r="G88" s="3">
        <v>214</v>
      </c>
      <c r="H88" s="16">
        <f>IF($C88&lt;&gt;"",$G88*INDEX(ΣυνδΑθρ!$B$2:$B$96,$F88,1)/INDEX(ΣυνδΑθρ!$J$2:$J$96,$F88,1),IF($D88&lt;&gt;"",$G88*INDEX(Υλικά!$G$3:$G$130,$F88,1)/INDEX(Υλικά!$E$3:$E$130,$F88,1),0))</f>
        <v>7.0619999999999994</v>
      </c>
      <c r="I88" s="17">
        <f>IF($C88&lt;&gt;"",$G88*INDEX(ΣυνδΑθρ!$C$2:$C$100,$F88,1)/INDEX(ΣυνδΑθρ!$J$2:$J$96,$F88,1),IF($D88&lt;&gt;"",$G88*INDEX(Υλικά!$H$3:$H$130,$F88,1)/INDEX(Υλικά!$E$3:$E$130,$F88,1),0))</f>
        <v>10.058</v>
      </c>
      <c r="J88" s="18">
        <f>IF($C88&lt;&gt;"",$G88*INDEX(ΣυνδΑθρ!$D$2:$D$96,$F88,1)/INDEX(ΣυνδΑθρ!$J$2:$J$96,$F88,1),IF($D88&lt;&gt;"",$G88*INDEX(Υλικά!$I$3:$I$130,$F88,1)/INDEX(Υλικά!$E$3:$E$130,$F88,1),0))</f>
        <v>3.21</v>
      </c>
      <c r="K88" s="16">
        <f>$H88*Ref!$B$2</f>
        <v>28.247999999999998</v>
      </c>
      <c r="L88" s="17">
        <f>$I88*Ref!$B$3</f>
        <v>40.231999999999999</v>
      </c>
      <c r="M88" s="18">
        <f>$J88*Ref!$B$4</f>
        <v>28.89</v>
      </c>
      <c r="N88" s="18">
        <f>IF($C88&lt;&gt;"",0,IF($D88&lt;&gt;"",$G88*INDEX(Υλικά!$J$3:$J$130,$F88,1)/INDEX(Υλικά!$E$3:$E$130,$F88,1),0))</f>
        <v>0</v>
      </c>
      <c r="O88" s="19">
        <f t="shared" si="1"/>
        <v>97.36999999999999</v>
      </c>
      <c r="P88" s="3"/>
    </row>
    <row r="89" spans="1:16" x14ac:dyDescent="0.35">
      <c r="A89" s="15">
        <v>43677</v>
      </c>
      <c r="B89" s="7">
        <v>0.33333333333333331</v>
      </c>
      <c r="C89" s="3"/>
      <c r="D89" s="3" t="s">
        <v>18</v>
      </c>
      <c r="E89" s="3" t="str">
        <f>IF(C89&lt;&gt;"",INDEX(ΣυνδΑθρ!$I$2:$I$96,MATCH(C89,ΣυνδΑθρ!$A$2:$A$100,0),1),IF(D89&lt;&gt;"",INDEX(Υλικά!$D$3:$D$140,MATCH(D89,Υλικά!$B$3:$B$140,0),1),""))</f>
        <v>slc</v>
      </c>
      <c r="F89" s="10">
        <f>IF(C89&lt;&gt;"",MATCH($C89,ΣυνδΑθρ!$A$2:$A$100,0),IF(D89&lt;&gt;"",MATCH($D89,Υλικά!$B$3:$B$130,0),0))</f>
        <v>9</v>
      </c>
      <c r="G89" s="3">
        <v>2</v>
      </c>
      <c r="H89" s="16">
        <f>IF($C89&lt;&gt;"",$G89*INDEX(ΣυνδΑθρ!$B$2:$B$96,$F89,1)/INDEX(ΣυνδΑθρ!$J$2:$J$96,$F89,1),IF($D89&lt;&gt;"",$G89*INDEX(Υλικά!$G$3:$G$130,$F89,1)/INDEX(Υλικά!$E$3:$E$130,$F89,1),0))</f>
        <v>6</v>
      </c>
      <c r="I89" s="17">
        <f>IF($C89&lt;&gt;"",$G89*INDEX(ΣυνδΑθρ!$C$2:$C$100,$F89,1)/INDEX(ΣυνδΑθρ!$J$2:$J$96,$F89,1),IF($D89&lt;&gt;"",$G89*INDEX(Υλικά!$H$3:$H$130,$F89,1)/INDEX(Υλικά!$E$3:$E$130,$F89,1),0))</f>
        <v>23.4</v>
      </c>
      <c r="J89" s="18">
        <f>IF($C89&lt;&gt;"",$G89*INDEX(ΣυνδΑθρ!$D$2:$D$96,$F89,1)/INDEX(ΣυνδΑθρ!$J$2:$J$96,$F89,1),IF($D89&lt;&gt;"",$G89*INDEX(Υλικά!$I$3:$I$130,$F89,1)/INDEX(Υλικά!$E$3:$E$130,$F89,1),0))</f>
        <v>2.2000000000000002</v>
      </c>
      <c r="K89" s="16">
        <f>$H89*Ref!$B$2</f>
        <v>24</v>
      </c>
      <c r="L89" s="17">
        <f>$I89*Ref!$B$3</f>
        <v>93.6</v>
      </c>
      <c r="M89" s="18">
        <f>$J89*Ref!$B$4</f>
        <v>19.8</v>
      </c>
      <c r="N89" s="18">
        <f>IF($C89&lt;&gt;"",0,IF($D89&lt;&gt;"",$G89*INDEX(Υλικά!$J$3:$J$130,$F89,1)/INDEX(Υλικά!$E$3:$E$130,$F89,1),0))</f>
        <v>0</v>
      </c>
      <c r="O89" s="19">
        <f t="shared" si="1"/>
        <v>137.4</v>
      </c>
      <c r="P89" s="3"/>
    </row>
    <row r="90" spans="1:16" x14ac:dyDescent="0.35">
      <c r="A90" s="15">
        <v>43677</v>
      </c>
      <c r="B90" s="7">
        <v>0.33333333333333331</v>
      </c>
      <c r="C90" s="3"/>
      <c r="D90" s="3" t="s">
        <v>110</v>
      </c>
      <c r="E90" s="3" t="str">
        <f>IF(C90&lt;&gt;"",INDEX(ΣυνδΑθρ!$I$2:$I$96,MATCH(C90,ΣυνδΑθρ!$A$2:$A$100,0),1),IF(D90&lt;&gt;"",INDEX(Υλικά!$D$3:$D$140,MATCH(D90,Υλικά!$B$3:$B$140,0),1),""))</f>
        <v>gr</v>
      </c>
      <c r="F90" s="10">
        <f>IF(C90&lt;&gt;"",MATCH($C90,ΣυνδΑθρ!$A$2:$A$100,0),IF(D90&lt;&gt;"",MATCH($D90,Υλικά!$B$3:$B$130,0),0))</f>
        <v>42</v>
      </c>
      <c r="G90" s="3">
        <v>30</v>
      </c>
      <c r="H90" s="16">
        <f>IF($C90&lt;&gt;"",$G90*INDEX(ΣυνδΑθρ!$B$2:$B$96,$F90,1)/INDEX(ΣυνδΑθρ!$J$2:$J$96,$F90,1),IF($D90&lt;&gt;"",$G90*INDEX(Υλικά!$G$3:$G$130,$F90,1)/INDEX(Υλικά!$E$3:$E$130,$F90,1),0))</f>
        <v>2.34</v>
      </c>
      <c r="I90" s="17">
        <f>IF($C90&lt;&gt;"",$G90*INDEX(ΣυνδΑθρ!$C$2:$C$100,$F90,1)/INDEX(ΣυνδΑθρ!$J$2:$J$96,$F90,1),IF($D90&lt;&gt;"",$G90*INDEX(Υλικά!$H$3:$H$130,$F90,1)/INDEX(Υλικά!$E$3:$E$130,$F90,1),0))</f>
        <v>0.99</v>
      </c>
      <c r="J90" s="18">
        <f>IF($C90&lt;&gt;"",$G90*INDEX(ΣυνδΑθρ!$D$2:$D$96,$F90,1)/INDEX(ΣυνδΑθρ!$J$2:$J$96,$F90,1),IF($D90&lt;&gt;"",$G90*INDEX(Υλικά!$I$3:$I$130,$F90,1)/INDEX(Υλικά!$E$3:$E$130,$F90,1),0))</f>
        <v>4.8</v>
      </c>
      <c r="K90" s="16">
        <f>$H90*Ref!$B$2</f>
        <v>9.36</v>
      </c>
      <c r="L90" s="17">
        <f>$I90*Ref!$B$3</f>
        <v>3.96</v>
      </c>
      <c r="M90" s="18">
        <f>$J90*Ref!$B$4</f>
        <v>43.199999999999996</v>
      </c>
      <c r="N90" s="18">
        <f>IF($C90&lt;&gt;"",0,IF($D90&lt;&gt;"",$G90*INDEX(Υλικά!$J$3:$J$130,$F90,1)/INDEX(Υλικά!$E$3:$E$130,$F90,1),0))</f>
        <v>0</v>
      </c>
      <c r="O90" s="19">
        <f t="shared" si="1"/>
        <v>56.519999999999996</v>
      </c>
      <c r="P90" s="3"/>
    </row>
    <row r="91" spans="1:16" x14ac:dyDescent="0.35">
      <c r="A91" s="15">
        <v>43677</v>
      </c>
      <c r="B91" s="7">
        <v>0.33333333333333331</v>
      </c>
      <c r="C91" s="3"/>
      <c r="D91" s="3" t="s">
        <v>14</v>
      </c>
      <c r="E91" s="3" t="str">
        <f>IF(C91&lt;&gt;"",INDEX(ΣυνδΑθρ!$I$2:$I$96,MATCH(C91,ΣυνδΑθρ!$A$2:$A$100,0),1),IF(D91&lt;&gt;"",INDEX(Υλικά!$D$3:$D$140,MATCH(D91,Υλικά!$B$3:$B$140,0),1),""))</f>
        <v>slc</v>
      </c>
      <c r="F91" s="10">
        <f>IF(C91&lt;&gt;"",MATCH($C91,ΣυνδΑθρ!$A$2:$A$100,0),IF(D91&lt;&gt;"",MATCH($D91,Υλικά!$B$3:$B$130,0),0))</f>
        <v>7</v>
      </c>
      <c r="G91" s="3">
        <v>2</v>
      </c>
      <c r="H91" s="16">
        <f>IF($C91&lt;&gt;"",$G91*INDEX(ΣυνδΑθρ!$B$2:$B$96,$F91,1)/INDEX(ΣυνδΑθρ!$J$2:$J$96,$F91,1),IF($D91&lt;&gt;"",$G91*INDEX(Υλικά!$G$3:$G$130,$F91,1)/INDEX(Υλικά!$E$3:$E$130,$F91,1),0))</f>
        <v>5.6</v>
      </c>
      <c r="I91" s="17">
        <f>IF($C91&lt;&gt;"",$G91*INDEX(ΣυνδΑθρ!$C$2:$C$100,$F91,1)/INDEX(ΣυνδΑθρ!$J$2:$J$96,$F91,1),IF($D91&lt;&gt;"",$G91*INDEX(Υλικά!$H$3:$H$130,$F91,1)/INDEX(Υλικά!$E$3:$E$130,$F91,1),0))</f>
        <v>1.6</v>
      </c>
      <c r="J91" s="18">
        <f>IF($C91&lt;&gt;"",$G91*INDEX(ΣυνδΑθρ!$D$2:$D$96,$F91,1)/INDEX(ΣυνδΑθρ!$J$2:$J$96,$F91,1),IF($D91&lt;&gt;"",$G91*INDEX(Υλικά!$I$3:$I$130,$F91,1)/INDEX(Υλικά!$E$3:$E$130,$F91,1),0))</f>
        <v>0.8</v>
      </c>
      <c r="K91" s="16">
        <f>$H91*Ref!$B$2</f>
        <v>22.4</v>
      </c>
      <c r="L91" s="17">
        <f>$I91*Ref!$B$3</f>
        <v>6.4</v>
      </c>
      <c r="M91" s="18">
        <f>$J91*Ref!$B$4</f>
        <v>7.2</v>
      </c>
      <c r="N91" s="18">
        <f>IF($C91&lt;&gt;"",0,IF($D91&lt;&gt;"",$G91*INDEX(Υλικά!$J$3:$J$130,$F91,1)/INDEX(Υλικά!$E$3:$E$130,$F91,1),0))</f>
        <v>0</v>
      </c>
      <c r="O91" s="19">
        <f t="shared" si="1"/>
        <v>36</v>
      </c>
      <c r="P91" s="3"/>
    </row>
    <row r="92" spans="1:16" x14ac:dyDescent="0.35">
      <c r="A92" s="15">
        <v>43677</v>
      </c>
      <c r="B92" s="7">
        <v>0.44791666666666669</v>
      </c>
      <c r="C92" s="3"/>
      <c r="D92" s="3" t="s">
        <v>21</v>
      </c>
      <c r="E92" s="3" t="str">
        <f>IF(C92&lt;&gt;"",INDEX(ΣυνδΑθρ!$I$2:$I$96,MATCH(C92,ΣυνδΑθρ!$A$2:$A$100,0),1),IF(D92&lt;&gt;"",INDEX(Υλικά!$D$3:$D$140,MATCH(D92,Υλικά!$B$3:$B$140,0),1),""))</f>
        <v>pc</v>
      </c>
      <c r="F92" s="10">
        <f>IF(C92&lt;&gt;"",MATCH($C92,ΣυνδΑθρ!$A$2:$A$100,0),IF(D92&lt;&gt;"",MATCH($D92,Υλικά!$B$3:$B$130,0),0))</f>
        <v>11</v>
      </c>
      <c r="G92" s="3">
        <v>1</v>
      </c>
      <c r="H92" s="16">
        <f>IF($C92&lt;&gt;"",$G92*INDEX(ΣυνδΑθρ!$B$2:$B$96,$F92,1)/INDEX(ΣυνδΑθρ!$J$2:$J$96,$F92,1),IF($D92&lt;&gt;"",$G92*INDEX(Υλικά!$G$3:$G$130,$F92,1)/INDEX(Υλικά!$E$3:$E$130,$F92,1),0))</f>
        <v>7.8</v>
      </c>
      <c r="I92" s="17">
        <f>IF($C92&lt;&gt;"",$G92*INDEX(ΣυνδΑθρ!$C$2:$C$100,$F92,1)/INDEX(ΣυνδΑθρ!$J$2:$J$96,$F92,1),IF($D92&lt;&gt;"",$G92*INDEX(Υλικά!$H$3:$H$130,$F92,1)/INDEX(Υλικά!$E$3:$E$130,$F92,1),0))</f>
        <v>0.66</v>
      </c>
      <c r="J92" s="18">
        <f>IF($C92&lt;&gt;"",$G92*INDEX(ΣυνδΑθρ!$D$2:$D$96,$F92,1)/INDEX(ΣυνδΑθρ!$J$2:$J$96,$F92,1),IF($D92&lt;&gt;"",$G92*INDEX(Υλικά!$I$3:$I$130,$F92,1)/INDEX(Υλικά!$E$3:$E$130,$F92,1),0))</f>
        <v>6.6</v>
      </c>
      <c r="K92" s="16">
        <f>$H92*Ref!$B$2</f>
        <v>31.2</v>
      </c>
      <c r="L92" s="17">
        <f>$I92*Ref!$B$3</f>
        <v>2.64</v>
      </c>
      <c r="M92" s="18">
        <f>$J92*Ref!$B$4</f>
        <v>59.4</v>
      </c>
      <c r="N92" s="18">
        <f>IF($C92&lt;&gt;"",0,IF($D92&lt;&gt;"",$G92*INDEX(Υλικά!$J$3:$J$130,$F92,1)/INDEX(Υλικά!$E$3:$E$130,$F92,1),0))</f>
        <v>0</v>
      </c>
      <c r="O92" s="19">
        <f t="shared" si="1"/>
        <v>93.24</v>
      </c>
      <c r="P92" s="3"/>
    </row>
    <row r="93" spans="1:16" x14ac:dyDescent="0.35">
      <c r="A93" s="15">
        <v>43677</v>
      </c>
      <c r="B93" s="7">
        <v>0.44791666666666669</v>
      </c>
      <c r="C93" s="3"/>
      <c r="D93" s="3" t="s">
        <v>110</v>
      </c>
      <c r="E93" s="3" t="str">
        <f>IF(C93&lt;&gt;"",INDEX(ΣυνδΑθρ!$I$2:$I$96,MATCH(C93,ΣυνδΑθρ!$A$2:$A$100,0),1),IF(D93&lt;&gt;"",INDEX(Υλικά!$D$3:$D$140,MATCH(D93,Υλικά!$B$3:$B$140,0),1),""))</f>
        <v>gr</v>
      </c>
      <c r="F93" s="10">
        <f>IF(C93&lt;&gt;"",MATCH($C93,ΣυνδΑθρ!$A$2:$A$100,0),IF(D93&lt;&gt;"",MATCH($D93,Υλικά!$B$3:$B$130,0),0))</f>
        <v>42</v>
      </c>
      <c r="G93" s="3">
        <v>55</v>
      </c>
      <c r="H93" s="16">
        <f>IF($C93&lt;&gt;"",$G93*INDEX(ΣυνδΑθρ!$B$2:$B$96,$F93,1)/INDEX(ΣυνδΑθρ!$J$2:$J$96,$F93,1),IF($D93&lt;&gt;"",$G93*INDEX(Υλικά!$G$3:$G$130,$F93,1)/INDEX(Υλικά!$E$3:$E$130,$F93,1),0))</f>
        <v>4.29</v>
      </c>
      <c r="I93" s="17">
        <f>IF($C93&lt;&gt;"",$G93*INDEX(ΣυνδΑθρ!$C$2:$C$100,$F93,1)/INDEX(ΣυνδΑθρ!$J$2:$J$96,$F93,1),IF($D93&lt;&gt;"",$G93*INDEX(Υλικά!$H$3:$H$130,$F93,1)/INDEX(Υλικά!$E$3:$E$130,$F93,1),0))</f>
        <v>1.8149999999999999</v>
      </c>
      <c r="J93" s="18">
        <f>IF($C93&lt;&gt;"",$G93*INDEX(ΣυνδΑθρ!$D$2:$D$96,$F93,1)/INDEX(ΣυνδΑθρ!$J$2:$J$96,$F93,1),IF($D93&lt;&gt;"",$G93*INDEX(Υλικά!$I$3:$I$130,$F93,1)/INDEX(Υλικά!$E$3:$E$130,$F93,1),0))</f>
        <v>8.8000000000000007</v>
      </c>
      <c r="K93" s="16">
        <f>$H93*Ref!$B$2</f>
        <v>17.16</v>
      </c>
      <c r="L93" s="17">
        <f>$I93*Ref!$B$3</f>
        <v>7.26</v>
      </c>
      <c r="M93" s="18">
        <f>$J93*Ref!$B$4</f>
        <v>79.2</v>
      </c>
      <c r="N93" s="18">
        <f>IF($C93&lt;&gt;"",0,IF($D93&lt;&gt;"",$G93*INDEX(Υλικά!$J$3:$J$130,$F93,1)/INDEX(Υλικά!$E$3:$E$130,$F93,1),0))</f>
        <v>0</v>
      </c>
      <c r="O93" s="19">
        <f t="shared" si="1"/>
        <v>103.62</v>
      </c>
      <c r="P93" s="3"/>
    </row>
    <row r="94" spans="1:16" x14ac:dyDescent="0.35">
      <c r="A94" s="15">
        <v>43677</v>
      </c>
      <c r="B94" s="7">
        <v>0.57291666666666663</v>
      </c>
      <c r="C94" s="3" t="s">
        <v>108</v>
      </c>
      <c r="D94" s="3"/>
      <c r="E94" s="3" t="str">
        <f>IF(C94&lt;&gt;"",INDEX(ΣυνδΑθρ!$I$2:$I$96,MATCH(C94,ΣυνδΑθρ!$A$2:$A$100,0),1),IF(D94&lt;&gt;"",INDEX(Υλικά!$D$3:$D$140,MATCH(D94,Υλικά!$B$3:$B$140,0),1),""))</f>
        <v>gr</v>
      </c>
      <c r="F94" s="10">
        <f>IF(C94&lt;&gt;"",MATCH($C94,ΣυνδΑθρ!$A$2:$A$100,0),IF(D94&lt;&gt;"",MATCH($D94,Υλικά!$B$3:$B$130,0),0))</f>
        <v>9</v>
      </c>
      <c r="G94" s="3">
        <v>200</v>
      </c>
      <c r="H94" s="16">
        <f>IF($C94&lt;&gt;"",$G94*INDEX(ΣυνδΑθρ!$B$2:$B$96,$F94,1)/INDEX(ΣυνδΑθρ!$J$2:$J$96,$F94,1),IF($D94&lt;&gt;"",$G94*INDEX(Υλικά!$G$3:$G$130,$F94,1)/INDEX(Υλικά!$E$3:$E$130,$F94,1),0))</f>
        <v>4.636000000000001</v>
      </c>
      <c r="I94" s="17">
        <f>IF($C94&lt;&gt;"",$G94*INDEX(ΣυνδΑθρ!$C$2:$C$100,$F94,1)/INDEX(ΣυνδΑθρ!$J$2:$J$96,$F94,1),IF($D94&lt;&gt;"",$G94*INDEX(Υλικά!$H$3:$H$130,$F94,1)/INDEX(Υλικά!$E$3:$E$130,$F94,1),0))</f>
        <v>19.823999999999998</v>
      </c>
      <c r="J94" s="18">
        <f>IF($C94&lt;&gt;"",$G94*INDEX(ΣυνδΑθρ!$D$2:$D$96,$F94,1)/INDEX(ΣυνδΑθρ!$J$2:$J$96,$F94,1),IF($D94&lt;&gt;"",$G94*INDEX(Υλικά!$I$3:$I$130,$F94,1)/INDEX(Υλικά!$E$3:$E$130,$F94,1),0))</f>
        <v>4.7640000000000002</v>
      </c>
      <c r="K94" s="16">
        <f>$H94*Ref!$B$2</f>
        <v>18.544000000000004</v>
      </c>
      <c r="L94" s="17">
        <f>$I94*Ref!$B$3</f>
        <v>79.295999999999992</v>
      </c>
      <c r="M94" s="18">
        <f>$J94*Ref!$B$4</f>
        <v>42.876000000000005</v>
      </c>
      <c r="N94" s="18">
        <f>IF($C94&lt;&gt;"",0,IF($D94&lt;&gt;"",$G94*INDEX(Υλικά!$J$3:$J$130,$F94,1)/INDEX(Υλικά!$E$3:$E$130,$F94,1),0))</f>
        <v>0</v>
      </c>
      <c r="O94" s="19">
        <f t="shared" si="1"/>
        <v>140.71600000000001</v>
      </c>
      <c r="P94" s="3"/>
    </row>
    <row r="95" spans="1:16" x14ac:dyDescent="0.35">
      <c r="A95" s="15">
        <v>43677</v>
      </c>
      <c r="B95" s="7">
        <v>0.57291666666666663</v>
      </c>
      <c r="C95" s="3"/>
      <c r="D95" s="3" t="s">
        <v>80</v>
      </c>
      <c r="E95" s="3" t="str">
        <f>IF(C95&lt;&gt;"",INDEX(ΣυνδΑθρ!$I$2:$I$96,MATCH(C95,ΣυνδΑθρ!$A$2:$A$100,0),1),IF(D95&lt;&gt;"",INDEX(Υλικά!$D$3:$D$140,MATCH(D95,Υλικά!$B$3:$B$140,0),1),""))</f>
        <v>gr</v>
      </c>
      <c r="F95" s="10">
        <f>IF(C95&lt;&gt;"",MATCH($C95,ΣυνδΑθρ!$A$2:$A$100,0),IF(D95&lt;&gt;"",MATCH($D95,Υλικά!$B$3:$B$130,0),0))</f>
        <v>32</v>
      </c>
      <c r="G95" s="3">
        <v>170</v>
      </c>
      <c r="H95" s="16">
        <f>IF($C95&lt;&gt;"",$G95*INDEX(ΣυνδΑθρ!$B$2:$B$96,$F95,1)/INDEX(ΣυνδΑθρ!$J$2:$J$96,$F95,1),IF($D95&lt;&gt;"",$G95*INDEX(Υλικά!$G$3:$G$130,$F95,1)/INDEX(Υλικά!$E$3:$E$130,$F95,1),0))</f>
        <v>52.7</v>
      </c>
      <c r="I95" s="17">
        <f>IF($C95&lt;&gt;"",$G95*INDEX(ΣυνδΑθρ!$C$2:$C$100,$F95,1)/INDEX(ΣυνδΑθρ!$J$2:$J$96,$F95,1),IF($D95&lt;&gt;"",$G95*INDEX(Υλικά!$H$3:$H$130,$F95,1)/INDEX(Υλικά!$E$3:$E$130,$F95,1),0))</f>
        <v>0</v>
      </c>
      <c r="J95" s="18">
        <f>IF($C95&lt;&gt;"",$G95*INDEX(ΣυνδΑθρ!$D$2:$D$96,$F95,1)/INDEX(ΣυνδΑθρ!$J$2:$J$96,$F95,1),IF($D95&lt;&gt;"",$G95*INDEX(Υλικά!$I$3:$I$130,$F95,1)/INDEX(Υλικά!$E$3:$E$130,$F95,1),0))</f>
        <v>6.12</v>
      </c>
      <c r="K95" s="16">
        <f>$H95*Ref!$B$2</f>
        <v>210.8</v>
      </c>
      <c r="L95" s="17">
        <f>$I95*Ref!$B$3</f>
        <v>0</v>
      </c>
      <c r="M95" s="18">
        <f>$J95*Ref!$B$4</f>
        <v>55.08</v>
      </c>
      <c r="N95" s="18">
        <f>IF($C95&lt;&gt;"",0,IF($D95&lt;&gt;"",$G95*INDEX(Υλικά!$J$3:$J$130,$F95,1)/INDEX(Υλικά!$E$3:$E$130,$F95,1),0))</f>
        <v>0</v>
      </c>
      <c r="O95" s="19">
        <f t="shared" si="1"/>
        <v>265.88</v>
      </c>
      <c r="P95" s="3"/>
    </row>
    <row r="96" spans="1:16" x14ac:dyDescent="0.35">
      <c r="A96" s="15">
        <v>43677</v>
      </c>
      <c r="B96" s="7">
        <v>0.57291666666666663</v>
      </c>
      <c r="C96" s="3"/>
      <c r="D96" s="3" t="s">
        <v>48</v>
      </c>
      <c r="E96" s="3" t="str">
        <f>IF(C96&lt;&gt;"",INDEX(ΣυνδΑθρ!$I$2:$I$96,MATCH(C96,ΣυνδΑθρ!$A$2:$A$100,0),1),IF(D96&lt;&gt;"",INDEX(Υλικά!$D$3:$D$140,MATCH(D96,Υλικά!$B$3:$B$140,0),1),""))</f>
        <v>pc</v>
      </c>
      <c r="F96" s="10">
        <f>IF(C96&lt;&gt;"",MATCH($C96,ΣυνδΑθρ!$A$2:$A$100,0),IF(D96&lt;&gt;"",MATCH($D96,Υλικά!$B$3:$B$130,0),0))</f>
        <v>20</v>
      </c>
      <c r="G96" s="3">
        <v>0.5</v>
      </c>
      <c r="H96" s="16">
        <f>IF($C96&lt;&gt;"",$G96*INDEX(ΣυνδΑθρ!$B$2:$B$96,$F96,1)/INDEX(ΣυνδΑθρ!$J$2:$J$96,$F96,1),IF($D96&lt;&gt;"",$G96*INDEX(Υλικά!$G$3:$G$130,$F96,1)/INDEX(Υλικά!$E$3:$E$130,$F96,1),0))</f>
        <v>3.55</v>
      </c>
      <c r="I96" s="17">
        <f>IF($C96&lt;&gt;"",$G96*INDEX(ΣυνδΑθρ!$C$2:$C$100,$F96,1)/INDEX(ΣυνδΑθρ!$J$2:$J$96,$F96,1),IF($D96&lt;&gt;"",$G96*INDEX(Υλικά!$H$3:$H$130,$F96,1)/INDEX(Υλικά!$E$3:$E$130,$F96,1),0))</f>
        <v>18.899999999999999</v>
      </c>
      <c r="J96" s="18">
        <f>IF($C96&lt;&gt;"",$G96*INDEX(ΣυνδΑθρ!$D$2:$D$96,$F96,1)/INDEX(ΣυνδΑθρ!$J$2:$J$96,$F96,1),IF($D96&lt;&gt;"",$G96*INDEX(Υλικά!$I$3:$I$130,$F96,1)/INDEX(Υλικά!$E$3:$E$130,$F96,1),0))</f>
        <v>0.7</v>
      </c>
      <c r="K96" s="16">
        <f>$H96*Ref!$B$2</f>
        <v>14.2</v>
      </c>
      <c r="L96" s="17">
        <f>$I96*Ref!$B$3</f>
        <v>75.599999999999994</v>
      </c>
      <c r="M96" s="18">
        <f>$J96*Ref!$B$4</f>
        <v>6.3</v>
      </c>
      <c r="N96" s="18">
        <f>IF($C96&lt;&gt;"",0,IF($D96&lt;&gt;"",$G96*INDEX(Υλικά!$J$3:$J$130,$F96,1)/INDEX(Υλικά!$E$3:$E$130,$F96,1),0))</f>
        <v>0</v>
      </c>
      <c r="O96" s="19">
        <f t="shared" si="1"/>
        <v>96.1</v>
      </c>
      <c r="P96" s="3"/>
    </row>
    <row r="97" spans="1:16" x14ac:dyDescent="0.35">
      <c r="A97" s="15">
        <v>43677</v>
      </c>
      <c r="B97" s="7">
        <v>0.75</v>
      </c>
      <c r="C97" s="3"/>
      <c r="D97" s="3" t="s">
        <v>101</v>
      </c>
      <c r="E97" s="3" t="str">
        <f>IF(C97&lt;&gt;"",INDEX(ΣυνδΑθρ!$I$2:$I$96,MATCH(C97,ΣυνδΑθρ!$A$2:$A$100,0),1),IF(D97&lt;&gt;"",INDEX(Υλικά!$D$3:$D$140,MATCH(D97,Υλικά!$B$3:$B$140,0),1),""))</f>
        <v>gr</v>
      </c>
      <c r="F97" s="10">
        <f>IF(C97&lt;&gt;"",MATCH($C97,ΣυνδΑθρ!$A$2:$A$100,0),IF(D97&lt;&gt;"",MATCH($D97,Υλικά!$B$3:$B$130,0),0))</f>
        <v>31</v>
      </c>
      <c r="G97" s="3">
        <v>20</v>
      </c>
      <c r="H97" s="16">
        <f>IF($C97&lt;&gt;"",$G97*INDEX(ΣυνδΑθρ!$B$2:$B$96,$F97,1)/INDEX(ΣυνδΑθρ!$J$2:$J$96,$F97,1),IF($D97&lt;&gt;"",$G97*INDEX(Υλικά!$G$3:$G$130,$F97,1)/INDEX(Υλικά!$E$3:$E$130,$F97,1),0))</f>
        <v>2.2000000000000002</v>
      </c>
      <c r="I97" s="17">
        <f>IF($C97&lt;&gt;"",$G97*INDEX(ΣυνδΑθρ!$C$2:$C$100,$F97,1)/INDEX(ΣυνδΑθρ!$J$2:$J$96,$F97,1),IF($D97&lt;&gt;"",$G97*INDEX(Υλικά!$H$3:$H$130,$F97,1)/INDEX(Υλικά!$E$3:$E$130,$F97,1),0))</f>
        <v>6.8</v>
      </c>
      <c r="J97" s="18">
        <f>IF($C97&lt;&gt;"",$G97*INDEX(ΣυνδΑθρ!$D$2:$D$96,$F97,1)/INDEX(ΣυνδΑθρ!$J$2:$J$96,$F97,1),IF($D97&lt;&gt;"",$G97*INDEX(Υλικά!$I$3:$I$130,$F97,1)/INDEX(Υλικά!$E$3:$E$130,$F97,1),0))</f>
        <v>2.2000000000000002</v>
      </c>
      <c r="K97" s="16">
        <f>$H97*Ref!$B$2</f>
        <v>8.8000000000000007</v>
      </c>
      <c r="L97" s="17">
        <f>$I97*Ref!$B$3</f>
        <v>27.2</v>
      </c>
      <c r="M97" s="18">
        <f>$J97*Ref!$B$4</f>
        <v>19.8</v>
      </c>
      <c r="N97" s="18">
        <f>IF($C97&lt;&gt;"",0,IF($D97&lt;&gt;"",$G97*INDEX(Υλικά!$J$3:$J$130,$F97,1)/INDEX(Υλικά!$E$3:$E$130,$F97,1),0))</f>
        <v>0</v>
      </c>
      <c r="O97" s="19">
        <f t="shared" si="1"/>
        <v>55.8</v>
      </c>
      <c r="P97" s="3"/>
    </row>
    <row r="98" spans="1:16" x14ac:dyDescent="0.35">
      <c r="A98" s="15">
        <v>43677</v>
      </c>
      <c r="B98" s="7">
        <v>0.84375</v>
      </c>
      <c r="C98" s="3"/>
      <c r="D98" s="3" t="s">
        <v>64</v>
      </c>
      <c r="E98" s="3" t="str">
        <f>IF(C98&lt;&gt;"",INDEX(ΣυνδΑθρ!$I$2:$I$96,MATCH(C98,ΣυνδΑθρ!$A$2:$A$100,0),1),IF(D98&lt;&gt;"",INDEX(Υλικά!$D$3:$D$140,MATCH(D98,Υλικά!$B$3:$B$140,0),1),""))</f>
        <v>gr</v>
      </c>
      <c r="F98" s="10">
        <f>IF(C98&lt;&gt;"",MATCH($C98,ΣυνδΑθρ!$A$2:$A$100,0),IF(D98&lt;&gt;"",MATCH($D98,Υλικά!$B$3:$B$130,0),0))</f>
        <v>24</v>
      </c>
      <c r="G98" s="3">
        <v>10</v>
      </c>
      <c r="H98" s="16">
        <f>IF($C98&lt;&gt;"",$G98*INDEX(ΣυνδΑθρ!$B$2:$B$96,$F98,1)/INDEX(ΣυνδΑθρ!$J$2:$J$96,$F98,1),IF($D98&lt;&gt;"",$G98*INDEX(Υλικά!$G$3:$G$130,$F98,1)/INDEX(Υλικά!$E$3:$E$130,$F98,1),0))</f>
        <v>2.37</v>
      </c>
      <c r="I98" s="17">
        <f>IF($C98&lt;&gt;"",$G98*INDEX(ΣυνδΑθρ!$C$2:$C$100,$F98,1)/INDEX(ΣυνδΑθρ!$J$2:$J$96,$F98,1),IF($D98&lt;&gt;"",$G98*INDEX(Υλικά!$H$3:$H$130,$F98,1)/INDEX(Υλικά!$E$3:$E$130,$F98,1),0))</f>
        <v>2.15</v>
      </c>
      <c r="J98" s="18">
        <f>IF($C98&lt;&gt;"",$G98*INDEX(ΣυνδΑθρ!$D$2:$D$96,$F98,1)/INDEX(ΣυνδΑθρ!$J$2:$J$96,$F98,1),IF($D98&lt;&gt;"",$G98*INDEX(Υλικά!$I$3:$I$130,$F98,1)/INDEX(Υλικά!$E$3:$E$130,$F98,1),0))</f>
        <v>4.97</v>
      </c>
      <c r="K98" s="16">
        <f>$H98*Ref!$B$2</f>
        <v>9.48</v>
      </c>
      <c r="L98" s="17">
        <f>$I98*Ref!$B$3</f>
        <v>8.6</v>
      </c>
      <c r="M98" s="18">
        <f>$J98*Ref!$B$4</f>
        <v>44.73</v>
      </c>
      <c r="N98" s="18">
        <f>IF($C98&lt;&gt;"",0,IF($D98&lt;&gt;"",$G98*INDEX(Υλικά!$J$3:$J$130,$F98,1)/INDEX(Υλικά!$E$3:$E$130,$F98,1),0))</f>
        <v>0</v>
      </c>
      <c r="O98" s="19">
        <f t="shared" si="1"/>
        <v>62.809999999999995</v>
      </c>
      <c r="P98" s="3"/>
    </row>
    <row r="99" spans="1:16" x14ac:dyDescent="0.35">
      <c r="A99" s="15">
        <v>43677</v>
      </c>
      <c r="B99" s="7">
        <v>0.88541666666666663</v>
      </c>
      <c r="C99" s="3"/>
      <c r="D99" s="3" t="s">
        <v>42</v>
      </c>
      <c r="E99" s="3" t="str">
        <f>IF(C99&lt;&gt;"",INDEX(ΣυνδΑθρ!$I$2:$I$96,MATCH(C99,ΣυνδΑθρ!$A$2:$A$100,0),1),IF(D99&lt;&gt;"",INDEX(Υλικά!$D$3:$D$140,MATCH(D99,Υλικά!$B$3:$B$140,0),1),""))</f>
        <v>gr</v>
      </c>
      <c r="F99" s="10">
        <f>IF(C99&lt;&gt;"",MATCH($C99,ΣυνδΑθρ!$A$2:$A$100,0),IF(D99&lt;&gt;"",MATCH($D99,Υλικά!$B$3:$B$130,0),0))</f>
        <v>16</v>
      </c>
      <c r="G99" s="3">
        <v>265</v>
      </c>
      <c r="H99" s="16">
        <f>IF($C99&lt;&gt;"",$G99*INDEX(ΣυνδΑθρ!$B$2:$B$96,$F99,1)/INDEX(ΣυνδΑθρ!$J$2:$J$96,$F99,1),IF($D99&lt;&gt;"",$G99*INDEX(Υλικά!$G$3:$G$130,$F99,1)/INDEX(Υλικά!$E$3:$E$130,$F99,1),0))</f>
        <v>2.3849999999999998</v>
      </c>
      <c r="I99" s="17">
        <f>IF($C99&lt;&gt;"",$G99*INDEX(ΣυνδΑθρ!$C$2:$C$100,$F99,1)/INDEX(ΣυνδΑθρ!$J$2:$J$96,$F99,1),IF($D99&lt;&gt;"",$G99*INDEX(Υλικά!$H$3:$H$130,$F99,1)/INDEX(Υλικά!$E$3:$E$130,$F99,1),0))</f>
        <v>10.335000000000001</v>
      </c>
      <c r="J99" s="18">
        <f>IF($C99&lt;&gt;"",$G99*INDEX(ΣυνδΑθρ!$D$2:$D$96,$F99,1)/INDEX(ΣυνδΑθρ!$J$2:$J$96,$F99,1),IF($D99&lt;&gt;"",$G99*INDEX(Υλικά!$I$3:$I$130,$F99,1)/INDEX(Υλικά!$E$3:$E$130,$F99,1),0))</f>
        <v>0.53</v>
      </c>
      <c r="K99" s="16">
        <f>$H99*Ref!$B$2</f>
        <v>9.5399999999999991</v>
      </c>
      <c r="L99" s="17">
        <f>$I99*Ref!$B$3</f>
        <v>41.34</v>
      </c>
      <c r="M99" s="18">
        <f>$J99*Ref!$B$4</f>
        <v>4.7700000000000005</v>
      </c>
      <c r="N99" s="18">
        <f>IF($C99&lt;&gt;"",0,IF($D99&lt;&gt;"",$G99*INDEX(Υλικά!$J$3:$J$130,$F99,1)/INDEX(Υλικά!$E$3:$E$130,$F99,1),0))</f>
        <v>0</v>
      </c>
      <c r="O99" s="19">
        <f t="shared" si="1"/>
        <v>55.650000000000006</v>
      </c>
      <c r="P99" s="3"/>
    </row>
    <row r="100" spans="1:16" x14ac:dyDescent="0.35">
      <c r="A100" s="15">
        <v>43677</v>
      </c>
      <c r="B100" s="7">
        <v>0.88541666666666663</v>
      </c>
      <c r="C100" s="3"/>
      <c r="D100" s="3" t="s">
        <v>32</v>
      </c>
      <c r="E100" s="3" t="str">
        <f>IF(C100&lt;&gt;"",INDEX(ΣυνδΑθρ!$I$2:$I$96,MATCH(C100,ΣυνδΑθρ!$A$2:$A$100,0),1),IF(D100&lt;&gt;"",INDEX(Υλικά!$D$3:$D$140,MATCH(D100,Υλικά!$B$3:$B$140,0),1),""))</f>
        <v>gr</v>
      </c>
      <c r="F100" s="10">
        <f>IF(C100&lt;&gt;"",MATCH($C100,ΣυνδΑθρ!$A$2:$A$100,0),IF(D100&lt;&gt;"",MATCH($D100,Υλικά!$B$3:$B$130,0),0))</f>
        <v>14</v>
      </c>
      <c r="G100" s="3">
        <v>200</v>
      </c>
      <c r="H100" s="16">
        <f>IF($C100&lt;&gt;"",$G100*INDEX(ΣυνδΑθρ!$B$2:$B$96,$F100,1)/INDEX(ΣυνδΑθρ!$J$2:$J$96,$F100,1),IF($D100&lt;&gt;"",$G100*INDEX(Υλικά!$G$3:$G$130,$F100,1)/INDEX(Υλικά!$E$3:$E$130,$F100,1),0))</f>
        <v>16</v>
      </c>
      <c r="I100" s="17">
        <f>IF($C100&lt;&gt;"",$G100*INDEX(ΣυνδΑθρ!$C$2:$C$100,$F100,1)/INDEX(ΣυνδΑθρ!$J$2:$J$96,$F100,1),IF($D100&lt;&gt;"",$G100*INDEX(Υλικά!$H$3:$H$130,$F100,1)/INDEX(Υλικά!$E$3:$E$130,$F100,1),0))</f>
        <v>8</v>
      </c>
      <c r="J100" s="18">
        <f>IF($C100&lt;&gt;"",$G100*INDEX(ΣυνδΑθρ!$D$2:$D$96,$F100,1)/INDEX(ΣυνδΑθρ!$J$2:$J$96,$F100,1),IF($D100&lt;&gt;"",$G100*INDEX(Υλικά!$I$3:$I$130,$F100,1)/INDEX(Υλικά!$E$3:$E$130,$F100,1),0))</f>
        <v>4</v>
      </c>
      <c r="K100" s="16">
        <f>$H100*Ref!$B$2</f>
        <v>64</v>
      </c>
      <c r="L100" s="17">
        <f>$I100*Ref!$B$3</f>
        <v>32</v>
      </c>
      <c r="M100" s="18">
        <f>$J100*Ref!$B$4</f>
        <v>36</v>
      </c>
      <c r="N100" s="18">
        <f>IF($C100&lt;&gt;"",0,IF($D100&lt;&gt;"",$G100*INDEX(Υλικά!$J$3:$J$130,$F100,1)/INDEX(Υλικά!$E$3:$E$130,$F100,1),0))</f>
        <v>0</v>
      </c>
      <c r="O100" s="19">
        <f t="shared" si="1"/>
        <v>132</v>
      </c>
      <c r="P100" s="3"/>
    </row>
    <row r="101" spans="1:16" x14ac:dyDescent="0.35">
      <c r="A101" s="15">
        <v>43677</v>
      </c>
      <c r="B101" s="7">
        <v>2.0833333333333332E-2</v>
      </c>
      <c r="C101" s="3"/>
      <c r="D101" s="3" t="s">
        <v>76</v>
      </c>
      <c r="E101" s="3" t="str">
        <f>IF(C101&lt;&gt;"",INDEX(ΣυνδΑθρ!$I$2:$I$96,MATCH(C101,ΣυνδΑθρ!$A$2:$A$100,0),1),IF(D101&lt;&gt;"",INDEX(Υλικά!$D$3:$D$140,MATCH(D101,Υλικά!$B$3:$B$140,0),1),""))</f>
        <v>gr</v>
      </c>
      <c r="F101" s="10">
        <f>IF(C101&lt;&gt;"",MATCH($C101,ΣυνδΑθρ!$A$2:$A$100,0),IF(D101&lt;&gt;"",MATCH($D101,Υλικά!$B$3:$B$130,0),0))</f>
        <v>29</v>
      </c>
      <c r="G101" s="3">
        <v>220</v>
      </c>
      <c r="H101" s="16">
        <f>IF($C101&lt;&gt;"",$G101*INDEX(ΣυνδΑθρ!$B$2:$B$96,$F101,1)/INDEX(ΣυνδΑθρ!$J$2:$J$96,$F101,1),IF($D101&lt;&gt;"",$G101*INDEX(Υλικά!$G$3:$G$130,$F101,1)/INDEX(Υλικά!$E$3:$E$130,$F101,1),0))</f>
        <v>0</v>
      </c>
      <c r="I101" s="17">
        <f>IF($C101&lt;&gt;"",$G101*INDEX(ΣυνδΑθρ!$C$2:$C$100,$F101,1)/INDEX(ΣυνδΑθρ!$J$2:$J$96,$F101,1),IF($D101&lt;&gt;"",$G101*INDEX(Υλικά!$H$3:$H$130,$F101,1)/INDEX(Υλικά!$E$3:$E$130,$F101,1),0))</f>
        <v>21.34</v>
      </c>
      <c r="J101" s="18">
        <f>IF($C101&lt;&gt;"",$G101*INDEX(ΣυνδΑθρ!$D$2:$D$96,$F101,1)/INDEX(ΣυνδΑθρ!$J$2:$J$96,$F101,1),IF($D101&lt;&gt;"",$G101*INDEX(Υλικά!$I$3:$I$130,$F101,1)/INDEX(Υλικά!$E$3:$E$130,$F101,1),0))</f>
        <v>0</v>
      </c>
      <c r="K101" s="16">
        <f>$H101*Ref!$B$2</f>
        <v>0</v>
      </c>
      <c r="L101" s="17">
        <f>$I101*Ref!$B$3</f>
        <v>85.36</v>
      </c>
      <c r="M101" s="18">
        <f>$J101*Ref!$B$4</f>
        <v>0</v>
      </c>
      <c r="N101" s="18">
        <f>IF($C101&lt;&gt;"",0,IF($D101&lt;&gt;"",$G101*INDEX(Υλικά!$J$3:$J$130,$F101,1)/INDEX(Υλικά!$E$3:$E$130,$F101,1),0))</f>
        <v>0</v>
      </c>
      <c r="O101" s="19">
        <f t="shared" si="1"/>
        <v>85.36</v>
      </c>
      <c r="P101" s="3"/>
    </row>
    <row r="102" spans="1:16" x14ac:dyDescent="0.35">
      <c r="A102" s="15">
        <v>43678</v>
      </c>
      <c r="B102" s="7">
        <v>0.35416666666666669</v>
      </c>
      <c r="C102" s="3"/>
      <c r="D102" s="3" t="s">
        <v>18</v>
      </c>
      <c r="E102" s="3" t="str">
        <f>IF(C102&lt;&gt;"",INDEX(ΣυνδΑθρ!$I$2:$I$96,MATCH(C102,ΣυνδΑθρ!$A$2:$A$100,0),1),IF(D102&lt;&gt;"",INDEX(Υλικά!$D$3:$D$140,MATCH(D102,Υλικά!$B$3:$B$140,0),1),""))</f>
        <v>slc</v>
      </c>
      <c r="F102" s="10">
        <f>IF(C102&lt;&gt;"",MATCH($C102,ΣυνδΑθρ!$A$2:$A$100,0),IF(D102&lt;&gt;"",MATCH($D102,Υλικά!$B$3:$B$130,0),0))</f>
        <v>9</v>
      </c>
      <c r="G102" s="3">
        <v>2</v>
      </c>
      <c r="H102" s="16">
        <f>IF($C102&lt;&gt;"",$G102*INDEX(ΣυνδΑθρ!$B$2:$B$96,$F102,1)/INDEX(ΣυνδΑθρ!$J$2:$J$96,$F102,1),IF($D102&lt;&gt;"",$G102*INDEX(Υλικά!$G$3:$G$130,$F102,1)/INDEX(Υλικά!$E$3:$E$130,$F102,1),0))</f>
        <v>6</v>
      </c>
      <c r="I102" s="17">
        <f>IF($C102&lt;&gt;"",$G102*INDEX(ΣυνδΑθρ!$C$2:$C$100,$F102,1)/INDEX(ΣυνδΑθρ!$J$2:$J$96,$F102,1),IF($D102&lt;&gt;"",$G102*INDEX(Υλικά!$H$3:$H$130,$F102,1)/INDEX(Υλικά!$E$3:$E$130,$F102,1),0))</f>
        <v>23.4</v>
      </c>
      <c r="J102" s="18">
        <f>IF($C102&lt;&gt;"",$G102*INDEX(ΣυνδΑθρ!$D$2:$D$96,$F102,1)/INDEX(ΣυνδΑθρ!$J$2:$J$96,$F102,1),IF($D102&lt;&gt;"",$G102*INDEX(Υλικά!$I$3:$I$130,$F102,1)/INDEX(Υλικά!$E$3:$E$130,$F102,1),0))</f>
        <v>2.2000000000000002</v>
      </c>
      <c r="K102" s="16">
        <f>$H102*Ref!$B$2</f>
        <v>24</v>
      </c>
      <c r="L102" s="17">
        <f>$I102*Ref!$B$3</f>
        <v>93.6</v>
      </c>
      <c r="M102" s="18">
        <f>$J102*Ref!$B$4</f>
        <v>19.8</v>
      </c>
      <c r="N102" s="18">
        <f>IF($C102&lt;&gt;"",0,IF($D102&lt;&gt;"",$G102*INDEX(Υλικά!$J$3:$J$130,$F102,1)/INDEX(Υλικά!$E$3:$E$130,$F102,1),0))</f>
        <v>0</v>
      </c>
      <c r="O102" s="19">
        <f t="shared" si="1"/>
        <v>137.4</v>
      </c>
      <c r="P102" s="3"/>
    </row>
    <row r="103" spans="1:16" x14ac:dyDescent="0.35">
      <c r="A103" s="15">
        <v>43678</v>
      </c>
      <c r="B103" s="7">
        <v>0.35416666666666669</v>
      </c>
      <c r="C103" s="3"/>
      <c r="D103" s="3" t="s">
        <v>62</v>
      </c>
      <c r="E103" s="3" t="str">
        <f>IF(C103&lt;&gt;"",INDEX(ΣυνδΑθρ!$I$2:$I$96,MATCH(C103,ΣυνδΑθρ!$A$2:$A$100,0),1),IF(D103&lt;&gt;"",INDEX(Υλικά!$D$3:$D$140,MATCH(D103,Υλικά!$B$3:$B$140,0),1),""))</f>
        <v>gr</v>
      </c>
      <c r="F103" s="10">
        <f>IF(C103&lt;&gt;"",MATCH($C103,ΣυνδΑθρ!$A$2:$A$100,0),IF(D103&lt;&gt;"",MATCH($D103,Υλικά!$B$3:$B$130,0),0))</f>
        <v>22</v>
      </c>
      <c r="G103" s="3">
        <v>30</v>
      </c>
      <c r="H103" s="16">
        <f>IF($C103&lt;&gt;"",$G103*INDEX(ΣυνδΑθρ!$B$2:$B$96,$F103,1)/INDEX(ΣυνδΑθρ!$J$2:$J$96,$F103,1),IF($D103&lt;&gt;"",$G103*INDEX(Υλικά!$G$3:$G$130,$F103,1)/INDEX(Υλικά!$E$3:$E$130,$F103,1),0))</f>
        <v>3.45</v>
      </c>
      <c r="I103" s="17">
        <f>IF($C103&lt;&gt;"",$G103*INDEX(ΣυνδΑθρ!$C$2:$C$100,$F103,1)/INDEX(ΣυνδΑθρ!$J$2:$J$96,$F103,1),IF($D103&lt;&gt;"",$G103*INDEX(Υλικά!$H$3:$H$130,$F103,1)/INDEX(Υλικά!$E$3:$E$130,$F103,1),0))</f>
        <v>0.42</v>
      </c>
      <c r="J103" s="18">
        <f>IF($C103&lt;&gt;"",$G103*INDEX(ΣυνδΑθρ!$D$2:$D$96,$F103,1)/INDEX(ΣυνδΑθρ!$J$2:$J$96,$F103,1),IF($D103&lt;&gt;"",$G103*INDEX(Υλικά!$I$3:$I$130,$F103,1)/INDEX(Υλικά!$E$3:$E$130,$F103,1),0))</f>
        <v>3.72</v>
      </c>
      <c r="K103" s="16">
        <f>$H103*Ref!$B$2</f>
        <v>13.8</v>
      </c>
      <c r="L103" s="17">
        <f>$I103*Ref!$B$3</f>
        <v>1.68</v>
      </c>
      <c r="M103" s="18">
        <f>$J103*Ref!$B$4</f>
        <v>33.480000000000004</v>
      </c>
      <c r="N103" s="18">
        <f>IF($C103&lt;&gt;"",0,IF($D103&lt;&gt;"",$G103*INDEX(Υλικά!$J$3:$J$130,$F103,1)/INDEX(Υλικά!$E$3:$E$130,$F103,1),0))</f>
        <v>0</v>
      </c>
      <c r="O103" s="19">
        <f t="shared" si="1"/>
        <v>48.960000000000008</v>
      </c>
      <c r="P103" s="3"/>
    </row>
    <row r="104" spans="1:16" x14ac:dyDescent="0.35">
      <c r="A104" s="15">
        <v>43678</v>
      </c>
      <c r="B104" s="7">
        <v>0.35416666666666669</v>
      </c>
      <c r="C104" s="3"/>
      <c r="D104" s="3" t="s">
        <v>14</v>
      </c>
      <c r="E104" s="3" t="str">
        <f>IF(C104&lt;&gt;"",INDEX(ΣυνδΑθρ!$I$2:$I$96,MATCH(C104,ΣυνδΑθρ!$A$2:$A$100,0),1),IF(D104&lt;&gt;"",INDEX(Υλικά!$D$3:$D$140,MATCH(D104,Υλικά!$B$3:$B$140,0),1),""))</f>
        <v>slc</v>
      </c>
      <c r="F104" s="10">
        <f>IF(C104&lt;&gt;"",MATCH($C104,ΣυνδΑθρ!$A$2:$A$100,0),IF(D104&lt;&gt;"",MATCH($D104,Υλικά!$B$3:$B$130,0),0))</f>
        <v>7</v>
      </c>
      <c r="G104" s="3">
        <v>2</v>
      </c>
      <c r="H104" s="16">
        <f>IF($C104&lt;&gt;"",$G104*INDEX(ΣυνδΑθρ!$B$2:$B$96,$F104,1)/INDEX(ΣυνδΑθρ!$J$2:$J$96,$F104,1),IF($D104&lt;&gt;"",$G104*INDEX(Υλικά!$G$3:$G$130,$F104,1)/INDEX(Υλικά!$E$3:$E$130,$F104,1),0))</f>
        <v>5.6</v>
      </c>
      <c r="I104" s="17">
        <f>IF($C104&lt;&gt;"",$G104*INDEX(ΣυνδΑθρ!$C$2:$C$100,$F104,1)/INDEX(ΣυνδΑθρ!$J$2:$J$96,$F104,1),IF($D104&lt;&gt;"",$G104*INDEX(Υλικά!$H$3:$H$130,$F104,1)/INDEX(Υλικά!$E$3:$E$130,$F104,1),0))</f>
        <v>1.6</v>
      </c>
      <c r="J104" s="18">
        <f>IF($C104&lt;&gt;"",$G104*INDEX(ΣυνδΑθρ!$D$2:$D$96,$F104,1)/INDEX(ΣυνδΑθρ!$J$2:$J$96,$F104,1),IF($D104&lt;&gt;"",$G104*INDEX(Υλικά!$I$3:$I$130,$F104,1)/INDEX(Υλικά!$E$3:$E$130,$F104,1),0))</f>
        <v>0.8</v>
      </c>
      <c r="K104" s="16">
        <f>$H104*Ref!$B$2</f>
        <v>22.4</v>
      </c>
      <c r="L104" s="17">
        <f>$I104*Ref!$B$3</f>
        <v>6.4</v>
      </c>
      <c r="M104" s="18">
        <f>$J104*Ref!$B$4</f>
        <v>7.2</v>
      </c>
      <c r="N104" s="18">
        <f>IF($C104&lt;&gt;"",0,IF($D104&lt;&gt;"",$G104*INDEX(Υλικά!$J$3:$J$130,$F104,1)/INDEX(Υλικά!$E$3:$E$130,$F104,1),0))</f>
        <v>0</v>
      </c>
      <c r="O104" s="19">
        <f t="shared" si="1"/>
        <v>36</v>
      </c>
      <c r="P104" s="3"/>
    </row>
    <row r="105" spans="1:16" x14ac:dyDescent="0.35">
      <c r="A105" s="15">
        <v>43678</v>
      </c>
      <c r="B105" s="7">
        <v>0.35416666666666669</v>
      </c>
      <c r="C105" s="3"/>
      <c r="D105" s="3" t="s">
        <v>58</v>
      </c>
      <c r="E105" s="3" t="str">
        <f>IF(C105&lt;&gt;"",INDEX(ΣυνδΑθρ!$I$2:$I$96,MATCH(C105,ΣυνδΑθρ!$A$2:$A$100,0),1),IF(D105&lt;&gt;"",INDEX(Υλικά!$D$3:$D$140,MATCH(D105,Υλικά!$B$3:$B$140,0),1),""))</f>
        <v>gr</v>
      </c>
      <c r="F105" s="10">
        <f>IF(C105&lt;&gt;"",MATCH($C105,ΣυνδΑθρ!$A$2:$A$100,0),IF(D105&lt;&gt;"",MATCH($D105,Υλικά!$B$3:$B$130,0),0))</f>
        <v>12</v>
      </c>
      <c r="G105" s="3">
        <v>210</v>
      </c>
      <c r="H105" s="16">
        <f>IF($C105&lt;&gt;"",$G105*INDEX(ΣυνδΑθρ!$B$2:$B$96,$F105,1)/INDEX(ΣυνδΑθρ!$J$2:$J$96,$F105,1),IF($D105&lt;&gt;"",$G105*INDEX(Υλικά!$G$3:$G$130,$F105,1)/INDEX(Υλικά!$E$3:$E$130,$F105,1),0))</f>
        <v>6.93</v>
      </c>
      <c r="I105" s="17">
        <f>IF($C105&lt;&gt;"",$G105*INDEX(ΣυνδΑθρ!$C$2:$C$100,$F105,1)/INDEX(ΣυνδΑθρ!$J$2:$J$96,$F105,1),IF($D105&lt;&gt;"",$G105*INDEX(Υλικά!$H$3:$H$130,$F105,1)/INDEX(Υλικά!$E$3:$E$130,$F105,1),0))</f>
        <v>9.8699999999999992</v>
      </c>
      <c r="J105" s="18">
        <f>IF($C105&lt;&gt;"",$G105*INDEX(ΣυνδΑθρ!$D$2:$D$96,$F105,1)/INDEX(ΣυνδΑθρ!$J$2:$J$96,$F105,1),IF($D105&lt;&gt;"",$G105*INDEX(Υλικά!$I$3:$I$130,$F105,1)/INDEX(Υλικά!$E$3:$E$130,$F105,1),0))</f>
        <v>3.15</v>
      </c>
      <c r="K105" s="16">
        <f>$H105*Ref!$B$2</f>
        <v>27.72</v>
      </c>
      <c r="L105" s="17">
        <f>$I105*Ref!$B$3</f>
        <v>39.479999999999997</v>
      </c>
      <c r="M105" s="18">
        <f>$J105*Ref!$B$4</f>
        <v>28.349999999999998</v>
      </c>
      <c r="N105" s="18">
        <f>IF($C105&lt;&gt;"",0,IF($D105&lt;&gt;"",$G105*INDEX(Υλικά!$J$3:$J$130,$F105,1)/INDEX(Υλικά!$E$3:$E$130,$F105,1),0))</f>
        <v>0</v>
      </c>
      <c r="O105" s="19">
        <f t="shared" si="1"/>
        <v>95.549999999999983</v>
      </c>
      <c r="P105" s="3"/>
    </row>
    <row r="106" spans="1:16" x14ac:dyDescent="0.35">
      <c r="A106" s="15">
        <v>43678</v>
      </c>
      <c r="B106" s="7">
        <v>0.47916666666666669</v>
      </c>
      <c r="C106" s="3"/>
      <c r="D106" s="3" t="s">
        <v>21</v>
      </c>
      <c r="E106" s="3" t="str">
        <f>IF(C106&lt;&gt;"",INDEX(ΣυνδΑθρ!$I$2:$I$96,MATCH(C106,ΣυνδΑθρ!$A$2:$A$100,0),1),IF(D106&lt;&gt;"",INDEX(Υλικά!$D$3:$D$140,MATCH(D106,Υλικά!$B$3:$B$140,0),1),""))</f>
        <v>pc</v>
      </c>
      <c r="F106" s="10">
        <f>IF(C106&lt;&gt;"",MATCH($C106,ΣυνδΑθρ!$A$2:$A$100,0),IF(D106&lt;&gt;"",MATCH($D106,Υλικά!$B$3:$B$130,0),0))</f>
        <v>11</v>
      </c>
      <c r="G106" s="3">
        <v>1</v>
      </c>
      <c r="H106" s="16">
        <f>IF($C106&lt;&gt;"",$G106*INDEX(ΣυνδΑθρ!$B$2:$B$96,$F106,1)/INDEX(ΣυνδΑθρ!$J$2:$J$96,$F106,1),IF($D106&lt;&gt;"",$G106*INDEX(Υλικά!$G$3:$G$130,$F106,1)/INDEX(Υλικά!$E$3:$E$130,$F106,1),0))</f>
        <v>7.8</v>
      </c>
      <c r="I106" s="17">
        <f>IF($C106&lt;&gt;"",$G106*INDEX(ΣυνδΑθρ!$C$2:$C$100,$F106,1)/INDEX(ΣυνδΑθρ!$J$2:$J$96,$F106,1),IF($D106&lt;&gt;"",$G106*INDEX(Υλικά!$H$3:$H$130,$F106,1)/INDEX(Υλικά!$E$3:$E$130,$F106,1),0))</f>
        <v>0.66</v>
      </c>
      <c r="J106" s="18">
        <f>IF($C106&lt;&gt;"",$G106*INDEX(ΣυνδΑθρ!$D$2:$D$96,$F106,1)/INDEX(ΣυνδΑθρ!$J$2:$J$96,$F106,1),IF($D106&lt;&gt;"",$G106*INDEX(Υλικά!$I$3:$I$130,$F106,1)/INDEX(Υλικά!$E$3:$E$130,$F106,1),0))</f>
        <v>6.6</v>
      </c>
      <c r="K106" s="16">
        <f>$H106*Ref!$B$2</f>
        <v>31.2</v>
      </c>
      <c r="L106" s="17">
        <f>$I106*Ref!$B$3</f>
        <v>2.64</v>
      </c>
      <c r="M106" s="18">
        <f>$J106*Ref!$B$4</f>
        <v>59.4</v>
      </c>
      <c r="N106" s="18">
        <f>IF($C106&lt;&gt;"",0,IF($D106&lt;&gt;"",$G106*INDEX(Υλικά!$J$3:$J$130,$F106,1)/INDEX(Υλικά!$E$3:$E$130,$F106,1),0))</f>
        <v>0</v>
      </c>
      <c r="O106" s="19">
        <f t="shared" si="1"/>
        <v>93.24</v>
      </c>
      <c r="P106" s="3"/>
    </row>
    <row r="107" spans="1:16" x14ac:dyDescent="0.35">
      <c r="A107" s="15">
        <v>43678</v>
      </c>
      <c r="B107" s="7">
        <v>0.58333333333333337</v>
      </c>
      <c r="C107" s="3" t="s">
        <v>108</v>
      </c>
      <c r="D107" s="3"/>
      <c r="E107" s="3" t="str">
        <f>IF(C107&lt;&gt;"",INDEX(ΣυνδΑθρ!$I$2:$I$96,MATCH(C107,ΣυνδΑθρ!$A$2:$A$100,0),1),IF(D107&lt;&gt;"",INDEX(Υλικά!$D$3:$D$140,MATCH(D107,Υλικά!$B$3:$B$140,0),1),""))</f>
        <v>gr</v>
      </c>
      <c r="F107" s="10">
        <f>IF(C107&lt;&gt;"",MATCH($C107,ΣυνδΑθρ!$A$2:$A$100,0),IF(D107&lt;&gt;"",MATCH($D107,Υλικά!$B$3:$B$130,0),0))</f>
        <v>9</v>
      </c>
      <c r="G107" s="3">
        <v>200</v>
      </c>
      <c r="H107" s="16">
        <f>IF($C107&lt;&gt;"",$G107*INDEX(ΣυνδΑθρ!$B$2:$B$96,$F107,1)/INDEX(ΣυνδΑθρ!$J$2:$J$96,$F107,1),IF($D107&lt;&gt;"",$G107*INDEX(Υλικά!$G$3:$G$130,$F107,1)/INDEX(Υλικά!$E$3:$E$130,$F107,1),0))</f>
        <v>4.636000000000001</v>
      </c>
      <c r="I107" s="17">
        <f>IF($C107&lt;&gt;"",$G107*INDEX(ΣυνδΑθρ!$C$2:$C$100,$F107,1)/INDEX(ΣυνδΑθρ!$J$2:$J$96,$F107,1),IF($D107&lt;&gt;"",$G107*INDEX(Υλικά!$H$3:$H$130,$F107,1)/INDEX(Υλικά!$E$3:$E$130,$F107,1),0))</f>
        <v>19.823999999999998</v>
      </c>
      <c r="J107" s="18">
        <f>IF($C107&lt;&gt;"",$G107*INDEX(ΣυνδΑθρ!$D$2:$D$96,$F107,1)/INDEX(ΣυνδΑθρ!$J$2:$J$96,$F107,1),IF($D107&lt;&gt;"",$G107*INDEX(Υλικά!$I$3:$I$130,$F107,1)/INDEX(Υλικά!$E$3:$E$130,$F107,1),0))</f>
        <v>4.7640000000000002</v>
      </c>
      <c r="K107" s="16">
        <f>$H107*Ref!$B$2</f>
        <v>18.544000000000004</v>
      </c>
      <c r="L107" s="17">
        <f>$I107*Ref!$B$3</f>
        <v>79.295999999999992</v>
      </c>
      <c r="M107" s="18">
        <f>$J107*Ref!$B$4</f>
        <v>42.876000000000005</v>
      </c>
      <c r="N107" s="18">
        <f>IF($C107&lt;&gt;"",0,IF($D107&lt;&gt;"",$G107*INDEX(Υλικά!$J$3:$J$130,$F107,1)/INDEX(Υλικά!$E$3:$E$130,$F107,1),0))</f>
        <v>0</v>
      </c>
      <c r="O107" s="19">
        <f t="shared" si="1"/>
        <v>140.71600000000001</v>
      </c>
      <c r="P107" s="3"/>
    </row>
    <row r="108" spans="1:16" x14ac:dyDescent="0.35">
      <c r="A108" s="15">
        <v>43678</v>
      </c>
      <c r="B108" s="7">
        <v>0.58333333333333337</v>
      </c>
      <c r="C108" s="3"/>
      <c r="D108" s="3" t="s">
        <v>80</v>
      </c>
      <c r="E108" s="3" t="str">
        <f>IF(C108&lt;&gt;"",INDEX(ΣυνδΑθρ!$I$2:$I$96,MATCH(C108,ΣυνδΑθρ!$A$2:$A$100,0),1),IF(D108&lt;&gt;"",INDEX(Υλικά!$D$3:$D$140,MATCH(D108,Υλικά!$B$3:$B$140,0),1),""))</f>
        <v>gr</v>
      </c>
      <c r="F108" s="10">
        <f>IF(C108&lt;&gt;"",MATCH($C108,ΣυνδΑθρ!$A$2:$A$100,0),IF(D108&lt;&gt;"",MATCH($D108,Υλικά!$B$3:$B$130,0),0))</f>
        <v>32</v>
      </c>
      <c r="G108" s="3">
        <v>170</v>
      </c>
      <c r="H108" s="16">
        <f>IF($C108&lt;&gt;"",$G108*INDEX(ΣυνδΑθρ!$B$2:$B$96,$F108,1)/INDEX(ΣυνδΑθρ!$J$2:$J$96,$F108,1),IF($D108&lt;&gt;"",$G108*INDEX(Υλικά!$G$3:$G$130,$F108,1)/INDEX(Υλικά!$E$3:$E$130,$F108,1),0))</f>
        <v>52.7</v>
      </c>
      <c r="I108" s="17">
        <f>IF($C108&lt;&gt;"",$G108*INDEX(ΣυνδΑθρ!$C$2:$C$100,$F108,1)/INDEX(ΣυνδΑθρ!$J$2:$J$96,$F108,1),IF($D108&lt;&gt;"",$G108*INDEX(Υλικά!$H$3:$H$130,$F108,1)/INDEX(Υλικά!$E$3:$E$130,$F108,1),0))</f>
        <v>0</v>
      </c>
      <c r="J108" s="18">
        <f>IF($C108&lt;&gt;"",$G108*INDEX(ΣυνδΑθρ!$D$2:$D$96,$F108,1)/INDEX(ΣυνδΑθρ!$J$2:$J$96,$F108,1),IF($D108&lt;&gt;"",$G108*INDEX(Υλικά!$I$3:$I$130,$F108,1)/INDEX(Υλικά!$E$3:$E$130,$F108,1),0))</f>
        <v>6.12</v>
      </c>
      <c r="K108" s="16">
        <f>$H108*Ref!$B$2</f>
        <v>210.8</v>
      </c>
      <c r="L108" s="17">
        <f>$I108*Ref!$B$3</f>
        <v>0</v>
      </c>
      <c r="M108" s="18">
        <f>$J108*Ref!$B$4</f>
        <v>55.08</v>
      </c>
      <c r="N108" s="18">
        <f>IF($C108&lt;&gt;"",0,IF($D108&lt;&gt;"",$G108*INDEX(Υλικά!$J$3:$J$130,$F108,1)/INDEX(Υλικά!$E$3:$E$130,$F108,1),0))</f>
        <v>0</v>
      </c>
      <c r="O108" s="19">
        <f t="shared" si="1"/>
        <v>265.88</v>
      </c>
      <c r="P108" s="3"/>
    </row>
    <row r="109" spans="1:16" x14ac:dyDescent="0.35">
      <c r="A109" s="15">
        <v>43678</v>
      </c>
      <c r="B109" s="7">
        <v>0.6875</v>
      </c>
      <c r="C109" s="3"/>
      <c r="D109" s="3" t="s">
        <v>111</v>
      </c>
      <c r="E109" s="3" t="str">
        <f>IF(C109&lt;&gt;"",INDEX(ΣυνδΑθρ!$I$2:$I$96,MATCH(C109,ΣυνδΑθρ!$A$2:$A$100,0),1),IF(D109&lt;&gt;"",INDEX(Υλικά!$D$3:$D$140,MATCH(D109,Υλικά!$B$3:$B$140,0),1),""))</f>
        <v>gr</v>
      </c>
      <c r="F109" s="10">
        <f>IF(C109&lt;&gt;"",MATCH($C109,ΣυνδΑθρ!$A$2:$A$100,0),IF(D109&lt;&gt;"",MATCH($D109,Υλικά!$B$3:$B$130,0),0))</f>
        <v>43</v>
      </c>
      <c r="G109" s="3">
        <v>40</v>
      </c>
      <c r="H109" s="16">
        <f>IF($C109&lt;&gt;"",$G109*INDEX(ΣυνδΑθρ!$B$2:$B$96,$F109,1)/INDEX(ΣυνδΑθρ!$J$2:$J$96,$F109,1),IF($D109&lt;&gt;"",$G109*INDEX(Υλικά!$G$3:$G$130,$F109,1)/INDEX(Υλικά!$E$3:$E$130,$F109,1),0))</f>
        <v>0.12</v>
      </c>
      <c r="I109" s="17">
        <f>IF($C109&lt;&gt;"",$G109*INDEX(ΣυνδΑθρ!$C$2:$C$100,$F109,1)/INDEX(ΣυνδΑθρ!$J$2:$J$96,$F109,1),IF($D109&lt;&gt;"",$G109*INDEX(Υλικά!$H$3:$H$130,$F109,1)/INDEX(Υλικά!$E$3:$E$130,$F109,1),0))</f>
        <v>33.04</v>
      </c>
      <c r="J109" s="18">
        <f>IF($C109&lt;&gt;"",$G109*INDEX(ΣυνδΑθρ!$D$2:$D$96,$F109,1)/INDEX(ΣυνδΑθρ!$J$2:$J$96,$F109,1),IF($D109&lt;&gt;"",$G109*INDEX(Υλικά!$I$3:$I$130,$F109,1)/INDEX(Υλικά!$E$3:$E$130,$F109,1),0))</f>
        <v>0</v>
      </c>
      <c r="K109" s="16">
        <f>$H109*Ref!$B$2</f>
        <v>0.48</v>
      </c>
      <c r="L109" s="17">
        <f>$I109*Ref!$B$3</f>
        <v>132.16</v>
      </c>
      <c r="M109" s="18">
        <f>$J109*Ref!$B$4</f>
        <v>0</v>
      </c>
      <c r="N109" s="18">
        <f>IF($C109&lt;&gt;"",0,IF($D109&lt;&gt;"",$G109*INDEX(Υλικά!$J$3:$J$130,$F109,1)/INDEX(Υλικά!$E$3:$E$130,$F109,1),0))</f>
        <v>0</v>
      </c>
      <c r="O109" s="19">
        <f t="shared" si="1"/>
        <v>132.63999999999999</v>
      </c>
      <c r="P109" s="3"/>
    </row>
    <row r="110" spans="1:16" x14ac:dyDescent="0.35">
      <c r="A110" s="15">
        <v>43678</v>
      </c>
      <c r="B110" s="7">
        <v>0.91666666666666663</v>
      </c>
      <c r="C110" s="3"/>
      <c r="D110" s="3" t="s">
        <v>150</v>
      </c>
      <c r="E110" s="3" t="str">
        <f>IF(C110&lt;&gt;"",INDEX(ΣυνδΑθρ!$I$2:$I$96,MATCH(C110,ΣυνδΑθρ!$A$2:$A$100,0),1),IF(D110&lt;&gt;"",INDEX(Υλικά!$D$3:$D$140,MATCH(D110,Υλικά!$B$3:$B$140,0),1),""))</f>
        <v>gr</v>
      </c>
      <c r="F110" s="10">
        <f>IF(C110&lt;&gt;"",MATCH($C110,ΣυνδΑθρ!$A$2:$A$100,0),IF(D110&lt;&gt;"",MATCH($D110,Υλικά!$B$3:$B$130,0),0))</f>
        <v>36</v>
      </c>
      <c r="G110" s="3">
        <v>1000</v>
      </c>
      <c r="H110" s="16">
        <f>IF($C110&lt;&gt;"",$G110*INDEX(ΣυνδΑθρ!$B$2:$B$96,$F110,1)/INDEX(ΣυνδΑθρ!$J$2:$J$96,$F110,1),IF($D110&lt;&gt;"",$G110*INDEX(Υλικά!$G$3:$G$130,$F110,1)/INDEX(Υλικά!$E$3:$E$130,$F110,1),0))</f>
        <v>5</v>
      </c>
      <c r="I110" s="17">
        <f>IF($C110&lt;&gt;"",$G110*INDEX(ΣυνδΑθρ!$C$2:$C$100,$F110,1)/INDEX(ΣυνδΑθρ!$J$2:$J$96,$F110,1),IF($D110&lt;&gt;"",$G110*INDEX(Υλικά!$H$3:$H$130,$F110,1)/INDEX(Υλικά!$E$3:$E$130,$F110,1),0))</f>
        <v>36</v>
      </c>
      <c r="J110" s="18">
        <f>IF($C110&lt;&gt;"",$G110*INDEX(ΣυνδΑθρ!$D$2:$D$96,$F110,1)/INDEX(ΣυνδΑθρ!$J$2:$J$96,$F110,1),IF($D110&lt;&gt;"",$G110*INDEX(Υλικά!$I$3:$I$130,$F110,1)/INDEX(Υλικά!$E$3:$E$130,$F110,1),0))</f>
        <v>0</v>
      </c>
      <c r="K110" s="16">
        <f>$H110*Ref!$B$2</f>
        <v>20</v>
      </c>
      <c r="L110" s="17">
        <f>$I110*Ref!$B$3</f>
        <v>144</v>
      </c>
      <c r="M110" s="18">
        <f>$J110*Ref!$B$4</f>
        <v>0</v>
      </c>
      <c r="N110" s="18">
        <f>IF($C110&lt;&gt;"",0,IF($D110&lt;&gt;"",$G110*INDEX(Υλικά!$J$3:$J$130,$F110,1)/INDEX(Υλικά!$E$3:$E$130,$F110,1),0))</f>
        <v>430</v>
      </c>
      <c r="O110" s="19">
        <f t="shared" si="1"/>
        <v>594</v>
      </c>
      <c r="P110" s="3" t="s">
        <v>116</v>
      </c>
    </row>
    <row r="111" spans="1:16" x14ac:dyDescent="0.35">
      <c r="A111" s="15">
        <v>43678</v>
      </c>
      <c r="B111" s="7">
        <v>0.91666666666666663</v>
      </c>
      <c r="C111" s="3" t="s">
        <v>52</v>
      </c>
      <c r="D111" s="3"/>
      <c r="E111" s="3" t="str">
        <f>IF(C111&lt;&gt;"",INDEX(ΣυνδΑθρ!$I$2:$I$96,MATCH(C111,ΣυνδΑθρ!$A$2:$A$100,0),1),IF(D111&lt;&gt;"",INDEX(Υλικά!$D$3:$D$140,MATCH(D111,Υλικά!$B$3:$B$140,0),1),""))</f>
        <v>pc</v>
      </c>
      <c r="F111" s="10">
        <f>IF(C111&lt;&gt;"",MATCH($C111,ΣυνδΑθρ!$A$2:$A$100,0),IF(D111&lt;&gt;"",MATCH($D111,Υλικά!$B$3:$B$130,0),0))</f>
        <v>2</v>
      </c>
      <c r="G111" s="3">
        <v>0.5</v>
      </c>
      <c r="H111" s="16">
        <f>IF($C111&lt;&gt;"",$G111*INDEX(ΣυνδΑθρ!$B$2:$B$96,$F111,1)/INDEX(ΣυνδΑθρ!$J$2:$J$96,$F111,1),IF($D111&lt;&gt;"",$G111*INDEX(Υλικά!$G$3:$G$130,$F111,1)/INDEX(Υλικά!$E$3:$E$130,$F111,1),0))</f>
        <v>6.5549999999999997</v>
      </c>
      <c r="I111" s="17">
        <f>IF($C111&lt;&gt;"",$G111*INDEX(ΣυνδΑθρ!$C$2:$C$100,$F111,1)/INDEX(ΣυνδΑθρ!$J$2:$J$96,$F111,1),IF($D111&lt;&gt;"",$G111*INDEX(Υλικά!$H$3:$H$130,$F111,1)/INDEX(Υλικά!$E$3:$E$130,$F111,1),0))</f>
        <v>12.275</v>
      </c>
      <c r="J111" s="18">
        <f>IF($C111&lt;&gt;"",$G111*INDEX(ΣυνδΑθρ!$D$2:$D$96,$F111,1)/INDEX(ΣυνδΑθρ!$J$2:$J$96,$F111,1),IF($D111&lt;&gt;"",$G111*INDEX(Υλικά!$I$3:$I$130,$F111,1)/INDEX(Υλικά!$E$3:$E$130,$F111,1),0))</f>
        <v>13.815000000000001</v>
      </c>
      <c r="K111" s="16">
        <f>$H111*Ref!$B$2</f>
        <v>26.22</v>
      </c>
      <c r="L111" s="17">
        <f>$I111*Ref!$B$3</f>
        <v>49.1</v>
      </c>
      <c r="M111" s="18">
        <f>$J111*Ref!$B$4</f>
        <v>124.33500000000001</v>
      </c>
      <c r="N111" s="18">
        <f>IF($C111&lt;&gt;"",0,IF($D111&lt;&gt;"",$G111*INDEX(Υλικά!$J$3:$J$130,$F111,1)/INDEX(Υλικά!$E$3:$E$130,$F111,1),0))</f>
        <v>0</v>
      </c>
      <c r="O111" s="19">
        <f t="shared" si="1"/>
        <v>199.655</v>
      </c>
      <c r="P111" s="3" t="s">
        <v>116</v>
      </c>
    </row>
    <row r="112" spans="1:16" x14ac:dyDescent="0.35">
      <c r="A112" s="15">
        <v>43678</v>
      </c>
      <c r="B112" s="7">
        <v>0.91666666666666663</v>
      </c>
      <c r="C112" s="3"/>
      <c r="D112" s="3" t="s">
        <v>95</v>
      </c>
      <c r="E112" s="3" t="str">
        <f>IF(C112&lt;&gt;"",INDEX(ΣυνδΑθρ!$I$2:$I$96,MATCH(C112,ΣυνδΑθρ!$A$2:$A$100,0),1),IF(D112&lt;&gt;"",INDEX(Υλικά!$D$3:$D$140,MATCH(D112,Υλικά!$B$3:$B$140,0),1),""))</f>
        <v>gr</v>
      </c>
      <c r="F112" s="10">
        <f>IF(C112&lt;&gt;"",MATCH($C112,ΣυνδΑθρ!$A$2:$A$100,0),IF(D112&lt;&gt;"",MATCH($D112,Υλικά!$B$3:$B$130,0),0))</f>
        <v>35</v>
      </c>
      <c r="G112" s="3">
        <v>250</v>
      </c>
      <c r="H112" s="16">
        <f>IF($C112&lt;&gt;"",$G112*INDEX(ΣυνδΑθρ!$B$2:$B$96,$F112,1)/INDEX(ΣυνδΑθρ!$J$2:$J$96,$F112,1),IF($D112&lt;&gt;"",$G112*INDEX(Υλικά!$G$3:$G$130,$F112,1)/INDEX(Υλικά!$E$3:$E$130,$F112,1),0))</f>
        <v>70</v>
      </c>
      <c r="I112" s="17">
        <f>IF($C112&lt;&gt;"",$G112*INDEX(ΣυνδΑθρ!$C$2:$C$100,$F112,1)/INDEX(ΣυνδΑθρ!$J$2:$J$96,$F112,1),IF($D112&lt;&gt;"",$G112*INDEX(Υλικά!$H$3:$H$130,$F112,1)/INDEX(Υλικά!$E$3:$E$130,$F112,1),0))</f>
        <v>0</v>
      </c>
      <c r="J112" s="18">
        <f>IF($C112&lt;&gt;"",$G112*INDEX(ΣυνδΑθρ!$D$2:$D$96,$F112,1)/INDEX(ΣυνδΑθρ!$J$2:$J$96,$F112,1),IF($D112&lt;&gt;"",$G112*INDEX(Υλικά!$I$3:$I$130,$F112,1)/INDEX(Υλικά!$E$3:$E$130,$F112,1),0))</f>
        <v>37.5</v>
      </c>
      <c r="K112" s="16">
        <f>$H112*Ref!$B$2</f>
        <v>280</v>
      </c>
      <c r="L112" s="17">
        <f>$I112*Ref!$B$3</f>
        <v>0</v>
      </c>
      <c r="M112" s="18">
        <f>$J112*Ref!$B$4</f>
        <v>337.5</v>
      </c>
      <c r="N112" s="18">
        <f>IF($C112&lt;&gt;"",0,IF($D112&lt;&gt;"",$G112*INDEX(Υλικά!$J$3:$J$130,$F112,1)/INDEX(Υλικά!$E$3:$E$130,$F112,1),0))</f>
        <v>0</v>
      </c>
      <c r="O112" s="19">
        <f t="shared" si="1"/>
        <v>617.5</v>
      </c>
      <c r="P112" s="3" t="s">
        <v>116</v>
      </c>
    </row>
    <row r="113" spans="1:16" x14ac:dyDescent="0.35">
      <c r="A113" s="15">
        <v>43679</v>
      </c>
      <c r="B113" s="7">
        <v>0.40625</v>
      </c>
      <c r="C113" s="3"/>
      <c r="D113" s="3" t="s">
        <v>58</v>
      </c>
      <c r="E113" s="3" t="str">
        <f>IF(C113&lt;&gt;"",INDEX(ΣυνδΑθρ!$I$2:$I$96,MATCH(C113,ΣυνδΑθρ!$A$2:$A$100,0),1),IF(D113&lt;&gt;"",INDEX(Υλικά!$D$3:$D$140,MATCH(D113,Υλικά!$B$3:$B$140,0),1),""))</f>
        <v>gr</v>
      </c>
      <c r="F113" s="10">
        <f>IF(C113&lt;&gt;"",MATCH($C113,ΣυνδΑθρ!$A$2:$A$100,0),IF(D113&lt;&gt;"",MATCH($D113,Υλικά!$B$3:$B$130,0),0))</f>
        <v>12</v>
      </c>
      <c r="G113" s="3">
        <v>300</v>
      </c>
      <c r="H113" s="16">
        <f>IF($C113&lt;&gt;"",$G113*INDEX(ΣυνδΑθρ!$B$2:$B$96,$F113,1)/INDEX(ΣυνδΑθρ!$J$2:$J$96,$F113,1),IF($D113&lt;&gt;"",$G113*INDEX(Υλικά!$G$3:$G$130,$F113,1)/INDEX(Υλικά!$E$3:$E$130,$F113,1),0))</f>
        <v>9.9</v>
      </c>
      <c r="I113" s="17">
        <f>IF($C113&lt;&gt;"",$G113*INDEX(ΣυνδΑθρ!$C$2:$C$100,$F113,1)/INDEX(ΣυνδΑθρ!$J$2:$J$96,$F113,1),IF($D113&lt;&gt;"",$G113*INDEX(Υλικά!$H$3:$H$130,$F113,1)/INDEX(Υλικά!$E$3:$E$130,$F113,1),0))</f>
        <v>14.1</v>
      </c>
      <c r="J113" s="18">
        <f>IF($C113&lt;&gt;"",$G113*INDEX(ΣυνδΑθρ!$D$2:$D$96,$F113,1)/INDEX(ΣυνδΑθρ!$J$2:$J$96,$F113,1),IF($D113&lt;&gt;"",$G113*INDEX(Υλικά!$I$3:$I$130,$F113,1)/INDEX(Υλικά!$E$3:$E$130,$F113,1),0))</f>
        <v>4.5</v>
      </c>
      <c r="K113" s="16">
        <f>$H113*Ref!$B$2</f>
        <v>39.6</v>
      </c>
      <c r="L113" s="17">
        <f>$I113*Ref!$B$3</f>
        <v>56.4</v>
      </c>
      <c r="M113" s="18">
        <f>$J113*Ref!$B$4</f>
        <v>40.5</v>
      </c>
      <c r="N113" s="18">
        <f>IF($C113&lt;&gt;"",0,IF($D113&lt;&gt;"",$G113*INDEX(Υλικά!$J$3:$J$130,$F113,1)/INDEX(Υλικά!$E$3:$E$130,$F113,1),0))</f>
        <v>0</v>
      </c>
      <c r="O113" s="19">
        <f t="shared" si="1"/>
        <v>136.5</v>
      </c>
      <c r="P113" s="3"/>
    </row>
    <row r="114" spans="1:16" x14ac:dyDescent="0.35">
      <c r="A114" s="15">
        <v>43679</v>
      </c>
      <c r="B114" s="7">
        <v>0.40625</v>
      </c>
      <c r="C114" s="3"/>
      <c r="D114" s="3" t="s">
        <v>18</v>
      </c>
      <c r="E114" s="3" t="str">
        <f>IF(C114&lt;&gt;"",INDEX(ΣυνδΑθρ!$I$2:$I$96,MATCH(C114,ΣυνδΑθρ!$A$2:$A$100,0),1),IF(D114&lt;&gt;"",INDEX(Υλικά!$D$3:$D$140,MATCH(D114,Υλικά!$B$3:$B$140,0),1),""))</f>
        <v>slc</v>
      </c>
      <c r="F114" s="10">
        <f>IF(C114&lt;&gt;"",MATCH($C114,ΣυνδΑθρ!$A$2:$A$100,0),IF(D114&lt;&gt;"",MATCH($D114,Υλικά!$B$3:$B$130,0),0))</f>
        <v>9</v>
      </c>
      <c r="G114" s="3">
        <v>1</v>
      </c>
      <c r="H114" s="16">
        <f>IF($C114&lt;&gt;"",$G114*INDEX(ΣυνδΑθρ!$B$2:$B$96,$F114,1)/INDEX(ΣυνδΑθρ!$J$2:$J$96,$F114,1),IF($D114&lt;&gt;"",$G114*INDEX(Υλικά!$G$3:$G$130,$F114,1)/INDEX(Υλικά!$E$3:$E$130,$F114,1),0))</f>
        <v>3</v>
      </c>
      <c r="I114" s="17">
        <f>IF($C114&lt;&gt;"",$G114*INDEX(ΣυνδΑθρ!$C$2:$C$100,$F114,1)/INDEX(ΣυνδΑθρ!$J$2:$J$96,$F114,1),IF($D114&lt;&gt;"",$G114*INDEX(Υλικά!$H$3:$H$130,$F114,1)/INDEX(Υλικά!$E$3:$E$130,$F114,1),0))</f>
        <v>11.7</v>
      </c>
      <c r="J114" s="18">
        <f>IF($C114&lt;&gt;"",$G114*INDEX(ΣυνδΑθρ!$D$2:$D$96,$F114,1)/INDEX(ΣυνδΑθρ!$J$2:$J$96,$F114,1),IF($D114&lt;&gt;"",$G114*INDEX(Υλικά!$I$3:$I$130,$F114,1)/INDEX(Υλικά!$E$3:$E$130,$F114,1),0))</f>
        <v>1.1000000000000001</v>
      </c>
      <c r="K114" s="16">
        <f>$H114*Ref!$B$2</f>
        <v>12</v>
      </c>
      <c r="L114" s="17">
        <f>$I114*Ref!$B$3</f>
        <v>46.8</v>
      </c>
      <c r="M114" s="18">
        <f>$J114*Ref!$B$4</f>
        <v>9.9</v>
      </c>
      <c r="N114" s="18">
        <f>IF($C114&lt;&gt;"",0,IF($D114&lt;&gt;"",$G114*INDEX(Υλικά!$J$3:$J$130,$F114,1)/INDEX(Υλικά!$E$3:$E$130,$F114,1),0))</f>
        <v>0</v>
      </c>
      <c r="O114" s="19">
        <f t="shared" si="1"/>
        <v>68.7</v>
      </c>
      <c r="P114" s="3"/>
    </row>
    <row r="115" spans="1:16" x14ac:dyDescent="0.35">
      <c r="A115" s="15">
        <v>43679</v>
      </c>
      <c r="B115" s="7">
        <v>0.40625</v>
      </c>
      <c r="C115" s="3"/>
      <c r="D115" s="3" t="s">
        <v>14</v>
      </c>
      <c r="E115" s="3" t="str">
        <f>IF(C115&lt;&gt;"",INDEX(ΣυνδΑθρ!$I$2:$I$96,MATCH(C115,ΣυνδΑθρ!$A$2:$A$100,0),1),IF(D115&lt;&gt;"",INDEX(Υλικά!$D$3:$D$140,MATCH(D115,Υλικά!$B$3:$B$140,0),1),""))</f>
        <v>slc</v>
      </c>
      <c r="F115" s="10">
        <f>IF(C115&lt;&gt;"",MATCH($C115,ΣυνδΑθρ!$A$2:$A$100,0),IF(D115&lt;&gt;"",MATCH($D115,Υλικά!$B$3:$B$130,0),0))</f>
        <v>7</v>
      </c>
      <c r="G115" s="3">
        <v>2</v>
      </c>
      <c r="H115" s="16">
        <f>IF($C115&lt;&gt;"",$G115*INDEX(ΣυνδΑθρ!$B$2:$B$96,$F115,1)/INDEX(ΣυνδΑθρ!$J$2:$J$96,$F115,1),IF($D115&lt;&gt;"",$G115*INDEX(Υλικά!$G$3:$G$130,$F115,1)/INDEX(Υλικά!$E$3:$E$130,$F115,1),0))</f>
        <v>5.6</v>
      </c>
      <c r="I115" s="17">
        <f>IF($C115&lt;&gt;"",$G115*INDEX(ΣυνδΑθρ!$C$2:$C$100,$F115,1)/INDEX(ΣυνδΑθρ!$J$2:$J$96,$F115,1),IF($D115&lt;&gt;"",$G115*INDEX(Υλικά!$H$3:$H$130,$F115,1)/INDEX(Υλικά!$E$3:$E$130,$F115,1),0))</f>
        <v>1.6</v>
      </c>
      <c r="J115" s="18">
        <f>IF($C115&lt;&gt;"",$G115*INDEX(ΣυνδΑθρ!$D$2:$D$96,$F115,1)/INDEX(ΣυνδΑθρ!$J$2:$J$96,$F115,1),IF($D115&lt;&gt;"",$G115*INDEX(Υλικά!$I$3:$I$130,$F115,1)/INDEX(Υλικά!$E$3:$E$130,$F115,1),0))</f>
        <v>0.8</v>
      </c>
      <c r="K115" s="16">
        <f>$H115*Ref!$B$2</f>
        <v>22.4</v>
      </c>
      <c r="L115" s="17">
        <f>$I115*Ref!$B$3</f>
        <v>6.4</v>
      </c>
      <c r="M115" s="18">
        <f>$J115*Ref!$B$4</f>
        <v>7.2</v>
      </c>
      <c r="N115" s="18">
        <f>IF($C115&lt;&gt;"",0,IF($D115&lt;&gt;"",$G115*INDEX(Υλικά!$J$3:$J$130,$F115,1)/INDEX(Υλικά!$E$3:$E$130,$F115,1),0))</f>
        <v>0</v>
      </c>
      <c r="O115" s="19">
        <f t="shared" si="1"/>
        <v>36</v>
      </c>
      <c r="P115" s="3"/>
    </row>
    <row r="116" spans="1:16" x14ac:dyDescent="0.35">
      <c r="A116" s="15">
        <v>43679</v>
      </c>
      <c r="B116" s="7">
        <v>0.40625</v>
      </c>
      <c r="C116" s="3"/>
      <c r="D116" s="3" t="s">
        <v>110</v>
      </c>
      <c r="E116" s="3" t="str">
        <f>IF(C116&lt;&gt;"",INDEX(ΣυνδΑθρ!$I$2:$I$96,MATCH(C116,ΣυνδΑθρ!$A$2:$A$100,0),1),IF(D116&lt;&gt;"",INDEX(Υλικά!$D$3:$D$140,MATCH(D116,Υλικά!$B$3:$B$140,0),1),""))</f>
        <v>gr</v>
      </c>
      <c r="F116" s="10">
        <f>IF(C116&lt;&gt;"",MATCH($C116,ΣυνδΑθρ!$A$2:$A$100,0),IF(D116&lt;&gt;"",MATCH($D116,Υλικά!$B$3:$B$130,0),0))</f>
        <v>42</v>
      </c>
      <c r="G116" s="3">
        <v>30</v>
      </c>
      <c r="H116" s="16">
        <f>IF($C116&lt;&gt;"",$G116*INDEX(ΣυνδΑθρ!$B$2:$B$96,$F116,1)/INDEX(ΣυνδΑθρ!$J$2:$J$96,$F116,1),IF($D116&lt;&gt;"",$G116*INDEX(Υλικά!$G$3:$G$130,$F116,1)/INDEX(Υλικά!$E$3:$E$130,$F116,1),0))</f>
        <v>2.34</v>
      </c>
      <c r="I116" s="17">
        <f>IF($C116&lt;&gt;"",$G116*INDEX(ΣυνδΑθρ!$C$2:$C$100,$F116,1)/INDEX(ΣυνδΑθρ!$J$2:$J$96,$F116,1),IF($D116&lt;&gt;"",$G116*INDEX(Υλικά!$H$3:$H$130,$F116,1)/INDEX(Υλικά!$E$3:$E$130,$F116,1),0))</f>
        <v>0.99</v>
      </c>
      <c r="J116" s="18">
        <f>IF($C116&lt;&gt;"",$G116*INDEX(ΣυνδΑθρ!$D$2:$D$96,$F116,1)/INDEX(ΣυνδΑθρ!$J$2:$J$96,$F116,1),IF($D116&lt;&gt;"",$G116*INDEX(Υλικά!$I$3:$I$130,$F116,1)/INDEX(Υλικά!$E$3:$E$130,$F116,1),0))</f>
        <v>4.8</v>
      </c>
      <c r="K116" s="16">
        <f>$H116*Ref!$B$2</f>
        <v>9.36</v>
      </c>
      <c r="L116" s="17">
        <f>$I116*Ref!$B$3</f>
        <v>3.96</v>
      </c>
      <c r="M116" s="18">
        <f>$J116*Ref!$B$4</f>
        <v>43.199999999999996</v>
      </c>
      <c r="N116" s="18">
        <f>IF($C116&lt;&gt;"",0,IF($D116&lt;&gt;"",$G116*INDEX(Υλικά!$J$3:$J$130,$F116,1)/INDEX(Υλικά!$E$3:$E$130,$F116,1),0))</f>
        <v>0</v>
      </c>
      <c r="O116" s="19">
        <f t="shared" si="1"/>
        <v>56.519999999999996</v>
      </c>
      <c r="P116" s="3"/>
    </row>
    <row r="117" spans="1:16" x14ac:dyDescent="0.35">
      <c r="A117" s="15">
        <v>43679</v>
      </c>
      <c r="B117" s="7">
        <v>0.63541666666666663</v>
      </c>
      <c r="C117" s="3" t="s">
        <v>108</v>
      </c>
      <c r="D117" s="3"/>
      <c r="E117" s="3" t="str">
        <f>IF(C117&lt;&gt;"",INDEX(ΣυνδΑθρ!$I$2:$I$96,MATCH(C117,ΣυνδΑθρ!$A$2:$A$100,0),1),IF(D117&lt;&gt;"",INDEX(Υλικά!$D$3:$D$140,MATCH(D117,Υλικά!$B$3:$B$140,0),1),""))</f>
        <v>gr</v>
      </c>
      <c r="F117" s="10">
        <f>IF(C117&lt;&gt;"",MATCH($C117,ΣυνδΑθρ!$A$2:$A$100,0),IF(D117&lt;&gt;"",MATCH($D117,Υλικά!$B$3:$B$130,0),0))</f>
        <v>9</v>
      </c>
      <c r="G117" s="3">
        <v>245</v>
      </c>
      <c r="H117" s="16">
        <f>IF($C117&lt;&gt;"",$G117*INDEX(ΣυνδΑθρ!$B$2:$B$96,$F117,1)/INDEX(ΣυνδΑθρ!$J$2:$J$96,$F117,1),IF($D117&lt;&gt;"",$G117*INDEX(Υλικά!$G$3:$G$130,$F117,1)/INDEX(Υλικά!$E$3:$E$130,$F117,1),0))</f>
        <v>5.6791</v>
      </c>
      <c r="I117" s="17">
        <f>IF($C117&lt;&gt;"",$G117*INDEX(ΣυνδΑθρ!$C$2:$C$100,$F117,1)/INDEX(ΣυνδΑθρ!$J$2:$J$96,$F117,1),IF($D117&lt;&gt;"",$G117*INDEX(Υλικά!$H$3:$H$130,$F117,1)/INDEX(Υλικά!$E$3:$E$130,$F117,1),0))</f>
        <v>24.284399999999998</v>
      </c>
      <c r="J117" s="18">
        <f>IF($C117&lt;&gt;"",$G117*INDEX(ΣυνδΑθρ!$D$2:$D$96,$F117,1)/INDEX(ΣυνδΑθρ!$J$2:$J$96,$F117,1),IF($D117&lt;&gt;"",$G117*INDEX(Υλικά!$I$3:$I$130,$F117,1)/INDEX(Υλικά!$E$3:$E$130,$F117,1),0))</f>
        <v>5.8358999999999996</v>
      </c>
      <c r="K117" s="16">
        <f>$H117*Ref!$B$2</f>
        <v>22.7164</v>
      </c>
      <c r="L117" s="17">
        <f>$I117*Ref!$B$3</f>
        <v>97.137599999999992</v>
      </c>
      <c r="M117" s="18">
        <f>$J117*Ref!$B$4</f>
        <v>52.523099999999999</v>
      </c>
      <c r="N117" s="18">
        <f>IF($C117&lt;&gt;"",0,IF($D117&lt;&gt;"",$G117*INDEX(Υλικά!$J$3:$J$130,$F117,1)/INDEX(Υλικά!$E$3:$E$130,$F117,1),0))</f>
        <v>0</v>
      </c>
      <c r="O117" s="19">
        <f t="shared" si="1"/>
        <v>172.37709999999998</v>
      </c>
      <c r="P117" s="3"/>
    </row>
    <row r="118" spans="1:16" x14ac:dyDescent="0.35">
      <c r="A118" s="15">
        <v>43679</v>
      </c>
      <c r="B118" s="7">
        <v>0.63541666666666663</v>
      </c>
      <c r="C118" s="3"/>
      <c r="D118" s="3" t="s">
        <v>48</v>
      </c>
      <c r="E118" s="3" t="str">
        <f>IF(C118&lt;&gt;"",INDEX(ΣυνδΑθρ!$I$2:$I$96,MATCH(C118,ΣυνδΑθρ!$A$2:$A$100,0),1),IF(D118&lt;&gt;"",INDEX(Υλικά!$D$3:$D$140,MATCH(D118,Υλικά!$B$3:$B$140,0),1),""))</f>
        <v>pc</v>
      </c>
      <c r="F118" s="10">
        <f>IF(C118&lt;&gt;"",MATCH($C118,ΣυνδΑθρ!$A$2:$A$100,0),IF(D118&lt;&gt;"",MATCH($D118,Υλικά!$B$3:$B$130,0),0))</f>
        <v>20</v>
      </c>
      <c r="G118" s="3">
        <v>0.5</v>
      </c>
      <c r="H118" s="16">
        <f>IF($C118&lt;&gt;"",$G118*INDEX(ΣυνδΑθρ!$B$2:$B$96,$F118,1)/INDEX(ΣυνδΑθρ!$J$2:$J$96,$F118,1),IF($D118&lt;&gt;"",$G118*INDEX(Υλικά!$G$3:$G$130,$F118,1)/INDEX(Υλικά!$E$3:$E$130,$F118,1),0))</f>
        <v>3.55</v>
      </c>
      <c r="I118" s="17">
        <f>IF($C118&lt;&gt;"",$G118*INDEX(ΣυνδΑθρ!$C$2:$C$100,$F118,1)/INDEX(ΣυνδΑθρ!$J$2:$J$96,$F118,1),IF($D118&lt;&gt;"",$G118*INDEX(Υλικά!$H$3:$H$130,$F118,1)/INDEX(Υλικά!$E$3:$E$130,$F118,1),0))</f>
        <v>18.899999999999999</v>
      </c>
      <c r="J118" s="18">
        <f>IF($C118&lt;&gt;"",$G118*INDEX(ΣυνδΑθρ!$D$2:$D$96,$F118,1)/INDEX(ΣυνδΑθρ!$J$2:$J$96,$F118,1),IF($D118&lt;&gt;"",$G118*INDEX(Υλικά!$I$3:$I$130,$F118,1)/INDEX(Υλικά!$E$3:$E$130,$F118,1),0))</f>
        <v>0.7</v>
      </c>
      <c r="K118" s="16">
        <f>$H118*Ref!$B$2</f>
        <v>14.2</v>
      </c>
      <c r="L118" s="17">
        <f>$I118*Ref!$B$3</f>
        <v>75.599999999999994</v>
      </c>
      <c r="M118" s="18">
        <f>$J118*Ref!$B$4</f>
        <v>6.3</v>
      </c>
      <c r="N118" s="18">
        <f>IF($C118&lt;&gt;"",0,IF($D118&lt;&gt;"",$G118*INDEX(Υλικά!$J$3:$J$130,$F118,1)/INDEX(Υλικά!$E$3:$E$130,$F118,1),0))</f>
        <v>0</v>
      </c>
      <c r="O118" s="19">
        <f t="shared" si="1"/>
        <v>96.1</v>
      </c>
      <c r="P118" s="3"/>
    </row>
    <row r="119" spans="1:16" x14ac:dyDescent="0.35">
      <c r="A119" s="15">
        <v>43679</v>
      </c>
      <c r="B119" s="7">
        <v>0.73958333333333337</v>
      </c>
      <c r="C119" s="3"/>
      <c r="D119" s="3" t="s">
        <v>32</v>
      </c>
      <c r="E119" s="3" t="str">
        <f>IF(C119&lt;&gt;"",INDEX(ΣυνδΑθρ!$I$2:$I$96,MATCH(C119,ΣυνδΑθρ!$A$2:$A$100,0),1),IF(D119&lt;&gt;"",INDEX(Υλικά!$D$3:$D$140,MATCH(D119,Υλικά!$B$3:$B$140,0),1),""))</f>
        <v>gr</v>
      </c>
      <c r="F119" s="10">
        <f>IF(C119&lt;&gt;"",MATCH($C119,ΣυνδΑθρ!$A$2:$A$100,0),IF(D119&lt;&gt;"",MATCH($D119,Υλικά!$B$3:$B$130,0),0))</f>
        <v>14</v>
      </c>
      <c r="G119" s="3">
        <v>250</v>
      </c>
      <c r="H119" s="16">
        <f>IF($C119&lt;&gt;"",$G119*INDEX(ΣυνδΑθρ!$B$2:$B$96,$F119,1)/INDEX(ΣυνδΑθρ!$J$2:$J$96,$F119,1),IF($D119&lt;&gt;"",$G119*INDEX(Υλικά!$G$3:$G$130,$F119,1)/INDEX(Υλικά!$E$3:$E$130,$F119,1),0))</f>
        <v>20</v>
      </c>
      <c r="I119" s="17">
        <f>IF($C119&lt;&gt;"",$G119*INDEX(ΣυνδΑθρ!$C$2:$C$100,$F119,1)/INDEX(ΣυνδΑθρ!$J$2:$J$96,$F119,1),IF($D119&lt;&gt;"",$G119*INDEX(Υλικά!$H$3:$H$130,$F119,1)/INDEX(Υλικά!$E$3:$E$130,$F119,1),0))</f>
        <v>10</v>
      </c>
      <c r="J119" s="18">
        <f>IF($C119&lt;&gt;"",$G119*INDEX(ΣυνδΑθρ!$D$2:$D$96,$F119,1)/INDEX(ΣυνδΑθρ!$J$2:$J$96,$F119,1),IF($D119&lt;&gt;"",$G119*INDEX(Υλικά!$I$3:$I$130,$F119,1)/INDEX(Υλικά!$E$3:$E$130,$F119,1),0))</f>
        <v>5</v>
      </c>
      <c r="K119" s="16">
        <f>$H119*Ref!$B$2</f>
        <v>80</v>
      </c>
      <c r="L119" s="17">
        <f>$I119*Ref!$B$3</f>
        <v>40</v>
      </c>
      <c r="M119" s="18">
        <f>$J119*Ref!$B$4</f>
        <v>45</v>
      </c>
      <c r="N119" s="18">
        <f>IF($C119&lt;&gt;"",0,IF($D119&lt;&gt;"",$G119*INDEX(Υλικά!$J$3:$J$130,$F119,1)/INDEX(Υλικά!$E$3:$E$130,$F119,1),0))</f>
        <v>0</v>
      </c>
      <c r="O119" s="19">
        <f t="shared" si="1"/>
        <v>165</v>
      </c>
      <c r="P119" s="3"/>
    </row>
    <row r="120" spans="1:16" x14ac:dyDescent="0.35">
      <c r="A120" s="15">
        <v>43679</v>
      </c>
      <c r="B120" s="7">
        <v>0.73958333333333337</v>
      </c>
      <c r="C120" s="3"/>
      <c r="D120" s="3" t="s">
        <v>76</v>
      </c>
      <c r="E120" s="3" t="str">
        <f>IF(C120&lt;&gt;"",INDEX(ΣυνδΑθρ!$I$2:$I$96,MATCH(C120,ΣυνδΑθρ!$A$2:$A$100,0),1),IF(D120&lt;&gt;"",INDEX(Υλικά!$D$3:$D$140,MATCH(D120,Υλικά!$B$3:$B$140,0),1),""))</f>
        <v>gr</v>
      </c>
      <c r="F120" s="10">
        <f>IF(C120&lt;&gt;"",MATCH($C120,ΣυνδΑθρ!$A$2:$A$100,0),IF(D120&lt;&gt;"",MATCH($D120,Υλικά!$B$3:$B$130,0),0))</f>
        <v>29</v>
      </c>
      <c r="G120" s="3">
        <v>215</v>
      </c>
      <c r="H120" s="16">
        <f>IF($C120&lt;&gt;"",$G120*INDEX(ΣυνδΑθρ!$B$2:$B$96,$F120,1)/INDEX(ΣυνδΑθρ!$J$2:$J$96,$F120,1),IF($D120&lt;&gt;"",$G120*INDEX(Υλικά!$G$3:$G$130,$F120,1)/INDEX(Υλικά!$E$3:$E$130,$F120,1),0))</f>
        <v>0</v>
      </c>
      <c r="I120" s="17">
        <f>IF($C120&lt;&gt;"",$G120*INDEX(ΣυνδΑθρ!$C$2:$C$100,$F120,1)/INDEX(ΣυνδΑθρ!$J$2:$J$96,$F120,1),IF($D120&lt;&gt;"",$G120*INDEX(Υλικά!$H$3:$H$130,$F120,1)/INDEX(Υλικά!$E$3:$E$130,$F120,1),0))</f>
        <v>20.855</v>
      </c>
      <c r="J120" s="18">
        <f>IF($C120&lt;&gt;"",$G120*INDEX(ΣυνδΑθρ!$D$2:$D$96,$F120,1)/INDEX(ΣυνδΑθρ!$J$2:$J$96,$F120,1),IF($D120&lt;&gt;"",$G120*INDEX(Υλικά!$I$3:$I$130,$F120,1)/INDEX(Υλικά!$E$3:$E$130,$F120,1),0))</f>
        <v>0</v>
      </c>
      <c r="K120" s="16">
        <f>$H120*Ref!$B$2</f>
        <v>0</v>
      </c>
      <c r="L120" s="17">
        <f>$I120*Ref!$B$3</f>
        <v>83.42</v>
      </c>
      <c r="M120" s="18">
        <f>$J120*Ref!$B$4</f>
        <v>0</v>
      </c>
      <c r="N120" s="18">
        <f>IF($C120&lt;&gt;"",0,IF($D120&lt;&gt;"",$G120*INDEX(Υλικά!$J$3:$J$130,$F120,1)/INDEX(Υλικά!$E$3:$E$130,$F120,1),0))</f>
        <v>0</v>
      </c>
      <c r="O120" s="19">
        <f t="shared" si="1"/>
        <v>83.42</v>
      </c>
      <c r="P120" s="3"/>
    </row>
    <row r="121" spans="1:16" x14ac:dyDescent="0.35">
      <c r="A121" s="15">
        <v>43679</v>
      </c>
      <c r="B121" s="7">
        <v>0.83333333333333337</v>
      </c>
      <c r="C121" s="3"/>
      <c r="D121" s="3" t="s">
        <v>64</v>
      </c>
      <c r="E121" s="3" t="str">
        <f>IF(C121&lt;&gt;"",INDEX(ΣυνδΑθρ!$I$2:$I$96,MATCH(C121,ΣυνδΑθρ!$A$2:$A$100,0),1),IF(D121&lt;&gt;"",INDEX(Υλικά!$D$3:$D$140,MATCH(D121,Υλικά!$B$3:$B$140,0),1),""))</f>
        <v>gr</v>
      </c>
      <c r="F121" s="10">
        <f>IF(C121&lt;&gt;"",MATCH($C121,ΣυνδΑθρ!$A$2:$A$100,0),IF(D121&lt;&gt;"",MATCH($D121,Υλικά!$B$3:$B$130,0),0))</f>
        <v>24</v>
      </c>
      <c r="G121" s="3">
        <v>10</v>
      </c>
      <c r="H121" s="16">
        <f>IF($C121&lt;&gt;"",$G121*INDEX(ΣυνδΑθρ!$B$2:$B$96,$F121,1)/INDEX(ΣυνδΑθρ!$J$2:$J$96,$F121,1),IF($D121&lt;&gt;"",$G121*INDEX(Υλικά!$G$3:$G$130,$F121,1)/INDEX(Υλικά!$E$3:$E$130,$F121,1),0))</f>
        <v>2.37</v>
      </c>
      <c r="I121" s="17">
        <f>IF($C121&lt;&gt;"",$G121*INDEX(ΣυνδΑθρ!$C$2:$C$100,$F121,1)/INDEX(ΣυνδΑθρ!$J$2:$J$96,$F121,1),IF($D121&lt;&gt;"",$G121*INDEX(Υλικά!$H$3:$H$130,$F121,1)/INDEX(Υλικά!$E$3:$E$130,$F121,1),0))</f>
        <v>2.15</v>
      </c>
      <c r="J121" s="18">
        <f>IF($C121&lt;&gt;"",$G121*INDEX(ΣυνδΑθρ!$D$2:$D$96,$F121,1)/INDEX(ΣυνδΑθρ!$J$2:$J$96,$F121,1),IF($D121&lt;&gt;"",$G121*INDEX(Υλικά!$I$3:$I$130,$F121,1)/INDEX(Υλικά!$E$3:$E$130,$F121,1),0))</f>
        <v>4.97</v>
      </c>
      <c r="K121" s="16">
        <f>$H121*Ref!$B$2</f>
        <v>9.48</v>
      </c>
      <c r="L121" s="17">
        <f>$I121*Ref!$B$3</f>
        <v>8.6</v>
      </c>
      <c r="M121" s="18">
        <f>$J121*Ref!$B$4</f>
        <v>44.73</v>
      </c>
      <c r="N121" s="18">
        <f>IF($C121&lt;&gt;"",0,IF($D121&lt;&gt;"",$G121*INDEX(Υλικά!$J$3:$J$130,$F121,1)/INDEX(Υλικά!$E$3:$E$130,$F121,1),0))</f>
        <v>0</v>
      </c>
      <c r="O121" s="19">
        <f t="shared" si="1"/>
        <v>62.809999999999995</v>
      </c>
      <c r="P121" s="3"/>
    </row>
    <row r="122" spans="1:16" x14ac:dyDescent="0.35">
      <c r="A122" s="15">
        <v>43679</v>
      </c>
      <c r="B122" s="7">
        <v>0.91666666666666663</v>
      </c>
      <c r="C122" s="3"/>
      <c r="D122" s="3" t="s">
        <v>21</v>
      </c>
      <c r="E122" s="3" t="str">
        <f>IF(C122&lt;&gt;"",INDEX(ΣυνδΑθρ!$I$2:$I$96,MATCH(C122,ΣυνδΑθρ!$A$2:$A$100,0),1),IF(D122&lt;&gt;"",INDEX(Υλικά!$D$3:$D$140,MATCH(D122,Υλικά!$B$3:$B$140,0),1),""))</f>
        <v>pc</v>
      </c>
      <c r="F122" s="10">
        <f>IF(C122&lt;&gt;"",MATCH($C122,ΣυνδΑθρ!$A$2:$A$100,0),IF(D122&lt;&gt;"",MATCH($D122,Υλικά!$B$3:$B$130,0),0))</f>
        <v>11</v>
      </c>
      <c r="G122" s="3">
        <v>1</v>
      </c>
      <c r="H122" s="16">
        <f>IF($C122&lt;&gt;"",$G122*INDEX(ΣυνδΑθρ!$B$2:$B$96,$F122,1)/INDEX(ΣυνδΑθρ!$J$2:$J$96,$F122,1),IF($D122&lt;&gt;"",$G122*INDEX(Υλικά!$G$3:$G$130,$F122,1)/INDEX(Υλικά!$E$3:$E$130,$F122,1),0))</f>
        <v>7.8</v>
      </c>
      <c r="I122" s="17">
        <f>IF($C122&lt;&gt;"",$G122*INDEX(ΣυνδΑθρ!$C$2:$C$100,$F122,1)/INDEX(ΣυνδΑθρ!$J$2:$J$96,$F122,1),IF($D122&lt;&gt;"",$G122*INDEX(Υλικά!$H$3:$H$130,$F122,1)/INDEX(Υλικά!$E$3:$E$130,$F122,1),0))</f>
        <v>0.66</v>
      </c>
      <c r="J122" s="18">
        <f>IF($C122&lt;&gt;"",$G122*INDEX(ΣυνδΑθρ!$D$2:$D$96,$F122,1)/INDEX(ΣυνδΑθρ!$J$2:$J$96,$F122,1),IF($D122&lt;&gt;"",$G122*INDEX(Υλικά!$I$3:$I$130,$F122,1)/INDEX(Υλικά!$E$3:$E$130,$F122,1),0))</f>
        <v>6.6</v>
      </c>
      <c r="K122" s="16">
        <f>$H122*Ref!$B$2</f>
        <v>31.2</v>
      </c>
      <c r="L122" s="17">
        <f>$I122*Ref!$B$3</f>
        <v>2.64</v>
      </c>
      <c r="M122" s="18">
        <f>$J122*Ref!$B$4</f>
        <v>59.4</v>
      </c>
      <c r="N122" s="18">
        <f>IF($C122&lt;&gt;"",0,IF($D122&lt;&gt;"",$G122*INDEX(Υλικά!$J$3:$J$130,$F122,1)/INDEX(Υλικά!$E$3:$E$130,$F122,1),0))</f>
        <v>0</v>
      </c>
      <c r="O122" s="19">
        <f t="shared" si="1"/>
        <v>93.24</v>
      </c>
      <c r="P122" s="3"/>
    </row>
    <row r="123" spans="1:16" x14ac:dyDescent="0.35">
      <c r="A123" s="15">
        <v>43679</v>
      </c>
      <c r="B123" s="7">
        <v>0.9375</v>
      </c>
      <c r="C123" s="3"/>
      <c r="D123" s="3" t="s">
        <v>117</v>
      </c>
      <c r="E123" s="3" t="str">
        <f>IF(C123&lt;&gt;"",INDEX(ΣυνδΑθρ!$I$2:$I$96,MATCH(C123,ΣυνδΑθρ!$A$2:$A$100,0),1),IF(D123&lt;&gt;"",INDEX(Υλικά!$D$3:$D$140,MATCH(D123,Υλικά!$B$3:$B$140,0),1),""))</f>
        <v>gr</v>
      </c>
      <c r="F123" s="10">
        <f>IF(C123&lt;&gt;"",MATCH($C123,ΣυνδΑθρ!$A$2:$A$100,0),IF(D123&lt;&gt;"",MATCH($D123,Υλικά!$B$3:$B$130,0),0))</f>
        <v>39</v>
      </c>
      <c r="G123" s="3">
        <v>52</v>
      </c>
      <c r="H123" s="16">
        <f>IF($C123&lt;&gt;"",$G123*INDEX(ΣυνδΑθρ!$B$2:$B$96,$F123,1)/INDEX(ΣυνδΑθρ!$J$2:$J$96,$F123,1),IF($D123&lt;&gt;"",$G123*INDEX(Υλικά!$G$3:$G$130,$F123,1)/INDEX(Υλικά!$E$3:$E$130,$F123,1),0))</f>
        <v>0</v>
      </c>
      <c r="I123" s="17">
        <f>IF($C123&lt;&gt;"",$G123*INDEX(ΣυνδΑθρ!$C$2:$C$100,$F123,1)/INDEX(ΣυνδΑθρ!$J$2:$J$96,$F123,1),IF($D123&lt;&gt;"",$G123*INDEX(Υλικά!$H$3:$H$130,$F123,1)/INDEX(Υλικά!$E$3:$E$130,$F123,1),0))</f>
        <v>0</v>
      </c>
      <c r="J123" s="18">
        <f>IF($C123&lt;&gt;"",$G123*INDEX(ΣυνδΑθρ!$D$2:$D$96,$F123,1)/INDEX(ΣυνδΑθρ!$J$2:$J$96,$F123,1),IF($D123&lt;&gt;"",$G123*INDEX(Υλικά!$I$3:$I$130,$F123,1)/INDEX(Υλικά!$E$3:$E$130,$F123,1),0))</f>
        <v>0</v>
      </c>
      <c r="K123" s="16">
        <f>$H123*Ref!$B$2</f>
        <v>0</v>
      </c>
      <c r="L123" s="17">
        <f>$I123*Ref!$B$3</f>
        <v>0</v>
      </c>
      <c r="M123" s="18">
        <f>$J123*Ref!$B$4</f>
        <v>0</v>
      </c>
      <c r="N123" s="18">
        <f>IF($C123&lt;&gt;"",0,IF($D123&lt;&gt;"",$G123*INDEX(Υλικά!$J$3:$J$130,$F123,1)/INDEX(Υλικά!$E$3:$E$130,$F123,1),0))</f>
        <v>145.6</v>
      </c>
      <c r="O123" s="19">
        <f t="shared" si="1"/>
        <v>145.6</v>
      </c>
      <c r="P123" s="3"/>
    </row>
    <row r="124" spans="1:16" x14ac:dyDescent="0.35">
      <c r="A124" s="15">
        <v>43679</v>
      </c>
      <c r="B124" s="7">
        <v>0.9375</v>
      </c>
      <c r="C124" s="3"/>
      <c r="D124" s="3" t="s">
        <v>118</v>
      </c>
      <c r="E124" s="3" t="str">
        <f>IF(C124&lt;&gt;"",INDEX(ΣυνδΑθρ!$I$2:$I$96,MATCH(C124,ΣυνδΑθρ!$A$2:$A$100,0),1),IF(D124&lt;&gt;"",INDEX(Υλικά!$D$3:$D$140,MATCH(D124,Υλικά!$B$3:$B$140,0),1),""))</f>
        <v>gr</v>
      </c>
      <c r="F124" s="10">
        <f>IF(C124&lt;&gt;"",MATCH($C124,ΣυνδΑθρ!$A$2:$A$100,0),IF(D124&lt;&gt;"",MATCH($D124,Υλικά!$B$3:$B$130,0),0))</f>
        <v>44</v>
      </c>
      <c r="G124" s="3">
        <v>130</v>
      </c>
      <c r="H124" s="16">
        <f>IF($C124&lt;&gt;"",$G124*INDEX(ΣυνδΑθρ!$B$2:$B$96,$F124,1)/INDEX(ΣυνδΑθρ!$J$2:$J$96,$F124,1),IF($D124&lt;&gt;"",$G124*INDEX(Υλικά!$G$3:$G$130,$F124,1)/INDEX(Υλικά!$E$3:$E$130,$F124,1),0))</f>
        <v>0</v>
      </c>
      <c r="I124" s="17">
        <f>IF($C124&lt;&gt;"",$G124*INDEX(ΣυνδΑθρ!$C$2:$C$100,$F124,1)/INDEX(ΣυνδΑθρ!$J$2:$J$96,$F124,1),IF($D124&lt;&gt;"",$G124*INDEX(Υλικά!$H$3:$H$130,$F124,1)/INDEX(Υλικά!$E$3:$E$130,$F124,1),0))</f>
        <v>10.27</v>
      </c>
      <c r="J124" s="18">
        <f>IF($C124&lt;&gt;"",$G124*INDEX(ΣυνδΑθρ!$D$2:$D$96,$F124,1)/INDEX(ΣυνδΑθρ!$J$2:$J$96,$F124,1),IF($D124&lt;&gt;"",$G124*INDEX(Υλικά!$I$3:$I$130,$F124,1)/INDEX(Υλικά!$E$3:$E$130,$F124,1),0))</f>
        <v>0</v>
      </c>
      <c r="K124" s="16">
        <f>$H124*Ref!$B$2</f>
        <v>0</v>
      </c>
      <c r="L124" s="17">
        <f>$I124*Ref!$B$3</f>
        <v>41.08</v>
      </c>
      <c r="M124" s="18">
        <f>$J124*Ref!$B$4</f>
        <v>0</v>
      </c>
      <c r="N124" s="18">
        <f>IF($C124&lt;&gt;"",0,IF($D124&lt;&gt;"",$G124*INDEX(Υλικά!$J$3:$J$130,$F124,1)/INDEX(Υλικά!$E$3:$E$130,$F124,1),0))</f>
        <v>0</v>
      </c>
      <c r="O124" s="19">
        <f t="shared" si="1"/>
        <v>41.08</v>
      </c>
      <c r="P124" s="3"/>
    </row>
    <row r="125" spans="1:16" x14ac:dyDescent="0.35">
      <c r="A125" s="15">
        <v>43679</v>
      </c>
      <c r="B125" s="7">
        <v>0.9375</v>
      </c>
      <c r="C125" s="3"/>
      <c r="D125" s="3" t="s">
        <v>64</v>
      </c>
      <c r="E125" s="3" t="str">
        <f>IF(C125&lt;&gt;"",INDEX(ΣυνδΑθρ!$I$2:$I$96,MATCH(C125,ΣυνδΑθρ!$A$2:$A$100,0),1),IF(D125&lt;&gt;"",INDEX(Υλικά!$D$3:$D$140,MATCH(D125,Υλικά!$B$3:$B$140,0),1),""))</f>
        <v>gr</v>
      </c>
      <c r="F125" s="10">
        <f>IF(C125&lt;&gt;"",MATCH($C125,ΣυνδΑθρ!$A$2:$A$100,0),IF(D125&lt;&gt;"",MATCH($D125,Υλικά!$B$3:$B$130,0),0))</f>
        <v>24</v>
      </c>
      <c r="G125" s="3">
        <v>32</v>
      </c>
      <c r="H125" s="16">
        <f>IF($C125&lt;&gt;"",$G125*INDEX(ΣυνδΑθρ!$B$2:$B$96,$F125,1)/INDEX(ΣυνδΑθρ!$J$2:$J$96,$F125,1),IF($D125&lt;&gt;"",$G125*INDEX(Υλικά!$G$3:$G$130,$F125,1)/INDEX(Υλικά!$E$3:$E$130,$F125,1),0))</f>
        <v>7.5839999999999996</v>
      </c>
      <c r="I125" s="17">
        <f>IF($C125&lt;&gt;"",$G125*INDEX(ΣυνδΑθρ!$C$2:$C$100,$F125,1)/INDEX(ΣυνδΑθρ!$J$2:$J$96,$F125,1),IF($D125&lt;&gt;"",$G125*INDEX(Υλικά!$H$3:$H$130,$F125,1)/INDEX(Υλικά!$E$3:$E$130,$F125,1),0))</f>
        <v>6.88</v>
      </c>
      <c r="J125" s="18">
        <f>IF($C125&lt;&gt;"",$G125*INDEX(ΣυνδΑθρ!$D$2:$D$96,$F125,1)/INDEX(ΣυνδΑθρ!$J$2:$J$96,$F125,1),IF($D125&lt;&gt;"",$G125*INDEX(Υλικά!$I$3:$I$130,$F125,1)/INDEX(Υλικά!$E$3:$E$130,$F125,1),0))</f>
        <v>15.904000000000002</v>
      </c>
      <c r="K125" s="16">
        <f>$H125*Ref!$B$2</f>
        <v>30.335999999999999</v>
      </c>
      <c r="L125" s="17">
        <f>$I125*Ref!$B$3</f>
        <v>27.52</v>
      </c>
      <c r="M125" s="18">
        <f>$J125*Ref!$B$4</f>
        <v>143.13600000000002</v>
      </c>
      <c r="N125" s="18">
        <f>IF($C125&lt;&gt;"",0,IF($D125&lt;&gt;"",$G125*INDEX(Υλικά!$J$3:$J$130,$F125,1)/INDEX(Υλικά!$E$3:$E$130,$F125,1),0))</f>
        <v>0</v>
      </c>
      <c r="O125" s="19">
        <f t="shared" si="1"/>
        <v>200.99200000000002</v>
      </c>
      <c r="P125" s="3"/>
    </row>
    <row r="126" spans="1:16" x14ac:dyDescent="0.35">
      <c r="A126" s="15">
        <v>43680</v>
      </c>
      <c r="B126" s="7">
        <v>0.3125</v>
      </c>
      <c r="C126" s="3"/>
      <c r="D126" s="3" t="s">
        <v>58</v>
      </c>
      <c r="E126" s="3" t="str">
        <f>IF(C126&lt;&gt;"",INDEX(ΣυνδΑθρ!$I$2:$I$96,MATCH(C126,ΣυνδΑθρ!$A$2:$A$100,0),1),IF(D126&lt;&gt;"",INDEX(Υλικά!$D$3:$D$140,MATCH(D126,Υλικά!$B$3:$B$140,0),1),""))</f>
        <v>gr</v>
      </c>
      <c r="F126" s="10">
        <f>IF(C126&lt;&gt;"",MATCH($C126,ΣυνδΑθρ!$A$2:$A$100,0),IF(D126&lt;&gt;"",MATCH($D126,Υλικά!$B$3:$B$130,0),0))</f>
        <v>12</v>
      </c>
      <c r="G126" s="3">
        <v>310</v>
      </c>
      <c r="H126" s="16">
        <f>IF($C126&lt;&gt;"",$G126*INDEX(ΣυνδΑθρ!$B$2:$B$96,$F126,1)/INDEX(ΣυνδΑθρ!$J$2:$J$96,$F126,1),IF($D126&lt;&gt;"",$G126*INDEX(Υλικά!$G$3:$G$130,$F126,1)/INDEX(Υλικά!$E$3:$E$130,$F126,1),0))</f>
        <v>10.23</v>
      </c>
      <c r="I126" s="17">
        <f>IF($C126&lt;&gt;"",$G126*INDEX(ΣυνδΑθρ!$C$2:$C$100,$F126,1)/INDEX(ΣυνδΑθρ!$J$2:$J$96,$F126,1),IF($D126&lt;&gt;"",$G126*INDEX(Υλικά!$H$3:$H$130,$F126,1)/INDEX(Υλικά!$E$3:$E$130,$F126,1),0))</f>
        <v>14.57</v>
      </c>
      <c r="J126" s="18">
        <f>IF($C126&lt;&gt;"",$G126*INDEX(ΣυνδΑθρ!$D$2:$D$96,$F126,1)/INDEX(ΣυνδΑθρ!$J$2:$J$96,$F126,1),IF($D126&lt;&gt;"",$G126*INDEX(Υλικά!$I$3:$I$130,$F126,1)/INDEX(Υλικά!$E$3:$E$130,$F126,1),0))</f>
        <v>4.6500000000000004</v>
      </c>
      <c r="K126" s="16">
        <f>$H126*Ref!$B$2</f>
        <v>40.92</v>
      </c>
      <c r="L126" s="17">
        <f>$I126*Ref!$B$3</f>
        <v>58.28</v>
      </c>
      <c r="M126" s="18">
        <f>$J126*Ref!$B$4</f>
        <v>41.85</v>
      </c>
      <c r="N126" s="18">
        <f>IF($C126&lt;&gt;"",0,IF($D126&lt;&gt;"",$G126*INDEX(Υλικά!$J$3:$J$130,$F126,1)/INDEX(Υλικά!$E$3:$E$130,$F126,1),0))</f>
        <v>0</v>
      </c>
      <c r="O126" s="19">
        <f t="shared" si="1"/>
        <v>141.05000000000001</v>
      </c>
      <c r="P126" s="3"/>
    </row>
    <row r="127" spans="1:16" x14ac:dyDescent="0.35">
      <c r="A127" s="15">
        <v>43680</v>
      </c>
      <c r="B127" s="7">
        <v>0.3125</v>
      </c>
      <c r="C127" s="3"/>
      <c r="D127" s="3" t="s">
        <v>21</v>
      </c>
      <c r="E127" s="3" t="str">
        <f>IF(C127&lt;&gt;"",INDEX(ΣυνδΑθρ!$I$2:$I$96,MATCH(C127,ΣυνδΑθρ!$A$2:$A$100,0),1),IF(D127&lt;&gt;"",INDEX(Υλικά!$D$3:$D$140,MATCH(D127,Υλικά!$B$3:$B$140,0),1),""))</f>
        <v>pc</v>
      </c>
      <c r="F127" s="10">
        <f>IF(C127&lt;&gt;"",MATCH($C127,ΣυνδΑθρ!$A$2:$A$100,0),IF(D127&lt;&gt;"",MATCH($D127,Υλικά!$B$3:$B$130,0),0))</f>
        <v>11</v>
      </c>
      <c r="G127" s="3">
        <v>2</v>
      </c>
      <c r="H127" s="16">
        <f>IF($C127&lt;&gt;"",$G127*INDEX(ΣυνδΑθρ!$B$2:$B$96,$F127,1)/INDEX(ΣυνδΑθρ!$J$2:$J$96,$F127,1),IF($D127&lt;&gt;"",$G127*INDEX(Υλικά!$G$3:$G$130,$F127,1)/INDEX(Υλικά!$E$3:$E$130,$F127,1),0))</f>
        <v>15.6</v>
      </c>
      <c r="I127" s="17">
        <f>IF($C127&lt;&gt;"",$G127*INDEX(ΣυνδΑθρ!$C$2:$C$100,$F127,1)/INDEX(ΣυνδΑθρ!$J$2:$J$96,$F127,1),IF($D127&lt;&gt;"",$G127*INDEX(Υλικά!$H$3:$H$130,$F127,1)/INDEX(Υλικά!$E$3:$E$130,$F127,1),0))</f>
        <v>1.32</v>
      </c>
      <c r="J127" s="18">
        <f>IF($C127&lt;&gt;"",$G127*INDEX(ΣυνδΑθρ!$D$2:$D$96,$F127,1)/INDEX(ΣυνδΑθρ!$J$2:$J$96,$F127,1),IF($D127&lt;&gt;"",$G127*INDEX(Υλικά!$I$3:$I$130,$F127,1)/INDEX(Υλικά!$E$3:$E$130,$F127,1),0))</f>
        <v>13.2</v>
      </c>
      <c r="K127" s="16">
        <f>$H127*Ref!$B$2</f>
        <v>62.4</v>
      </c>
      <c r="L127" s="17">
        <f>$I127*Ref!$B$3</f>
        <v>5.28</v>
      </c>
      <c r="M127" s="18">
        <f>$J127*Ref!$B$4</f>
        <v>118.8</v>
      </c>
      <c r="N127" s="18">
        <f>IF($C127&lt;&gt;"",0,IF($D127&lt;&gt;"",$G127*INDEX(Υλικά!$J$3:$J$130,$F127,1)/INDEX(Υλικά!$E$3:$E$130,$F127,1),0))</f>
        <v>0</v>
      </c>
      <c r="O127" s="19">
        <f t="shared" si="1"/>
        <v>186.48</v>
      </c>
      <c r="P127" s="3"/>
    </row>
    <row r="128" spans="1:16" x14ac:dyDescent="0.35">
      <c r="A128" s="15">
        <v>43680</v>
      </c>
      <c r="B128" s="7">
        <v>0.3125</v>
      </c>
      <c r="C128" s="3"/>
      <c r="D128" s="3" t="s">
        <v>18</v>
      </c>
      <c r="E128" s="3" t="str">
        <f>IF(C128&lt;&gt;"",INDEX(ΣυνδΑθρ!$I$2:$I$96,MATCH(C128,ΣυνδΑθρ!$A$2:$A$100,0),1),IF(D128&lt;&gt;"",INDEX(Υλικά!$D$3:$D$140,MATCH(D128,Υλικά!$B$3:$B$140,0),1),""))</f>
        <v>slc</v>
      </c>
      <c r="F128" s="10">
        <f>IF(C128&lt;&gt;"",MATCH($C128,ΣυνδΑθρ!$A$2:$A$100,0),IF(D128&lt;&gt;"",MATCH($D128,Υλικά!$B$3:$B$130,0),0))</f>
        <v>9</v>
      </c>
      <c r="G128" s="3">
        <v>2</v>
      </c>
      <c r="H128" s="16">
        <f>IF($C128&lt;&gt;"",$G128*INDEX(ΣυνδΑθρ!$B$2:$B$96,$F128,1)/INDEX(ΣυνδΑθρ!$J$2:$J$96,$F128,1),IF($D128&lt;&gt;"",$G128*INDEX(Υλικά!$G$3:$G$130,$F128,1)/INDEX(Υλικά!$E$3:$E$130,$F128,1),0))</f>
        <v>6</v>
      </c>
      <c r="I128" s="17">
        <f>IF($C128&lt;&gt;"",$G128*INDEX(ΣυνδΑθρ!$C$2:$C$100,$F128,1)/INDEX(ΣυνδΑθρ!$J$2:$J$96,$F128,1),IF($D128&lt;&gt;"",$G128*INDEX(Υλικά!$H$3:$H$130,$F128,1)/INDEX(Υλικά!$E$3:$E$130,$F128,1),0))</f>
        <v>23.4</v>
      </c>
      <c r="J128" s="18">
        <f>IF($C128&lt;&gt;"",$G128*INDEX(ΣυνδΑθρ!$D$2:$D$96,$F128,1)/INDEX(ΣυνδΑθρ!$J$2:$J$96,$F128,1),IF($D128&lt;&gt;"",$G128*INDEX(Υλικά!$I$3:$I$130,$F128,1)/INDEX(Υλικά!$E$3:$E$130,$F128,1),0))</f>
        <v>2.2000000000000002</v>
      </c>
      <c r="K128" s="16">
        <f>$H128*Ref!$B$2</f>
        <v>24</v>
      </c>
      <c r="L128" s="17">
        <f>$I128*Ref!$B$3</f>
        <v>93.6</v>
      </c>
      <c r="M128" s="18">
        <f>$J128*Ref!$B$4</f>
        <v>19.8</v>
      </c>
      <c r="N128" s="18">
        <f>IF($C128&lt;&gt;"",0,IF($D128&lt;&gt;"",$G128*INDEX(Υλικά!$J$3:$J$130,$F128,1)/INDEX(Υλικά!$E$3:$E$130,$F128,1),0))</f>
        <v>0</v>
      </c>
      <c r="O128" s="19">
        <f t="shared" si="1"/>
        <v>137.4</v>
      </c>
      <c r="P128" s="3"/>
    </row>
    <row r="129" spans="1:16" x14ac:dyDescent="0.35">
      <c r="A129" s="15">
        <v>43680</v>
      </c>
      <c r="B129" s="7">
        <v>0.3125</v>
      </c>
      <c r="C129" s="3"/>
      <c r="D129" s="3" t="s">
        <v>14</v>
      </c>
      <c r="E129" s="3" t="str">
        <f>IF(C129&lt;&gt;"",INDEX(ΣυνδΑθρ!$I$2:$I$96,MATCH(C129,ΣυνδΑθρ!$A$2:$A$100,0),1),IF(D129&lt;&gt;"",INDEX(Υλικά!$D$3:$D$140,MATCH(D129,Υλικά!$B$3:$B$140,0),1),""))</f>
        <v>slc</v>
      </c>
      <c r="F129" s="10">
        <f>IF(C129&lt;&gt;"",MATCH($C129,ΣυνδΑθρ!$A$2:$A$100,0),IF(D129&lt;&gt;"",MATCH($D129,Υλικά!$B$3:$B$130,0),0))</f>
        <v>7</v>
      </c>
      <c r="G129" s="3">
        <v>2</v>
      </c>
      <c r="H129" s="16">
        <f>IF($C129&lt;&gt;"",$G129*INDEX(ΣυνδΑθρ!$B$2:$B$96,$F129,1)/INDEX(ΣυνδΑθρ!$J$2:$J$96,$F129,1),IF($D129&lt;&gt;"",$G129*INDEX(Υλικά!$G$3:$G$130,$F129,1)/INDEX(Υλικά!$E$3:$E$130,$F129,1),0))</f>
        <v>5.6</v>
      </c>
      <c r="I129" s="17">
        <f>IF($C129&lt;&gt;"",$G129*INDEX(ΣυνδΑθρ!$C$2:$C$100,$F129,1)/INDEX(ΣυνδΑθρ!$J$2:$J$96,$F129,1),IF($D129&lt;&gt;"",$G129*INDEX(Υλικά!$H$3:$H$130,$F129,1)/INDEX(Υλικά!$E$3:$E$130,$F129,1),0))</f>
        <v>1.6</v>
      </c>
      <c r="J129" s="18">
        <f>IF($C129&lt;&gt;"",$G129*INDEX(ΣυνδΑθρ!$D$2:$D$96,$F129,1)/INDEX(ΣυνδΑθρ!$J$2:$J$96,$F129,1),IF($D129&lt;&gt;"",$G129*INDEX(Υλικά!$I$3:$I$130,$F129,1)/INDEX(Υλικά!$E$3:$E$130,$F129,1),0))</f>
        <v>0.8</v>
      </c>
      <c r="K129" s="16">
        <f>$H129*Ref!$B$2</f>
        <v>22.4</v>
      </c>
      <c r="L129" s="17">
        <f>$I129*Ref!$B$3</f>
        <v>6.4</v>
      </c>
      <c r="M129" s="18">
        <f>$J129*Ref!$B$4</f>
        <v>7.2</v>
      </c>
      <c r="N129" s="18">
        <f>IF($C129&lt;&gt;"",0,IF($D129&lt;&gt;"",$G129*INDEX(Υλικά!$J$3:$J$130,$F129,1)/INDEX(Υλικά!$E$3:$E$130,$F129,1),0))</f>
        <v>0</v>
      </c>
      <c r="O129" s="19">
        <f t="shared" si="1"/>
        <v>36</v>
      </c>
      <c r="P129" s="3"/>
    </row>
    <row r="130" spans="1:16" x14ac:dyDescent="0.35">
      <c r="A130" s="15">
        <v>43680</v>
      </c>
      <c r="B130" s="7">
        <v>0.3125</v>
      </c>
      <c r="C130" s="3"/>
      <c r="D130" s="3" t="s">
        <v>42</v>
      </c>
      <c r="E130" s="3" t="str">
        <f>IF(C130&lt;&gt;"",INDEX(ΣυνδΑθρ!$I$2:$I$96,MATCH(C130,ΣυνδΑθρ!$A$2:$A$100,0),1),IF(D130&lt;&gt;"",INDEX(Υλικά!$D$3:$D$140,MATCH(D130,Υλικά!$B$3:$B$140,0),1),""))</f>
        <v>gr</v>
      </c>
      <c r="F130" s="10">
        <f>IF(C130&lt;&gt;"",MATCH($C130,ΣυνδΑθρ!$A$2:$A$100,0),IF(D130&lt;&gt;"",MATCH($D130,Υλικά!$B$3:$B$130,0),0))</f>
        <v>16</v>
      </c>
      <c r="G130" s="3">
        <v>120</v>
      </c>
      <c r="H130" s="16">
        <f>IF($C130&lt;&gt;"",$G130*INDEX(ΣυνδΑθρ!$B$2:$B$96,$F130,1)/INDEX(ΣυνδΑθρ!$J$2:$J$96,$F130,1),IF($D130&lt;&gt;"",$G130*INDEX(Υλικά!$G$3:$G$130,$F130,1)/INDEX(Υλικά!$E$3:$E$130,$F130,1),0))</f>
        <v>1.08</v>
      </c>
      <c r="I130" s="17">
        <f>IF($C130&lt;&gt;"",$G130*INDEX(ΣυνδΑθρ!$C$2:$C$100,$F130,1)/INDEX(ΣυνδΑθρ!$J$2:$J$96,$F130,1),IF($D130&lt;&gt;"",$G130*INDEX(Υλικά!$H$3:$H$130,$F130,1)/INDEX(Υλικά!$E$3:$E$130,$F130,1),0))</f>
        <v>4.68</v>
      </c>
      <c r="J130" s="18">
        <f>IF($C130&lt;&gt;"",$G130*INDEX(ΣυνδΑθρ!$D$2:$D$96,$F130,1)/INDEX(ΣυνδΑθρ!$J$2:$J$96,$F130,1),IF($D130&lt;&gt;"",$G130*INDEX(Υλικά!$I$3:$I$130,$F130,1)/INDEX(Υλικά!$E$3:$E$130,$F130,1),0))</f>
        <v>0.24</v>
      </c>
      <c r="K130" s="16">
        <f>$H130*Ref!$B$2</f>
        <v>4.32</v>
      </c>
      <c r="L130" s="17">
        <f>$I130*Ref!$B$3</f>
        <v>18.72</v>
      </c>
      <c r="M130" s="18">
        <f>$J130*Ref!$B$4</f>
        <v>2.16</v>
      </c>
      <c r="N130" s="18">
        <f>IF($C130&lt;&gt;"",0,IF($D130&lt;&gt;"",$G130*INDEX(Υλικά!$J$3:$J$130,$F130,1)/INDEX(Υλικά!$E$3:$E$130,$F130,1),0))</f>
        <v>0</v>
      </c>
      <c r="O130" s="19">
        <f t="shared" si="1"/>
        <v>25.2</v>
      </c>
      <c r="P130" s="3"/>
    </row>
    <row r="131" spans="1:16" x14ac:dyDescent="0.35">
      <c r="A131" s="15">
        <v>43680</v>
      </c>
      <c r="B131" s="7">
        <v>0.4375</v>
      </c>
      <c r="C131" s="3"/>
      <c r="D131" s="3" t="s">
        <v>42</v>
      </c>
      <c r="E131" s="3" t="str">
        <f>IF(C131&lt;&gt;"",INDEX(ΣυνδΑθρ!$I$2:$I$96,MATCH(C131,ΣυνδΑθρ!$A$2:$A$100,0),1),IF(D131&lt;&gt;"",INDEX(Υλικά!$D$3:$D$140,MATCH(D131,Υλικά!$B$3:$B$140,0),1),""))</f>
        <v>gr</v>
      </c>
      <c r="F131" s="10">
        <f>IF(C131&lt;&gt;"",MATCH($C131,ΣυνδΑθρ!$A$2:$A$100,0),IF(D131&lt;&gt;"",MATCH($D131,Υλικά!$B$3:$B$130,0),0))</f>
        <v>16</v>
      </c>
      <c r="G131" s="3">
        <v>200</v>
      </c>
      <c r="H131" s="16">
        <f>IF($C131&lt;&gt;"",$G131*INDEX(ΣυνδΑθρ!$B$2:$B$96,$F131,1)/INDEX(ΣυνδΑθρ!$J$2:$J$96,$F131,1),IF($D131&lt;&gt;"",$G131*INDEX(Υλικά!$G$3:$G$130,$F131,1)/INDEX(Υλικά!$E$3:$E$130,$F131,1),0))</f>
        <v>1.8</v>
      </c>
      <c r="I131" s="17">
        <f>IF($C131&lt;&gt;"",$G131*INDEX(ΣυνδΑθρ!$C$2:$C$100,$F131,1)/INDEX(ΣυνδΑθρ!$J$2:$J$96,$F131,1),IF($D131&lt;&gt;"",$G131*INDEX(Υλικά!$H$3:$H$130,$F131,1)/INDEX(Υλικά!$E$3:$E$130,$F131,1),0))</f>
        <v>7.8</v>
      </c>
      <c r="J131" s="18">
        <f>IF($C131&lt;&gt;"",$G131*INDEX(ΣυνδΑθρ!$D$2:$D$96,$F131,1)/INDEX(ΣυνδΑθρ!$J$2:$J$96,$F131,1),IF($D131&lt;&gt;"",$G131*INDEX(Υλικά!$I$3:$I$130,$F131,1)/INDEX(Υλικά!$E$3:$E$130,$F131,1),0))</f>
        <v>0.4</v>
      </c>
      <c r="K131" s="16">
        <f>$H131*Ref!$B$2</f>
        <v>7.2</v>
      </c>
      <c r="L131" s="17">
        <f>$I131*Ref!$B$3</f>
        <v>31.2</v>
      </c>
      <c r="M131" s="18">
        <f>$J131*Ref!$B$4</f>
        <v>3.6</v>
      </c>
      <c r="N131" s="18">
        <f>IF($C131&lt;&gt;"",0,IF($D131&lt;&gt;"",$G131*INDEX(Υλικά!$J$3:$J$130,$F131,1)/INDEX(Υλικά!$E$3:$E$130,$F131,1),0))</f>
        <v>0</v>
      </c>
      <c r="O131" s="19">
        <f t="shared" si="1"/>
        <v>42</v>
      </c>
      <c r="P131" s="3"/>
    </row>
    <row r="132" spans="1:16" x14ac:dyDescent="0.35">
      <c r="A132" s="15">
        <v>43680</v>
      </c>
      <c r="B132" s="7">
        <v>0.66666666666666663</v>
      </c>
      <c r="C132" s="3"/>
      <c r="D132" s="3" t="s">
        <v>18</v>
      </c>
      <c r="E132" s="3" t="str">
        <f>IF(C132&lt;&gt;"",INDEX(ΣυνδΑθρ!$I$2:$I$96,MATCH(C132,ΣυνδΑθρ!$A$2:$A$100,0),1),IF(D132&lt;&gt;"",INDEX(Υλικά!$D$3:$D$140,MATCH(D132,Υλικά!$B$3:$B$140,0),1),""))</f>
        <v>slc</v>
      </c>
      <c r="F132" s="10">
        <f>IF(C132&lt;&gt;"",MATCH($C132,ΣυνδΑθρ!$A$2:$A$100,0),IF(D132&lt;&gt;"",MATCH($D132,Υλικά!$B$3:$B$130,0),0))</f>
        <v>9</v>
      </c>
      <c r="G132" s="3">
        <v>4</v>
      </c>
      <c r="H132" s="16">
        <f>IF($C132&lt;&gt;"",$G132*INDEX(ΣυνδΑθρ!$B$2:$B$96,$F132,1)/INDEX(ΣυνδΑθρ!$J$2:$J$96,$F132,1),IF($D132&lt;&gt;"",$G132*INDEX(Υλικά!$G$3:$G$130,$F132,1)/INDEX(Υλικά!$E$3:$E$130,$F132,1),0))</f>
        <v>12</v>
      </c>
      <c r="I132" s="17">
        <f>IF($C132&lt;&gt;"",$G132*INDEX(ΣυνδΑθρ!$C$2:$C$100,$F132,1)/INDEX(ΣυνδΑθρ!$J$2:$J$96,$F132,1),IF($D132&lt;&gt;"",$G132*INDEX(Υλικά!$H$3:$H$130,$F132,1)/INDEX(Υλικά!$E$3:$E$130,$F132,1),0))</f>
        <v>46.8</v>
      </c>
      <c r="J132" s="18">
        <f>IF($C132&lt;&gt;"",$G132*INDEX(ΣυνδΑθρ!$D$2:$D$96,$F132,1)/INDEX(ΣυνδΑθρ!$J$2:$J$96,$F132,1),IF($D132&lt;&gt;"",$G132*INDEX(Υλικά!$I$3:$I$130,$F132,1)/INDEX(Υλικά!$E$3:$E$130,$F132,1),0))</f>
        <v>4.4000000000000004</v>
      </c>
      <c r="K132" s="16">
        <f>$H132*Ref!$B$2</f>
        <v>48</v>
      </c>
      <c r="L132" s="17">
        <f>$I132*Ref!$B$3</f>
        <v>187.2</v>
      </c>
      <c r="M132" s="18">
        <f>$J132*Ref!$B$4</f>
        <v>39.6</v>
      </c>
      <c r="N132" s="18">
        <f>IF($C132&lt;&gt;"",0,IF($D132&lt;&gt;"",$G132*INDEX(Υλικά!$J$3:$J$130,$F132,1)/INDEX(Υλικά!$E$3:$E$130,$F132,1),0))</f>
        <v>0</v>
      </c>
      <c r="O132" s="19">
        <f t="shared" ref="O132:O195" si="2">SUM(K132:N132)</f>
        <v>274.8</v>
      </c>
      <c r="P132" s="3"/>
    </row>
    <row r="133" spans="1:16" x14ac:dyDescent="0.35">
      <c r="A133" s="15">
        <v>43680</v>
      </c>
      <c r="B133" s="7">
        <v>0.66666666666666663</v>
      </c>
      <c r="C133" s="3"/>
      <c r="D133" s="3" t="s">
        <v>14</v>
      </c>
      <c r="E133" s="3" t="str">
        <f>IF(C133&lt;&gt;"",INDEX(ΣυνδΑθρ!$I$2:$I$96,MATCH(C133,ΣυνδΑθρ!$A$2:$A$100,0),1),IF(D133&lt;&gt;"",INDEX(Υλικά!$D$3:$D$140,MATCH(D133,Υλικά!$B$3:$B$140,0),1),""))</f>
        <v>slc</v>
      </c>
      <c r="F133" s="10">
        <f>IF(C133&lt;&gt;"",MATCH($C133,ΣυνδΑθρ!$A$2:$A$100,0),IF(D133&lt;&gt;"",MATCH($D133,Υλικά!$B$3:$B$130,0),0))</f>
        <v>7</v>
      </c>
      <c r="G133" s="3">
        <v>5</v>
      </c>
      <c r="H133" s="16">
        <f>IF($C133&lt;&gt;"",$G133*INDEX(ΣυνδΑθρ!$B$2:$B$96,$F133,1)/INDEX(ΣυνδΑθρ!$J$2:$J$96,$F133,1),IF($D133&lt;&gt;"",$G133*INDEX(Υλικά!$G$3:$G$130,$F133,1)/INDEX(Υλικά!$E$3:$E$130,$F133,1),0))</f>
        <v>14</v>
      </c>
      <c r="I133" s="17">
        <f>IF($C133&lt;&gt;"",$G133*INDEX(ΣυνδΑθρ!$C$2:$C$100,$F133,1)/INDEX(ΣυνδΑθρ!$J$2:$J$96,$F133,1),IF($D133&lt;&gt;"",$G133*INDEX(Υλικά!$H$3:$H$130,$F133,1)/INDEX(Υλικά!$E$3:$E$130,$F133,1),0))</f>
        <v>4</v>
      </c>
      <c r="J133" s="18">
        <f>IF($C133&lt;&gt;"",$G133*INDEX(ΣυνδΑθρ!$D$2:$D$96,$F133,1)/INDEX(ΣυνδΑθρ!$J$2:$J$96,$F133,1),IF($D133&lt;&gt;"",$G133*INDEX(Υλικά!$I$3:$I$130,$F133,1)/INDEX(Υλικά!$E$3:$E$130,$F133,1),0))</f>
        <v>2</v>
      </c>
      <c r="K133" s="16">
        <f>$H133*Ref!$B$2</f>
        <v>56</v>
      </c>
      <c r="L133" s="17">
        <f>$I133*Ref!$B$3</f>
        <v>16</v>
      </c>
      <c r="M133" s="18">
        <f>$J133*Ref!$B$4</f>
        <v>18</v>
      </c>
      <c r="N133" s="18">
        <f>IF($C133&lt;&gt;"",0,IF($D133&lt;&gt;"",$G133*INDEX(Υλικά!$J$3:$J$130,$F133,1)/INDEX(Υλικά!$E$3:$E$130,$F133,1),0))</f>
        <v>0</v>
      </c>
      <c r="O133" s="19">
        <f t="shared" si="2"/>
        <v>90</v>
      </c>
      <c r="P133" s="3"/>
    </row>
    <row r="134" spans="1:16" x14ac:dyDescent="0.35">
      <c r="A134" s="15">
        <v>43680</v>
      </c>
      <c r="B134" s="7">
        <v>0.66666666666666663</v>
      </c>
      <c r="C134" s="3"/>
      <c r="D134" s="3" t="s">
        <v>110</v>
      </c>
      <c r="E134" s="3" t="str">
        <f>IF(C134&lt;&gt;"",INDEX(ΣυνδΑθρ!$I$2:$I$96,MATCH(C134,ΣυνδΑθρ!$A$2:$A$100,0),1),IF(D134&lt;&gt;"",INDEX(Υλικά!$D$3:$D$140,MATCH(D134,Υλικά!$B$3:$B$140,0),1),""))</f>
        <v>gr</v>
      </c>
      <c r="F134" s="10">
        <f>IF(C134&lt;&gt;"",MATCH($C134,ΣυνδΑθρ!$A$2:$A$100,0),IF(D134&lt;&gt;"",MATCH($D134,Υλικά!$B$3:$B$130,0),0))</f>
        <v>42</v>
      </c>
      <c r="G134" s="3">
        <v>15</v>
      </c>
      <c r="H134" s="16">
        <f>IF($C134&lt;&gt;"",$G134*INDEX(ΣυνδΑθρ!$B$2:$B$96,$F134,1)/INDEX(ΣυνδΑθρ!$J$2:$J$96,$F134,1),IF($D134&lt;&gt;"",$G134*INDEX(Υλικά!$G$3:$G$130,$F134,1)/INDEX(Υλικά!$E$3:$E$130,$F134,1),0))</f>
        <v>1.17</v>
      </c>
      <c r="I134" s="17">
        <f>IF($C134&lt;&gt;"",$G134*INDEX(ΣυνδΑθρ!$C$2:$C$100,$F134,1)/INDEX(ΣυνδΑθρ!$J$2:$J$96,$F134,1),IF($D134&lt;&gt;"",$G134*INDEX(Υλικά!$H$3:$H$130,$F134,1)/INDEX(Υλικά!$E$3:$E$130,$F134,1),0))</f>
        <v>0.495</v>
      </c>
      <c r="J134" s="18">
        <f>IF($C134&lt;&gt;"",$G134*INDEX(ΣυνδΑθρ!$D$2:$D$96,$F134,1)/INDEX(ΣυνδΑθρ!$J$2:$J$96,$F134,1),IF($D134&lt;&gt;"",$G134*INDEX(Υλικά!$I$3:$I$130,$F134,1)/INDEX(Υλικά!$E$3:$E$130,$F134,1),0))</f>
        <v>2.4</v>
      </c>
      <c r="K134" s="16">
        <f>$H134*Ref!$B$2</f>
        <v>4.68</v>
      </c>
      <c r="L134" s="17">
        <f>$I134*Ref!$B$3</f>
        <v>1.98</v>
      </c>
      <c r="M134" s="18">
        <f>$J134*Ref!$B$4</f>
        <v>21.599999999999998</v>
      </c>
      <c r="N134" s="18">
        <f>IF($C134&lt;&gt;"",0,IF($D134&lt;&gt;"",$G134*INDEX(Υλικά!$J$3:$J$130,$F134,1)/INDEX(Υλικά!$E$3:$E$130,$F134,1),0))</f>
        <v>0</v>
      </c>
      <c r="O134" s="19">
        <f t="shared" si="2"/>
        <v>28.259999999999998</v>
      </c>
      <c r="P134" s="3"/>
    </row>
    <row r="135" spans="1:16" x14ac:dyDescent="0.35">
      <c r="A135" s="15">
        <v>43680</v>
      </c>
      <c r="B135" s="7">
        <v>0.83333333333333337</v>
      </c>
      <c r="C135" s="3"/>
      <c r="D135" s="3" t="s">
        <v>43</v>
      </c>
      <c r="E135" s="3" t="str">
        <f>IF(C135&lt;&gt;"",INDEX(ΣυνδΑθρ!$I$2:$I$96,MATCH(C135,ΣυνδΑθρ!$A$2:$A$100,0),1),IF(D135&lt;&gt;"",INDEX(Υλικά!$D$3:$D$140,MATCH(D135,Υλικά!$B$3:$B$140,0),1),""))</f>
        <v>gr</v>
      </c>
      <c r="F135" s="10">
        <f>IF(C135&lt;&gt;"",MATCH($C135,ΣυνδΑθρ!$A$2:$A$100,0),IF(D135&lt;&gt;"",MATCH($D135,Υλικά!$B$3:$B$130,0),0))</f>
        <v>17</v>
      </c>
      <c r="G135" s="3">
        <v>200</v>
      </c>
      <c r="H135" s="16">
        <f>IF($C135&lt;&gt;"",$G135*INDEX(ΣυνδΑθρ!$B$2:$B$96,$F135,1)/INDEX(ΣυνδΑθρ!$J$2:$J$96,$F135,1),IF($D135&lt;&gt;"",$G135*INDEX(Υλικά!$G$3:$G$130,$F135,1)/INDEX(Υλικά!$E$3:$E$130,$F135,1),0))</f>
        <v>1.4</v>
      </c>
      <c r="I135" s="17">
        <f>IF($C135&lt;&gt;"",$G135*INDEX(ΣυνδΑθρ!$C$2:$C$100,$F135,1)/INDEX(ΣυνδΑθρ!$J$2:$J$96,$F135,1),IF($D135&lt;&gt;"",$G135*INDEX(Υλικά!$H$3:$H$130,$F135,1)/INDEX(Υλικά!$E$3:$E$130,$F135,1),0))</f>
        <v>7.2</v>
      </c>
      <c r="J135" s="18">
        <f>IF($C135&lt;&gt;"",$G135*INDEX(ΣυνδΑθρ!$D$2:$D$96,$F135,1)/INDEX(ΣυνδΑθρ!$J$2:$J$96,$F135,1),IF($D135&lt;&gt;"",$G135*INDEX(Υλικά!$I$3:$I$130,$F135,1)/INDEX(Υλικά!$E$3:$E$130,$F135,1),0))</f>
        <v>0.2</v>
      </c>
      <c r="K135" s="16">
        <f>$H135*Ref!$B$2</f>
        <v>5.6</v>
      </c>
      <c r="L135" s="17">
        <f>$I135*Ref!$B$3</f>
        <v>28.8</v>
      </c>
      <c r="M135" s="18">
        <f>$J135*Ref!$B$4</f>
        <v>1.8</v>
      </c>
      <c r="N135" s="18">
        <f>IF($C135&lt;&gt;"",0,IF($D135&lt;&gt;"",$G135*INDEX(Υλικά!$J$3:$J$130,$F135,1)/INDEX(Υλικά!$E$3:$E$130,$F135,1),0))</f>
        <v>0</v>
      </c>
      <c r="O135" s="19">
        <f>SUM(K135:N135)</f>
        <v>36.199999999999996</v>
      </c>
      <c r="P135" s="3"/>
    </row>
    <row r="136" spans="1:16" x14ac:dyDescent="0.35">
      <c r="A136" s="15">
        <v>43680</v>
      </c>
      <c r="B136" s="7">
        <v>0.98958333333333337</v>
      </c>
      <c r="C136" s="3"/>
      <c r="D136" s="3" t="s">
        <v>32</v>
      </c>
      <c r="E136" s="3" t="str">
        <f>IF(C136&lt;&gt;"",INDEX(ΣυνδΑθρ!$I$2:$I$96,MATCH(C136,ΣυνδΑθρ!$A$2:$A$100,0),1),IF(D136&lt;&gt;"",INDEX(Υλικά!$D$3:$D$140,MATCH(D136,Υλικά!$B$3:$B$140,0),1),""))</f>
        <v>gr</v>
      </c>
      <c r="F136" s="10">
        <f>IF(C136&lt;&gt;"",MATCH($C136,ΣυνδΑθρ!$A$2:$A$100,0),IF(D136&lt;&gt;"",MATCH($D136,Υλικά!$B$3:$B$130,0),0))</f>
        <v>14</v>
      </c>
      <c r="G136" s="3">
        <v>200</v>
      </c>
      <c r="H136" s="16">
        <f>IF($C136&lt;&gt;"",$G136*INDEX(ΣυνδΑθρ!$B$2:$B$96,$F136,1)/INDEX(ΣυνδΑθρ!$J$2:$J$96,$F136,1),IF($D136&lt;&gt;"",$G136*INDEX(Υλικά!$G$3:$G$130,$F136,1)/INDEX(Υλικά!$E$3:$E$130,$F136,1),0))</f>
        <v>16</v>
      </c>
      <c r="I136" s="17">
        <f>IF($C136&lt;&gt;"",$G136*INDEX(ΣυνδΑθρ!$C$2:$C$100,$F136,1)/INDEX(ΣυνδΑθρ!$J$2:$J$96,$F136,1),IF($D136&lt;&gt;"",$G136*INDEX(Υλικά!$H$3:$H$130,$F136,1)/INDEX(Υλικά!$E$3:$E$130,$F136,1),0))</f>
        <v>8</v>
      </c>
      <c r="J136" s="18">
        <f>IF($C136&lt;&gt;"",$G136*INDEX(ΣυνδΑθρ!$D$2:$D$96,$F136,1)/INDEX(ΣυνδΑθρ!$J$2:$J$96,$F136,1),IF($D136&lt;&gt;"",$G136*INDEX(Υλικά!$I$3:$I$130,$F136,1)/INDEX(Υλικά!$E$3:$E$130,$F136,1),0))</f>
        <v>4</v>
      </c>
      <c r="K136" s="16">
        <f>$H136*Ref!$B$2</f>
        <v>64</v>
      </c>
      <c r="L136" s="17">
        <f>$I136*Ref!$B$3</f>
        <v>32</v>
      </c>
      <c r="M136" s="18">
        <f>$J136*Ref!$B$4</f>
        <v>36</v>
      </c>
      <c r="N136" s="18">
        <f>IF($C136&lt;&gt;"",0,IF($D136&lt;&gt;"",$G136*INDEX(Υλικά!$J$3:$J$130,$F136,1)/INDEX(Υλικά!$E$3:$E$130,$F136,1),0))</f>
        <v>0</v>
      </c>
      <c r="O136" s="19">
        <f t="shared" si="2"/>
        <v>132</v>
      </c>
      <c r="P136" s="3"/>
    </row>
    <row r="137" spans="1:16" x14ac:dyDescent="0.35">
      <c r="A137" s="15">
        <v>43681</v>
      </c>
      <c r="B137" s="7">
        <v>0.39583333333333331</v>
      </c>
      <c r="C137" s="3" t="s">
        <v>51</v>
      </c>
      <c r="D137" s="3"/>
      <c r="E137" s="3" t="str">
        <f>IF(C137&lt;&gt;"",INDEX(ΣυνδΑθρ!$I$2:$I$96,MATCH(C137,ΣυνδΑθρ!$A$2:$A$100,0),1),IF(D137&lt;&gt;"",INDEX(Υλικά!$D$3:$D$140,MATCH(D137,Υλικά!$B$3:$B$140,0),1),""))</f>
        <v>pc</v>
      </c>
      <c r="F137" s="10">
        <f>IF(C137&lt;&gt;"",MATCH($C137,ΣυνδΑθρ!$A$2:$A$100,0),IF(D137&lt;&gt;"",MATCH($D137,Υλικά!$B$3:$B$130,0),0))</f>
        <v>3</v>
      </c>
      <c r="G137" s="3">
        <v>1</v>
      </c>
      <c r="H137" s="16">
        <f>IF($C137&lt;&gt;"",$G137*INDEX(ΣυνδΑθρ!$B$2:$B$96,$F137,1)/INDEX(ΣυνδΑθρ!$J$2:$J$96,$F137,1),IF($D137&lt;&gt;"",$G137*INDEX(Υλικά!$G$3:$G$130,$F137,1)/INDEX(Υλικά!$E$3:$E$130,$F137,1),0))</f>
        <v>23.299999999999997</v>
      </c>
      <c r="I137" s="17">
        <f>IF($C137&lt;&gt;"",$G137*INDEX(ΣυνδΑθρ!$C$2:$C$100,$F137,1)/INDEX(ΣυνδΑθρ!$J$2:$J$96,$F137,1),IF($D137&lt;&gt;"",$G137*INDEX(Υλικά!$H$3:$H$130,$F137,1)/INDEX(Υλικά!$E$3:$E$130,$F137,1),0))</f>
        <v>36.5</v>
      </c>
      <c r="J137" s="18">
        <f>IF($C137&lt;&gt;"",$G137*INDEX(ΣυνδΑθρ!$D$2:$D$96,$F137,1)/INDEX(ΣυνδΑθρ!$J$2:$J$96,$F137,1),IF($D137&lt;&gt;"",$G137*INDEX(Υλικά!$I$3:$I$130,$F137,1)/INDEX(Υλικά!$E$3:$E$130,$F137,1),0))</f>
        <v>11.600000000000001</v>
      </c>
      <c r="K137" s="16">
        <f>$H137*Ref!$B$2</f>
        <v>93.199999999999989</v>
      </c>
      <c r="L137" s="17">
        <f>$I137*Ref!$B$3</f>
        <v>146</v>
      </c>
      <c r="M137" s="18">
        <f>$J137*Ref!$B$4</f>
        <v>104.4</v>
      </c>
      <c r="N137" s="18">
        <f>IF($C137&lt;&gt;"",0,IF($D137&lt;&gt;"",$G137*INDEX(Υλικά!$J$3:$J$130,$F137,1)/INDEX(Υλικά!$E$3:$E$130,$F137,1),0))</f>
        <v>0</v>
      </c>
      <c r="O137" s="19">
        <f t="shared" si="2"/>
        <v>343.6</v>
      </c>
      <c r="P137" s="3"/>
    </row>
    <row r="138" spans="1:16" x14ac:dyDescent="0.35">
      <c r="A138" s="15">
        <v>43681</v>
      </c>
      <c r="B138" s="7">
        <v>0.5</v>
      </c>
      <c r="C138" s="3"/>
      <c r="D138" s="3" t="s">
        <v>43</v>
      </c>
      <c r="E138" s="3" t="str">
        <f>IF(C138&lt;&gt;"",INDEX(ΣυνδΑθρ!$I$2:$I$96,MATCH(C138,ΣυνδΑθρ!$A$2:$A$100,0),1),IF(D138&lt;&gt;"",INDEX(Υλικά!$D$3:$D$140,MATCH(D138,Υλικά!$B$3:$B$140,0),1),""))</f>
        <v>gr</v>
      </c>
      <c r="F138" s="10">
        <f>IF(C138&lt;&gt;"",MATCH($C138,ΣυνδΑθρ!$A$2:$A$100,0),IF(D138&lt;&gt;"",MATCH($D138,Υλικά!$B$3:$B$130,0),0))</f>
        <v>17</v>
      </c>
      <c r="G138" s="3">
        <v>100</v>
      </c>
      <c r="H138" s="16">
        <f>IF($C138&lt;&gt;"",$G138*INDEX(ΣυνδΑθρ!$B$2:$B$96,$F138,1)/INDEX(ΣυνδΑθρ!$J$2:$J$96,$F138,1),IF($D138&lt;&gt;"",$G138*INDEX(Υλικά!$G$3:$G$130,$F138,1)/INDEX(Υλικά!$E$3:$E$130,$F138,1),0))</f>
        <v>0.7</v>
      </c>
      <c r="I138" s="17">
        <f>IF($C138&lt;&gt;"",$G138*INDEX(ΣυνδΑθρ!$C$2:$C$100,$F138,1)/INDEX(ΣυνδΑθρ!$J$2:$J$96,$F138,1),IF($D138&lt;&gt;"",$G138*INDEX(Υλικά!$H$3:$H$130,$F138,1)/INDEX(Υλικά!$E$3:$E$130,$F138,1),0))</f>
        <v>3.6</v>
      </c>
      <c r="J138" s="18">
        <f>IF($C138&lt;&gt;"",$G138*INDEX(ΣυνδΑθρ!$D$2:$D$96,$F138,1)/INDEX(ΣυνδΑθρ!$J$2:$J$96,$F138,1),IF($D138&lt;&gt;"",$G138*INDEX(Υλικά!$I$3:$I$130,$F138,1)/INDEX(Υλικά!$E$3:$E$130,$F138,1),0))</f>
        <v>0.1</v>
      </c>
      <c r="K138" s="16">
        <f>$H138*Ref!$B$2</f>
        <v>2.8</v>
      </c>
      <c r="L138" s="17">
        <f>$I138*Ref!$B$3</f>
        <v>14.4</v>
      </c>
      <c r="M138" s="18">
        <f>$J138*Ref!$B$4</f>
        <v>0.9</v>
      </c>
      <c r="N138" s="18">
        <f>IF($C138&lt;&gt;"",0,IF($D138&lt;&gt;"",$G138*INDEX(Υλικά!$J$3:$J$130,$F138,1)/INDEX(Υλικά!$E$3:$E$130,$F138,1),0))</f>
        <v>0</v>
      </c>
      <c r="O138" s="19">
        <f t="shared" si="2"/>
        <v>18.099999999999998</v>
      </c>
      <c r="P138" s="3"/>
    </row>
    <row r="139" spans="1:16" x14ac:dyDescent="0.35">
      <c r="A139" s="15">
        <v>43681</v>
      </c>
      <c r="B139" s="7">
        <v>0.58333333333333337</v>
      </c>
      <c r="C139" s="3"/>
      <c r="D139" s="3" t="s">
        <v>21</v>
      </c>
      <c r="E139" s="3" t="str">
        <f>IF(C139&lt;&gt;"",INDEX(ΣυνδΑθρ!$I$2:$I$96,MATCH(C139,ΣυνδΑθρ!$A$2:$A$100,0),1),IF(D139&lt;&gt;"",INDEX(Υλικά!$D$3:$D$140,MATCH(D139,Υλικά!$B$3:$B$140,0),1),""))</f>
        <v>pc</v>
      </c>
      <c r="F139" s="10">
        <f>IF(C139&lt;&gt;"",MATCH($C139,ΣυνδΑθρ!$A$2:$A$100,0),IF(D139&lt;&gt;"",MATCH($D139,Υλικά!$B$3:$B$130,0),0))</f>
        <v>11</v>
      </c>
      <c r="G139" s="3">
        <v>2</v>
      </c>
      <c r="H139" s="16">
        <f>IF($C139&lt;&gt;"",$G139*INDEX(ΣυνδΑθρ!$B$2:$B$96,$F139,1)/INDEX(ΣυνδΑθρ!$J$2:$J$96,$F139,1),IF($D139&lt;&gt;"",$G139*INDEX(Υλικά!$G$3:$G$130,$F139,1)/INDEX(Υλικά!$E$3:$E$130,$F139,1),0))</f>
        <v>15.6</v>
      </c>
      <c r="I139" s="17">
        <f>IF($C139&lt;&gt;"",$G139*INDEX(ΣυνδΑθρ!$C$2:$C$100,$F139,1)/INDEX(ΣυνδΑθρ!$J$2:$J$96,$F139,1),IF($D139&lt;&gt;"",$G139*INDEX(Υλικά!$H$3:$H$130,$F139,1)/INDEX(Υλικά!$E$3:$E$130,$F139,1),0))</f>
        <v>1.32</v>
      </c>
      <c r="J139" s="18">
        <f>IF($C139&lt;&gt;"",$G139*INDEX(ΣυνδΑθρ!$D$2:$D$96,$F139,1)/INDEX(ΣυνδΑθρ!$J$2:$J$96,$F139,1),IF($D139&lt;&gt;"",$G139*INDEX(Υλικά!$I$3:$I$130,$F139,1)/INDEX(Υλικά!$E$3:$E$130,$F139,1),0))</f>
        <v>13.2</v>
      </c>
      <c r="K139" s="16">
        <f>$H139*Ref!$B$2</f>
        <v>62.4</v>
      </c>
      <c r="L139" s="17">
        <f>$I139*Ref!$B$3</f>
        <v>5.28</v>
      </c>
      <c r="M139" s="18">
        <f>$J139*Ref!$B$4</f>
        <v>118.8</v>
      </c>
      <c r="N139" s="18">
        <f>IF($C139&lt;&gt;"",0,IF($D139&lt;&gt;"",$G139*INDEX(Υλικά!$J$3:$J$130,$F139,1)/INDEX(Υλικά!$E$3:$E$130,$F139,1),0))</f>
        <v>0</v>
      </c>
      <c r="O139" s="19">
        <f t="shared" si="2"/>
        <v>186.48</v>
      </c>
      <c r="P139" s="3"/>
    </row>
    <row r="140" spans="1:16" x14ac:dyDescent="0.35">
      <c r="A140" s="15">
        <v>43681</v>
      </c>
      <c r="B140" s="7">
        <v>0.58333333333333337</v>
      </c>
      <c r="C140" s="3"/>
      <c r="D140" s="3" t="s">
        <v>14</v>
      </c>
      <c r="E140" s="3" t="str">
        <f>IF(C140&lt;&gt;"",INDEX(ΣυνδΑθρ!$I$2:$I$96,MATCH(C140,ΣυνδΑθρ!$A$2:$A$100,0),1),IF(D140&lt;&gt;"",INDEX(Υλικά!$D$3:$D$140,MATCH(D140,Υλικά!$B$3:$B$140,0),1),""))</f>
        <v>slc</v>
      </c>
      <c r="F140" s="10">
        <f>IF(C140&lt;&gt;"",MATCH($C140,ΣυνδΑθρ!$A$2:$A$100,0),IF(D140&lt;&gt;"",MATCH($D140,Υλικά!$B$3:$B$130,0),0))</f>
        <v>7</v>
      </c>
      <c r="G140" s="3">
        <v>2</v>
      </c>
      <c r="H140" s="16">
        <f>IF($C140&lt;&gt;"",$G140*INDEX(ΣυνδΑθρ!$B$2:$B$96,$F140,1)/INDEX(ΣυνδΑθρ!$J$2:$J$96,$F140,1),IF($D140&lt;&gt;"",$G140*INDEX(Υλικά!$G$3:$G$130,$F140,1)/INDEX(Υλικά!$E$3:$E$130,$F140,1),0))</f>
        <v>5.6</v>
      </c>
      <c r="I140" s="17">
        <f>IF($C140&lt;&gt;"",$G140*INDEX(ΣυνδΑθρ!$C$2:$C$100,$F140,1)/INDEX(ΣυνδΑθρ!$J$2:$J$96,$F140,1),IF($D140&lt;&gt;"",$G140*INDEX(Υλικά!$H$3:$H$130,$F140,1)/INDEX(Υλικά!$E$3:$E$130,$F140,1),0))</f>
        <v>1.6</v>
      </c>
      <c r="J140" s="18">
        <f>IF($C140&lt;&gt;"",$G140*INDEX(ΣυνδΑθρ!$D$2:$D$96,$F140,1)/INDEX(ΣυνδΑθρ!$J$2:$J$96,$F140,1),IF($D140&lt;&gt;"",$G140*INDEX(Υλικά!$I$3:$I$130,$F140,1)/INDEX(Υλικά!$E$3:$E$130,$F140,1),0))</f>
        <v>0.8</v>
      </c>
      <c r="K140" s="16">
        <f>$H140*Ref!$B$2</f>
        <v>22.4</v>
      </c>
      <c r="L140" s="17">
        <f>$I140*Ref!$B$3</f>
        <v>6.4</v>
      </c>
      <c r="M140" s="18">
        <f>$J140*Ref!$B$4</f>
        <v>7.2</v>
      </c>
      <c r="N140" s="18">
        <f>IF($C140&lt;&gt;"",0,IF($D140&lt;&gt;"",$G140*INDEX(Υλικά!$J$3:$J$130,$F140,1)/INDEX(Υλικά!$E$3:$E$130,$F140,1),0))</f>
        <v>0</v>
      </c>
      <c r="O140" s="19">
        <f t="shared" si="2"/>
        <v>36</v>
      </c>
      <c r="P140" s="3"/>
    </row>
    <row r="141" spans="1:16" x14ac:dyDescent="0.35">
      <c r="A141" s="15">
        <v>43681</v>
      </c>
      <c r="B141" s="7">
        <v>0.58333333333333304</v>
      </c>
      <c r="C141" s="3"/>
      <c r="D141" s="3" t="s">
        <v>8</v>
      </c>
      <c r="E141" s="3" t="str">
        <f>IF(C141&lt;&gt;"",INDEX(ΣυνδΑθρ!$I$2:$I$96,MATCH(C141,ΣυνδΑθρ!$A$2:$A$100,0),1),IF(D141&lt;&gt;"",INDEX(Υλικά!$D$3:$D$140,MATCH(D141,Υλικά!$B$3:$B$140,0),1),""))</f>
        <v>gr</v>
      </c>
      <c r="F141" s="10">
        <f>IF(C141&lt;&gt;"",MATCH($C141,ΣυνδΑθρ!$A$2:$A$100,0),IF(D141&lt;&gt;"",MATCH($D141,Υλικά!$B$3:$B$130,0),0))</f>
        <v>3</v>
      </c>
      <c r="G141" s="3">
        <v>5</v>
      </c>
      <c r="H141" s="16">
        <f>IF($C141&lt;&gt;"",$G141*INDEX(ΣυνδΑθρ!$B$2:$B$96,$F141,1)/INDEX(ΣυνδΑθρ!$J$2:$J$96,$F141,1),IF($D141&lt;&gt;"",$G141*INDEX(Υλικά!$G$3:$G$130,$F141,1)/INDEX(Υλικά!$E$3:$E$130,$F141,1),0))</f>
        <v>0</v>
      </c>
      <c r="I141" s="17">
        <f>IF($C141&lt;&gt;"",$G141*INDEX(ΣυνδΑθρ!$C$2:$C$100,$F141,1)/INDEX(ΣυνδΑθρ!$J$2:$J$96,$F141,1),IF($D141&lt;&gt;"",$G141*INDEX(Υλικά!$H$3:$H$130,$F141,1)/INDEX(Υλικά!$E$3:$E$130,$F141,1),0))</f>
        <v>0</v>
      </c>
      <c r="J141" s="18">
        <f>IF($C141&lt;&gt;"",$G141*INDEX(ΣυνδΑθρ!$D$2:$D$96,$F141,1)/INDEX(ΣυνδΑθρ!$J$2:$J$96,$F141,1),IF($D141&lt;&gt;"",$G141*INDEX(Υλικά!$I$3:$I$130,$F141,1)/INDEX(Υλικά!$E$3:$E$130,$F141,1),0))</f>
        <v>4.665</v>
      </c>
      <c r="K141" s="16">
        <f>$H141*Ref!$B$2</f>
        <v>0</v>
      </c>
      <c r="L141" s="17">
        <f>$I141*Ref!$B$3</f>
        <v>0</v>
      </c>
      <c r="M141" s="18">
        <f>$J141*Ref!$B$4</f>
        <v>41.984999999999999</v>
      </c>
      <c r="N141" s="18">
        <f>IF($C141&lt;&gt;"",0,IF($D141&lt;&gt;"",$G141*INDEX(Υλικά!$J$3:$J$130,$F141,1)/INDEX(Υλικά!$E$3:$E$130,$F141,1),0))</f>
        <v>0</v>
      </c>
      <c r="O141" s="19">
        <f t="shared" si="2"/>
        <v>41.984999999999999</v>
      </c>
      <c r="P141" s="3"/>
    </row>
    <row r="142" spans="1:16" x14ac:dyDescent="0.35">
      <c r="A142" s="15">
        <v>43681</v>
      </c>
      <c r="B142" s="7">
        <v>0.58333333333333304</v>
      </c>
      <c r="C142" s="3"/>
      <c r="D142" s="3" t="s">
        <v>27</v>
      </c>
      <c r="E142" s="3" t="str">
        <f>IF(C142&lt;&gt;"",INDEX(ΣυνδΑθρ!$I$2:$I$96,MATCH(C142,ΣυνδΑθρ!$A$2:$A$100,0),1),IF(D142&lt;&gt;"",INDEX(Υλικά!$D$3:$D$140,MATCH(D142,Υλικά!$B$3:$B$140,0),1),""))</f>
        <v>gr</v>
      </c>
      <c r="F142" s="10">
        <f>IF(C142&lt;&gt;"",MATCH($C142,ΣυνδΑθρ!$A$2:$A$100,0),IF(D142&lt;&gt;"",MATCH($D142,Υλικά!$B$3:$B$130,0),0))</f>
        <v>2</v>
      </c>
      <c r="G142" s="3">
        <v>30</v>
      </c>
      <c r="H142" s="16">
        <f>IF($C142&lt;&gt;"",$G142*INDEX(ΣυνδΑθρ!$B$2:$B$96,$F142,1)/INDEX(ΣυνδΑθρ!$J$2:$J$96,$F142,1),IF($D142&lt;&gt;"",$G142*INDEX(Υλικά!$G$3:$G$130,$F142,1)/INDEX(Υλικά!$E$3:$E$130,$F142,1),0))</f>
        <v>0.33</v>
      </c>
      <c r="I142" s="17">
        <f>IF($C142&lt;&gt;"",$G142*INDEX(ΣυνδΑθρ!$C$2:$C$100,$F142,1)/INDEX(ΣυνδΑθρ!$J$2:$J$96,$F142,1),IF($D142&lt;&gt;"",$G142*INDEX(Υλικά!$H$3:$H$130,$F142,1)/INDEX(Υλικά!$E$3:$E$130,$F142,1),0))</f>
        <v>2.79</v>
      </c>
      <c r="J142" s="18">
        <f>IF($C142&lt;&gt;"",$G142*INDEX(ΣυνδΑθρ!$D$2:$D$96,$F142,1)/INDEX(ΣυνδΑθρ!$J$2:$J$96,$F142,1),IF($D142&lt;&gt;"",$G142*INDEX(Υλικά!$I$3:$I$130,$F142,1)/INDEX(Υλικά!$E$3:$E$130,$F142,1),0))</f>
        <v>0.03</v>
      </c>
      <c r="K142" s="16">
        <f>$H142*Ref!$B$2</f>
        <v>1.32</v>
      </c>
      <c r="L142" s="17">
        <f>$I142*Ref!$B$3</f>
        <v>11.16</v>
      </c>
      <c r="M142" s="18">
        <f>$J142*Ref!$B$4</f>
        <v>0.27</v>
      </c>
      <c r="N142" s="18">
        <f>IF($C142&lt;&gt;"",0,IF($D142&lt;&gt;"",$G142*INDEX(Υλικά!$J$3:$J$130,$F142,1)/INDEX(Υλικά!$E$3:$E$130,$F142,1),0))</f>
        <v>0</v>
      </c>
      <c r="O142" s="19">
        <f t="shared" si="2"/>
        <v>12.75</v>
      </c>
      <c r="P142" s="3"/>
    </row>
    <row r="143" spans="1:16" x14ac:dyDescent="0.35">
      <c r="A143" s="15">
        <v>43681</v>
      </c>
      <c r="B143" s="7">
        <v>0.58333333333333304</v>
      </c>
      <c r="C143" s="3"/>
      <c r="D143" s="3" t="s">
        <v>13</v>
      </c>
      <c r="E143" s="3" t="str">
        <f>IF(C143&lt;&gt;"",INDEX(ΣυνδΑθρ!$I$2:$I$96,MATCH(C143,ΣυνδΑθρ!$A$2:$A$100,0),1),IF(D143&lt;&gt;"",INDEX(Υλικά!$D$3:$D$140,MATCH(D143,Υλικά!$B$3:$B$140,0),1),""))</f>
        <v>gr</v>
      </c>
      <c r="F143" s="10">
        <f>IF(C143&lt;&gt;"",MATCH($C143,ΣυνδΑθρ!$A$2:$A$100,0),IF(D143&lt;&gt;"",MATCH($D143,Υλικά!$B$3:$B$130,0),0))</f>
        <v>6</v>
      </c>
      <c r="G143" s="3">
        <v>15</v>
      </c>
      <c r="H143" s="16">
        <f>IF($C143&lt;&gt;"",$G143*INDEX(ΣυνδΑθρ!$B$2:$B$96,$F143,1)/INDEX(ΣυνδΑθρ!$J$2:$J$96,$F143,1),IF($D143&lt;&gt;"",$G143*INDEX(Υλικά!$G$3:$G$130,$F143,1)/INDEX(Υλικά!$E$3:$E$130,$F143,1),0))</f>
        <v>0.13500000000000001</v>
      </c>
      <c r="I143" s="17">
        <f>IF($C143&lt;&gt;"",$G143*INDEX(ΣυνδΑθρ!$C$2:$C$100,$F143,1)/INDEX(ΣυνδΑθρ!$J$2:$J$96,$F143,1),IF($D143&lt;&gt;"",$G143*INDEX(Υλικά!$H$3:$H$130,$F143,1)/INDEX(Υλικά!$E$3:$E$130,$F143,1),0))</f>
        <v>0.69</v>
      </c>
      <c r="J143" s="18">
        <f>IF($C143&lt;&gt;"",$G143*INDEX(ΣυνδΑθρ!$D$2:$D$96,$F143,1)/INDEX(ΣυνδΑθρ!$J$2:$J$96,$F143,1),IF($D143&lt;&gt;"",$G143*INDEX(Υλικά!$I$3:$I$130,$F143,1)/INDEX(Υλικά!$E$3:$E$130,$F143,1),0))</f>
        <v>0.03</v>
      </c>
      <c r="K143" s="16">
        <f>$H143*Ref!$B$2</f>
        <v>0.54</v>
      </c>
      <c r="L143" s="17">
        <f>$I143*Ref!$B$3</f>
        <v>2.76</v>
      </c>
      <c r="M143" s="18">
        <f>$J143*Ref!$B$4</f>
        <v>0.27</v>
      </c>
      <c r="N143" s="18">
        <f>IF($C143&lt;&gt;"",0,IF($D143&lt;&gt;"",$G143*INDEX(Υλικά!$J$3:$J$130,$F143,1)/INDEX(Υλικά!$E$3:$E$130,$F143,1),0))</f>
        <v>0</v>
      </c>
      <c r="O143" s="19">
        <f t="shared" si="2"/>
        <v>3.57</v>
      </c>
      <c r="P143" s="3"/>
    </row>
    <row r="144" spans="1:16" x14ac:dyDescent="0.35">
      <c r="A144" s="15">
        <v>43681</v>
      </c>
      <c r="B144" s="7">
        <v>0.58333333333333304</v>
      </c>
      <c r="C144" s="3"/>
      <c r="D144" s="3" t="s">
        <v>42</v>
      </c>
      <c r="E144" s="3" t="str">
        <f>IF(C144&lt;&gt;"",INDEX(ΣυνδΑθρ!$I$2:$I$96,MATCH(C144,ΣυνδΑθρ!$A$2:$A$100,0),1),IF(D144&lt;&gt;"",INDEX(Υλικά!$D$3:$D$140,MATCH(D144,Υλικά!$B$3:$B$140,0),1),""))</f>
        <v>gr</v>
      </c>
      <c r="F144" s="10">
        <f>IF(C144&lt;&gt;"",MATCH($C144,ΣυνδΑθρ!$A$2:$A$100,0),IF(D144&lt;&gt;"",MATCH($D144,Υλικά!$B$3:$B$130,0),0))</f>
        <v>16</v>
      </c>
      <c r="G144" s="3">
        <v>80</v>
      </c>
      <c r="H144" s="16">
        <f>IF($C144&lt;&gt;"",$G144*INDEX(ΣυνδΑθρ!$B$2:$B$96,$F144,1)/INDEX(ΣυνδΑθρ!$J$2:$J$96,$F144,1),IF($D144&lt;&gt;"",$G144*INDEX(Υλικά!$G$3:$G$130,$F144,1)/INDEX(Υλικά!$E$3:$E$130,$F144,1),0))</f>
        <v>0.72</v>
      </c>
      <c r="I144" s="17">
        <f>IF($C144&lt;&gt;"",$G144*INDEX(ΣυνδΑθρ!$C$2:$C$100,$F144,1)/INDEX(ΣυνδΑθρ!$J$2:$J$96,$F144,1),IF($D144&lt;&gt;"",$G144*INDEX(Υλικά!$H$3:$H$130,$F144,1)/INDEX(Υλικά!$E$3:$E$130,$F144,1),0))</f>
        <v>3.12</v>
      </c>
      <c r="J144" s="18">
        <f>IF($C144&lt;&gt;"",$G144*INDEX(ΣυνδΑθρ!$D$2:$D$96,$F144,1)/INDEX(ΣυνδΑθρ!$J$2:$J$96,$F144,1),IF($D144&lt;&gt;"",$G144*INDEX(Υλικά!$I$3:$I$130,$F144,1)/INDEX(Υλικά!$E$3:$E$130,$F144,1),0))</f>
        <v>0.16</v>
      </c>
      <c r="K144" s="16">
        <f>$H144*Ref!$B$2</f>
        <v>2.88</v>
      </c>
      <c r="L144" s="17">
        <f>$I144*Ref!$B$3</f>
        <v>12.48</v>
      </c>
      <c r="M144" s="18">
        <f>$J144*Ref!$B$4</f>
        <v>1.44</v>
      </c>
      <c r="N144" s="18">
        <f>IF($C144&lt;&gt;"",0,IF($D144&lt;&gt;"",$G144*INDEX(Υλικά!$J$3:$J$130,$F144,1)/INDEX(Υλικά!$E$3:$E$130,$F144,1),0))</f>
        <v>0</v>
      </c>
      <c r="O144" s="19">
        <f t="shared" si="2"/>
        <v>16.8</v>
      </c>
      <c r="P144" s="3"/>
    </row>
    <row r="145" spans="1:17" x14ac:dyDescent="0.35">
      <c r="A145" s="15">
        <v>43681</v>
      </c>
      <c r="B145" s="7">
        <v>0.58333333333333304</v>
      </c>
      <c r="C145" s="3"/>
      <c r="D145" s="3" t="s">
        <v>43</v>
      </c>
      <c r="E145" s="3" t="str">
        <f>IF(C145&lt;&gt;"",INDEX(ΣυνδΑθρ!$I$2:$I$96,MATCH(C145,ΣυνδΑθρ!$A$2:$A$100,0),1),IF(D145&lt;&gt;"",INDEX(Υλικά!$D$3:$D$140,MATCH(D145,Υλικά!$B$3:$B$140,0),1),""))</f>
        <v>gr</v>
      </c>
      <c r="F145" s="10">
        <f>IF(C145&lt;&gt;"",MATCH($C145,ΣυνδΑθρ!$A$2:$A$100,0),IF(D145&lt;&gt;"",MATCH($D145,Υλικά!$B$3:$B$130,0),0))</f>
        <v>17</v>
      </c>
      <c r="G145" s="3">
        <v>100</v>
      </c>
      <c r="H145" s="16">
        <f>IF($C145&lt;&gt;"",$G145*INDEX(ΣυνδΑθρ!$B$2:$B$96,$F145,1)/INDEX(ΣυνδΑθρ!$J$2:$J$96,$F145,1),IF($D145&lt;&gt;"",$G145*INDEX(Υλικά!$G$3:$G$130,$F145,1)/INDEX(Υλικά!$E$3:$E$130,$F145,1),0))</f>
        <v>0.7</v>
      </c>
      <c r="I145" s="17">
        <f>IF($C145&lt;&gt;"",$G145*INDEX(ΣυνδΑθρ!$C$2:$C$100,$F145,1)/INDEX(ΣυνδΑθρ!$J$2:$J$96,$F145,1),IF($D145&lt;&gt;"",$G145*INDEX(Υλικά!$H$3:$H$130,$F145,1)/INDEX(Υλικά!$E$3:$E$130,$F145,1),0))</f>
        <v>3.6</v>
      </c>
      <c r="J145" s="18">
        <f>IF($C145&lt;&gt;"",$G145*INDEX(ΣυνδΑθρ!$D$2:$D$96,$F145,1)/INDEX(ΣυνδΑθρ!$J$2:$J$96,$F145,1),IF($D145&lt;&gt;"",$G145*INDEX(Υλικά!$I$3:$I$130,$F145,1)/INDEX(Υλικά!$E$3:$E$130,$F145,1),0))</f>
        <v>0.1</v>
      </c>
      <c r="K145" s="16">
        <f>$H145*Ref!$B$2</f>
        <v>2.8</v>
      </c>
      <c r="L145" s="17">
        <f>$I145*Ref!$B$3</f>
        <v>14.4</v>
      </c>
      <c r="M145" s="18">
        <f>$J145*Ref!$B$4</f>
        <v>0.9</v>
      </c>
      <c r="N145" s="18">
        <f>IF($C145&lt;&gt;"",0,IF($D145&lt;&gt;"",$G145*INDEX(Υλικά!$J$3:$J$130,$F145,1)/INDEX(Υλικά!$E$3:$E$130,$F145,1),0))</f>
        <v>0</v>
      </c>
      <c r="O145" s="19">
        <f t="shared" si="2"/>
        <v>18.099999999999998</v>
      </c>
      <c r="P145" s="3"/>
    </row>
    <row r="146" spans="1:17" x14ac:dyDescent="0.35">
      <c r="A146" s="15">
        <v>43681</v>
      </c>
      <c r="B146" s="7">
        <v>0.78125</v>
      </c>
      <c r="C146" s="3"/>
      <c r="D146" s="3" t="s">
        <v>14</v>
      </c>
      <c r="E146" s="3" t="str">
        <f>IF(C146&lt;&gt;"",INDEX(ΣυνδΑθρ!$I$2:$I$96,MATCH(C146,ΣυνδΑθρ!$A$2:$A$100,0),1),IF(D146&lt;&gt;"",INDEX(Υλικά!$D$3:$D$140,MATCH(D146,Υλικά!$B$3:$B$140,0),1),""))</f>
        <v>slc</v>
      </c>
      <c r="F146" s="10">
        <f>IF(C146&lt;&gt;"",MATCH($C146,ΣυνδΑθρ!$A$2:$A$100,0),IF(D146&lt;&gt;"",MATCH($D146,Υλικά!$B$3:$B$130,0),0))</f>
        <v>7</v>
      </c>
      <c r="G146" s="3">
        <v>3</v>
      </c>
      <c r="H146" s="16">
        <f>IF($C146&lt;&gt;"",$G146*INDEX(ΣυνδΑθρ!$B$2:$B$96,$F146,1)/INDEX(ΣυνδΑθρ!$J$2:$J$96,$F146,1),IF($D146&lt;&gt;"",$G146*INDEX(Υλικά!$G$3:$G$130,$F146,1)/INDEX(Υλικά!$E$3:$E$130,$F146,1),0))</f>
        <v>8.3999999999999986</v>
      </c>
      <c r="I146" s="17">
        <f>IF($C146&lt;&gt;"",$G146*INDEX(ΣυνδΑθρ!$C$2:$C$100,$F146,1)/INDEX(ΣυνδΑθρ!$J$2:$J$96,$F146,1),IF($D146&lt;&gt;"",$G146*INDEX(Υλικά!$H$3:$H$130,$F146,1)/INDEX(Υλικά!$E$3:$E$130,$F146,1),0))</f>
        <v>2.4000000000000004</v>
      </c>
      <c r="J146" s="18">
        <f>IF($C146&lt;&gt;"",$G146*INDEX(ΣυνδΑθρ!$D$2:$D$96,$F146,1)/INDEX(ΣυνδΑθρ!$J$2:$J$96,$F146,1),IF($D146&lt;&gt;"",$G146*INDEX(Υλικά!$I$3:$I$130,$F146,1)/INDEX(Υλικά!$E$3:$E$130,$F146,1),0))</f>
        <v>1.2000000000000002</v>
      </c>
      <c r="K146" s="16">
        <f>$H146*Ref!$B$2</f>
        <v>33.599999999999994</v>
      </c>
      <c r="L146" s="17">
        <f>$I146*Ref!$B$3</f>
        <v>9.6000000000000014</v>
      </c>
      <c r="M146" s="18">
        <f>$J146*Ref!$B$4</f>
        <v>10.8</v>
      </c>
      <c r="N146" s="18">
        <f>IF($C146&lt;&gt;"",0,IF($D146&lt;&gt;"",$G146*INDEX(Υλικά!$J$3:$J$130,$F146,1)/INDEX(Υλικά!$E$3:$E$130,$F146,1),0))</f>
        <v>0</v>
      </c>
      <c r="O146" s="19">
        <f t="shared" si="2"/>
        <v>54</v>
      </c>
      <c r="P146" s="3"/>
    </row>
    <row r="147" spans="1:17" x14ac:dyDescent="0.35">
      <c r="A147" s="15">
        <v>43681</v>
      </c>
      <c r="B147" s="7">
        <v>0.41666666666666669</v>
      </c>
      <c r="C147" s="3"/>
      <c r="D147" s="3" t="s">
        <v>117</v>
      </c>
      <c r="E147" s="3" t="str">
        <f>IF(C147&lt;&gt;"",INDEX(ΣυνδΑθρ!$I$2:$I$96,MATCH(C147,ΣυνδΑθρ!$A$2:$A$100,0),1),IF(D147&lt;&gt;"",INDEX(Υλικά!$D$3:$D$140,MATCH(D147,Υλικά!$B$3:$B$140,0),1),""))</f>
        <v>gr</v>
      </c>
      <c r="F147" s="10">
        <f>IF(C147&lt;&gt;"",MATCH($C147,ΣυνδΑθρ!$A$2:$A$100,0),IF(D147&lt;&gt;"",MATCH($D147,Υλικά!$B$3:$B$130,0),0))</f>
        <v>39</v>
      </c>
      <c r="G147" s="3">
        <v>100</v>
      </c>
      <c r="H147" s="16">
        <f>IF($C147&lt;&gt;"",$G147*INDEX(ΣυνδΑθρ!$B$2:$B$96,$F147,1)/INDEX(ΣυνδΑθρ!$J$2:$J$96,$F147,1),IF($D147&lt;&gt;"",$G147*INDEX(Υλικά!$G$3:$G$130,$F147,1)/INDEX(Υλικά!$E$3:$E$130,$F147,1),0))</f>
        <v>0</v>
      </c>
      <c r="I147" s="17">
        <f>IF($C147&lt;&gt;"",$G147*INDEX(ΣυνδΑθρ!$C$2:$C$100,$F147,1)/INDEX(ΣυνδΑθρ!$J$2:$J$96,$F147,1),IF($D147&lt;&gt;"",$G147*INDEX(Υλικά!$H$3:$H$130,$F147,1)/INDEX(Υλικά!$E$3:$E$130,$F147,1),0))</f>
        <v>0</v>
      </c>
      <c r="J147" s="18">
        <f>IF($C147&lt;&gt;"",$G147*INDEX(ΣυνδΑθρ!$D$2:$D$96,$F147,1)/INDEX(ΣυνδΑθρ!$J$2:$J$96,$F147,1),IF($D147&lt;&gt;"",$G147*INDEX(Υλικά!$I$3:$I$130,$F147,1)/INDEX(Υλικά!$E$3:$E$130,$F147,1),0))</f>
        <v>0</v>
      </c>
      <c r="K147" s="16">
        <f>$H147*Ref!$B$2</f>
        <v>0</v>
      </c>
      <c r="L147" s="17">
        <f>$I147*Ref!$B$3</f>
        <v>0</v>
      </c>
      <c r="M147" s="18">
        <f>$J147*Ref!$B$4</f>
        <v>0</v>
      </c>
      <c r="N147" s="18">
        <f>IF($C147&lt;&gt;"",0,IF($D147&lt;&gt;"",$G147*INDEX(Υλικά!$J$3:$J$130,$F147,1)/INDEX(Υλικά!$E$3:$E$130,$F147,1),0))</f>
        <v>280</v>
      </c>
      <c r="O147" s="19">
        <f t="shared" si="2"/>
        <v>280</v>
      </c>
      <c r="P147" s="3"/>
    </row>
    <row r="148" spans="1:17" x14ac:dyDescent="0.35">
      <c r="A148" s="15">
        <v>43681</v>
      </c>
      <c r="B148" s="7">
        <v>0.41666666666666669</v>
      </c>
      <c r="C148" s="3"/>
      <c r="D148" s="3" t="s">
        <v>109</v>
      </c>
      <c r="E148" s="3" t="str">
        <f>IF(C148&lt;&gt;"",INDEX(ΣυνδΑθρ!$I$2:$I$96,MATCH(C148,ΣυνδΑθρ!$A$2:$A$100,0),1),IF(D148&lt;&gt;"",INDEX(Υλικά!$D$3:$D$140,MATCH(D148,Υλικά!$B$3:$B$140,0),1),""))</f>
        <v>gr</v>
      </c>
      <c r="F148" s="10">
        <f>IF(C148&lt;&gt;"",MATCH($C148,ΣυνδΑθρ!$A$2:$A$100,0),IF(D148&lt;&gt;"",MATCH($D148,Υλικά!$B$3:$B$130,0),0))</f>
        <v>41</v>
      </c>
      <c r="G148" s="3">
        <v>100</v>
      </c>
      <c r="H148" s="16">
        <f>IF($C148&lt;&gt;"",$G148*INDEX(ΣυνδΑθρ!$B$2:$B$96,$F148,1)/INDEX(ΣυνδΑθρ!$J$2:$J$96,$F148,1),IF($D148&lt;&gt;"",$G148*INDEX(Υλικά!$G$3:$G$130,$F148,1)/INDEX(Υλικά!$E$3:$E$130,$F148,1),0))</f>
        <v>1.2</v>
      </c>
      <c r="I148" s="17">
        <f>IF($C148&lt;&gt;"",$G148*INDEX(ΣυνδΑθρ!$C$2:$C$100,$F148,1)/INDEX(ΣυνδΑθρ!$J$2:$J$96,$F148,1),IF($D148&lt;&gt;"",$G148*INDEX(Υλικά!$H$3:$H$130,$F148,1)/INDEX(Υλικά!$E$3:$E$130,$F148,1),0))</f>
        <v>3.1</v>
      </c>
      <c r="J148" s="18">
        <f>IF($C148&lt;&gt;"",$G148*INDEX(ΣυνδΑθρ!$D$2:$D$96,$F148,1)/INDEX(ΣυνδΑθρ!$J$2:$J$96,$F148,1),IF($D148&lt;&gt;"",$G148*INDEX(Υλικά!$I$3:$I$130,$F148,1)/INDEX(Υλικά!$E$3:$E$130,$F148,1),0))</f>
        <v>0.3</v>
      </c>
      <c r="K148" s="16">
        <f>$H148*Ref!$B$2</f>
        <v>4.8</v>
      </c>
      <c r="L148" s="17">
        <f>$I148*Ref!$B$3</f>
        <v>12.4</v>
      </c>
      <c r="M148" s="18">
        <f>$J148*Ref!$B$4</f>
        <v>2.6999999999999997</v>
      </c>
      <c r="N148" s="18">
        <f>IF($C148&lt;&gt;"",0,IF($D148&lt;&gt;"",$G148*INDEX(Υλικά!$J$3:$J$130,$F148,1)/INDEX(Υλικά!$E$3:$E$130,$F148,1),0))</f>
        <v>0</v>
      </c>
      <c r="O148" s="19">
        <f t="shared" si="2"/>
        <v>19.899999999999999</v>
      </c>
      <c r="P148" s="3"/>
    </row>
    <row r="149" spans="1:17" x14ac:dyDescent="0.35">
      <c r="A149" s="15">
        <v>43681</v>
      </c>
      <c r="B149" s="7">
        <v>0.41666666666666669</v>
      </c>
      <c r="C149" s="3"/>
      <c r="D149" s="3" t="s">
        <v>46</v>
      </c>
      <c r="E149" s="3" t="str">
        <f>IF(C149&lt;&gt;"",INDEX(ΣυνδΑθρ!$I$2:$I$96,MATCH(C149,ΣυνδΑθρ!$A$2:$A$100,0),1),IF(D149&lt;&gt;"",INDEX(Υλικά!$D$3:$D$140,MATCH(D149,Υλικά!$B$3:$B$140,0),1),""))</f>
        <v>gr</v>
      </c>
      <c r="F149" s="10">
        <f>IF(C149&lt;&gt;"",MATCH($C149,ΣυνδΑθρ!$A$2:$A$100,0),IF(D149&lt;&gt;"",MATCH($D149,Υλικά!$B$3:$B$130,0),0))</f>
        <v>19</v>
      </c>
      <c r="G149" s="3">
        <v>30</v>
      </c>
      <c r="H149" s="16">
        <f>IF($C149&lt;&gt;"",$G149*INDEX(ΣυνδΑθρ!$B$2:$B$96,$F149,1)/INDEX(ΣυνδΑθρ!$J$2:$J$96,$F149,1),IF($D149&lt;&gt;"",$G149*INDEX(Υλικά!$G$3:$G$130,$F149,1)/INDEX(Υλικά!$E$3:$E$130,$F149,1),0))</f>
        <v>4.26</v>
      </c>
      <c r="I149" s="17">
        <f>IF($C149&lt;&gt;"",$G149*INDEX(ΣυνδΑθρ!$C$2:$C$100,$F149,1)/INDEX(ΣυνδΑθρ!$J$2:$J$96,$F149,1),IF($D149&lt;&gt;"",$G149*INDEX(Υλικά!$H$3:$H$130,$F149,1)/INDEX(Υλικά!$E$3:$E$130,$F149,1),0))</f>
        <v>1.2299999999999998</v>
      </c>
      <c r="J149" s="18">
        <f>IF($C149&lt;&gt;"",$G149*INDEX(ΣυνδΑθρ!$D$2:$D$96,$F149,1)/INDEX(ΣυνδΑθρ!$J$2:$J$96,$F149,1),IF($D149&lt;&gt;"",$G149*INDEX(Υλικά!$I$3:$I$130,$F149,1)/INDEX(Υλικά!$E$3:$E$130,$F149,1),0))</f>
        <v>6.39</v>
      </c>
      <c r="K149" s="16">
        <f>$H149*Ref!$B$2</f>
        <v>17.04</v>
      </c>
      <c r="L149" s="17">
        <f>$I149*Ref!$B$3</f>
        <v>4.919999999999999</v>
      </c>
      <c r="M149" s="18">
        <f>$J149*Ref!$B$4</f>
        <v>57.51</v>
      </c>
      <c r="N149" s="18">
        <f>IF($C149&lt;&gt;"",0,IF($D149&lt;&gt;"",$G149*INDEX(Υλικά!$J$3:$J$130,$F149,1)/INDEX(Υλικά!$E$3:$E$130,$F149,1),0))</f>
        <v>0</v>
      </c>
      <c r="O149" s="19">
        <f t="shared" si="2"/>
        <v>79.47</v>
      </c>
      <c r="P149" s="3"/>
    </row>
    <row r="150" spans="1:17" x14ac:dyDescent="0.35">
      <c r="A150" s="15">
        <v>43681</v>
      </c>
      <c r="B150" s="7">
        <v>0.41666666666666702</v>
      </c>
      <c r="C150" s="3"/>
      <c r="D150" s="3" t="s">
        <v>123</v>
      </c>
      <c r="E150" s="3" t="str">
        <f>IF(C150&lt;&gt;"",INDEX(ΣυνδΑθρ!$I$2:$I$96,MATCH(C150,ΣυνδΑθρ!$A$2:$A$100,0),1),IF(D150&lt;&gt;"",INDEX(Υλικά!$D$3:$D$140,MATCH(D150,Υλικά!$B$3:$B$140,0),1),""))</f>
        <v>gr</v>
      </c>
      <c r="F150" s="10">
        <f>IF(C150&lt;&gt;"",MATCH($C150,ΣυνδΑθρ!$A$2:$A$100,0),IF(D150&lt;&gt;"",MATCH($D150,Υλικά!$B$3:$B$130,0),0))</f>
        <v>48</v>
      </c>
      <c r="G150" s="3">
        <v>200</v>
      </c>
      <c r="H150" s="16">
        <f>IF($C150&lt;&gt;"",$G150*INDEX(ΣυνδΑθρ!$B$2:$B$96,$F150,1)/INDEX(ΣυνδΑθρ!$J$2:$J$96,$F150,1),IF($D150&lt;&gt;"",$G150*INDEX(Υλικά!$G$3:$G$130,$F150,1)/INDEX(Υλικά!$E$3:$E$130,$F150,1),0))</f>
        <v>46</v>
      </c>
      <c r="I150" s="17">
        <f>IF($C150&lt;&gt;"",$G150*INDEX(ΣυνδΑθρ!$C$2:$C$100,$F150,1)/INDEX(ΣυνδΑθρ!$J$2:$J$96,$F150,1),IF($D150&lt;&gt;"",$G150*INDEX(Υλικά!$H$3:$H$130,$F150,1)/INDEX(Υλικά!$E$3:$E$130,$F150,1),0))</f>
        <v>0</v>
      </c>
      <c r="J150" s="18">
        <f>IF($C150&lt;&gt;"",$G150*INDEX(ΣυνδΑθρ!$D$2:$D$96,$F150,1)/INDEX(ΣυνδΑθρ!$J$2:$J$96,$F150,1),IF($D150&lt;&gt;"",$G150*INDEX(Υλικά!$I$3:$I$130,$F150,1)/INDEX(Υλικά!$E$3:$E$130,$F150,1),0))</f>
        <v>16</v>
      </c>
      <c r="K150" s="16">
        <f>$H150*Ref!$B$2</f>
        <v>184</v>
      </c>
      <c r="L150" s="17">
        <f>$I150*Ref!$B$3</f>
        <v>0</v>
      </c>
      <c r="M150" s="18">
        <f>$J150*Ref!$B$4</f>
        <v>144</v>
      </c>
      <c r="N150" s="18">
        <f>IF($C150&lt;&gt;"",0,IF($D150&lt;&gt;"",$G150*INDEX(Υλικά!$J$3:$J$130,$F150,1)/INDEX(Υλικά!$E$3:$E$130,$F150,1),0))</f>
        <v>0</v>
      </c>
      <c r="O150" s="19">
        <f t="shared" si="2"/>
        <v>328</v>
      </c>
      <c r="P150" s="3"/>
    </row>
    <row r="151" spans="1:17" x14ac:dyDescent="0.35">
      <c r="A151" s="15">
        <v>43681</v>
      </c>
      <c r="B151" s="7">
        <v>0.41666666666666702</v>
      </c>
      <c r="C151" s="3"/>
      <c r="D151" s="3" t="s">
        <v>125</v>
      </c>
      <c r="E151" s="3" t="str">
        <f>IF(C151&lt;&gt;"",INDEX(ΣυνδΑθρ!$I$2:$I$96,MATCH(C151,ΣυνδΑθρ!$A$2:$A$100,0),1),IF(D151&lt;&gt;"",INDEX(Υλικά!$D$3:$D$140,MATCH(D151,Υλικά!$B$3:$B$140,0),1),""))</f>
        <v>gr</v>
      </c>
      <c r="F151" s="10">
        <f>IF(C151&lt;&gt;"",MATCH($C151,ΣυνδΑθρ!$A$2:$A$100,0),IF(D151&lt;&gt;"",MATCH($D151,Υλικά!$B$3:$B$130,0),0))</f>
        <v>49</v>
      </c>
      <c r="G151" s="3">
        <v>100</v>
      </c>
      <c r="H151" s="16">
        <f>IF($C151&lt;&gt;"",$G151*INDEX(ΣυνδΑθρ!$B$2:$B$96,$F151,1)/INDEX(ΣυνδΑθρ!$J$2:$J$96,$F151,1),IF($D151&lt;&gt;"",$G151*INDEX(Υλικά!$G$3:$G$130,$F151,1)/INDEX(Υλικά!$E$3:$E$130,$F151,1),0))</f>
        <v>18</v>
      </c>
      <c r="I151" s="17">
        <f>IF($C151&lt;&gt;"",$G151*INDEX(ΣυνδΑθρ!$C$2:$C$100,$F151,1)/INDEX(ΣυνδΑθρ!$J$2:$J$96,$F151,1),IF($D151&lt;&gt;"",$G151*INDEX(Υλικά!$H$3:$H$130,$F151,1)/INDEX(Υλικά!$E$3:$E$130,$F151,1),0))</f>
        <v>8</v>
      </c>
      <c r="J151" s="18">
        <f>IF($C151&lt;&gt;"",$G151*INDEX(ΣυνδΑθρ!$D$2:$D$96,$F151,1)/INDEX(ΣυνδΑθρ!$J$2:$J$96,$F151,1),IF($D151&lt;&gt;"",$G151*INDEX(Υλικά!$I$3:$I$130,$F151,1)/INDEX(Υλικά!$E$3:$E$130,$F151,1),0))</f>
        <v>7</v>
      </c>
      <c r="K151" s="16">
        <f>$H151*Ref!$B$2</f>
        <v>72</v>
      </c>
      <c r="L151" s="17">
        <f>$I151*Ref!$B$3</f>
        <v>32</v>
      </c>
      <c r="M151" s="18">
        <f>$J151*Ref!$B$4</f>
        <v>63</v>
      </c>
      <c r="N151" s="18">
        <f>IF($C151&lt;&gt;"",0,IF($D151&lt;&gt;"",$G151*INDEX(Υλικά!$J$3:$J$130,$F151,1)/INDEX(Υλικά!$E$3:$E$130,$F151,1),0))</f>
        <v>0</v>
      </c>
      <c r="O151" s="19">
        <f t="shared" si="2"/>
        <v>167</v>
      </c>
      <c r="P151" s="3"/>
    </row>
    <row r="152" spans="1:17" x14ac:dyDescent="0.35">
      <c r="A152" s="15">
        <v>43682</v>
      </c>
      <c r="B152" s="7">
        <v>0.33333333333333331</v>
      </c>
      <c r="C152" s="3"/>
      <c r="D152" s="3" t="s">
        <v>58</v>
      </c>
      <c r="E152" s="3" t="str">
        <f>IF(C152&lt;&gt;"",INDEX(ΣυνδΑθρ!$I$2:$I$96,MATCH(C152,ΣυνδΑθρ!$A$2:$A$100,0),1),IF(D152&lt;&gt;"",INDEX(Υλικά!$D$3:$D$140,MATCH(D152,Υλικά!$B$3:$B$140,0),1),""))</f>
        <v>gr</v>
      </c>
      <c r="F152" s="10">
        <f>IF(C152&lt;&gt;"",MATCH($C152,ΣυνδΑθρ!$A$2:$A$100,0),IF(D152&lt;&gt;"",MATCH($D152,Υλικά!$B$3:$B$130,0),0))</f>
        <v>12</v>
      </c>
      <c r="G152" s="3">
        <v>210</v>
      </c>
      <c r="H152" s="16">
        <f>IF($C152&lt;&gt;"",$G152*INDEX(ΣυνδΑθρ!$B$2:$B$96,$F152,1)/INDEX(ΣυνδΑθρ!$J$2:$J$96,$F152,1),IF($D152&lt;&gt;"",$G152*INDEX(Υλικά!$G$3:$G$130,$F152,1)/INDEX(Υλικά!$E$3:$E$130,$F152,1),0))</f>
        <v>6.93</v>
      </c>
      <c r="I152" s="17">
        <f>IF($C152&lt;&gt;"",$G152*INDEX(ΣυνδΑθρ!$C$2:$C$100,$F152,1)/INDEX(ΣυνδΑθρ!$J$2:$J$96,$F152,1),IF($D152&lt;&gt;"",$G152*INDEX(Υλικά!$H$3:$H$130,$F152,1)/INDEX(Υλικά!$E$3:$E$130,$F152,1),0))</f>
        <v>9.8699999999999992</v>
      </c>
      <c r="J152" s="18">
        <f>IF($C152&lt;&gt;"",$G152*INDEX(ΣυνδΑθρ!$D$2:$D$96,$F152,1)/INDEX(ΣυνδΑθρ!$J$2:$J$96,$F152,1),IF($D152&lt;&gt;"",$G152*INDEX(Υλικά!$I$3:$I$130,$F152,1)/INDEX(Υλικά!$E$3:$E$130,$F152,1),0))</f>
        <v>3.15</v>
      </c>
      <c r="K152" s="16">
        <f>$H152*Ref!$B$2</f>
        <v>27.72</v>
      </c>
      <c r="L152" s="17">
        <f>$I152*Ref!$B$3</f>
        <v>39.479999999999997</v>
      </c>
      <c r="M152" s="18">
        <f>$J152*Ref!$B$4</f>
        <v>28.349999999999998</v>
      </c>
      <c r="N152" s="18">
        <f>IF($C152&lt;&gt;"",0,IF($D152&lt;&gt;"",$G152*INDEX(Υλικά!$J$3:$J$130,$F152,1)/INDEX(Υλικά!$E$3:$E$130,$F152,1),0))</f>
        <v>0</v>
      </c>
      <c r="O152" s="19">
        <f t="shared" si="2"/>
        <v>95.549999999999983</v>
      </c>
      <c r="P152" s="3"/>
    </row>
    <row r="153" spans="1:17" x14ac:dyDescent="0.35">
      <c r="A153" s="15">
        <v>43682</v>
      </c>
      <c r="B153" s="7">
        <v>0.33333333333333331</v>
      </c>
      <c r="C153" s="3"/>
      <c r="D153" s="3" t="s">
        <v>14</v>
      </c>
      <c r="E153" s="3" t="str">
        <f>IF(C153&lt;&gt;"",INDEX(ΣυνδΑθρ!$I$2:$I$96,MATCH(C153,ΣυνδΑθρ!$A$2:$A$100,0),1),IF(D153&lt;&gt;"",INDEX(Υλικά!$D$3:$D$140,MATCH(D153,Υλικά!$B$3:$B$140,0),1),""))</f>
        <v>slc</v>
      </c>
      <c r="F153" s="10">
        <f>IF(C153&lt;&gt;"",MATCH($C153,ΣυνδΑθρ!$A$2:$A$100,0),IF(D153&lt;&gt;"",MATCH($D153,Υλικά!$B$3:$B$130,0),0))</f>
        <v>7</v>
      </c>
      <c r="G153" s="3">
        <v>2</v>
      </c>
      <c r="H153" s="16">
        <f>IF($C153&lt;&gt;"",$G153*INDEX(ΣυνδΑθρ!$B$2:$B$96,$F153,1)/INDEX(ΣυνδΑθρ!$J$2:$J$96,$F153,1),IF($D153&lt;&gt;"",$G153*INDEX(Υλικά!$G$3:$G$130,$F153,1)/INDEX(Υλικά!$E$3:$E$130,$F153,1),0))</f>
        <v>5.6</v>
      </c>
      <c r="I153" s="17">
        <f>IF($C153&lt;&gt;"",$G153*INDEX(ΣυνδΑθρ!$C$2:$C$100,$F153,1)/INDEX(ΣυνδΑθρ!$J$2:$J$96,$F153,1),IF($D153&lt;&gt;"",$G153*INDEX(Υλικά!$H$3:$H$130,$F153,1)/INDEX(Υλικά!$E$3:$E$130,$F153,1),0))</f>
        <v>1.6</v>
      </c>
      <c r="J153" s="18">
        <f>IF($C153&lt;&gt;"",$G153*INDEX(ΣυνδΑθρ!$D$2:$D$96,$F153,1)/INDEX(ΣυνδΑθρ!$J$2:$J$96,$F153,1),IF($D153&lt;&gt;"",$G153*INDEX(Υλικά!$I$3:$I$130,$F153,1)/INDEX(Υλικά!$E$3:$E$130,$F153,1),0))</f>
        <v>0.8</v>
      </c>
      <c r="K153" s="16">
        <f>$H153*Ref!$B$2</f>
        <v>22.4</v>
      </c>
      <c r="L153" s="17">
        <f>$I153*Ref!$B$3</f>
        <v>6.4</v>
      </c>
      <c r="M153" s="18">
        <f>$J153*Ref!$B$4</f>
        <v>7.2</v>
      </c>
      <c r="N153" s="18">
        <f>IF($C153&lt;&gt;"",0,IF($D153&lt;&gt;"",$G153*INDEX(Υλικά!$J$3:$J$130,$F153,1)/INDEX(Υλικά!$E$3:$E$130,$F153,1),0))</f>
        <v>0</v>
      </c>
      <c r="O153" s="19">
        <f t="shared" si="2"/>
        <v>36</v>
      </c>
      <c r="P153" s="3"/>
    </row>
    <row r="154" spans="1:17" x14ac:dyDescent="0.35">
      <c r="A154" s="15">
        <v>43682</v>
      </c>
      <c r="B154" s="7">
        <v>0.33333333333333331</v>
      </c>
      <c r="C154" s="3"/>
      <c r="D154" s="3" t="s">
        <v>18</v>
      </c>
      <c r="E154" s="3" t="str">
        <f>IF(C154&lt;&gt;"",INDEX(ΣυνδΑθρ!$I$2:$I$96,MATCH(C154,ΣυνδΑθρ!$A$2:$A$100,0),1),IF(D154&lt;&gt;"",INDEX(Υλικά!$D$3:$D$140,MATCH(D154,Υλικά!$B$3:$B$140,0),1),""))</f>
        <v>slc</v>
      </c>
      <c r="F154" s="10">
        <f>IF(C154&lt;&gt;"",MATCH($C154,ΣυνδΑθρ!$A$2:$A$100,0),IF(D154&lt;&gt;"",MATCH($D154,Υλικά!$B$3:$B$130,0),0))</f>
        <v>9</v>
      </c>
      <c r="G154" s="3">
        <v>2</v>
      </c>
      <c r="H154" s="16">
        <f>IF($C154&lt;&gt;"",$G154*INDEX(ΣυνδΑθρ!$B$2:$B$96,$F154,1)/INDEX(ΣυνδΑθρ!$J$2:$J$96,$F154,1),IF($D154&lt;&gt;"",$G154*INDEX(Υλικά!$G$3:$G$130,$F154,1)/INDEX(Υλικά!$E$3:$E$130,$F154,1),0))</f>
        <v>6</v>
      </c>
      <c r="I154" s="17">
        <f>IF($C154&lt;&gt;"",$G154*INDEX(ΣυνδΑθρ!$C$2:$C$100,$F154,1)/INDEX(ΣυνδΑθρ!$J$2:$J$96,$F154,1),IF($D154&lt;&gt;"",$G154*INDEX(Υλικά!$H$3:$H$130,$F154,1)/INDEX(Υλικά!$E$3:$E$130,$F154,1),0))</f>
        <v>23.4</v>
      </c>
      <c r="J154" s="18">
        <f>IF($C154&lt;&gt;"",$G154*INDEX(ΣυνδΑθρ!$D$2:$D$96,$F154,1)/INDEX(ΣυνδΑθρ!$J$2:$J$96,$F154,1),IF($D154&lt;&gt;"",$G154*INDEX(Υλικά!$I$3:$I$130,$F154,1)/INDEX(Υλικά!$E$3:$E$130,$F154,1),0))</f>
        <v>2.2000000000000002</v>
      </c>
      <c r="K154" s="16">
        <f>$H154*Ref!$B$2</f>
        <v>24</v>
      </c>
      <c r="L154" s="17">
        <f>$I154*Ref!$B$3</f>
        <v>93.6</v>
      </c>
      <c r="M154" s="18">
        <f>$J154*Ref!$B$4</f>
        <v>19.8</v>
      </c>
      <c r="N154" s="18">
        <f>IF($C154&lt;&gt;"",0,IF($D154&lt;&gt;"",$G154*INDEX(Υλικά!$J$3:$J$130,$F154,1)/INDEX(Υλικά!$E$3:$E$130,$F154,1),0))</f>
        <v>0</v>
      </c>
      <c r="O154" s="19">
        <f t="shared" si="2"/>
        <v>137.4</v>
      </c>
      <c r="P154" s="3"/>
    </row>
    <row r="155" spans="1:17" x14ac:dyDescent="0.35">
      <c r="A155" s="15">
        <v>43682</v>
      </c>
      <c r="B155" s="7">
        <v>0.60416666666666663</v>
      </c>
      <c r="C155" s="3" t="s">
        <v>119</v>
      </c>
      <c r="D155" s="3"/>
      <c r="E155" s="3" t="str">
        <f>IF(C155&lt;&gt;"",INDEX(ΣυνδΑθρ!$I$2:$I$96,MATCH(C155,ΣυνδΑθρ!$A$2:$A$100,0),1),IF(D155&lt;&gt;"",INDEX(Υλικά!$D$3:$D$140,MATCH(D155,Υλικά!$B$3:$B$140,0),1),""))</f>
        <v>gr</v>
      </c>
      <c r="F155" s="10">
        <f>IF(C155&lt;&gt;"",MATCH($C155,ΣυνδΑθρ!$A$2:$A$100,0),IF(D155&lt;&gt;"",MATCH($D155,Υλικά!$B$3:$B$130,0),0))</f>
        <v>10</v>
      </c>
      <c r="G155" s="3">
        <v>240</v>
      </c>
      <c r="H155" s="16">
        <f>IF($C155&lt;&gt;"",$G155*INDEX(ΣυνδΑθρ!$B$2:$B$96,$F155,1)/INDEX(ΣυνδΑθρ!$J$2:$J$96,$F155,1),IF($D155&lt;&gt;"",$G155*INDEX(Υλικά!$G$3:$G$130,$F155,1)/INDEX(Υλικά!$E$3:$E$130,$F155,1),0))</f>
        <v>35.36509090909091</v>
      </c>
      <c r="I155" s="17">
        <f>IF($C155&lt;&gt;"",$G155*INDEX(ΣυνδΑθρ!$C$2:$C$100,$F155,1)/INDEX(ΣυνδΑθρ!$J$2:$J$96,$F155,1),IF($D155&lt;&gt;"",$G155*INDEX(Υλικά!$H$3:$H$130,$F155,1)/INDEX(Υλικά!$E$3:$E$130,$F155,1),0))</f>
        <v>13.18090909090909</v>
      </c>
      <c r="J155" s="18">
        <f>IF($C155&lt;&gt;"",$G155*INDEX(ΣυνδΑθρ!$D$2:$D$96,$F155,1)/INDEX(ΣυνδΑθρ!$J$2:$J$96,$F155,1),IF($D155&lt;&gt;"",$G155*INDEX(Υλικά!$I$3:$I$130,$F155,1)/INDEX(Υλικά!$E$3:$E$130,$F155,1),0))</f>
        <v>6.074727272727273</v>
      </c>
      <c r="K155" s="16">
        <f>$H155*Ref!$B$2</f>
        <v>141.46036363636364</v>
      </c>
      <c r="L155" s="17">
        <f>$I155*Ref!$B$3</f>
        <v>52.723636363636359</v>
      </c>
      <c r="M155" s="18">
        <f>$J155*Ref!$B$4</f>
        <v>54.672545454545457</v>
      </c>
      <c r="N155" s="18">
        <f>IF($C155&lt;&gt;"",0,IF($D155&lt;&gt;"",$G155*INDEX(Υλικά!$J$3:$J$130,$F155,1)/INDEX(Υλικά!$E$3:$E$130,$F155,1),0))</f>
        <v>0</v>
      </c>
      <c r="O155" s="19">
        <f t="shared" si="2"/>
        <v>248.85654545454545</v>
      </c>
      <c r="P155" s="3"/>
    </row>
    <row r="156" spans="1:17" x14ac:dyDescent="0.35">
      <c r="A156" s="15">
        <v>43682</v>
      </c>
      <c r="B156" s="7">
        <v>0.60416666666666663</v>
      </c>
      <c r="C156" s="3"/>
      <c r="D156" s="3" t="s">
        <v>9</v>
      </c>
      <c r="E156" s="3" t="str">
        <f>IF(C156&lt;&gt;"",INDEX(ΣυνδΑθρ!$I$2:$I$96,MATCH(C156,ΣυνδΑθρ!$A$2:$A$100,0),1),IF(D156&lt;&gt;"",INDEX(Υλικά!$D$3:$D$140,MATCH(D156,Υλικά!$B$3:$B$140,0),1),""))</f>
        <v>gr</v>
      </c>
      <c r="F156" s="10">
        <f>IF(C156&lt;&gt;"",MATCH($C156,ΣυνδΑθρ!$A$2:$A$100,0),IF(D156&lt;&gt;"",MATCH($D156,Υλικά!$B$3:$B$130,0),0))</f>
        <v>4</v>
      </c>
      <c r="G156" s="3">
        <v>45</v>
      </c>
      <c r="H156" s="16">
        <f>IF($C156&lt;&gt;"",$G156*INDEX(ΣυνδΑθρ!$B$2:$B$96,$F156,1)/INDEX(ΣυνδΑθρ!$J$2:$J$96,$F156,1),IF($D156&lt;&gt;"",$G156*INDEX(Υλικά!$G$3:$G$130,$F156,1)/INDEX(Υλικά!$E$3:$E$130,$F156,1),0))</f>
        <v>3.1949999999999998</v>
      </c>
      <c r="I156" s="17">
        <f>IF($C156&lt;&gt;"",$G156*INDEX(ΣυνδΑθρ!$C$2:$C$100,$F156,1)/INDEX(ΣυνδΑθρ!$J$2:$J$96,$F156,1),IF($D156&lt;&gt;"",$G156*INDEX(Υλικά!$H$3:$H$130,$F156,1)/INDEX(Υλικά!$E$3:$E$130,$F156,1),0))</f>
        <v>36</v>
      </c>
      <c r="J156" s="18">
        <f>IF($C156&lt;&gt;"",$G156*INDEX(ΣυνδΑθρ!$D$2:$D$96,$F156,1)/INDEX(ΣυνδΑθρ!$J$2:$J$96,$F156,1),IF($D156&lt;&gt;"",$G156*INDEX(Υλικά!$I$3:$I$130,$F156,1)/INDEX(Υλικά!$E$3:$E$130,$F156,1),0))</f>
        <v>0.31499999999999995</v>
      </c>
      <c r="K156" s="16">
        <f>$H156*Ref!$B$2</f>
        <v>12.78</v>
      </c>
      <c r="L156" s="17">
        <f>$I156*Ref!$B$3</f>
        <v>144</v>
      </c>
      <c r="M156" s="18">
        <f>$J156*Ref!$B$4</f>
        <v>2.8349999999999995</v>
      </c>
      <c r="N156" s="18">
        <f>IF($C156&lt;&gt;"",0,IF($D156&lt;&gt;"",$G156*INDEX(Υλικά!$J$3:$J$130,$F156,1)/INDEX(Υλικά!$E$3:$E$130,$F156,1),0))</f>
        <v>0</v>
      </c>
      <c r="O156" s="19">
        <f t="shared" si="2"/>
        <v>159.61500000000001</v>
      </c>
      <c r="P156" s="3"/>
    </row>
    <row r="157" spans="1:17" x14ac:dyDescent="0.35">
      <c r="A157" s="15">
        <v>43682</v>
      </c>
      <c r="B157" s="7">
        <v>0.875</v>
      </c>
      <c r="C157" s="3"/>
      <c r="D157" s="3" t="s">
        <v>32</v>
      </c>
      <c r="E157" s="3" t="str">
        <f>IF(C157&lt;&gt;"",INDEX(ΣυνδΑθρ!$I$2:$I$96,MATCH(C157,ΣυνδΑθρ!$A$2:$A$100,0),1),IF(D157&lt;&gt;"",INDEX(Υλικά!$D$3:$D$140,MATCH(D157,Υλικά!$B$3:$B$140,0),1),""))</f>
        <v>gr</v>
      </c>
      <c r="F157" s="10">
        <f>IF(C157&lt;&gt;"",MATCH($C157,ΣυνδΑθρ!$A$2:$A$100,0),IF(D157&lt;&gt;"",MATCH($D157,Υλικά!$B$3:$B$130,0),0))</f>
        <v>14</v>
      </c>
      <c r="G157" s="3">
        <v>200</v>
      </c>
      <c r="H157" s="16">
        <f>IF($C157&lt;&gt;"",$G157*INDEX(ΣυνδΑθρ!$B$2:$B$96,$F157,1)/INDEX(ΣυνδΑθρ!$J$2:$J$96,$F157,1),IF($D157&lt;&gt;"",$G157*INDEX(Υλικά!$G$3:$G$130,$F157,1)/INDEX(Υλικά!$E$3:$E$130,$F157,1),0))</f>
        <v>16</v>
      </c>
      <c r="I157" s="17">
        <f>IF($C157&lt;&gt;"",$G157*INDEX(ΣυνδΑθρ!$C$2:$C$100,$F157,1)/INDEX(ΣυνδΑθρ!$J$2:$J$96,$F157,1),IF($D157&lt;&gt;"",$G157*INDEX(Υλικά!$H$3:$H$130,$F157,1)/INDEX(Υλικά!$E$3:$E$130,$F157,1),0))</f>
        <v>8</v>
      </c>
      <c r="J157" s="18">
        <f>IF($C157&lt;&gt;"",$G157*INDEX(ΣυνδΑθρ!$D$2:$D$96,$F157,1)/INDEX(ΣυνδΑθρ!$J$2:$J$96,$F157,1),IF($D157&lt;&gt;"",$G157*INDEX(Υλικά!$I$3:$I$130,$F157,1)/INDEX(Υλικά!$E$3:$E$130,$F157,1),0))</f>
        <v>4</v>
      </c>
      <c r="K157" s="16">
        <f>$H157*Ref!$B$2</f>
        <v>64</v>
      </c>
      <c r="L157" s="17">
        <f>$I157*Ref!$B$3</f>
        <v>32</v>
      </c>
      <c r="M157" s="18">
        <f>$J157*Ref!$B$4</f>
        <v>36</v>
      </c>
      <c r="N157" s="18">
        <f>IF($C157&lt;&gt;"",0,IF($D157&lt;&gt;"",$G157*INDEX(Υλικά!$J$3:$J$130,$F157,1)/INDEX(Υλικά!$E$3:$E$130,$F157,1),0))</f>
        <v>0</v>
      </c>
      <c r="O157" s="19">
        <f t="shared" si="2"/>
        <v>132</v>
      </c>
      <c r="P157" s="3"/>
    </row>
    <row r="158" spans="1:17" x14ac:dyDescent="0.35">
      <c r="A158" s="15">
        <v>43682</v>
      </c>
      <c r="B158" s="7">
        <v>0.875</v>
      </c>
      <c r="C158" s="3"/>
      <c r="D158" s="3" t="s">
        <v>76</v>
      </c>
      <c r="E158" s="3" t="str">
        <f>IF(C158&lt;&gt;"",INDEX(ΣυνδΑθρ!$I$2:$I$96,MATCH(C158,ΣυνδΑθρ!$A$2:$A$100,0),1),IF(D158&lt;&gt;"",INDEX(Υλικά!$D$3:$D$140,MATCH(D158,Υλικά!$B$3:$B$140,0),1),""))</f>
        <v>gr</v>
      </c>
      <c r="F158" s="10">
        <f>IF(C158&lt;&gt;"",MATCH($C158,ΣυνδΑθρ!$A$2:$A$100,0),IF(D158&lt;&gt;"",MATCH($D158,Υλικά!$B$3:$B$130,0),0))</f>
        <v>29</v>
      </c>
      <c r="G158" s="3">
        <v>220</v>
      </c>
      <c r="H158" s="16">
        <f>IF($C158&lt;&gt;"",$G158*INDEX(ΣυνδΑθρ!$B$2:$B$96,$F158,1)/INDEX(ΣυνδΑθρ!$J$2:$J$96,$F158,1),IF($D158&lt;&gt;"",$G158*INDEX(Υλικά!$G$3:$G$130,$F158,1)/INDEX(Υλικά!$E$3:$E$130,$F158,1),0))</f>
        <v>0</v>
      </c>
      <c r="I158" s="17">
        <f>IF($C158&lt;&gt;"",$G158*INDEX(ΣυνδΑθρ!$C$2:$C$100,$F158,1)/INDEX(ΣυνδΑθρ!$J$2:$J$96,$F158,1),IF($D158&lt;&gt;"",$G158*INDEX(Υλικά!$H$3:$H$130,$F158,1)/INDEX(Υλικά!$E$3:$E$130,$F158,1),0))</f>
        <v>21.34</v>
      </c>
      <c r="J158" s="18">
        <f>IF($C158&lt;&gt;"",$G158*INDEX(ΣυνδΑθρ!$D$2:$D$96,$F158,1)/INDEX(ΣυνδΑθρ!$J$2:$J$96,$F158,1),IF($D158&lt;&gt;"",$G158*INDEX(Υλικά!$I$3:$I$130,$F158,1)/INDEX(Υλικά!$E$3:$E$130,$F158,1),0))</f>
        <v>0</v>
      </c>
      <c r="K158" s="16">
        <f>$H158*Ref!$B$2</f>
        <v>0</v>
      </c>
      <c r="L158" s="17">
        <f>$I158*Ref!$B$3</f>
        <v>85.36</v>
      </c>
      <c r="M158" s="18">
        <f>$J158*Ref!$B$4</f>
        <v>0</v>
      </c>
      <c r="N158" s="18">
        <f>IF($C158&lt;&gt;"",0,IF($D158&lt;&gt;"",$G158*INDEX(Υλικά!$J$3:$J$130,$F158,1)/INDEX(Υλικά!$E$3:$E$130,$F158,1),0))</f>
        <v>0</v>
      </c>
      <c r="O158" s="19">
        <f t="shared" si="2"/>
        <v>85.36</v>
      </c>
      <c r="P158" s="3"/>
    </row>
    <row r="159" spans="1:17" x14ac:dyDescent="0.35">
      <c r="A159" s="15">
        <v>43682</v>
      </c>
      <c r="B159" s="7">
        <v>0.9375</v>
      </c>
      <c r="C159" s="3"/>
      <c r="D159" s="3" t="s">
        <v>9</v>
      </c>
      <c r="E159" s="3" t="str">
        <f>IF(C159&lt;&gt;"",INDEX(ΣυνδΑθρ!$I$2:$I$96,MATCH(C159,ΣυνδΑθρ!$A$2:$A$100,0),1),IF(D159&lt;&gt;"",INDEX(Υλικά!$D$3:$D$140,MATCH(D159,Υλικά!$B$3:$B$140,0),1),""))</f>
        <v>gr</v>
      </c>
      <c r="F159" s="10">
        <f>IF(C159&lt;&gt;"",MATCH($C159,ΣυνδΑθρ!$A$2:$A$100,0),IF(D159&lt;&gt;"",MATCH($D159,Υλικά!$B$3:$B$130,0),0))</f>
        <v>4</v>
      </c>
      <c r="G159" s="3">
        <v>56</v>
      </c>
      <c r="H159" s="16">
        <f>IF($C159&lt;&gt;"",$G159*INDEX(ΣυνδΑθρ!$B$2:$B$96,$F159,1)/INDEX(ΣυνδΑθρ!$J$2:$J$96,$F159,1),IF($D159&lt;&gt;"",$G159*INDEX(Υλικά!$G$3:$G$130,$F159,1)/INDEX(Υλικά!$E$3:$E$130,$F159,1),0))</f>
        <v>3.9759999999999995</v>
      </c>
      <c r="I159" s="17">
        <f>IF($C159&lt;&gt;"",$G159*INDEX(ΣυνδΑθρ!$C$2:$C$100,$F159,1)/INDEX(ΣυνδΑθρ!$J$2:$J$96,$F159,1),IF($D159&lt;&gt;"",$G159*INDEX(Υλικά!$H$3:$H$130,$F159,1)/INDEX(Υλικά!$E$3:$E$130,$F159,1),0))</f>
        <v>44.8</v>
      </c>
      <c r="J159" s="18">
        <f>IF($C159&lt;&gt;"",$G159*INDEX(ΣυνδΑθρ!$D$2:$D$96,$F159,1)/INDEX(ΣυνδΑθρ!$J$2:$J$96,$F159,1),IF($D159&lt;&gt;"",$G159*INDEX(Υλικά!$I$3:$I$130,$F159,1)/INDEX(Υλικά!$E$3:$E$130,$F159,1),0))</f>
        <v>0.39199999999999996</v>
      </c>
      <c r="K159" s="16">
        <f>$H159*Ref!$B$2</f>
        <v>15.903999999999998</v>
      </c>
      <c r="L159" s="17">
        <f>$I159*Ref!$B$3</f>
        <v>179.2</v>
      </c>
      <c r="M159" s="18">
        <f>$J159*Ref!$B$4</f>
        <v>3.5279999999999996</v>
      </c>
      <c r="N159" s="18">
        <f>IF($C159&lt;&gt;"",0,IF($D159&lt;&gt;"",$G159*INDEX(Υλικά!$J$3:$J$130,$F159,1)/INDEX(Υλικά!$E$3:$E$130,$F159,1),0))</f>
        <v>0</v>
      </c>
      <c r="O159" s="19">
        <f t="shared" si="2"/>
        <v>198.63199999999998</v>
      </c>
      <c r="P159" s="3"/>
    </row>
    <row r="160" spans="1:17" x14ac:dyDescent="0.35">
      <c r="A160" s="15">
        <v>43682</v>
      </c>
      <c r="B160" s="7">
        <v>0.9375</v>
      </c>
      <c r="C160" s="3"/>
      <c r="D160" s="3" t="s">
        <v>32</v>
      </c>
      <c r="E160" s="3" t="str">
        <f>IF(C160&lt;&gt;"",INDEX(ΣυνδΑθρ!$I$2:$I$96,MATCH(C160,ΣυνδΑθρ!$A$2:$A$100,0),1),IF(D160&lt;&gt;"",INDEX(Υλικά!$D$3:$D$140,MATCH(D160,Υλικά!$B$3:$B$140,0),1),""))</f>
        <v>gr</v>
      </c>
      <c r="F160" s="10">
        <f>IF(C160&lt;&gt;"",MATCH($C160,ΣυνδΑθρ!$A$2:$A$100,0),IF(D160&lt;&gt;"",MATCH($D160,Υλικά!$B$3:$B$130,0),0))</f>
        <v>14</v>
      </c>
      <c r="G160" s="3">
        <v>150</v>
      </c>
      <c r="H160" s="16">
        <f>IF($C160&lt;&gt;"",$G160*INDEX(ΣυνδΑθρ!$B$2:$B$96,$F160,1)/INDEX(ΣυνδΑθρ!$J$2:$J$96,$F160,1),IF($D160&lt;&gt;"",$G160*INDEX(Υλικά!$G$3:$G$130,$F160,1)/INDEX(Υλικά!$E$3:$E$130,$F160,1),0))</f>
        <v>12</v>
      </c>
      <c r="I160" s="17">
        <f>IF($C160&lt;&gt;"",$G160*INDEX(ΣυνδΑθρ!$C$2:$C$100,$F160,1)/INDEX(ΣυνδΑθρ!$J$2:$J$96,$F160,1),IF($D160&lt;&gt;"",$G160*INDEX(Υλικά!$H$3:$H$130,$F160,1)/INDEX(Υλικά!$E$3:$E$130,$F160,1),0))</f>
        <v>6</v>
      </c>
      <c r="J160" s="18">
        <f>IF($C160&lt;&gt;"",$G160*INDEX(ΣυνδΑθρ!$D$2:$D$96,$F160,1)/INDEX(ΣυνδΑθρ!$J$2:$J$96,$F160,1),IF($D160&lt;&gt;"",$G160*INDEX(Υλικά!$I$3:$I$130,$F160,1)/INDEX(Υλικά!$E$3:$E$130,$F160,1),0))</f>
        <v>3</v>
      </c>
      <c r="K160" s="16">
        <f>$H160*Ref!$B$2</f>
        <v>48</v>
      </c>
      <c r="L160" s="17">
        <f>$I160*Ref!$B$3</f>
        <v>24</v>
      </c>
      <c r="M160" s="18">
        <f>$J160*Ref!$B$4</f>
        <v>27</v>
      </c>
      <c r="N160" s="18">
        <f>IF($C160&lt;&gt;"",0,IF($D160&lt;&gt;"",$G160*INDEX(Υλικά!$J$3:$J$130,$F160,1)/INDEX(Υλικά!$E$3:$E$130,$F160,1),0))</f>
        <v>0</v>
      </c>
      <c r="O160" s="19">
        <f t="shared" si="2"/>
        <v>99</v>
      </c>
      <c r="P160" s="3"/>
      <c r="Q160">
        <f>140*220/575</f>
        <v>53.565217391304351</v>
      </c>
    </row>
    <row r="161" spans="1:16" x14ac:dyDescent="0.35">
      <c r="A161" s="15">
        <v>43683</v>
      </c>
      <c r="B161" s="7">
        <v>0.33333333333333331</v>
      </c>
      <c r="C161" s="3" t="s">
        <v>51</v>
      </c>
      <c r="D161" s="3"/>
      <c r="E161" s="3" t="str">
        <f>IF(C161&lt;&gt;"",INDEX(ΣυνδΑθρ!$I$2:$I$96,MATCH(C161,ΣυνδΑθρ!$A$2:$A$100,0),1),IF(D161&lt;&gt;"",INDEX(Υλικά!$D$3:$D$140,MATCH(D161,Υλικά!$B$3:$B$140,0),1),""))</f>
        <v>pc</v>
      </c>
      <c r="F161" s="10">
        <f>IF(C161&lt;&gt;"",MATCH($C161,ΣυνδΑθρ!$A$2:$A$100,0),IF(D161&lt;&gt;"",MATCH($D161,Υλικά!$B$3:$B$130,0),0))</f>
        <v>3</v>
      </c>
      <c r="G161" s="3">
        <v>1</v>
      </c>
      <c r="H161" s="16">
        <f>IF($C161&lt;&gt;"",$G161*INDEX(ΣυνδΑθρ!$B$2:$B$96,$F161,1)/INDEX(ΣυνδΑθρ!$J$2:$J$96,$F161,1),IF($D161&lt;&gt;"",$G161*INDEX(Υλικά!$G$3:$G$130,$F161,1)/INDEX(Υλικά!$E$3:$E$130,$F161,1),0))</f>
        <v>23.299999999999997</v>
      </c>
      <c r="I161" s="17">
        <f>IF($C161&lt;&gt;"",$G161*INDEX(ΣυνδΑθρ!$C$2:$C$100,$F161,1)/INDEX(ΣυνδΑθρ!$J$2:$J$96,$F161,1),IF($D161&lt;&gt;"",$G161*INDEX(Υλικά!$H$3:$H$130,$F161,1)/INDEX(Υλικά!$E$3:$E$130,$F161,1),0))</f>
        <v>36.5</v>
      </c>
      <c r="J161" s="18">
        <f>IF($C161&lt;&gt;"",$G161*INDEX(ΣυνδΑθρ!$D$2:$D$96,$F161,1)/INDEX(ΣυνδΑθρ!$J$2:$J$96,$F161,1),IF($D161&lt;&gt;"",$G161*INDEX(Υλικά!$I$3:$I$130,$F161,1)/INDEX(Υλικά!$E$3:$E$130,$F161,1),0))</f>
        <v>11.600000000000001</v>
      </c>
      <c r="K161" s="16">
        <f>$H161*Ref!$B$2</f>
        <v>93.199999999999989</v>
      </c>
      <c r="L161" s="17">
        <f>$I161*Ref!$B$3</f>
        <v>146</v>
      </c>
      <c r="M161" s="18">
        <f>$J161*Ref!$B$4</f>
        <v>104.4</v>
      </c>
      <c r="N161" s="18">
        <f>IF($C161&lt;&gt;"",0,IF($D161&lt;&gt;"",$G161*INDEX(Υλικά!$J$3:$J$130,$F161,1)/INDEX(Υλικά!$E$3:$E$130,$F161,1),0))</f>
        <v>0</v>
      </c>
      <c r="O161" s="19">
        <f t="shared" si="2"/>
        <v>343.6</v>
      </c>
      <c r="P161" s="3"/>
    </row>
    <row r="162" spans="1:16" x14ac:dyDescent="0.35">
      <c r="A162" s="15">
        <v>43683</v>
      </c>
      <c r="B162" s="7">
        <v>0.5</v>
      </c>
      <c r="C162" s="3"/>
      <c r="D162" s="3" t="s">
        <v>14</v>
      </c>
      <c r="E162" s="3" t="str">
        <f>IF(C162&lt;&gt;"",INDEX(ΣυνδΑθρ!$I$2:$I$96,MATCH(C162,ΣυνδΑθρ!$A$2:$A$100,0),1),IF(D162&lt;&gt;"",INDEX(Υλικά!$D$3:$D$140,MATCH(D162,Υλικά!$B$3:$B$140,0),1),""))</f>
        <v>slc</v>
      </c>
      <c r="F162" s="10">
        <f>IF(C162&lt;&gt;"",MATCH($C162,ΣυνδΑθρ!$A$2:$A$100,0),IF(D162&lt;&gt;"",MATCH($D162,Υλικά!$B$3:$B$130,0),0))</f>
        <v>7</v>
      </c>
      <c r="G162" s="3">
        <v>2</v>
      </c>
      <c r="H162" s="16">
        <f>IF($C162&lt;&gt;"",$G162*INDEX(ΣυνδΑθρ!$B$2:$B$96,$F162,1)/INDEX(ΣυνδΑθρ!$J$2:$J$96,$F162,1),IF($D162&lt;&gt;"",$G162*INDEX(Υλικά!$G$3:$G$130,$F162,1)/INDEX(Υλικά!$E$3:$E$130,$F162,1),0))</f>
        <v>5.6</v>
      </c>
      <c r="I162" s="17">
        <f>IF($C162&lt;&gt;"",$G162*INDEX(ΣυνδΑθρ!$C$2:$C$100,$F162,1)/INDEX(ΣυνδΑθρ!$J$2:$J$96,$F162,1),IF($D162&lt;&gt;"",$G162*INDEX(Υλικά!$H$3:$H$130,$F162,1)/INDEX(Υλικά!$E$3:$E$130,$F162,1),0))</f>
        <v>1.6</v>
      </c>
      <c r="J162" s="18">
        <f>IF($C162&lt;&gt;"",$G162*INDEX(ΣυνδΑθρ!$D$2:$D$96,$F162,1)/INDEX(ΣυνδΑθρ!$J$2:$J$96,$F162,1),IF($D162&lt;&gt;"",$G162*INDEX(Υλικά!$I$3:$I$130,$F162,1)/INDEX(Υλικά!$E$3:$E$130,$F162,1),0))</f>
        <v>0.8</v>
      </c>
      <c r="K162" s="16">
        <f>$H162*Ref!$B$2</f>
        <v>22.4</v>
      </c>
      <c r="L162" s="17">
        <f>$I162*Ref!$B$3</f>
        <v>6.4</v>
      </c>
      <c r="M162" s="18">
        <f>$J162*Ref!$B$4</f>
        <v>7.2</v>
      </c>
      <c r="N162" s="18">
        <f>IF($C162&lt;&gt;"",0,IF($D162&lt;&gt;"",$G162*INDEX(Υλικά!$J$3:$J$130,$F162,1)/INDEX(Υλικά!$E$3:$E$130,$F162,1),0))</f>
        <v>0</v>
      </c>
      <c r="O162" s="19">
        <f t="shared" si="2"/>
        <v>36</v>
      </c>
      <c r="P162" s="3"/>
    </row>
    <row r="163" spans="1:16" x14ac:dyDescent="0.35">
      <c r="A163" s="15">
        <v>43683</v>
      </c>
      <c r="B163" s="7">
        <v>0.58333333333333337</v>
      </c>
      <c r="C163" s="3"/>
      <c r="D163" s="3" t="s">
        <v>43</v>
      </c>
      <c r="E163" s="3" t="str">
        <f>IF(C163&lt;&gt;"",INDEX(ΣυνδΑθρ!$I$2:$I$96,MATCH(C163,ΣυνδΑθρ!$A$2:$A$100,0),1),IF(D163&lt;&gt;"",INDEX(Υλικά!$D$3:$D$140,MATCH(D163,Υλικά!$B$3:$B$140,0),1),""))</f>
        <v>gr</v>
      </c>
      <c r="F163" s="10">
        <f>IF(C163&lt;&gt;"",MATCH($C163,ΣυνδΑθρ!$A$2:$A$100,0),IF(D163&lt;&gt;"",MATCH($D163,Υλικά!$B$3:$B$130,0),0))</f>
        <v>17</v>
      </c>
      <c r="G163" s="3">
        <v>200</v>
      </c>
      <c r="H163" s="16">
        <f>IF($C163&lt;&gt;"",$G163*INDEX(ΣυνδΑθρ!$B$2:$B$96,$F163,1)/INDEX(ΣυνδΑθρ!$J$2:$J$96,$F163,1),IF($D163&lt;&gt;"",$G163*INDEX(Υλικά!$G$3:$G$130,$F163,1)/INDEX(Υλικά!$E$3:$E$130,$F163,1),0))</f>
        <v>1.4</v>
      </c>
      <c r="I163" s="17">
        <f>IF($C163&lt;&gt;"",$G163*INDEX(ΣυνδΑθρ!$C$2:$C$100,$F163,1)/INDEX(ΣυνδΑθρ!$J$2:$J$96,$F163,1),IF($D163&lt;&gt;"",$G163*INDEX(Υλικά!$H$3:$H$130,$F163,1)/INDEX(Υλικά!$E$3:$E$130,$F163,1),0))</f>
        <v>7.2</v>
      </c>
      <c r="J163" s="18">
        <f>IF($C163&lt;&gt;"",$G163*INDEX(ΣυνδΑθρ!$D$2:$D$96,$F163,1)/INDEX(ΣυνδΑθρ!$J$2:$J$96,$F163,1),IF($D163&lt;&gt;"",$G163*INDEX(Υλικά!$I$3:$I$130,$F163,1)/INDEX(Υλικά!$E$3:$E$130,$F163,1),0))</f>
        <v>0.2</v>
      </c>
      <c r="K163" s="16">
        <f>$H163*Ref!$B$2</f>
        <v>5.6</v>
      </c>
      <c r="L163" s="17">
        <f>$I163*Ref!$B$3</f>
        <v>28.8</v>
      </c>
      <c r="M163" s="18">
        <f>$J163*Ref!$B$4</f>
        <v>1.8</v>
      </c>
      <c r="N163" s="18">
        <f>IF($C163&lt;&gt;"",0,IF($D163&lt;&gt;"",$G163*INDEX(Υλικά!$J$3:$J$130,$F163,1)/INDEX(Υλικά!$E$3:$E$130,$F163,1),0))</f>
        <v>0</v>
      </c>
      <c r="O163" s="19">
        <f t="shared" si="2"/>
        <v>36.199999999999996</v>
      </c>
      <c r="P163" s="3"/>
    </row>
    <row r="164" spans="1:16" x14ac:dyDescent="0.35">
      <c r="A164" s="15">
        <v>43683</v>
      </c>
      <c r="B164" s="7">
        <v>0.58333333333333337</v>
      </c>
      <c r="C164" s="3" t="s">
        <v>119</v>
      </c>
      <c r="D164" s="3"/>
      <c r="E164" s="3" t="str">
        <f>IF(C164&lt;&gt;"",INDEX(ΣυνδΑθρ!$I$2:$I$96,MATCH(C164,ΣυνδΑθρ!$A$2:$A$100,0),1),IF(D164&lt;&gt;"",INDEX(Υλικά!$D$3:$D$140,MATCH(D164,Υλικά!$B$3:$B$140,0),1),""))</f>
        <v>gr</v>
      </c>
      <c r="F164" s="10">
        <f>IF(C164&lt;&gt;"",MATCH($C164,ΣυνδΑθρ!$A$2:$A$100,0),IF(D164&lt;&gt;"",MATCH($D164,Υλικά!$B$3:$B$130,0),0))</f>
        <v>10</v>
      </c>
      <c r="G164" s="3">
        <v>300</v>
      </c>
      <c r="H164" s="16">
        <f>IF($C164&lt;&gt;"",$G164*INDEX(ΣυνδΑθρ!$B$2:$B$96,$F164,1)/INDEX(ΣυνδΑθρ!$J$2:$J$96,$F164,1),IF($D164&lt;&gt;"",$G164*INDEX(Υλικά!$G$3:$G$130,$F164,1)/INDEX(Υλικά!$E$3:$E$130,$F164,1),0))</f>
        <v>44.206363636363633</v>
      </c>
      <c r="I164" s="17">
        <f>IF($C164&lt;&gt;"",$G164*INDEX(ΣυνδΑθρ!$C$2:$C$100,$F164,1)/INDEX(ΣυνδΑθρ!$J$2:$J$96,$F164,1),IF($D164&lt;&gt;"",$G164*INDEX(Υλικά!$H$3:$H$130,$F164,1)/INDEX(Υλικά!$E$3:$E$130,$F164,1),0))</f>
        <v>16.476136363636364</v>
      </c>
      <c r="J164" s="18">
        <f>IF($C164&lt;&gt;"",$G164*INDEX(ΣυνδΑθρ!$D$2:$D$96,$F164,1)/INDEX(ΣυνδΑθρ!$J$2:$J$96,$F164,1),IF($D164&lt;&gt;"",$G164*INDEX(Υλικά!$I$3:$I$130,$F164,1)/INDEX(Υλικά!$E$3:$E$130,$F164,1),0))</f>
        <v>7.5934090909090912</v>
      </c>
      <c r="K164" s="16">
        <f>$H164*Ref!$B$2</f>
        <v>176.82545454545453</v>
      </c>
      <c r="L164" s="17">
        <f>$I164*Ref!$B$3</f>
        <v>65.904545454545456</v>
      </c>
      <c r="M164" s="18">
        <f>$J164*Ref!$B$4</f>
        <v>68.340681818181821</v>
      </c>
      <c r="N164" s="18">
        <f>IF($C164&lt;&gt;"",0,IF($D164&lt;&gt;"",$G164*INDEX(Υλικά!$J$3:$J$130,$F164,1)/INDEX(Υλικά!$E$3:$E$130,$F164,1),0))</f>
        <v>0</v>
      </c>
      <c r="O164" s="19">
        <f t="shared" si="2"/>
        <v>311.07068181818181</v>
      </c>
      <c r="P164" s="3"/>
    </row>
    <row r="165" spans="1:16" x14ac:dyDescent="0.35">
      <c r="A165" s="15">
        <v>43683</v>
      </c>
      <c r="B165" s="7">
        <v>0.75</v>
      </c>
      <c r="C165" s="3"/>
      <c r="D165" s="3" t="s">
        <v>76</v>
      </c>
      <c r="E165" s="3" t="str">
        <f>IF(C165&lt;&gt;"",INDEX(ΣυνδΑθρ!$I$2:$I$96,MATCH(C165,ΣυνδΑθρ!$A$2:$A$100,0),1),IF(D165&lt;&gt;"",INDEX(Υλικά!$D$3:$D$140,MATCH(D165,Υλικά!$B$3:$B$140,0),1),""))</f>
        <v>gr</v>
      </c>
      <c r="F165" s="10">
        <f>IF(C165&lt;&gt;"",MATCH($C165,ΣυνδΑθρ!$A$2:$A$100,0),IF(D165&lt;&gt;"",MATCH($D165,Υλικά!$B$3:$B$130,0),0))</f>
        <v>29</v>
      </c>
      <c r="G165" s="3">
        <v>215</v>
      </c>
      <c r="H165" s="16">
        <f>IF($C165&lt;&gt;"",$G165*INDEX(ΣυνδΑθρ!$B$2:$B$96,$F165,1)/INDEX(ΣυνδΑθρ!$J$2:$J$96,$F165,1),IF($D165&lt;&gt;"",$G165*INDEX(Υλικά!$G$3:$G$130,$F165,1)/INDEX(Υλικά!$E$3:$E$130,$F165,1),0))</f>
        <v>0</v>
      </c>
      <c r="I165" s="17">
        <f>IF($C165&lt;&gt;"",$G165*INDEX(ΣυνδΑθρ!$C$2:$C$100,$F165,1)/INDEX(ΣυνδΑθρ!$J$2:$J$96,$F165,1),IF($D165&lt;&gt;"",$G165*INDEX(Υλικά!$H$3:$H$130,$F165,1)/INDEX(Υλικά!$E$3:$E$130,$F165,1),0))</f>
        <v>20.855</v>
      </c>
      <c r="J165" s="18">
        <f>IF($C165&lt;&gt;"",$G165*INDEX(ΣυνδΑθρ!$D$2:$D$96,$F165,1)/INDEX(ΣυνδΑθρ!$J$2:$J$96,$F165,1),IF($D165&lt;&gt;"",$G165*INDEX(Υλικά!$I$3:$I$130,$F165,1)/INDEX(Υλικά!$E$3:$E$130,$F165,1),0))</f>
        <v>0</v>
      </c>
      <c r="K165" s="16">
        <f>$H165*Ref!$B$2</f>
        <v>0</v>
      </c>
      <c r="L165" s="17">
        <f>$I165*Ref!$B$3</f>
        <v>83.42</v>
      </c>
      <c r="M165" s="18">
        <f>$J165*Ref!$B$4</f>
        <v>0</v>
      </c>
      <c r="N165" s="18">
        <f>IF($C165&lt;&gt;"",0,IF($D165&lt;&gt;"",$G165*INDEX(Υλικά!$J$3:$J$130,$F165,1)/INDEX(Υλικά!$E$3:$E$130,$F165,1),0))</f>
        <v>0</v>
      </c>
      <c r="O165" s="19">
        <f t="shared" si="2"/>
        <v>83.42</v>
      </c>
      <c r="P165" s="3"/>
    </row>
    <row r="166" spans="1:16" x14ac:dyDescent="0.35">
      <c r="A166" s="15">
        <v>43683</v>
      </c>
      <c r="B166" s="7">
        <v>0.875</v>
      </c>
      <c r="C166" s="3" t="s">
        <v>52</v>
      </c>
      <c r="D166" s="3"/>
      <c r="E166" s="3" t="str">
        <f>IF(C166&lt;&gt;"",INDEX(ΣυνδΑθρ!$I$2:$I$96,MATCH(C166,ΣυνδΑθρ!$A$2:$A$100,0),1),IF(D166&lt;&gt;"",INDEX(Υλικά!$D$3:$D$140,MATCH(D166,Υλικά!$B$3:$B$140,0),1),""))</f>
        <v>pc</v>
      </c>
      <c r="F166" s="10">
        <f>IF(C166&lt;&gt;"",MATCH($C166,ΣυνδΑθρ!$A$2:$A$100,0),IF(D166&lt;&gt;"",MATCH($D166,Υλικά!$B$3:$B$130,0),0))</f>
        <v>2</v>
      </c>
      <c r="G166" s="3">
        <v>0.3</v>
      </c>
      <c r="H166" s="16">
        <f>IF($C166&lt;&gt;"",$G166*INDEX(ΣυνδΑθρ!$B$2:$B$96,$F166,1)/INDEX(ΣυνδΑθρ!$J$2:$J$96,$F166,1),IF($D166&lt;&gt;"",$G166*INDEX(Υλικά!$G$3:$G$130,$F166,1)/INDEX(Υλικά!$E$3:$E$130,$F166,1),0))</f>
        <v>3.9329999999999998</v>
      </c>
      <c r="I166" s="17">
        <f>IF($C166&lt;&gt;"",$G166*INDEX(ΣυνδΑθρ!$C$2:$C$100,$F166,1)/INDEX(ΣυνδΑθρ!$J$2:$J$96,$F166,1),IF($D166&lt;&gt;"",$G166*INDEX(Υλικά!$H$3:$H$130,$F166,1)/INDEX(Υλικά!$E$3:$E$130,$F166,1),0))</f>
        <v>7.3650000000000002</v>
      </c>
      <c r="J166" s="18">
        <f>IF($C166&lt;&gt;"",$G166*INDEX(ΣυνδΑθρ!$D$2:$D$96,$F166,1)/INDEX(ΣυνδΑθρ!$J$2:$J$96,$F166,1),IF($D166&lt;&gt;"",$G166*INDEX(Υλικά!$I$3:$I$130,$F166,1)/INDEX(Υλικά!$E$3:$E$130,$F166,1),0))</f>
        <v>8.2889999999999997</v>
      </c>
      <c r="K166" s="16">
        <f>$H166*Ref!$B$2</f>
        <v>15.731999999999999</v>
      </c>
      <c r="L166" s="17">
        <f>$I166*Ref!$B$3</f>
        <v>29.46</v>
      </c>
      <c r="M166" s="18">
        <f>$J166*Ref!$B$4</f>
        <v>74.600999999999999</v>
      </c>
      <c r="N166" s="18">
        <f>IF($C166&lt;&gt;"",0,IF($D166&lt;&gt;"",$G166*INDEX(Υλικά!$J$3:$J$130,$F166,1)/INDEX(Υλικά!$E$3:$E$130,$F166,1),0))</f>
        <v>0</v>
      </c>
      <c r="O166" s="19">
        <f t="shared" si="2"/>
        <v>119.79300000000001</v>
      </c>
      <c r="P166" s="3" t="s">
        <v>126</v>
      </c>
    </row>
    <row r="167" spans="1:16" x14ac:dyDescent="0.35">
      <c r="A167" s="15">
        <v>43683</v>
      </c>
      <c r="B167" s="7">
        <v>0.875</v>
      </c>
      <c r="C167" s="3"/>
      <c r="D167" s="3" t="s">
        <v>80</v>
      </c>
      <c r="E167" s="3" t="str">
        <f>IF(C167&lt;&gt;"",INDEX(ΣυνδΑθρ!$I$2:$I$96,MATCH(C167,ΣυνδΑθρ!$A$2:$A$100,0),1),IF(D167&lt;&gt;"",INDEX(Υλικά!$D$3:$D$140,MATCH(D167,Υλικά!$B$3:$B$140,0),1),""))</f>
        <v>gr</v>
      </c>
      <c r="F167" s="10">
        <f>IF(C167&lt;&gt;"",MATCH($C167,ΣυνδΑθρ!$A$2:$A$100,0),IF(D167&lt;&gt;"",MATCH($D167,Υλικά!$B$3:$B$130,0),0))</f>
        <v>32</v>
      </c>
      <c r="G167" s="3">
        <v>200</v>
      </c>
      <c r="H167" s="16">
        <f>IF($C167&lt;&gt;"",$G167*INDEX(ΣυνδΑθρ!$B$2:$B$96,$F167,1)/INDEX(ΣυνδΑθρ!$J$2:$J$96,$F167,1),IF($D167&lt;&gt;"",$G167*INDEX(Υλικά!$G$3:$G$130,$F167,1)/INDEX(Υλικά!$E$3:$E$130,$F167,1),0))</f>
        <v>62</v>
      </c>
      <c r="I167" s="17">
        <f>IF($C167&lt;&gt;"",$G167*INDEX(ΣυνδΑθρ!$C$2:$C$100,$F167,1)/INDEX(ΣυνδΑθρ!$J$2:$J$96,$F167,1),IF($D167&lt;&gt;"",$G167*INDEX(Υλικά!$H$3:$H$130,$F167,1)/INDEX(Υλικά!$E$3:$E$130,$F167,1),0))</f>
        <v>0</v>
      </c>
      <c r="J167" s="18">
        <f>IF($C167&lt;&gt;"",$G167*INDEX(ΣυνδΑθρ!$D$2:$D$96,$F167,1)/INDEX(ΣυνδΑθρ!$J$2:$J$96,$F167,1),IF($D167&lt;&gt;"",$G167*INDEX(Υλικά!$I$3:$I$130,$F167,1)/INDEX(Υλικά!$E$3:$E$130,$F167,1),0))</f>
        <v>7.2</v>
      </c>
      <c r="K167" s="16">
        <f>$H167*Ref!$B$2</f>
        <v>248</v>
      </c>
      <c r="L167" s="17">
        <f>$I167*Ref!$B$3</f>
        <v>0</v>
      </c>
      <c r="M167" s="18">
        <f>$J167*Ref!$B$4</f>
        <v>64.8</v>
      </c>
      <c r="N167" s="18">
        <f>IF($C167&lt;&gt;"",0,IF($D167&lt;&gt;"",$G167*INDEX(Υλικά!$J$3:$J$130,$F167,1)/INDEX(Υλικά!$E$3:$E$130,$F167,1),0))</f>
        <v>0</v>
      </c>
      <c r="O167" s="19">
        <f t="shared" si="2"/>
        <v>312.8</v>
      </c>
      <c r="P167" s="3" t="s">
        <v>126</v>
      </c>
    </row>
    <row r="168" spans="1:16" x14ac:dyDescent="0.35">
      <c r="A168" s="15">
        <v>43683</v>
      </c>
      <c r="B168" s="7">
        <v>0.875</v>
      </c>
      <c r="C168" s="3"/>
      <c r="D168" s="3" t="s">
        <v>9</v>
      </c>
      <c r="E168" s="3" t="str">
        <f>IF(C168&lt;&gt;"",INDEX(ΣυνδΑθρ!$I$2:$I$96,MATCH(C168,ΣυνδΑθρ!$A$2:$A$100,0),1),IF(D168&lt;&gt;"",INDEX(Υλικά!$D$3:$D$140,MATCH(D168,Υλικά!$B$3:$B$140,0),1),""))</f>
        <v>gr</v>
      </c>
      <c r="F168" s="10">
        <f>IF(C168&lt;&gt;"",MATCH($C168,ΣυνδΑθρ!$A$2:$A$100,0),IF(D168&lt;&gt;"",MATCH($D168,Υλικά!$B$3:$B$130,0),0))</f>
        <v>4</v>
      </c>
      <c r="G168" s="3">
        <v>30</v>
      </c>
      <c r="H168" s="16">
        <f>IF($C168&lt;&gt;"",$G168*INDEX(ΣυνδΑθρ!$B$2:$B$96,$F168,1)/INDEX(ΣυνδΑθρ!$J$2:$J$96,$F168,1),IF($D168&lt;&gt;"",$G168*INDEX(Υλικά!$G$3:$G$130,$F168,1)/INDEX(Υλικά!$E$3:$E$130,$F168,1),0))</f>
        <v>2.13</v>
      </c>
      <c r="I168" s="17">
        <f>IF($C168&lt;&gt;"",$G168*INDEX(ΣυνδΑθρ!$C$2:$C$100,$F168,1)/INDEX(ΣυνδΑθρ!$J$2:$J$96,$F168,1),IF($D168&lt;&gt;"",$G168*INDEX(Υλικά!$H$3:$H$130,$F168,1)/INDEX(Υλικά!$E$3:$E$130,$F168,1),0))</f>
        <v>24</v>
      </c>
      <c r="J168" s="18">
        <f>IF($C168&lt;&gt;"",$G168*INDEX(ΣυνδΑθρ!$D$2:$D$96,$F168,1)/INDEX(ΣυνδΑθρ!$J$2:$J$96,$F168,1),IF($D168&lt;&gt;"",$G168*INDEX(Υλικά!$I$3:$I$130,$F168,1)/INDEX(Υλικά!$E$3:$E$130,$F168,1),0))</f>
        <v>0.21</v>
      </c>
      <c r="K168" s="16">
        <f>$H168*Ref!$B$2</f>
        <v>8.52</v>
      </c>
      <c r="L168" s="17">
        <f>$I168*Ref!$B$3</f>
        <v>96</v>
      </c>
      <c r="M168" s="18">
        <f>$J168*Ref!$B$4</f>
        <v>1.89</v>
      </c>
      <c r="N168" s="18">
        <f>IF($C168&lt;&gt;"",0,IF($D168&lt;&gt;"",$G168*INDEX(Υλικά!$J$3:$J$130,$F168,1)/INDEX(Υλικά!$E$3:$E$130,$F168,1),0))</f>
        <v>0</v>
      </c>
      <c r="O168" s="19">
        <f t="shared" si="2"/>
        <v>106.41</v>
      </c>
      <c r="P168" s="3" t="s">
        <v>126</v>
      </c>
    </row>
    <row r="169" spans="1:16" x14ac:dyDescent="0.35">
      <c r="A169" s="15">
        <v>43683</v>
      </c>
      <c r="B169" s="7">
        <v>0.875</v>
      </c>
      <c r="C169" s="3"/>
      <c r="D169" s="3" t="s">
        <v>69</v>
      </c>
      <c r="E169" s="3" t="str">
        <f>IF(C169&lt;&gt;"",INDEX(ΣυνδΑθρ!$I$2:$I$96,MATCH(C169,ΣυνδΑθρ!$A$2:$A$100,0),1),IF(D169&lt;&gt;"",INDEX(Υλικά!$D$3:$D$140,MATCH(D169,Υλικά!$B$3:$B$140,0),1),""))</f>
        <v>gr</v>
      </c>
      <c r="F169" s="10">
        <f>IF(C169&lt;&gt;"",MATCH($C169,ΣυνδΑθρ!$A$2:$A$100,0),IF(D169&lt;&gt;"",MATCH($D169,Υλικά!$B$3:$B$130,0),0))</f>
        <v>26</v>
      </c>
      <c r="G169" s="3">
        <v>100</v>
      </c>
      <c r="H169" s="16">
        <f>IF($C169&lt;&gt;"",$G169*INDEX(ΣυνδΑθρ!$B$2:$B$96,$F169,1)/INDEX(ΣυνδΑθρ!$J$2:$J$96,$F169,1),IF($D169&lt;&gt;"",$G169*INDEX(Υλικά!$G$3:$G$130,$F169,1)/INDEX(Υλικά!$E$3:$E$130,$F169,1),0))</f>
        <v>24</v>
      </c>
      <c r="I169" s="17">
        <f>IF($C169&lt;&gt;"",$G169*INDEX(ΣυνδΑθρ!$C$2:$C$100,$F169,1)/INDEX(ΣυνδΑθρ!$J$2:$J$96,$F169,1),IF($D169&lt;&gt;"",$G169*INDEX(Υλικά!$H$3:$H$130,$F169,1)/INDEX(Υλικά!$E$3:$E$130,$F169,1),0))</f>
        <v>0</v>
      </c>
      <c r="J169" s="18">
        <f>IF($C169&lt;&gt;"",$G169*INDEX(ΣυνδΑθρ!$D$2:$D$96,$F169,1)/INDEX(ΣυνδΑθρ!$J$2:$J$96,$F169,1),IF($D169&lt;&gt;"",$G169*INDEX(Υλικά!$I$3:$I$130,$F169,1)/INDEX(Υλικά!$E$3:$E$130,$F169,1),0))</f>
        <v>8</v>
      </c>
      <c r="K169" s="16">
        <f>$H169*Ref!$B$2</f>
        <v>96</v>
      </c>
      <c r="L169" s="17">
        <f>$I169*Ref!$B$3</f>
        <v>0</v>
      </c>
      <c r="M169" s="18">
        <f>$J169*Ref!$B$4</f>
        <v>72</v>
      </c>
      <c r="N169" s="18">
        <f>IF($C169&lt;&gt;"",0,IF($D169&lt;&gt;"",$G169*INDEX(Υλικά!$J$3:$J$130,$F169,1)/INDEX(Υλικά!$E$3:$E$130,$F169,1),0))</f>
        <v>0</v>
      </c>
      <c r="O169" s="19">
        <f t="shared" si="2"/>
        <v>168</v>
      </c>
      <c r="P169" s="3" t="s">
        <v>126</v>
      </c>
    </row>
    <row r="170" spans="1:16" x14ac:dyDescent="0.35">
      <c r="A170" s="15">
        <v>43683</v>
      </c>
      <c r="B170" s="7">
        <v>0.875</v>
      </c>
      <c r="C170" s="3"/>
      <c r="D170" s="3" t="s">
        <v>150</v>
      </c>
      <c r="E170" s="3" t="str">
        <f>IF(C170&lt;&gt;"",INDEX(ΣυνδΑθρ!$I$2:$I$96,MATCH(C170,ΣυνδΑθρ!$A$2:$A$100,0),1),IF(D170&lt;&gt;"",INDEX(Υλικά!$D$3:$D$140,MATCH(D170,Υλικά!$B$3:$B$140,0),1),""))</f>
        <v>gr</v>
      </c>
      <c r="F170" s="10">
        <f>IF(C170&lt;&gt;"",MATCH($C170,ΣυνδΑθρ!$A$2:$A$100,0),IF(D170&lt;&gt;"",MATCH($D170,Υλικά!$B$3:$B$130,0),0))</f>
        <v>36</v>
      </c>
      <c r="G170" s="3">
        <v>600</v>
      </c>
      <c r="H170" s="16">
        <f>IF($C170&lt;&gt;"",$G170*INDEX(ΣυνδΑθρ!$B$2:$B$96,$F170,1)/INDEX(ΣυνδΑθρ!$J$2:$J$96,$F170,1),IF($D170&lt;&gt;"",$G170*INDEX(Υλικά!$G$3:$G$130,$F170,1)/INDEX(Υλικά!$E$3:$E$130,$F170,1),0))</f>
        <v>3</v>
      </c>
      <c r="I170" s="17">
        <f>IF($C170&lt;&gt;"",$G170*INDEX(ΣυνδΑθρ!$C$2:$C$100,$F170,1)/INDEX(ΣυνδΑθρ!$J$2:$J$96,$F170,1),IF($D170&lt;&gt;"",$G170*INDEX(Υλικά!$H$3:$H$130,$F170,1)/INDEX(Υλικά!$E$3:$E$130,$F170,1),0))</f>
        <v>21.6</v>
      </c>
      <c r="J170" s="18">
        <f>IF($C170&lt;&gt;"",$G170*INDEX(ΣυνδΑθρ!$D$2:$D$96,$F170,1)/INDEX(ΣυνδΑθρ!$J$2:$J$96,$F170,1),IF($D170&lt;&gt;"",$G170*INDEX(Υλικά!$I$3:$I$130,$F170,1)/INDEX(Υλικά!$E$3:$E$130,$F170,1),0))</f>
        <v>0</v>
      </c>
      <c r="K170" s="16">
        <f>$H170*Ref!$B$2</f>
        <v>12</v>
      </c>
      <c r="L170" s="17">
        <f>$I170*Ref!$B$3</f>
        <v>86.4</v>
      </c>
      <c r="M170" s="18">
        <f>$J170*Ref!$B$4</f>
        <v>0</v>
      </c>
      <c r="N170" s="18">
        <f>IF($C170&lt;&gt;"",0,IF($D170&lt;&gt;"",$G170*INDEX(Υλικά!$J$3:$J$130,$F170,1)/INDEX(Υλικά!$E$3:$E$130,$F170,1),0))</f>
        <v>258</v>
      </c>
      <c r="O170" s="19">
        <f t="shared" si="2"/>
        <v>356.4</v>
      </c>
      <c r="P170" s="3" t="s">
        <v>126</v>
      </c>
    </row>
    <row r="171" spans="1:16" x14ac:dyDescent="0.35">
      <c r="A171" s="15">
        <v>43684</v>
      </c>
      <c r="B171" s="7">
        <v>0.33333333333333331</v>
      </c>
      <c r="C171" s="3" t="s">
        <v>51</v>
      </c>
      <c r="D171" s="3"/>
      <c r="E171" s="3" t="str">
        <f>IF(C171&lt;&gt;"",INDEX(ΣυνδΑθρ!$I$2:$I$96,MATCH(C171,ΣυνδΑθρ!$A$2:$A$100,0),1),IF(D171&lt;&gt;"",INDEX(Υλικά!$D$3:$D$140,MATCH(D171,Υλικά!$B$3:$B$140,0),1),""))</f>
        <v>pc</v>
      </c>
      <c r="F171" s="10">
        <f>IF(C171&lt;&gt;"",MATCH($C171,ΣυνδΑθρ!$A$2:$A$100,0),IF(D171&lt;&gt;"",MATCH($D171,Υλικά!$B$3:$B$130,0),0))</f>
        <v>3</v>
      </c>
      <c r="G171" s="3">
        <v>1</v>
      </c>
      <c r="H171" s="16">
        <f>IF($C171&lt;&gt;"",$G171*INDEX(ΣυνδΑθρ!$B$2:$B$96,$F171,1)/INDEX(ΣυνδΑθρ!$J$2:$J$96,$F171,1),IF($D171&lt;&gt;"",$G171*INDEX(Υλικά!$G$3:$G$130,$F171,1)/INDEX(Υλικά!$E$3:$E$130,$F171,1),0))</f>
        <v>23.299999999999997</v>
      </c>
      <c r="I171" s="17">
        <f>IF($C171&lt;&gt;"",$G171*INDEX(ΣυνδΑθρ!$C$2:$C$100,$F171,1)/INDEX(ΣυνδΑθρ!$J$2:$J$96,$F171,1),IF($D171&lt;&gt;"",$G171*INDEX(Υλικά!$H$3:$H$130,$F171,1)/INDEX(Υλικά!$E$3:$E$130,$F171,1),0))</f>
        <v>36.5</v>
      </c>
      <c r="J171" s="18">
        <f>IF($C171&lt;&gt;"",$G171*INDEX(ΣυνδΑθρ!$D$2:$D$96,$F171,1)/INDEX(ΣυνδΑθρ!$J$2:$J$96,$F171,1),IF($D171&lt;&gt;"",$G171*INDEX(Υλικά!$I$3:$I$130,$F171,1)/INDEX(Υλικά!$E$3:$E$130,$F171,1),0))</f>
        <v>11.600000000000001</v>
      </c>
      <c r="K171" s="16">
        <f>$H171*Ref!$B$2</f>
        <v>93.199999999999989</v>
      </c>
      <c r="L171" s="17">
        <f>$I171*Ref!$B$3</f>
        <v>146</v>
      </c>
      <c r="M171" s="18">
        <f>$J171*Ref!$B$4</f>
        <v>104.4</v>
      </c>
      <c r="N171" s="18">
        <f>IF($C171&lt;&gt;"",0,IF($D171&lt;&gt;"",$G171*INDEX(Υλικά!$J$3:$J$130,$F171,1)/INDEX(Υλικά!$E$3:$E$130,$F171,1),0))</f>
        <v>0</v>
      </c>
      <c r="O171" s="19">
        <f t="shared" si="2"/>
        <v>343.6</v>
      </c>
      <c r="P171" s="3"/>
    </row>
    <row r="172" spans="1:16" x14ac:dyDescent="0.35">
      <c r="A172" s="15">
        <v>43684</v>
      </c>
      <c r="B172" s="7">
        <v>0.58333333333333337</v>
      </c>
      <c r="C172" s="3"/>
      <c r="D172" s="3" t="s">
        <v>9</v>
      </c>
      <c r="E172" s="3" t="str">
        <f>IF(C172&lt;&gt;"",INDEX(ΣυνδΑθρ!$I$2:$I$96,MATCH(C172,ΣυνδΑθρ!$A$2:$A$100,0),1),IF(D172&lt;&gt;"",INDEX(Υλικά!$D$3:$D$140,MATCH(D172,Υλικά!$B$3:$B$140,0),1),""))</f>
        <v>gr</v>
      </c>
      <c r="F172" s="10">
        <f>IF(C172&lt;&gt;"",MATCH($C172,ΣυνδΑθρ!$A$2:$A$100,0),IF(D172&lt;&gt;"",MATCH($D172,Υλικά!$B$3:$B$130,0),0))</f>
        <v>4</v>
      </c>
      <c r="G172" s="3">
        <v>30</v>
      </c>
      <c r="H172" s="16">
        <f>IF($C172&lt;&gt;"",$G172*INDEX(ΣυνδΑθρ!$B$2:$B$96,$F172,1)/INDEX(ΣυνδΑθρ!$J$2:$J$96,$F172,1),IF($D172&lt;&gt;"",$G172*INDEX(Υλικά!$G$3:$G$130,$F172,1)/INDEX(Υλικά!$E$3:$E$130,$F172,1),0))</f>
        <v>2.13</v>
      </c>
      <c r="I172" s="17">
        <f>IF($C172&lt;&gt;"",$G172*INDEX(ΣυνδΑθρ!$C$2:$C$100,$F172,1)/INDEX(ΣυνδΑθρ!$J$2:$J$96,$F172,1),IF($D172&lt;&gt;"",$G172*INDEX(Υλικά!$H$3:$H$130,$F172,1)/INDEX(Υλικά!$E$3:$E$130,$F172,1),0))</f>
        <v>24</v>
      </c>
      <c r="J172" s="18">
        <f>IF($C172&lt;&gt;"",$G172*INDEX(ΣυνδΑθρ!$D$2:$D$96,$F172,1)/INDEX(ΣυνδΑθρ!$J$2:$J$96,$F172,1),IF($D172&lt;&gt;"",$G172*INDEX(Υλικά!$I$3:$I$130,$F172,1)/INDEX(Υλικά!$E$3:$E$130,$F172,1),0))</f>
        <v>0.21</v>
      </c>
      <c r="K172" s="16">
        <f>$H172*Ref!$B$2</f>
        <v>8.52</v>
      </c>
      <c r="L172" s="17">
        <f>$I172*Ref!$B$3</f>
        <v>96</v>
      </c>
      <c r="M172" s="18">
        <f>$J172*Ref!$B$4</f>
        <v>1.89</v>
      </c>
      <c r="N172" s="18">
        <f>IF($C172&lt;&gt;"",0,IF($D172&lt;&gt;"",$G172*INDEX(Υλικά!$J$3:$J$130,$F172,1)/INDEX(Υλικά!$E$3:$E$130,$F172,1),0))</f>
        <v>0</v>
      </c>
      <c r="O172" s="19">
        <f t="shared" si="2"/>
        <v>106.41</v>
      </c>
      <c r="P172" s="3" t="s">
        <v>127</v>
      </c>
    </row>
    <row r="173" spans="1:16" x14ac:dyDescent="0.35">
      <c r="A173" s="15">
        <v>43684</v>
      </c>
      <c r="B173" s="7">
        <v>0.58333333333333337</v>
      </c>
      <c r="C173" s="3" t="s">
        <v>52</v>
      </c>
      <c r="D173" s="3"/>
      <c r="E173" s="3" t="str">
        <f>IF(C173&lt;&gt;"",INDEX(ΣυνδΑθρ!$I$2:$I$96,MATCH(C173,ΣυνδΑθρ!$A$2:$A$100,0),1),IF(D173&lt;&gt;"",INDEX(Υλικά!$D$3:$D$140,MATCH(D173,Υλικά!$B$3:$B$140,0),1),""))</f>
        <v>pc</v>
      </c>
      <c r="F173" s="10">
        <f>IF(C173&lt;&gt;"",MATCH($C173,ΣυνδΑθρ!$A$2:$A$100,0),IF(D173&lt;&gt;"",MATCH($D173,Υλικά!$B$3:$B$130,0),0))</f>
        <v>2</v>
      </c>
      <c r="G173" s="3">
        <v>0.5</v>
      </c>
      <c r="H173" s="16">
        <f>IF($C173&lt;&gt;"",$G173*INDEX(ΣυνδΑθρ!$B$2:$B$96,$F173,1)/INDEX(ΣυνδΑθρ!$J$2:$J$96,$F173,1),IF($D173&lt;&gt;"",$G173*INDEX(Υλικά!$G$3:$G$130,$F173,1)/INDEX(Υλικά!$E$3:$E$130,$F173,1),0))</f>
        <v>6.5549999999999997</v>
      </c>
      <c r="I173" s="17">
        <f>IF($C173&lt;&gt;"",$G173*INDEX(ΣυνδΑθρ!$C$2:$C$100,$F173,1)/INDEX(ΣυνδΑθρ!$J$2:$J$96,$F173,1),IF($D173&lt;&gt;"",$G173*INDEX(Υλικά!$H$3:$H$130,$F173,1)/INDEX(Υλικά!$E$3:$E$130,$F173,1),0))</f>
        <v>12.275</v>
      </c>
      <c r="J173" s="18">
        <f>IF($C173&lt;&gt;"",$G173*INDEX(ΣυνδΑθρ!$D$2:$D$96,$F173,1)/INDEX(ΣυνδΑθρ!$J$2:$J$96,$F173,1),IF($D173&lt;&gt;"",$G173*INDEX(Υλικά!$I$3:$I$130,$F173,1)/INDEX(Υλικά!$E$3:$E$130,$F173,1),0))</f>
        <v>13.815000000000001</v>
      </c>
      <c r="K173" s="16">
        <f>$H173*Ref!$B$2</f>
        <v>26.22</v>
      </c>
      <c r="L173" s="17">
        <f>$I173*Ref!$B$3</f>
        <v>49.1</v>
      </c>
      <c r="M173" s="18">
        <f>$J173*Ref!$B$4</f>
        <v>124.33500000000001</v>
      </c>
      <c r="N173" s="18">
        <f>IF($C173&lt;&gt;"",0,IF($D173&lt;&gt;"",$G173*INDEX(Υλικά!$J$3:$J$130,$F173,1)/INDEX(Υλικά!$E$3:$E$130,$F173,1),0))</f>
        <v>0</v>
      </c>
      <c r="O173" s="19">
        <f t="shared" si="2"/>
        <v>199.655</v>
      </c>
      <c r="P173" s="3" t="s">
        <v>127</v>
      </c>
    </row>
    <row r="174" spans="1:16" x14ac:dyDescent="0.35">
      <c r="A174" s="15">
        <v>43684</v>
      </c>
      <c r="B174" s="7">
        <v>0.75</v>
      </c>
      <c r="C174" s="3"/>
      <c r="D174" s="3" t="s">
        <v>58</v>
      </c>
      <c r="E174" s="3" t="str">
        <f>IF(C174&lt;&gt;"",INDEX(ΣυνδΑθρ!$I$2:$I$96,MATCH(C174,ΣυνδΑθρ!$A$2:$A$100,0),1),IF(D174&lt;&gt;"",INDEX(Υλικά!$D$3:$D$140,MATCH(D174,Υλικά!$B$3:$B$140,0),1),""))</f>
        <v>gr</v>
      </c>
      <c r="F174" s="10">
        <f>IF(C174&lt;&gt;"",MATCH($C174,ΣυνδΑθρ!$A$2:$A$100,0),IF(D174&lt;&gt;"",MATCH($D174,Υλικά!$B$3:$B$130,0),0))</f>
        <v>12</v>
      </c>
      <c r="G174" s="3">
        <v>50</v>
      </c>
      <c r="H174" s="16">
        <f>IF($C174&lt;&gt;"",$G174*INDEX(ΣυνδΑθρ!$B$2:$B$96,$F174,1)/INDEX(ΣυνδΑθρ!$J$2:$J$96,$F174,1),IF($D174&lt;&gt;"",$G174*INDEX(Υλικά!$G$3:$G$130,$F174,1)/INDEX(Υλικά!$E$3:$E$130,$F174,1),0))</f>
        <v>1.65</v>
      </c>
      <c r="I174" s="17">
        <f>IF($C174&lt;&gt;"",$G174*INDEX(ΣυνδΑθρ!$C$2:$C$100,$F174,1)/INDEX(ΣυνδΑθρ!$J$2:$J$96,$F174,1),IF($D174&lt;&gt;"",$G174*INDEX(Υλικά!$H$3:$H$130,$F174,1)/INDEX(Υλικά!$E$3:$E$130,$F174,1),0))</f>
        <v>2.35</v>
      </c>
      <c r="J174" s="18">
        <f>IF($C174&lt;&gt;"",$G174*INDEX(ΣυνδΑθρ!$D$2:$D$96,$F174,1)/INDEX(ΣυνδΑθρ!$J$2:$J$96,$F174,1),IF($D174&lt;&gt;"",$G174*INDEX(Υλικά!$I$3:$I$130,$F174,1)/INDEX(Υλικά!$E$3:$E$130,$F174,1),0))</f>
        <v>0.75</v>
      </c>
      <c r="K174" s="16">
        <f>$H174*Ref!$B$2</f>
        <v>6.6</v>
      </c>
      <c r="L174" s="17">
        <f>$I174*Ref!$B$3</f>
        <v>9.4</v>
      </c>
      <c r="M174" s="18">
        <f>$J174*Ref!$B$4</f>
        <v>6.75</v>
      </c>
      <c r="N174" s="18">
        <f>IF($C174&lt;&gt;"",0,IF($D174&lt;&gt;"",$G174*INDEX(Υλικά!$J$3:$J$130,$F174,1)/INDEX(Υλικά!$E$3:$E$130,$F174,1),0))</f>
        <v>0</v>
      </c>
      <c r="O174" s="19">
        <f t="shared" si="2"/>
        <v>22.75</v>
      </c>
      <c r="P174" s="3"/>
    </row>
    <row r="175" spans="1:16" x14ac:dyDescent="0.35">
      <c r="A175" s="15">
        <v>43684</v>
      </c>
      <c r="B175" s="7">
        <v>0.875</v>
      </c>
      <c r="C175" s="3"/>
      <c r="D175" s="3" t="s">
        <v>14</v>
      </c>
      <c r="E175" s="3" t="str">
        <f>IF(C175&lt;&gt;"",INDEX(ΣυνδΑθρ!$I$2:$I$96,MATCH(C175,ΣυνδΑθρ!$A$2:$A$100,0),1),IF(D175&lt;&gt;"",INDEX(Υλικά!$D$3:$D$140,MATCH(D175,Υλικά!$B$3:$B$140,0),1),""))</f>
        <v>slc</v>
      </c>
      <c r="F175" s="10">
        <f>IF(C175&lt;&gt;"",MATCH($C175,ΣυνδΑθρ!$A$2:$A$100,0),IF(D175&lt;&gt;"",MATCH($D175,Υλικά!$B$3:$B$130,0),0))</f>
        <v>7</v>
      </c>
      <c r="G175" s="3">
        <v>2</v>
      </c>
      <c r="H175" s="16">
        <f>IF($C175&lt;&gt;"",$G175*INDEX(ΣυνδΑθρ!$B$2:$B$96,$F175,1)/INDEX(ΣυνδΑθρ!$J$2:$J$96,$F175,1),IF($D175&lt;&gt;"",$G175*INDEX(Υλικά!$G$3:$G$130,$F175,1)/INDEX(Υλικά!$E$3:$E$130,$F175,1),0))</f>
        <v>5.6</v>
      </c>
      <c r="I175" s="17">
        <f>IF($C175&lt;&gt;"",$G175*INDEX(ΣυνδΑθρ!$C$2:$C$100,$F175,1)/INDEX(ΣυνδΑθρ!$J$2:$J$96,$F175,1),IF($D175&lt;&gt;"",$G175*INDEX(Υλικά!$H$3:$H$130,$F175,1)/INDEX(Υλικά!$E$3:$E$130,$F175,1),0))</f>
        <v>1.6</v>
      </c>
      <c r="J175" s="18">
        <f>IF($C175&lt;&gt;"",$G175*INDEX(ΣυνδΑθρ!$D$2:$D$96,$F175,1)/INDEX(ΣυνδΑθρ!$J$2:$J$96,$F175,1),IF($D175&lt;&gt;"",$G175*INDEX(Υλικά!$I$3:$I$130,$F175,1)/INDEX(Υλικά!$E$3:$E$130,$F175,1),0))</f>
        <v>0.8</v>
      </c>
      <c r="K175" s="16">
        <f>$H175*Ref!$B$2</f>
        <v>22.4</v>
      </c>
      <c r="L175" s="17">
        <f>$I175*Ref!$B$3</f>
        <v>6.4</v>
      </c>
      <c r="M175" s="18">
        <f>$J175*Ref!$B$4</f>
        <v>7.2</v>
      </c>
      <c r="N175" s="18">
        <f>IF($C175&lt;&gt;"",0,IF($D175&lt;&gt;"",$G175*INDEX(Υλικά!$J$3:$J$130,$F175,1)/INDEX(Υλικά!$E$3:$E$130,$F175,1),0))</f>
        <v>0</v>
      </c>
      <c r="O175" s="19">
        <f t="shared" si="2"/>
        <v>36</v>
      </c>
      <c r="P175" s="3"/>
    </row>
    <row r="176" spans="1:16" x14ac:dyDescent="0.35">
      <c r="A176" s="15">
        <v>43684</v>
      </c>
      <c r="B176" s="7">
        <v>0.89583333333333337</v>
      </c>
      <c r="C176" s="3"/>
      <c r="D176" s="3" t="s">
        <v>32</v>
      </c>
      <c r="E176" s="3" t="str">
        <f>IF(C176&lt;&gt;"",INDEX(ΣυνδΑθρ!$I$2:$I$96,MATCH(C176,ΣυνδΑθρ!$A$2:$A$100,0),1),IF(D176&lt;&gt;"",INDEX(Υλικά!$D$3:$D$140,MATCH(D176,Υλικά!$B$3:$B$140,0),1),""))</f>
        <v>gr</v>
      </c>
      <c r="F176" s="10">
        <f>IF(C176&lt;&gt;"",MATCH($C176,ΣυνδΑθρ!$A$2:$A$100,0),IF(D176&lt;&gt;"",MATCH($D176,Υλικά!$B$3:$B$130,0),0))</f>
        <v>14</v>
      </c>
      <c r="G176" s="3">
        <v>200</v>
      </c>
      <c r="H176" s="16">
        <f>IF($C176&lt;&gt;"",$G176*INDEX(ΣυνδΑθρ!$B$2:$B$96,$F176,1)/INDEX(ΣυνδΑθρ!$J$2:$J$96,$F176,1),IF($D176&lt;&gt;"",$G176*INDEX(Υλικά!$G$3:$G$130,$F176,1)/INDEX(Υλικά!$E$3:$E$130,$F176,1),0))</f>
        <v>16</v>
      </c>
      <c r="I176" s="17">
        <f>IF($C176&lt;&gt;"",$G176*INDEX(ΣυνδΑθρ!$C$2:$C$100,$F176,1)/INDEX(ΣυνδΑθρ!$J$2:$J$96,$F176,1),IF($D176&lt;&gt;"",$G176*INDEX(Υλικά!$H$3:$H$130,$F176,1)/INDEX(Υλικά!$E$3:$E$130,$F176,1),0))</f>
        <v>8</v>
      </c>
      <c r="J176" s="18">
        <f>IF($C176&lt;&gt;"",$G176*INDEX(ΣυνδΑθρ!$D$2:$D$96,$F176,1)/INDEX(ΣυνδΑθρ!$J$2:$J$96,$F176,1),IF($D176&lt;&gt;"",$G176*INDEX(Υλικά!$I$3:$I$130,$F176,1)/INDEX(Υλικά!$E$3:$E$130,$F176,1),0))</f>
        <v>4</v>
      </c>
      <c r="K176" s="16">
        <f>$H176*Ref!$B$2</f>
        <v>64</v>
      </c>
      <c r="L176" s="17">
        <f>$I176*Ref!$B$3</f>
        <v>32</v>
      </c>
      <c r="M176" s="18">
        <f>$J176*Ref!$B$4</f>
        <v>36</v>
      </c>
      <c r="N176" s="18">
        <f>IF($C176&lt;&gt;"",0,IF($D176&lt;&gt;"",$G176*INDEX(Υλικά!$J$3:$J$130,$F176,1)/INDEX(Υλικά!$E$3:$E$130,$F176,1),0))</f>
        <v>0</v>
      </c>
      <c r="O176" s="19">
        <f t="shared" si="2"/>
        <v>132</v>
      </c>
      <c r="P176" s="3"/>
    </row>
    <row r="177" spans="1:16" x14ac:dyDescent="0.35">
      <c r="A177" s="15">
        <v>43684</v>
      </c>
      <c r="B177" s="7">
        <v>0.89583333333333337</v>
      </c>
      <c r="C177" s="3"/>
      <c r="D177" s="3" t="s">
        <v>76</v>
      </c>
      <c r="E177" s="3" t="str">
        <f>IF(C177&lt;&gt;"",INDEX(ΣυνδΑθρ!$I$2:$I$96,MATCH(C177,ΣυνδΑθρ!$A$2:$A$100,0),1),IF(D177&lt;&gt;"",INDEX(Υλικά!$D$3:$D$140,MATCH(D177,Υλικά!$B$3:$B$140,0),1),""))</f>
        <v>gr</v>
      </c>
      <c r="F177" s="10">
        <f>IF(C177&lt;&gt;"",MATCH($C177,ΣυνδΑθρ!$A$2:$A$100,0),IF(D177&lt;&gt;"",MATCH($D177,Υλικά!$B$3:$B$130,0),0))</f>
        <v>29</v>
      </c>
      <c r="G177" s="3">
        <v>390</v>
      </c>
      <c r="H177" s="16">
        <f>IF($C177&lt;&gt;"",$G177*INDEX(ΣυνδΑθρ!$B$2:$B$96,$F177,1)/INDEX(ΣυνδΑθρ!$J$2:$J$96,$F177,1),IF($D177&lt;&gt;"",$G177*INDEX(Υλικά!$G$3:$G$130,$F177,1)/INDEX(Υλικά!$E$3:$E$130,$F177,1),0))</f>
        <v>0</v>
      </c>
      <c r="I177" s="17">
        <f>IF($C177&lt;&gt;"",$G177*INDEX(ΣυνδΑθρ!$C$2:$C$100,$F177,1)/INDEX(ΣυνδΑθρ!$J$2:$J$96,$F177,1),IF($D177&lt;&gt;"",$G177*INDEX(Υλικά!$H$3:$H$130,$F177,1)/INDEX(Υλικά!$E$3:$E$130,$F177,1),0))</f>
        <v>37.83</v>
      </c>
      <c r="J177" s="18">
        <f>IF($C177&lt;&gt;"",$G177*INDEX(ΣυνδΑθρ!$D$2:$D$96,$F177,1)/INDEX(ΣυνδΑθρ!$J$2:$J$96,$F177,1),IF($D177&lt;&gt;"",$G177*INDEX(Υλικά!$I$3:$I$130,$F177,1)/INDEX(Υλικά!$E$3:$E$130,$F177,1),0))</f>
        <v>0</v>
      </c>
      <c r="K177" s="16">
        <f>$H177*Ref!$B$2</f>
        <v>0</v>
      </c>
      <c r="L177" s="17">
        <f>$I177*Ref!$B$3</f>
        <v>151.32</v>
      </c>
      <c r="M177" s="18">
        <f>$J177*Ref!$B$4</f>
        <v>0</v>
      </c>
      <c r="N177" s="18">
        <f>IF($C177&lt;&gt;"",0,IF($D177&lt;&gt;"",$G177*INDEX(Υλικά!$J$3:$J$130,$F177,1)/INDEX(Υλικά!$E$3:$E$130,$F177,1),0))</f>
        <v>0</v>
      </c>
      <c r="O177" s="19">
        <f t="shared" si="2"/>
        <v>151.32</v>
      </c>
      <c r="P177" s="3"/>
    </row>
    <row r="178" spans="1:16" x14ac:dyDescent="0.35">
      <c r="A178" s="15">
        <v>43685</v>
      </c>
      <c r="B178" s="7">
        <v>0.20833333333333334</v>
      </c>
      <c r="C178" s="3"/>
      <c r="D178" s="3" t="s">
        <v>14</v>
      </c>
      <c r="E178" s="3" t="str">
        <f>IF(C178&lt;&gt;"",INDEX(ΣυνδΑθρ!$I$2:$I$96,MATCH(C178,ΣυνδΑθρ!$A$2:$A$100,0),1),IF(D178&lt;&gt;"",INDEX(Υλικά!$D$3:$D$140,MATCH(D178,Υλικά!$B$3:$B$140,0),1),""))</f>
        <v>slc</v>
      </c>
      <c r="F178" s="10">
        <f>IF(C178&lt;&gt;"",MATCH($C178,ΣυνδΑθρ!$A$2:$A$100,0),IF(D178&lt;&gt;"",MATCH($D178,Υλικά!$B$3:$B$130,0),0))</f>
        <v>7</v>
      </c>
      <c r="G178" s="3">
        <v>1</v>
      </c>
      <c r="H178" s="16">
        <f>IF($C178&lt;&gt;"",$G178*INDEX(ΣυνδΑθρ!$B$2:$B$96,$F178,1)/INDEX(ΣυνδΑθρ!$J$2:$J$96,$F178,1),IF($D178&lt;&gt;"",$G178*INDEX(Υλικά!$G$3:$G$130,$F178,1)/INDEX(Υλικά!$E$3:$E$130,$F178,1),0))</f>
        <v>2.8</v>
      </c>
      <c r="I178" s="17">
        <f>IF($C178&lt;&gt;"",$G178*INDEX(ΣυνδΑθρ!$C$2:$C$100,$F178,1)/INDEX(ΣυνδΑθρ!$J$2:$J$96,$F178,1),IF($D178&lt;&gt;"",$G178*INDEX(Υλικά!$H$3:$H$130,$F178,1)/INDEX(Υλικά!$E$3:$E$130,$F178,1),0))</f>
        <v>0.8</v>
      </c>
      <c r="J178" s="18">
        <f>IF($C178&lt;&gt;"",$G178*INDEX(ΣυνδΑθρ!$D$2:$D$96,$F178,1)/INDEX(ΣυνδΑθρ!$J$2:$J$96,$F178,1),IF($D178&lt;&gt;"",$G178*INDEX(Υλικά!$I$3:$I$130,$F178,1)/INDEX(Υλικά!$E$3:$E$130,$F178,1),0))</f>
        <v>0.4</v>
      </c>
      <c r="K178" s="16">
        <f>$H178*Ref!$B$2</f>
        <v>11.2</v>
      </c>
      <c r="L178" s="17">
        <f>$I178*Ref!$B$3</f>
        <v>3.2</v>
      </c>
      <c r="M178" s="18">
        <f>$J178*Ref!$B$4</f>
        <v>3.6</v>
      </c>
      <c r="N178" s="18">
        <f>IF($C178&lt;&gt;"",0,IF($D178&lt;&gt;"",$G178*INDEX(Υλικά!$J$3:$J$130,$F178,1)/INDEX(Υλικά!$E$3:$E$130,$F178,1),0))</f>
        <v>0</v>
      </c>
      <c r="O178" s="19">
        <f t="shared" si="2"/>
        <v>18</v>
      </c>
      <c r="P178" s="3"/>
    </row>
    <row r="179" spans="1:16" x14ac:dyDescent="0.35">
      <c r="A179" s="15">
        <v>43685</v>
      </c>
      <c r="B179" s="7">
        <v>0.30208333333333331</v>
      </c>
      <c r="C179" s="3" t="s">
        <v>51</v>
      </c>
      <c r="D179" s="3"/>
      <c r="E179" s="3" t="str">
        <f>IF(C179&lt;&gt;"",INDEX(ΣυνδΑθρ!$I$2:$I$96,MATCH(C179,ΣυνδΑθρ!$A$2:$A$100,0),1),IF(D179&lt;&gt;"",INDEX(Υλικά!$D$3:$D$140,MATCH(D179,Υλικά!$B$3:$B$140,0),1),""))</f>
        <v>pc</v>
      </c>
      <c r="F179" s="10">
        <f>IF(C179&lt;&gt;"",MATCH($C179,ΣυνδΑθρ!$A$2:$A$100,0),IF(D179&lt;&gt;"",MATCH($D179,Υλικά!$B$3:$B$130,0),0))</f>
        <v>3</v>
      </c>
      <c r="G179" s="3">
        <v>1</v>
      </c>
      <c r="H179" s="16">
        <f>IF($C179&lt;&gt;"",$G179*INDEX(ΣυνδΑθρ!$B$2:$B$96,$F179,1)/INDEX(ΣυνδΑθρ!$J$2:$J$96,$F179,1),IF($D179&lt;&gt;"",$G179*INDEX(Υλικά!$G$3:$G$130,$F179,1)/INDEX(Υλικά!$E$3:$E$130,$F179,1),0))</f>
        <v>23.299999999999997</v>
      </c>
      <c r="I179" s="17">
        <f>IF($C179&lt;&gt;"",$G179*INDEX(ΣυνδΑθρ!$C$2:$C$100,$F179,1)/INDEX(ΣυνδΑθρ!$J$2:$J$96,$F179,1),IF($D179&lt;&gt;"",$G179*INDEX(Υλικά!$H$3:$H$130,$F179,1)/INDEX(Υλικά!$E$3:$E$130,$F179,1),0))</f>
        <v>36.5</v>
      </c>
      <c r="J179" s="18">
        <f>IF($C179&lt;&gt;"",$G179*INDEX(ΣυνδΑθρ!$D$2:$D$96,$F179,1)/INDEX(ΣυνδΑθρ!$J$2:$J$96,$F179,1),IF($D179&lt;&gt;"",$G179*INDEX(Υλικά!$I$3:$I$130,$F179,1)/INDEX(Υλικά!$E$3:$E$130,$F179,1),0))</f>
        <v>11.600000000000001</v>
      </c>
      <c r="K179" s="16">
        <f>$H179*Ref!$B$2</f>
        <v>93.199999999999989</v>
      </c>
      <c r="L179" s="17">
        <f>$I179*Ref!$B$3</f>
        <v>146</v>
      </c>
      <c r="M179" s="18">
        <f>$J179*Ref!$B$4</f>
        <v>104.4</v>
      </c>
      <c r="N179" s="18">
        <f>IF($C179&lt;&gt;"",0,IF($D179&lt;&gt;"",$G179*INDEX(Υλικά!$J$3:$J$130,$F179,1)/INDEX(Υλικά!$E$3:$E$130,$F179,1),0))</f>
        <v>0</v>
      </c>
      <c r="O179" s="19">
        <f t="shared" si="2"/>
        <v>343.6</v>
      </c>
      <c r="P179" s="3"/>
    </row>
    <row r="180" spans="1:16" x14ac:dyDescent="0.35">
      <c r="A180" s="15">
        <v>43685</v>
      </c>
      <c r="B180" s="7">
        <v>0.5</v>
      </c>
      <c r="C180" s="3"/>
      <c r="D180" s="3" t="s">
        <v>14</v>
      </c>
      <c r="E180" s="3" t="str">
        <f>IF(C180&lt;&gt;"",INDEX(ΣυνδΑθρ!$I$2:$I$96,MATCH(C180,ΣυνδΑθρ!$A$2:$A$100,0),1),IF(D180&lt;&gt;"",INDEX(Υλικά!$D$3:$D$140,MATCH(D180,Υλικά!$B$3:$B$140,0),1),""))</f>
        <v>slc</v>
      </c>
      <c r="F180" s="10">
        <f>IF(C180&lt;&gt;"",MATCH($C180,ΣυνδΑθρ!$A$2:$A$100,0),IF(D180&lt;&gt;"",MATCH($D180,Υλικά!$B$3:$B$130,0),0))</f>
        <v>7</v>
      </c>
      <c r="G180" s="3">
        <v>1</v>
      </c>
      <c r="H180" s="16">
        <f>IF($C180&lt;&gt;"",$G180*INDEX(ΣυνδΑθρ!$B$2:$B$96,$F180,1)/INDEX(ΣυνδΑθρ!$J$2:$J$96,$F180,1),IF($D180&lt;&gt;"",$G180*INDEX(Υλικά!$G$3:$G$130,$F180,1)/INDEX(Υλικά!$E$3:$E$130,$F180,1),0))</f>
        <v>2.8</v>
      </c>
      <c r="I180" s="17">
        <f>IF($C180&lt;&gt;"",$G180*INDEX(ΣυνδΑθρ!$C$2:$C$100,$F180,1)/INDEX(ΣυνδΑθρ!$J$2:$J$96,$F180,1),IF($D180&lt;&gt;"",$G180*INDEX(Υλικά!$H$3:$H$130,$F180,1)/INDEX(Υλικά!$E$3:$E$130,$F180,1),0))</f>
        <v>0.8</v>
      </c>
      <c r="J180" s="18">
        <f>IF($C180&lt;&gt;"",$G180*INDEX(ΣυνδΑθρ!$D$2:$D$96,$F180,1)/INDEX(ΣυνδΑθρ!$J$2:$J$96,$F180,1),IF($D180&lt;&gt;"",$G180*INDEX(Υλικά!$I$3:$I$130,$F180,1)/INDEX(Υλικά!$E$3:$E$130,$F180,1),0))</f>
        <v>0.4</v>
      </c>
      <c r="K180" s="16">
        <f>$H180*Ref!$B$2</f>
        <v>11.2</v>
      </c>
      <c r="L180" s="17">
        <f>$I180*Ref!$B$3</f>
        <v>3.2</v>
      </c>
      <c r="M180" s="18">
        <f>$J180*Ref!$B$4</f>
        <v>3.6</v>
      </c>
      <c r="N180" s="18">
        <f>IF($C180&lt;&gt;"",0,IF($D180&lt;&gt;"",$G180*INDEX(Υλικά!$J$3:$J$130,$F180,1)/INDEX(Υλικά!$E$3:$E$130,$F180,1),0))</f>
        <v>0</v>
      </c>
      <c r="O180" s="19">
        <f t="shared" si="2"/>
        <v>18</v>
      </c>
      <c r="P180" s="3"/>
    </row>
    <row r="181" spans="1:16" x14ac:dyDescent="0.35">
      <c r="A181" s="15">
        <v>43685</v>
      </c>
      <c r="B181" s="7">
        <v>0.57291666666666663</v>
      </c>
      <c r="C181" s="3" t="s">
        <v>119</v>
      </c>
      <c r="D181" s="3"/>
      <c r="E181" s="3" t="str">
        <f>IF(C181&lt;&gt;"",INDEX(ΣυνδΑθρ!$I$2:$I$96,MATCH(C181,ΣυνδΑθρ!$A$2:$A$100,0),1),IF(D181&lt;&gt;"",INDEX(Υλικά!$D$3:$D$140,MATCH(D181,Υλικά!$B$3:$B$140,0),1),""))</f>
        <v>gr</v>
      </c>
      <c r="F181" s="10">
        <f>IF(C181&lt;&gt;"",MATCH($C181,ΣυνδΑθρ!$A$2:$A$100,0),IF(D181&lt;&gt;"",MATCH($D181,Υλικά!$B$3:$B$130,0),0))</f>
        <v>10</v>
      </c>
      <c r="G181" s="3">
        <v>240</v>
      </c>
      <c r="H181" s="16">
        <f>IF($C181&lt;&gt;"",$G181*INDEX(ΣυνδΑθρ!$B$2:$B$96,$F181,1)/INDEX(ΣυνδΑθρ!$J$2:$J$96,$F181,1),IF($D181&lt;&gt;"",$G181*INDEX(Υλικά!$G$3:$G$130,$F181,1)/INDEX(Υλικά!$E$3:$E$130,$F181,1),0))</f>
        <v>35.36509090909091</v>
      </c>
      <c r="I181" s="17">
        <f>IF($C181&lt;&gt;"",$G181*INDEX(ΣυνδΑθρ!$C$2:$C$100,$F181,1)/INDEX(ΣυνδΑθρ!$J$2:$J$96,$F181,1),IF($D181&lt;&gt;"",$G181*INDEX(Υλικά!$H$3:$H$130,$F181,1)/INDEX(Υλικά!$E$3:$E$130,$F181,1),0))</f>
        <v>13.18090909090909</v>
      </c>
      <c r="J181" s="18">
        <f>IF($C181&lt;&gt;"",$G181*INDEX(ΣυνδΑθρ!$D$2:$D$96,$F181,1)/INDEX(ΣυνδΑθρ!$J$2:$J$96,$F181,1),IF($D181&lt;&gt;"",$G181*INDEX(Υλικά!$I$3:$I$130,$F181,1)/INDEX(Υλικά!$E$3:$E$130,$F181,1),0))</f>
        <v>6.074727272727273</v>
      </c>
      <c r="K181" s="16">
        <f>$H181*Ref!$B$2</f>
        <v>141.46036363636364</v>
      </c>
      <c r="L181" s="17">
        <f>$I181*Ref!$B$3</f>
        <v>52.723636363636359</v>
      </c>
      <c r="M181" s="18">
        <f>$J181*Ref!$B$4</f>
        <v>54.672545454545457</v>
      </c>
      <c r="N181" s="18">
        <f>IF($C181&lt;&gt;"",0,IF($D181&lt;&gt;"",$G181*INDEX(Υλικά!$J$3:$J$130,$F181,1)/INDEX(Υλικά!$E$3:$E$130,$F181,1),0))</f>
        <v>0</v>
      </c>
      <c r="O181" s="19">
        <f t="shared" si="2"/>
        <v>248.85654545454545</v>
      </c>
      <c r="P181" s="3"/>
    </row>
    <row r="182" spans="1:16" x14ac:dyDescent="0.35">
      <c r="A182" s="15">
        <v>43685</v>
      </c>
      <c r="B182" s="7">
        <v>0.57291666666666663</v>
      </c>
      <c r="C182" s="3"/>
      <c r="D182" s="3" t="s">
        <v>42</v>
      </c>
      <c r="E182" s="3" t="str">
        <f>IF(C182&lt;&gt;"",INDEX(ΣυνδΑθρ!$I$2:$I$96,MATCH(C182,ΣυνδΑθρ!$A$2:$A$100,0),1),IF(D182&lt;&gt;"",INDEX(Υλικά!$D$3:$D$140,MATCH(D182,Υλικά!$B$3:$B$140,0),1),""))</f>
        <v>gr</v>
      </c>
      <c r="F182" s="10">
        <f>IF(C182&lt;&gt;"",MATCH($C182,ΣυνδΑθρ!$A$2:$A$100,0),IF(D182&lt;&gt;"",MATCH($D182,Υλικά!$B$3:$B$130,0),0))</f>
        <v>16</v>
      </c>
      <c r="G182" s="3">
        <v>100</v>
      </c>
      <c r="H182" s="16">
        <f>IF($C182&lt;&gt;"",$G182*INDEX(ΣυνδΑθρ!$B$2:$B$96,$F182,1)/INDEX(ΣυνδΑθρ!$J$2:$J$96,$F182,1),IF($D182&lt;&gt;"",$G182*INDEX(Υλικά!$G$3:$G$130,$F182,1)/INDEX(Υλικά!$E$3:$E$130,$F182,1),0))</f>
        <v>0.9</v>
      </c>
      <c r="I182" s="17">
        <f>IF($C182&lt;&gt;"",$G182*INDEX(ΣυνδΑθρ!$C$2:$C$100,$F182,1)/INDEX(ΣυνδΑθρ!$J$2:$J$96,$F182,1),IF($D182&lt;&gt;"",$G182*INDEX(Υλικά!$H$3:$H$130,$F182,1)/INDEX(Υλικά!$E$3:$E$130,$F182,1),0))</f>
        <v>3.9</v>
      </c>
      <c r="J182" s="18">
        <f>IF($C182&lt;&gt;"",$G182*INDEX(ΣυνδΑθρ!$D$2:$D$96,$F182,1)/INDEX(ΣυνδΑθρ!$J$2:$J$96,$F182,1),IF($D182&lt;&gt;"",$G182*INDEX(Υλικά!$I$3:$I$130,$F182,1)/INDEX(Υλικά!$E$3:$E$130,$F182,1),0))</f>
        <v>0.2</v>
      </c>
      <c r="K182" s="16">
        <f>$H182*Ref!$B$2</f>
        <v>3.6</v>
      </c>
      <c r="L182" s="17">
        <f>$I182*Ref!$B$3</f>
        <v>15.6</v>
      </c>
      <c r="M182" s="18">
        <f>$J182*Ref!$B$4</f>
        <v>1.8</v>
      </c>
      <c r="N182" s="18">
        <f>IF($C182&lt;&gt;"",0,IF($D182&lt;&gt;"",$G182*INDEX(Υλικά!$J$3:$J$130,$F182,1)/INDEX(Υλικά!$E$3:$E$130,$F182,1),0))</f>
        <v>0</v>
      </c>
      <c r="O182" s="19">
        <f t="shared" si="2"/>
        <v>21</v>
      </c>
      <c r="P182" s="3"/>
    </row>
    <row r="183" spans="1:16" x14ac:dyDescent="0.35">
      <c r="A183" s="15">
        <v>43685</v>
      </c>
      <c r="B183" s="7">
        <v>0.57291666666666696</v>
      </c>
      <c r="C183" s="3"/>
      <c r="D183" s="3" t="s">
        <v>43</v>
      </c>
      <c r="E183" s="3" t="str">
        <f>IF(C183&lt;&gt;"",INDEX(ΣυνδΑθρ!$I$2:$I$96,MATCH(C183,ΣυνδΑθρ!$A$2:$A$100,0),1),IF(D183&lt;&gt;"",INDEX(Υλικά!$D$3:$D$140,MATCH(D183,Υλικά!$B$3:$B$140,0),1),""))</f>
        <v>gr</v>
      </c>
      <c r="F183" s="10">
        <f>IF(C183&lt;&gt;"",MATCH($C183,ΣυνδΑθρ!$A$2:$A$100,0),IF(D183&lt;&gt;"",MATCH($D183,Υλικά!$B$3:$B$130,0),0))</f>
        <v>17</v>
      </c>
      <c r="G183" s="3">
        <v>70</v>
      </c>
      <c r="H183" s="16">
        <f>IF($C183&lt;&gt;"",$G183*INDEX(ΣυνδΑθρ!$B$2:$B$96,$F183,1)/INDEX(ΣυνδΑθρ!$J$2:$J$96,$F183,1),IF($D183&lt;&gt;"",$G183*INDEX(Υλικά!$G$3:$G$130,$F183,1)/INDEX(Υλικά!$E$3:$E$130,$F183,1),0))</f>
        <v>0.49</v>
      </c>
      <c r="I183" s="17">
        <f>IF($C183&lt;&gt;"",$G183*INDEX(ΣυνδΑθρ!$C$2:$C$100,$F183,1)/INDEX(ΣυνδΑθρ!$J$2:$J$96,$F183,1),IF($D183&lt;&gt;"",$G183*INDEX(Υλικά!$H$3:$H$130,$F183,1)/INDEX(Υλικά!$E$3:$E$130,$F183,1),0))</f>
        <v>2.52</v>
      </c>
      <c r="J183" s="18">
        <f>IF($C183&lt;&gt;"",$G183*INDEX(ΣυνδΑθρ!$D$2:$D$96,$F183,1)/INDEX(ΣυνδΑθρ!$J$2:$J$96,$F183,1),IF($D183&lt;&gt;"",$G183*INDEX(Υλικά!$I$3:$I$130,$F183,1)/INDEX(Υλικά!$E$3:$E$130,$F183,1),0))</f>
        <v>7.0000000000000007E-2</v>
      </c>
      <c r="K183" s="16">
        <f>$H183*Ref!$B$2</f>
        <v>1.96</v>
      </c>
      <c r="L183" s="17">
        <f>$I183*Ref!$B$3</f>
        <v>10.08</v>
      </c>
      <c r="M183" s="18">
        <f>$J183*Ref!$B$4</f>
        <v>0.63000000000000012</v>
      </c>
      <c r="N183" s="18">
        <f>IF($C183&lt;&gt;"",0,IF($D183&lt;&gt;"",$G183*INDEX(Υλικά!$J$3:$J$130,$F183,1)/INDEX(Υλικά!$E$3:$E$130,$F183,1),0))</f>
        <v>0</v>
      </c>
      <c r="O183" s="19">
        <f t="shared" si="2"/>
        <v>12.67</v>
      </c>
      <c r="P183" s="3"/>
    </row>
    <row r="184" spans="1:16" x14ac:dyDescent="0.35">
      <c r="A184" s="15">
        <v>43685</v>
      </c>
      <c r="B184" s="7">
        <v>0.57291666666666696</v>
      </c>
      <c r="C184" s="3"/>
      <c r="D184" s="3" t="s">
        <v>128</v>
      </c>
      <c r="E184" s="3" t="str">
        <f>IF(C184&lt;&gt;"",INDEX(ΣυνδΑθρ!$I$2:$I$96,MATCH(C184,ΣυνδΑθρ!$A$2:$A$100,0),1),IF(D184&lt;&gt;"",INDEX(Υλικά!$D$3:$D$140,MATCH(D184,Υλικά!$B$3:$B$140,0),1),""))</f>
        <v>gr</v>
      </c>
      <c r="F184" s="10">
        <f>IF(C184&lt;&gt;"",MATCH($C184,ΣυνδΑθρ!$A$2:$A$100,0),IF(D184&lt;&gt;"",MATCH($D184,Υλικά!$B$3:$B$130,0),0))</f>
        <v>50</v>
      </c>
      <c r="G184" s="3">
        <v>130</v>
      </c>
      <c r="H184" s="16">
        <f>IF($C184&lt;&gt;"",$G184*INDEX(ΣυνδΑθρ!$B$2:$B$96,$F184,1)/INDEX(ΣυνδΑθρ!$J$2:$J$96,$F184,1),IF($D184&lt;&gt;"",$G184*INDEX(Υλικά!$G$3:$G$130,$F184,1)/INDEX(Υλικά!$E$3:$E$130,$F184,1),0))</f>
        <v>2.6</v>
      </c>
      <c r="I184" s="17">
        <f>IF($C184&lt;&gt;"",$G184*INDEX(ΣυνδΑθρ!$C$2:$C$100,$F184,1)/INDEX(ΣυνδΑθρ!$J$2:$J$96,$F184,1),IF($D184&lt;&gt;"",$G184*INDEX(Υλικά!$H$3:$H$130,$F184,1)/INDEX(Υλικά!$E$3:$E$130,$F184,1),0))</f>
        <v>22.1</v>
      </c>
      <c r="J184" s="18">
        <f>IF($C184&lt;&gt;"",$G184*INDEX(ΣυνδΑθρ!$D$2:$D$96,$F184,1)/INDEX(ΣυνδΑθρ!$J$2:$J$96,$F184,1),IF($D184&lt;&gt;"",$G184*INDEX(Υλικά!$I$3:$I$130,$F184,1)/INDEX(Υλικά!$E$3:$E$130,$F184,1),0))</f>
        <v>0</v>
      </c>
      <c r="K184" s="16">
        <f>$H184*Ref!$B$2</f>
        <v>10.4</v>
      </c>
      <c r="L184" s="17">
        <f>$I184*Ref!$B$3</f>
        <v>88.4</v>
      </c>
      <c r="M184" s="18">
        <f>$J184*Ref!$B$4</f>
        <v>0</v>
      </c>
      <c r="N184" s="18">
        <f>IF($C184&lt;&gt;"",0,IF($D184&lt;&gt;"",$G184*INDEX(Υλικά!$J$3:$J$130,$F184,1)/INDEX(Υλικά!$E$3:$E$130,$F184,1),0))</f>
        <v>0</v>
      </c>
      <c r="O184" s="19">
        <f t="shared" si="2"/>
        <v>98.800000000000011</v>
      </c>
      <c r="P184" s="3"/>
    </row>
    <row r="185" spans="1:16" x14ac:dyDescent="0.35">
      <c r="A185" s="15">
        <v>43685</v>
      </c>
      <c r="B185" s="7">
        <v>0.71875</v>
      </c>
      <c r="C185" s="3"/>
      <c r="D185" s="3" t="s">
        <v>58</v>
      </c>
      <c r="E185" s="3" t="str">
        <f>IF(C185&lt;&gt;"",INDEX(ΣυνδΑθρ!$I$2:$I$96,MATCH(C185,ΣυνδΑθρ!$A$2:$A$100,0),1),IF(D185&lt;&gt;"",INDEX(Υλικά!$D$3:$D$140,MATCH(D185,Υλικά!$B$3:$B$140,0),1),""))</f>
        <v>gr</v>
      </c>
      <c r="F185" s="10">
        <f>IF(C185&lt;&gt;"",MATCH($C185,ΣυνδΑθρ!$A$2:$A$100,0),IF(D185&lt;&gt;"",MATCH($D185,Υλικά!$B$3:$B$130,0),0))</f>
        <v>12</v>
      </c>
      <c r="G185" s="3">
        <v>40</v>
      </c>
      <c r="H185" s="16">
        <f>IF($C185&lt;&gt;"",$G185*INDEX(ΣυνδΑθρ!$B$2:$B$96,$F185,1)/INDEX(ΣυνδΑθρ!$J$2:$J$96,$F185,1),IF($D185&lt;&gt;"",$G185*INDEX(Υλικά!$G$3:$G$130,$F185,1)/INDEX(Υλικά!$E$3:$E$130,$F185,1),0))</f>
        <v>1.32</v>
      </c>
      <c r="I185" s="17">
        <f>IF($C185&lt;&gt;"",$G185*INDEX(ΣυνδΑθρ!$C$2:$C$100,$F185,1)/INDEX(ΣυνδΑθρ!$J$2:$J$96,$F185,1),IF($D185&lt;&gt;"",$G185*INDEX(Υλικά!$H$3:$H$130,$F185,1)/INDEX(Υλικά!$E$3:$E$130,$F185,1),0))</f>
        <v>1.88</v>
      </c>
      <c r="J185" s="18">
        <f>IF($C185&lt;&gt;"",$G185*INDEX(ΣυνδΑθρ!$D$2:$D$96,$F185,1)/INDEX(ΣυνδΑθρ!$J$2:$J$96,$F185,1),IF($D185&lt;&gt;"",$G185*INDEX(Υλικά!$I$3:$I$130,$F185,1)/INDEX(Υλικά!$E$3:$E$130,$F185,1),0))</f>
        <v>0.6</v>
      </c>
      <c r="K185" s="16">
        <f>$H185*Ref!$B$2</f>
        <v>5.28</v>
      </c>
      <c r="L185" s="17">
        <f>$I185*Ref!$B$3</f>
        <v>7.52</v>
      </c>
      <c r="M185" s="18">
        <f>$J185*Ref!$B$4</f>
        <v>5.3999999999999995</v>
      </c>
      <c r="N185" s="18">
        <f>IF($C185&lt;&gt;"",0,IF($D185&lt;&gt;"",$G185*INDEX(Υλικά!$J$3:$J$130,$F185,1)/INDEX(Υλικά!$E$3:$E$130,$F185,1),0))</f>
        <v>0</v>
      </c>
      <c r="O185" s="19">
        <f t="shared" si="2"/>
        <v>18.2</v>
      </c>
      <c r="P185" s="3"/>
    </row>
    <row r="186" spans="1:16" x14ac:dyDescent="0.35">
      <c r="A186" s="15">
        <v>43685</v>
      </c>
      <c r="B186" s="7">
        <v>0.83333333333333337</v>
      </c>
      <c r="C186" s="3"/>
      <c r="D186" s="3" t="s">
        <v>14</v>
      </c>
      <c r="E186" s="3" t="str">
        <f>IF(C186&lt;&gt;"",INDEX(ΣυνδΑθρ!$I$2:$I$96,MATCH(C186,ΣυνδΑθρ!$A$2:$A$100,0),1),IF(D186&lt;&gt;"",INDEX(Υλικά!$D$3:$D$140,MATCH(D186,Υλικά!$B$3:$B$140,0),1),""))</f>
        <v>slc</v>
      </c>
      <c r="F186" s="10">
        <f>IF(C186&lt;&gt;"",MATCH($C186,ΣυνδΑθρ!$A$2:$A$100,0),IF(D186&lt;&gt;"",MATCH($D186,Υλικά!$B$3:$B$130,0),0))</f>
        <v>7</v>
      </c>
      <c r="G186" s="3">
        <v>2</v>
      </c>
      <c r="H186" s="16">
        <f>IF($C186&lt;&gt;"",$G186*INDEX(ΣυνδΑθρ!$B$2:$B$96,$F186,1)/INDEX(ΣυνδΑθρ!$J$2:$J$96,$F186,1),IF($D186&lt;&gt;"",$G186*INDEX(Υλικά!$G$3:$G$130,$F186,1)/INDEX(Υλικά!$E$3:$E$130,$F186,1),0))</f>
        <v>5.6</v>
      </c>
      <c r="I186" s="17">
        <f>IF($C186&lt;&gt;"",$G186*INDEX(ΣυνδΑθρ!$C$2:$C$100,$F186,1)/INDEX(ΣυνδΑθρ!$J$2:$J$96,$F186,1),IF($D186&lt;&gt;"",$G186*INDEX(Υλικά!$H$3:$H$130,$F186,1)/INDEX(Υλικά!$E$3:$E$130,$F186,1),0))</f>
        <v>1.6</v>
      </c>
      <c r="J186" s="18">
        <f>IF($C186&lt;&gt;"",$G186*INDEX(ΣυνδΑθρ!$D$2:$D$96,$F186,1)/INDEX(ΣυνδΑθρ!$J$2:$J$96,$F186,1),IF($D186&lt;&gt;"",$G186*INDEX(Υλικά!$I$3:$I$130,$F186,1)/INDEX(Υλικά!$E$3:$E$130,$F186,1),0))</f>
        <v>0.8</v>
      </c>
      <c r="K186" s="16">
        <f>$H186*Ref!$B$2</f>
        <v>22.4</v>
      </c>
      <c r="L186" s="17">
        <f>$I186*Ref!$B$3</f>
        <v>6.4</v>
      </c>
      <c r="M186" s="18">
        <f>$J186*Ref!$B$4</f>
        <v>7.2</v>
      </c>
      <c r="N186" s="18">
        <f>IF($C186&lt;&gt;"",0,IF($D186&lt;&gt;"",$G186*INDEX(Υλικά!$J$3:$J$130,$F186,1)/INDEX(Υλικά!$E$3:$E$130,$F186,1),0))</f>
        <v>0</v>
      </c>
      <c r="O186" s="19">
        <f t="shared" si="2"/>
        <v>36</v>
      </c>
      <c r="P186" s="3"/>
    </row>
    <row r="187" spans="1:16" x14ac:dyDescent="0.35">
      <c r="A187" s="15">
        <v>43685</v>
      </c>
      <c r="B187" s="7">
        <v>0.91666666666666663</v>
      </c>
      <c r="C187" s="3"/>
      <c r="D187" s="3" t="s">
        <v>150</v>
      </c>
      <c r="E187" s="3" t="str">
        <f>IF(C187&lt;&gt;"",INDEX(ΣυνδΑθρ!$I$2:$I$96,MATCH(C187,ΣυνδΑθρ!$A$2:$A$100,0),1),IF(D187&lt;&gt;"",INDEX(Υλικά!$D$3:$D$140,MATCH(D187,Υλικά!$B$3:$B$140,0),1),""))</f>
        <v>gr</v>
      </c>
      <c r="F187" s="10">
        <f>IF(C187&lt;&gt;"",MATCH($C187,ΣυνδΑθρ!$A$2:$A$100,0),IF(D187&lt;&gt;"",MATCH($D187,Υλικά!$B$3:$B$130,0),0))</f>
        <v>36</v>
      </c>
      <c r="G187" s="3">
        <v>500</v>
      </c>
      <c r="H187" s="16">
        <f>IF($C187&lt;&gt;"",$G187*INDEX(ΣυνδΑθρ!$B$2:$B$96,$F187,1)/INDEX(ΣυνδΑθρ!$J$2:$J$96,$F187,1),IF($D187&lt;&gt;"",$G187*INDEX(Υλικά!$G$3:$G$130,$F187,1)/INDEX(Υλικά!$E$3:$E$130,$F187,1),0))</f>
        <v>2.5</v>
      </c>
      <c r="I187" s="17">
        <f>IF($C187&lt;&gt;"",$G187*INDEX(ΣυνδΑθρ!$C$2:$C$100,$F187,1)/INDEX(ΣυνδΑθρ!$J$2:$J$96,$F187,1),IF($D187&lt;&gt;"",$G187*INDEX(Υλικά!$H$3:$H$130,$F187,1)/INDEX(Υλικά!$E$3:$E$130,$F187,1),0))</f>
        <v>18</v>
      </c>
      <c r="J187" s="18">
        <f>IF($C187&lt;&gt;"",$G187*INDEX(ΣυνδΑθρ!$D$2:$D$96,$F187,1)/INDEX(ΣυνδΑθρ!$J$2:$J$96,$F187,1),IF($D187&lt;&gt;"",$G187*INDEX(Υλικά!$I$3:$I$130,$F187,1)/INDEX(Υλικά!$E$3:$E$130,$F187,1),0))</f>
        <v>0</v>
      </c>
      <c r="K187" s="16">
        <f>$H187*Ref!$B$2</f>
        <v>10</v>
      </c>
      <c r="L187" s="17">
        <f>$I187*Ref!$B$3</f>
        <v>72</v>
      </c>
      <c r="M187" s="18">
        <f>$J187*Ref!$B$4</f>
        <v>0</v>
      </c>
      <c r="N187" s="18">
        <f>IF($C187&lt;&gt;"",0,IF($D187&lt;&gt;"",$G187*INDEX(Υλικά!$J$3:$J$130,$F187,1)/INDEX(Υλικά!$E$3:$E$130,$F187,1),0))</f>
        <v>215</v>
      </c>
      <c r="O187" s="19">
        <f t="shared" si="2"/>
        <v>297</v>
      </c>
      <c r="P187" s="3" t="s">
        <v>129</v>
      </c>
    </row>
    <row r="188" spans="1:16" x14ac:dyDescent="0.35">
      <c r="A188" s="15">
        <v>43685</v>
      </c>
      <c r="B188" s="7">
        <v>0.91666666666666663</v>
      </c>
      <c r="C188" s="3"/>
      <c r="D188" s="3" t="s">
        <v>64</v>
      </c>
      <c r="E188" s="3" t="str">
        <f>IF(C188&lt;&gt;"",INDEX(ΣυνδΑθρ!$I$2:$I$96,MATCH(C188,ΣυνδΑθρ!$A$2:$A$100,0),1),IF(D188&lt;&gt;"",INDEX(Υλικά!$D$3:$D$140,MATCH(D188,Υλικά!$B$3:$B$140,0),1),""))</f>
        <v>gr</v>
      </c>
      <c r="F188" s="10">
        <f>IF(C188&lt;&gt;"",MATCH($C188,ΣυνδΑθρ!$A$2:$A$100,0),IF(D188&lt;&gt;"",MATCH($D188,Υλικά!$B$3:$B$130,0),0))</f>
        <v>24</v>
      </c>
      <c r="G188" s="3">
        <v>30</v>
      </c>
      <c r="H188" s="16">
        <f>IF($C188&lt;&gt;"",$G188*INDEX(ΣυνδΑθρ!$B$2:$B$96,$F188,1)/INDEX(ΣυνδΑθρ!$J$2:$J$96,$F188,1),IF($D188&lt;&gt;"",$G188*INDEX(Υλικά!$G$3:$G$130,$F188,1)/INDEX(Υλικά!$E$3:$E$130,$F188,1),0))</f>
        <v>7.11</v>
      </c>
      <c r="I188" s="17">
        <f>IF($C188&lt;&gt;"",$G188*INDEX(ΣυνδΑθρ!$C$2:$C$100,$F188,1)/INDEX(ΣυνδΑθρ!$J$2:$J$96,$F188,1),IF($D188&lt;&gt;"",$G188*INDEX(Υλικά!$H$3:$H$130,$F188,1)/INDEX(Υλικά!$E$3:$E$130,$F188,1),0))</f>
        <v>6.45</v>
      </c>
      <c r="J188" s="18">
        <f>IF($C188&lt;&gt;"",$G188*INDEX(ΣυνδΑθρ!$D$2:$D$96,$F188,1)/INDEX(ΣυνδΑθρ!$J$2:$J$96,$F188,1),IF($D188&lt;&gt;"",$G188*INDEX(Υλικά!$I$3:$I$130,$F188,1)/INDEX(Υλικά!$E$3:$E$130,$F188,1),0))</f>
        <v>14.91</v>
      </c>
      <c r="K188" s="16">
        <f>$H188*Ref!$B$2</f>
        <v>28.44</v>
      </c>
      <c r="L188" s="17">
        <f>$I188*Ref!$B$3</f>
        <v>25.8</v>
      </c>
      <c r="M188" s="18">
        <f>$J188*Ref!$B$4</f>
        <v>134.19</v>
      </c>
      <c r="N188" s="18">
        <f>IF($C188&lt;&gt;"",0,IF($D188&lt;&gt;"",$G188*INDEX(Υλικά!$J$3:$J$130,$F188,1)/INDEX(Υλικά!$E$3:$E$130,$F188,1),0))</f>
        <v>0</v>
      </c>
      <c r="O188" s="19">
        <f t="shared" si="2"/>
        <v>188.43</v>
      </c>
      <c r="P188" s="3" t="s">
        <v>129</v>
      </c>
    </row>
    <row r="189" spans="1:16" x14ac:dyDescent="0.35">
      <c r="A189" s="15">
        <v>43685</v>
      </c>
      <c r="B189" s="7">
        <v>0.91666666666666663</v>
      </c>
      <c r="C189" s="3"/>
      <c r="D189" s="3" t="s">
        <v>14</v>
      </c>
      <c r="E189" s="3" t="str">
        <f>IF(C189&lt;&gt;"",INDEX(ΣυνδΑθρ!$I$2:$I$96,MATCH(C189,ΣυνδΑθρ!$A$2:$A$100,0),1),IF(D189&lt;&gt;"",INDEX(Υλικά!$D$3:$D$140,MATCH(D189,Υλικά!$B$3:$B$140,0),1),""))</f>
        <v>slc</v>
      </c>
      <c r="F189" s="10">
        <f>IF(C189&lt;&gt;"",MATCH($C189,ΣυνδΑθρ!$A$2:$A$100,0),IF(D189&lt;&gt;"",MATCH($D189,Υλικά!$B$3:$B$130,0),0))</f>
        <v>7</v>
      </c>
      <c r="G189" s="3">
        <v>0.5</v>
      </c>
      <c r="H189" s="16">
        <f>IF($C189&lt;&gt;"",$G189*INDEX(ΣυνδΑθρ!$B$2:$B$96,$F189,1)/INDEX(ΣυνδΑθρ!$J$2:$J$96,$F189,1),IF($D189&lt;&gt;"",$G189*INDEX(Υλικά!$G$3:$G$130,$F189,1)/INDEX(Υλικά!$E$3:$E$130,$F189,1),0))</f>
        <v>1.4</v>
      </c>
      <c r="I189" s="17">
        <f>IF($C189&lt;&gt;"",$G189*INDEX(ΣυνδΑθρ!$C$2:$C$100,$F189,1)/INDEX(ΣυνδΑθρ!$J$2:$J$96,$F189,1),IF($D189&lt;&gt;"",$G189*INDEX(Υλικά!$H$3:$H$130,$F189,1)/INDEX(Υλικά!$E$3:$E$130,$F189,1),0))</f>
        <v>0.4</v>
      </c>
      <c r="J189" s="18">
        <f>IF($C189&lt;&gt;"",$G189*INDEX(ΣυνδΑθρ!$D$2:$D$96,$F189,1)/INDEX(ΣυνδΑθρ!$J$2:$J$96,$F189,1),IF($D189&lt;&gt;"",$G189*INDEX(Υλικά!$I$3:$I$130,$F189,1)/INDEX(Υλικά!$E$3:$E$130,$F189,1),0))</f>
        <v>0.2</v>
      </c>
      <c r="K189" s="16">
        <f>$H189*Ref!$B$2</f>
        <v>5.6</v>
      </c>
      <c r="L189" s="17">
        <f>$I189*Ref!$B$3</f>
        <v>1.6</v>
      </c>
      <c r="M189" s="18">
        <f>$J189*Ref!$B$4</f>
        <v>1.8</v>
      </c>
      <c r="N189" s="18">
        <f>IF($C189&lt;&gt;"",0,IF($D189&lt;&gt;"",$G189*INDEX(Υλικά!$J$3:$J$130,$F189,1)/INDEX(Υλικά!$E$3:$E$130,$F189,1),0))</f>
        <v>0</v>
      </c>
      <c r="O189" s="19">
        <f t="shared" si="2"/>
        <v>9</v>
      </c>
      <c r="P189" s="3" t="s">
        <v>129</v>
      </c>
    </row>
    <row r="190" spans="1:16" x14ac:dyDescent="0.35">
      <c r="A190" s="15">
        <v>43685</v>
      </c>
      <c r="B190" s="7">
        <v>0.91666666666666696</v>
      </c>
      <c r="C190" s="3"/>
      <c r="D190" s="3" t="s">
        <v>16</v>
      </c>
      <c r="E190" s="3" t="str">
        <f>IF(C190&lt;&gt;"",INDEX(ΣυνδΑθρ!$I$2:$I$96,MATCH(C190,ΣυνδΑθρ!$A$2:$A$100,0),1),IF(D190&lt;&gt;"",INDEX(Υλικά!$D$3:$D$140,MATCH(D190,Υλικά!$B$3:$B$140,0),1),""))</f>
        <v>slc</v>
      </c>
      <c r="F190" s="10">
        <f>IF(C190&lt;&gt;"",MATCH($C190,ΣυνδΑθρ!$A$2:$A$100,0),IF(D190&lt;&gt;"",MATCH($D190,Υλικά!$B$3:$B$130,0),0))</f>
        <v>8</v>
      </c>
      <c r="G190" s="3">
        <v>0.5</v>
      </c>
      <c r="H190" s="16">
        <f>IF($C190&lt;&gt;"",$G190*INDEX(ΣυνδΑθρ!$B$2:$B$96,$F190,1)/INDEX(ΣυνδΑθρ!$J$2:$J$96,$F190,1),IF($D190&lt;&gt;"",$G190*INDEX(Υλικά!$G$3:$G$130,$F190,1)/INDEX(Υλικά!$E$3:$E$130,$F190,1),0))</f>
        <v>2.5499999999999998</v>
      </c>
      <c r="I190" s="17">
        <f>IF($C190&lt;&gt;"",$G190*INDEX(ΣυνδΑθρ!$C$2:$C$100,$F190,1)/INDEX(ΣυνδΑθρ!$J$2:$J$96,$F190,1),IF($D190&lt;&gt;"",$G190*INDEX(Υλικά!$H$3:$H$130,$F190,1)/INDEX(Υλικά!$E$3:$E$130,$F190,1),0))</f>
        <v>0.05</v>
      </c>
      <c r="J190" s="18">
        <f>IF($C190&lt;&gt;"",$G190*INDEX(ΣυνδΑθρ!$D$2:$D$96,$F190,1)/INDEX(ΣυνδΑθρ!$J$2:$J$96,$F190,1),IF($D190&lt;&gt;"",$G190*INDEX(Υλικά!$I$3:$I$130,$F190,1)/INDEX(Υλικά!$E$3:$E$130,$F190,1),0))</f>
        <v>2.8</v>
      </c>
      <c r="K190" s="16">
        <f>$H190*Ref!$B$2</f>
        <v>10.199999999999999</v>
      </c>
      <c r="L190" s="17">
        <f>$I190*Ref!$B$3</f>
        <v>0.2</v>
      </c>
      <c r="M190" s="18">
        <f>$J190*Ref!$B$4</f>
        <v>25.2</v>
      </c>
      <c r="N190" s="18">
        <f>IF($C190&lt;&gt;"",0,IF($D190&lt;&gt;"",$G190*INDEX(Υλικά!$J$3:$J$130,$F190,1)/INDEX(Υλικά!$E$3:$E$130,$F190,1),0))</f>
        <v>0</v>
      </c>
      <c r="O190" s="19">
        <f t="shared" si="2"/>
        <v>35.599999999999994</v>
      </c>
      <c r="P190" s="3" t="s">
        <v>129</v>
      </c>
    </row>
    <row r="191" spans="1:16" x14ac:dyDescent="0.35">
      <c r="A191" s="15">
        <v>43685</v>
      </c>
      <c r="B191" s="7">
        <v>0.91666666666666696</v>
      </c>
      <c r="C191" s="3"/>
      <c r="D191" s="3" t="s">
        <v>18</v>
      </c>
      <c r="E191" s="3" t="str">
        <f>IF(C191&lt;&gt;"",INDEX(ΣυνδΑθρ!$I$2:$I$96,MATCH(C191,ΣυνδΑθρ!$A$2:$A$100,0),1),IF(D191&lt;&gt;"",INDEX(Υλικά!$D$3:$D$140,MATCH(D191,Υλικά!$B$3:$B$140,0),1),""))</f>
        <v>slc</v>
      </c>
      <c r="F191" s="10">
        <f>IF(C191&lt;&gt;"",MATCH($C191,ΣυνδΑθρ!$A$2:$A$100,0),IF(D191&lt;&gt;"",MATCH($D191,Υλικά!$B$3:$B$130,0),0))</f>
        <v>9</v>
      </c>
      <c r="G191" s="3">
        <v>0.75</v>
      </c>
      <c r="H191" s="16">
        <f>IF($C191&lt;&gt;"",$G191*INDEX(ΣυνδΑθρ!$B$2:$B$96,$F191,1)/INDEX(ΣυνδΑθρ!$J$2:$J$96,$F191,1),IF($D191&lt;&gt;"",$G191*INDEX(Υλικά!$G$3:$G$130,$F191,1)/INDEX(Υλικά!$E$3:$E$130,$F191,1),0))</f>
        <v>2.25</v>
      </c>
      <c r="I191" s="17">
        <f>IF($C191&lt;&gt;"",$G191*INDEX(ΣυνδΑθρ!$C$2:$C$100,$F191,1)/INDEX(ΣυνδΑθρ!$J$2:$J$96,$F191,1),IF($D191&lt;&gt;"",$G191*INDEX(Υλικά!$H$3:$H$130,$F191,1)/INDEX(Υλικά!$E$3:$E$130,$F191,1),0))</f>
        <v>8.7749999999999986</v>
      </c>
      <c r="J191" s="18">
        <f>IF($C191&lt;&gt;"",$G191*INDEX(ΣυνδΑθρ!$D$2:$D$96,$F191,1)/INDEX(ΣυνδΑθρ!$J$2:$J$96,$F191,1),IF($D191&lt;&gt;"",$G191*INDEX(Υλικά!$I$3:$I$130,$F191,1)/INDEX(Υλικά!$E$3:$E$130,$F191,1),0))</f>
        <v>0.82500000000000007</v>
      </c>
      <c r="K191" s="16">
        <f>$H191*Ref!$B$2</f>
        <v>9</v>
      </c>
      <c r="L191" s="17">
        <f>$I191*Ref!$B$3</f>
        <v>35.099999999999994</v>
      </c>
      <c r="M191" s="18">
        <f>$J191*Ref!$B$4</f>
        <v>7.4250000000000007</v>
      </c>
      <c r="N191" s="18">
        <f>IF($C191&lt;&gt;"",0,IF($D191&lt;&gt;"",$G191*INDEX(Υλικά!$J$3:$J$130,$F191,1)/INDEX(Υλικά!$E$3:$E$130,$F191,1),0))</f>
        <v>0</v>
      </c>
      <c r="O191" s="19">
        <f t="shared" si="2"/>
        <v>51.524999999999991</v>
      </c>
      <c r="P191" s="3" t="s">
        <v>129</v>
      </c>
    </row>
    <row r="192" spans="1:16" x14ac:dyDescent="0.35">
      <c r="A192" s="15">
        <v>43686</v>
      </c>
      <c r="B192" s="7">
        <v>0.36458333333333331</v>
      </c>
      <c r="C192" s="3" t="s">
        <v>51</v>
      </c>
      <c r="D192" s="3"/>
      <c r="E192" s="3" t="str">
        <f>IF(C192&lt;&gt;"",INDEX(ΣυνδΑθρ!$I$2:$I$96,MATCH(C192,ΣυνδΑθρ!$A$2:$A$100,0),1),IF(D192&lt;&gt;"",INDEX(Υλικά!$D$3:$D$140,MATCH(D192,Υλικά!$B$3:$B$140,0),1),""))</f>
        <v>pc</v>
      </c>
      <c r="F192" s="10">
        <f>IF(C192&lt;&gt;"",MATCH($C192,ΣυνδΑθρ!$A$2:$A$100,0),IF(D192&lt;&gt;"",MATCH($D192,Υλικά!$B$3:$B$130,0),0))</f>
        <v>3</v>
      </c>
      <c r="G192" s="3">
        <v>1</v>
      </c>
      <c r="H192" s="16">
        <f>IF($C192&lt;&gt;"",$G192*INDEX(ΣυνδΑθρ!$B$2:$B$96,$F192,1)/INDEX(ΣυνδΑθρ!$J$2:$J$96,$F192,1),IF($D192&lt;&gt;"",$G192*INDEX(Υλικά!$G$3:$G$130,$F192,1)/INDEX(Υλικά!$E$3:$E$130,$F192,1),0))</f>
        <v>23.299999999999997</v>
      </c>
      <c r="I192" s="17">
        <f>IF($C192&lt;&gt;"",$G192*INDEX(ΣυνδΑθρ!$C$2:$C$100,$F192,1)/INDEX(ΣυνδΑθρ!$J$2:$J$96,$F192,1),IF($D192&lt;&gt;"",$G192*INDEX(Υλικά!$H$3:$H$130,$F192,1)/INDEX(Υλικά!$E$3:$E$130,$F192,1),0))</f>
        <v>36.5</v>
      </c>
      <c r="J192" s="18">
        <f>IF($C192&lt;&gt;"",$G192*INDEX(ΣυνδΑθρ!$D$2:$D$96,$F192,1)/INDEX(ΣυνδΑθρ!$J$2:$J$96,$F192,1),IF($D192&lt;&gt;"",$G192*INDEX(Υλικά!$I$3:$I$130,$F192,1)/INDEX(Υλικά!$E$3:$E$130,$F192,1),0))</f>
        <v>11.600000000000001</v>
      </c>
      <c r="K192" s="16">
        <f>$H192*Ref!$B$2</f>
        <v>93.199999999999989</v>
      </c>
      <c r="L192" s="17">
        <f>$I192*Ref!$B$3</f>
        <v>146</v>
      </c>
      <c r="M192" s="18">
        <f>$J192*Ref!$B$4</f>
        <v>104.4</v>
      </c>
      <c r="N192" s="18">
        <f>IF($C192&lt;&gt;"",0,IF($D192&lt;&gt;"",$G192*INDEX(Υλικά!$J$3:$J$130,$F192,1)/INDEX(Υλικά!$E$3:$E$130,$F192,1),0))</f>
        <v>0</v>
      </c>
      <c r="O192" s="19">
        <f t="shared" si="2"/>
        <v>343.6</v>
      </c>
      <c r="P192" s="3"/>
    </row>
    <row r="193" spans="1:16" x14ac:dyDescent="0.35">
      <c r="A193" s="15">
        <v>43686</v>
      </c>
      <c r="B193" s="7">
        <v>0.66666666666666663</v>
      </c>
      <c r="C193" s="3" t="s">
        <v>119</v>
      </c>
      <c r="D193" s="3"/>
      <c r="E193" s="3" t="str">
        <f>IF(C193&lt;&gt;"",INDEX(ΣυνδΑθρ!$I$2:$I$96,MATCH(C193,ΣυνδΑθρ!$A$2:$A$100,0),1),IF(D193&lt;&gt;"",INDEX(Υλικά!$D$3:$D$140,MATCH(D193,Υλικά!$B$3:$B$140,0),1),""))</f>
        <v>gr</v>
      </c>
      <c r="F193" s="10">
        <f>IF(C193&lt;&gt;"",MATCH($C193,ΣυνδΑθρ!$A$2:$A$100,0),IF(D193&lt;&gt;"",MATCH($D193,Υλικά!$B$3:$B$130,0),0))</f>
        <v>10</v>
      </c>
      <c r="G193" s="3">
        <v>180</v>
      </c>
      <c r="H193" s="16">
        <f>IF($C193&lt;&gt;"",$G193*INDEX(ΣυνδΑθρ!$B$2:$B$96,$F193,1)/INDEX(ΣυνδΑθρ!$J$2:$J$96,$F193,1),IF($D193&lt;&gt;"",$G193*INDEX(Υλικά!$G$3:$G$130,$F193,1)/INDEX(Υλικά!$E$3:$E$130,$F193,1),0))</f>
        <v>26.523818181818182</v>
      </c>
      <c r="I193" s="17">
        <f>IF($C193&lt;&gt;"",$G193*INDEX(ΣυνδΑθρ!$C$2:$C$100,$F193,1)/INDEX(ΣυνδΑθρ!$J$2:$J$96,$F193,1),IF($D193&lt;&gt;"",$G193*INDEX(Υλικά!$H$3:$H$130,$F193,1)/INDEX(Υλικά!$E$3:$E$130,$F193,1),0))</f>
        <v>9.8856818181818173</v>
      </c>
      <c r="J193" s="18">
        <f>IF($C193&lt;&gt;"",$G193*INDEX(ΣυνδΑθρ!$D$2:$D$96,$F193,1)/INDEX(ΣυνδΑθρ!$J$2:$J$96,$F193,1),IF($D193&lt;&gt;"",$G193*INDEX(Υλικά!$I$3:$I$130,$F193,1)/INDEX(Υλικά!$E$3:$E$130,$F193,1),0))</f>
        <v>4.5560454545454538</v>
      </c>
      <c r="K193" s="16">
        <f>$H193*Ref!$B$2</f>
        <v>106.09527272727273</v>
      </c>
      <c r="L193" s="17">
        <f>$I193*Ref!$B$3</f>
        <v>39.542727272727269</v>
      </c>
      <c r="M193" s="18">
        <f>$J193*Ref!$B$4</f>
        <v>41.004409090909085</v>
      </c>
      <c r="N193" s="18">
        <f>IF($C193&lt;&gt;"",0,IF($D193&lt;&gt;"",$G193*INDEX(Υλικά!$J$3:$J$130,$F193,1)/INDEX(Υλικά!$E$3:$E$130,$F193,1),0))</f>
        <v>0</v>
      </c>
      <c r="O193" s="19">
        <f t="shared" si="2"/>
        <v>186.6424090909091</v>
      </c>
      <c r="P193" s="3"/>
    </row>
    <row r="194" spans="1:16" x14ac:dyDescent="0.35">
      <c r="A194" s="15">
        <v>43686</v>
      </c>
      <c r="B194" s="7">
        <v>0.66666666666666663</v>
      </c>
      <c r="C194" s="3"/>
      <c r="D194" s="3" t="s">
        <v>128</v>
      </c>
      <c r="E194" s="3" t="str">
        <f>IF(C194&lt;&gt;"",INDEX(ΣυνδΑθρ!$I$2:$I$96,MATCH(C194,ΣυνδΑθρ!$A$2:$A$100,0),1),IF(D194&lt;&gt;"",INDEX(Υλικά!$D$3:$D$140,MATCH(D194,Υλικά!$B$3:$B$140,0),1),""))</f>
        <v>gr</v>
      </c>
      <c r="F194" s="10">
        <f>IF(C194&lt;&gt;"",MATCH($C194,ΣυνδΑθρ!$A$2:$A$100,0),IF(D194&lt;&gt;"",MATCH($D194,Υλικά!$B$3:$B$130,0),0))</f>
        <v>50</v>
      </c>
      <c r="G194" s="3">
        <v>100</v>
      </c>
      <c r="H194" s="16">
        <f>IF($C194&lt;&gt;"",$G194*INDEX(ΣυνδΑθρ!$B$2:$B$96,$F194,1)/INDEX(ΣυνδΑθρ!$J$2:$J$96,$F194,1),IF($D194&lt;&gt;"",$G194*INDEX(Υλικά!$G$3:$G$130,$F194,1)/INDEX(Υλικά!$E$3:$E$130,$F194,1),0))</f>
        <v>2</v>
      </c>
      <c r="I194" s="17">
        <f>IF($C194&lt;&gt;"",$G194*INDEX(ΣυνδΑθρ!$C$2:$C$100,$F194,1)/INDEX(ΣυνδΑθρ!$J$2:$J$96,$F194,1),IF($D194&lt;&gt;"",$G194*INDEX(Υλικά!$H$3:$H$130,$F194,1)/INDEX(Υλικά!$E$3:$E$130,$F194,1),0))</f>
        <v>17</v>
      </c>
      <c r="J194" s="18">
        <f>IF($C194&lt;&gt;"",$G194*INDEX(ΣυνδΑθρ!$D$2:$D$96,$F194,1)/INDEX(ΣυνδΑθρ!$J$2:$J$96,$F194,1),IF($D194&lt;&gt;"",$G194*INDEX(Υλικά!$I$3:$I$130,$F194,1)/INDEX(Υλικά!$E$3:$E$130,$F194,1),0))</f>
        <v>0</v>
      </c>
      <c r="K194" s="16">
        <f>$H194*Ref!$B$2</f>
        <v>8</v>
      </c>
      <c r="L194" s="17">
        <f>$I194*Ref!$B$3</f>
        <v>68</v>
      </c>
      <c r="M194" s="18">
        <f>$J194*Ref!$B$4</f>
        <v>0</v>
      </c>
      <c r="N194" s="18">
        <f>IF($C194&lt;&gt;"",0,IF($D194&lt;&gt;"",$G194*INDEX(Υλικά!$J$3:$J$130,$F194,1)/INDEX(Υλικά!$E$3:$E$130,$F194,1),0))</f>
        <v>0</v>
      </c>
      <c r="O194" s="19">
        <f t="shared" si="2"/>
        <v>76</v>
      </c>
      <c r="P194" s="3"/>
    </row>
    <row r="195" spans="1:16" x14ac:dyDescent="0.35">
      <c r="A195" s="15">
        <v>43686</v>
      </c>
      <c r="B195" s="7">
        <v>0.79166666666666663</v>
      </c>
      <c r="C195" s="3"/>
      <c r="D195" s="3" t="s">
        <v>14</v>
      </c>
      <c r="E195" s="3" t="str">
        <f>IF(C195&lt;&gt;"",INDEX(ΣυνδΑθρ!$I$2:$I$96,MATCH(C195,ΣυνδΑθρ!$A$2:$A$100,0),1),IF(D195&lt;&gt;"",INDEX(Υλικά!$D$3:$D$140,MATCH(D195,Υλικά!$B$3:$B$140,0),1),""))</f>
        <v>slc</v>
      </c>
      <c r="F195" s="10">
        <f>IF(C195&lt;&gt;"",MATCH($C195,ΣυνδΑθρ!$A$2:$A$100,0),IF(D195&lt;&gt;"",MATCH($D195,Υλικά!$B$3:$B$130,0),0))</f>
        <v>7</v>
      </c>
      <c r="G195" s="3">
        <v>2</v>
      </c>
      <c r="H195" s="16">
        <f>IF($C195&lt;&gt;"",$G195*INDEX(ΣυνδΑθρ!$B$2:$B$96,$F195,1)/INDEX(ΣυνδΑθρ!$J$2:$J$96,$F195,1),IF($D195&lt;&gt;"",$G195*INDEX(Υλικά!$G$3:$G$130,$F195,1)/INDEX(Υλικά!$E$3:$E$130,$F195,1),0))</f>
        <v>5.6</v>
      </c>
      <c r="I195" s="17">
        <f>IF($C195&lt;&gt;"",$G195*INDEX(ΣυνδΑθρ!$C$2:$C$100,$F195,1)/INDEX(ΣυνδΑθρ!$J$2:$J$96,$F195,1),IF($D195&lt;&gt;"",$G195*INDEX(Υλικά!$H$3:$H$130,$F195,1)/INDEX(Υλικά!$E$3:$E$130,$F195,1),0))</f>
        <v>1.6</v>
      </c>
      <c r="J195" s="18">
        <f>IF($C195&lt;&gt;"",$G195*INDEX(ΣυνδΑθρ!$D$2:$D$96,$F195,1)/INDEX(ΣυνδΑθρ!$J$2:$J$96,$F195,1),IF($D195&lt;&gt;"",$G195*INDEX(Υλικά!$I$3:$I$130,$F195,1)/INDEX(Υλικά!$E$3:$E$130,$F195,1),0))</f>
        <v>0.8</v>
      </c>
      <c r="K195" s="16">
        <f>$H195*Ref!$B$2</f>
        <v>22.4</v>
      </c>
      <c r="L195" s="17">
        <f>$I195*Ref!$B$3</f>
        <v>6.4</v>
      </c>
      <c r="M195" s="18">
        <f>$J195*Ref!$B$4</f>
        <v>7.2</v>
      </c>
      <c r="N195" s="18">
        <f>IF($C195&lt;&gt;"",0,IF($D195&lt;&gt;"",$G195*INDEX(Υλικά!$J$3:$J$130,$F195,1)/INDEX(Υλικά!$E$3:$E$130,$F195,1),0))</f>
        <v>0</v>
      </c>
      <c r="O195" s="19">
        <f t="shared" si="2"/>
        <v>36</v>
      </c>
      <c r="P195" s="3"/>
    </row>
    <row r="196" spans="1:16" x14ac:dyDescent="0.35">
      <c r="A196" s="15">
        <v>43686</v>
      </c>
      <c r="B196" s="7">
        <v>0.79166666666666663</v>
      </c>
      <c r="C196" s="3"/>
      <c r="D196" s="3" t="s">
        <v>42</v>
      </c>
      <c r="E196" s="3" t="str">
        <f>IF(C196&lt;&gt;"",INDEX(ΣυνδΑθρ!$I$2:$I$96,MATCH(C196,ΣυνδΑθρ!$A$2:$A$100,0),1),IF(D196&lt;&gt;"",INDEX(Υλικά!$D$3:$D$140,MATCH(D196,Υλικά!$B$3:$B$140,0),1),""))</f>
        <v>gr</v>
      </c>
      <c r="F196" s="10">
        <f>IF(C196&lt;&gt;"",MATCH($C196,ΣυνδΑθρ!$A$2:$A$100,0),IF(D196&lt;&gt;"",MATCH($D196,Υλικά!$B$3:$B$130,0),0))</f>
        <v>16</v>
      </c>
      <c r="G196" s="3">
        <v>140</v>
      </c>
      <c r="H196" s="16">
        <f>IF($C196&lt;&gt;"",$G196*INDEX(ΣυνδΑθρ!$B$2:$B$96,$F196,1)/INDEX(ΣυνδΑθρ!$J$2:$J$96,$F196,1),IF($D196&lt;&gt;"",$G196*INDEX(Υλικά!$G$3:$G$130,$F196,1)/INDEX(Υλικά!$E$3:$E$130,$F196,1),0))</f>
        <v>1.26</v>
      </c>
      <c r="I196" s="17">
        <f>IF($C196&lt;&gt;"",$G196*INDEX(ΣυνδΑθρ!$C$2:$C$100,$F196,1)/INDEX(ΣυνδΑθρ!$J$2:$J$96,$F196,1),IF($D196&lt;&gt;"",$G196*INDEX(Υλικά!$H$3:$H$130,$F196,1)/INDEX(Υλικά!$E$3:$E$130,$F196,1),0))</f>
        <v>5.46</v>
      </c>
      <c r="J196" s="18">
        <f>IF($C196&lt;&gt;"",$G196*INDEX(ΣυνδΑθρ!$D$2:$D$96,$F196,1)/INDEX(ΣυνδΑθρ!$J$2:$J$96,$F196,1),IF($D196&lt;&gt;"",$G196*INDEX(Υλικά!$I$3:$I$130,$F196,1)/INDEX(Υλικά!$E$3:$E$130,$F196,1),0))</f>
        <v>0.28000000000000003</v>
      </c>
      <c r="K196" s="16">
        <f>$H196*Ref!$B$2</f>
        <v>5.04</v>
      </c>
      <c r="L196" s="17">
        <f>$I196*Ref!$B$3</f>
        <v>21.84</v>
      </c>
      <c r="M196" s="18">
        <f>$J196*Ref!$B$4</f>
        <v>2.5200000000000005</v>
      </c>
      <c r="N196" s="18">
        <f>IF($C196&lt;&gt;"",0,IF($D196&lt;&gt;"",$G196*INDEX(Υλικά!$J$3:$J$130,$F196,1)/INDEX(Υλικά!$E$3:$E$130,$F196,1),0))</f>
        <v>0</v>
      </c>
      <c r="O196" s="19">
        <f t="shared" ref="O196:O204" si="3">SUM(K196:N196)</f>
        <v>29.4</v>
      </c>
      <c r="P196" s="3"/>
    </row>
    <row r="197" spans="1:16" x14ac:dyDescent="0.35">
      <c r="A197" s="15">
        <v>43686</v>
      </c>
      <c r="B197" s="7">
        <v>0.95833333333333337</v>
      </c>
      <c r="C197" s="3"/>
      <c r="D197" s="3" t="s">
        <v>150</v>
      </c>
      <c r="E197" s="3" t="str">
        <f>IF(C197&lt;&gt;"",INDEX(ΣυνδΑθρ!$I$2:$I$96,MATCH(C197,ΣυνδΑθρ!$A$2:$A$100,0),1),IF(D197&lt;&gt;"",INDEX(Υλικά!$D$3:$D$140,MATCH(D197,Υλικά!$B$3:$B$140,0),1),""))</f>
        <v>gr</v>
      </c>
      <c r="F197" s="10">
        <f>IF(C197&lt;&gt;"",MATCH($C197,ΣυνδΑθρ!$A$2:$A$100,0),IF(D197&lt;&gt;"",MATCH($D197,Υλικά!$B$3:$B$130,0),0))</f>
        <v>36</v>
      </c>
      <c r="G197" s="3">
        <v>1300</v>
      </c>
      <c r="H197" s="16">
        <f>IF($C197&lt;&gt;"",$G197*INDEX(ΣυνδΑθρ!$B$2:$B$96,$F197,1)/INDEX(ΣυνδΑθρ!$J$2:$J$96,$F197,1),IF($D197&lt;&gt;"",$G197*INDEX(Υλικά!$G$3:$G$130,$F197,1)/INDEX(Υλικά!$E$3:$E$130,$F197,1),0))</f>
        <v>6.5</v>
      </c>
      <c r="I197" s="17">
        <f>IF($C197&lt;&gt;"",$G197*INDEX(ΣυνδΑθρ!$C$2:$C$100,$F197,1)/INDEX(ΣυνδΑθρ!$J$2:$J$96,$F197,1),IF($D197&lt;&gt;"",$G197*INDEX(Υλικά!$H$3:$H$130,$F197,1)/INDEX(Υλικά!$E$3:$E$130,$F197,1),0))</f>
        <v>46.8</v>
      </c>
      <c r="J197" s="18">
        <f>IF($C197&lt;&gt;"",$G197*INDEX(ΣυνδΑθρ!$D$2:$D$96,$F197,1)/INDEX(ΣυνδΑθρ!$J$2:$J$96,$F197,1),IF($D197&lt;&gt;"",$G197*INDEX(Υλικά!$I$3:$I$130,$F197,1)/INDEX(Υλικά!$E$3:$E$130,$F197,1),0))</f>
        <v>0</v>
      </c>
      <c r="K197" s="16">
        <f>$H197*Ref!$B$2</f>
        <v>26</v>
      </c>
      <c r="L197" s="17">
        <f>$I197*Ref!$B$3</f>
        <v>187.2</v>
      </c>
      <c r="M197" s="18">
        <f>$J197*Ref!$B$4</f>
        <v>0</v>
      </c>
      <c r="N197" s="18">
        <f>IF($C197&lt;&gt;"",0,IF($D197&lt;&gt;"",$G197*INDEX(Υλικά!$J$3:$J$130,$F197,1)/INDEX(Υλικά!$E$3:$E$130,$F197,1),0))</f>
        <v>559</v>
      </c>
      <c r="O197" s="19">
        <f t="shared" si="3"/>
        <v>772.2</v>
      </c>
      <c r="P197" s="3"/>
    </row>
    <row r="198" spans="1:16" x14ac:dyDescent="0.35">
      <c r="A198" s="15">
        <v>43686</v>
      </c>
      <c r="B198" s="7">
        <v>0.95833333333333337</v>
      </c>
      <c r="C198" s="3"/>
      <c r="D198" s="3" t="s">
        <v>64</v>
      </c>
      <c r="E198" s="3" t="str">
        <f>IF(C198&lt;&gt;"",INDEX(ΣυνδΑθρ!$I$2:$I$96,MATCH(C198,ΣυνδΑθρ!$A$2:$A$100,0),1),IF(D198&lt;&gt;"",INDEX(Υλικά!$D$3:$D$140,MATCH(D198,Υλικά!$B$3:$B$140,0),1),""))</f>
        <v>gr</v>
      </c>
      <c r="F198" s="10">
        <f>IF(C198&lt;&gt;"",MATCH($C198,ΣυνδΑθρ!$A$2:$A$100,0),IF(D198&lt;&gt;"",MATCH($D198,Υλικά!$B$3:$B$130,0),0))</f>
        <v>24</v>
      </c>
      <c r="G198" s="3">
        <v>100</v>
      </c>
      <c r="H198" s="16">
        <f>IF($C198&lt;&gt;"",$G198*INDEX(ΣυνδΑθρ!$B$2:$B$96,$F198,1)/INDEX(ΣυνδΑθρ!$J$2:$J$96,$F198,1),IF($D198&lt;&gt;"",$G198*INDEX(Υλικά!$G$3:$G$130,$F198,1)/INDEX(Υλικά!$E$3:$E$130,$F198,1),0))</f>
        <v>23.7</v>
      </c>
      <c r="I198" s="17">
        <f>IF($C198&lt;&gt;"",$G198*INDEX(ΣυνδΑθρ!$C$2:$C$100,$F198,1)/INDEX(ΣυνδΑθρ!$J$2:$J$96,$F198,1),IF($D198&lt;&gt;"",$G198*INDEX(Υλικά!$H$3:$H$130,$F198,1)/INDEX(Υλικά!$E$3:$E$130,$F198,1),0))</f>
        <v>21.5</v>
      </c>
      <c r="J198" s="18">
        <f>IF($C198&lt;&gt;"",$G198*INDEX(ΣυνδΑθρ!$D$2:$D$96,$F198,1)/INDEX(ΣυνδΑθρ!$J$2:$J$96,$F198,1),IF($D198&lt;&gt;"",$G198*INDEX(Υλικά!$I$3:$I$130,$F198,1)/INDEX(Υλικά!$E$3:$E$130,$F198,1),0))</f>
        <v>49.7</v>
      </c>
      <c r="K198" s="16">
        <f>$H198*Ref!$B$2</f>
        <v>94.8</v>
      </c>
      <c r="L198" s="17">
        <f>$I198*Ref!$B$3</f>
        <v>86</v>
      </c>
      <c r="M198" s="18">
        <f>$J198*Ref!$B$4</f>
        <v>447.3</v>
      </c>
      <c r="N198" s="18">
        <f>IF($C198&lt;&gt;"",0,IF($D198&lt;&gt;"",$G198*INDEX(Υλικά!$J$3:$J$130,$F198,1)/INDEX(Υλικά!$E$3:$E$130,$F198,1),0))</f>
        <v>0</v>
      </c>
      <c r="O198" s="19">
        <f t="shared" si="3"/>
        <v>628.1</v>
      </c>
      <c r="P198" s="3"/>
    </row>
    <row r="199" spans="1:16" x14ac:dyDescent="0.35">
      <c r="A199" s="15">
        <v>43687</v>
      </c>
      <c r="B199" s="7">
        <v>0.33333333333333331</v>
      </c>
      <c r="C199" s="3" t="s">
        <v>51</v>
      </c>
      <c r="D199" s="3"/>
      <c r="E199" s="3" t="str">
        <f>IF(C199&lt;&gt;"",INDEX(ΣυνδΑθρ!$I$2:$I$96,MATCH(C199,ΣυνδΑθρ!$A$2:$A$100,0),1),IF(D199&lt;&gt;"",INDEX(Υλικά!$D$3:$D$140,MATCH(D199,Υλικά!$B$3:$B$140,0),1),""))</f>
        <v>pc</v>
      </c>
      <c r="F199" s="10">
        <f>IF(C199&lt;&gt;"",MATCH($C199,ΣυνδΑθρ!$A$2:$A$100,0),IF(D199&lt;&gt;"",MATCH($D199,Υλικά!$B$3:$B$130,0),0))</f>
        <v>3</v>
      </c>
      <c r="G199" s="3">
        <v>1</v>
      </c>
      <c r="H199" s="16">
        <f>IF($C199&lt;&gt;"",$G199*INDEX(ΣυνδΑθρ!$B$2:$B$96,$F199,1)/INDEX(ΣυνδΑθρ!$J$2:$J$96,$F199,1),IF($D199&lt;&gt;"",$G199*INDEX(Υλικά!$G$3:$G$130,$F199,1)/INDEX(Υλικά!$E$3:$E$130,$F199,1),0))</f>
        <v>23.299999999999997</v>
      </c>
      <c r="I199" s="17">
        <f>IF($C199&lt;&gt;"",$G199*INDEX(ΣυνδΑθρ!$C$2:$C$100,$F199,1)/INDEX(ΣυνδΑθρ!$J$2:$J$96,$F199,1),IF($D199&lt;&gt;"",$G199*INDEX(Υλικά!$H$3:$H$130,$F199,1)/INDEX(Υλικά!$E$3:$E$130,$F199,1),0))</f>
        <v>36.5</v>
      </c>
      <c r="J199" s="18">
        <f>IF($C199&lt;&gt;"",$G199*INDEX(ΣυνδΑθρ!$D$2:$D$96,$F199,1)/INDEX(ΣυνδΑθρ!$J$2:$J$96,$F199,1),IF($D199&lt;&gt;"",$G199*INDEX(Υλικά!$I$3:$I$130,$F199,1)/INDEX(Υλικά!$E$3:$E$130,$F199,1),0))</f>
        <v>11.600000000000001</v>
      </c>
      <c r="K199" s="16">
        <f>$H199*Ref!$B$2</f>
        <v>93.199999999999989</v>
      </c>
      <c r="L199" s="17">
        <f>$I199*Ref!$B$3</f>
        <v>146</v>
      </c>
      <c r="M199" s="18">
        <f>$J199*Ref!$B$4</f>
        <v>104.4</v>
      </c>
      <c r="N199" s="18">
        <f>IF($C199&lt;&gt;"",0,IF($D199&lt;&gt;"",$G199*INDEX(Υλικά!$J$3:$J$130,$F199,1)/INDEX(Υλικά!$E$3:$E$130,$F199,1),0))</f>
        <v>0</v>
      </c>
      <c r="O199" s="19">
        <f t="shared" si="3"/>
        <v>343.6</v>
      </c>
      <c r="P199" s="3"/>
    </row>
    <row r="200" spans="1:16" x14ac:dyDescent="0.35">
      <c r="A200" s="15">
        <v>43687</v>
      </c>
      <c r="B200" s="7">
        <v>0.58333333333333337</v>
      </c>
      <c r="C200" s="3" t="s">
        <v>119</v>
      </c>
      <c r="D200" s="3"/>
      <c r="E200" s="3" t="str">
        <f>IF(C200&lt;&gt;"",INDEX(ΣυνδΑθρ!$I$2:$I$96,MATCH(C200,ΣυνδΑθρ!$A$2:$A$100,0),1),IF(D200&lt;&gt;"",INDEX(Υλικά!$D$3:$D$140,MATCH(D200,Υλικά!$B$3:$B$140,0),1),""))</f>
        <v>gr</v>
      </c>
      <c r="F200" s="10">
        <f>IF(C200&lt;&gt;"",MATCH($C200,ΣυνδΑθρ!$A$2:$A$100,0),IF(D200&lt;&gt;"",MATCH($D200,Υλικά!$B$3:$B$130,0),0))</f>
        <v>10</v>
      </c>
      <c r="G200" s="3">
        <v>180</v>
      </c>
      <c r="H200" s="16">
        <f>IF($C200&lt;&gt;"",$G200*INDEX(ΣυνδΑθρ!$B$2:$B$96,$F200,1)/INDEX(ΣυνδΑθρ!$J$2:$J$96,$F200,1),IF($D200&lt;&gt;"",$G200*INDEX(Υλικά!$G$3:$G$130,$F200,1)/INDEX(Υλικά!$E$3:$E$130,$F200,1),0))</f>
        <v>26.523818181818182</v>
      </c>
      <c r="I200" s="17">
        <f>IF($C200&lt;&gt;"",$G200*INDEX(ΣυνδΑθρ!$C$2:$C$100,$F200,1)/INDEX(ΣυνδΑθρ!$J$2:$J$96,$F200,1),IF($D200&lt;&gt;"",$G200*INDEX(Υλικά!$H$3:$H$130,$F200,1)/INDEX(Υλικά!$E$3:$E$130,$F200,1),0))</f>
        <v>9.8856818181818173</v>
      </c>
      <c r="J200" s="18">
        <f>IF($C200&lt;&gt;"",$G200*INDEX(ΣυνδΑθρ!$D$2:$D$96,$F200,1)/INDEX(ΣυνδΑθρ!$J$2:$J$96,$F200,1),IF($D200&lt;&gt;"",$G200*INDEX(Υλικά!$I$3:$I$130,$F200,1)/INDEX(Υλικά!$E$3:$E$130,$F200,1),0))</f>
        <v>4.5560454545454538</v>
      </c>
      <c r="K200" s="16">
        <f>$H200*Ref!$B$2</f>
        <v>106.09527272727273</v>
      </c>
      <c r="L200" s="17">
        <f>$I200*Ref!$B$3</f>
        <v>39.542727272727269</v>
      </c>
      <c r="M200" s="18">
        <f>$J200*Ref!$B$4</f>
        <v>41.004409090909085</v>
      </c>
      <c r="N200" s="18">
        <f>IF($C200&lt;&gt;"",0,IF($D200&lt;&gt;"",$G200*INDEX(Υλικά!$J$3:$J$130,$F200,1)/INDEX(Υλικά!$E$3:$E$130,$F200,1),0))</f>
        <v>0</v>
      </c>
      <c r="O200" s="19">
        <f t="shared" si="3"/>
        <v>186.6424090909091</v>
      </c>
      <c r="P200" s="3"/>
    </row>
    <row r="201" spans="1:16" x14ac:dyDescent="0.35">
      <c r="A201" s="15">
        <v>43687</v>
      </c>
      <c r="B201" s="7">
        <v>0.58333333333333337</v>
      </c>
      <c r="C201" s="3"/>
      <c r="D201" s="3" t="s">
        <v>128</v>
      </c>
      <c r="E201" s="3" t="str">
        <f>IF(C201&lt;&gt;"",INDEX(ΣυνδΑθρ!$I$2:$I$96,MATCH(C201,ΣυνδΑθρ!$A$2:$A$100,0),1),IF(D201&lt;&gt;"",INDEX(Υλικά!$D$3:$D$140,MATCH(D201,Υλικά!$B$3:$B$140,0),1),""))</f>
        <v>gr</v>
      </c>
      <c r="F201" s="10">
        <f>IF(C201&lt;&gt;"",MATCH($C201,ΣυνδΑθρ!$A$2:$A$100,0),IF(D201&lt;&gt;"",MATCH($D201,Υλικά!$B$3:$B$130,0),0))</f>
        <v>50</v>
      </c>
      <c r="G201" s="3">
        <v>160</v>
      </c>
      <c r="H201" s="16">
        <f>IF($C201&lt;&gt;"",$G201*INDEX(ΣυνδΑθρ!$B$2:$B$96,$F201,1)/INDEX(ΣυνδΑθρ!$J$2:$J$96,$F201,1),IF($D201&lt;&gt;"",$G201*INDEX(Υλικά!$G$3:$G$130,$F201,1)/INDEX(Υλικά!$E$3:$E$130,$F201,1),0))</f>
        <v>3.2</v>
      </c>
      <c r="I201" s="17">
        <f>IF($C201&lt;&gt;"",$G201*INDEX(ΣυνδΑθρ!$C$2:$C$100,$F201,1)/INDEX(ΣυνδΑθρ!$J$2:$J$96,$F201,1),IF($D201&lt;&gt;"",$G201*INDEX(Υλικά!$H$3:$H$130,$F201,1)/INDEX(Υλικά!$E$3:$E$130,$F201,1),0))</f>
        <v>27.2</v>
      </c>
      <c r="J201" s="18">
        <f>IF($C201&lt;&gt;"",$G201*INDEX(ΣυνδΑθρ!$D$2:$D$96,$F201,1)/INDEX(ΣυνδΑθρ!$J$2:$J$96,$F201,1),IF($D201&lt;&gt;"",$G201*INDEX(Υλικά!$I$3:$I$130,$F201,1)/INDEX(Υλικά!$E$3:$E$130,$F201,1),0))</f>
        <v>0</v>
      </c>
      <c r="K201" s="16">
        <f>$H201*Ref!$B$2</f>
        <v>12.8</v>
      </c>
      <c r="L201" s="17">
        <f>$I201*Ref!$B$3</f>
        <v>108.8</v>
      </c>
      <c r="M201" s="18">
        <f>$J201*Ref!$B$4</f>
        <v>0</v>
      </c>
      <c r="N201" s="18">
        <f>IF($C201&lt;&gt;"",0,IF($D201&lt;&gt;"",$G201*INDEX(Υλικά!$J$3:$J$130,$F201,1)/INDEX(Υλικά!$E$3:$E$130,$F201,1),0))</f>
        <v>0</v>
      </c>
      <c r="O201" s="19">
        <f t="shared" si="3"/>
        <v>121.6</v>
      </c>
      <c r="P201" s="3"/>
    </row>
    <row r="202" spans="1:16" x14ac:dyDescent="0.35">
      <c r="A202" s="15">
        <v>43687</v>
      </c>
      <c r="B202" s="7">
        <v>0.91666666666666663</v>
      </c>
      <c r="C202" s="3"/>
      <c r="D202" s="3"/>
      <c r="E202" s="3" t="str">
        <f>IF(C202&lt;&gt;"",INDEX(ΣυνδΑθρ!$I$2:$I$96,MATCH(C202,ΣυνδΑθρ!$A$2:$A$100,0),1),IF(D202&lt;&gt;"",INDEX(Υλικά!$D$3:$D$140,MATCH(D202,Υλικά!$B$3:$B$140,0),1),""))</f>
        <v/>
      </c>
      <c r="F202" s="10">
        <f>IF(C202&lt;&gt;"",MATCH($C202,ΣυνδΑθρ!$A$2:$A$100,0),IF(D202&lt;&gt;"",MATCH($D202,Υλικά!$B$3:$B$130,0),0))</f>
        <v>0</v>
      </c>
      <c r="G202" s="3"/>
      <c r="H202" s="16">
        <f>IF($C202&lt;&gt;"",$G202*INDEX(ΣυνδΑθρ!$B$2:$B$96,$F202,1)/INDEX(ΣυνδΑθρ!$J$2:$J$96,$F202,1),IF($D202&lt;&gt;"",$G202*INDEX(Υλικά!$G$3:$G$130,$F202,1)/INDEX(Υλικά!$E$3:$E$130,$F202,1),0))</f>
        <v>0</v>
      </c>
      <c r="I202" s="17">
        <f>IF($C202&lt;&gt;"",$G202*INDEX(ΣυνδΑθρ!$C$2:$C$100,$F202,1)/INDEX(ΣυνδΑθρ!$J$2:$J$96,$F202,1),IF($D202&lt;&gt;"",$G202*INDEX(Υλικά!$H$3:$H$130,$F202,1)/INDEX(Υλικά!$E$3:$E$130,$F202,1),0))</f>
        <v>0</v>
      </c>
      <c r="J202" s="18">
        <f>IF($C202&lt;&gt;"",$G202*INDEX(ΣυνδΑθρ!$D$2:$D$96,$F202,1)/INDEX(ΣυνδΑθρ!$J$2:$J$96,$F202,1),IF($D202&lt;&gt;"",$G202*INDEX(Υλικά!$I$3:$I$130,$F202,1)/INDEX(Υλικά!$E$3:$E$130,$F202,1),0))</f>
        <v>0</v>
      </c>
      <c r="K202" s="16">
        <f>$H202*Ref!$B$2</f>
        <v>0</v>
      </c>
      <c r="L202" s="17">
        <f>$I202*Ref!$B$3</f>
        <v>0</v>
      </c>
      <c r="M202" s="18">
        <f>$J202*Ref!$B$4</f>
        <v>0</v>
      </c>
      <c r="N202" s="18">
        <f>IF($C202&lt;&gt;"",0,IF($D202&lt;&gt;"",$G202*INDEX(Υλικά!$J$3:$J$130,$F202,1)/INDEX(Υλικά!$E$3:$E$130,$F202,1),0))</f>
        <v>0</v>
      </c>
      <c r="O202" s="19">
        <f t="shared" si="3"/>
        <v>0</v>
      </c>
      <c r="P202" s="3" t="s">
        <v>130</v>
      </c>
    </row>
    <row r="203" spans="1:16" x14ac:dyDescent="0.35">
      <c r="A203" s="15">
        <v>43687</v>
      </c>
      <c r="B203" s="7">
        <v>4.1666666666666664E-2</v>
      </c>
      <c r="C203" s="3"/>
      <c r="D203" s="3" t="s">
        <v>117</v>
      </c>
      <c r="E203" s="3" t="str">
        <f>IF(C203&lt;&gt;"",INDEX(ΣυνδΑθρ!$I$2:$I$96,MATCH(C203,ΣυνδΑθρ!$A$2:$A$100,0),1),IF(D203&lt;&gt;"",INDEX(Υλικά!$D$3:$D$140,MATCH(D203,Υλικά!$B$3:$B$140,0),1),""))</f>
        <v>gr</v>
      </c>
      <c r="F203" s="10">
        <f>IF(C203&lt;&gt;"",MATCH($C203,ΣυνδΑθρ!$A$2:$A$100,0),IF(D203&lt;&gt;"",MATCH($D203,Υλικά!$B$3:$B$130,0),0))</f>
        <v>39</v>
      </c>
      <c r="G203" s="3">
        <v>50</v>
      </c>
      <c r="H203" s="16">
        <f>IF($C203&lt;&gt;"",$G203*INDEX(ΣυνδΑθρ!$B$2:$B$96,$F203,1)/INDEX(ΣυνδΑθρ!$J$2:$J$96,$F203,1),IF($D203&lt;&gt;"",$G203*INDEX(Υλικά!$G$3:$G$130,$F203,1)/INDEX(Υλικά!$E$3:$E$130,$F203,1),0))</f>
        <v>0</v>
      </c>
      <c r="I203" s="17">
        <f>IF($C203&lt;&gt;"",$G203*INDEX(ΣυνδΑθρ!$C$2:$C$100,$F203,1)/INDEX(ΣυνδΑθρ!$J$2:$J$96,$F203,1),IF($D203&lt;&gt;"",$G203*INDEX(Υλικά!$H$3:$H$130,$F203,1)/INDEX(Υλικά!$E$3:$E$130,$F203,1),0))</f>
        <v>0</v>
      </c>
      <c r="J203" s="18">
        <f>IF($C203&lt;&gt;"",$G203*INDEX(ΣυνδΑθρ!$D$2:$D$96,$F203,1)/INDEX(ΣυνδΑθρ!$J$2:$J$96,$F203,1),IF($D203&lt;&gt;"",$G203*INDEX(Υλικά!$I$3:$I$130,$F203,1)/INDEX(Υλικά!$E$3:$E$130,$F203,1),0))</f>
        <v>0</v>
      </c>
      <c r="K203" s="16">
        <f>$H203*Ref!$B$2</f>
        <v>0</v>
      </c>
      <c r="L203" s="17">
        <f>$I203*Ref!$B$3</f>
        <v>0</v>
      </c>
      <c r="M203" s="18">
        <f>$J203*Ref!$B$4</f>
        <v>0</v>
      </c>
      <c r="N203" s="18">
        <f>IF($C203&lt;&gt;"",0,IF($D203&lt;&gt;"",$G203*INDEX(Υλικά!$J$3:$J$130,$F203,1)/INDEX(Υλικά!$E$3:$E$130,$F203,1),0))</f>
        <v>140</v>
      </c>
      <c r="O203" s="19">
        <f t="shared" si="3"/>
        <v>140</v>
      </c>
      <c r="P203" s="3"/>
    </row>
    <row r="204" spans="1:16" x14ac:dyDescent="0.35">
      <c r="A204" s="15">
        <v>43688</v>
      </c>
      <c r="B204" s="7">
        <v>0.33333333333333331</v>
      </c>
      <c r="C204" s="3" t="s">
        <v>51</v>
      </c>
      <c r="D204" s="3"/>
      <c r="E204" s="3" t="str">
        <f>IF(C204&lt;&gt;"",INDEX(ΣυνδΑθρ!$I$2:$I$96,MATCH(C204,ΣυνδΑθρ!$A$2:$A$100,0),1),IF(D204&lt;&gt;"",INDEX(Υλικά!$D$3:$D$140,MATCH(D204,Υλικά!$B$3:$B$140,0),1),""))</f>
        <v>pc</v>
      </c>
      <c r="F204" s="10">
        <f>IF(C204&lt;&gt;"",MATCH($C204,ΣυνδΑθρ!$A$2:$A$100,0),IF(D204&lt;&gt;"",MATCH($D204,Υλικά!$B$3:$B$130,0),0))</f>
        <v>3</v>
      </c>
      <c r="G204" s="3">
        <v>1</v>
      </c>
      <c r="H204" s="16">
        <f>IF($C204&lt;&gt;"",$G204*INDEX(ΣυνδΑθρ!$B$2:$B$96,$F204,1)/INDEX(ΣυνδΑθρ!$J$2:$J$96,$F204,1),IF($D204&lt;&gt;"",$G204*INDEX(Υλικά!$G$3:$G$130,$F204,1)/INDEX(Υλικά!$E$3:$E$130,$F204,1),0))</f>
        <v>23.299999999999997</v>
      </c>
      <c r="I204" s="17">
        <f>IF($C204&lt;&gt;"",$G204*INDEX(ΣυνδΑθρ!$C$2:$C$100,$F204,1)/INDEX(ΣυνδΑθρ!$J$2:$J$96,$F204,1),IF($D204&lt;&gt;"",$G204*INDEX(Υλικά!$H$3:$H$130,$F204,1)/INDEX(Υλικά!$E$3:$E$130,$F204,1),0))</f>
        <v>36.5</v>
      </c>
      <c r="J204" s="18">
        <f>IF($C204&lt;&gt;"",$G204*INDEX(ΣυνδΑθρ!$D$2:$D$96,$F204,1)/INDEX(ΣυνδΑθρ!$J$2:$J$96,$F204,1),IF($D204&lt;&gt;"",$G204*INDEX(Υλικά!$I$3:$I$130,$F204,1)/INDEX(Υλικά!$E$3:$E$130,$F204,1),0))</f>
        <v>11.600000000000001</v>
      </c>
      <c r="K204" s="16">
        <f>$H204*Ref!$B$2</f>
        <v>93.199999999999989</v>
      </c>
      <c r="L204" s="17">
        <f>$I204*Ref!$B$3</f>
        <v>146</v>
      </c>
      <c r="M204" s="18">
        <f>$J204*Ref!$B$4</f>
        <v>104.4</v>
      </c>
      <c r="N204" s="18">
        <f>IF($C204&lt;&gt;"",0,IF($D204&lt;&gt;"",$G204*INDEX(Υλικά!$J$3:$J$130,$F204,1)/INDEX(Υλικά!$E$3:$E$130,$F204,1),0))</f>
        <v>0</v>
      </c>
      <c r="O204" s="19">
        <f t="shared" si="3"/>
        <v>343.6</v>
      </c>
      <c r="P204" s="3"/>
    </row>
    <row r="205" spans="1:16" x14ac:dyDescent="0.35">
      <c r="A205" s="15">
        <v>43688</v>
      </c>
      <c r="B205" s="7">
        <v>0.5625</v>
      </c>
      <c r="C205" s="3"/>
      <c r="D205" s="3" t="s">
        <v>9</v>
      </c>
      <c r="E205" s="3" t="str">
        <f>IF(C205&lt;&gt;"",INDEX(ΣυνδΑθρ!$I$2:$I$96,MATCH(C205,ΣυνδΑθρ!$A$2:$A$100,0),1),IF(D205&lt;&gt;"",INDEX(Υλικά!$D$3:$D$140,MATCH(D205,Υλικά!$B$3:$B$140,0),1),""))</f>
        <v>gr</v>
      </c>
      <c r="F205" s="10">
        <f>IF(C205&lt;&gt;"",MATCH($C205,ΣυνδΑθρ!$A$2:$A$100,0),IF(D205&lt;&gt;"",MATCH($D205,Υλικά!$B$3:$B$130,0),0))</f>
        <v>4</v>
      </c>
      <c r="G205" s="3">
        <v>30</v>
      </c>
      <c r="H205" s="16">
        <f>IF($C205&lt;&gt;"",$G205*INDEX(ΣυνδΑθρ!$B$2:$B$96,$F205,1)/INDEX(ΣυνδΑθρ!$J$2:$J$96,$F205,1),IF($D205&lt;&gt;"",$G205*INDEX(Υλικά!$G$3:$G$130,$F205,1)/INDEX(Υλικά!$E$3:$E$130,$F205,1),0))</f>
        <v>2.13</v>
      </c>
      <c r="I205" s="17">
        <f>IF($C205&lt;&gt;"",$G205*INDEX(ΣυνδΑθρ!$C$2:$C$100,$F205,1)/INDEX(ΣυνδΑθρ!$J$2:$J$96,$F205,1),IF($D205&lt;&gt;"",$G205*INDEX(Υλικά!$H$3:$H$130,$F205,1)/INDEX(Υλικά!$E$3:$E$130,$F205,1),0))</f>
        <v>24</v>
      </c>
      <c r="J205" s="18">
        <f>IF($C205&lt;&gt;"",$G205*INDEX(ΣυνδΑθρ!$D$2:$D$96,$F205,1)/INDEX(ΣυνδΑθρ!$J$2:$J$96,$F205,1),IF($D205&lt;&gt;"",$G205*INDEX(Υλικά!$I$3:$I$130,$F205,1)/INDEX(Υλικά!$E$3:$E$130,$F205,1),0))</f>
        <v>0.21</v>
      </c>
      <c r="K205" s="16">
        <f>$H205*Ref!$B$2</f>
        <v>8.52</v>
      </c>
      <c r="L205" s="17">
        <f>$I205*Ref!$B$3</f>
        <v>96</v>
      </c>
      <c r="M205" s="18">
        <f>$J205*Ref!$B$4</f>
        <v>1.89</v>
      </c>
      <c r="N205" s="18">
        <f>IF($C205&lt;&gt;"",0,IF($D205&lt;&gt;"",$G205*INDEX(Υλικά!$J$3:$J$130,$F205,1)/INDEX(Υλικά!$E$3:$E$130,$F205,1),0))</f>
        <v>0</v>
      </c>
      <c r="O205" s="19">
        <f t="shared" ref="O205:O268" si="4">SUM(K205:N205)</f>
        <v>106.41</v>
      </c>
      <c r="P205" s="3"/>
    </row>
    <row r="206" spans="1:16" x14ac:dyDescent="0.35">
      <c r="A206" s="15">
        <v>43688</v>
      </c>
      <c r="B206" s="7">
        <v>0.5625</v>
      </c>
      <c r="C206" s="3" t="s">
        <v>131</v>
      </c>
      <c r="D206" s="3"/>
      <c r="E206" s="3" t="str">
        <f>IF(C206&lt;&gt;"",INDEX(ΣυνδΑθρ!$I$2:$I$96,MATCH(C206,ΣυνδΑθρ!$A$2:$A$100,0),1),IF(D206&lt;&gt;"",INDEX(Υλικά!$D$3:$D$140,MATCH(D206,Υλικά!$B$3:$B$140,0),1),""))</f>
        <v>gr</v>
      </c>
      <c r="F206" s="10">
        <f>IF(C206&lt;&gt;"",MATCH($C206,ΣυνδΑθρ!$A$2:$A$100,0),IF(D206&lt;&gt;"",MATCH($D206,Υλικά!$B$3:$B$130,0),0))</f>
        <v>11</v>
      </c>
      <c r="G206" s="3">
        <v>180</v>
      </c>
      <c r="H206" s="16">
        <f>IF($C206&lt;&gt;"",$G206*INDEX(ΣυνδΑθρ!$B$2:$B$96,$F206,1)/INDEX(ΣυνδΑθρ!$J$2:$J$96,$F206,1),IF($D206&lt;&gt;"",$G206*INDEX(Υλικά!$G$3:$G$130,$F206,1)/INDEX(Υλικά!$E$3:$E$130,$F206,1),0))</f>
        <v>25.071000000000002</v>
      </c>
      <c r="I206" s="17">
        <f>IF($C206&lt;&gt;"",$G206*INDEX(ΣυνδΑθρ!$C$2:$C$100,$F206,1)/INDEX(ΣυνδΑθρ!$J$2:$J$96,$F206,1),IF($D206&lt;&gt;"",$G206*INDEX(Υλικά!$H$3:$H$130,$F206,1)/INDEX(Υλικά!$E$3:$E$130,$F206,1),0))</f>
        <v>6.3540000000000001</v>
      </c>
      <c r="J206" s="18">
        <f>IF($C206&lt;&gt;"",$G206*INDEX(ΣυνδΑθρ!$D$2:$D$96,$F206,1)/INDEX(ΣυνδΑθρ!$J$2:$J$96,$F206,1),IF($D206&lt;&gt;"",$G206*INDEX(Υλικά!$I$3:$I$130,$F206,1)/INDEX(Υλικά!$E$3:$E$130,$F206,1),0))</f>
        <v>17.191800000000004</v>
      </c>
      <c r="K206" s="16">
        <f>$H206*Ref!$B$2</f>
        <v>100.28400000000001</v>
      </c>
      <c r="L206" s="17">
        <f>$I206*Ref!$B$3</f>
        <v>25.416</v>
      </c>
      <c r="M206" s="18">
        <f>$J206*Ref!$B$4</f>
        <v>154.72620000000003</v>
      </c>
      <c r="N206" s="18">
        <f>IF($C206&lt;&gt;"",0,IF($D206&lt;&gt;"",$G206*INDEX(Υλικά!$J$3:$J$130,$F206,1)/INDEX(Υλικά!$E$3:$E$130,$F206,1),0))</f>
        <v>0</v>
      </c>
      <c r="O206" s="19">
        <f t="shared" si="4"/>
        <v>280.42620000000005</v>
      </c>
      <c r="P206" s="3"/>
    </row>
    <row r="207" spans="1:16" x14ac:dyDescent="0.35">
      <c r="A207" s="15">
        <v>43688</v>
      </c>
      <c r="B207" s="7">
        <v>0.5625</v>
      </c>
      <c r="C207" s="3" t="s">
        <v>52</v>
      </c>
      <c r="D207" s="3"/>
      <c r="E207" s="3" t="str">
        <f>IF(C207&lt;&gt;"",INDEX(ΣυνδΑθρ!$I$2:$I$96,MATCH(C207,ΣυνδΑθρ!$A$2:$A$100,0),1),IF(D207&lt;&gt;"",INDEX(Υλικά!$D$3:$D$140,MATCH(D207,Υλικά!$B$3:$B$140,0),1),""))</f>
        <v>pc</v>
      </c>
      <c r="F207" s="10">
        <f>IF(C207&lt;&gt;"",MATCH($C207,ΣυνδΑθρ!$A$2:$A$100,0),IF(D207&lt;&gt;"",MATCH($D207,Υλικά!$B$3:$B$130,0),0))</f>
        <v>2</v>
      </c>
      <c r="G207" s="3">
        <v>0.3</v>
      </c>
      <c r="H207" s="16">
        <f>IF($C207&lt;&gt;"",$G207*INDEX(ΣυνδΑθρ!$B$2:$B$96,$F207,1)/INDEX(ΣυνδΑθρ!$J$2:$J$96,$F207,1),IF($D207&lt;&gt;"",$G207*INDEX(Υλικά!$G$3:$G$130,$F207,1)/INDEX(Υλικά!$E$3:$E$130,$F207,1),0))</f>
        <v>3.9329999999999998</v>
      </c>
      <c r="I207" s="17">
        <f>IF($C207&lt;&gt;"",$G207*INDEX(ΣυνδΑθρ!$C$2:$C$100,$F207,1)/INDEX(ΣυνδΑθρ!$J$2:$J$96,$F207,1),IF($D207&lt;&gt;"",$G207*INDEX(Υλικά!$H$3:$H$130,$F207,1)/INDEX(Υλικά!$E$3:$E$130,$F207,1),0))</f>
        <v>7.3650000000000002</v>
      </c>
      <c r="J207" s="18">
        <f>IF($C207&lt;&gt;"",$G207*INDEX(ΣυνδΑθρ!$D$2:$D$96,$F207,1)/INDEX(ΣυνδΑθρ!$J$2:$J$96,$F207,1),IF($D207&lt;&gt;"",$G207*INDEX(Υλικά!$I$3:$I$130,$F207,1)/INDEX(Υλικά!$E$3:$E$130,$F207,1),0))</f>
        <v>8.2889999999999997</v>
      </c>
      <c r="K207" s="16">
        <f>$H207*Ref!$B$2</f>
        <v>15.731999999999999</v>
      </c>
      <c r="L207" s="17">
        <f>$I207*Ref!$B$3</f>
        <v>29.46</v>
      </c>
      <c r="M207" s="18">
        <f>$J207*Ref!$B$4</f>
        <v>74.600999999999999</v>
      </c>
      <c r="N207" s="18">
        <f>IF($C207&lt;&gt;"",0,IF($D207&lt;&gt;"",$G207*INDEX(Υλικά!$J$3:$J$130,$F207,1)/INDEX(Υλικά!$E$3:$E$130,$F207,1),0))</f>
        <v>0</v>
      </c>
      <c r="O207" s="19">
        <f t="shared" si="4"/>
        <v>119.79300000000001</v>
      </c>
      <c r="P207" s="3"/>
    </row>
    <row r="208" spans="1:16" x14ac:dyDescent="0.35">
      <c r="A208" s="15">
        <v>43688</v>
      </c>
      <c r="B208" s="7">
        <v>0.70833333333333337</v>
      </c>
      <c r="C208" s="3"/>
      <c r="D208" s="3" t="s">
        <v>76</v>
      </c>
      <c r="E208" s="3" t="str">
        <f>IF(C208&lt;&gt;"",INDEX(ΣυνδΑθρ!$I$2:$I$96,MATCH(C208,ΣυνδΑθρ!$A$2:$A$100,0),1),IF(D208&lt;&gt;"",INDEX(Υλικά!$D$3:$D$140,MATCH(D208,Υλικά!$B$3:$B$140,0),1),""))</f>
        <v>gr</v>
      </c>
      <c r="F208" s="10">
        <f>IF(C208&lt;&gt;"",MATCH($C208,ΣυνδΑθρ!$A$2:$A$100,0),IF(D208&lt;&gt;"",MATCH($D208,Υλικά!$B$3:$B$130,0),0))</f>
        <v>29</v>
      </c>
      <c r="G208" s="3">
        <v>150</v>
      </c>
      <c r="H208" s="16">
        <f>IF($C208&lt;&gt;"",$G208*INDEX(ΣυνδΑθρ!$B$2:$B$96,$F208,1)/INDEX(ΣυνδΑθρ!$J$2:$J$96,$F208,1),IF($D208&lt;&gt;"",$G208*INDEX(Υλικά!$G$3:$G$130,$F208,1)/INDEX(Υλικά!$E$3:$E$130,$F208,1),0))</f>
        <v>0</v>
      </c>
      <c r="I208" s="17">
        <f>IF($C208&lt;&gt;"",$G208*INDEX(ΣυνδΑθρ!$C$2:$C$100,$F208,1)/INDEX(ΣυνδΑθρ!$J$2:$J$96,$F208,1),IF($D208&lt;&gt;"",$G208*INDEX(Υλικά!$H$3:$H$130,$F208,1)/INDEX(Υλικά!$E$3:$E$130,$F208,1),0))</f>
        <v>14.55</v>
      </c>
      <c r="J208" s="18">
        <f>IF($C208&lt;&gt;"",$G208*INDEX(ΣυνδΑθρ!$D$2:$D$96,$F208,1)/INDEX(ΣυνδΑθρ!$J$2:$J$96,$F208,1),IF($D208&lt;&gt;"",$G208*INDEX(Υλικά!$I$3:$I$130,$F208,1)/INDEX(Υλικά!$E$3:$E$130,$F208,1),0))</f>
        <v>0</v>
      </c>
      <c r="K208" s="16">
        <f>$H208*Ref!$B$2</f>
        <v>0</v>
      </c>
      <c r="L208" s="17">
        <f>$I208*Ref!$B$3</f>
        <v>58.2</v>
      </c>
      <c r="M208" s="18">
        <f>$J208*Ref!$B$4</f>
        <v>0</v>
      </c>
      <c r="N208" s="18">
        <f>IF($C208&lt;&gt;"",0,IF($D208&lt;&gt;"",$G208*INDEX(Υλικά!$J$3:$J$130,$F208,1)/INDEX(Υλικά!$E$3:$E$130,$F208,1),0))</f>
        <v>0</v>
      </c>
      <c r="O208" s="19">
        <f t="shared" si="4"/>
        <v>58.2</v>
      </c>
      <c r="P208" s="3"/>
    </row>
    <row r="209" spans="1:16" x14ac:dyDescent="0.35">
      <c r="A209" s="15">
        <v>43688</v>
      </c>
      <c r="B209" s="7">
        <v>0.875</v>
      </c>
      <c r="C209" s="3"/>
      <c r="D209" s="3" t="s">
        <v>76</v>
      </c>
      <c r="E209" s="3" t="str">
        <f>IF(C209&lt;&gt;"",INDEX(ΣυνδΑθρ!$I$2:$I$96,MATCH(C209,ΣυνδΑθρ!$A$2:$A$100,0),1),IF(D209&lt;&gt;"",INDEX(Υλικά!$D$3:$D$140,MATCH(D209,Υλικά!$B$3:$B$140,0),1),""))</f>
        <v>gr</v>
      </c>
      <c r="F209" s="10">
        <f>IF(C209&lt;&gt;"",MATCH($C209,ΣυνδΑθρ!$A$2:$A$100,0),IF(D209&lt;&gt;"",MATCH($D209,Υλικά!$B$3:$B$130,0),0))</f>
        <v>29</v>
      </c>
      <c r="G209" s="3">
        <v>210</v>
      </c>
      <c r="H209" s="16">
        <f>IF($C209&lt;&gt;"",$G209*INDEX(ΣυνδΑθρ!$B$2:$B$96,$F209,1)/INDEX(ΣυνδΑθρ!$J$2:$J$96,$F209,1),IF($D209&lt;&gt;"",$G209*INDEX(Υλικά!$G$3:$G$130,$F209,1)/INDEX(Υλικά!$E$3:$E$130,$F209,1),0))</f>
        <v>0</v>
      </c>
      <c r="I209" s="17">
        <f>IF($C209&lt;&gt;"",$G209*INDEX(ΣυνδΑθρ!$C$2:$C$100,$F209,1)/INDEX(ΣυνδΑθρ!$J$2:$J$96,$F209,1),IF($D209&lt;&gt;"",$G209*INDEX(Υλικά!$H$3:$H$130,$F209,1)/INDEX(Υλικά!$E$3:$E$130,$F209,1),0))</f>
        <v>20.369999999999997</v>
      </c>
      <c r="J209" s="18">
        <f>IF($C209&lt;&gt;"",$G209*INDEX(ΣυνδΑθρ!$D$2:$D$96,$F209,1)/INDEX(ΣυνδΑθρ!$J$2:$J$96,$F209,1),IF($D209&lt;&gt;"",$G209*INDEX(Υλικά!$I$3:$I$130,$F209,1)/INDEX(Υλικά!$E$3:$E$130,$F209,1),0))</f>
        <v>0</v>
      </c>
      <c r="K209" s="16">
        <f>$H209*Ref!$B$2</f>
        <v>0</v>
      </c>
      <c r="L209" s="17">
        <f>$I209*Ref!$B$3</f>
        <v>81.47999999999999</v>
      </c>
      <c r="M209" s="18">
        <f>$J209*Ref!$B$4</f>
        <v>0</v>
      </c>
      <c r="N209" s="18">
        <f>IF($C209&lt;&gt;"",0,IF($D209&lt;&gt;"",$G209*INDEX(Υλικά!$J$3:$J$130,$F209,1)/INDEX(Υλικά!$E$3:$E$130,$F209,1),0))</f>
        <v>0</v>
      </c>
      <c r="O209" s="19">
        <f t="shared" si="4"/>
        <v>81.47999999999999</v>
      </c>
      <c r="P209" s="3"/>
    </row>
    <row r="210" spans="1:16" x14ac:dyDescent="0.35">
      <c r="A210" s="15">
        <v>43688</v>
      </c>
      <c r="B210" s="7">
        <v>0.875</v>
      </c>
      <c r="C210" s="3"/>
      <c r="D210" s="3" t="s">
        <v>32</v>
      </c>
      <c r="E210" s="3" t="str">
        <f>IF(C210&lt;&gt;"",INDEX(ΣυνδΑθρ!$I$2:$I$96,MATCH(C210,ΣυνδΑθρ!$A$2:$A$100,0),1),IF(D210&lt;&gt;"",INDEX(Υλικά!$D$3:$D$140,MATCH(D210,Υλικά!$B$3:$B$140,0),1),""))</f>
        <v>gr</v>
      </c>
      <c r="F210" s="10">
        <f>IF(C210&lt;&gt;"",MATCH($C210,ΣυνδΑθρ!$A$2:$A$100,0),IF(D210&lt;&gt;"",MATCH($D210,Υλικά!$B$3:$B$130,0),0))</f>
        <v>14</v>
      </c>
      <c r="G210" s="3">
        <v>200</v>
      </c>
      <c r="H210" s="16">
        <f>IF($C210&lt;&gt;"",$G210*INDEX(ΣυνδΑθρ!$B$2:$B$96,$F210,1)/INDEX(ΣυνδΑθρ!$J$2:$J$96,$F210,1),IF($D210&lt;&gt;"",$G210*INDEX(Υλικά!$G$3:$G$130,$F210,1)/INDEX(Υλικά!$E$3:$E$130,$F210,1),0))</f>
        <v>16</v>
      </c>
      <c r="I210" s="17">
        <f>IF($C210&lt;&gt;"",$G210*INDEX(ΣυνδΑθρ!$C$2:$C$100,$F210,1)/INDEX(ΣυνδΑθρ!$J$2:$J$96,$F210,1),IF($D210&lt;&gt;"",$G210*INDEX(Υλικά!$H$3:$H$130,$F210,1)/INDEX(Υλικά!$E$3:$E$130,$F210,1),0))</f>
        <v>8</v>
      </c>
      <c r="J210" s="18">
        <f>IF($C210&lt;&gt;"",$G210*INDEX(ΣυνδΑθρ!$D$2:$D$96,$F210,1)/INDEX(ΣυνδΑθρ!$J$2:$J$96,$F210,1),IF($D210&lt;&gt;"",$G210*INDEX(Υλικά!$I$3:$I$130,$F210,1)/INDEX(Υλικά!$E$3:$E$130,$F210,1),0))</f>
        <v>4</v>
      </c>
      <c r="K210" s="16">
        <f>$H210*Ref!$B$2</f>
        <v>64</v>
      </c>
      <c r="L210" s="17">
        <f>$I210*Ref!$B$3</f>
        <v>32</v>
      </c>
      <c r="M210" s="18">
        <f>$J210*Ref!$B$4</f>
        <v>36</v>
      </c>
      <c r="N210" s="18">
        <f>IF($C210&lt;&gt;"",0,IF($D210&lt;&gt;"",$G210*INDEX(Υλικά!$J$3:$J$130,$F210,1)/INDEX(Υλικά!$E$3:$E$130,$F210,1),0))</f>
        <v>0</v>
      </c>
      <c r="O210" s="19">
        <f t="shared" si="4"/>
        <v>132</v>
      </c>
      <c r="P210" s="3"/>
    </row>
    <row r="211" spans="1:16" x14ac:dyDescent="0.35">
      <c r="A211" s="15">
        <v>43688</v>
      </c>
      <c r="B211" s="7">
        <v>0.95833333333333337</v>
      </c>
      <c r="C211" s="3"/>
      <c r="D211" s="3" t="s">
        <v>150</v>
      </c>
      <c r="E211" s="3" t="str">
        <f>IF(C211&lt;&gt;"",INDEX(ΣυνδΑθρ!$I$2:$I$96,MATCH(C211,ΣυνδΑθρ!$A$2:$A$100,0),1),IF(D211&lt;&gt;"",INDEX(Υλικά!$D$3:$D$140,MATCH(D211,Υλικά!$B$3:$B$140,0),1),""))</f>
        <v>gr</v>
      </c>
      <c r="F211" s="10">
        <f>IF(C211&lt;&gt;"",MATCH($C211,ΣυνδΑθρ!$A$2:$A$100,0),IF(D211&lt;&gt;"",MATCH($D211,Υλικά!$B$3:$B$130,0),0))</f>
        <v>36</v>
      </c>
      <c r="G211" s="3">
        <v>500</v>
      </c>
      <c r="H211" s="16">
        <f>IF($C211&lt;&gt;"",$G211*INDEX(ΣυνδΑθρ!$B$2:$B$96,$F211,1)/INDEX(ΣυνδΑθρ!$J$2:$J$96,$F211,1),IF($D211&lt;&gt;"",$G211*INDEX(Υλικά!$G$3:$G$130,$F211,1)/INDEX(Υλικά!$E$3:$E$130,$F211,1),0))</f>
        <v>2.5</v>
      </c>
      <c r="I211" s="17">
        <f>IF($C211&lt;&gt;"",$G211*INDEX(ΣυνδΑθρ!$C$2:$C$100,$F211,1)/INDEX(ΣυνδΑθρ!$J$2:$J$96,$F211,1),IF($D211&lt;&gt;"",$G211*INDEX(Υλικά!$H$3:$H$130,$F211,1)/INDEX(Υλικά!$E$3:$E$130,$F211,1),0))</f>
        <v>18</v>
      </c>
      <c r="J211" s="18">
        <f>IF($C211&lt;&gt;"",$G211*INDEX(ΣυνδΑθρ!$D$2:$D$96,$F211,1)/INDEX(ΣυνδΑθρ!$J$2:$J$96,$F211,1),IF($D211&lt;&gt;"",$G211*INDEX(Υλικά!$I$3:$I$130,$F211,1)/INDEX(Υλικά!$E$3:$E$130,$F211,1),0))</f>
        <v>0</v>
      </c>
      <c r="K211" s="16">
        <f>$H211*Ref!$B$2</f>
        <v>10</v>
      </c>
      <c r="L211" s="17">
        <f>$I211*Ref!$B$3</f>
        <v>72</v>
      </c>
      <c r="M211" s="18">
        <f>$J211*Ref!$B$4</f>
        <v>0</v>
      </c>
      <c r="N211" s="18">
        <f>IF($C211&lt;&gt;"",0,IF($D211&lt;&gt;"",$G211*INDEX(Υλικά!$J$3:$J$130,$F211,1)/INDEX(Υλικά!$E$3:$E$130,$F211,1),0))</f>
        <v>215</v>
      </c>
      <c r="O211" s="19">
        <f t="shared" si="4"/>
        <v>297</v>
      </c>
      <c r="P211" s="3"/>
    </row>
    <row r="212" spans="1:16" x14ac:dyDescent="0.35">
      <c r="A212" s="15">
        <v>43688</v>
      </c>
      <c r="B212" s="7">
        <v>0.95833333333333337</v>
      </c>
      <c r="C212" s="3"/>
      <c r="D212" s="3" t="s">
        <v>64</v>
      </c>
      <c r="E212" s="3" t="str">
        <f>IF(C212&lt;&gt;"",INDEX(ΣυνδΑθρ!$I$2:$I$96,MATCH(C212,ΣυνδΑθρ!$A$2:$A$100,0),1),IF(D212&lt;&gt;"",INDEX(Υλικά!$D$3:$D$140,MATCH(D212,Υλικά!$B$3:$B$140,0),1),""))</f>
        <v>gr</v>
      </c>
      <c r="F212" s="10">
        <f>IF(C212&lt;&gt;"",MATCH($C212,ΣυνδΑθρ!$A$2:$A$100,0),IF(D212&lt;&gt;"",MATCH($D212,Υλικά!$B$3:$B$130,0),0))</f>
        <v>24</v>
      </c>
      <c r="G212" s="3">
        <v>30</v>
      </c>
      <c r="H212" s="16">
        <f>IF($C212&lt;&gt;"",$G212*INDEX(ΣυνδΑθρ!$B$2:$B$96,$F212,1)/INDEX(ΣυνδΑθρ!$J$2:$J$96,$F212,1),IF($D212&lt;&gt;"",$G212*INDEX(Υλικά!$G$3:$G$130,$F212,1)/INDEX(Υλικά!$E$3:$E$130,$F212,1),0))</f>
        <v>7.11</v>
      </c>
      <c r="I212" s="17">
        <f>IF($C212&lt;&gt;"",$G212*INDEX(ΣυνδΑθρ!$C$2:$C$100,$F212,1)/INDEX(ΣυνδΑθρ!$J$2:$J$96,$F212,1),IF($D212&lt;&gt;"",$G212*INDEX(Υλικά!$H$3:$H$130,$F212,1)/INDEX(Υλικά!$E$3:$E$130,$F212,1),0))</f>
        <v>6.45</v>
      </c>
      <c r="J212" s="18">
        <f>IF($C212&lt;&gt;"",$G212*INDEX(ΣυνδΑθρ!$D$2:$D$96,$F212,1)/INDEX(ΣυνδΑθρ!$J$2:$J$96,$F212,1),IF($D212&lt;&gt;"",$G212*INDEX(Υλικά!$I$3:$I$130,$F212,1)/INDEX(Υλικά!$E$3:$E$130,$F212,1),0))</f>
        <v>14.91</v>
      </c>
      <c r="K212" s="16">
        <f>$H212*Ref!$B$2</f>
        <v>28.44</v>
      </c>
      <c r="L212" s="17">
        <f>$I212*Ref!$B$3</f>
        <v>25.8</v>
      </c>
      <c r="M212" s="18">
        <f>$J212*Ref!$B$4</f>
        <v>134.19</v>
      </c>
      <c r="N212" s="18">
        <f>IF($C212&lt;&gt;"",0,IF($D212&lt;&gt;"",$G212*INDEX(Υλικά!$J$3:$J$130,$F212,1)/INDEX(Υλικά!$E$3:$E$130,$F212,1),0))</f>
        <v>0</v>
      </c>
      <c r="O212" s="19">
        <f t="shared" si="4"/>
        <v>188.43</v>
      </c>
      <c r="P212" s="3"/>
    </row>
    <row r="213" spans="1:16" x14ac:dyDescent="0.35">
      <c r="A213" s="15">
        <v>43689</v>
      </c>
      <c r="B213" s="7">
        <v>0.33333333333333331</v>
      </c>
      <c r="C213" s="3" t="s">
        <v>51</v>
      </c>
      <c r="D213" s="3"/>
      <c r="E213" s="3" t="str">
        <f>IF(C213&lt;&gt;"",INDEX(ΣυνδΑθρ!$I$2:$I$96,MATCH(C213,ΣυνδΑθρ!$A$2:$A$100,0),1),IF(D213&lt;&gt;"",INDEX(Υλικά!$D$3:$D$140,MATCH(D213,Υλικά!$B$3:$B$140,0),1),""))</f>
        <v>pc</v>
      </c>
      <c r="F213" s="10">
        <f>IF(C213&lt;&gt;"",MATCH($C213,ΣυνδΑθρ!$A$2:$A$100,0),IF(D213&lt;&gt;"",MATCH($D213,Υλικά!$B$3:$B$130,0),0))</f>
        <v>3</v>
      </c>
      <c r="G213" s="3">
        <v>1</v>
      </c>
      <c r="H213" s="16">
        <f>IF($C213&lt;&gt;"",$G213*INDEX(ΣυνδΑθρ!$B$2:$B$96,$F213,1)/INDEX(ΣυνδΑθρ!$J$2:$J$96,$F213,1),IF($D213&lt;&gt;"",$G213*INDEX(Υλικά!$G$3:$G$130,$F213,1)/INDEX(Υλικά!$E$3:$E$130,$F213,1),0))</f>
        <v>23.299999999999997</v>
      </c>
      <c r="I213" s="17">
        <f>IF($C213&lt;&gt;"",$G213*INDEX(ΣυνδΑθρ!$C$2:$C$100,$F213,1)/INDEX(ΣυνδΑθρ!$J$2:$J$96,$F213,1),IF($D213&lt;&gt;"",$G213*INDEX(Υλικά!$H$3:$H$130,$F213,1)/INDEX(Υλικά!$E$3:$E$130,$F213,1),0))</f>
        <v>36.5</v>
      </c>
      <c r="J213" s="18">
        <f>IF($C213&lt;&gt;"",$G213*INDEX(ΣυνδΑθρ!$D$2:$D$96,$F213,1)/INDEX(ΣυνδΑθρ!$J$2:$J$96,$F213,1),IF($D213&lt;&gt;"",$G213*INDEX(Υλικά!$I$3:$I$130,$F213,1)/INDEX(Υλικά!$E$3:$E$130,$F213,1),0))</f>
        <v>11.600000000000001</v>
      </c>
      <c r="K213" s="16">
        <f>$H213*Ref!$B$2</f>
        <v>93.199999999999989</v>
      </c>
      <c r="L213" s="17">
        <f>$I213*Ref!$B$3</f>
        <v>146</v>
      </c>
      <c r="M213" s="18">
        <f>$J213*Ref!$B$4</f>
        <v>104.4</v>
      </c>
      <c r="N213" s="18">
        <f>IF($C213&lt;&gt;"",0,IF($D213&lt;&gt;"",$G213*INDEX(Υλικά!$J$3:$J$130,$F213,1)/INDEX(Υλικά!$E$3:$E$130,$F213,1),0))</f>
        <v>0</v>
      </c>
      <c r="O213" s="19">
        <f t="shared" si="4"/>
        <v>343.6</v>
      </c>
      <c r="P213" s="3"/>
    </row>
    <row r="214" spans="1:16" x14ac:dyDescent="0.35">
      <c r="A214" s="15">
        <v>43689</v>
      </c>
      <c r="B214" s="7">
        <v>0.44791666666666669</v>
      </c>
      <c r="C214" s="3"/>
      <c r="D214" s="3" t="s">
        <v>14</v>
      </c>
      <c r="E214" s="3" t="str">
        <f>IF(C214&lt;&gt;"",INDEX(ΣυνδΑθρ!$I$2:$I$96,MATCH(C214,ΣυνδΑθρ!$A$2:$A$100,0),1),IF(D214&lt;&gt;"",INDEX(Υλικά!$D$3:$D$140,MATCH(D214,Υλικά!$B$3:$B$140,0),1),""))</f>
        <v>slc</v>
      </c>
      <c r="F214" s="10">
        <f>IF(C214&lt;&gt;"",MATCH($C214,ΣυνδΑθρ!$A$2:$A$100,0),IF(D214&lt;&gt;"",MATCH($D214,Υλικά!$B$3:$B$130,0),0))</f>
        <v>7</v>
      </c>
      <c r="G214" s="3">
        <v>2</v>
      </c>
      <c r="H214" s="16">
        <f>IF($C214&lt;&gt;"",$G214*INDEX(ΣυνδΑθρ!$B$2:$B$96,$F214,1)/INDEX(ΣυνδΑθρ!$J$2:$J$96,$F214,1),IF($D214&lt;&gt;"",$G214*INDEX(Υλικά!$G$3:$G$130,$F214,1)/INDEX(Υλικά!$E$3:$E$130,$F214,1),0))</f>
        <v>5.6</v>
      </c>
      <c r="I214" s="17">
        <f>IF($C214&lt;&gt;"",$G214*INDEX(ΣυνδΑθρ!$C$2:$C$100,$F214,1)/INDEX(ΣυνδΑθρ!$J$2:$J$96,$F214,1),IF($D214&lt;&gt;"",$G214*INDEX(Υλικά!$H$3:$H$130,$F214,1)/INDEX(Υλικά!$E$3:$E$130,$F214,1),0))</f>
        <v>1.6</v>
      </c>
      <c r="J214" s="18">
        <f>IF($C214&lt;&gt;"",$G214*INDEX(ΣυνδΑθρ!$D$2:$D$96,$F214,1)/INDEX(ΣυνδΑθρ!$J$2:$J$96,$F214,1),IF($D214&lt;&gt;"",$G214*INDEX(Υλικά!$I$3:$I$130,$F214,1)/INDEX(Υλικά!$E$3:$E$130,$F214,1),0))</f>
        <v>0.8</v>
      </c>
      <c r="K214" s="16">
        <f>$H214*Ref!$B$2</f>
        <v>22.4</v>
      </c>
      <c r="L214" s="17">
        <f>$I214*Ref!$B$3</f>
        <v>6.4</v>
      </c>
      <c r="M214" s="18">
        <f>$J214*Ref!$B$4</f>
        <v>7.2</v>
      </c>
      <c r="N214" s="18">
        <f>IF($C214&lt;&gt;"",0,IF($D214&lt;&gt;"",$G214*INDEX(Υλικά!$J$3:$J$130,$F214,1)/INDEX(Υλικά!$E$3:$E$130,$F214,1),0))</f>
        <v>0</v>
      </c>
      <c r="O214" s="19">
        <f t="shared" si="4"/>
        <v>36</v>
      </c>
      <c r="P214" s="3"/>
    </row>
    <row r="215" spans="1:16" x14ac:dyDescent="0.35">
      <c r="A215" s="15">
        <v>43689</v>
      </c>
      <c r="B215" s="7">
        <v>0.5625</v>
      </c>
      <c r="C215" s="3" t="s">
        <v>131</v>
      </c>
      <c r="D215" s="3"/>
      <c r="E215" s="3" t="str">
        <f>IF(C215&lt;&gt;"",INDEX(ΣυνδΑθρ!$I$2:$I$96,MATCH(C215,ΣυνδΑθρ!$A$2:$A$100,0),1),IF(D215&lt;&gt;"",INDEX(Υλικά!$D$3:$D$140,MATCH(D215,Υλικά!$B$3:$B$140,0),1),""))</f>
        <v>gr</v>
      </c>
      <c r="F215" s="10">
        <f>IF(C215&lt;&gt;"",MATCH($C215,ΣυνδΑθρ!$A$2:$A$100,0),IF(D215&lt;&gt;"",MATCH($D215,Υλικά!$B$3:$B$130,0),0))</f>
        <v>11</v>
      </c>
      <c r="G215" s="3">
        <v>220</v>
      </c>
      <c r="H215" s="16">
        <f>IF($C215&lt;&gt;"",$G215*INDEX(ΣυνδΑθρ!$B$2:$B$96,$F215,1)/INDEX(ΣυνδΑθρ!$J$2:$J$96,$F215,1),IF($D215&lt;&gt;"",$G215*INDEX(Υλικά!$G$3:$G$130,$F215,1)/INDEX(Υλικά!$E$3:$E$130,$F215,1),0))</f>
        <v>30.642333333333333</v>
      </c>
      <c r="I215" s="17">
        <f>IF($C215&lt;&gt;"",$G215*INDEX(ΣυνδΑθρ!$C$2:$C$100,$F215,1)/INDEX(ΣυνδΑθρ!$J$2:$J$96,$F215,1),IF($D215&lt;&gt;"",$G215*INDEX(Υλικά!$H$3:$H$130,$F215,1)/INDEX(Υλικά!$E$3:$E$130,$F215,1),0))</f>
        <v>7.7659999999999991</v>
      </c>
      <c r="J215" s="18">
        <f>IF($C215&lt;&gt;"",$G215*INDEX(ΣυνδΑθρ!$D$2:$D$96,$F215,1)/INDEX(ΣυνδΑθρ!$J$2:$J$96,$F215,1),IF($D215&lt;&gt;"",$G215*INDEX(Υλικά!$I$3:$I$130,$F215,1)/INDEX(Υλικά!$E$3:$E$130,$F215,1),0))</f>
        <v>21.012200000000004</v>
      </c>
      <c r="K215" s="16">
        <f>$H215*Ref!$B$2</f>
        <v>122.56933333333333</v>
      </c>
      <c r="L215" s="17">
        <f>$I215*Ref!$B$3</f>
        <v>31.063999999999997</v>
      </c>
      <c r="M215" s="18">
        <f>$J215*Ref!$B$4</f>
        <v>189.10980000000004</v>
      </c>
      <c r="N215" s="18">
        <f>IF($C215&lt;&gt;"",0,IF($D215&lt;&gt;"",$G215*INDEX(Υλικά!$J$3:$J$130,$F215,1)/INDEX(Υλικά!$E$3:$E$130,$F215,1),0))</f>
        <v>0</v>
      </c>
      <c r="O215" s="19">
        <f t="shared" si="4"/>
        <v>342.74313333333339</v>
      </c>
      <c r="P215" s="3"/>
    </row>
    <row r="216" spans="1:16" x14ac:dyDescent="0.35">
      <c r="A216" s="15">
        <v>43689</v>
      </c>
      <c r="B216" s="7">
        <v>0.5625</v>
      </c>
      <c r="C216" s="3"/>
      <c r="D216" s="3" t="s">
        <v>42</v>
      </c>
      <c r="E216" s="3" t="str">
        <f>IF(C216&lt;&gt;"",INDEX(ΣυνδΑθρ!$I$2:$I$96,MATCH(C216,ΣυνδΑθρ!$A$2:$A$100,0),1),IF(D216&lt;&gt;"",INDEX(Υλικά!$D$3:$D$140,MATCH(D216,Υλικά!$B$3:$B$140,0),1),""))</f>
        <v>gr</v>
      </c>
      <c r="F216" s="10">
        <f>IF(C216&lt;&gt;"",MATCH($C216,ΣυνδΑθρ!$A$2:$A$100,0),IF(D216&lt;&gt;"",MATCH($D216,Υλικά!$B$3:$B$130,0),0))</f>
        <v>16</v>
      </c>
      <c r="G216" s="3">
        <v>100</v>
      </c>
      <c r="H216" s="16">
        <f>IF($C216&lt;&gt;"",$G216*INDEX(ΣυνδΑθρ!$B$2:$B$96,$F216,1)/INDEX(ΣυνδΑθρ!$J$2:$J$96,$F216,1),IF($D216&lt;&gt;"",$G216*INDEX(Υλικά!$G$3:$G$130,$F216,1)/INDEX(Υλικά!$E$3:$E$130,$F216,1),0))</f>
        <v>0.9</v>
      </c>
      <c r="I216" s="17">
        <f>IF($C216&lt;&gt;"",$G216*INDEX(ΣυνδΑθρ!$C$2:$C$100,$F216,1)/INDEX(ΣυνδΑθρ!$J$2:$J$96,$F216,1),IF($D216&lt;&gt;"",$G216*INDEX(Υλικά!$H$3:$H$130,$F216,1)/INDEX(Υλικά!$E$3:$E$130,$F216,1),0))</f>
        <v>3.9</v>
      </c>
      <c r="J216" s="18">
        <f>IF($C216&lt;&gt;"",$G216*INDEX(ΣυνδΑθρ!$D$2:$D$96,$F216,1)/INDEX(ΣυνδΑθρ!$J$2:$J$96,$F216,1),IF($D216&lt;&gt;"",$G216*INDEX(Υλικά!$I$3:$I$130,$F216,1)/INDEX(Υλικά!$E$3:$E$130,$F216,1),0))</f>
        <v>0.2</v>
      </c>
      <c r="K216" s="16">
        <f>$H216*Ref!$B$2</f>
        <v>3.6</v>
      </c>
      <c r="L216" s="17">
        <f>$I216*Ref!$B$3</f>
        <v>15.6</v>
      </c>
      <c r="M216" s="18">
        <f>$J216*Ref!$B$4</f>
        <v>1.8</v>
      </c>
      <c r="N216" s="18">
        <f>IF($C216&lt;&gt;"",0,IF($D216&lt;&gt;"",$G216*INDEX(Υλικά!$J$3:$J$130,$F216,1)/INDEX(Υλικά!$E$3:$E$130,$F216,1),0))</f>
        <v>0</v>
      </c>
      <c r="O216" s="19">
        <f t="shared" si="4"/>
        <v>21</v>
      </c>
      <c r="P216" s="3"/>
    </row>
    <row r="217" spans="1:16" x14ac:dyDescent="0.35">
      <c r="A217" s="15">
        <v>43689</v>
      </c>
      <c r="B217" s="7">
        <v>0.77083333333333337</v>
      </c>
      <c r="C217" s="3" t="s">
        <v>131</v>
      </c>
      <c r="D217" s="3"/>
      <c r="E217" s="3" t="str">
        <f>IF(C217&lt;&gt;"",INDEX(ΣυνδΑθρ!$I$2:$I$96,MATCH(C217,ΣυνδΑθρ!$A$2:$A$100,0),1),IF(D217&lt;&gt;"",INDEX(Υλικά!$D$3:$D$140,MATCH(D217,Υλικά!$B$3:$B$140,0),1),""))</f>
        <v>gr</v>
      </c>
      <c r="F217" s="10">
        <f>IF(C217&lt;&gt;"",MATCH($C217,ΣυνδΑθρ!$A$2:$A$100,0),IF(D217&lt;&gt;"",MATCH($D217,Υλικά!$B$3:$B$130,0),0))</f>
        <v>11</v>
      </c>
      <c r="G217" s="3">
        <v>50</v>
      </c>
      <c r="H217" s="16">
        <f>IF($C217&lt;&gt;"",$G217*INDEX(ΣυνδΑθρ!$B$2:$B$96,$F217,1)/INDEX(ΣυνδΑθρ!$J$2:$J$96,$F217,1),IF($D217&lt;&gt;"",$G217*INDEX(Υλικά!$G$3:$G$130,$F217,1)/INDEX(Υλικά!$E$3:$E$130,$F217,1),0))</f>
        <v>6.9641666666666664</v>
      </c>
      <c r="I217" s="17">
        <f>IF($C217&lt;&gt;"",$G217*INDEX(ΣυνδΑθρ!$C$2:$C$100,$F217,1)/INDEX(ΣυνδΑθρ!$J$2:$J$96,$F217,1),IF($D217&lt;&gt;"",$G217*INDEX(Υλικά!$H$3:$H$130,$F217,1)/INDEX(Υλικά!$E$3:$E$130,$F217,1),0))</f>
        <v>1.7649999999999999</v>
      </c>
      <c r="J217" s="18">
        <f>IF($C217&lt;&gt;"",$G217*INDEX(ΣυνδΑθρ!$D$2:$D$96,$F217,1)/INDEX(ΣυνδΑθρ!$J$2:$J$96,$F217,1),IF($D217&lt;&gt;"",$G217*INDEX(Υλικά!$I$3:$I$130,$F217,1)/INDEX(Υλικά!$E$3:$E$130,$F217,1),0))</f>
        <v>4.775500000000001</v>
      </c>
      <c r="K217" s="16">
        <f>$H217*Ref!$B$2</f>
        <v>27.856666666666666</v>
      </c>
      <c r="L217" s="17">
        <f>$I217*Ref!$B$3</f>
        <v>7.06</v>
      </c>
      <c r="M217" s="18">
        <f>$J217*Ref!$B$4</f>
        <v>42.979500000000009</v>
      </c>
      <c r="N217" s="18">
        <f>IF($C217&lt;&gt;"",0,IF($D217&lt;&gt;"",$G217*INDEX(Υλικά!$J$3:$J$130,$F217,1)/INDEX(Υλικά!$E$3:$E$130,$F217,1),0))</f>
        <v>0</v>
      </c>
      <c r="O217" s="19">
        <f t="shared" si="4"/>
        <v>77.896166666666673</v>
      </c>
      <c r="P217" s="3"/>
    </row>
    <row r="218" spans="1:16" x14ac:dyDescent="0.35">
      <c r="A218" s="15">
        <v>43689</v>
      </c>
      <c r="B218" s="7">
        <v>0.83333333333333337</v>
      </c>
      <c r="C218" s="3"/>
      <c r="D218" s="3" t="s">
        <v>64</v>
      </c>
      <c r="E218" s="3" t="str">
        <f>IF(C218&lt;&gt;"",INDEX(ΣυνδΑθρ!$I$2:$I$96,MATCH(C218,ΣυνδΑθρ!$A$2:$A$100,0),1),IF(D218&lt;&gt;"",INDEX(Υλικά!$D$3:$D$140,MATCH(D218,Υλικά!$B$3:$B$140,0),1),""))</f>
        <v>gr</v>
      </c>
      <c r="F218" s="10">
        <f>IF(C218&lt;&gt;"",MATCH($C218,ΣυνδΑθρ!$A$2:$A$100,0),IF(D218&lt;&gt;"",MATCH($D218,Υλικά!$B$3:$B$130,0),0))</f>
        <v>24</v>
      </c>
      <c r="G218" s="3">
        <v>15</v>
      </c>
      <c r="H218" s="16">
        <f>IF($C218&lt;&gt;"",$G218*INDEX(ΣυνδΑθρ!$B$2:$B$96,$F218,1)/INDEX(ΣυνδΑθρ!$J$2:$J$96,$F218,1),IF($D218&lt;&gt;"",$G218*INDEX(Υλικά!$G$3:$G$130,$F218,1)/INDEX(Υλικά!$E$3:$E$130,$F218,1),0))</f>
        <v>3.5550000000000002</v>
      </c>
      <c r="I218" s="17">
        <f>IF($C218&lt;&gt;"",$G218*INDEX(ΣυνδΑθρ!$C$2:$C$100,$F218,1)/INDEX(ΣυνδΑθρ!$J$2:$J$96,$F218,1),IF($D218&lt;&gt;"",$G218*INDEX(Υλικά!$H$3:$H$130,$F218,1)/INDEX(Υλικά!$E$3:$E$130,$F218,1),0))</f>
        <v>3.2250000000000001</v>
      </c>
      <c r="J218" s="18">
        <f>IF($C218&lt;&gt;"",$G218*INDEX(ΣυνδΑθρ!$D$2:$D$96,$F218,1)/INDEX(ΣυνδΑθρ!$J$2:$J$96,$F218,1),IF($D218&lt;&gt;"",$G218*INDEX(Υλικά!$I$3:$I$130,$F218,1)/INDEX(Υλικά!$E$3:$E$130,$F218,1),0))</f>
        <v>7.4550000000000001</v>
      </c>
      <c r="K218" s="16">
        <f>$H218*Ref!$B$2</f>
        <v>14.22</v>
      </c>
      <c r="L218" s="17">
        <f>$I218*Ref!$B$3</f>
        <v>12.9</v>
      </c>
      <c r="M218" s="18">
        <f>$J218*Ref!$B$4</f>
        <v>67.094999999999999</v>
      </c>
      <c r="N218" s="18">
        <f>IF($C218&lt;&gt;"",0,IF($D218&lt;&gt;"",$G218*INDEX(Υλικά!$J$3:$J$130,$F218,1)/INDEX(Υλικά!$E$3:$E$130,$F218,1),0))</f>
        <v>0</v>
      </c>
      <c r="O218" s="19">
        <f t="shared" si="4"/>
        <v>94.215000000000003</v>
      </c>
      <c r="P218" s="3"/>
    </row>
    <row r="219" spans="1:16" x14ac:dyDescent="0.35">
      <c r="A219" s="15">
        <v>43689</v>
      </c>
      <c r="B219" s="7">
        <v>0.91666666666666663</v>
      </c>
      <c r="C219" s="3"/>
      <c r="D219" s="3" t="s">
        <v>32</v>
      </c>
      <c r="E219" s="3" t="str">
        <f>IF(C219&lt;&gt;"",INDEX(ΣυνδΑθρ!$I$2:$I$96,MATCH(C219,ΣυνδΑθρ!$A$2:$A$100,0),1),IF(D219&lt;&gt;"",INDEX(Υλικά!$D$3:$D$140,MATCH(D219,Υλικά!$B$3:$B$140,0),1),""))</f>
        <v>gr</v>
      </c>
      <c r="F219" s="10">
        <f>IF(C219&lt;&gt;"",MATCH($C219,ΣυνδΑθρ!$A$2:$A$100,0),IF(D219&lt;&gt;"",MATCH($D219,Υλικά!$B$3:$B$130,0),0))</f>
        <v>14</v>
      </c>
      <c r="G219" s="3">
        <v>200</v>
      </c>
      <c r="H219" s="16">
        <f>IF($C219&lt;&gt;"",$G219*INDEX(ΣυνδΑθρ!$B$2:$B$96,$F219,1)/INDEX(ΣυνδΑθρ!$J$2:$J$96,$F219,1),IF($D219&lt;&gt;"",$G219*INDEX(Υλικά!$G$3:$G$130,$F219,1)/INDEX(Υλικά!$E$3:$E$130,$F219,1),0))</f>
        <v>16</v>
      </c>
      <c r="I219" s="17">
        <f>IF($C219&lt;&gt;"",$G219*INDEX(ΣυνδΑθρ!$C$2:$C$100,$F219,1)/INDEX(ΣυνδΑθρ!$J$2:$J$96,$F219,1),IF($D219&lt;&gt;"",$G219*INDEX(Υλικά!$H$3:$H$130,$F219,1)/INDEX(Υλικά!$E$3:$E$130,$F219,1),0))</f>
        <v>8</v>
      </c>
      <c r="J219" s="18">
        <f>IF($C219&lt;&gt;"",$G219*INDEX(ΣυνδΑθρ!$D$2:$D$96,$F219,1)/INDEX(ΣυνδΑθρ!$J$2:$J$96,$F219,1),IF($D219&lt;&gt;"",$G219*INDEX(Υλικά!$I$3:$I$130,$F219,1)/INDEX(Υλικά!$E$3:$E$130,$F219,1),0))</f>
        <v>4</v>
      </c>
      <c r="K219" s="16">
        <f>$H219*Ref!$B$2</f>
        <v>64</v>
      </c>
      <c r="L219" s="17">
        <f>$I219*Ref!$B$3</f>
        <v>32</v>
      </c>
      <c r="M219" s="18">
        <f>$J219*Ref!$B$4</f>
        <v>36</v>
      </c>
      <c r="N219" s="18">
        <f>IF($C219&lt;&gt;"",0,IF($D219&lt;&gt;"",$G219*INDEX(Υλικά!$J$3:$J$130,$F219,1)/INDEX(Υλικά!$E$3:$E$130,$F219,1),0))</f>
        <v>0</v>
      </c>
      <c r="O219" s="19">
        <f t="shared" si="4"/>
        <v>132</v>
      </c>
      <c r="P219" s="3"/>
    </row>
    <row r="220" spans="1:16" x14ac:dyDescent="0.35">
      <c r="A220" s="15">
        <v>43689</v>
      </c>
      <c r="B220" s="7">
        <v>0.91666666666666663</v>
      </c>
      <c r="C220" s="3"/>
      <c r="D220" s="3" t="s">
        <v>76</v>
      </c>
      <c r="E220" s="3" t="str">
        <f>IF(C220&lt;&gt;"",INDEX(ΣυνδΑθρ!$I$2:$I$96,MATCH(C220,ΣυνδΑθρ!$A$2:$A$100,0),1),IF(D220&lt;&gt;"",INDEX(Υλικά!$D$3:$D$140,MATCH(D220,Υλικά!$B$3:$B$140,0),1),""))</f>
        <v>gr</v>
      </c>
      <c r="F220" s="10">
        <f>IF(C220&lt;&gt;"",MATCH($C220,ΣυνδΑθρ!$A$2:$A$100,0),IF(D220&lt;&gt;"",MATCH($D220,Υλικά!$B$3:$B$130,0),0))</f>
        <v>29</v>
      </c>
      <c r="G220" s="3">
        <v>200</v>
      </c>
      <c r="H220" s="16">
        <f>IF($C220&lt;&gt;"",$G220*INDEX(ΣυνδΑθρ!$B$2:$B$96,$F220,1)/INDEX(ΣυνδΑθρ!$J$2:$J$96,$F220,1),IF($D220&lt;&gt;"",$G220*INDEX(Υλικά!$G$3:$G$130,$F220,1)/INDEX(Υλικά!$E$3:$E$130,$F220,1),0))</f>
        <v>0</v>
      </c>
      <c r="I220" s="17">
        <f>IF($C220&lt;&gt;"",$G220*INDEX(ΣυνδΑθρ!$C$2:$C$100,$F220,1)/INDEX(ΣυνδΑθρ!$J$2:$J$96,$F220,1),IF($D220&lt;&gt;"",$G220*INDEX(Υλικά!$H$3:$H$130,$F220,1)/INDEX(Υλικά!$E$3:$E$130,$F220,1),0))</f>
        <v>19.399999999999999</v>
      </c>
      <c r="J220" s="18">
        <f>IF($C220&lt;&gt;"",$G220*INDEX(ΣυνδΑθρ!$D$2:$D$96,$F220,1)/INDEX(ΣυνδΑθρ!$J$2:$J$96,$F220,1),IF($D220&lt;&gt;"",$G220*INDEX(Υλικά!$I$3:$I$130,$F220,1)/INDEX(Υλικά!$E$3:$E$130,$F220,1),0))</f>
        <v>0</v>
      </c>
      <c r="K220" s="16">
        <f>$H220*Ref!$B$2</f>
        <v>0</v>
      </c>
      <c r="L220" s="17">
        <f>$I220*Ref!$B$3</f>
        <v>77.599999999999994</v>
      </c>
      <c r="M220" s="18">
        <f>$J220*Ref!$B$4</f>
        <v>0</v>
      </c>
      <c r="N220" s="18">
        <f>IF($C220&lt;&gt;"",0,IF($D220&lt;&gt;"",$G220*INDEX(Υλικά!$J$3:$J$130,$F220,1)/INDEX(Υλικά!$E$3:$E$130,$F220,1),0))</f>
        <v>0</v>
      </c>
      <c r="O220" s="19">
        <f t="shared" si="4"/>
        <v>77.599999999999994</v>
      </c>
      <c r="P220" s="3"/>
    </row>
    <row r="221" spans="1:16" x14ac:dyDescent="0.35">
      <c r="A221" s="15">
        <v>43690</v>
      </c>
      <c r="B221" s="7">
        <v>0.3125</v>
      </c>
      <c r="C221" s="3" t="s">
        <v>51</v>
      </c>
      <c r="D221" s="3"/>
      <c r="E221" s="3" t="str">
        <f>IF(C221&lt;&gt;"",INDEX(ΣυνδΑθρ!$I$2:$I$96,MATCH(C221,ΣυνδΑθρ!$A$2:$A$100,0),1),IF(D221&lt;&gt;"",INDEX(Υλικά!$D$3:$D$140,MATCH(D221,Υλικά!$B$3:$B$140,0),1),""))</f>
        <v>pc</v>
      </c>
      <c r="F221" s="10">
        <f>IF(C221&lt;&gt;"",MATCH($C221,ΣυνδΑθρ!$A$2:$A$100,0),IF(D221&lt;&gt;"",MATCH($D221,Υλικά!$B$3:$B$130,0),0))</f>
        <v>3</v>
      </c>
      <c r="G221" s="3">
        <v>1</v>
      </c>
      <c r="H221" s="16">
        <f>IF($C221&lt;&gt;"",$G221*INDEX(ΣυνδΑθρ!$B$2:$B$96,$F221,1)/INDEX(ΣυνδΑθρ!$J$2:$J$96,$F221,1),IF($D221&lt;&gt;"",$G221*INDEX(Υλικά!$G$3:$G$130,$F221,1)/INDEX(Υλικά!$E$3:$E$130,$F221,1),0))</f>
        <v>23.299999999999997</v>
      </c>
      <c r="I221" s="17">
        <f>IF($C221&lt;&gt;"",$G221*INDEX(ΣυνδΑθρ!$C$2:$C$100,$F221,1)/INDEX(ΣυνδΑθρ!$J$2:$J$96,$F221,1),IF($D221&lt;&gt;"",$G221*INDEX(Υλικά!$H$3:$H$130,$F221,1)/INDEX(Υλικά!$E$3:$E$130,$F221,1),0))</f>
        <v>36.5</v>
      </c>
      <c r="J221" s="18">
        <f>IF($C221&lt;&gt;"",$G221*INDEX(ΣυνδΑθρ!$D$2:$D$96,$F221,1)/INDEX(ΣυνδΑθρ!$J$2:$J$96,$F221,1),IF($D221&lt;&gt;"",$G221*INDEX(Υλικά!$I$3:$I$130,$F221,1)/INDEX(Υλικά!$E$3:$E$130,$F221,1),0))</f>
        <v>11.600000000000001</v>
      </c>
      <c r="K221" s="16">
        <f>$H221*Ref!$B$2</f>
        <v>93.199999999999989</v>
      </c>
      <c r="L221" s="17">
        <f>$I221*Ref!$B$3</f>
        <v>146</v>
      </c>
      <c r="M221" s="18">
        <f>$J221*Ref!$B$4</f>
        <v>104.4</v>
      </c>
      <c r="N221" s="18">
        <f>IF($C221&lt;&gt;"",0,IF($D221&lt;&gt;"",$G221*INDEX(Υλικά!$J$3:$J$130,$F221,1)/INDEX(Υλικά!$E$3:$E$130,$F221,1),0))</f>
        <v>0</v>
      </c>
      <c r="O221" s="19">
        <f t="shared" si="4"/>
        <v>343.6</v>
      </c>
      <c r="P221" s="3"/>
    </row>
    <row r="222" spans="1:16" x14ac:dyDescent="0.35">
      <c r="A222" s="15">
        <v>43690</v>
      </c>
      <c r="B222" s="7">
        <v>0.4375</v>
      </c>
      <c r="C222" s="3"/>
      <c r="D222" s="3" t="s">
        <v>14</v>
      </c>
      <c r="E222" s="3" t="str">
        <f>IF(C222&lt;&gt;"",INDEX(ΣυνδΑθρ!$I$2:$I$96,MATCH(C222,ΣυνδΑθρ!$A$2:$A$100,0),1),IF(D222&lt;&gt;"",INDEX(Υλικά!$D$3:$D$140,MATCH(D222,Υλικά!$B$3:$B$140,0),1),""))</f>
        <v>slc</v>
      </c>
      <c r="F222" s="10">
        <f>IF(C222&lt;&gt;"",MATCH($C222,ΣυνδΑθρ!$A$2:$A$100,0),IF(D222&lt;&gt;"",MATCH($D222,Υλικά!$B$3:$B$130,0),0))</f>
        <v>7</v>
      </c>
      <c r="G222" s="3">
        <v>2</v>
      </c>
      <c r="H222" s="16">
        <f>IF($C222&lt;&gt;"",$G222*INDEX(ΣυνδΑθρ!$B$2:$B$96,$F222,1)/INDEX(ΣυνδΑθρ!$J$2:$J$96,$F222,1),IF($D222&lt;&gt;"",$G222*INDEX(Υλικά!$G$3:$G$130,$F222,1)/INDEX(Υλικά!$E$3:$E$130,$F222,1),0))</f>
        <v>5.6</v>
      </c>
      <c r="I222" s="17">
        <f>IF($C222&lt;&gt;"",$G222*INDEX(ΣυνδΑθρ!$C$2:$C$100,$F222,1)/INDEX(ΣυνδΑθρ!$J$2:$J$96,$F222,1),IF($D222&lt;&gt;"",$G222*INDEX(Υλικά!$H$3:$H$130,$F222,1)/INDEX(Υλικά!$E$3:$E$130,$F222,1),0))</f>
        <v>1.6</v>
      </c>
      <c r="J222" s="18">
        <f>IF($C222&lt;&gt;"",$G222*INDEX(ΣυνδΑθρ!$D$2:$D$96,$F222,1)/INDEX(ΣυνδΑθρ!$J$2:$J$96,$F222,1),IF($D222&lt;&gt;"",$G222*INDEX(Υλικά!$I$3:$I$130,$F222,1)/INDEX(Υλικά!$E$3:$E$130,$F222,1),0))</f>
        <v>0.8</v>
      </c>
      <c r="K222" s="16">
        <f>$H222*Ref!$B$2</f>
        <v>22.4</v>
      </c>
      <c r="L222" s="17">
        <f>$I222*Ref!$B$3</f>
        <v>6.4</v>
      </c>
      <c r="M222" s="18">
        <f>$J222*Ref!$B$4</f>
        <v>7.2</v>
      </c>
      <c r="N222" s="18">
        <f>IF($C222&lt;&gt;"",0,IF($D222&lt;&gt;"",$G222*INDEX(Υλικά!$J$3:$J$130,$F222,1)/INDEX(Υλικά!$E$3:$E$130,$F222,1),0))</f>
        <v>0</v>
      </c>
      <c r="O222" s="19">
        <f t="shared" si="4"/>
        <v>36</v>
      </c>
      <c r="P222" s="3"/>
    </row>
    <row r="223" spans="1:16" x14ac:dyDescent="0.35">
      <c r="A223" s="15">
        <v>43690</v>
      </c>
      <c r="B223" s="7">
        <v>0.58333333333333337</v>
      </c>
      <c r="C223" s="3" t="s">
        <v>131</v>
      </c>
      <c r="D223" s="3"/>
      <c r="E223" s="3" t="str">
        <f>IF(C223&lt;&gt;"",INDEX(ΣυνδΑθρ!$I$2:$I$96,MATCH(C223,ΣυνδΑθρ!$A$2:$A$100,0),1),IF(D223&lt;&gt;"",INDEX(Υλικά!$D$3:$D$140,MATCH(D223,Υλικά!$B$3:$B$140,0),1),""))</f>
        <v>gr</v>
      </c>
      <c r="F223" s="10">
        <f>IF(C223&lt;&gt;"",MATCH($C223,ΣυνδΑθρ!$A$2:$A$100,0),IF(D223&lt;&gt;"",MATCH($D223,Υλικά!$B$3:$B$130,0),0))</f>
        <v>11</v>
      </c>
      <c r="G223" s="3">
        <v>150</v>
      </c>
      <c r="H223" s="16">
        <f>IF($C223&lt;&gt;"",$G223*INDEX(ΣυνδΑθρ!$B$2:$B$96,$F223,1)/INDEX(ΣυνδΑθρ!$J$2:$J$96,$F223,1),IF($D223&lt;&gt;"",$G223*INDEX(Υλικά!$G$3:$G$130,$F223,1)/INDEX(Υλικά!$E$3:$E$130,$F223,1),0))</f>
        <v>20.892499999999998</v>
      </c>
      <c r="I223" s="17">
        <f>IF($C223&lt;&gt;"",$G223*INDEX(ΣυνδΑθρ!$C$2:$C$100,$F223,1)/INDEX(ΣυνδΑθρ!$J$2:$J$96,$F223,1),IF($D223&lt;&gt;"",$G223*INDEX(Υλικά!$H$3:$H$130,$F223,1)/INDEX(Υλικά!$E$3:$E$130,$F223,1),0))</f>
        <v>5.294999999999999</v>
      </c>
      <c r="J223" s="18">
        <f>IF($C223&lt;&gt;"",$G223*INDEX(ΣυνδΑθρ!$D$2:$D$96,$F223,1)/INDEX(ΣυνδΑθρ!$J$2:$J$96,$F223,1),IF($D223&lt;&gt;"",$G223*INDEX(Υλικά!$I$3:$I$130,$F223,1)/INDEX(Υλικά!$E$3:$E$130,$F223,1),0))</f>
        <v>14.326500000000003</v>
      </c>
      <c r="K223" s="16">
        <f>$H223*Ref!$B$2</f>
        <v>83.57</v>
      </c>
      <c r="L223" s="17">
        <f>$I223*Ref!$B$3</f>
        <v>21.179999999999996</v>
      </c>
      <c r="M223" s="18">
        <f>$J223*Ref!$B$4</f>
        <v>128.93850000000003</v>
      </c>
      <c r="N223" s="18">
        <f>IF($C223&lt;&gt;"",0,IF($D223&lt;&gt;"",$G223*INDEX(Υλικά!$J$3:$J$130,$F223,1)/INDEX(Υλικά!$E$3:$E$130,$F223,1),0))</f>
        <v>0</v>
      </c>
      <c r="O223" s="19">
        <f t="shared" si="4"/>
        <v>233.68850000000003</v>
      </c>
      <c r="P223" s="3"/>
    </row>
    <row r="224" spans="1:16" x14ac:dyDescent="0.35">
      <c r="A224" s="15">
        <v>43690</v>
      </c>
      <c r="B224" s="7">
        <v>0.66666666666666663</v>
      </c>
      <c r="C224" s="3"/>
      <c r="D224" s="3" t="s">
        <v>133</v>
      </c>
      <c r="E224" s="3" t="str">
        <f>IF(C224&lt;&gt;"",INDEX(ΣυνδΑθρ!$I$2:$I$96,MATCH(C224,ΣυνδΑθρ!$A$2:$A$100,0),1),IF(D224&lt;&gt;"",INDEX(Υλικά!$D$3:$D$140,MATCH(D224,Υλικά!$B$3:$B$140,0),1),""))</f>
        <v>gr</v>
      </c>
      <c r="F224" s="10">
        <f>IF(C224&lt;&gt;"",MATCH($C224,ΣυνδΑθρ!$A$2:$A$100,0),IF(D224&lt;&gt;"",MATCH($D224,Υλικά!$B$3:$B$130,0),0))</f>
        <v>52</v>
      </c>
      <c r="G224" s="3">
        <v>10</v>
      </c>
      <c r="H224" s="16">
        <f>IF($C224&lt;&gt;"",$G224*INDEX(ΣυνδΑθρ!$B$2:$B$96,$F224,1)/INDEX(ΣυνδΑθρ!$J$2:$J$96,$F224,1),IF($D224&lt;&gt;"",$G224*INDEX(Υλικά!$G$3:$G$130,$F224,1)/INDEX(Υλικά!$E$3:$E$130,$F224,1),0))</f>
        <v>0.44</v>
      </c>
      <c r="I224" s="17">
        <f>IF($C224&lt;&gt;"",$G224*INDEX(ΣυνδΑθρ!$C$2:$C$100,$F224,1)/INDEX(ΣυνδΑθρ!$J$2:$J$96,$F224,1),IF($D224&lt;&gt;"",$G224*INDEX(Υλικά!$H$3:$H$130,$F224,1)/INDEX(Υλικά!$E$3:$E$130,$F224,1),0))</f>
        <v>5.45</v>
      </c>
      <c r="J224" s="18">
        <f>IF($C224&lt;&gt;"",$G224*INDEX(ΣυνδΑθρ!$D$2:$D$96,$F224,1)/INDEX(ΣυνδΑθρ!$J$2:$J$96,$F224,1),IF($D224&lt;&gt;"",$G224*INDEX(Υλικά!$I$3:$I$130,$F224,1)/INDEX(Υλικά!$E$3:$E$130,$F224,1),0))</f>
        <v>3.05</v>
      </c>
      <c r="K224" s="16">
        <f>$H224*Ref!$B$2</f>
        <v>1.76</v>
      </c>
      <c r="L224" s="17">
        <f>$I224*Ref!$B$3</f>
        <v>21.8</v>
      </c>
      <c r="M224" s="18">
        <f>$J224*Ref!$B$4</f>
        <v>27.45</v>
      </c>
      <c r="N224" s="18">
        <f>IF($C224&lt;&gt;"",0,IF($D224&lt;&gt;"",$G224*INDEX(Υλικά!$J$3:$J$130,$F224,1)/INDEX(Υλικά!$E$3:$E$130,$F224,1),0))</f>
        <v>0</v>
      </c>
      <c r="O224" s="19">
        <f t="shared" si="4"/>
        <v>51.010000000000005</v>
      </c>
      <c r="P224" s="3"/>
    </row>
    <row r="225" spans="1:16" x14ac:dyDescent="0.35">
      <c r="A225" s="15">
        <v>43690</v>
      </c>
      <c r="B225" s="7">
        <v>0.77083333333333337</v>
      </c>
      <c r="C225" s="3"/>
      <c r="D225" s="3" t="s">
        <v>14</v>
      </c>
      <c r="E225" s="3" t="str">
        <f>IF(C225&lt;&gt;"",INDEX(ΣυνδΑθρ!$I$2:$I$96,MATCH(C225,ΣυνδΑθρ!$A$2:$A$100,0),1),IF(D225&lt;&gt;"",INDEX(Υλικά!$D$3:$D$140,MATCH(D225,Υλικά!$B$3:$B$140,0),1),""))</f>
        <v>slc</v>
      </c>
      <c r="F225" s="10">
        <f>IF(C225&lt;&gt;"",MATCH($C225,ΣυνδΑθρ!$A$2:$A$100,0),IF(D225&lt;&gt;"",MATCH($D225,Υλικά!$B$3:$B$130,0),0))</f>
        <v>7</v>
      </c>
      <c r="G225" s="3">
        <v>2</v>
      </c>
      <c r="H225" s="16">
        <f>IF($C225&lt;&gt;"",$G225*INDEX(ΣυνδΑθρ!$B$2:$B$96,$F225,1)/INDEX(ΣυνδΑθρ!$J$2:$J$96,$F225,1),IF($D225&lt;&gt;"",$G225*INDEX(Υλικά!$G$3:$G$130,$F225,1)/INDEX(Υλικά!$E$3:$E$130,$F225,1),0))</f>
        <v>5.6</v>
      </c>
      <c r="I225" s="17">
        <f>IF($C225&lt;&gt;"",$G225*INDEX(ΣυνδΑθρ!$C$2:$C$100,$F225,1)/INDEX(ΣυνδΑθρ!$J$2:$J$96,$F225,1),IF($D225&lt;&gt;"",$G225*INDEX(Υλικά!$H$3:$H$130,$F225,1)/INDEX(Υλικά!$E$3:$E$130,$F225,1),0))</f>
        <v>1.6</v>
      </c>
      <c r="J225" s="18">
        <f>IF($C225&lt;&gt;"",$G225*INDEX(ΣυνδΑθρ!$D$2:$D$96,$F225,1)/INDEX(ΣυνδΑθρ!$J$2:$J$96,$F225,1),IF($D225&lt;&gt;"",$G225*INDEX(Υλικά!$I$3:$I$130,$F225,1)/INDEX(Υλικά!$E$3:$E$130,$F225,1),0))</f>
        <v>0.8</v>
      </c>
      <c r="K225" s="16">
        <f>$H225*Ref!$B$2</f>
        <v>22.4</v>
      </c>
      <c r="L225" s="17">
        <f>$I225*Ref!$B$3</f>
        <v>6.4</v>
      </c>
      <c r="M225" s="18">
        <f>$J225*Ref!$B$4</f>
        <v>7.2</v>
      </c>
      <c r="N225" s="18">
        <f>IF($C225&lt;&gt;"",0,IF($D225&lt;&gt;"",$G225*INDEX(Υλικά!$J$3:$J$130,$F225,1)/INDEX(Υλικά!$E$3:$E$130,$F225,1),0))</f>
        <v>0</v>
      </c>
      <c r="O225" s="19">
        <f t="shared" si="4"/>
        <v>36</v>
      </c>
      <c r="P225" s="3"/>
    </row>
    <row r="226" spans="1:16" x14ac:dyDescent="0.35">
      <c r="A226" s="15">
        <v>43690</v>
      </c>
      <c r="B226" s="7">
        <v>0.85416666666666663</v>
      </c>
      <c r="C226" s="3"/>
      <c r="D226" s="3" t="s">
        <v>97</v>
      </c>
      <c r="E226" s="3" t="str">
        <f>IF(C226&lt;&gt;"",INDEX(ΣυνδΑθρ!$I$2:$I$96,MATCH(C226,ΣυνδΑθρ!$A$2:$A$100,0),1),IF(D226&lt;&gt;"",INDEX(Υλικά!$D$3:$D$140,MATCH(D226,Υλικά!$B$3:$B$140,0),1),""))</f>
        <v>gr</v>
      </c>
      <c r="F226" s="10">
        <f>IF(C226&lt;&gt;"",MATCH($C226,ΣυνδΑθρ!$A$2:$A$100,0),IF(D226&lt;&gt;"",MATCH($D226,Υλικά!$B$3:$B$130,0),0))</f>
        <v>37</v>
      </c>
      <c r="G226" s="3">
        <v>188</v>
      </c>
      <c r="H226" s="16">
        <f>IF($C226&lt;&gt;"",$G226*INDEX(ΣυνδΑθρ!$B$2:$B$96,$F226,1)/INDEX(ΣυνδΑθρ!$J$2:$J$96,$F226,1),IF($D226&lt;&gt;"",$G226*INDEX(Υλικά!$G$3:$G$130,$F226,1)/INDEX(Υλικά!$E$3:$E$130,$F226,1),0))</f>
        <v>0</v>
      </c>
      <c r="I226" s="17">
        <f>IF($C226&lt;&gt;"",$G226*INDEX(ΣυνδΑθρ!$C$2:$C$100,$F226,1)/INDEX(ΣυνδΑθρ!$J$2:$J$96,$F226,1),IF($D226&lt;&gt;"",$G226*INDEX(Υλικά!$H$3:$H$130,$F226,1)/INDEX(Υλικά!$E$3:$E$130,$F226,1),0))</f>
        <v>0</v>
      </c>
      <c r="J226" s="18">
        <f>IF($C226&lt;&gt;"",$G226*INDEX(ΣυνδΑθρ!$D$2:$D$96,$F226,1)/INDEX(ΣυνδΑθρ!$J$2:$J$96,$F226,1),IF($D226&lt;&gt;"",$G226*INDEX(Υλικά!$I$3:$I$130,$F226,1)/INDEX(Υλικά!$E$3:$E$130,$F226,1),0))</f>
        <v>0</v>
      </c>
      <c r="K226" s="16">
        <f>$H226*Ref!$B$2</f>
        <v>0</v>
      </c>
      <c r="L226" s="17">
        <f>$I226*Ref!$B$3</f>
        <v>0</v>
      </c>
      <c r="M226" s="18">
        <f>$J226*Ref!$B$4</f>
        <v>0</v>
      </c>
      <c r="N226" s="18">
        <f>IF($C226&lt;&gt;"",0,IF($D226&lt;&gt;"",$G226*INDEX(Υλικά!$J$3:$J$130,$F226,1)/INDEX(Υλικά!$E$3:$E$130,$F226,1),0))</f>
        <v>159.80000000000001</v>
      </c>
      <c r="O226" s="19">
        <f t="shared" si="4"/>
        <v>159.80000000000001</v>
      </c>
      <c r="P226" s="3"/>
    </row>
    <row r="227" spans="1:16" x14ac:dyDescent="0.35">
      <c r="A227" s="15">
        <v>43690</v>
      </c>
      <c r="B227" s="7">
        <v>0.85416666666666663</v>
      </c>
      <c r="C227" s="3"/>
      <c r="D227" s="3" t="s">
        <v>64</v>
      </c>
      <c r="E227" s="3" t="str">
        <f>IF(C227&lt;&gt;"",INDEX(ΣυνδΑθρ!$I$2:$I$96,MATCH(C227,ΣυνδΑθρ!$A$2:$A$100,0),1),IF(D227&lt;&gt;"",INDEX(Υλικά!$D$3:$D$140,MATCH(D227,Υλικά!$B$3:$B$140,0),1),""))</f>
        <v>gr</v>
      </c>
      <c r="F227" s="10">
        <f>IF(C227&lt;&gt;"",MATCH($C227,ΣυνδΑθρ!$A$2:$A$100,0),IF(D227&lt;&gt;"",MATCH($D227,Υλικά!$B$3:$B$130,0),0))</f>
        <v>24</v>
      </c>
      <c r="G227" s="3">
        <v>30</v>
      </c>
      <c r="H227" s="16">
        <f>IF($C227&lt;&gt;"",$G227*INDEX(ΣυνδΑθρ!$B$2:$B$96,$F227,1)/INDEX(ΣυνδΑθρ!$J$2:$J$96,$F227,1),IF($D227&lt;&gt;"",$G227*INDEX(Υλικά!$G$3:$G$130,$F227,1)/INDEX(Υλικά!$E$3:$E$130,$F227,1),0))</f>
        <v>7.11</v>
      </c>
      <c r="I227" s="17">
        <f>IF($C227&lt;&gt;"",$G227*INDEX(ΣυνδΑθρ!$C$2:$C$100,$F227,1)/INDEX(ΣυνδΑθρ!$J$2:$J$96,$F227,1),IF($D227&lt;&gt;"",$G227*INDEX(Υλικά!$H$3:$H$130,$F227,1)/INDEX(Υλικά!$E$3:$E$130,$F227,1),0))</f>
        <v>6.45</v>
      </c>
      <c r="J227" s="18">
        <f>IF($C227&lt;&gt;"",$G227*INDEX(ΣυνδΑθρ!$D$2:$D$96,$F227,1)/INDEX(ΣυνδΑθρ!$J$2:$J$96,$F227,1),IF($D227&lt;&gt;"",$G227*INDEX(Υλικά!$I$3:$I$130,$F227,1)/INDEX(Υλικά!$E$3:$E$130,$F227,1),0))</f>
        <v>14.91</v>
      </c>
      <c r="K227" s="16">
        <f>$H227*Ref!$B$2</f>
        <v>28.44</v>
      </c>
      <c r="L227" s="17">
        <f>$I227*Ref!$B$3</f>
        <v>25.8</v>
      </c>
      <c r="M227" s="18">
        <f>$J227*Ref!$B$4</f>
        <v>134.19</v>
      </c>
      <c r="N227" s="18">
        <f>IF($C227&lt;&gt;"",0,IF($D227&lt;&gt;"",$G227*INDEX(Υλικά!$J$3:$J$130,$F227,1)/INDEX(Υλικά!$E$3:$E$130,$F227,1),0))</f>
        <v>0</v>
      </c>
      <c r="O227" s="19">
        <f t="shared" si="4"/>
        <v>188.43</v>
      </c>
      <c r="P227" s="3"/>
    </row>
    <row r="228" spans="1:16" x14ac:dyDescent="0.35">
      <c r="A228" s="15">
        <v>43690</v>
      </c>
      <c r="B228" s="7">
        <v>0.89583333333333337</v>
      </c>
      <c r="C228" s="3"/>
      <c r="D228" s="3"/>
      <c r="E228" s="3" t="str">
        <f>IF(C228&lt;&gt;"",INDEX(ΣυνδΑθρ!$I$2:$I$96,MATCH(C228,ΣυνδΑθρ!$A$2:$A$100,0),1),IF(D228&lt;&gt;"",INDEX(Υλικά!$D$3:$D$140,MATCH(D228,Υλικά!$B$3:$B$140,0),1),""))</f>
        <v/>
      </c>
      <c r="F228" s="10">
        <f>IF(C228&lt;&gt;"",MATCH($C228,ΣυνδΑθρ!$A$2:$A$100,0),IF(D228&lt;&gt;"",MATCH($D228,Υλικά!$B$3:$B$130,0),0))</f>
        <v>0</v>
      </c>
      <c r="G228" s="3"/>
      <c r="H228" s="16">
        <f>IF($C228&lt;&gt;"",$G228*INDEX(ΣυνδΑθρ!$B$2:$B$96,$F228,1)/INDEX(ΣυνδΑθρ!$J$2:$J$96,$F228,1),IF($D228&lt;&gt;"",$G228*INDEX(Υλικά!$G$3:$G$130,$F228,1)/INDEX(Υλικά!$E$3:$E$130,$F228,1),0))</f>
        <v>0</v>
      </c>
      <c r="I228" s="17">
        <f>IF($C228&lt;&gt;"",$G228*INDEX(ΣυνδΑθρ!$C$2:$C$100,$F228,1)/INDEX(ΣυνδΑθρ!$J$2:$J$96,$F228,1),IF($D228&lt;&gt;"",$G228*INDEX(Υλικά!$H$3:$H$130,$F228,1)/INDEX(Υλικά!$E$3:$E$130,$F228,1),0))</f>
        <v>0</v>
      </c>
      <c r="J228" s="18">
        <f>IF($C228&lt;&gt;"",$G228*INDEX(ΣυνδΑθρ!$D$2:$D$96,$F228,1)/INDEX(ΣυνδΑθρ!$J$2:$J$96,$F228,1),IF($D228&lt;&gt;"",$G228*INDEX(Υλικά!$I$3:$I$130,$F228,1)/INDEX(Υλικά!$E$3:$E$130,$F228,1),0))</f>
        <v>0</v>
      </c>
      <c r="K228" s="16">
        <f>$H228*Ref!$B$2</f>
        <v>0</v>
      </c>
      <c r="L228" s="17">
        <f>$I228*Ref!$B$3</f>
        <v>0</v>
      </c>
      <c r="M228" s="18">
        <f>$J228*Ref!$B$4</f>
        <v>0</v>
      </c>
      <c r="N228" s="18">
        <f>IF($C228&lt;&gt;"",0,IF($D228&lt;&gt;"",$G228*INDEX(Υλικά!$J$3:$J$130,$F228,1)/INDEX(Υλικά!$E$3:$E$130,$F228,1),0))</f>
        <v>0</v>
      </c>
      <c r="O228" s="19">
        <f t="shared" si="4"/>
        <v>0</v>
      </c>
      <c r="P228" s="3" t="s">
        <v>134</v>
      </c>
    </row>
    <row r="229" spans="1:16" x14ac:dyDescent="0.35">
      <c r="A229" s="15">
        <v>43690</v>
      </c>
      <c r="B229" s="7">
        <v>0.89583333333333337</v>
      </c>
      <c r="C229" s="3"/>
      <c r="D229" s="3"/>
      <c r="E229" s="3" t="str">
        <f>IF(C229&lt;&gt;"",INDEX(ΣυνδΑθρ!$I$2:$I$96,MATCH(C229,ΣυνδΑθρ!$A$2:$A$100,0),1),IF(D229&lt;&gt;"",INDEX(Υλικά!$D$3:$D$140,MATCH(D229,Υλικά!$B$3:$B$140,0),1),""))</f>
        <v/>
      </c>
      <c r="F229" s="10">
        <f>IF(C229&lt;&gt;"",MATCH($C229,ΣυνδΑθρ!$A$2:$A$100,0),IF(D229&lt;&gt;"",MATCH($D229,Υλικά!$B$3:$B$130,0),0))</f>
        <v>0</v>
      </c>
      <c r="G229" s="3"/>
      <c r="H229" s="16">
        <f>IF($C229&lt;&gt;"",$G229*INDEX(ΣυνδΑθρ!$B$2:$B$96,$F229,1)/INDEX(ΣυνδΑθρ!$J$2:$J$96,$F229,1),IF($D229&lt;&gt;"",$G229*INDEX(Υλικά!$G$3:$G$130,$F229,1)/INDEX(Υλικά!$E$3:$E$130,$F229,1),0))</f>
        <v>0</v>
      </c>
      <c r="I229" s="17">
        <f>IF($C229&lt;&gt;"",$G229*INDEX(ΣυνδΑθρ!$C$2:$C$100,$F229,1)/INDEX(ΣυνδΑθρ!$J$2:$J$96,$F229,1),IF($D229&lt;&gt;"",$G229*INDEX(Υλικά!$H$3:$H$130,$F229,1)/INDEX(Υλικά!$E$3:$E$130,$F229,1),0))</f>
        <v>0</v>
      </c>
      <c r="J229" s="18">
        <f>IF($C229&lt;&gt;"",$G229*INDEX(ΣυνδΑθρ!$D$2:$D$96,$F229,1)/INDEX(ΣυνδΑθρ!$J$2:$J$96,$F229,1),IF($D229&lt;&gt;"",$G229*INDEX(Υλικά!$I$3:$I$130,$F229,1)/INDEX(Υλικά!$E$3:$E$130,$F229,1),0))</f>
        <v>0</v>
      </c>
      <c r="K229" s="16">
        <f>$H229*Ref!$B$2</f>
        <v>0</v>
      </c>
      <c r="L229" s="17">
        <f>$I229*Ref!$B$3</f>
        <v>0</v>
      </c>
      <c r="M229" s="18">
        <f>$J229*Ref!$B$4</f>
        <v>0</v>
      </c>
      <c r="N229" s="18">
        <f>IF($C229&lt;&gt;"",0,IF($D229&lt;&gt;"",$G229*INDEX(Υλικά!$J$3:$J$130,$F229,1)/INDEX(Υλικά!$E$3:$E$130,$F229,1),0))</f>
        <v>0</v>
      </c>
      <c r="O229" s="19">
        <f t="shared" si="4"/>
        <v>0</v>
      </c>
      <c r="P229" s="3" t="s">
        <v>135</v>
      </c>
    </row>
    <row r="230" spans="1:16" x14ac:dyDescent="0.35">
      <c r="A230" s="15">
        <v>43690</v>
      </c>
      <c r="B230" s="7">
        <v>0.89583333333333337</v>
      </c>
      <c r="C230" s="3"/>
      <c r="D230" s="3"/>
      <c r="E230" s="3" t="str">
        <f>IF(C230&lt;&gt;"",INDEX(ΣυνδΑθρ!$I$2:$I$96,MATCH(C230,ΣυνδΑθρ!$A$2:$A$100,0),1),IF(D230&lt;&gt;"",INDEX(Υλικά!$D$3:$D$140,MATCH(D230,Υλικά!$B$3:$B$140,0),1),""))</f>
        <v/>
      </c>
      <c r="F230" s="10">
        <f>IF(C230&lt;&gt;"",MATCH($C230,ΣυνδΑθρ!$A$2:$A$100,0),IF(D230&lt;&gt;"",MATCH($D230,Υλικά!$B$3:$B$130,0),0))</f>
        <v>0</v>
      </c>
      <c r="G230" s="3"/>
      <c r="H230" s="16">
        <f>IF($C230&lt;&gt;"",$G230*INDEX(ΣυνδΑθρ!$B$2:$B$96,$F230,1)/INDEX(ΣυνδΑθρ!$J$2:$J$96,$F230,1),IF($D230&lt;&gt;"",$G230*INDEX(Υλικά!$G$3:$G$130,$F230,1)/INDEX(Υλικά!$E$3:$E$130,$F230,1),0))</f>
        <v>0</v>
      </c>
      <c r="I230" s="17">
        <f>IF($C230&lt;&gt;"",$G230*INDEX(ΣυνδΑθρ!$C$2:$C$100,$F230,1)/INDEX(ΣυνδΑθρ!$J$2:$J$96,$F230,1),IF($D230&lt;&gt;"",$G230*INDEX(Υλικά!$H$3:$H$130,$F230,1)/INDEX(Υλικά!$E$3:$E$130,$F230,1),0))</f>
        <v>0</v>
      </c>
      <c r="J230" s="18">
        <f>IF($C230&lt;&gt;"",$G230*INDEX(ΣυνδΑθρ!$D$2:$D$96,$F230,1)/INDEX(ΣυνδΑθρ!$J$2:$J$96,$F230,1),IF($D230&lt;&gt;"",$G230*INDEX(Υλικά!$I$3:$I$130,$F230,1)/INDEX(Υλικά!$E$3:$E$130,$F230,1),0))</f>
        <v>0</v>
      </c>
      <c r="K230" s="16">
        <f>$H230*Ref!$B$2</f>
        <v>0</v>
      </c>
      <c r="L230" s="17">
        <f>$I230*Ref!$B$3</f>
        <v>0</v>
      </c>
      <c r="M230" s="18">
        <f>$J230*Ref!$B$4</f>
        <v>0</v>
      </c>
      <c r="N230" s="18">
        <f>IF($C230&lt;&gt;"",0,IF($D230&lt;&gt;"",$G230*INDEX(Υλικά!$J$3:$J$130,$F230,1)/INDEX(Υλικά!$E$3:$E$130,$F230,1),0))</f>
        <v>0</v>
      </c>
      <c r="O230" s="19">
        <f t="shared" si="4"/>
        <v>0</v>
      </c>
      <c r="P230" s="3" t="s">
        <v>136</v>
      </c>
    </row>
    <row r="231" spans="1:16" x14ac:dyDescent="0.35">
      <c r="A231" s="15">
        <v>43691</v>
      </c>
      <c r="B231" s="7">
        <v>0.375</v>
      </c>
      <c r="C231" s="3" t="s">
        <v>51</v>
      </c>
      <c r="D231" s="3"/>
      <c r="E231" s="3" t="str">
        <f>IF(C231&lt;&gt;"",INDEX(ΣυνδΑθρ!$I$2:$I$96,MATCH(C231,ΣυνδΑθρ!$A$2:$A$100,0),1),IF(D231&lt;&gt;"",INDEX(Υλικά!$D$3:$D$140,MATCH(D231,Υλικά!$B$3:$B$140,0),1),""))</f>
        <v>pc</v>
      </c>
      <c r="F231" s="10">
        <f>IF(C231&lt;&gt;"",MATCH($C231,ΣυνδΑθρ!$A$2:$A$100,0),IF(D231&lt;&gt;"",MATCH($D231,Υλικά!$B$3:$B$130,0),0))</f>
        <v>3</v>
      </c>
      <c r="G231" s="3">
        <v>1</v>
      </c>
      <c r="H231" s="16">
        <f>IF($C231&lt;&gt;"",$G231*INDEX(ΣυνδΑθρ!$B$2:$B$96,$F231,1)/INDEX(ΣυνδΑθρ!$J$2:$J$96,$F231,1),IF($D231&lt;&gt;"",$G231*INDEX(Υλικά!$G$3:$G$130,$F231,1)/INDEX(Υλικά!$E$3:$E$130,$F231,1),0))</f>
        <v>23.299999999999997</v>
      </c>
      <c r="I231" s="17">
        <f>IF($C231&lt;&gt;"",$G231*INDEX(ΣυνδΑθρ!$C$2:$C$100,$F231,1)/INDEX(ΣυνδΑθρ!$J$2:$J$96,$F231,1),IF($D231&lt;&gt;"",$G231*INDEX(Υλικά!$H$3:$H$130,$F231,1)/INDEX(Υλικά!$E$3:$E$130,$F231,1),0))</f>
        <v>36.5</v>
      </c>
      <c r="J231" s="18">
        <f>IF($C231&lt;&gt;"",$G231*INDEX(ΣυνδΑθρ!$D$2:$D$96,$F231,1)/INDEX(ΣυνδΑθρ!$J$2:$J$96,$F231,1),IF($D231&lt;&gt;"",$G231*INDEX(Υλικά!$I$3:$I$130,$F231,1)/INDEX(Υλικά!$E$3:$E$130,$F231,1),0))</f>
        <v>11.600000000000001</v>
      </c>
      <c r="K231" s="16">
        <f>$H231*Ref!$B$2</f>
        <v>93.199999999999989</v>
      </c>
      <c r="L231" s="17">
        <f>$I231*Ref!$B$3</f>
        <v>146</v>
      </c>
      <c r="M231" s="18">
        <f>$J231*Ref!$B$4</f>
        <v>104.4</v>
      </c>
      <c r="N231" s="18">
        <f>IF($C231&lt;&gt;"",0,IF($D231&lt;&gt;"",$G231*INDEX(Υλικά!$J$3:$J$130,$F231,1)/INDEX(Υλικά!$E$3:$E$130,$F231,1),0))</f>
        <v>0</v>
      </c>
      <c r="O231" s="19">
        <f t="shared" si="4"/>
        <v>343.6</v>
      </c>
      <c r="P231" s="3"/>
    </row>
    <row r="232" spans="1:16" x14ac:dyDescent="0.35">
      <c r="A232" s="15">
        <v>43691</v>
      </c>
      <c r="B232" s="7">
        <v>0.58333333333333337</v>
      </c>
      <c r="C232" s="3" t="s">
        <v>131</v>
      </c>
      <c r="D232" s="3"/>
      <c r="E232" s="3" t="str">
        <f>IF(C232&lt;&gt;"",INDEX(ΣυνδΑθρ!$I$2:$I$96,MATCH(C232,ΣυνδΑθρ!$A$2:$A$100,0),1),IF(D232&lt;&gt;"",INDEX(Υλικά!$D$3:$D$140,MATCH(D232,Υλικά!$B$3:$B$140,0),1),""))</f>
        <v>gr</v>
      </c>
      <c r="F232" s="10">
        <f>IF(C232&lt;&gt;"",MATCH($C232,ΣυνδΑθρ!$A$2:$A$100,0),IF(D232&lt;&gt;"",MATCH($D232,Υλικά!$B$3:$B$130,0),0))</f>
        <v>11</v>
      </c>
      <c r="G232" s="3">
        <v>160</v>
      </c>
      <c r="H232" s="16">
        <f>IF($C232&lt;&gt;"",$G232*INDEX(ΣυνδΑθρ!$B$2:$B$96,$F232,1)/INDEX(ΣυνδΑθρ!$J$2:$J$96,$F232,1),IF($D232&lt;&gt;"",$G232*INDEX(Υλικά!$G$3:$G$130,$F232,1)/INDEX(Υλικά!$E$3:$E$130,$F232,1),0))</f>
        <v>22.285333333333334</v>
      </c>
      <c r="I232" s="17">
        <f>IF($C232&lt;&gt;"",$G232*INDEX(ΣυνδΑθρ!$C$2:$C$100,$F232,1)/INDEX(ΣυνδΑθρ!$J$2:$J$96,$F232,1),IF($D232&lt;&gt;"",$G232*INDEX(Υλικά!$H$3:$H$130,$F232,1)/INDEX(Υλικά!$E$3:$E$130,$F232,1),0))</f>
        <v>5.6479999999999997</v>
      </c>
      <c r="J232" s="18">
        <f>IF($C232&lt;&gt;"",$G232*INDEX(ΣυνδΑθρ!$D$2:$D$96,$F232,1)/INDEX(ΣυνδΑθρ!$J$2:$J$96,$F232,1),IF($D232&lt;&gt;"",$G232*INDEX(Υλικά!$I$3:$I$130,$F232,1)/INDEX(Υλικά!$E$3:$E$130,$F232,1),0))</f>
        <v>15.281600000000001</v>
      </c>
      <c r="K232" s="16">
        <f>$H232*Ref!$B$2</f>
        <v>89.141333333333336</v>
      </c>
      <c r="L232" s="17">
        <f>$I232*Ref!$B$3</f>
        <v>22.591999999999999</v>
      </c>
      <c r="M232" s="18">
        <f>$J232*Ref!$B$4</f>
        <v>137.53440000000001</v>
      </c>
      <c r="N232" s="18">
        <f>IF($C232&lt;&gt;"",0,IF($D232&lt;&gt;"",$G232*INDEX(Υλικά!$J$3:$J$130,$F232,1)/INDEX(Υλικά!$E$3:$E$130,$F232,1),0))</f>
        <v>0</v>
      </c>
      <c r="O232" s="19">
        <f t="shared" si="4"/>
        <v>249.26773333333335</v>
      </c>
      <c r="P232" s="3"/>
    </row>
    <row r="233" spans="1:16" x14ac:dyDescent="0.35">
      <c r="A233" s="15">
        <v>43691</v>
      </c>
      <c r="B233" s="7">
        <v>0.58333333333333337</v>
      </c>
      <c r="C233" s="3"/>
      <c r="D233" s="3" t="s">
        <v>9</v>
      </c>
      <c r="E233" s="3" t="str">
        <f>IF(C233&lt;&gt;"",INDEX(ΣυνδΑθρ!$I$2:$I$96,MATCH(C233,ΣυνδΑθρ!$A$2:$A$100,0),1),IF(D233&lt;&gt;"",INDEX(Υλικά!$D$3:$D$140,MATCH(D233,Υλικά!$B$3:$B$140,0),1),""))</f>
        <v>gr</v>
      </c>
      <c r="F233" s="10">
        <f>IF(C233&lt;&gt;"",MATCH($C233,ΣυνδΑθρ!$A$2:$A$100,0),IF(D233&lt;&gt;"",MATCH($D233,Υλικά!$B$3:$B$130,0),0))</f>
        <v>4</v>
      </c>
      <c r="G233" s="3">
        <v>10</v>
      </c>
      <c r="H233" s="16">
        <f>IF($C233&lt;&gt;"",$G233*INDEX(ΣυνδΑθρ!$B$2:$B$96,$F233,1)/INDEX(ΣυνδΑθρ!$J$2:$J$96,$F233,1),IF($D233&lt;&gt;"",$G233*INDEX(Υλικά!$G$3:$G$130,$F233,1)/INDEX(Υλικά!$E$3:$E$130,$F233,1),0))</f>
        <v>0.71</v>
      </c>
      <c r="I233" s="17">
        <f>IF($C233&lt;&gt;"",$G233*INDEX(ΣυνδΑθρ!$C$2:$C$100,$F233,1)/INDEX(ΣυνδΑθρ!$J$2:$J$96,$F233,1),IF($D233&lt;&gt;"",$G233*INDEX(Υλικά!$H$3:$H$130,$F233,1)/INDEX(Υλικά!$E$3:$E$130,$F233,1),0))</f>
        <v>8</v>
      </c>
      <c r="J233" s="18">
        <f>IF($C233&lt;&gt;"",$G233*INDEX(ΣυνδΑθρ!$D$2:$D$96,$F233,1)/INDEX(ΣυνδΑθρ!$J$2:$J$96,$F233,1),IF($D233&lt;&gt;"",$G233*INDEX(Υλικά!$I$3:$I$130,$F233,1)/INDEX(Υλικά!$E$3:$E$130,$F233,1),0))</f>
        <v>7.0000000000000007E-2</v>
      </c>
      <c r="K233" s="16">
        <f>$H233*Ref!$B$2</f>
        <v>2.84</v>
      </c>
      <c r="L233" s="17">
        <f>$I233*Ref!$B$3</f>
        <v>32</v>
      </c>
      <c r="M233" s="18">
        <f>$J233*Ref!$B$4</f>
        <v>0.63000000000000012</v>
      </c>
      <c r="N233" s="18">
        <f>IF($C233&lt;&gt;"",0,IF($D233&lt;&gt;"",$G233*INDEX(Υλικά!$J$3:$J$130,$F233,1)/INDEX(Υλικά!$E$3:$E$130,$F233,1),0))</f>
        <v>0</v>
      </c>
      <c r="O233" s="19">
        <f t="shared" si="4"/>
        <v>35.470000000000006</v>
      </c>
      <c r="P233" s="3"/>
    </row>
    <row r="234" spans="1:16" x14ac:dyDescent="0.35">
      <c r="A234" s="15">
        <v>43691</v>
      </c>
      <c r="B234" s="7">
        <v>0.77083333333333337</v>
      </c>
      <c r="C234" s="3"/>
      <c r="D234" s="3" t="s">
        <v>14</v>
      </c>
      <c r="E234" s="3" t="str">
        <f>IF(C234&lt;&gt;"",INDEX(ΣυνδΑθρ!$I$2:$I$96,MATCH(C234,ΣυνδΑθρ!$A$2:$A$100,0),1),IF(D234&lt;&gt;"",INDEX(Υλικά!$D$3:$D$140,MATCH(D234,Υλικά!$B$3:$B$140,0),1),""))</f>
        <v>slc</v>
      </c>
      <c r="F234" s="10">
        <f>IF(C234&lt;&gt;"",MATCH($C234,ΣυνδΑθρ!$A$2:$A$100,0),IF(D234&lt;&gt;"",MATCH($D234,Υλικά!$B$3:$B$130,0),0))</f>
        <v>7</v>
      </c>
      <c r="G234" s="3">
        <v>2</v>
      </c>
      <c r="H234" s="16">
        <f>IF($C234&lt;&gt;"",$G234*INDEX(ΣυνδΑθρ!$B$2:$B$96,$F234,1)/INDEX(ΣυνδΑθρ!$J$2:$J$96,$F234,1),IF($D234&lt;&gt;"",$G234*INDEX(Υλικά!$G$3:$G$130,$F234,1)/INDEX(Υλικά!$E$3:$E$130,$F234,1),0))</f>
        <v>5.6</v>
      </c>
      <c r="I234" s="17">
        <f>IF($C234&lt;&gt;"",$G234*INDEX(ΣυνδΑθρ!$C$2:$C$100,$F234,1)/INDEX(ΣυνδΑθρ!$J$2:$J$96,$F234,1),IF($D234&lt;&gt;"",$G234*INDEX(Υλικά!$H$3:$H$130,$F234,1)/INDEX(Υλικά!$E$3:$E$130,$F234,1),0))</f>
        <v>1.6</v>
      </c>
      <c r="J234" s="18">
        <f>IF($C234&lt;&gt;"",$G234*INDEX(ΣυνδΑθρ!$D$2:$D$96,$F234,1)/INDEX(ΣυνδΑθρ!$J$2:$J$96,$F234,1),IF($D234&lt;&gt;"",$G234*INDEX(Υλικά!$I$3:$I$130,$F234,1)/INDEX(Υλικά!$E$3:$E$130,$F234,1),0))</f>
        <v>0.8</v>
      </c>
      <c r="K234" s="16">
        <f>$H234*Ref!$B$2</f>
        <v>22.4</v>
      </c>
      <c r="L234" s="17">
        <f>$I234*Ref!$B$3</f>
        <v>6.4</v>
      </c>
      <c r="M234" s="18">
        <f>$J234*Ref!$B$4</f>
        <v>7.2</v>
      </c>
      <c r="N234" s="18">
        <f>IF($C234&lt;&gt;"",0,IF($D234&lt;&gt;"",$G234*INDEX(Υλικά!$J$3:$J$130,$F234,1)/INDEX(Υλικά!$E$3:$E$130,$F234,1),0))</f>
        <v>0</v>
      </c>
      <c r="O234" s="19">
        <f t="shared" si="4"/>
        <v>36</v>
      </c>
      <c r="P234" s="3"/>
    </row>
    <row r="235" spans="1:16" x14ac:dyDescent="0.35">
      <c r="A235" s="15">
        <v>43691</v>
      </c>
      <c r="B235" s="7">
        <v>0.77083333333333337</v>
      </c>
      <c r="C235" s="3"/>
      <c r="D235" s="3" t="s">
        <v>76</v>
      </c>
      <c r="E235" s="3" t="str">
        <f>IF(C235&lt;&gt;"",INDEX(ΣυνδΑθρ!$I$2:$I$96,MATCH(C235,ΣυνδΑθρ!$A$2:$A$100,0),1),IF(D235&lt;&gt;"",INDEX(Υλικά!$D$3:$D$140,MATCH(D235,Υλικά!$B$3:$B$140,0),1),""))</f>
        <v>gr</v>
      </c>
      <c r="F235" s="10">
        <f>IF(C235&lt;&gt;"",MATCH($C235,ΣυνδΑθρ!$A$2:$A$100,0),IF(D235&lt;&gt;"",MATCH($D235,Υλικά!$B$3:$B$130,0),0))</f>
        <v>29</v>
      </c>
      <c r="G235" s="3">
        <v>200</v>
      </c>
      <c r="H235" s="16">
        <f>IF($C235&lt;&gt;"",$G235*INDEX(ΣυνδΑθρ!$B$2:$B$96,$F235,1)/INDEX(ΣυνδΑθρ!$J$2:$J$96,$F235,1),IF($D235&lt;&gt;"",$G235*INDEX(Υλικά!$G$3:$G$130,$F235,1)/INDEX(Υλικά!$E$3:$E$130,$F235,1),0))</f>
        <v>0</v>
      </c>
      <c r="I235" s="17">
        <f>IF($C235&lt;&gt;"",$G235*INDEX(ΣυνδΑθρ!$C$2:$C$100,$F235,1)/INDEX(ΣυνδΑθρ!$J$2:$J$96,$F235,1),IF($D235&lt;&gt;"",$G235*INDEX(Υλικά!$H$3:$H$130,$F235,1)/INDEX(Υλικά!$E$3:$E$130,$F235,1),0))</f>
        <v>19.399999999999999</v>
      </c>
      <c r="J235" s="18">
        <f>IF($C235&lt;&gt;"",$G235*INDEX(ΣυνδΑθρ!$D$2:$D$96,$F235,1)/INDEX(ΣυνδΑθρ!$J$2:$J$96,$F235,1),IF($D235&lt;&gt;"",$G235*INDEX(Υλικά!$I$3:$I$130,$F235,1)/INDEX(Υλικά!$E$3:$E$130,$F235,1),0))</f>
        <v>0</v>
      </c>
      <c r="K235" s="16">
        <f>$H235*Ref!$B$2</f>
        <v>0</v>
      </c>
      <c r="L235" s="17">
        <f>$I235*Ref!$B$3</f>
        <v>77.599999999999994</v>
      </c>
      <c r="M235" s="18">
        <f>$J235*Ref!$B$4</f>
        <v>0</v>
      </c>
      <c r="N235" s="18">
        <f>IF($C235&lt;&gt;"",0,IF($D235&lt;&gt;"",$G235*INDEX(Υλικά!$J$3:$J$130,$F235,1)/INDEX(Υλικά!$E$3:$E$130,$F235,1),0))</f>
        <v>0</v>
      </c>
      <c r="O235" s="19">
        <f t="shared" si="4"/>
        <v>77.599999999999994</v>
      </c>
      <c r="P235" s="3"/>
    </row>
    <row r="236" spans="1:16" x14ac:dyDescent="0.35">
      <c r="A236" s="15">
        <v>43691</v>
      </c>
      <c r="B236" s="3"/>
      <c r="C236" s="3"/>
      <c r="D236" s="3"/>
      <c r="E236" s="3" t="str">
        <f>IF(C236&lt;&gt;"",INDEX(ΣυνδΑθρ!$I$2:$I$96,MATCH(C236,ΣυνδΑθρ!$A$2:$A$100,0),1),IF(D236&lt;&gt;"",INDEX(Υλικά!$D$3:$D$140,MATCH(D236,Υλικά!$B$3:$B$140,0),1),""))</f>
        <v/>
      </c>
      <c r="F236" s="10">
        <f>IF(C236&lt;&gt;"",MATCH($C236,ΣυνδΑθρ!$A$2:$A$100,0),IF(D236&lt;&gt;"",MATCH($D236,Υλικά!$B$3:$B$130,0),0))</f>
        <v>0</v>
      </c>
      <c r="G236" s="3"/>
      <c r="H236" s="16">
        <f>IF($C236&lt;&gt;"",$G236*INDEX(ΣυνδΑθρ!$B$2:$B$96,$F236,1)/INDEX(ΣυνδΑθρ!$J$2:$J$96,$F236,1),IF($D236&lt;&gt;"",$G236*INDEX(Υλικά!$G$3:$G$130,$F236,1)/INDEX(Υλικά!$E$3:$E$130,$F236,1),0))</f>
        <v>0</v>
      </c>
      <c r="I236" s="17">
        <f>IF($C236&lt;&gt;"",$G236*INDEX(ΣυνδΑθρ!$C$2:$C$100,$F236,1)/INDEX(ΣυνδΑθρ!$J$2:$J$96,$F236,1),IF($D236&lt;&gt;"",$G236*INDEX(Υλικά!$H$3:$H$130,$F236,1)/INDEX(Υλικά!$E$3:$E$130,$F236,1),0))</f>
        <v>0</v>
      </c>
      <c r="J236" s="18">
        <f>IF($C236&lt;&gt;"",$G236*INDEX(ΣυνδΑθρ!$D$2:$D$96,$F236,1)/INDEX(ΣυνδΑθρ!$J$2:$J$96,$F236,1),IF($D236&lt;&gt;"",$G236*INDEX(Υλικά!$I$3:$I$130,$F236,1)/INDEX(Υλικά!$E$3:$E$130,$F236,1),0))</f>
        <v>0</v>
      </c>
      <c r="K236" s="16">
        <f>$H236*Ref!$B$2</f>
        <v>0</v>
      </c>
      <c r="L236" s="17">
        <f>$I236*Ref!$B$3</f>
        <v>0</v>
      </c>
      <c r="M236" s="18">
        <f>$J236*Ref!$B$4</f>
        <v>0</v>
      </c>
      <c r="N236" s="18">
        <f>IF($C236&lt;&gt;"",0,IF($D236&lt;&gt;"",$G236*INDEX(Υλικά!$J$3:$J$130,$F236,1)/INDEX(Υλικά!$E$3:$E$130,$F236,1),0))</f>
        <v>0</v>
      </c>
      <c r="O236" s="19">
        <f t="shared" si="4"/>
        <v>0</v>
      </c>
      <c r="P236" s="3"/>
    </row>
    <row r="237" spans="1:16" x14ac:dyDescent="0.35">
      <c r="A237" s="15">
        <v>43691</v>
      </c>
      <c r="B237" s="3"/>
      <c r="C237" s="3"/>
      <c r="D237" s="3"/>
      <c r="E237" s="3" t="str">
        <f>IF(C237&lt;&gt;"",INDEX(ΣυνδΑθρ!$I$2:$I$96,MATCH(C237,ΣυνδΑθρ!$A$2:$A$100,0),1),IF(D237&lt;&gt;"",INDEX(Υλικά!$D$3:$D$140,MATCH(D237,Υλικά!$B$3:$B$140,0),1),""))</f>
        <v/>
      </c>
      <c r="F237" s="10">
        <f>IF(C237&lt;&gt;"",MATCH($C237,ΣυνδΑθρ!$A$2:$A$100,0),IF(D237&lt;&gt;"",MATCH($D237,Υλικά!$B$3:$B$130,0),0))</f>
        <v>0</v>
      </c>
      <c r="G237" s="3"/>
      <c r="H237" s="16">
        <f>IF($C237&lt;&gt;"",$G237*INDEX(ΣυνδΑθρ!$B$2:$B$96,$F237,1)/INDEX(ΣυνδΑθρ!$J$2:$J$96,$F237,1),IF($D237&lt;&gt;"",$G237*INDEX(Υλικά!$G$3:$G$130,$F237,1)/INDEX(Υλικά!$E$3:$E$130,$F237,1),0))</f>
        <v>0</v>
      </c>
      <c r="I237" s="17">
        <f>IF($C237&lt;&gt;"",$G237*INDEX(ΣυνδΑθρ!$C$2:$C$100,$F237,1)/INDEX(ΣυνδΑθρ!$J$2:$J$96,$F237,1),IF($D237&lt;&gt;"",$G237*INDEX(Υλικά!$H$3:$H$130,$F237,1)/INDEX(Υλικά!$E$3:$E$130,$F237,1),0))</f>
        <v>0</v>
      </c>
      <c r="J237" s="18">
        <f>IF($C237&lt;&gt;"",$G237*INDEX(ΣυνδΑθρ!$D$2:$D$96,$F237,1)/INDEX(ΣυνδΑθρ!$J$2:$J$96,$F237,1),IF($D237&lt;&gt;"",$G237*INDEX(Υλικά!$I$3:$I$130,$F237,1)/INDEX(Υλικά!$E$3:$E$130,$F237,1),0))</f>
        <v>0</v>
      </c>
      <c r="K237" s="16">
        <f>$H237*Ref!$B$2</f>
        <v>0</v>
      </c>
      <c r="L237" s="17">
        <f>$I237*Ref!$B$3</f>
        <v>0</v>
      </c>
      <c r="M237" s="18">
        <f>$J237*Ref!$B$4</f>
        <v>0</v>
      </c>
      <c r="N237" s="18">
        <f>IF($C237&lt;&gt;"",0,IF($D237&lt;&gt;"",$G237*INDEX(Υλικά!$J$3:$J$130,$F237,1)/INDEX(Υλικά!$E$3:$E$130,$F237,1),0))</f>
        <v>0</v>
      </c>
      <c r="O237" s="19">
        <f t="shared" si="4"/>
        <v>0</v>
      </c>
      <c r="P237" s="3"/>
    </row>
    <row r="238" spans="1:16" x14ac:dyDescent="0.35">
      <c r="A238" s="3"/>
      <c r="B238" s="3"/>
      <c r="C238" s="3"/>
      <c r="D238" s="3"/>
      <c r="E238" s="3" t="str">
        <f>IF(C238&lt;&gt;"",INDEX(ΣυνδΑθρ!$I$2:$I$96,MATCH(C238,ΣυνδΑθρ!$A$2:$A$100,0),1),IF(D238&lt;&gt;"",INDEX(Υλικά!$D$3:$D$140,MATCH(D238,Υλικά!$B$3:$B$140,0),1),""))</f>
        <v/>
      </c>
      <c r="F238" s="10">
        <f>IF(C238&lt;&gt;"",MATCH($C238,ΣυνδΑθρ!$A$2:$A$100,0),IF(D238&lt;&gt;"",MATCH($D238,Υλικά!$B$3:$B$130,0),0))</f>
        <v>0</v>
      </c>
      <c r="G238" s="3"/>
      <c r="H238" s="16">
        <f>IF($C238&lt;&gt;"",$G238*INDEX(ΣυνδΑθρ!$B$2:$B$96,$F238,1)/INDEX(ΣυνδΑθρ!$J$2:$J$96,$F238,1),IF($D238&lt;&gt;"",$G238*INDEX(Υλικά!$G$3:$G$130,$F238,1)/INDEX(Υλικά!$E$3:$E$130,$F238,1),0))</f>
        <v>0</v>
      </c>
      <c r="I238" s="17">
        <f>IF($C238&lt;&gt;"",$G238*INDEX(ΣυνδΑθρ!$C$2:$C$100,$F238,1)/INDEX(ΣυνδΑθρ!$J$2:$J$96,$F238,1),IF($D238&lt;&gt;"",$G238*INDEX(Υλικά!$H$3:$H$130,$F238,1)/INDEX(Υλικά!$E$3:$E$130,$F238,1),0))</f>
        <v>0</v>
      </c>
      <c r="J238" s="18">
        <f>IF($C238&lt;&gt;"",$G238*INDEX(ΣυνδΑθρ!$D$2:$D$96,$F238,1)/INDEX(ΣυνδΑθρ!$J$2:$J$96,$F238,1),IF($D238&lt;&gt;"",$G238*INDEX(Υλικά!$I$3:$I$130,$F238,1)/INDEX(Υλικά!$E$3:$E$130,$F238,1),0))</f>
        <v>0</v>
      </c>
      <c r="K238" s="16">
        <f>$H238*Ref!$B$2</f>
        <v>0</v>
      </c>
      <c r="L238" s="17">
        <f>$I238*Ref!$B$3</f>
        <v>0</v>
      </c>
      <c r="M238" s="18">
        <f>$J238*Ref!$B$4</f>
        <v>0</v>
      </c>
      <c r="N238" s="18">
        <f>IF($C238&lt;&gt;"",0,IF($D238&lt;&gt;"",$G238*INDEX(Υλικά!$J$3:$J$130,$F238,1)/INDEX(Υλικά!$E$3:$E$130,$F238,1),0))</f>
        <v>0</v>
      </c>
      <c r="O238" s="19">
        <f t="shared" si="4"/>
        <v>0</v>
      </c>
      <c r="P238" s="3"/>
    </row>
    <row r="239" spans="1:16" x14ac:dyDescent="0.35">
      <c r="A239" s="15">
        <v>43839</v>
      </c>
      <c r="B239" s="7">
        <v>0.35416666666666669</v>
      </c>
      <c r="C239" s="3" t="s">
        <v>51</v>
      </c>
      <c r="D239" s="3"/>
      <c r="E239" s="3" t="str">
        <f>IF(C239&lt;&gt;"",INDEX(ΣυνδΑθρ!$I$2:$I$96,MATCH(C239,ΣυνδΑθρ!$A$2:$A$100,0),1),IF(D239&lt;&gt;"",INDEX(Υλικά!$D$3:$D$140,MATCH(D239,Υλικά!$B$3:$B$140,0),1),""))</f>
        <v>pc</v>
      </c>
      <c r="F239" s="10">
        <f>IF(C239&lt;&gt;"",MATCH($C239,ΣυνδΑθρ!$A$2:$A$100,0),IF(D239&lt;&gt;"",MATCH($D239,Υλικά!$B$3:$B$130,0),0))</f>
        <v>3</v>
      </c>
      <c r="G239" s="3">
        <v>1</v>
      </c>
      <c r="H239" s="16">
        <f>IF($C239&lt;&gt;"",$G239*INDEX(ΣυνδΑθρ!$B$2:$B$96,$F239,1)/INDEX(ΣυνδΑθρ!$J$2:$J$96,$F239,1),IF($D239&lt;&gt;"",$G239*INDEX(Υλικά!$G$3:$G$130,$F239,1)/INDEX(Υλικά!$E$3:$E$130,$F239,1),0))</f>
        <v>23.299999999999997</v>
      </c>
      <c r="I239" s="17">
        <f>IF($C239&lt;&gt;"",$G239*INDEX(ΣυνδΑθρ!$C$2:$C$100,$F239,1)/INDEX(ΣυνδΑθρ!$J$2:$J$96,$F239,1),IF($D239&lt;&gt;"",$G239*INDEX(Υλικά!$H$3:$H$130,$F239,1)/INDEX(Υλικά!$E$3:$E$130,$F239,1),0))</f>
        <v>36.5</v>
      </c>
      <c r="J239" s="18">
        <f>IF($C239&lt;&gt;"",$G239*INDEX(ΣυνδΑθρ!$D$2:$D$96,$F239,1)/INDEX(ΣυνδΑθρ!$J$2:$J$96,$F239,1),IF($D239&lt;&gt;"",$G239*INDEX(Υλικά!$I$3:$I$130,$F239,1)/INDEX(Υλικά!$E$3:$E$130,$F239,1),0))</f>
        <v>11.600000000000001</v>
      </c>
      <c r="K239" s="16">
        <f>$H239*Ref!$B$2</f>
        <v>93.199999999999989</v>
      </c>
      <c r="L239" s="17">
        <f>$I239*Ref!$B$3</f>
        <v>146</v>
      </c>
      <c r="M239" s="18">
        <f>$J239*Ref!$B$4</f>
        <v>104.4</v>
      </c>
      <c r="N239" s="18">
        <f>IF($C239&lt;&gt;"",0,IF($D239&lt;&gt;"",$G239*INDEX(Υλικά!$J$3:$J$130,$F239,1)/INDEX(Υλικά!$E$3:$E$130,$F239,1),0))</f>
        <v>0</v>
      </c>
      <c r="O239" s="19">
        <f t="shared" si="4"/>
        <v>343.6</v>
      </c>
      <c r="P239" s="3"/>
    </row>
    <row r="240" spans="1:16" x14ac:dyDescent="0.35">
      <c r="A240" s="15">
        <v>43839</v>
      </c>
      <c r="B240" s="7">
        <v>0.8125</v>
      </c>
      <c r="C240" s="3" t="s">
        <v>137</v>
      </c>
      <c r="D240" s="3"/>
      <c r="E240" s="3" t="str">
        <f>IF(C240&lt;&gt;"",INDEX(ΣυνδΑθρ!$I$2:$I$96,MATCH(C240,ΣυνδΑθρ!$A$2:$A$100,0),1),IF(D240&lt;&gt;"",INDEX(Υλικά!$D$3:$D$140,MATCH(D240,Υλικά!$B$3:$B$140,0),1),""))</f>
        <v>gr</v>
      </c>
      <c r="F240" s="10">
        <f>IF(C240&lt;&gt;"",MATCH($C240,ΣυνδΑθρ!$A$2:$A$100,0),IF(D240&lt;&gt;"",MATCH($D240,Υλικά!$B$3:$B$130,0),0))</f>
        <v>12</v>
      </c>
      <c r="G240" s="3">
        <v>520</v>
      </c>
      <c r="H240" s="16">
        <f>IF($C240&lt;&gt;"",$G240*INDEX(ΣυνδΑθρ!$B$2:$B$96,$F240,1)/INDEX(ΣυνδΑθρ!$J$2:$J$96,$F240,1),IF($D240&lt;&gt;"",$G240*INDEX(Υλικά!$G$3:$G$130,$F240,1)/INDEX(Υλικά!$E$3:$E$130,$F240,1),0))</f>
        <v>34.072000000000003</v>
      </c>
      <c r="I240" s="17">
        <f>IF($C240&lt;&gt;"",$G240*INDEX(ΣυνδΑθρ!$C$2:$C$100,$F240,1)/INDEX(ΣυνδΑθρ!$J$2:$J$96,$F240,1),IF($D240&lt;&gt;"",$G240*INDEX(Υλικά!$H$3:$H$130,$F240,1)/INDEX(Υλικά!$E$3:$E$130,$F240,1),0))</f>
        <v>39.164000000000001</v>
      </c>
      <c r="J240" s="18">
        <f>IF($C240&lt;&gt;"",$G240*INDEX(ΣυνδΑθρ!$D$2:$D$96,$F240,1)/INDEX(ΣυνδΑθρ!$J$2:$J$96,$F240,1),IF($D240&lt;&gt;"",$G240*INDEX(Υλικά!$I$3:$I$130,$F240,1)/INDEX(Υλικά!$E$3:$E$130,$F240,1),0))</f>
        <v>8.0570000000000004</v>
      </c>
      <c r="K240" s="16">
        <f>$H240*Ref!$B$2</f>
        <v>136.28800000000001</v>
      </c>
      <c r="L240" s="17">
        <f>$I240*Ref!$B$3</f>
        <v>156.65600000000001</v>
      </c>
      <c r="M240" s="18">
        <f>$J240*Ref!$B$4</f>
        <v>72.513000000000005</v>
      </c>
      <c r="N240" s="18">
        <f>IF($C240&lt;&gt;"",0,IF($D240&lt;&gt;"",$G240*INDEX(Υλικά!$J$3:$J$130,$F240,1)/INDEX(Υλικά!$E$3:$E$130,$F240,1),0))</f>
        <v>0</v>
      </c>
      <c r="O240" s="19">
        <f t="shared" si="4"/>
        <v>365.45699999999999</v>
      </c>
      <c r="P240" s="3"/>
    </row>
    <row r="241" spans="1:16" x14ac:dyDescent="0.35">
      <c r="A241" s="3"/>
      <c r="B241" s="3"/>
      <c r="C241" s="3"/>
      <c r="D241" s="3"/>
      <c r="E241" s="3" t="str">
        <f>IF(C241&lt;&gt;"",INDEX(ΣυνδΑθρ!$I$2:$I$96,MATCH(C241,ΣυνδΑθρ!$A$2:$A$100,0),1),IF(D241&lt;&gt;"",INDEX(Υλικά!$D$3:$D$140,MATCH(D241,Υλικά!$B$3:$B$140,0),1),""))</f>
        <v/>
      </c>
      <c r="F241" s="10">
        <f>IF(C241&lt;&gt;"",MATCH($C241,ΣυνδΑθρ!$A$2:$A$100,0),IF(D241&lt;&gt;"",MATCH($D241,Υλικά!$B$3:$B$130,0),0))</f>
        <v>0</v>
      </c>
      <c r="G241" s="3"/>
      <c r="H241" s="16">
        <f>IF($C241&lt;&gt;"",$G241*INDEX(ΣυνδΑθρ!$B$2:$B$96,$F241,1)/INDEX(ΣυνδΑθρ!$J$2:$J$96,$F241,1),IF($D241&lt;&gt;"",$G241*INDEX(Υλικά!$G$3:$G$130,$F241,1)/INDEX(Υλικά!$E$3:$E$130,$F241,1),0))</f>
        <v>0</v>
      </c>
      <c r="I241" s="17">
        <f>IF($C241&lt;&gt;"",$G241*INDEX(ΣυνδΑθρ!$C$2:$C$100,$F241,1)/INDEX(ΣυνδΑθρ!$J$2:$J$96,$F241,1),IF($D241&lt;&gt;"",$G241*INDEX(Υλικά!$H$3:$H$130,$F241,1)/INDEX(Υλικά!$E$3:$E$130,$F241,1),0))</f>
        <v>0</v>
      </c>
      <c r="J241" s="18">
        <f>IF($C241&lt;&gt;"",$G241*INDEX(ΣυνδΑθρ!$D$2:$D$96,$F241,1)/INDEX(ΣυνδΑθρ!$J$2:$J$96,$F241,1),IF($D241&lt;&gt;"",$G241*INDEX(Υλικά!$I$3:$I$130,$F241,1)/INDEX(Υλικά!$E$3:$E$130,$F241,1),0))</f>
        <v>0</v>
      </c>
      <c r="K241" s="16">
        <f>$H241*Ref!$B$2</f>
        <v>0</v>
      </c>
      <c r="L241" s="17">
        <f>$I241*Ref!$B$3</f>
        <v>0</v>
      </c>
      <c r="M241" s="18">
        <f>$J241*Ref!$B$4</f>
        <v>0</v>
      </c>
      <c r="N241" s="18">
        <f>IF($C241&lt;&gt;"",0,IF($D241&lt;&gt;"",$G241*INDEX(Υλικά!$J$3:$J$130,$F241,1)/INDEX(Υλικά!$E$3:$E$130,$F241,1),0))</f>
        <v>0</v>
      </c>
      <c r="O241" s="19">
        <f t="shared" si="4"/>
        <v>0</v>
      </c>
      <c r="P241" s="3"/>
    </row>
    <row r="242" spans="1:16" x14ac:dyDescent="0.35">
      <c r="A242" s="3"/>
      <c r="B242" s="3"/>
      <c r="C242" s="3"/>
      <c r="D242" s="3"/>
      <c r="E242" s="3" t="str">
        <f>IF(C242&lt;&gt;"",INDEX(ΣυνδΑθρ!$I$2:$I$96,MATCH(C242,ΣυνδΑθρ!$A$2:$A$100,0),1),IF(D242&lt;&gt;"",INDEX(Υλικά!$D$3:$D$140,MATCH(D242,Υλικά!$B$3:$B$140,0),1),""))</f>
        <v/>
      </c>
      <c r="F242" s="10">
        <f>IF(C242&lt;&gt;"",MATCH($C242,ΣυνδΑθρ!$A$2:$A$100,0),IF(D242&lt;&gt;"",MATCH($D242,Υλικά!$B$3:$B$130,0),0))</f>
        <v>0</v>
      </c>
      <c r="G242" s="3"/>
      <c r="H242" s="16">
        <f>IF($C242&lt;&gt;"",$G242*INDEX(ΣυνδΑθρ!$B$2:$B$96,$F242,1)/INDEX(ΣυνδΑθρ!$J$2:$J$96,$F242,1),IF($D242&lt;&gt;"",$G242*INDEX(Υλικά!$G$3:$G$130,$F242,1)/INDEX(Υλικά!$E$3:$E$130,$F242,1),0))</f>
        <v>0</v>
      </c>
      <c r="I242" s="17">
        <f>IF($C242&lt;&gt;"",$G242*INDEX(ΣυνδΑθρ!$C$2:$C$100,$F242,1)/INDEX(ΣυνδΑθρ!$J$2:$J$96,$F242,1),IF($D242&lt;&gt;"",$G242*INDEX(Υλικά!$H$3:$H$130,$F242,1)/INDEX(Υλικά!$E$3:$E$130,$F242,1),0))</f>
        <v>0</v>
      </c>
      <c r="J242" s="18">
        <f>IF($C242&lt;&gt;"",$G242*INDEX(ΣυνδΑθρ!$D$2:$D$96,$F242,1)/INDEX(ΣυνδΑθρ!$J$2:$J$96,$F242,1),IF($D242&lt;&gt;"",$G242*INDEX(Υλικά!$I$3:$I$130,$F242,1)/INDEX(Υλικά!$E$3:$E$130,$F242,1),0))</f>
        <v>0</v>
      </c>
      <c r="K242" s="16">
        <f>$H242*Ref!$B$2</f>
        <v>0</v>
      </c>
      <c r="L242" s="17">
        <f>$I242*Ref!$B$3</f>
        <v>0</v>
      </c>
      <c r="M242" s="18">
        <f>$J242*Ref!$B$4</f>
        <v>0</v>
      </c>
      <c r="N242" s="18">
        <f>IF($C242&lt;&gt;"",0,IF($D242&lt;&gt;"",$G242*INDEX(Υλικά!$J$3:$J$130,$F242,1)/INDEX(Υλικά!$E$3:$E$130,$F242,1),0))</f>
        <v>0</v>
      </c>
      <c r="O242" s="19">
        <f t="shared" si="4"/>
        <v>0</v>
      </c>
      <c r="P242" s="3"/>
    </row>
    <row r="243" spans="1:16" x14ac:dyDescent="0.35">
      <c r="A243" s="15">
        <v>44205</v>
      </c>
      <c r="B243" s="7">
        <v>0.4375</v>
      </c>
      <c r="C243" s="3"/>
      <c r="D243" s="3" t="s">
        <v>58</v>
      </c>
      <c r="E243" s="3" t="str">
        <f>IF(C243&lt;&gt;"",INDEX(ΣυνδΑθρ!$I$2:$I$96,MATCH(C243,ΣυνδΑθρ!$A$2:$A$100,0),1),IF(D243&lt;&gt;"",INDEX(Υλικά!$D$3:$D$140,MATCH(D243,Υλικά!$B$3:$B$140,0),1),""))</f>
        <v>gr</v>
      </c>
      <c r="F243" s="10">
        <f>IF(C243&lt;&gt;"",MATCH($C243,ΣυνδΑθρ!$A$2:$A$100,0),IF(D243&lt;&gt;"",MATCH($D243,Υλικά!$B$3:$B$130,0),0))</f>
        <v>12</v>
      </c>
      <c r="G243" s="3">
        <v>240</v>
      </c>
      <c r="H243" s="16">
        <f>IF($C243&lt;&gt;"",$G243*INDEX(ΣυνδΑθρ!$B$2:$B$96,$F243,1)/INDEX(ΣυνδΑθρ!$J$2:$J$96,$F243,1),IF($D243&lt;&gt;"",$G243*INDEX(Υλικά!$G$3:$G$130,$F243,1)/INDEX(Υλικά!$E$3:$E$130,$F243,1),0))</f>
        <v>7.92</v>
      </c>
      <c r="I243" s="17">
        <f>IF($C243&lt;&gt;"",$G243*INDEX(ΣυνδΑθρ!$C$2:$C$100,$F243,1)/INDEX(ΣυνδΑθρ!$J$2:$J$96,$F243,1),IF($D243&lt;&gt;"",$G243*INDEX(Υλικά!$H$3:$H$130,$F243,1)/INDEX(Υλικά!$E$3:$E$130,$F243,1),0))</f>
        <v>11.28</v>
      </c>
      <c r="J243" s="18">
        <f>IF($C243&lt;&gt;"",$G243*INDEX(ΣυνδΑθρ!$D$2:$D$96,$F243,1)/INDEX(ΣυνδΑθρ!$J$2:$J$96,$F243,1),IF($D243&lt;&gt;"",$G243*INDEX(Υλικά!$I$3:$I$130,$F243,1)/INDEX(Υλικά!$E$3:$E$130,$F243,1),0))</f>
        <v>3.6</v>
      </c>
      <c r="K243" s="16">
        <f>$H243*Ref!$B$2</f>
        <v>31.68</v>
      </c>
      <c r="L243" s="17">
        <f>$I243*Ref!$B$3</f>
        <v>45.12</v>
      </c>
      <c r="M243" s="18">
        <f>$J243*Ref!$B$4</f>
        <v>32.4</v>
      </c>
      <c r="N243" s="18">
        <f>IF($C243&lt;&gt;"",0,IF($D243&lt;&gt;"",$G243*INDEX(Υλικά!$J$3:$J$130,$F243,1)/INDEX(Υλικά!$E$3:$E$130,$F243,1),0))</f>
        <v>0</v>
      </c>
      <c r="O243" s="19">
        <f t="shared" si="4"/>
        <v>109.19999999999999</v>
      </c>
      <c r="P243" s="3"/>
    </row>
    <row r="244" spans="1:16" x14ac:dyDescent="0.35">
      <c r="A244" s="15">
        <v>44205</v>
      </c>
      <c r="B244" s="7">
        <v>0.4375</v>
      </c>
      <c r="C244" s="3"/>
      <c r="D244" s="3" t="s">
        <v>66</v>
      </c>
      <c r="E244" s="3" t="str">
        <f>IF(C244&lt;&gt;"",INDEX(ΣυνδΑθρ!$I$2:$I$96,MATCH(C244,ΣυνδΑθρ!$A$2:$A$100,0),1),IF(D244&lt;&gt;"",INDEX(Υλικά!$D$3:$D$140,MATCH(D244,Υλικά!$B$3:$B$140,0),1),""))</f>
        <v>gr</v>
      </c>
      <c r="F244" s="10">
        <f>IF(C244&lt;&gt;"",MATCH($C244,ΣυνδΑθρ!$A$2:$A$100,0),IF(D244&lt;&gt;"",MATCH($D244,Υλικά!$B$3:$B$130,0),0))</f>
        <v>25</v>
      </c>
      <c r="G244" s="3">
        <v>30</v>
      </c>
      <c r="H244" s="16">
        <f>IF($C244&lt;&gt;"",$G244*INDEX(ΣυνδΑθρ!$B$2:$B$96,$F244,1)/INDEX(ΣυνδΑθρ!$J$2:$J$96,$F244,1),IF($D244&lt;&gt;"",$G244*INDEX(Υλικά!$G$3:$G$130,$F244,1)/INDEX(Υλικά!$E$3:$E$130,$F244,1),0))</f>
        <v>3.03</v>
      </c>
      <c r="I244" s="17">
        <f>IF($C244&lt;&gt;"",$G244*INDEX(ΣυνδΑθρ!$C$2:$C$100,$F244,1)/INDEX(ΣυνδΑθρ!$J$2:$J$96,$F244,1),IF($D244&lt;&gt;"",$G244*INDEX(Υλικά!$H$3:$H$130,$F244,1)/INDEX(Υλικά!$E$3:$E$130,$F244,1),0))</f>
        <v>20.16</v>
      </c>
      <c r="J244" s="18">
        <f>IF($C244&lt;&gt;"",$G244*INDEX(ΣυνδΑθρ!$D$2:$D$96,$F244,1)/INDEX(ΣυνδΑθρ!$J$2:$J$96,$F244,1),IF($D244&lt;&gt;"",$G244*INDEX(Υλικά!$I$3:$I$130,$F244,1)/INDEX(Υλικά!$E$3:$E$130,$F244,1),0))</f>
        <v>1.62</v>
      </c>
      <c r="K244" s="16">
        <f>$H244*Ref!$B$2</f>
        <v>12.12</v>
      </c>
      <c r="L244" s="17">
        <f>$I244*Ref!$B$3</f>
        <v>80.64</v>
      </c>
      <c r="M244" s="18">
        <f>$J244*Ref!$B$4</f>
        <v>14.580000000000002</v>
      </c>
      <c r="N244" s="18">
        <f>IF($C244&lt;&gt;"",0,IF($D244&lt;&gt;"",$G244*INDEX(Υλικά!$J$3:$J$130,$F244,1)/INDEX(Υλικά!$E$3:$E$130,$F244,1),0))</f>
        <v>0</v>
      </c>
      <c r="O244" s="19">
        <f t="shared" si="4"/>
        <v>107.34</v>
      </c>
      <c r="P244" s="3"/>
    </row>
    <row r="245" spans="1:16" x14ac:dyDescent="0.35">
      <c r="A245" s="15">
        <v>44205</v>
      </c>
      <c r="B245" s="7">
        <v>0.4375</v>
      </c>
      <c r="C245" s="3"/>
      <c r="D245" s="3" t="s">
        <v>46</v>
      </c>
      <c r="E245" s="3" t="str">
        <f>IF(C245&lt;&gt;"",INDEX(ΣυνδΑθρ!$I$2:$I$96,MATCH(C245,ΣυνδΑθρ!$A$2:$A$100,0),1),IF(D245&lt;&gt;"",INDEX(Υλικά!$D$3:$D$140,MATCH(D245,Υλικά!$B$3:$B$140,0),1),""))</f>
        <v>gr</v>
      </c>
      <c r="F245" s="10">
        <f>IF(C245&lt;&gt;"",MATCH($C245,ΣυνδΑθρ!$A$2:$A$100,0),IF(D245&lt;&gt;"",MATCH($D245,Υλικά!$B$3:$B$130,0),0))</f>
        <v>19</v>
      </c>
      <c r="G245" s="3">
        <v>30</v>
      </c>
      <c r="H245" s="16">
        <f>IF($C245&lt;&gt;"",$G245*INDEX(ΣυνδΑθρ!$B$2:$B$96,$F245,1)/INDEX(ΣυνδΑθρ!$J$2:$J$96,$F245,1),IF($D245&lt;&gt;"",$G245*INDEX(Υλικά!$G$3:$G$130,$F245,1)/INDEX(Υλικά!$E$3:$E$130,$F245,1),0))</f>
        <v>4.26</v>
      </c>
      <c r="I245" s="17">
        <f>IF($C245&lt;&gt;"",$G245*INDEX(ΣυνδΑθρ!$C$2:$C$100,$F245,1)/INDEX(ΣυνδΑθρ!$J$2:$J$96,$F245,1),IF($D245&lt;&gt;"",$G245*INDEX(Υλικά!$H$3:$H$130,$F245,1)/INDEX(Υλικά!$E$3:$E$130,$F245,1),0))</f>
        <v>1.2299999999999998</v>
      </c>
      <c r="J245" s="18">
        <f>IF($C245&lt;&gt;"",$G245*INDEX(ΣυνδΑθρ!$D$2:$D$96,$F245,1)/INDEX(ΣυνδΑθρ!$J$2:$J$96,$F245,1),IF($D245&lt;&gt;"",$G245*INDEX(Υλικά!$I$3:$I$130,$F245,1)/INDEX(Υλικά!$E$3:$E$130,$F245,1),0))</f>
        <v>6.39</v>
      </c>
      <c r="K245" s="16">
        <f>$H245*Ref!$B$2</f>
        <v>17.04</v>
      </c>
      <c r="L245" s="17">
        <f>$I245*Ref!$B$3</f>
        <v>4.919999999999999</v>
      </c>
      <c r="M245" s="18">
        <f>$J245*Ref!$B$4</f>
        <v>57.51</v>
      </c>
      <c r="N245" s="18">
        <f>IF($C245&lt;&gt;"",0,IF($D245&lt;&gt;"",$G245*INDEX(Υλικά!$J$3:$J$130,$F245,1)/INDEX(Υλικά!$E$3:$E$130,$F245,1),0))</f>
        <v>0</v>
      </c>
      <c r="O245" s="19">
        <f t="shared" si="4"/>
        <v>79.47</v>
      </c>
      <c r="P245" s="3"/>
    </row>
    <row r="246" spans="1:16" x14ac:dyDescent="0.35">
      <c r="A246" s="15">
        <v>44205</v>
      </c>
      <c r="B246" s="7">
        <v>0.59375</v>
      </c>
      <c r="C246" s="3" t="s">
        <v>143</v>
      </c>
      <c r="D246" s="3"/>
      <c r="E246" s="3" t="str">
        <f>IF(C246&lt;&gt;"",INDEX(ΣυνδΑθρ!$I$2:$I$96,MATCH(C246,ΣυνδΑθρ!$A$2:$A$100,0),1),IF(D246&lt;&gt;"",INDEX(Υλικά!$D$3:$D$140,MATCH(D246,Υλικά!$B$3:$B$140,0),1),""))</f>
        <v>gr</v>
      </c>
      <c r="F246" s="10">
        <f>IF(C246&lt;&gt;"",MATCH($C246,ΣυνδΑθρ!$A$2:$A$100,0),IF(D246&lt;&gt;"",MATCH($D246,Υλικά!$B$3:$B$130,0),0))</f>
        <v>13</v>
      </c>
      <c r="G246" s="3">
        <v>350</v>
      </c>
      <c r="H246" s="16">
        <f>IF($C246&lt;&gt;"",$G246*INDEX(ΣυνδΑθρ!$B$2:$B$96,$F246,1)/INDEX(ΣυνδΑθρ!$J$2:$J$96,$F246,1),IF($D246&lt;&gt;"",$G246*INDEX(Υλικά!$G$3:$G$130,$F246,1)/INDEX(Υλικά!$E$3:$E$130,$F246,1),0))</f>
        <v>12.1975</v>
      </c>
      <c r="I246" s="17">
        <f>IF($C246&lt;&gt;"",$G246*INDEX(ΣυνδΑθρ!$C$2:$C$100,$F246,1)/INDEX(ΣυνδΑθρ!$J$2:$J$96,$F246,1),IF($D246&lt;&gt;"",$G246*INDEX(Υλικά!$H$3:$H$130,$F246,1)/INDEX(Υλικά!$E$3:$E$130,$F246,1),0))</f>
        <v>42.6409375</v>
      </c>
      <c r="J246" s="18">
        <f>IF($C246&lt;&gt;"",$G246*INDEX(ΣυνδΑθρ!$D$2:$D$96,$F246,1)/INDEX(ΣυνδΑθρ!$J$2:$J$96,$F246,1),IF($D246&lt;&gt;"",$G246*INDEX(Υλικά!$I$3:$I$130,$F246,1)/INDEX(Υλικά!$E$3:$E$130,$F246,1),0))</f>
        <v>23.408437500000002</v>
      </c>
      <c r="K246" s="16">
        <f>$H246*Ref!$B$2</f>
        <v>48.79</v>
      </c>
      <c r="L246" s="17">
        <f>$I246*Ref!$B$3</f>
        <v>170.56375</v>
      </c>
      <c r="M246" s="18">
        <f>$J246*Ref!$B$4</f>
        <v>210.6759375</v>
      </c>
      <c r="N246" s="18">
        <f>IF($C246&lt;&gt;"",0,IF($D246&lt;&gt;"",$G246*INDEX(Υλικά!$J$3:$J$130,$F246,1)/INDEX(Υλικά!$E$3:$E$130,$F246,1),0))</f>
        <v>0</v>
      </c>
      <c r="O246" s="19">
        <f t="shared" si="4"/>
        <v>430.02968750000002</v>
      </c>
      <c r="P246" s="3"/>
    </row>
    <row r="247" spans="1:16" x14ac:dyDescent="0.35">
      <c r="A247" s="15">
        <v>44205</v>
      </c>
      <c r="B247" s="7">
        <v>0.59375</v>
      </c>
      <c r="C247" s="3"/>
      <c r="D247" s="3" t="s">
        <v>18</v>
      </c>
      <c r="E247" s="3" t="str">
        <f>IF(C247&lt;&gt;"",INDEX(ΣυνδΑθρ!$I$2:$I$96,MATCH(C247,ΣυνδΑθρ!$A$2:$A$100,0),1),IF(D247&lt;&gt;"",INDEX(Υλικά!$D$3:$D$140,MATCH(D247,Υλικά!$B$3:$B$140,0),1),""))</f>
        <v>slc</v>
      </c>
      <c r="F247" s="10">
        <f>IF(C247&lt;&gt;"",MATCH($C247,ΣυνδΑθρ!$A$2:$A$100,0),IF(D247&lt;&gt;"",MATCH($D247,Υλικά!$B$3:$B$130,0),0))</f>
        <v>9</v>
      </c>
      <c r="G247" s="3">
        <v>2</v>
      </c>
      <c r="H247" s="16">
        <f>IF($C247&lt;&gt;"",$G247*INDEX(ΣυνδΑθρ!$B$2:$B$96,$F247,1)/INDEX(ΣυνδΑθρ!$J$2:$J$96,$F247,1),IF($D247&lt;&gt;"",$G247*INDEX(Υλικά!$G$3:$G$130,$F247,1)/INDEX(Υλικά!$E$3:$E$130,$F247,1),0))</f>
        <v>6</v>
      </c>
      <c r="I247" s="17">
        <f>IF($C247&lt;&gt;"",$G247*INDEX(ΣυνδΑθρ!$C$2:$C$100,$F247,1)/INDEX(ΣυνδΑθρ!$J$2:$J$96,$F247,1),IF($D247&lt;&gt;"",$G247*INDEX(Υλικά!$H$3:$H$130,$F247,1)/INDEX(Υλικά!$E$3:$E$130,$F247,1),0))</f>
        <v>23.4</v>
      </c>
      <c r="J247" s="18">
        <f>IF($C247&lt;&gt;"",$G247*INDEX(ΣυνδΑθρ!$D$2:$D$96,$F247,1)/INDEX(ΣυνδΑθρ!$J$2:$J$96,$F247,1),IF($D247&lt;&gt;"",$G247*INDEX(Υλικά!$I$3:$I$130,$F247,1)/INDEX(Υλικά!$E$3:$E$130,$F247,1),0))</f>
        <v>2.2000000000000002</v>
      </c>
      <c r="K247" s="16">
        <f>$H247*Ref!$B$2</f>
        <v>24</v>
      </c>
      <c r="L247" s="17">
        <f>$I247*Ref!$B$3</f>
        <v>93.6</v>
      </c>
      <c r="M247" s="18">
        <f>$J247*Ref!$B$4</f>
        <v>19.8</v>
      </c>
      <c r="N247" s="18">
        <f>IF($C247&lt;&gt;"",0,IF($D247&lt;&gt;"",$G247*INDEX(Υλικά!$J$3:$J$130,$F247,1)/INDEX(Υλικά!$E$3:$E$130,$F247,1),0))</f>
        <v>0</v>
      </c>
      <c r="O247" s="19">
        <f t="shared" si="4"/>
        <v>137.4</v>
      </c>
      <c r="P247" s="3"/>
    </row>
    <row r="248" spans="1:16" x14ac:dyDescent="0.35">
      <c r="A248" s="15">
        <v>44205</v>
      </c>
      <c r="B248" s="7">
        <v>0.875</v>
      </c>
      <c r="C248" s="3" t="s">
        <v>143</v>
      </c>
      <c r="D248" s="3"/>
      <c r="E248" s="3" t="str">
        <f>IF(C248&lt;&gt;"",INDEX(ΣυνδΑθρ!$I$2:$I$96,MATCH(C248,ΣυνδΑθρ!$A$2:$A$100,0),1),IF(D248&lt;&gt;"",INDEX(Υλικά!$D$3:$D$140,MATCH(D248,Υλικά!$B$3:$B$140,0),1),""))</f>
        <v>gr</v>
      </c>
      <c r="F248" s="10">
        <f>IF(C248&lt;&gt;"",MATCH($C248,ΣυνδΑθρ!$A$2:$A$100,0),IF(D248&lt;&gt;"",MATCH($D248,Υλικά!$B$3:$B$130,0),0))</f>
        <v>13</v>
      </c>
      <c r="G248" s="3">
        <v>380</v>
      </c>
      <c r="H248" s="16">
        <f>IF($C248&lt;&gt;"",$G248*INDEX(ΣυνδΑθρ!$B$2:$B$96,$F248,1)/INDEX(ΣυνδΑθρ!$J$2:$J$96,$F248,1),IF($D248&lt;&gt;"",$G248*INDEX(Υλικά!$G$3:$G$130,$F248,1)/INDEX(Υλικά!$E$3:$E$130,$F248,1),0))</f>
        <v>13.243000000000002</v>
      </c>
      <c r="I248" s="17">
        <f>IF($C248&lt;&gt;"",$G248*INDEX(ΣυνδΑθρ!$C$2:$C$100,$F248,1)/INDEX(ΣυνδΑθρ!$J$2:$J$96,$F248,1),IF($D248&lt;&gt;"",$G248*INDEX(Υλικά!$H$3:$H$130,$F248,1)/INDEX(Υλικά!$E$3:$E$130,$F248,1),0))</f>
        <v>46.295875000000002</v>
      </c>
      <c r="J248" s="18">
        <f>IF($C248&lt;&gt;"",$G248*INDEX(ΣυνδΑθρ!$D$2:$D$96,$F248,1)/INDEX(ΣυνδΑθρ!$J$2:$J$96,$F248,1),IF($D248&lt;&gt;"",$G248*INDEX(Υλικά!$I$3:$I$130,$F248,1)/INDEX(Υλικά!$E$3:$E$130,$F248,1),0))</f>
        <v>25.414875000000002</v>
      </c>
      <c r="K248" s="16">
        <f>$H248*Ref!$B$2</f>
        <v>52.972000000000008</v>
      </c>
      <c r="L248" s="17">
        <f>$I248*Ref!$B$3</f>
        <v>185.18350000000001</v>
      </c>
      <c r="M248" s="18">
        <f>$J248*Ref!$B$4</f>
        <v>228.73387500000001</v>
      </c>
      <c r="N248" s="18">
        <f>IF($C248&lt;&gt;"",0,IF($D248&lt;&gt;"",$G248*INDEX(Υλικά!$J$3:$J$130,$F248,1)/INDEX(Υλικά!$E$3:$E$130,$F248,1),0))</f>
        <v>0</v>
      </c>
      <c r="O248" s="19">
        <f t="shared" si="4"/>
        <v>466.88937500000003</v>
      </c>
      <c r="P248" s="3"/>
    </row>
    <row r="249" spans="1:16" x14ac:dyDescent="0.35">
      <c r="A249" s="15">
        <v>44205</v>
      </c>
      <c r="B249" s="7">
        <v>0.875</v>
      </c>
      <c r="C249" s="3"/>
      <c r="D249" s="3" t="s">
        <v>18</v>
      </c>
      <c r="E249" s="3" t="str">
        <f>IF(C249&lt;&gt;"",INDEX(ΣυνδΑθρ!$I$2:$I$96,MATCH(C249,ΣυνδΑθρ!$A$2:$A$100,0),1),IF(D249&lt;&gt;"",INDEX(Υλικά!$D$3:$D$140,MATCH(D249,Υλικά!$B$3:$B$140,0),1),""))</f>
        <v>slc</v>
      </c>
      <c r="F249" s="10">
        <f>IF(C249&lt;&gt;"",MATCH($C249,ΣυνδΑθρ!$A$2:$A$100,0),IF(D249&lt;&gt;"",MATCH($D249,Υλικά!$B$3:$B$130,0),0))</f>
        <v>9</v>
      </c>
      <c r="G249" s="3">
        <v>1</v>
      </c>
      <c r="H249" s="16">
        <f>IF($C249&lt;&gt;"",$G249*INDEX(ΣυνδΑθρ!$B$2:$B$96,$F249,1)/INDEX(ΣυνδΑθρ!$J$2:$J$96,$F249,1),IF($D249&lt;&gt;"",$G249*INDEX(Υλικά!$G$3:$G$130,$F249,1)/INDEX(Υλικά!$E$3:$E$130,$F249,1),0))</f>
        <v>3</v>
      </c>
      <c r="I249" s="17">
        <f>IF($C249&lt;&gt;"",$G249*INDEX(ΣυνδΑθρ!$C$2:$C$100,$F249,1)/INDEX(ΣυνδΑθρ!$J$2:$J$96,$F249,1),IF($D249&lt;&gt;"",$G249*INDEX(Υλικά!$H$3:$H$130,$F249,1)/INDEX(Υλικά!$E$3:$E$130,$F249,1),0))</f>
        <v>11.7</v>
      </c>
      <c r="J249" s="18">
        <f>IF($C249&lt;&gt;"",$G249*INDEX(ΣυνδΑθρ!$D$2:$D$96,$F249,1)/INDEX(ΣυνδΑθρ!$J$2:$J$96,$F249,1),IF($D249&lt;&gt;"",$G249*INDEX(Υλικά!$I$3:$I$130,$F249,1)/INDEX(Υλικά!$E$3:$E$130,$F249,1),0))</f>
        <v>1.1000000000000001</v>
      </c>
      <c r="K249" s="16">
        <f>$H249*Ref!$B$2</f>
        <v>12</v>
      </c>
      <c r="L249" s="17">
        <f>$I249*Ref!$B$3</f>
        <v>46.8</v>
      </c>
      <c r="M249" s="18">
        <f>$J249*Ref!$B$4</f>
        <v>9.9</v>
      </c>
      <c r="N249" s="18">
        <f>IF($C249&lt;&gt;"",0,IF($D249&lt;&gt;"",$G249*INDEX(Υλικά!$J$3:$J$130,$F249,1)/INDEX(Υλικά!$E$3:$E$130,$F249,1),0))</f>
        <v>0</v>
      </c>
      <c r="O249" s="19">
        <f t="shared" si="4"/>
        <v>68.7</v>
      </c>
      <c r="P249" s="3"/>
    </row>
    <row r="250" spans="1:16" x14ac:dyDescent="0.35">
      <c r="A250" s="15">
        <v>44206</v>
      </c>
      <c r="B250" s="7">
        <v>0.4375</v>
      </c>
      <c r="C250" s="3"/>
      <c r="D250" s="3" t="s">
        <v>58</v>
      </c>
      <c r="E250" s="3" t="str">
        <f>IF(C250&lt;&gt;"",INDEX(ΣυνδΑθρ!$I$2:$I$96,MATCH(C250,ΣυνδΑθρ!$A$2:$A$100,0),1),IF(D250&lt;&gt;"",INDEX(Υλικά!$D$3:$D$140,MATCH(D250,Υλικά!$B$3:$B$140,0),1),""))</f>
        <v>gr</v>
      </c>
      <c r="F250" s="10">
        <f>IF(C250&lt;&gt;"",MATCH($C250,ΣυνδΑθρ!$A$2:$A$100,0),IF(D250&lt;&gt;"",MATCH($D250,Υλικά!$B$3:$B$130,0),0))</f>
        <v>12</v>
      </c>
      <c r="G250" s="3">
        <v>240</v>
      </c>
      <c r="H250" s="16">
        <f>IF($C250&lt;&gt;"",$G250*INDEX(ΣυνδΑθρ!$B$2:$B$96,$F250,1)/INDEX(ΣυνδΑθρ!$J$2:$J$96,$F250,1),IF($D250&lt;&gt;"",$G250*INDEX(Υλικά!$G$3:$G$130,$F250,1)/INDEX(Υλικά!$E$3:$E$130,$F250,1),0))</f>
        <v>7.92</v>
      </c>
      <c r="I250" s="17">
        <f>IF($C250&lt;&gt;"",$G250*INDEX(ΣυνδΑθρ!$C$2:$C$100,$F250,1)/INDEX(ΣυνδΑθρ!$J$2:$J$96,$F250,1),IF($D250&lt;&gt;"",$G250*INDEX(Υλικά!$H$3:$H$130,$F250,1)/INDEX(Υλικά!$E$3:$E$130,$F250,1),0))</f>
        <v>11.28</v>
      </c>
      <c r="J250" s="18">
        <f>IF($C250&lt;&gt;"",$G250*INDEX(ΣυνδΑθρ!$D$2:$D$96,$F250,1)/INDEX(ΣυνδΑθρ!$J$2:$J$96,$F250,1),IF($D250&lt;&gt;"",$G250*INDEX(Υλικά!$I$3:$I$130,$F250,1)/INDEX(Υλικά!$E$3:$E$130,$F250,1),0))</f>
        <v>3.6</v>
      </c>
      <c r="K250" s="16">
        <f>$H250*Ref!$B$2</f>
        <v>31.68</v>
      </c>
      <c r="L250" s="17">
        <f>$I250*Ref!$B$3</f>
        <v>45.12</v>
      </c>
      <c r="M250" s="18">
        <f>$J250*Ref!$B$4</f>
        <v>32.4</v>
      </c>
      <c r="N250" s="18">
        <f>IF($C250&lt;&gt;"",0,IF($D250&lt;&gt;"",$G250*INDEX(Υλικά!$J$3:$J$130,$F250,1)/INDEX(Υλικά!$E$3:$E$130,$F250,1),0))</f>
        <v>0</v>
      </c>
      <c r="O250" s="19">
        <f t="shared" si="4"/>
        <v>109.19999999999999</v>
      </c>
      <c r="P250" s="3"/>
    </row>
    <row r="251" spans="1:16" x14ac:dyDescent="0.35">
      <c r="A251" s="15">
        <v>44206</v>
      </c>
      <c r="B251" s="7">
        <v>0.57291666666666663</v>
      </c>
      <c r="C251" s="3"/>
      <c r="D251" s="3" t="s">
        <v>148</v>
      </c>
      <c r="E251" s="3" t="str">
        <f>IF(C251&lt;&gt;"",INDEX(ΣυνδΑθρ!$I$2:$I$96,MATCH(C251,ΣυνδΑθρ!$A$2:$A$100,0),1),IF(D251&lt;&gt;"",INDEX(Υλικά!$D$3:$D$140,MATCH(D251,Υλικά!$B$3:$B$140,0),1),""))</f>
        <v>gr</v>
      </c>
      <c r="F251" s="10">
        <f>IF(C251&lt;&gt;"",MATCH($C251,ΣυνδΑθρ!$A$2:$A$100,0),IF(D251&lt;&gt;"",MATCH($D251,Υλικά!$B$3:$B$130,0),0))</f>
        <v>59</v>
      </c>
      <c r="G251" s="3">
        <v>150</v>
      </c>
      <c r="H251" s="16">
        <f>IF($C251&lt;&gt;"",$G251*INDEX(ΣυνδΑθρ!$B$2:$B$96,$F251,1)/INDEX(ΣυνδΑθρ!$J$2:$J$96,$F251,1),IF($D251&lt;&gt;"",$G251*INDEX(Υλικά!$G$3:$G$130,$F251,1)/INDEX(Υλικά!$E$3:$E$130,$F251,1),0))</f>
        <v>1.95</v>
      </c>
      <c r="I251" s="17">
        <f>IF($C251&lt;&gt;"",$G251*INDEX(ΣυνδΑθρ!$C$2:$C$100,$F251,1)/INDEX(ΣυνδΑθρ!$J$2:$J$96,$F251,1),IF($D251&lt;&gt;"",$G251*INDEX(Υλικά!$H$3:$H$130,$F251,1)/INDEX(Υλικά!$E$3:$E$130,$F251,1),0))</f>
        <v>9</v>
      </c>
      <c r="J251" s="18">
        <f>IF($C251&lt;&gt;"",$G251*INDEX(ΣυνδΑθρ!$D$2:$D$96,$F251,1)/INDEX(ΣυνδΑθρ!$J$2:$J$96,$F251,1),IF($D251&lt;&gt;"",$G251*INDEX(Υλικά!$I$3:$I$130,$F251,1)/INDEX(Υλικά!$E$3:$E$130,$F251,1),0))</f>
        <v>0</v>
      </c>
      <c r="K251" s="16">
        <f>$H251*Ref!$B$2</f>
        <v>7.8</v>
      </c>
      <c r="L251" s="17">
        <f>$I251*Ref!$B$3</f>
        <v>36</v>
      </c>
      <c r="M251" s="18">
        <f>$J251*Ref!$B$4</f>
        <v>0</v>
      </c>
      <c r="N251" s="18">
        <f>IF($C251&lt;&gt;"",0,IF($D251&lt;&gt;"",$G251*INDEX(Υλικά!$J$3:$J$130,$F251,1)/INDEX(Υλικά!$E$3:$E$130,$F251,1),0))</f>
        <v>0</v>
      </c>
      <c r="O251" s="19">
        <f t="shared" si="4"/>
        <v>43.8</v>
      </c>
      <c r="P251" s="3"/>
    </row>
    <row r="252" spans="1:16" x14ac:dyDescent="0.35">
      <c r="A252" s="15">
        <v>44206</v>
      </c>
      <c r="B252" s="7">
        <v>0.57291666666666663</v>
      </c>
      <c r="C252" s="3" t="s">
        <v>146</v>
      </c>
      <c r="D252" s="3"/>
      <c r="E252" s="3" t="str">
        <f>IF(C252&lt;&gt;"",INDEX(ΣυνδΑθρ!$I$2:$I$96,MATCH(C252,ΣυνδΑθρ!$A$2:$A$100,0),1),IF(D252&lt;&gt;"",INDEX(Υλικά!$D$3:$D$140,MATCH(D252,Υλικά!$B$3:$B$140,0),1),""))</f>
        <v>gr</v>
      </c>
      <c r="F252" s="10">
        <f>IF(C252&lt;&gt;"",MATCH($C252,ΣυνδΑθρ!$A$2:$A$100,0),IF(D252&lt;&gt;"",MATCH($D252,Υλικά!$B$3:$B$130,0),0))</f>
        <v>14</v>
      </c>
      <c r="G252" s="3">
        <v>200</v>
      </c>
      <c r="H252" s="16">
        <f>IF($C252&lt;&gt;"",$G252*INDEX(ΣυνδΑθρ!$B$2:$B$96,$F252,1)/INDEX(ΣυνδΑθρ!$J$2:$J$96,$F252,1),IF($D252&lt;&gt;"",$G252*INDEX(Υλικά!$G$3:$G$130,$F252,1)/INDEX(Υλικά!$E$3:$E$130,$F252,1),0))</f>
        <v>4.4347500000000002</v>
      </c>
      <c r="I252" s="17">
        <f>IF($C252&lt;&gt;"",$G252*INDEX(ΣυνδΑθρ!$C$2:$C$100,$F252,1)/INDEX(ΣυνδΑθρ!$J$2:$J$96,$F252,1),IF($D252&lt;&gt;"",$G252*INDEX(Υλικά!$H$3:$H$130,$F252,1)/INDEX(Υλικά!$E$3:$E$130,$F252,1),0))</f>
        <v>29.533249999999999</v>
      </c>
      <c r="J252" s="18">
        <f>IF($C252&lt;&gt;"",$G252*INDEX(ΣυνδΑθρ!$D$2:$D$96,$F252,1)/INDEX(ΣυνδΑθρ!$J$2:$J$96,$F252,1),IF($D252&lt;&gt;"",$G252*INDEX(Υλικά!$I$3:$I$130,$F252,1)/INDEX(Υλικά!$E$3:$E$130,$F252,1),0))</f>
        <v>4.5824999999999996</v>
      </c>
      <c r="K252" s="16">
        <f>$H252*Ref!$B$2</f>
        <v>17.739000000000001</v>
      </c>
      <c r="L252" s="17">
        <f>$I252*Ref!$B$3</f>
        <v>118.133</v>
      </c>
      <c r="M252" s="18">
        <f>$J252*Ref!$B$4</f>
        <v>41.242499999999993</v>
      </c>
      <c r="N252" s="18">
        <f>IF($C252&lt;&gt;"",0,IF($D252&lt;&gt;"",$G252*INDEX(Υλικά!$J$3:$J$130,$F252,1)/INDEX(Υλικά!$E$3:$E$130,$F252,1),0))</f>
        <v>0</v>
      </c>
      <c r="O252" s="19">
        <f t="shared" si="4"/>
        <v>177.11449999999996</v>
      </c>
      <c r="P252" s="3"/>
    </row>
    <row r="253" spans="1:16" x14ac:dyDescent="0.35">
      <c r="A253" s="15">
        <v>44206</v>
      </c>
      <c r="B253" s="7">
        <v>0.57291666666666663</v>
      </c>
      <c r="C253" s="3" t="s">
        <v>149</v>
      </c>
      <c r="D253" s="3"/>
      <c r="E253" s="3" t="str">
        <f>IF(C253&lt;&gt;"",INDEX(ΣυνδΑθρ!$I$2:$I$96,MATCH(C253,ΣυνδΑθρ!$A$2:$A$100,0),1),IF(D253&lt;&gt;"",INDEX(Υλικά!$D$3:$D$140,MATCH(D253,Υλικά!$B$3:$B$140,0),1),""))</f>
        <v>gr</v>
      </c>
      <c r="F253" s="10">
        <f>IF(C253&lt;&gt;"",MATCH($C253,ΣυνδΑθρ!$A$2:$A$100,0),IF(D253&lt;&gt;"",MATCH($D253,Υλικά!$B$3:$B$130,0),0))</f>
        <v>15</v>
      </c>
      <c r="G253" s="3">
        <v>250</v>
      </c>
      <c r="H253" s="16">
        <f>IF($C253&lt;&gt;"",$G253*INDEX(ΣυνδΑθρ!$B$2:$B$96,$F253,1)/INDEX(ΣυνδΑθρ!$J$2:$J$96,$F253,1),IF($D253&lt;&gt;"",$G253*INDEX(Υλικά!$G$3:$G$130,$F253,1)/INDEX(Υλικά!$E$3:$E$130,$F253,1),0))</f>
        <v>34.321000000000005</v>
      </c>
      <c r="I253" s="17">
        <f>IF($C253&lt;&gt;"",$G253*INDEX(ΣυνδΑθρ!$C$2:$C$100,$F253,1)/INDEX(ΣυνδΑθρ!$J$2:$J$96,$F253,1),IF($D253&lt;&gt;"",$G253*INDEX(Υλικά!$H$3:$H$130,$F253,1)/INDEX(Υλικά!$E$3:$E$130,$F253,1),0))</f>
        <v>23.510200000000001</v>
      </c>
      <c r="J253" s="18">
        <f>IF($C253&lt;&gt;"",$G253*INDEX(ΣυνδΑθρ!$D$2:$D$96,$F253,1)/INDEX(ΣυνδΑθρ!$J$2:$J$96,$F253,1),IF($D253&lt;&gt;"",$G253*INDEX(Υλικά!$I$3:$I$130,$F253,1)/INDEX(Υλικά!$E$3:$E$130,$F253,1),0))</f>
        <v>20.385000000000002</v>
      </c>
      <c r="K253" s="16">
        <f>$H253*Ref!$B$2</f>
        <v>137.28400000000002</v>
      </c>
      <c r="L253" s="17">
        <f>$I253*Ref!$B$3</f>
        <v>94.040800000000004</v>
      </c>
      <c r="M253" s="18">
        <f>$J253*Ref!$B$4</f>
        <v>183.465</v>
      </c>
      <c r="N253" s="18">
        <f>IF($C253&lt;&gt;"",0,IF($D253&lt;&gt;"",$G253*INDEX(Υλικά!$J$3:$J$130,$F253,1)/INDEX(Υλικά!$E$3:$E$130,$F253,1),0))</f>
        <v>0</v>
      </c>
      <c r="O253" s="19">
        <f t="shared" si="4"/>
        <v>414.78980000000001</v>
      </c>
      <c r="P253" s="3"/>
    </row>
    <row r="254" spans="1:16" x14ac:dyDescent="0.35">
      <c r="A254" s="15">
        <v>44206</v>
      </c>
      <c r="B254" s="7">
        <v>0.57291666666666663</v>
      </c>
      <c r="C254" s="3"/>
      <c r="D254" s="3" t="s">
        <v>18</v>
      </c>
      <c r="E254" s="3" t="str">
        <f>IF(C254&lt;&gt;"",INDEX(ΣυνδΑθρ!$I$2:$I$96,MATCH(C254,ΣυνδΑθρ!$A$2:$A$100,0),1),IF(D254&lt;&gt;"",INDEX(Υλικά!$D$3:$D$140,MATCH(D254,Υλικά!$B$3:$B$140,0),1),""))</f>
        <v>slc</v>
      </c>
      <c r="F254" s="10">
        <f>IF(C254&lt;&gt;"",MATCH($C254,ΣυνδΑθρ!$A$2:$A$100,0),IF(D254&lt;&gt;"",MATCH($D254,Υλικά!$B$3:$B$130,0),0))</f>
        <v>9</v>
      </c>
      <c r="G254" s="3">
        <v>1</v>
      </c>
      <c r="H254" s="16">
        <f>IF($C254&lt;&gt;"",$G254*INDEX(ΣυνδΑθρ!$B$2:$B$96,$F254,1)/INDEX(ΣυνδΑθρ!$J$2:$J$96,$F254,1),IF($D254&lt;&gt;"",$G254*INDEX(Υλικά!$G$3:$G$130,$F254,1)/INDEX(Υλικά!$E$3:$E$130,$F254,1),0))</f>
        <v>3</v>
      </c>
      <c r="I254" s="17">
        <f>IF($C254&lt;&gt;"",$G254*INDEX(ΣυνδΑθρ!$C$2:$C$100,$F254,1)/INDEX(ΣυνδΑθρ!$J$2:$J$96,$F254,1),IF($D254&lt;&gt;"",$G254*INDEX(Υλικά!$H$3:$H$130,$F254,1)/INDEX(Υλικά!$E$3:$E$130,$F254,1),0))</f>
        <v>11.7</v>
      </c>
      <c r="J254" s="18">
        <f>IF($C254&lt;&gt;"",$G254*INDEX(ΣυνδΑθρ!$D$2:$D$96,$F254,1)/INDEX(ΣυνδΑθρ!$J$2:$J$96,$F254,1),IF($D254&lt;&gt;"",$G254*INDEX(Υλικά!$I$3:$I$130,$F254,1)/INDEX(Υλικά!$E$3:$E$130,$F254,1),0))</f>
        <v>1.1000000000000001</v>
      </c>
      <c r="K254" s="16">
        <f>$H254*Ref!$B$2</f>
        <v>12</v>
      </c>
      <c r="L254" s="17">
        <f>$I254*Ref!$B$3</f>
        <v>46.8</v>
      </c>
      <c r="M254" s="18">
        <f>$J254*Ref!$B$4</f>
        <v>9.9</v>
      </c>
      <c r="N254" s="18">
        <f>IF($C254&lt;&gt;"",0,IF($D254&lt;&gt;"",$G254*INDEX(Υλικά!$J$3:$J$130,$F254,1)/INDEX(Υλικά!$E$3:$E$130,$F254,1),0))</f>
        <v>0</v>
      </c>
      <c r="O254" s="19">
        <f t="shared" si="4"/>
        <v>68.7</v>
      </c>
      <c r="P254" s="3"/>
    </row>
    <row r="255" spans="1:16" x14ac:dyDescent="0.35">
      <c r="A255" s="15">
        <v>44206</v>
      </c>
      <c r="B255" s="7">
        <v>0.57291666666666663</v>
      </c>
      <c r="C255" s="3"/>
      <c r="D255" s="3" t="s">
        <v>18</v>
      </c>
      <c r="E255" s="3" t="str">
        <f>IF(C255&lt;&gt;"",INDEX(ΣυνδΑθρ!$I$2:$I$96,MATCH(C255,ΣυνδΑθρ!$A$2:$A$100,0),1),IF(D255&lt;&gt;"",INDEX(Υλικά!$D$3:$D$140,MATCH(D255,Υλικά!$B$3:$B$140,0),1),""))</f>
        <v>slc</v>
      </c>
      <c r="F255" s="10">
        <f>IF(C255&lt;&gt;"",MATCH($C255,ΣυνδΑθρ!$A$2:$A$100,0),IF(D255&lt;&gt;"",MATCH($D255,Υλικά!$B$3:$B$130,0),0))</f>
        <v>9</v>
      </c>
      <c r="G255" s="3">
        <v>1</v>
      </c>
      <c r="H255" s="16">
        <f>IF($C255&lt;&gt;"",$G255*INDEX(ΣυνδΑθρ!$B$2:$B$96,$F255,1)/INDEX(ΣυνδΑθρ!$J$2:$J$96,$F255,1),IF($D255&lt;&gt;"",$G255*INDEX(Υλικά!$G$3:$G$130,$F255,1)/INDEX(Υλικά!$E$3:$E$130,$F255,1),0))</f>
        <v>3</v>
      </c>
      <c r="I255" s="17">
        <f>IF($C255&lt;&gt;"",$G255*INDEX(ΣυνδΑθρ!$C$2:$C$100,$F255,1)/INDEX(ΣυνδΑθρ!$J$2:$J$96,$F255,1),IF($D255&lt;&gt;"",$G255*INDEX(Υλικά!$H$3:$H$130,$F255,1)/INDEX(Υλικά!$E$3:$E$130,$F255,1),0))</f>
        <v>11.7</v>
      </c>
      <c r="J255" s="18">
        <f>IF($C255&lt;&gt;"",$G255*INDEX(ΣυνδΑθρ!$D$2:$D$96,$F255,1)/INDEX(ΣυνδΑθρ!$J$2:$J$96,$F255,1),IF($D255&lt;&gt;"",$G255*INDEX(Υλικά!$I$3:$I$130,$F255,1)/INDEX(Υλικά!$E$3:$E$130,$F255,1),0))</f>
        <v>1.1000000000000001</v>
      </c>
      <c r="K255" s="16">
        <f>$H255*Ref!$B$2</f>
        <v>12</v>
      </c>
      <c r="L255" s="17">
        <f>$I255*Ref!$B$3</f>
        <v>46.8</v>
      </c>
      <c r="M255" s="18">
        <f>$J255*Ref!$B$4</f>
        <v>9.9</v>
      </c>
      <c r="N255" s="18">
        <f>IF($C255&lt;&gt;"",0,IF($D255&lt;&gt;"",$G255*INDEX(Υλικά!$J$3:$J$130,$F255,1)/INDEX(Υλικά!$E$3:$E$130,$F255,1),0))</f>
        <v>0</v>
      </c>
      <c r="O255" s="19">
        <f t="shared" si="4"/>
        <v>68.7</v>
      </c>
      <c r="P255" s="3"/>
    </row>
    <row r="256" spans="1:16" x14ac:dyDescent="0.35">
      <c r="A256" s="15">
        <v>44206</v>
      </c>
      <c r="B256" s="7">
        <v>0.57291666666666663</v>
      </c>
      <c r="C256" s="3"/>
      <c r="D256" s="3" t="s">
        <v>97</v>
      </c>
      <c r="E256" s="3" t="str">
        <f>IF(C256&lt;&gt;"",INDEX(ΣυνδΑθρ!$I$2:$I$96,MATCH(C256,ΣυνδΑθρ!$A$2:$A$100,0),1),IF(D256&lt;&gt;"",INDEX(Υλικά!$D$3:$D$140,MATCH(D256,Υλικά!$B$3:$B$140,0),1),""))</f>
        <v>gr</v>
      </c>
      <c r="F256" s="10">
        <f>IF(C256&lt;&gt;"",MATCH($C256,ΣυνδΑθρ!$A$2:$A$100,0),IF(D256&lt;&gt;"",MATCH($D256,Υλικά!$B$3:$B$130,0),0))</f>
        <v>37</v>
      </c>
      <c r="G256" s="3">
        <v>80</v>
      </c>
      <c r="H256" s="16">
        <f>IF($C256&lt;&gt;"",$G256*INDEX(ΣυνδΑθρ!$B$2:$B$96,$F256,1)/INDEX(ΣυνδΑθρ!$J$2:$J$96,$F256,1),IF($D256&lt;&gt;"",$G256*INDEX(Υλικά!$G$3:$G$130,$F256,1)/INDEX(Υλικά!$E$3:$E$130,$F256,1),0))</f>
        <v>0</v>
      </c>
      <c r="I256" s="17">
        <f>IF($C256&lt;&gt;"",$G256*INDEX(ΣυνδΑθρ!$C$2:$C$100,$F256,1)/INDEX(ΣυνδΑθρ!$J$2:$J$96,$F256,1),IF($D256&lt;&gt;"",$G256*INDEX(Υλικά!$H$3:$H$130,$F256,1)/INDEX(Υλικά!$E$3:$E$130,$F256,1),0))</f>
        <v>0</v>
      </c>
      <c r="J256" s="18">
        <f>IF($C256&lt;&gt;"",$G256*INDEX(ΣυνδΑθρ!$D$2:$D$96,$F256,1)/INDEX(ΣυνδΑθρ!$J$2:$J$96,$F256,1),IF($D256&lt;&gt;"",$G256*INDEX(Υλικά!$I$3:$I$130,$F256,1)/INDEX(Υλικά!$E$3:$E$130,$F256,1),0))</f>
        <v>0</v>
      </c>
      <c r="K256" s="16">
        <f>$H256*Ref!$B$2</f>
        <v>0</v>
      </c>
      <c r="L256" s="17">
        <f>$I256*Ref!$B$3</f>
        <v>0</v>
      </c>
      <c r="M256" s="18">
        <f>$J256*Ref!$B$4</f>
        <v>0</v>
      </c>
      <c r="N256" s="18">
        <f>IF($C256&lt;&gt;"",0,IF($D256&lt;&gt;"",$G256*INDEX(Υλικά!$J$3:$J$130,$F256,1)/INDEX(Υλικά!$E$3:$E$130,$F256,1),0))</f>
        <v>68</v>
      </c>
      <c r="O256" s="19">
        <f t="shared" si="4"/>
        <v>68</v>
      </c>
      <c r="P256" s="3"/>
    </row>
    <row r="257" spans="1:18" x14ac:dyDescent="0.35">
      <c r="A257" s="15">
        <v>44206</v>
      </c>
      <c r="B257" s="7">
        <v>0.75</v>
      </c>
      <c r="C257" s="3"/>
      <c r="D257" s="3" t="s">
        <v>133</v>
      </c>
      <c r="E257" s="3" t="str">
        <f>IF(C257&lt;&gt;"",INDEX(ΣυνδΑθρ!$I$2:$I$96,MATCH(C257,ΣυνδΑθρ!$A$2:$A$100,0),1),IF(D257&lt;&gt;"",INDEX(Υλικά!$D$3:$D$140,MATCH(D257,Υλικά!$B$3:$B$140,0),1),""))</f>
        <v>gr</v>
      </c>
      <c r="F257" s="10">
        <f>IF(C257&lt;&gt;"",MATCH($C257,ΣυνδΑθρ!$A$2:$A$100,0),IF(D257&lt;&gt;"",MATCH($D257,Υλικά!$B$3:$B$130,0),0))</f>
        <v>52</v>
      </c>
      <c r="G257" s="3">
        <v>10</v>
      </c>
      <c r="H257" s="16">
        <f>IF($C257&lt;&gt;"",$G257*INDEX(ΣυνδΑθρ!$B$2:$B$96,$F257,1)/INDEX(ΣυνδΑθρ!$J$2:$J$96,$F257,1),IF($D257&lt;&gt;"",$G257*INDEX(Υλικά!$G$3:$G$130,$F257,1)/INDEX(Υλικά!$E$3:$E$130,$F257,1),0))</f>
        <v>0.44</v>
      </c>
      <c r="I257" s="17">
        <f>IF($C257&lt;&gt;"",$G257*INDEX(ΣυνδΑθρ!$C$2:$C$100,$F257,1)/INDEX(ΣυνδΑθρ!$J$2:$J$96,$F257,1),IF($D257&lt;&gt;"",$G257*INDEX(Υλικά!$H$3:$H$130,$F257,1)/INDEX(Υλικά!$E$3:$E$130,$F257,1),0))</f>
        <v>5.45</v>
      </c>
      <c r="J257" s="18">
        <f>IF($C257&lt;&gt;"",$G257*INDEX(ΣυνδΑθρ!$D$2:$D$96,$F257,1)/INDEX(ΣυνδΑθρ!$J$2:$J$96,$F257,1),IF($D257&lt;&gt;"",$G257*INDEX(Υλικά!$I$3:$I$130,$F257,1)/INDEX(Υλικά!$E$3:$E$130,$F257,1),0))</f>
        <v>3.05</v>
      </c>
      <c r="K257" s="16">
        <f>$H257*Ref!$B$2</f>
        <v>1.76</v>
      </c>
      <c r="L257" s="17">
        <f>$I257*Ref!$B$3</f>
        <v>21.8</v>
      </c>
      <c r="M257" s="18">
        <f>$J257*Ref!$B$4</f>
        <v>27.45</v>
      </c>
      <c r="N257" s="18">
        <f>IF($C257&lt;&gt;"",0,IF($D257&lt;&gt;"",$G257*INDEX(Υλικά!$J$3:$J$130,$F257,1)/INDEX(Υλικά!$E$3:$E$130,$F257,1),0))</f>
        <v>0</v>
      </c>
      <c r="O257" s="19">
        <f t="shared" si="4"/>
        <v>51.010000000000005</v>
      </c>
      <c r="P257" s="3"/>
    </row>
    <row r="258" spans="1:18" x14ac:dyDescent="0.35">
      <c r="A258" s="15">
        <v>44206</v>
      </c>
      <c r="B258" s="7">
        <v>0.77430555555555547</v>
      </c>
      <c r="C258" s="3"/>
      <c r="D258" s="3"/>
      <c r="E258" s="3" t="str">
        <f>IF(C258&lt;&gt;"",INDEX(ΣυνδΑθρ!$I$2:$I$96,MATCH(C258,ΣυνδΑθρ!$A$2:$A$100,0),1),IF(D258&lt;&gt;"",INDEX(Υλικά!$D$3:$D$140,MATCH(D258,Υλικά!$B$3:$B$140,0),1),""))</f>
        <v/>
      </c>
      <c r="F258" s="10">
        <f>IF(C258&lt;&gt;"",MATCH($C258,ΣυνδΑθρ!$A$2:$A$100,0),IF(D258&lt;&gt;"",MATCH($D258,Υλικά!$B$3:$B$130,0),0))</f>
        <v>0</v>
      </c>
      <c r="G258" s="3"/>
      <c r="H258" s="16">
        <f>IF($C258&lt;&gt;"",$G258*INDEX(ΣυνδΑθρ!$B$2:$B$96,$F258,1)/INDEX(ΣυνδΑθρ!$J$2:$J$96,$F258,1),IF($D258&lt;&gt;"",$G258*INDEX(Υλικά!$G$3:$G$130,$F258,1)/INDEX(Υλικά!$E$3:$E$130,$F258,1),0))</f>
        <v>0</v>
      </c>
      <c r="I258" s="17">
        <f>IF($C258&lt;&gt;"",$G258*INDEX(ΣυνδΑθρ!$C$2:$C$100,$F258,1)/INDEX(ΣυνδΑθρ!$J$2:$J$96,$F258,1),IF($D258&lt;&gt;"",$G258*INDEX(Υλικά!$H$3:$H$130,$F258,1)/INDEX(Υλικά!$E$3:$E$130,$F258,1),0))</f>
        <v>0</v>
      </c>
      <c r="J258" s="18">
        <f>IF($C258&lt;&gt;"",$G258*INDEX(ΣυνδΑθρ!$D$2:$D$96,$F258,1)/INDEX(ΣυνδΑθρ!$J$2:$J$96,$F258,1),IF($D258&lt;&gt;"",$G258*INDEX(Υλικά!$I$3:$I$130,$F258,1)/INDEX(Υλικά!$E$3:$E$130,$F258,1),0))</f>
        <v>0</v>
      </c>
      <c r="K258" s="16">
        <f>$H258*Ref!$B$2</f>
        <v>0</v>
      </c>
      <c r="L258" s="17">
        <f>$I258*Ref!$B$3</f>
        <v>0</v>
      </c>
      <c r="M258" s="18">
        <f>$J258*Ref!$B$4</f>
        <v>0</v>
      </c>
      <c r="N258" s="18">
        <f>IF($C258&lt;&gt;"",0,IF($D258&lt;&gt;"",$G258*INDEX(Υλικά!$J$3:$J$130,$F258,1)/INDEX(Υλικά!$E$3:$E$130,$F258,1),0))</f>
        <v>0</v>
      </c>
      <c r="O258" s="19">
        <f t="shared" si="4"/>
        <v>0</v>
      </c>
      <c r="P258" s="3"/>
    </row>
    <row r="259" spans="1:18" x14ac:dyDescent="0.35">
      <c r="A259" s="15">
        <v>44206</v>
      </c>
      <c r="B259" s="7">
        <v>0.89583333333333337</v>
      </c>
      <c r="C259" s="3" t="s">
        <v>152</v>
      </c>
      <c r="D259" s="3"/>
      <c r="E259" s="3" t="str">
        <f>IF(C259&lt;&gt;"",INDEX(ΣυνδΑθρ!$I$2:$I$96,MATCH(C259,ΣυνδΑθρ!$A$2:$A$100,0),1),IF(D259&lt;&gt;"",INDEX(Υλικά!$D$3:$D$140,MATCH(D259,Υλικά!$B$3:$B$140,0),1),""))</f>
        <v>pc</v>
      </c>
      <c r="F259" s="10">
        <f>IF(C259&lt;&gt;"",MATCH($C259,ΣυνδΑθρ!$A$2:$A$100,0),IF(D259&lt;&gt;"",MATCH($D259,Υλικά!$B$3:$B$130,0),0))</f>
        <v>16</v>
      </c>
      <c r="G259" s="3">
        <v>1</v>
      </c>
      <c r="H259" s="16">
        <f>IF($C259&lt;&gt;"",$G259*INDEX(ΣυνδΑθρ!$B$2:$B$96,$F259,1)/INDEX(ΣυνδΑθρ!$J$2:$J$96,$F259,1),IF($D259&lt;&gt;"",$G259*INDEX(Υλικά!$G$3:$G$130,$F259,1)/INDEX(Υλικά!$E$3:$E$130,$F259,1),0))</f>
        <v>19.440000000000005</v>
      </c>
      <c r="I259" s="17">
        <f>IF($C259&lt;&gt;"",$G259*INDEX(ΣυνδΑθρ!$C$2:$C$100,$F259,1)/INDEX(ΣυνδΑθρ!$J$2:$J$96,$F259,1),IF($D259&lt;&gt;"",$G259*INDEX(Υλικά!$H$3:$H$130,$F259,1)/INDEX(Υλικά!$E$3:$E$130,$F259,1),0))</f>
        <v>75.2</v>
      </c>
      <c r="J259" s="18">
        <f>IF($C259&lt;&gt;"",$G259*INDEX(ΣυνδΑθρ!$D$2:$D$96,$F259,1)/INDEX(ΣυνδΑθρ!$J$2:$J$96,$F259,1),IF($D259&lt;&gt;"",$G259*INDEX(Υλικά!$I$3:$I$130,$F259,1)/INDEX(Υλικά!$E$3:$E$130,$F259,1),0))</f>
        <v>5.74</v>
      </c>
      <c r="K259" s="16">
        <f>$H259*Ref!$B$2</f>
        <v>77.760000000000019</v>
      </c>
      <c r="L259" s="17">
        <f>$I259*Ref!$B$3</f>
        <v>300.8</v>
      </c>
      <c r="M259" s="18">
        <f>$J259*Ref!$B$4</f>
        <v>51.660000000000004</v>
      </c>
      <c r="N259" s="18">
        <f>IF($C259&lt;&gt;"",0,IF($D259&lt;&gt;"",$G259*INDEX(Υλικά!$J$3:$J$130,$F259,1)/INDEX(Υλικά!$E$3:$E$130,$F259,1),0))</f>
        <v>0</v>
      </c>
      <c r="O259" s="19">
        <f t="shared" si="4"/>
        <v>430.22000000000008</v>
      </c>
      <c r="P259" s="3"/>
    </row>
    <row r="260" spans="1:18" x14ac:dyDescent="0.35">
      <c r="A260" s="34">
        <v>44207</v>
      </c>
      <c r="B260" s="35">
        <v>0.40625</v>
      </c>
      <c r="C260" s="36"/>
      <c r="D260" s="36" t="s">
        <v>58</v>
      </c>
      <c r="E260" s="3" t="str">
        <f>IF(C260&lt;&gt;"",INDEX(ΣυνδΑθρ!$I$2:$I$96,MATCH(C260,ΣυνδΑθρ!$A$2:$A$100,0),1),IF(D260&lt;&gt;"",INDEX(Υλικά!$D$3:$D$140,MATCH(D260,Υλικά!$B$3:$B$140,0),1),""))</f>
        <v>gr</v>
      </c>
      <c r="F260" s="10">
        <f>IF(C260&lt;&gt;"",MATCH($C260,ΣυνδΑθρ!$A$2:$A$100,0),IF(D260&lt;&gt;"",MATCH($D260,Υλικά!$B$3:$B$130,0),0))</f>
        <v>12</v>
      </c>
      <c r="G260" s="36">
        <v>300</v>
      </c>
      <c r="H260" s="16">
        <f>IF($C260&lt;&gt;"",$G260*INDEX(ΣυνδΑθρ!$B$2:$B$96,$F260,1)/INDEX(ΣυνδΑθρ!$J$2:$J$96,$F260,1),IF($D260&lt;&gt;"",$G260*INDEX(Υλικά!$G$3:$G$130,$F260,1)/INDEX(Υλικά!$E$3:$E$130,$F260,1),0))</f>
        <v>9.9</v>
      </c>
      <c r="I260" s="17">
        <f>IF($C260&lt;&gt;"",$G260*INDEX(ΣυνδΑθρ!$C$2:$C$100,$F260,1)/INDEX(ΣυνδΑθρ!$J$2:$J$96,$F260,1),IF($D260&lt;&gt;"",$G260*INDEX(Υλικά!$H$3:$H$130,$F260,1)/INDEX(Υλικά!$E$3:$E$130,$F260,1),0))</f>
        <v>14.1</v>
      </c>
      <c r="J260" s="18">
        <f>IF($C260&lt;&gt;"",$G260*INDEX(ΣυνδΑθρ!$D$2:$D$96,$F260,1)/INDEX(ΣυνδΑθρ!$J$2:$J$96,$F260,1),IF($D260&lt;&gt;"",$G260*INDEX(Υλικά!$I$3:$I$130,$F260,1)/INDEX(Υλικά!$E$3:$E$130,$F260,1),0))</f>
        <v>4.5</v>
      </c>
      <c r="K260" s="16">
        <f>$H260*Ref!$B$2</f>
        <v>39.6</v>
      </c>
      <c r="L260" s="17">
        <f>$I260*Ref!$B$3</f>
        <v>56.4</v>
      </c>
      <c r="M260" s="18">
        <f>$J260*Ref!$B$4</f>
        <v>40.5</v>
      </c>
      <c r="N260" s="18">
        <f>IF($C260&lt;&gt;"",0,IF($D260&lt;&gt;"",$G260*INDEX(Υλικά!$J$3:$J$130,$F260,1)/INDEX(Υλικά!$E$3:$E$130,$F260,1),0))</f>
        <v>0</v>
      </c>
      <c r="O260" s="37">
        <f t="shared" si="4"/>
        <v>136.5</v>
      </c>
      <c r="P260" s="36"/>
    </row>
    <row r="261" spans="1:18" x14ac:dyDescent="0.35">
      <c r="A261" s="34">
        <v>44207</v>
      </c>
      <c r="B261" s="35">
        <v>0.40625</v>
      </c>
      <c r="C261" s="36"/>
      <c r="D261" s="36" t="s">
        <v>46</v>
      </c>
      <c r="E261" s="3" t="str">
        <f>IF(C261&lt;&gt;"",INDEX(ΣυνδΑθρ!$I$2:$I$96,MATCH(C261,ΣυνδΑθρ!$A$2:$A$100,0),1),IF(D261&lt;&gt;"",INDEX(Υλικά!$D$3:$D$140,MATCH(D261,Υλικά!$B$3:$B$140,0),1),""))</f>
        <v>gr</v>
      </c>
      <c r="F261" s="10">
        <f>IF(C261&lt;&gt;"",MATCH($C261,ΣυνδΑθρ!$A$2:$A$100,0),IF(D261&lt;&gt;"",MATCH($D261,Υλικά!$B$3:$B$130,0),0))</f>
        <v>19</v>
      </c>
      <c r="G261" s="36">
        <v>80</v>
      </c>
      <c r="H261" s="16">
        <f>IF($C261&lt;&gt;"",$G261*INDEX(ΣυνδΑθρ!$B$2:$B$96,$F261,1)/INDEX(ΣυνδΑθρ!$J$2:$J$96,$F261,1),IF($D261&lt;&gt;"",$G261*INDEX(Υλικά!$G$3:$G$130,$F261,1)/INDEX(Υλικά!$E$3:$E$130,$F261,1),0))</f>
        <v>11.36</v>
      </c>
      <c r="I261" s="17">
        <f>IF($C261&lt;&gt;"",$G261*INDEX(ΣυνδΑθρ!$C$2:$C$100,$F261,1)/INDEX(ΣυνδΑθρ!$J$2:$J$96,$F261,1),IF($D261&lt;&gt;"",$G261*INDEX(Υλικά!$H$3:$H$130,$F261,1)/INDEX(Υλικά!$E$3:$E$130,$F261,1),0))</f>
        <v>3.28</v>
      </c>
      <c r="J261" s="18">
        <f>IF($C261&lt;&gt;"",$G261*INDEX(ΣυνδΑθρ!$D$2:$D$96,$F261,1)/INDEX(ΣυνδΑθρ!$J$2:$J$96,$F261,1),IF($D261&lt;&gt;"",$G261*INDEX(Υλικά!$I$3:$I$130,$F261,1)/INDEX(Υλικά!$E$3:$E$130,$F261,1),0))</f>
        <v>17.04</v>
      </c>
      <c r="K261" s="16">
        <f>$H261*Ref!$B$2</f>
        <v>45.44</v>
      </c>
      <c r="L261" s="17">
        <f>$I261*Ref!$B$3</f>
        <v>13.12</v>
      </c>
      <c r="M261" s="18">
        <f>$J261*Ref!$B$4</f>
        <v>153.35999999999999</v>
      </c>
      <c r="N261" s="18">
        <f>IF($C261&lt;&gt;"",0,IF($D261&lt;&gt;"",$G261*INDEX(Υλικά!$J$3:$J$130,$F261,1)/INDEX(Υλικά!$E$3:$E$130,$F261,1),0))</f>
        <v>0</v>
      </c>
      <c r="O261" s="37">
        <f t="shared" si="4"/>
        <v>211.92</v>
      </c>
      <c r="P261" s="36"/>
    </row>
    <row r="262" spans="1:18" x14ac:dyDescent="0.35">
      <c r="A262" s="34">
        <v>44207</v>
      </c>
      <c r="B262" s="35">
        <v>0.40625</v>
      </c>
      <c r="C262" s="36"/>
      <c r="D262" s="36" t="s">
        <v>20</v>
      </c>
      <c r="E262" s="3" t="str">
        <f>IF(C262&lt;&gt;"",INDEX(ΣυνδΑθρ!$I$2:$I$96,MATCH(C262,ΣυνδΑθρ!$A$2:$A$100,0),1),IF(D262&lt;&gt;"",INDEX(Υλικά!$D$3:$D$140,MATCH(D262,Υλικά!$B$3:$B$140,0),1),""))</f>
        <v>slc</v>
      </c>
      <c r="F262" s="10">
        <f>IF(C262&lt;&gt;"",MATCH($C262,ΣυνδΑθρ!$A$2:$A$100,0),IF(D262&lt;&gt;"",MATCH($D262,Υλικά!$B$3:$B$130,0),0))</f>
        <v>10</v>
      </c>
      <c r="G262" s="36">
        <v>2</v>
      </c>
      <c r="H262" s="16">
        <f>IF($C262&lt;&gt;"",$G262*INDEX(ΣυνδΑθρ!$B$2:$B$96,$F262,1)/INDEX(ΣυνδΑθρ!$J$2:$J$96,$F262,1),IF($D262&lt;&gt;"",$G262*INDEX(Υλικά!$G$3:$G$130,$F262,1)/INDEX(Υλικά!$E$3:$E$130,$F262,1),0))</f>
        <v>9</v>
      </c>
      <c r="I262" s="17">
        <f>IF($C262&lt;&gt;"",$G262*INDEX(ΣυνδΑθρ!$C$2:$C$100,$F262,1)/INDEX(ΣυνδΑθρ!$J$2:$J$96,$F262,1),IF($D262&lt;&gt;"",$G262*INDEX(Υλικά!$H$3:$H$130,$F262,1)/INDEX(Υλικά!$E$3:$E$130,$F262,1),0))</f>
        <v>52.2</v>
      </c>
      <c r="J262" s="18">
        <f>IF($C262&lt;&gt;"",$G262*INDEX(ΣυνδΑθρ!$D$2:$D$96,$F262,1)/INDEX(ΣυνδΑθρ!$J$2:$J$96,$F262,1),IF($D262&lt;&gt;"",$G262*INDEX(Υλικά!$I$3:$I$130,$F262,1)/INDEX(Υλικά!$E$3:$E$130,$F262,1),0))</f>
        <v>1.6</v>
      </c>
      <c r="K262" s="16">
        <f>$H262*Ref!$B$2</f>
        <v>36</v>
      </c>
      <c r="L262" s="17">
        <f>$I262*Ref!$B$3</f>
        <v>208.8</v>
      </c>
      <c r="M262" s="18">
        <f>$J262*Ref!$B$4</f>
        <v>14.4</v>
      </c>
      <c r="N262" s="18">
        <f>IF($C262&lt;&gt;"",0,IF($D262&lt;&gt;"",$G262*INDEX(Υλικά!$J$3:$J$130,$F262,1)/INDEX(Υλικά!$E$3:$E$130,$F262,1),0))</f>
        <v>0</v>
      </c>
      <c r="O262" s="37">
        <f t="shared" si="4"/>
        <v>259.2</v>
      </c>
      <c r="P262" s="36"/>
    </row>
    <row r="263" spans="1:18" x14ac:dyDescent="0.35">
      <c r="A263" s="34">
        <v>44207</v>
      </c>
      <c r="B263" s="35">
        <v>0.58333333333333337</v>
      </c>
      <c r="C263" s="36"/>
      <c r="D263" s="36" t="s">
        <v>69</v>
      </c>
      <c r="E263" s="3" t="str">
        <f>IF(C263&lt;&gt;"",INDEX(ΣυνδΑθρ!$I$2:$I$96,MATCH(C263,ΣυνδΑθρ!$A$2:$A$100,0),1),IF(D263&lt;&gt;"",INDEX(Υλικά!$D$3:$D$140,MATCH(D263,Υλικά!$B$3:$B$140,0),1),""))</f>
        <v>gr</v>
      </c>
      <c r="F263" s="10">
        <f>IF(C263&lt;&gt;"",MATCH($C263,ΣυνδΑθρ!$A$2:$A$100,0),IF(D263&lt;&gt;"",MATCH($D263,Υλικά!$B$3:$B$130,0),0))</f>
        <v>26</v>
      </c>
      <c r="G263" s="36">
        <v>200</v>
      </c>
      <c r="H263" s="16">
        <f>IF($C263&lt;&gt;"",$G263*INDEX(ΣυνδΑθρ!$B$2:$B$96,$F263,1)/INDEX(ΣυνδΑθρ!$J$2:$J$96,$F263,1),IF($D263&lt;&gt;"",$G263*INDEX(Υλικά!$G$3:$G$130,$F263,1)/INDEX(Υλικά!$E$3:$E$130,$F263,1),0))</f>
        <v>48</v>
      </c>
      <c r="I263" s="17">
        <f>IF($C263&lt;&gt;"",$G263*INDEX(ΣυνδΑθρ!$C$2:$C$100,$F263,1)/INDEX(ΣυνδΑθρ!$J$2:$J$96,$F263,1),IF($D263&lt;&gt;"",$G263*INDEX(Υλικά!$H$3:$H$130,$F263,1)/INDEX(Υλικά!$E$3:$E$130,$F263,1),0))</f>
        <v>0</v>
      </c>
      <c r="J263" s="18">
        <f>IF($C263&lt;&gt;"",$G263*INDEX(ΣυνδΑθρ!$D$2:$D$96,$F263,1)/INDEX(ΣυνδΑθρ!$J$2:$J$96,$F263,1),IF($D263&lt;&gt;"",$G263*INDEX(Υλικά!$I$3:$I$130,$F263,1)/INDEX(Υλικά!$E$3:$E$130,$F263,1),0))</f>
        <v>16</v>
      </c>
      <c r="K263" s="16">
        <f>$H263*Ref!$B$2</f>
        <v>192</v>
      </c>
      <c r="L263" s="17">
        <f>$I263*Ref!$B$3</f>
        <v>0</v>
      </c>
      <c r="M263" s="18">
        <f>$J263*Ref!$B$4</f>
        <v>144</v>
      </c>
      <c r="N263" s="18">
        <f>IF($C263&lt;&gt;"",0,IF($D263&lt;&gt;"",$G263*INDEX(Υλικά!$J$3:$J$130,$F263,1)/INDEX(Υλικά!$E$3:$E$130,$F263,1),0))</f>
        <v>0</v>
      </c>
      <c r="O263" s="37">
        <f t="shared" si="4"/>
        <v>336</v>
      </c>
      <c r="P263" s="36"/>
    </row>
    <row r="264" spans="1:18" x14ac:dyDescent="0.35">
      <c r="A264" s="34">
        <v>44207</v>
      </c>
      <c r="B264" s="35">
        <v>0.58333333333333337</v>
      </c>
      <c r="C264" s="36" t="s">
        <v>52</v>
      </c>
      <c r="D264" s="36"/>
      <c r="E264" s="3" t="str">
        <f>IF(C264&lt;&gt;"",INDEX(ΣυνδΑθρ!$I$2:$I$96,MATCH(C264,ΣυνδΑθρ!$A$2:$A$100,0),1),IF(D264&lt;&gt;"",INDEX(Υλικά!$D$3:$D$140,MATCH(D264,Υλικά!$B$3:$B$140,0),1),""))</f>
        <v>pc</v>
      </c>
      <c r="F264" s="10">
        <f>IF(C264&lt;&gt;"",MATCH($C264,ΣυνδΑθρ!$A$2:$A$100,0),IF(D264&lt;&gt;"",MATCH($D264,Υλικά!$B$3:$B$130,0),0))</f>
        <v>2</v>
      </c>
      <c r="G264" s="36">
        <v>0.3</v>
      </c>
      <c r="H264" s="16">
        <f>IF($C264&lt;&gt;"",$G264*INDEX(ΣυνδΑθρ!$B$2:$B$96,$F264,1)/INDEX(ΣυνδΑθρ!$J$2:$J$96,$F264,1),IF($D264&lt;&gt;"",$G264*INDEX(Υλικά!$G$3:$G$130,$F264,1)/INDEX(Υλικά!$E$3:$E$130,$F264,1),0))</f>
        <v>3.9329999999999998</v>
      </c>
      <c r="I264" s="17">
        <f>IF($C264&lt;&gt;"",$G264*INDEX(ΣυνδΑθρ!$C$2:$C$100,$F264,1)/INDEX(ΣυνδΑθρ!$J$2:$J$96,$F264,1),IF($D264&lt;&gt;"",$G264*INDEX(Υλικά!$H$3:$H$130,$F264,1)/INDEX(Υλικά!$E$3:$E$130,$F264,1),0))</f>
        <v>7.3650000000000002</v>
      </c>
      <c r="J264" s="18">
        <f>IF($C264&lt;&gt;"",$G264*INDEX(ΣυνδΑθρ!$D$2:$D$96,$F264,1)/INDEX(ΣυνδΑθρ!$J$2:$J$96,$F264,1),IF($D264&lt;&gt;"",$G264*INDEX(Υλικά!$I$3:$I$130,$F264,1)/INDEX(Υλικά!$E$3:$E$130,$F264,1),0))</f>
        <v>8.2889999999999997</v>
      </c>
      <c r="K264" s="16">
        <f>$H264*Ref!$B$2</f>
        <v>15.731999999999999</v>
      </c>
      <c r="L264" s="17">
        <f>$I264*Ref!$B$3</f>
        <v>29.46</v>
      </c>
      <c r="M264" s="18">
        <f>$J264*Ref!$B$4</f>
        <v>74.600999999999999</v>
      </c>
      <c r="N264" s="18">
        <f>IF($C264&lt;&gt;"",0,IF($D264&lt;&gt;"",$G264*INDEX(Υλικά!$J$3:$J$130,$F264,1)/INDEX(Υλικά!$E$3:$E$130,$F264,1),0))</f>
        <v>0</v>
      </c>
      <c r="O264" s="37">
        <f t="shared" si="4"/>
        <v>119.79300000000001</v>
      </c>
      <c r="P264" s="36"/>
    </row>
    <row r="265" spans="1:18" x14ac:dyDescent="0.35">
      <c r="A265" s="34">
        <v>44207</v>
      </c>
      <c r="B265" s="35">
        <v>0.86458333333333337</v>
      </c>
      <c r="C265" s="36" t="s">
        <v>157</v>
      </c>
      <c r="D265" s="36"/>
      <c r="E265" s="3" t="str">
        <f>IF(C265&lt;&gt;"",INDEX(ΣυνδΑθρ!$I$2:$I$96,MATCH(C265,ΣυνδΑθρ!$A$2:$A$100,0),1),IF(D265&lt;&gt;"",INDEX(Υλικά!$D$3:$D$140,MATCH(D265,Υλικά!$B$3:$B$140,0),1),""))</f>
        <v>gr</v>
      </c>
      <c r="F265" s="10">
        <f>IF(C265&lt;&gt;"",MATCH($C265,ΣυνδΑθρ!$A$2:$A$100,0),IF(D265&lt;&gt;"",MATCH($D265,Υλικά!$B$3:$B$130,0),0))</f>
        <v>17</v>
      </c>
      <c r="G265" s="36">
        <v>500</v>
      </c>
      <c r="H265" s="16">
        <f>IF($C265&lt;&gt;"",$G265*INDEX(ΣυνδΑθρ!$B$2:$B$96,$F265,1)/INDEX(ΣυνδΑθρ!$J$2:$J$96,$F265,1),IF($D265&lt;&gt;"",$G265*INDEX(Υλικά!$G$3:$G$130,$F265,1)/INDEX(Υλικά!$E$3:$E$130,$F265,1),0))</f>
        <v>8.9452054794520528</v>
      </c>
      <c r="I265" s="17">
        <f>IF($C265&lt;&gt;"",$G265*INDEX(ΣυνδΑθρ!$C$2:$C$100,$F265,1)/INDEX(ΣυνδΑθρ!$J$2:$J$96,$F265,1),IF($D265&lt;&gt;"",$G265*INDEX(Υλικά!$H$3:$H$130,$F265,1)/INDEX(Υλικά!$E$3:$E$130,$F265,1),0))</f>
        <v>26.760273972602739</v>
      </c>
      <c r="J265" s="18">
        <f>IF($C265&lt;&gt;"",$G265*INDEX(ΣυνδΑθρ!$D$2:$D$96,$F265,1)/INDEX(ΣυνδΑθρ!$J$2:$J$96,$F265,1),IF($D265&lt;&gt;"",$G265*INDEX(Υλικά!$I$3:$I$130,$F265,1)/INDEX(Υλικά!$E$3:$E$130,$F265,1),0))</f>
        <v>7.3287671232876717</v>
      </c>
      <c r="K265" s="16">
        <f>$H265*Ref!$B$2</f>
        <v>35.780821917808211</v>
      </c>
      <c r="L265" s="17">
        <f>$I265*Ref!$B$3</f>
        <v>107.04109589041096</v>
      </c>
      <c r="M265" s="18">
        <f>$J265*Ref!$B$4</f>
        <v>65.958904109589042</v>
      </c>
      <c r="N265" s="18">
        <f>IF($C265&lt;&gt;"",0,IF($D265&lt;&gt;"",$G265*INDEX(Υλικά!$J$3:$J$130,$F265,1)/INDEX(Υλικά!$E$3:$E$130,$F265,1),0))</f>
        <v>0</v>
      </c>
      <c r="O265" s="37">
        <f t="shared" si="4"/>
        <v>208.7808219178082</v>
      </c>
      <c r="P265" s="37"/>
    </row>
    <row r="266" spans="1:18" x14ac:dyDescent="0.35">
      <c r="A266" s="34">
        <v>44207</v>
      </c>
      <c r="B266" s="35">
        <v>0.99305555555555547</v>
      </c>
      <c r="C266" s="36"/>
      <c r="D266" s="36" t="s">
        <v>155</v>
      </c>
      <c r="E266" s="3" t="str">
        <f>IF(C266&lt;&gt;"",INDEX(ΣυνδΑθρ!$I$2:$I$96,MATCH(C266,ΣυνδΑθρ!$A$2:$A$100,0),1),IF(D266&lt;&gt;"",INDEX(Υλικά!$D$3:$D$140,MATCH(D266,Υλικά!$B$3:$B$140,0),1),""))</f>
        <v>gr</v>
      </c>
      <c r="F266" s="10">
        <f>IF(C266&lt;&gt;"",MATCH($C266,ΣυνδΑθρ!$A$2:$A$100,0),IF(D266&lt;&gt;"",MATCH($D266,Υλικά!$B$3:$B$130,0),0))</f>
        <v>63</v>
      </c>
      <c r="G266" s="36">
        <v>100</v>
      </c>
      <c r="H266" s="16">
        <f>IF($C266&lt;&gt;"",$G266*INDEX(ΣυνδΑθρ!$B$2:$B$96,$F266,1)/INDEX(ΣυνδΑθρ!$J$2:$J$96,$F266,1),IF($D266&lt;&gt;"",$G266*INDEX(Υλικά!$G$3:$G$130,$F266,1)/INDEX(Υλικά!$E$3:$E$130,$F266,1),0))</f>
        <v>1.1000000000000001</v>
      </c>
      <c r="I266" s="17">
        <f>IF($C266&lt;&gt;"",$G266*INDEX(ΣυνδΑθρ!$C$2:$C$100,$F266,1)/INDEX(ΣυνδΑθρ!$J$2:$J$96,$F266,1),IF($D266&lt;&gt;"",$G266*INDEX(Υλικά!$H$3:$H$130,$F266,1)/INDEX(Υλικά!$E$3:$E$130,$F266,1),0))</f>
        <v>22.8</v>
      </c>
      <c r="J266" s="18">
        <f>IF($C266&lt;&gt;"",$G266*INDEX(ΣυνδΑθρ!$D$2:$D$96,$F266,1)/INDEX(ΣυνδΑθρ!$J$2:$J$96,$F266,1),IF($D266&lt;&gt;"",$G266*INDEX(Υλικά!$I$3:$I$130,$F266,1)/INDEX(Υλικά!$E$3:$E$130,$F266,1),0))</f>
        <v>0.3</v>
      </c>
      <c r="K266" s="16">
        <f>$H266*Ref!$B$2</f>
        <v>4.4000000000000004</v>
      </c>
      <c r="L266" s="17">
        <f>$I266*Ref!$B$3</f>
        <v>91.2</v>
      </c>
      <c r="M266" s="18">
        <f>$J266*Ref!$B$4</f>
        <v>2.6999999999999997</v>
      </c>
      <c r="N266" s="18">
        <f>IF($C266&lt;&gt;"",0,IF($D266&lt;&gt;"",$G266*INDEX(Υλικά!$J$3:$J$130,$F266,1)/INDEX(Υλικά!$E$3:$E$130,$F266,1),0))</f>
        <v>0</v>
      </c>
      <c r="O266" s="37">
        <f t="shared" si="4"/>
        <v>98.300000000000011</v>
      </c>
      <c r="P266" s="36"/>
      <c r="Q266" s="26">
        <f>SUM(O260:O266)</f>
        <v>1370.4938219178082</v>
      </c>
      <c r="R266" s="26">
        <f>SUM(H260:H266)</f>
        <v>92.238205479452034</v>
      </c>
    </row>
    <row r="267" spans="1:18" x14ac:dyDescent="0.35">
      <c r="A267" s="15">
        <v>44208</v>
      </c>
      <c r="B267" s="7">
        <v>0.40625</v>
      </c>
      <c r="C267" s="3"/>
      <c r="D267" s="3" t="s">
        <v>58</v>
      </c>
      <c r="E267" s="3" t="str">
        <f>IF(C267&lt;&gt;"",INDEX(ΣυνδΑθρ!$I$2:$I$96,MATCH(C267,ΣυνδΑθρ!$A$2:$A$100,0),1),IF(D267&lt;&gt;"",INDEX(Υλικά!$D$3:$D$140,MATCH(D267,Υλικά!$B$3:$B$140,0),1),""))</f>
        <v>gr</v>
      </c>
      <c r="F267" s="10">
        <f>IF(C267&lt;&gt;"",MATCH($C267,ΣυνδΑθρ!$A$2:$A$100,0),IF(D267&lt;&gt;"",MATCH($D267,Υλικά!$B$3:$B$130,0),0))</f>
        <v>12</v>
      </c>
      <c r="G267" s="3">
        <v>250</v>
      </c>
      <c r="H267" s="16">
        <f>IF($C267&lt;&gt;"",$G267*INDEX(ΣυνδΑθρ!$B$2:$B$96,$F267,1)/INDEX(ΣυνδΑθρ!$J$2:$J$96,$F267,1),IF($D267&lt;&gt;"",$G267*INDEX(Υλικά!$G$3:$G$130,$F267,1)/INDEX(Υλικά!$E$3:$E$130,$F267,1),0))</f>
        <v>8.25</v>
      </c>
      <c r="I267" s="17">
        <f>IF($C267&lt;&gt;"",$G267*INDEX(ΣυνδΑθρ!$C$2:$C$100,$F267,1)/INDEX(ΣυνδΑθρ!$J$2:$J$96,$F267,1),IF($D267&lt;&gt;"",$G267*INDEX(Υλικά!$H$3:$H$130,$F267,1)/INDEX(Υλικά!$E$3:$E$130,$F267,1),0))</f>
        <v>11.75</v>
      </c>
      <c r="J267" s="18">
        <f>IF($C267&lt;&gt;"",$G267*INDEX(ΣυνδΑθρ!$D$2:$D$96,$F267,1)/INDEX(ΣυνδΑθρ!$J$2:$J$96,$F267,1),IF($D267&lt;&gt;"",$G267*INDEX(Υλικά!$I$3:$I$130,$F267,1)/INDEX(Υλικά!$E$3:$E$130,$F267,1),0))</f>
        <v>3.75</v>
      </c>
      <c r="K267" s="16">
        <f>$H267*Ref!$B$2</f>
        <v>33</v>
      </c>
      <c r="L267" s="17">
        <f>$I267*Ref!$B$3</f>
        <v>47</v>
      </c>
      <c r="M267" s="18">
        <f>$J267*Ref!$B$4</f>
        <v>33.75</v>
      </c>
      <c r="N267" s="18">
        <f>IF($C267&lt;&gt;"",0,IF($D267&lt;&gt;"",$G267*INDEX(Υλικά!$J$3:$J$130,$F267,1)/INDEX(Υλικά!$E$3:$E$130,$F267,1),0))</f>
        <v>0</v>
      </c>
      <c r="O267" s="19">
        <f t="shared" si="4"/>
        <v>113.75</v>
      </c>
      <c r="P267" s="3"/>
    </row>
    <row r="268" spans="1:18" x14ac:dyDescent="0.35">
      <c r="A268" s="15">
        <v>44208</v>
      </c>
      <c r="B268" s="7">
        <v>0.40625</v>
      </c>
      <c r="C268" s="3" t="s">
        <v>166</v>
      </c>
      <c r="D268" s="3"/>
      <c r="E268" s="3" t="str">
        <f>IF(C268&lt;&gt;"",INDEX(ΣυνδΑθρ!$I$2:$I$96,MATCH(C268,ΣυνδΑθρ!$A$2:$A$100,0),1),IF(D268&lt;&gt;"",INDEX(Υλικά!$D$3:$D$140,MATCH(D268,Υλικά!$B$3:$B$140,0),1),""))</f>
        <v>gr</v>
      </c>
      <c r="F268" s="10">
        <f>IF(C268&lt;&gt;"",MATCH($C268,ΣυνδΑθρ!$A$2:$A$100,0),IF(D268&lt;&gt;"",MATCH($D268,Υλικά!$B$3:$B$130,0),0))</f>
        <v>19</v>
      </c>
      <c r="G268" s="3">
        <v>100</v>
      </c>
      <c r="H268" s="16">
        <f>IF($C268&lt;&gt;"",$G268*INDEX(ΣυνδΑθρ!$B$2:$B$96,$F268,1)/INDEX(ΣυνδΑθρ!$J$2:$J$96,$F268,1),IF($D268&lt;&gt;"",$G268*INDEX(Υλικά!$G$3:$G$130,$F268,1)/INDEX(Υλικά!$E$3:$E$130,$F268,1),0))</f>
        <v>7.3071428571428569</v>
      </c>
      <c r="I268" s="17">
        <f>IF($C268&lt;&gt;"",$G268*INDEX(ΣυνδΑθρ!$C$2:$C$100,$F268,1)/INDEX(ΣυνδΑθρ!$J$2:$J$96,$F268,1),IF($D268&lt;&gt;"",$G268*INDEX(Υλικά!$H$3:$H$130,$F268,1)/INDEX(Υλικά!$E$3:$E$130,$F268,1),0))</f>
        <v>46.499999999999993</v>
      </c>
      <c r="J268" s="18">
        <f>IF($C268&lt;&gt;"",$G268*INDEX(ΣυνδΑθρ!$D$2:$D$96,$F268,1)/INDEX(ΣυνδΑθρ!$J$2:$J$96,$F268,1),IF($D268&lt;&gt;"",$G268*INDEX(Υλικά!$I$3:$I$130,$F268,1)/INDEX(Υλικά!$E$3:$E$130,$F268,1),0))</f>
        <v>0.83571428571428585</v>
      </c>
      <c r="K268" s="16">
        <f>$H268*Ref!$B$2</f>
        <v>29.228571428571428</v>
      </c>
      <c r="L268" s="17">
        <f>$I268*Ref!$B$3</f>
        <v>185.99999999999997</v>
      </c>
      <c r="M268" s="18">
        <f>$J268*Ref!$B$4</f>
        <v>7.5214285714285722</v>
      </c>
      <c r="N268" s="18">
        <f>IF($C268&lt;&gt;"",0,IF($D268&lt;&gt;"",$G268*INDEX(Υλικά!$J$3:$J$130,$F268,1)/INDEX(Υλικά!$E$3:$E$130,$F268,1),0))</f>
        <v>0</v>
      </c>
      <c r="O268" s="19">
        <f t="shared" si="4"/>
        <v>222.74999999999997</v>
      </c>
      <c r="P268" s="3"/>
    </row>
    <row r="269" spans="1:18" x14ac:dyDescent="0.35">
      <c r="A269" s="15">
        <v>44208</v>
      </c>
      <c r="B269" s="7">
        <v>0.40625</v>
      </c>
      <c r="C269" s="3"/>
      <c r="D269" s="3" t="s">
        <v>46</v>
      </c>
      <c r="E269" s="3" t="str">
        <f>IF(C269&lt;&gt;"",INDEX(ΣυνδΑθρ!$I$2:$I$96,MATCH(C269,ΣυνδΑθρ!$A$2:$A$100,0),1),IF(D269&lt;&gt;"",INDEX(Υλικά!$D$3:$D$140,MATCH(D269,Υλικά!$B$3:$B$140,0),1),""))</f>
        <v>gr</v>
      </c>
      <c r="F269" s="10">
        <f>IF(C269&lt;&gt;"",MATCH($C269,ΣυνδΑθρ!$A$2:$A$100,0),IF(D269&lt;&gt;"",MATCH($D269,Υλικά!$B$3:$B$130,0),0))</f>
        <v>19</v>
      </c>
      <c r="G269" s="3">
        <v>20</v>
      </c>
      <c r="H269" s="16">
        <f>IF($C269&lt;&gt;"",$G269*INDEX(ΣυνδΑθρ!$B$2:$B$96,$F269,1)/INDEX(ΣυνδΑθρ!$J$2:$J$96,$F269,1),IF($D269&lt;&gt;"",$G269*INDEX(Υλικά!$G$3:$G$130,$F269,1)/INDEX(Υλικά!$E$3:$E$130,$F269,1),0))</f>
        <v>2.84</v>
      </c>
      <c r="I269" s="17">
        <f>IF($C269&lt;&gt;"",$G269*INDEX(ΣυνδΑθρ!$C$2:$C$100,$F269,1)/INDEX(ΣυνδΑθρ!$J$2:$J$96,$F269,1),IF($D269&lt;&gt;"",$G269*INDEX(Υλικά!$H$3:$H$130,$F269,1)/INDEX(Υλικά!$E$3:$E$130,$F269,1),0))</f>
        <v>0.82</v>
      </c>
      <c r="J269" s="18">
        <f>IF($C269&lt;&gt;"",$G269*INDEX(ΣυνδΑθρ!$D$2:$D$96,$F269,1)/INDEX(ΣυνδΑθρ!$J$2:$J$96,$F269,1),IF($D269&lt;&gt;"",$G269*INDEX(Υλικά!$I$3:$I$130,$F269,1)/INDEX(Υλικά!$E$3:$E$130,$F269,1),0))</f>
        <v>4.26</v>
      </c>
      <c r="K269" s="16">
        <f>$H269*Ref!$B$2</f>
        <v>11.36</v>
      </c>
      <c r="L269" s="17">
        <f>$I269*Ref!$B$3</f>
        <v>3.28</v>
      </c>
      <c r="M269" s="18">
        <f>$J269*Ref!$B$4</f>
        <v>38.339999999999996</v>
      </c>
      <c r="N269" s="18">
        <f>IF($C269&lt;&gt;"",0,IF($D269&lt;&gt;"",$G269*INDEX(Υλικά!$J$3:$J$130,$F269,1)/INDEX(Υλικά!$E$3:$E$130,$F269,1),0))</f>
        <v>0</v>
      </c>
      <c r="O269" s="19">
        <f t="shared" ref="O269:O333" si="5">SUM(K269:N269)</f>
        <v>52.98</v>
      </c>
      <c r="P269" s="3"/>
    </row>
    <row r="270" spans="1:18" x14ac:dyDescent="0.35">
      <c r="A270" s="15">
        <v>44208</v>
      </c>
      <c r="B270" s="7">
        <v>0.40625</v>
      </c>
      <c r="C270" s="3"/>
      <c r="D270" s="3" t="s">
        <v>21</v>
      </c>
      <c r="E270" s="3" t="str">
        <f>IF(C270&lt;&gt;"",INDEX(ΣυνδΑθρ!$I$2:$I$96,MATCH(C270,ΣυνδΑθρ!$A$2:$A$100,0),1),IF(D270&lt;&gt;"",INDEX(Υλικά!$D$3:$D$140,MATCH(D270,Υλικά!$B$3:$B$140,0),1),""))</f>
        <v>pc</v>
      </c>
      <c r="F270" s="10">
        <f>IF(C270&lt;&gt;"",MATCH($C270,ΣυνδΑθρ!$A$2:$A$100,0),IF(D270&lt;&gt;"",MATCH($D270,Υλικά!$B$3:$B$130,0),0))</f>
        <v>11</v>
      </c>
      <c r="G270" s="3">
        <v>2</v>
      </c>
      <c r="H270" s="16">
        <f>IF($C270&lt;&gt;"",$G270*INDEX(ΣυνδΑθρ!$B$2:$B$96,$F270,1)/INDEX(ΣυνδΑθρ!$J$2:$J$96,$F270,1),IF($D270&lt;&gt;"",$G270*INDEX(Υλικά!$G$3:$G$130,$F270,1)/INDEX(Υλικά!$E$3:$E$130,$F270,1),0))</f>
        <v>15.6</v>
      </c>
      <c r="I270" s="17">
        <f>IF($C270&lt;&gt;"",$G270*INDEX(ΣυνδΑθρ!$C$2:$C$100,$F270,1)/INDEX(ΣυνδΑθρ!$J$2:$J$96,$F270,1),IF($D270&lt;&gt;"",$G270*INDEX(Υλικά!$H$3:$H$130,$F270,1)/INDEX(Υλικά!$E$3:$E$130,$F270,1),0))</f>
        <v>1.32</v>
      </c>
      <c r="J270" s="18">
        <f>IF($C270&lt;&gt;"",$G270*INDEX(ΣυνδΑθρ!$D$2:$D$96,$F270,1)/INDEX(ΣυνδΑθρ!$J$2:$J$96,$F270,1),IF($D270&lt;&gt;"",$G270*INDEX(Υλικά!$I$3:$I$130,$F270,1)/INDEX(Υλικά!$E$3:$E$130,$F270,1),0))</f>
        <v>13.2</v>
      </c>
      <c r="K270" s="16">
        <f>$H270*Ref!$B$2</f>
        <v>62.4</v>
      </c>
      <c r="L270" s="17">
        <f>$I270*Ref!$B$3</f>
        <v>5.28</v>
      </c>
      <c r="M270" s="18">
        <f>$J270*Ref!$B$4</f>
        <v>118.8</v>
      </c>
      <c r="N270" s="18">
        <f>IF($C270&lt;&gt;"",0,IF($D270&lt;&gt;"",$G270*INDEX(Υλικά!$J$3:$J$130,$F270,1)/INDEX(Υλικά!$E$3:$E$130,$F270,1),0))</f>
        <v>0</v>
      </c>
      <c r="O270" s="19">
        <f t="shared" si="5"/>
        <v>186.48</v>
      </c>
      <c r="P270" s="3"/>
    </row>
    <row r="271" spans="1:18" x14ac:dyDescent="0.35">
      <c r="A271" s="15">
        <v>44208</v>
      </c>
      <c r="B271" s="7">
        <v>0.58333333333333337</v>
      </c>
      <c r="C271" s="3"/>
      <c r="D271" s="3" t="s">
        <v>69</v>
      </c>
      <c r="E271" s="3" t="str">
        <f>IF(C271&lt;&gt;"",INDEX(ΣυνδΑθρ!$I$2:$I$96,MATCH(C271,ΣυνδΑθρ!$A$2:$A$100,0),1),IF(D271&lt;&gt;"",INDEX(Υλικά!$D$3:$D$140,MATCH(D271,Υλικά!$B$3:$B$140,0),1),""))</f>
        <v>gr</v>
      </c>
      <c r="F271" s="10">
        <f>IF(C271&lt;&gt;"",MATCH($C271,ΣυνδΑθρ!$A$2:$A$100,0),IF(D271&lt;&gt;"",MATCH($D271,Υλικά!$B$3:$B$130,0),0))</f>
        <v>26</v>
      </c>
      <c r="G271" s="3">
        <v>150</v>
      </c>
      <c r="H271" s="16">
        <f>IF($C271&lt;&gt;"",$G271*INDEX(ΣυνδΑθρ!$B$2:$B$96,$F271,1)/INDEX(ΣυνδΑθρ!$J$2:$J$96,$F271,1),IF($D271&lt;&gt;"",$G271*INDEX(Υλικά!$G$3:$G$130,$F271,1)/INDEX(Υλικά!$E$3:$E$130,$F271,1),0))</f>
        <v>36</v>
      </c>
      <c r="I271" s="17">
        <f>IF($C271&lt;&gt;"",$G271*INDEX(ΣυνδΑθρ!$C$2:$C$100,$F271,1)/INDEX(ΣυνδΑθρ!$J$2:$J$96,$F271,1),IF($D271&lt;&gt;"",$G271*INDEX(Υλικά!$H$3:$H$130,$F271,1)/INDEX(Υλικά!$E$3:$E$130,$F271,1),0))</f>
        <v>0</v>
      </c>
      <c r="J271" s="18">
        <f>IF($C271&lt;&gt;"",$G271*INDEX(ΣυνδΑθρ!$D$2:$D$96,$F271,1)/INDEX(ΣυνδΑθρ!$J$2:$J$96,$F271,1),IF($D271&lt;&gt;"",$G271*INDEX(Υλικά!$I$3:$I$130,$F271,1)/INDEX(Υλικά!$E$3:$E$130,$F271,1),0))</f>
        <v>12</v>
      </c>
      <c r="K271" s="16">
        <f>$H271*Ref!$B$2</f>
        <v>144</v>
      </c>
      <c r="L271" s="17">
        <f>$I271*Ref!$B$3</f>
        <v>0</v>
      </c>
      <c r="M271" s="18">
        <f>$J271*Ref!$B$4</f>
        <v>108</v>
      </c>
      <c r="N271" s="18">
        <f>IF($C271&lt;&gt;"",0,IF($D271&lt;&gt;"",$G271*INDEX(Υλικά!$J$3:$J$130,$F271,1)/INDEX(Υλικά!$E$3:$E$130,$F271,1),0))</f>
        <v>0</v>
      </c>
      <c r="O271" s="19">
        <f t="shared" si="5"/>
        <v>252</v>
      </c>
      <c r="P271" s="3"/>
    </row>
    <row r="272" spans="1:18" x14ac:dyDescent="0.35">
      <c r="A272" s="15">
        <v>44208</v>
      </c>
      <c r="B272" s="7">
        <v>0.58333333333333337</v>
      </c>
      <c r="C272" s="3"/>
      <c r="D272" s="3" t="s">
        <v>148</v>
      </c>
      <c r="E272" s="3" t="str">
        <f>IF(C272&lt;&gt;"",INDEX(ΣυνδΑθρ!$I$2:$I$96,MATCH(C272,ΣυνδΑθρ!$A$2:$A$100,0),1),IF(D272&lt;&gt;"",INDEX(Υλικά!$D$3:$D$140,MATCH(D272,Υλικά!$B$3:$B$140,0),1),""))</f>
        <v>gr</v>
      </c>
      <c r="F272" s="10">
        <f>IF(C272&lt;&gt;"",MATCH($C272,ΣυνδΑθρ!$A$2:$A$100,0),IF(D272&lt;&gt;"",MATCH($D272,Υλικά!$B$3:$B$130,0),0))</f>
        <v>59</v>
      </c>
      <c r="G272" s="3">
        <v>300</v>
      </c>
      <c r="H272" s="16">
        <f>IF($C272&lt;&gt;"",$G272*INDEX(ΣυνδΑθρ!$B$2:$B$96,$F272,1)/INDEX(ΣυνδΑθρ!$J$2:$J$96,$F272,1),IF($D272&lt;&gt;"",$G272*INDEX(Υλικά!$G$3:$G$130,$F272,1)/INDEX(Υλικά!$E$3:$E$130,$F272,1),0))</f>
        <v>3.9</v>
      </c>
      <c r="I272" s="17">
        <f>IF($C272&lt;&gt;"",$G272*INDEX(ΣυνδΑθρ!$C$2:$C$100,$F272,1)/INDEX(ΣυνδΑθρ!$J$2:$J$96,$F272,1),IF($D272&lt;&gt;"",$G272*INDEX(Υλικά!$H$3:$H$130,$F272,1)/INDEX(Υλικά!$E$3:$E$130,$F272,1),0))</f>
        <v>18</v>
      </c>
      <c r="J272" s="18">
        <f>IF($C272&lt;&gt;"",$G272*INDEX(ΣυνδΑθρ!$D$2:$D$96,$F272,1)/INDEX(ΣυνδΑθρ!$J$2:$J$96,$F272,1),IF($D272&lt;&gt;"",$G272*INDEX(Υλικά!$I$3:$I$130,$F272,1)/INDEX(Υλικά!$E$3:$E$130,$F272,1),0))</f>
        <v>0</v>
      </c>
      <c r="K272" s="16">
        <f>$H272*Ref!$B$2</f>
        <v>15.6</v>
      </c>
      <c r="L272" s="17">
        <f>$I272*Ref!$B$3</f>
        <v>72</v>
      </c>
      <c r="M272" s="18">
        <f>$J272*Ref!$B$4</f>
        <v>0</v>
      </c>
      <c r="N272" s="18">
        <f>IF($C272&lt;&gt;"",0,IF($D272&lt;&gt;"",$G272*INDEX(Υλικά!$J$3:$J$130,$F272,1)/INDEX(Υλικά!$E$3:$E$130,$F272,1),0))</f>
        <v>0</v>
      </c>
      <c r="O272" s="19">
        <f t="shared" si="5"/>
        <v>87.6</v>
      </c>
      <c r="P272" s="3"/>
    </row>
    <row r="273" spans="1:18" x14ac:dyDescent="0.35">
      <c r="A273" s="15">
        <v>44208</v>
      </c>
      <c r="B273" s="7">
        <v>0.75</v>
      </c>
      <c r="C273" s="3"/>
      <c r="D273" s="3" t="s">
        <v>93</v>
      </c>
      <c r="E273" s="3" t="str">
        <f>IF(C273&lt;&gt;"",INDEX(ΣυνδΑθρ!$I$2:$I$96,MATCH(C273,ΣυνδΑθρ!$A$2:$A$100,0),1),IF(D273&lt;&gt;"",INDEX(Υλικά!$D$3:$D$140,MATCH(D273,Υλικά!$B$3:$B$140,0),1),""))</f>
        <v>gr</v>
      </c>
      <c r="F273" s="10">
        <f>IF(C273&lt;&gt;"",MATCH($C273,ΣυνδΑθρ!$A$2:$A$100,0),IF(D273&lt;&gt;"",MATCH($D273,Υλικά!$B$3:$B$130,0),0))</f>
        <v>34</v>
      </c>
      <c r="G273" s="3">
        <v>10</v>
      </c>
      <c r="H273" s="16">
        <f>IF($C273&lt;&gt;"",$G273*INDEX(ΣυνδΑθρ!$B$2:$B$96,$F273,1)/INDEX(ΣυνδΑθρ!$J$2:$J$96,$F273,1),IF($D273&lt;&gt;"",$G273*INDEX(Υλικά!$G$3:$G$130,$F273,1)/INDEX(Υλικά!$E$3:$E$130,$F273,1),0))</f>
        <v>2.48</v>
      </c>
      <c r="I273" s="17">
        <f>IF($C273&lt;&gt;"",$G273*INDEX(ΣυνδΑθρ!$C$2:$C$100,$F273,1)/INDEX(ΣυνδΑθρ!$J$2:$J$96,$F273,1),IF($D273&lt;&gt;"",$G273*INDEX(Υλικά!$H$3:$H$130,$F273,1)/INDEX(Υλικά!$E$3:$E$130,$F273,1),0))</f>
        <v>0.5</v>
      </c>
      <c r="J273" s="18">
        <f>IF($C273&lt;&gt;"",$G273*INDEX(ΣυνδΑθρ!$D$2:$D$96,$F273,1)/INDEX(ΣυνδΑθρ!$J$2:$J$96,$F273,1),IF($D273&lt;&gt;"",$G273*INDEX(Υλικά!$I$3:$I$130,$F273,1)/INDEX(Υλικά!$E$3:$E$130,$F273,1),0))</f>
        <v>5.32</v>
      </c>
      <c r="K273" s="16">
        <f>$H273*Ref!$B$2</f>
        <v>9.92</v>
      </c>
      <c r="L273" s="17">
        <f>$I273*Ref!$B$3</f>
        <v>2</v>
      </c>
      <c r="M273" s="18">
        <f>$J273*Ref!$B$4</f>
        <v>47.88</v>
      </c>
      <c r="N273" s="18">
        <f>IF($C273&lt;&gt;"",0,IF($D273&lt;&gt;"",$G273*INDEX(Υλικά!$J$3:$J$130,$F273,1)/INDEX(Υλικά!$E$3:$E$130,$F273,1),0))</f>
        <v>0</v>
      </c>
      <c r="O273" s="19">
        <f t="shared" si="5"/>
        <v>59.800000000000004</v>
      </c>
      <c r="P273" s="3"/>
    </row>
    <row r="274" spans="1:18" x14ac:dyDescent="0.35">
      <c r="A274" s="15">
        <v>44208</v>
      </c>
      <c r="B274" s="7">
        <v>0.79166666666666663</v>
      </c>
      <c r="C274" s="3"/>
      <c r="D274" s="3" t="s">
        <v>18</v>
      </c>
      <c r="E274" s="3" t="str">
        <f>IF(C274&lt;&gt;"",INDEX(ΣυνδΑθρ!$I$2:$I$96,MATCH(C274,ΣυνδΑθρ!$A$2:$A$100,0),1),IF(D274&lt;&gt;"",INDEX(Υλικά!$D$3:$D$140,MATCH(D274,Υλικά!$B$3:$B$140,0),1),""))</f>
        <v>slc</v>
      </c>
      <c r="F274" s="10">
        <f>IF(C274&lt;&gt;"",MATCH($C274,ΣυνδΑθρ!$A$2:$A$100,0),IF(D274&lt;&gt;"",MATCH($D274,Υλικά!$B$3:$B$130,0),0))</f>
        <v>9</v>
      </c>
      <c r="G274" s="3">
        <v>1</v>
      </c>
      <c r="H274" s="16">
        <f>IF($C274&lt;&gt;"",$G274*INDEX(ΣυνδΑθρ!$B$2:$B$96,$F274,1)/INDEX(ΣυνδΑθρ!$J$2:$J$96,$F274,1),IF($D274&lt;&gt;"",$G274*INDEX(Υλικά!$G$3:$G$130,$F274,1)/INDEX(Υλικά!$E$3:$E$130,$F274,1),0))</f>
        <v>3</v>
      </c>
      <c r="I274" s="17">
        <f>IF($C274&lt;&gt;"",$G274*INDEX(ΣυνδΑθρ!$C$2:$C$100,$F274,1)/INDEX(ΣυνδΑθρ!$J$2:$J$96,$F274,1),IF($D274&lt;&gt;"",$G274*INDEX(Υλικά!$H$3:$H$130,$F274,1)/INDEX(Υλικά!$E$3:$E$130,$F274,1),0))</f>
        <v>11.7</v>
      </c>
      <c r="J274" s="18">
        <f>IF($C274&lt;&gt;"",$G274*INDEX(ΣυνδΑθρ!$D$2:$D$96,$F274,1)/INDEX(ΣυνδΑθρ!$J$2:$J$96,$F274,1),IF($D274&lt;&gt;"",$G274*INDEX(Υλικά!$I$3:$I$130,$F274,1)/INDEX(Υλικά!$E$3:$E$130,$F274,1),0))</f>
        <v>1.1000000000000001</v>
      </c>
      <c r="K274" s="16">
        <f>$H274*Ref!$B$2</f>
        <v>12</v>
      </c>
      <c r="L274" s="17">
        <f>$I274*Ref!$B$3</f>
        <v>46.8</v>
      </c>
      <c r="M274" s="18">
        <f>$J274*Ref!$B$4</f>
        <v>9.9</v>
      </c>
      <c r="N274" s="18">
        <f>IF($C274&lt;&gt;"",0,IF($D274&lt;&gt;"",$G274*INDEX(Υλικά!$J$3:$J$130,$F274,1)/INDEX(Υλικά!$E$3:$E$130,$F274,1),0))</f>
        <v>0</v>
      </c>
      <c r="O274" s="19">
        <f>SUM(K274:N274)</f>
        <v>68.7</v>
      </c>
      <c r="P274" s="3"/>
    </row>
    <row r="275" spans="1:18" x14ac:dyDescent="0.35">
      <c r="A275" s="15">
        <v>44208</v>
      </c>
      <c r="B275" s="7">
        <v>0.95833333333333337</v>
      </c>
      <c r="C275" s="3"/>
      <c r="D275" s="3" t="s">
        <v>32</v>
      </c>
      <c r="E275" s="3" t="str">
        <f>IF(C275&lt;&gt;"",INDEX(ΣυνδΑθρ!$I$2:$I$96,MATCH(C275,ΣυνδΑθρ!$A$2:$A$100,0),1),IF(D275&lt;&gt;"",INDEX(Υλικά!$D$3:$D$140,MATCH(D275,Υλικά!$B$3:$B$140,0),1),""))</f>
        <v>gr</v>
      </c>
      <c r="F275" s="10">
        <f>IF(C275&lt;&gt;"",MATCH($C275,ΣυνδΑθρ!$A$2:$A$100,0),IF(D275&lt;&gt;"",MATCH($D275,Υλικά!$B$3:$B$130,0),0))</f>
        <v>14</v>
      </c>
      <c r="G275" s="3">
        <v>200</v>
      </c>
      <c r="H275" s="16">
        <f>IF($C275&lt;&gt;"",$G275*INDEX(ΣυνδΑθρ!$B$2:$B$96,$F275,1)/INDEX(ΣυνδΑθρ!$J$2:$J$96,$F275,1),IF($D275&lt;&gt;"",$G275*INDEX(Υλικά!$G$3:$G$130,$F275,1)/INDEX(Υλικά!$E$3:$E$130,$F275,1),0))</f>
        <v>16</v>
      </c>
      <c r="I275" s="17">
        <f>IF($C275&lt;&gt;"",$G275*INDEX(ΣυνδΑθρ!$C$2:$C$100,$F275,1)/INDEX(ΣυνδΑθρ!$J$2:$J$96,$F275,1),IF($D275&lt;&gt;"",$G275*INDEX(Υλικά!$H$3:$H$130,$F275,1)/INDEX(Υλικά!$E$3:$E$130,$F275,1),0))</f>
        <v>8</v>
      </c>
      <c r="J275" s="18">
        <f>IF($C275&lt;&gt;"",$G275*INDEX(ΣυνδΑθρ!$D$2:$D$96,$F275,1)/INDEX(ΣυνδΑθρ!$J$2:$J$96,$F275,1),IF($D275&lt;&gt;"",$G275*INDEX(Υλικά!$I$3:$I$130,$F275,1)/INDEX(Υλικά!$E$3:$E$130,$F275,1),0))</f>
        <v>4</v>
      </c>
      <c r="K275" s="16">
        <f>$H275*Ref!$B$2</f>
        <v>64</v>
      </c>
      <c r="L275" s="17">
        <f>$I275*Ref!$B$3</f>
        <v>32</v>
      </c>
      <c r="M275" s="18">
        <f>$J275*Ref!$B$4</f>
        <v>36</v>
      </c>
      <c r="N275" s="18">
        <f>IF($C275&lt;&gt;"",0,IF($D275&lt;&gt;"",$G275*INDEX(Υλικά!$J$3:$J$130,$F275,1)/INDEX(Υλικά!$E$3:$E$130,$F275,1),0))</f>
        <v>0</v>
      </c>
      <c r="O275" s="19">
        <f t="shared" si="5"/>
        <v>132</v>
      </c>
      <c r="P275" s="3"/>
    </row>
    <row r="276" spans="1:18" x14ac:dyDescent="0.35">
      <c r="A276" s="15">
        <v>44208</v>
      </c>
      <c r="B276" s="7">
        <v>0.95833333333333337</v>
      </c>
      <c r="C276" s="3"/>
      <c r="D276" s="3" t="s">
        <v>151</v>
      </c>
      <c r="E276" s="3" t="str">
        <f>IF(C276&lt;&gt;"",INDEX(ΣυνδΑθρ!$I$2:$I$96,MATCH(C276,ΣυνδΑθρ!$A$2:$A$100,0),1),IF(D276&lt;&gt;"",INDEX(Υλικά!$D$3:$D$140,MATCH(D276,Υλικά!$B$3:$B$140,0),1),""))</f>
        <v>gr</v>
      </c>
      <c r="F276" s="10">
        <f>IF(C276&lt;&gt;"",MATCH($C276,ΣυνδΑθρ!$A$2:$A$100,0),IF(D276&lt;&gt;"",MATCH($D276,Υλικά!$B$3:$B$130,0),0))</f>
        <v>60</v>
      </c>
      <c r="G276" s="3">
        <v>100</v>
      </c>
      <c r="H276" s="16">
        <f>IF($C276&lt;&gt;"",$G276*INDEX(ΣυνδΑθρ!$B$2:$B$96,$F276,1)/INDEX(ΣυνδΑθρ!$J$2:$J$96,$F276,1),IF($D276&lt;&gt;"",$G276*INDEX(Υλικά!$G$3:$G$130,$F276,1)/INDEX(Υλικά!$E$3:$E$130,$F276,1),0))</f>
        <v>0.3</v>
      </c>
      <c r="I276" s="17">
        <f>IF($C276&lt;&gt;"",$G276*INDEX(ΣυνδΑθρ!$C$2:$C$100,$F276,1)/INDEX(ΣυνδΑθρ!$J$2:$J$96,$F276,1),IF($D276&lt;&gt;"",$G276*INDEX(Υλικά!$H$3:$H$130,$F276,1)/INDEX(Υλικά!$E$3:$E$130,$F276,1),0))</f>
        <v>14</v>
      </c>
      <c r="J276" s="18">
        <f>IF($C276&lt;&gt;"",$G276*INDEX(ΣυνδΑθρ!$D$2:$D$96,$F276,1)/INDEX(ΣυνδΑθρ!$J$2:$J$96,$F276,1),IF($D276&lt;&gt;"",$G276*INDEX(Υλικά!$I$3:$I$130,$F276,1)/INDEX(Υλικά!$E$3:$E$130,$F276,1),0))</f>
        <v>0.2</v>
      </c>
      <c r="K276" s="16">
        <f>$H276*Ref!$B$2</f>
        <v>1.2</v>
      </c>
      <c r="L276" s="17">
        <f>$I276*Ref!$B$3</f>
        <v>56</v>
      </c>
      <c r="M276" s="18">
        <f>$J276*Ref!$B$4</f>
        <v>1.8</v>
      </c>
      <c r="N276" s="18">
        <f>IF($C276&lt;&gt;"",0,IF($D276&lt;&gt;"",$G276*INDEX(Υλικά!$J$3:$J$130,$F276,1)/INDEX(Υλικά!$E$3:$E$130,$F276,1),0))</f>
        <v>0</v>
      </c>
      <c r="O276" s="19">
        <f t="shared" si="5"/>
        <v>59</v>
      </c>
      <c r="P276" s="3"/>
    </row>
    <row r="277" spans="1:18" x14ac:dyDescent="0.35">
      <c r="A277" s="15">
        <v>44208</v>
      </c>
      <c r="B277" s="7">
        <v>0.95833333333333304</v>
      </c>
      <c r="C277" s="3"/>
      <c r="D277" s="3" t="s">
        <v>154</v>
      </c>
      <c r="E277" s="3" t="str">
        <f>IF(C277&lt;&gt;"",INDEX(ΣυνδΑθρ!$I$2:$I$96,MATCH(C277,ΣυνδΑθρ!$A$2:$A$100,0),1),IF(D277&lt;&gt;"",INDEX(Υλικά!$D$3:$D$140,MATCH(D277,Υλικά!$B$3:$B$140,0),1),""))</f>
        <v>gr</v>
      </c>
      <c r="F277" s="10">
        <f>IF(C277&lt;&gt;"",MATCH($C277,ΣυνδΑθρ!$A$2:$A$100,0),IF(D277&lt;&gt;"",MATCH($D277,Υλικά!$B$3:$B$130,0),0))</f>
        <v>62</v>
      </c>
      <c r="G277" s="3">
        <v>20</v>
      </c>
      <c r="H277" s="16">
        <f>IF($C277&lt;&gt;"",$G277*INDEX(ΣυνδΑθρ!$B$2:$B$96,$F277,1)/INDEX(ΣυνδΑθρ!$J$2:$J$96,$F277,1),IF($D277&lt;&gt;"",$G277*INDEX(Υλικά!$G$3:$G$130,$F277,1)/INDEX(Υλικά!$E$3:$E$130,$F277,1),0))</f>
        <v>2.2000000000000002</v>
      </c>
      <c r="I277" s="17">
        <f>IF($C277&lt;&gt;"",$G277*INDEX(ΣυνδΑθρ!$C$2:$C$100,$F277,1)/INDEX(ΣυνδΑθρ!$J$2:$J$96,$F277,1),IF($D277&lt;&gt;"",$G277*INDEX(Υλικά!$H$3:$H$130,$F277,1)/INDEX(Υλικά!$E$3:$E$130,$F277,1),0))</f>
        <v>12</v>
      </c>
      <c r="J277" s="18">
        <f>IF($C277&lt;&gt;"",$G277*INDEX(ΣυνδΑθρ!$D$2:$D$96,$F277,1)/INDEX(ΣυνδΑθρ!$J$2:$J$96,$F277,1),IF($D277&lt;&gt;"",$G277*INDEX(Υλικά!$I$3:$I$130,$F277,1)/INDEX(Υλικά!$E$3:$E$130,$F277,1),0))</f>
        <v>1.6</v>
      </c>
      <c r="K277" s="16">
        <f>$H277*Ref!$B$2</f>
        <v>8.8000000000000007</v>
      </c>
      <c r="L277" s="17">
        <f>$I277*Ref!$B$3</f>
        <v>48</v>
      </c>
      <c r="M277" s="18">
        <f>$J277*Ref!$B$4</f>
        <v>14.4</v>
      </c>
      <c r="N277" s="18">
        <f>IF($C277&lt;&gt;"",0,IF($D277&lt;&gt;"",$G277*INDEX(Υλικά!$J$3:$J$130,$F277,1)/INDEX(Υλικά!$E$3:$E$130,$F277,1),0))</f>
        <v>0</v>
      </c>
      <c r="O277" s="19">
        <f t="shared" si="5"/>
        <v>71.2</v>
      </c>
      <c r="P277" s="3"/>
    </row>
    <row r="278" spans="1:18" x14ac:dyDescent="0.35">
      <c r="A278" s="15">
        <v>44208</v>
      </c>
      <c r="B278" s="7">
        <v>0.95833333333333304</v>
      </c>
      <c r="C278" s="3"/>
      <c r="D278" s="3" t="s">
        <v>153</v>
      </c>
      <c r="E278" s="3" t="str">
        <f>IF(C278&lt;&gt;"",INDEX(ΣυνδΑθρ!$I$2:$I$96,MATCH(C278,ΣυνδΑθρ!$A$2:$A$100,0),1),IF(D278&lt;&gt;"",INDEX(Υλικά!$D$3:$D$140,MATCH(D278,Υλικά!$B$3:$B$140,0),1),""))</f>
        <v>gr</v>
      </c>
      <c r="F278" s="10">
        <f>IF(C278&lt;&gt;"",MATCH($C278,ΣυνδΑθρ!$A$2:$A$100,0),IF(D278&lt;&gt;"",MATCH($D278,Υλικά!$B$3:$B$130,0),0))</f>
        <v>61</v>
      </c>
      <c r="G278" s="3">
        <v>200</v>
      </c>
      <c r="H278" s="16">
        <f>IF($C278&lt;&gt;"",$G278*INDEX(ΣυνδΑθρ!$B$2:$B$96,$F278,1)/INDEX(ΣυνδΑθρ!$J$2:$J$96,$F278,1),IF($D278&lt;&gt;"",$G278*INDEX(Υλικά!$G$3:$G$130,$F278,1)/INDEX(Υλικά!$E$3:$E$130,$F278,1),0))</f>
        <v>1.6</v>
      </c>
      <c r="I278" s="17">
        <f>IF($C278&lt;&gt;"",$G278*INDEX(ΣυνδΑθρ!$C$2:$C$100,$F278,1)/INDEX(ΣυνδΑθρ!$J$2:$J$96,$F278,1),IF($D278&lt;&gt;"",$G278*INDEX(Υλικά!$H$3:$H$130,$F278,1)/INDEX(Υλικά!$E$3:$E$130,$F278,1),0))</f>
        <v>26</v>
      </c>
      <c r="J278" s="18">
        <f>IF($C278&lt;&gt;"",$G278*INDEX(ΣυνδΑθρ!$D$2:$D$96,$F278,1)/INDEX(ΣυνδΑθρ!$J$2:$J$96,$F278,1),IF($D278&lt;&gt;"",$G278*INDEX(Υλικά!$I$3:$I$130,$F278,1)/INDEX(Υλικά!$E$3:$E$130,$F278,1),0))</f>
        <v>0.6</v>
      </c>
      <c r="K278" s="16">
        <f>$H278*Ref!$B$2</f>
        <v>6.4</v>
      </c>
      <c r="L278" s="17">
        <f>$I278*Ref!$B$3</f>
        <v>104</v>
      </c>
      <c r="M278" s="18">
        <f>$J278*Ref!$B$4</f>
        <v>5.3999999999999995</v>
      </c>
      <c r="N278" s="18">
        <f>IF($C278&lt;&gt;"",0,IF($D278&lt;&gt;"",$G278*INDEX(Υλικά!$J$3:$J$130,$F278,1)/INDEX(Υλικά!$E$3:$E$130,$F278,1),0))</f>
        <v>0</v>
      </c>
      <c r="O278" s="19">
        <f t="shared" si="5"/>
        <v>115.80000000000001</v>
      </c>
      <c r="P278" s="3"/>
      <c r="Q278" s="26"/>
      <c r="R278" s="26"/>
    </row>
    <row r="279" spans="1:18" x14ac:dyDescent="0.35">
      <c r="A279" s="15">
        <v>44208</v>
      </c>
      <c r="B279" s="7">
        <v>0.95833333333333337</v>
      </c>
      <c r="C279" s="3"/>
      <c r="D279" s="3" t="s">
        <v>155</v>
      </c>
      <c r="E279" s="3" t="str">
        <f>IF(C279&lt;&gt;"",INDEX(ΣυνδΑθρ!$I$2:$I$96,MATCH(C279,ΣυνδΑθρ!$A$2:$A$100,0),1),IF(D279&lt;&gt;"",INDEX(Υλικά!$D$3:$D$140,MATCH(D279,Υλικά!$B$3:$B$140,0),1),""))</f>
        <v>gr</v>
      </c>
      <c r="F279" s="10">
        <f>IF(C279&lt;&gt;"",MATCH($C279,ΣυνδΑθρ!$A$2:$A$100,0),IF(D279&lt;&gt;"",MATCH($D279,Υλικά!$B$3:$B$130,0),0))</f>
        <v>63</v>
      </c>
      <c r="G279" s="3">
        <v>50</v>
      </c>
      <c r="H279" s="16">
        <f>IF($C279&lt;&gt;"",$G279*INDEX(ΣυνδΑθρ!$B$2:$B$96,$F279,1)/INDEX(ΣυνδΑθρ!$J$2:$J$96,$F279,1),IF($D279&lt;&gt;"",$G279*INDEX(Υλικά!$G$3:$G$130,$F279,1)/INDEX(Υλικά!$E$3:$E$130,$F279,1),0))</f>
        <v>0.55000000000000004</v>
      </c>
      <c r="I279" s="17">
        <f>IF($C279&lt;&gt;"",$G279*INDEX(ΣυνδΑθρ!$C$2:$C$100,$F279,1)/INDEX(ΣυνδΑθρ!$J$2:$J$96,$F279,1),IF($D279&lt;&gt;"",$G279*INDEX(Υλικά!$H$3:$H$130,$F279,1)/INDEX(Υλικά!$E$3:$E$130,$F279,1),0))</f>
        <v>11.4</v>
      </c>
      <c r="J279" s="18">
        <f>IF($C279&lt;&gt;"",$G279*INDEX(ΣυνδΑθρ!$D$2:$D$96,$F279,1)/INDEX(ΣυνδΑθρ!$J$2:$J$96,$F279,1),IF($D279&lt;&gt;"",$G279*INDEX(Υλικά!$I$3:$I$130,$F279,1)/INDEX(Υλικά!$E$3:$E$130,$F279,1),0))</f>
        <v>0.15</v>
      </c>
      <c r="K279" s="16">
        <f>$H279*Ref!$B$2</f>
        <v>2.2000000000000002</v>
      </c>
      <c r="L279" s="17">
        <f>$I279*Ref!$B$3</f>
        <v>45.6</v>
      </c>
      <c r="M279" s="18">
        <f>$J279*Ref!$B$4</f>
        <v>1.3499999999999999</v>
      </c>
      <c r="N279" s="18">
        <f>IF($C279&lt;&gt;"",0,IF($D279&lt;&gt;"",$G279*INDEX(Υλικά!$J$3:$J$130,$F279,1)/INDEX(Υλικά!$E$3:$E$130,$F279,1),0))</f>
        <v>0</v>
      </c>
      <c r="O279" s="19">
        <f t="shared" si="5"/>
        <v>49.150000000000006</v>
      </c>
      <c r="P279" s="3"/>
      <c r="Q279" s="26">
        <f>SUM(O267:O279)</f>
        <v>1471.21</v>
      </c>
      <c r="R279" s="26">
        <f>SUM(H267:H278)</f>
        <v>99.477142857142852</v>
      </c>
    </row>
    <row r="280" spans="1:18" x14ac:dyDescent="0.35">
      <c r="A280" s="15">
        <v>44209</v>
      </c>
      <c r="B280" s="7">
        <v>0.3125</v>
      </c>
      <c r="C280" s="3"/>
      <c r="D280" s="3" t="s">
        <v>58</v>
      </c>
      <c r="E280" s="3" t="str">
        <f>IF(C280&lt;&gt;"",INDEX(ΣυνδΑθρ!$I$2:$I$96,MATCH(C280,ΣυνδΑθρ!$A$2:$A$100,0),1),IF(D280&lt;&gt;"",INDEX(Υλικά!$D$3:$D$140,MATCH(D280,Υλικά!$B$3:$B$140,0),1),""))</f>
        <v>gr</v>
      </c>
      <c r="F280" s="10">
        <f>IF(C280&lt;&gt;"",MATCH($C280,ΣυνδΑθρ!$A$2:$A$100,0),IF(D280&lt;&gt;"",MATCH($D280,Υλικά!$B$3:$B$130,0),0))</f>
        <v>12</v>
      </c>
      <c r="G280" s="3">
        <v>250</v>
      </c>
      <c r="H280" s="16">
        <f>IF($C280&lt;&gt;"",$G280*INDEX(ΣυνδΑθρ!$B$2:$B$96,$F280,1)/INDEX(ΣυνδΑθρ!$J$2:$J$96,$F280,1),IF($D280&lt;&gt;"",$G280*INDEX(Υλικά!$G$3:$G$130,$F280,1)/INDEX(Υλικά!$E$3:$E$130,$F280,1),0))</f>
        <v>8.25</v>
      </c>
      <c r="I280" s="17">
        <f>IF($C280&lt;&gt;"",$G280*INDEX(ΣυνδΑθρ!$C$2:$C$100,$F280,1)/INDEX(ΣυνδΑθρ!$J$2:$J$96,$F280,1),IF($D280&lt;&gt;"",$G280*INDEX(Υλικά!$H$3:$H$130,$F280,1)/INDEX(Υλικά!$E$3:$E$130,$F280,1),0))</f>
        <v>11.75</v>
      </c>
      <c r="J280" s="18">
        <f>IF($C280&lt;&gt;"",$G280*INDEX(ΣυνδΑθρ!$D$2:$D$96,$F280,1)/INDEX(ΣυνδΑθρ!$J$2:$J$96,$F280,1),IF($D280&lt;&gt;"",$G280*INDEX(Υλικά!$I$3:$I$130,$F280,1)/INDEX(Υλικά!$E$3:$E$130,$F280,1),0))</f>
        <v>3.75</v>
      </c>
      <c r="K280" s="16">
        <f>$H280*Ref!$B$2</f>
        <v>33</v>
      </c>
      <c r="L280" s="17">
        <f>$I280*Ref!$B$3</f>
        <v>47</v>
      </c>
      <c r="M280" s="18">
        <f>$J280*Ref!$B$4</f>
        <v>33.75</v>
      </c>
      <c r="N280" s="18">
        <f>IF($C280&lt;&gt;"",0,IF($D280&lt;&gt;"",$G280*INDEX(Υλικά!$J$3:$J$130,$F280,1)/INDEX(Υλικά!$E$3:$E$130,$F280,1),0))</f>
        <v>0</v>
      </c>
      <c r="O280" s="19">
        <f t="shared" si="5"/>
        <v>113.75</v>
      </c>
      <c r="P280" s="3"/>
    </row>
    <row r="281" spans="1:18" x14ac:dyDescent="0.35">
      <c r="A281" s="15">
        <v>44209</v>
      </c>
      <c r="B281" s="7">
        <v>0.3125</v>
      </c>
      <c r="C281" s="3"/>
      <c r="D281" s="3" t="s">
        <v>21</v>
      </c>
      <c r="E281" s="3" t="str">
        <f>IF(C281&lt;&gt;"",INDEX(ΣυνδΑθρ!$I$2:$I$96,MATCH(C281,ΣυνδΑθρ!$A$2:$A$100,0),1),IF(D281&lt;&gt;"",INDEX(Υλικά!$D$3:$D$140,MATCH(D281,Υλικά!$B$3:$B$140,0),1),""))</f>
        <v>pc</v>
      </c>
      <c r="F281" s="10">
        <f>IF(C281&lt;&gt;"",MATCH($C281,ΣυνδΑθρ!$A$2:$A$100,0),IF(D281&lt;&gt;"",MATCH($D281,Υλικά!$B$3:$B$130,0),0))</f>
        <v>11</v>
      </c>
      <c r="G281" s="3">
        <v>2</v>
      </c>
      <c r="H281" s="16">
        <f>IF($C281&lt;&gt;"",$G281*INDEX(ΣυνδΑθρ!$B$2:$B$96,$F281,1)/INDEX(ΣυνδΑθρ!$J$2:$J$96,$F281,1),IF($D281&lt;&gt;"",$G281*INDEX(Υλικά!$G$3:$G$130,$F281,1)/INDEX(Υλικά!$E$3:$E$130,$F281,1),0))</f>
        <v>15.6</v>
      </c>
      <c r="I281" s="17">
        <f>IF($C281&lt;&gt;"",$G281*INDEX(ΣυνδΑθρ!$C$2:$C$100,$F281,1)/INDEX(ΣυνδΑθρ!$J$2:$J$96,$F281,1),IF($D281&lt;&gt;"",$G281*INDEX(Υλικά!$H$3:$H$130,$F281,1)/INDEX(Υλικά!$E$3:$E$130,$F281,1),0))</f>
        <v>1.32</v>
      </c>
      <c r="J281" s="18">
        <f>IF($C281&lt;&gt;"",$G281*INDEX(ΣυνδΑθρ!$D$2:$D$96,$F281,1)/INDEX(ΣυνδΑθρ!$J$2:$J$96,$F281,1),IF($D281&lt;&gt;"",$G281*INDEX(Υλικά!$I$3:$I$130,$F281,1)/INDEX(Υλικά!$E$3:$E$130,$F281,1),0))</f>
        <v>13.2</v>
      </c>
      <c r="K281" s="16">
        <f>$H281*Ref!$B$2</f>
        <v>62.4</v>
      </c>
      <c r="L281" s="17">
        <f>$I281*Ref!$B$3</f>
        <v>5.28</v>
      </c>
      <c r="M281" s="18">
        <f>$J281*Ref!$B$4</f>
        <v>118.8</v>
      </c>
      <c r="N281" s="18">
        <f>IF($C281&lt;&gt;"",0,IF($D281&lt;&gt;"",$G281*INDEX(Υλικά!$J$3:$J$130,$F281,1)/INDEX(Υλικά!$E$3:$E$130,$F281,1),0))</f>
        <v>0</v>
      </c>
      <c r="O281" s="19">
        <f t="shared" si="5"/>
        <v>186.48</v>
      </c>
      <c r="P281" s="3"/>
    </row>
    <row r="282" spans="1:18" x14ac:dyDescent="0.35">
      <c r="A282" s="15">
        <v>44209</v>
      </c>
      <c r="B282" s="7">
        <v>0.3125</v>
      </c>
      <c r="C282" s="3" t="s">
        <v>166</v>
      </c>
      <c r="D282" s="3"/>
      <c r="E282" s="3" t="str">
        <f>IF(C282&lt;&gt;"",INDEX(ΣυνδΑθρ!$I$2:$I$96,MATCH(C282,ΣυνδΑθρ!$A$2:$A$100,0),1),IF(D282&lt;&gt;"",INDEX(Υλικά!$D$3:$D$140,MATCH(D282,Υλικά!$B$3:$B$140,0),1),""))</f>
        <v>gr</v>
      </c>
      <c r="F282" s="10">
        <f>IF(C282&lt;&gt;"",MATCH($C282,ΣυνδΑθρ!$A$2:$A$100,0),IF(D282&lt;&gt;"",MATCH($D282,Υλικά!$B$3:$B$130,0),0))</f>
        <v>19</v>
      </c>
      <c r="G282" s="3">
        <v>90</v>
      </c>
      <c r="H282" s="16">
        <f>IF($C282&lt;&gt;"",$G282*INDEX(ΣυνδΑθρ!$B$2:$B$96,$F282,1)/INDEX(ΣυνδΑθρ!$J$2:$J$96,$F282,1),IF($D282&lt;&gt;"",$G282*INDEX(Υλικά!$G$3:$G$130,$F282,1)/INDEX(Υλικά!$E$3:$E$130,$F282,1),0))</f>
        <v>6.5764285714285711</v>
      </c>
      <c r="I282" s="17">
        <f>IF($C282&lt;&gt;"",$G282*INDEX(ΣυνδΑθρ!$C$2:$C$100,$F282,1)/INDEX(ΣυνδΑθρ!$J$2:$J$96,$F282,1),IF($D282&lt;&gt;"",$G282*INDEX(Υλικά!$H$3:$H$130,$F282,1)/INDEX(Υλικά!$E$3:$E$130,$F282,1),0))</f>
        <v>41.849999999999994</v>
      </c>
      <c r="J282" s="18">
        <f>IF($C282&lt;&gt;"",$G282*INDEX(ΣυνδΑθρ!$D$2:$D$96,$F282,1)/INDEX(ΣυνδΑθρ!$J$2:$J$96,$F282,1),IF($D282&lt;&gt;"",$G282*INDEX(Υλικά!$I$3:$I$130,$F282,1)/INDEX(Υλικά!$E$3:$E$130,$F282,1),0))</f>
        <v>0.75214285714285722</v>
      </c>
      <c r="K282" s="16">
        <f>$H282*Ref!$B$2</f>
        <v>26.305714285714284</v>
      </c>
      <c r="L282" s="17">
        <f>$I282*Ref!$B$3</f>
        <v>167.39999999999998</v>
      </c>
      <c r="M282" s="18">
        <f>$J282*Ref!$B$4</f>
        <v>6.769285714285715</v>
      </c>
      <c r="N282" s="18">
        <f>IF($C282&lt;&gt;"",0,IF($D282&lt;&gt;"",$G282*INDEX(Υλικά!$J$3:$J$130,$F282,1)/INDEX(Υλικά!$E$3:$E$130,$F282,1),0))</f>
        <v>0</v>
      </c>
      <c r="O282" s="19">
        <f t="shared" si="5"/>
        <v>200.47499999999997</v>
      </c>
      <c r="P282" s="3"/>
    </row>
    <row r="283" spans="1:18" x14ac:dyDescent="0.35">
      <c r="A283" s="15">
        <v>44209</v>
      </c>
      <c r="B283" s="7">
        <v>0.3125</v>
      </c>
      <c r="C283" s="3"/>
      <c r="D283" s="3" t="s">
        <v>158</v>
      </c>
      <c r="E283" s="3" t="str">
        <f>IF(C283&lt;&gt;"",INDEX(ΣυνδΑθρ!$I$2:$I$96,MATCH(C283,ΣυνδΑθρ!$A$2:$A$100,0),1),IF(D283&lt;&gt;"",INDEX(Υλικά!$D$3:$D$140,MATCH(D283,Υλικά!$B$3:$B$140,0),1),""))</f>
        <v>gr</v>
      </c>
      <c r="F283" s="10">
        <f>IF(C283&lt;&gt;"",MATCH($C283,ΣυνδΑθρ!$A$2:$A$100,0),IF(D283&lt;&gt;"",MATCH($D283,Υλικά!$B$3:$B$130,0),0))</f>
        <v>65</v>
      </c>
      <c r="G283" s="3">
        <v>20</v>
      </c>
      <c r="H283" s="16">
        <f>IF($C283&lt;&gt;"",$G283*INDEX(ΣυνδΑθρ!$B$2:$B$96,$F283,1)/INDEX(ΣυνδΑθρ!$J$2:$J$96,$F283,1),IF($D283&lt;&gt;"",$G283*INDEX(Υλικά!$G$3:$G$130,$F283,1)/INDEX(Υλικά!$E$3:$E$130,$F283,1),0))</f>
        <v>6</v>
      </c>
      <c r="I283" s="17">
        <f>IF($C283&lt;&gt;"",$G283*INDEX(ΣυνδΑθρ!$C$2:$C$100,$F283,1)/INDEX(ΣυνδΑθρ!$J$2:$J$96,$F283,1),IF($D283&lt;&gt;"",$G283*INDEX(Υλικά!$H$3:$H$130,$F283,1)/INDEX(Υλικά!$E$3:$E$130,$F283,1),0))</f>
        <v>0</v>
      </c>
      <c r="J283" s="18">
        <f>IF($C283&lt;&gt;"",$G283*INDEX(ΣυνδΑθρ!$D$2:$D$96,$F283,1)/INDEX(ΣυνδΑθρ!$J$2:$J$96,$F283,1),IF($D283&lt;&gt;"",$G283*INDEX(Υλικά!$I$3:$I$130,$F283,1)/INDEX(Υλικά!$E$3:$E$130,$F283,1),0))</f>
        <v>6.8</v>
      </c>
      <c r="K283" s="16">
        <f>$H283*Ref!$B$2</f>
        <v>24</v>
      </c>
      <c r="L283" s="17">
        <f>$I283*Ref!$B$3</f>
        <v>0</v>
      </c>
      <c r="M283" s="18">
        <f>$J283*Ref!$B$4</f>
        <v>61.199999999999996</v>
      </c>
      <c r="N283" s="18">
        <f>IF($C283&lt;&gt;"",0,IF($D283&lt;&gt;"",$G283*INDEX(Υλικά!$J$3:$J$130,$F283,1)/INDEX(Υλικά!$E$3:$E$130,$F283,1),0))</f>
        <v>0</v>
      </c>
      <c r="O283" s="19">
        <f t="shared" si="5"/>
        <v>85.199999999999989</v>
      </c>
      <c r="P283" s="3"/>
    </row>
    <row r="284" spans="1:18" x14ac:dyDescent="0.35">
      <c r="A284" s="15">
        <v>44209</v>
      </c>
      <c r="B284" s="7">
        <v>0.5625</v>
      </c>
      <c r="C284" s="3" t="s">
        <v>161</v>
      </c>
      <c r="D284" s="3"/>
      <c r="E284" s="3" t="str">
        <f>IF(C284&lt;&gt;"",INDEX(ΣυνδΑθρ!$I$2:$I$96,MATCH(C284,ΣυνδΑθρ!$A$2:$A$100,0),1),IF(D284&lt;&gt;"",INDEX(Υλικά!$D$3:$D$140,MATCH(D284,Υλικά!$B$3:$B$140,0),1),""))</f>
        <v>gr</v>
      </c>
      <c r="F284" s="10">
        <f>IF(C284&lt;&gt;"",MATCH($C284,ΣυνδΑθρ!$A$2:$A$100,0),IF(D284&lt;&gt;"",MATCH($D284,Υλικά!$B$3:$B$130,0),0))</f>
        <v>18</v>
      </c>
      <c r="G284" s="3">
        <v>450</v>
      </c>
      <c r="H284" s="16">
        <f>IF($C284&lt;&gt;"",$G284*INDEX(ΣυνδΑθρ!$B$2:$B$96,$F284,1)/INDEX(ΣυνδΑθρ!$J$2:$J$96,$F284,1),IF($D284&lt;&gt;"",$G284*INDEX(Υλικά!$G$3:$G$130,$F284,1)/INDEX(Υλικά!$E$3:$E$130,$F284,1),0))</f>
        <v>21.768428571428572</v>
      </c>
      <c r="I284" s="17">
        <f>IF($C284&lt;&gt;"",$G284*INDEX(ΣυνδΑθρ!$C$2:$C$100,$F284,1)/INDEX(ΣυνδΑθρ!$J$2:$J$96,$F284,1),IF($D284&lt;&gt;"",$G284*INDEX(Υλικά!$H$3:$H$130,$F284,1)/INDEX(Υλικά!$E$3:$E$130,$F284,1),0))</f>
        <v>57.954857142857151</v>
      </c>
      <c r="J284" s="18">
        <f>IF($C284&lt;&gt;"",$G284*INDEX(ΣυνδΑθρ!$D$2:$D$96,$F284,1)/INDEX(ΣυνδΑθρ!$J$2:$J$96,$F284,1),IF($D284&lt;&gt;"",$G284*INDEX(Υλικά!$I$3:$I$130,$F284,1)/INDEX(Υλικά!$E$3:$E$130,$F284,1),0))</f>
        <v>13.134857142857143</v>
      </c>
      <c r="K284" s="16">
        <f>$H284*Ref!$B$2</f>
        <v>87.073714285714289</v>
      </c>
      <c r="L284" s="17">
        <f>$I284*Ref!$B$3</f>
        <v>231.8194285714286</v>
      </c>
      <c r="M284" s="18">
        <f>$J284*Ref!$B$4</f>
        <v>118.21371428571429</v>
      </c>
      <c r="N284" s="18">
        <f>IF($C284&lt;&gt;"",0,IF($D284&lt;&gt;"",$G284*INDEX(Υλικά!$J$3:$J$130,$F284,1)/INDEX(Υλικά!$E$3:$E$130,$F284,1),0))</f>
        <v>0</v>
      </c>
      <c r="O284" s="19">
        <f t="shared" si="5"/>
        <v>437.10685714285717</v>
      </c>
      <c r="P284" s="3"/>
    </row>
    <row r="285" spans="1:18" x14ac:dyDescent="0.35">
      <c r="A285" s="15">
        <v>44209</v>
      </c>
      <c r="B285" s="7">
        <v>0.70833333333333337</v>
      </c>
      <c r="C285" s="3"/>
      <c r="D285" s="3" t="s">
        <v>167</v>
      </c>
      <c r="E285" s="3" t="str">
        <f>IF(C285&lt;&gt;"",INDEX(ΣυνδΑθρ!$I$2:$I$96,MATCH(C285,ΣυνδΑθρ!$A$2:$A$100,0),1),IF(D285&lt;&gt;"",INDEX(Υλικά!$D$3:$D$140,MATCH(D285,Υλικά!$B$3:$B$140,0),1),""))</f>
        <v>gr</v>
      </c>
      <c r="F285" s="10">
        <f>IF(C285&lt;&gt;"",MATCH($C285,ΣυνδΑθρ!$A$2:$A$100,0),IF(D285&lt;&gt;"",MATCH($D285,Υλικά!$B$3:$B$130,0),0))</f>
        <v>70</v>
      </c>
      <c r="G285" s="3">
        <v>50</v>
      </c>
      <c r="H285" s="16">
        <f>IF($C285&lt;&gt;"",$G285*INDEX(ΣυνδΑθρ!$B$2:$B$96,$F285,1)/INDEX(ΣυνδΑθρ!$J$2:$J$96,$F285,1),IF($D285&lt;&gt;"",$G285*INDEX(Υλικά!$G$3:$G$130,$F285,1)/INDEX(Υλικά!$E$3:$E$130,$F285,1),0))</f>
        <v>3.55</v>
      </c>
      <c r="I285" s="17">
        <f>IF($C285&lt;&gt;"",$G285*INDEX(ΣυνδΑθρ!$C$2:$C$100,$F285,1)/INDEX(ΣυνδΑθρ!$J$2:$J$96,$F285,1),IF($D285&lt;&gt;"",$G285*INDEX(Υλικά!$H$3:$H$130,$F285,1)/INDEX(Υλικά!$E$3:$E$130,$F285,1),0))</f>
        <v>14.3</v>
      </c>
      <c r="J285" s="18">
        <f>IF($C285&lt;&gt;"",$G285*INDEX(ΣυνδΑθρ!$D$2:$D$96,$F285,1)/INDEX(ΣυνδΑθρ!$J$2:$J$96,$F285,1),IF($D285&lt;&gt;"",$G285*INDEX(Υλικά!$I$3:$I$130,$F285,1)/INDEX(Υλικά!$E$3:$E$130,$F285,1),0))</f>
        <v>6.85</v>
      </c>
      <c r="K285" s="16">
        <f>$H285*Ref!$B$2</f>
        <v>14.2</v>
      </c>
      <c r="L285" s="17">
        <f>$I285*Ref!$B$3</f>
        <v>57.2</v>
      </c>
      <c r="M285" s="18">
        <f>$J285*Ref!$B$4</f>
        <v>61.65</v>
      </c>
      <c r="N285" s="18">
        <f>IF($C285&lt;&gt;"",0,IF($D285&lt;&gt;"",$G285*INDEX(Υλικά!$J$3:$J$130,$F285,1)/INDEX(Υλικά!$E$3:$E$130,$F285,1),0))</f>
        <v>0</v>
      </c>
      <c r="O285" s="19">
        <f t="shared" si="5"/>
        <v>133.05000000000001</v>
      </c>
      <c r="P285" s="3"/>
      <c r="Q285" t="s">
        <v>168</v>
      </c>
    </row>
    <row r="286" spans="1:18" x14ac:dyDescent="0.35">
      <c r="A286" s="15">
        <v>44209</v>
      </c>
      <c r="B286" s="7">
        <v>0.85416666666666663</v>
      </c>
      <c r="C286" s="3"/>
      <c r="D286" s="3" t="s">
        <v>44</v>
      </c>
      <c r="E286" s="3" t="str">
        <f>IF(C286&lt;&gt;"",INDEX(ΣυνδΑθρ!$I$2:$I$96,MATCH(C286,ΣυνδΑθρ!$A$2:$A$100,0),1),IF(D286&lt;&gt;"",INDEX(Υλικά!$D$3:$D$140,MATCH(D286,Υλικά!$B$3:$B$140,0),1),""))</f>
        <v>pc</v>
      </c>
      <c r="F286" s="10">
        <f>IF(C286&lt;&gt;"",MATCH($C286,ΣυνδΑθρ!$A$2:$A$100,0),IF(D286&lt;&gt;"",MATCH($D286,Υλικά!$B$3:$B$130,0),0))</f>
        <v>18</v>
      </c>
      <c r="G286" s="3">
        <v>15</v>
      </c>
      <c r="H286" s="16">
        <f>IF($C286&lt;&gt;"",$G286*INDEX(ΣυνδΑθρ!$B$2:$B$96,$F286,1)/INDEX(ΣυνδΑθρ!$J$2:$J$96,$F286,1),IF($D286&lt;&gt;"",$G286*INDEX(Υλικά!$G$3:$G$130,$F286,1)/INDEX(Υλικά!$E$3:$E$130,$F286,1),0))</f>
        <v>0.6</v>
      </c>
      <c r="I286" s="17">
        <f>IF($C286&lt;&gt;"",$G286*INDEX(ΣυνδΑθρ!$C$2:$C$100,$F286,1)/INDEX(ΣυνδΑθρ!$J$2:$J$96,$F286,1),IF($D286&lt;&gt;"",$G286*INDEX(Υλικά!$H$3:$H$130,$F286,1)/INDEX(Υλικά!$E$3:$E$130,$F286,1),0))</f>
        <v>4.2</v>
      </c>
      <c r="J286" s="18">
        <f>IF($C286&lt;&gt;"",$G286*INDEX(ΣυνδΑθρ!$D$2:$D$96,$F286,1)/INDEX(ΣυνδΑθρ!$J$2:$J$96,$F286,1),IF($D286&lt;&gt;"",$G286*INDEX(Υλικά!$I$3:$I$130,$F286,1)/INDEX(Υλικά!$E$3:$E$130,$F286,1),0))</f>
        <v>7.05</v>
      </c>
      <c r="K286" s="16">
        <f>$H286*Ref!$B$2</f>
        <v>2.4</v>
      </c>
      <c r="L286" s="17">
        <f>$I286*Ref!$B$3</f>
        <v>16.8</v>
      </c>
      <c r="M286" s="18">
        <f>$J286*Ref!$B$4</f>
        <v>63.449999999999996</v>
      </c>
      <c r="N286" s="18">
        <f>IF($C286&lt;&gt;"",0,IF($D286&lt;&gt;"",$G286*INDEX(Υλικά!$J$3:$J$130,$F286,1)/INDEX(Υλικά!$E$3:$E$130,$F286,1),0))</f>
        <v>0</v>
      </c>
      <c r="O286" s="19">
        <f t="shared" si="5"/>
        <v>82.649999999999991</v>
      </c>
      <c r="P286" s="3"/>
    </row>
    <row r="287" spans="1:18" x14ac:dyDescent="0.35">
      <c r="A287" s="15">
        <v>44209</v>
      </c>
      <c r="B287" s="7">
        <v>0.85416666666666663</v>
      </c>
      <c r="C287" s="3" t="s">
        <v>161</v>
      </c>
      <c r="D287" s="3"/>
      <c r="E287" s="3" t="str">
        <f>IF(C287&lt;&gt;"",INDEX(ΣυνδΑθρ!$I$2:$I$96,MATCH(C287,ΣυνδΑθρ!$A$2:$A$100,0),1),IF(D287&lt;&gt;"",INDEX(Υλικά!$D$3:$D$140,MATCH(D287,Υλικά!$B$3:$B$140,0),1),""))</f>
        <v>gr</v>
      </c>
      <c r="F287" s="10">
        <f>IF(C287&lt;&gt;"",MATCH($C287,ΣυνδΑθρ!$A$2:$A$100,0),IF(D287&lt;&gt;"",MATCH($D287,Υλικά!$B$3:$B$130,0),0))</f>
        <v>18</v>
      </c>
      <c r="G287" s="3">
        <v>500</v>
      </c>
      <c r="H287" s="16">
        <f>IF($C287&lt;&gt;"",$G287*INDEX(ΣυνδΑθρ!$B$2:$B$96,$F287,1)/INDEX(ΣυνδΑθρ!$J$2:$J$96,$F287,1),IF($D287&lt;&gt;"",$G287*INDEX(Υλικά!$G$3:$G$130,$F287,1)/INDEX(Υλικά!$E$3:$E$130,$F287,1),0))</f>
        <v>24.187142857142856</v>
      </c>
      <c r="I287" s="17">
        <f>IF($C287&lt;&gt;"",$G287*INDEX(ΣυνδΑθρ!$C$2:$C$100,$F287,1)/INDEX(ΣυνδΑθρ!$J$2:$J$96,$F287,1),IF($D287&lt;&gt;"",$G287*INDEX(Υλικά!$H$3:$H$130,$F287,1)/INDEX(Υλικά!$E$3:$E$130,$F287,1),0))</f>
        <v>64.394285714285729</v>
      </c>
      <c r="J287" s="18">
        <f>IF($C287&lt;&gt;"",$G287*INDEX(ΣυνδΑθρ!$D$2:$D$96,$F287,1)/INDEX(ΣυνδΑθρ!$J$2:$J$96,$F287,1),IF($D287&lt;&gt;"",$G287*INDEX(Υλικά!$I$3:$I$130,$F287,1)/INDEX(Υλικά!$E$3:$E$130,$F287,1),0))</f>
        <v>14.594285714285714</v>
      </c>
      <c r="K287" s="16">
        <f>$H287*Ref!$B$2</f>
        <v>96.748571428571424</v>
      </c>
      <c r="L287" s="17">
        <f>$I287*Ref!$B$3</f>
        <v>257.57714285714292</v>
      </c>
      <c r="M287" s="18">
        <f>$J287*Ref!$B$4</f>
        <v>131.34857142857143</v>
      </c>
      <c r="N287" s="18">
        <f>IF($C287&lt;&gt;"",0,IF($D287&lt;&gt;"",$G287*INDEX(Υλικά!$J$3:$J$130,$F287,1)/INDEX(Υλικά!$E$3:$E$130,$F287,1),0))</f>
        <v>0</v>
      </c>
      <c r="O287" s="19">
        <f t="shared" si="5"/>
        <v>485.67428571428582</v>
      </c>
      <c r="P287" s="3"/>
      <c r="Q287" s="26">
        <f>SUM(O280:O287)</f>
        <v>1724.3861428571431</v>
      </c>
      <c r="R287" s="26">
        <f>SUM(H280:H287)</f>
        <v>86.531999999999996</v>
      </c>
    </row>
    <row r="288" spans="1:18" x14ac:dyDescent="0.35">
      <c r="A288" s="15">
        <v>44210</v>
      </c>
      <c r="B288" s="7">
        <v>0.40625</v>
      </c>
      <c r="C288" s="3"/>
      <c r="D288" s="3" t="s">
        <v>58</v>
      </c>
      <c r="E288" s="3" t="str">
        <f>IF(C288&lt;&gt;"",INDEX(ΣυνδΑθρ!$I$2:$I$96,MATCH(C288,ΣυνδΑθρ!$A$2:$A$100,0),1),IF(D288&lt;&gt;"",INDEX(Υλικά!$D$3:$D$140,MATCH(D288,Υλικά!$B$3:$B$140,0),1),""))</f>
        <v>gr</v>
      </c>
      <c r="F288" s="10">
        <f>IF(C288&lt;&gt;"",MATCH($C288,ΣυνδΑθρ!$A$2:$A$100,0),IF(D288&lt;&gt;"",MATCH($D288,Υλικά!$B$3:$B$130,0),0))</f>
        <v>12</v>
      </c>
      <c r="G288" s="3">
        <v>250</v>
      </c>
      <c r="H288" s="16">
        <f>IF($C288&lt;&gt;"",$G288*INDEX(ΣυνδΑθρ!$B$2:$B$96,$F288,1)/INDEX(ΣυνδΑθρ!$J$2:$J$96,$F288,1),IF($D288&lt;&gt;"",$G288*INDEX(Υλικά!$G$3:$G$130,$F288,1)/INDEX(Υλικά!$E$3:$E$130,$F288,1),0))</f>
        <v>8.25</v>
      </c>
      <c r="I288" s="17">
        <f>IF($C288&lt;&gt;"",$G288*INDEX(ΣυνδΑθρ!$C$2:$C$100,$F288,1)/INDEX(ΣυνδΑθρ!$J$2:$J$96,$F288,1),IF($D288&lt;&gt;"",$G288*INDEX(Υλικά!$H$3:$H$130,$F288,1)/INDEX(Υλικά!$E$3:$E$130,$F288,1),0))</f>
        <v>11.75</v>
      </c>
      <c r="J288" s="18">
        <f>IF($C288&lt;&gt;"",$G288*INDEX(ΣυνδΑθρ!$D$2:$D$96,$F288,1)/INDEX(ΣυνδΑθρ!$J$2:$J$96,$F288,1),IF($D288&lt;&gt;"",$G288*INDEX(Υλικά!$I$3:$I$130,$F288,1)/INDEX(Υλικά!$E$3:$E$130,$F288,1),0))</f>
        <v>3.75</v>
      </c>
      <c r="K288" s="16">
        <f>$H288*Ref!$B$2</f>
        <v>33</v>
      </c>
      <c r="L288" s="17">
        <f>$I288*Ref!$B$3</f>
        <v>47</v>
      </c>
      <c r="M288" s="18">
        <f>$J288*Ref!$B$4</f>
        <v>33.75</v>
      </c>
      <c r="N288" s="18">
        <f>IF($C288&lt;&gt;"",0,IF($D288&lt;&gt;"",$G288*INDEX(Υλικά!$J$3:$J$130,$F288,1)/INDEX(Υλικά!$E$3:$E$130,$F288,1),0))</f>
        <v>0</v>
      </c>
      <c r="O288" s="19">
        <f t="shared" si="5"/>
        <v>113.75</v>
      </c>
      <c r="P288" s="3"/>
      <c r="Q288" s="26"/>
      <c r="R288" s="26"/>
    </row>
    <row r="289" spans="1:18" x14ac:dyDescent="0.35">
      <c r="A289" s="15">
        <v>44210</v>
      </c>
      <c r="B289" s="7">
        <v>0.40625</v>
      </c>
      <c r="C289" s="3" t="s">
        <v>166</v>
      </c>
      <c r="D289" s="3"/>
      <c r="E289" s="3" t="str">
        <f>IF(C289&lt;&gt;"",INDEX(ΣυνδΑθρ!$I$2:$I$96,MATCH(C289,ΣυνδΑθρ!$A$2:$A$100,0),1),IF(D289&lt;&gt;"",INDEX(Υλικά!$D$3:$D$140,MATCH(D289,Υλικά!$B$3:$B$140,0),1),""))</f>
        <v>gr</v>
      </c>
      <c r="F289" s="10">
        <f>IF(C289&lt;&gt;"",MATCH($C289,ΣυνδΑθρ!$A$2:$A$100,0),IF(D289&lt;&gt;"",MATCH($D289,Υλικά!$B$3:$B$130,0),0))</f>
        <v>19</v>
      </c>
      <c r="G289" s="3">
        <v>100</v>
      </c>
      <c r="H289" s="16">
        <f>IF($C289&lt;&gt;"",$G289*INDEX(ΣυνδΑθρ!$B$2:$B$96,$F289,1)/INDEX(ΣυνδΑθρ!$J$2:$J$96,$F289,1),IF($D289&lt;&gt;"",$G289*INDEX(Υλικά!$G$3:$G$130,$F289,1)/INDEX(Υλικά!$E$3:$E$130,$F289,1),0))</f>
        <v>7.3071428571428569</v>
      </c>
      <c r="I289" s="17">
        <f>IF($C289&lt;&gt;"",$G289*INDEX(ΣυνδΑθρ!$C$2:$C$100,$F289,1)/INDEX(ΣυνδΑθρ!$J$2:$J$96,$F289,1),IF($D289&lt;&gt;"",$G289*INDEX(Υλικά!$H$3:$H$130,$F289,1)/INDEX(Υλικά!$E$3:$E$130,$F289,1),0))</f>
        <v>46.499999999999993</v>
      </c>
      <c r="J289" s="18">
        <f>IF($C289&lt;&gt;"",$G289*INDEX(ΣυνδΑθρ!$D$2:$D$96,$F289,1)/INDEX(ΣυνδΑθρ!$J$2:$J$96,$F289,1),IF($D289&lt;&gt;"",$G289*INDEX(Υλικά!$I$3:$I$130,$F289,1)/INDEX(Υλικά!$E$3:$E$130,$F289,1),0))</f>
        <v>0.83571428571428585</v>
      </c>
      <c r="K289" s="16">
        <f>$H289*Ref!$B$2</f>
        <v>29.228571428571428</v>
      </c>
      <c r="L289" s="17">
        <f>$I289*Ref!$B$3</f>
        <v>185.99999999999997</v>
      </c>
      <c r="M289" s="18">
        <f>$J289*Ref!$B$4</f>
        <v>7.5214285714285722</v>
      </c>
      <c r="N289" s="18">
        <f>IF($C289&lt;&gt;"",0,IF($D289&lt;&gt;"",$G289*INDEX(Υλικά!$J$3:$J$130,$F289,1)/INDEX(Υλικά!$E$3:$E$130,$F289,1),0))</f>
        <v>0</v>
      </c>
      <c r="O289" s="19">
        <f t="shared" si="5"/>
        <v>222.74999999999997</v>
      </c>
      <c r="P289" s="3"/>
    </row>
    <row r="290" spans="1:18" x14ac:dyDescent="0.35">
      <c r="A290" s="15">
        <v>44210</v>
      </c>
      <c r="B290" s="7">
        <v>0.40625</v>
      </c>
      <c r="C290" s="3"/>
      <c r="D290" s="3" t="s">
        <v>158</v>
      </c>
      <c r="E290" s="3" t="str">
        <f>IF(C290&lt;&gt;"",INDEX(ΣυνδΑθρ!$I$2:$I$96,MATCH(C290,ΣυνδΑθρ!$A$2:$A$100,0),1),IF(D290&lt;&gt;"",INDEX(Υλικά!$D$3:$D$140,MATCH(D290,Υλικά!$B$3:$B$140,0),1),""))</f>
        <v>gr</v>
      </c>
      <c r="F290" s="10">
        <f>IF(C290&lt;&gt;"",MATCH($C290,ΣυνδΑθρ!$A$2:$A$100,0),IF(D290&lt;&gt;"",MATCH($D290,Υλικά!$B$3:$B$130,0),0))</f>
        <v>65</v>
      </c>
      <c r="G290" s="3">
        <v>50</v>
      </c>
      <c r="H290" s="16">
        <f>IF($C290&lt;&gt;"",$G290*INDEX(ΣυνδΑθρ!$B$2:$B$96,$F290,1)/INDEX(ΣυνδΑθρ!$J$2:$J$96,$F290,1),IF($D290&lt;&gt;"",$G290*INDEX(Υλικά!$G$3:$G$130,$F290,1)/INDEX(Υλικά!$E$3:$E$130,$F290,1),0))</f>
        <v>15</v>
      </c>
      <c r="I290" s="17">
        <f>IF($C290&lt;&gt;"",$G290*INDEX(ΣυνδΑθρ!$C$2:$C$100,$F290,1)/INDEX(ΣυνδΑθρ!$J$2:$J$96,$F290,1),IF($D290&lt;&gt;"",$G290*INDEX(Υλικά!$H$3:$H$130,$F290,1)/INDEX(Υλικά!$E$3:$E$130,$F290,1),0))</f>
        <v>0</v>
      </c>
      <c r="J290" s="18">
        <f>IF($C290&lt;&gt;"",$G290*INDEX(ΣυνδΑθρ!$D$2:$D$96,$F290,1)/INDEX(ΣυνδΑθρ!$J$2:$J$96,$F290,1),IF($D290&lt;&gt;"",$G290*INDEX(Υλικά!$I$3:$I$130,$F290,1)/INDEX(Υλικά!$E$3:$E$130,$F290,1),0))</f>
        <v>17</v>
      </c>
      <c r="K290" s="16">
        <f>$H290*Ref!$B$2</f>
        <v>60</v>
      </c>
      <c r="L290" s="17">
        <f>$I290*Ref!$B$3</f>
        <v>0</v>
      </c>
      <c r="M290" s="18">
        <f>$J290*Ref!$B$4</f>
        <v>153</v>
      </c>
      <c r="N290" s="18">
        <f>IF($C290&lt;&gt;"",0,IF($D290&lt;&gt;"",$G290*INDEX(Υλικά!$J$3:$J$130,$F290,1)/INDEX(Υλικά!$E$3:$E$130,$F290,1),0))</f>
        <v>0</v>
      </c>
      <c r="O290" s="19">
        <f t="shared" si="5"/>
        <v>213</v>
      </c>
      <c r="P290" s="3"/>
    </row>
    <row r="291" spans="1:18" x14ac:dyDescent="0.35">
      <c r="A291" s="15">
        <v>44210</v>
      </c>
      <c r="B291" s="7">
        <v>0.58333333333333337</v>
      </c>
      <c r="C291" s="3" t="s">
        <v>161</v>
      </c>
      <c r="D291" s="3"/>
      <c r="E291" s="3" t="str">
        <f>IF(C291&lt;&gt;"",INDEX(ΣυνδΑθρ!$I$2:$I$96,MATCH(C291,ΣυνδΑθρ!$A$2:$A$100,0),1),IF(D291&lt;&gt;"",INDEX(Υλικά!$D$3:$D$140,MATCH(D291,Υλικά!$B$3:$B$140,0),1),""))</f>
        <v>gr</v>
      </c>
      <c r="F291" s="10">
        <f>IF(C291&lt;&gt;"",MATCH($C291,ΣυνδΑθρ!$A$2:$A$100,0),IF(D291&lt;&gt;"",MATCH($D291,Υλικά!$B$3:$B$130,0),0))</f>
        <v>18</v>
      </c>
      <c r="G291" s="3">
        <v>300</v>
      </c>
      <c r="H291" s="16">
        <f>IF($C291&lt;&gt;"",$G291*INDEX(ΣυνδΑθρ!$B$2:$B$96,$F291,1)/INDEX(ΣυνδΑθρ!$J$2:$J$96,$F291,1),IF($D291&lt;&gt;"",$G291*INDEX(Υλικά!$G$3:$G$130,$F291,1)/INDEX(Υλικά!$E$3:$E$130,$F291,1),0))</f>
        <v>14.512285714285714</v>
      </c>
      <c r="I291" s="17">
        <f>IF($C291&lt;&gt;"",$G291*INDEX(ΣυνδΑθρ!$C$2:$C$100,$F291,1)/INDEX(ΣυνδΑθρ!$J$2:$J$96,$F291,1),IF($D291&lt;&gt;"",$G291*INDEX(Υλικά!$H$3:$H$130,$F291,1)/INDEX(Υλικά!$E$3:$E$130,$F291,1),0))</f>
        <v>38.636571428571429</v>
      </c>
      <c r="J291" s="18">
        <f>IF($C291&lt;&gt;"",$G291*INDEX(ΣυνδΑθρ!$D$2:$D$96,$F291,1)/INDEX(ΣυνδΑθρ!$J$2:$J$96,$F291,1),IF($D291&lt;&gt;"",$G291*INDEX(Υλικά!$I$3:$I$130,$F291,1)/INDEX(Υλικά!$E$3:$E$130,$F291,1),0))</f>
        <v>8.7565714285714282</v>
      </c>
      <c r="K291" s="16">
        <f>$H291*Ref!$B$2</f>
        <v>58.049142857142854</v>
      </c>
      <c r="L291" s="17">
        <f>$I291*Ref!$B$3</f>
        <v>154.54628571428572</v>
      </c>
      <c r="M291" s="18">
        <f>$J291*Ref!$B$4</f>
        <v>78.809142857142859</v>
      </c>
      <c r="N291" s="18">
        <f>IF($C291&lt;&gt;"",0,IF($D291&lt;&gt;"",$G291*INDEX(Υλικά!$J$3:$J$130,$F291,1)/INDEX(Υλικά!$E$3:$E$130,$F291,1),0))</f>
        <v>0</v>
      </c>
      <c r="O291" s="19">
        <f t="shared" si="5"/>
        <v>291.40457142857144</v>
      </c>
      <c r="P291" s="3"/>
    </row>
    <row r="292" spans="1:18" x14ac:dyDescent="0.35">
      <c r="A292" s="15">
        <v>44210</v>
      </c>
      <c r="B292" s="7">
        <v>0.58333333333333337</v>
      </c>
      <c r="C292" s="3"/>
      <c r="D292" s="3" t="s">
        <v>148</v>
      </c>
      <c r="E292" s="3" t="str">
        <f>IF(C292&lt;&gt;"",INDEX(ΣυνδΑθρ!$I$2:$I$96,MATCH(C292,ΣυνδΑθρ!$A$2:$A$100,0),1),IF(D292&lt;&gt;"",INDEX(Υλικά!$D$3:$D$140,MATCH(D292,Υλικά!$B$3:$B$140,0),1),""))</f>
        <v>gr</v>
      </c>
      <c r="F292" s="10">
        <f>IF(C292&lt;&gt;"",MATCH($C292,ΣυνδΑθρ!$A$2:$A$100,0),IF(D292&lt;&gt;"",MATCH($D292,Υλικά!$B$3:$B$130,0),0))</f>
        <v>59</v>
      </c>
      <c r="G292" s="3">
        <v>300</v>
      </c>
      <c r="H292" s="16">
        <f>IF($C292&lt;&gt;"",$G292*INDEX(ΣυνδΑθρ!$B$2:$B$96,$F292,1)/INDEX(ΣυνδΑθρ!$J$2:$J$96,$F292,1),IF($D292&lt;&gt;"",$G292*INDEX(Υλικά!$G$3:$G$130,$F292,1)/INDEX(Υλικά!$E$3:$E$130,$F292,1),0))</f>
        <v>3.9</v>
      </c>
      <c r="I292" s="17">
        <f>IF($C292&lt;&gt;"",$G292*INDEX(ΣυνδΑθρ!$C$2:$C$100,$F292,1)/INDEX(ΣυνδΑθρ!$J$2:$J$96,$F292,1),IF($D292&lt;&gt;"",$G292*INDEX(Υλικά!$H$3:$H$130,$F292,1)/INDEX(Υλικά!$E$3:$E$130,$F292,1),0))</f>
        <v>18</v>
      </c>
      <c r="J292" s="18">
        <f>IF($C292&lt;&gt;"",$G292*INDEX(ΣυνδΑθρ!$D$2:$D$96,$F292,1)/INDEX(ΣυνδΑθρ!$J$2:$J$96,$F292,1),IF($D292&lt;&gt;"",$G292*INDEX(Υλικά!$I$3:$I$130,$F292,1)/INDEX(Υλικά!$E$3:$E$130,$F292,1),0))</f>
        <v>0</v>
      </c>
      <c r="K292" s="16">
        <f>$H292*Ref!$B$2</f>
        <v>15.6</v>
      </c>
      <c r="L292" s="17">
        <f>$I292*Ref!$B$3</f>
        <v>72</v>
      </c>
      <c r="M292" s="18">
        <f>$J292*Ref!$B$4</f>
        <v>0</v>
      </c>
      <c r="N292" s="18">
        <f>IF($C292&lt;&gt;"",0,IF($D292&lt;&gt;"",$G292*INDEX(Υλικά!$J$3:$J$130,$F292,1)/INDEX(Υλικά!$E$3:$E$130,$F292,1),0))</f>
        <v>0</v>
      </c>
      <c r="O292" s="19">
        <f t="shared" si="5"/>
        <v>87.6</v>
      </c>
      <c r="P292" s="3"/>
    </row>
    <row r="293" spans="1:18" x14ac:dyDescent="0.35">
      <c r="A293" s="15">
        <v>44210</v>
      </c>
      <c r="B293" s="7">
        <v>0.58333333333333337</v>
      </c>
      <c r="C293" s="3" t="s">
        <v>166</v>
      </c>
      <c r="D293" s="3"/>
      <c r="E293" s="3" t="str">
        <f>IF(C293&lt;&gt;"",INDEX(ΣυνδΑθρ!$I$2:$I$96,MATCH(C293,ΣυνδΑθρ!$A$2:$A$100,0),1),IF(D293&lt;&gt;"",INDEX(Υλικά!$D$3:$D$140,MATCH(D293,Υλικά!$B$3:$B$140,0),1),""))</f>
        <v>gr</v>
      </c>
      <c r="F293" s="10">
        <f>IF(C293&lt;&gt;"",MATCH($C293,ΣυνδΑθρ!$A$2:$A$100,0),IF(D293&lt;&gt;"",MATCH($D293,Υλικά!$B$3:$B$130,0),0))</f>
        <v>19</v>
      </c>
      <c r="G293" s="3">
        <v>60</v>
      </c>
      <c r="H293" s="16">
        <f>IF($C293&lt;&gt;"",$G293*INDEX(ΣυνδΑθρ!$B$2:$B$96,$F293,1)/INDEX(ΣυνδΑθρ!$J$2:$J$96,$F293,1),IF($D293&lt;&gt;"",$G293*INDEX(Υλικά!$G$3:$G$130,$F293,1)/INDEX(Υλικά!$E$3:$E$130,$F293,1),0))</f>
        <v>4.3842857142857143</v>
      </c>
      <c r="I293" s="17">
        <f>IF($C293&lt;&gt;"",$G293*INDEX(ΣυνδΑθρ!$C$2:$C$100,$F293,1)/INDEX(ΣυνδΑθρ!$J$2:$J$96,$F293,1),IF($D293&lt;&gt;"",$G293*INDEX(Υλικά!$H$3:$H$130,$F293,1)/INDEX(Υλικά!$E$3:$E$130,$F293,1),0))</f>
        <v>27.899999999999995</v>
      </c>
      <c r="J293" s="18">
        <f>IF($C293&lt;&gt;"",$G293*INDEX(ΣυνδΑθρ!$D$2:$D$96,$F293,1)/INDEX(ΣυνδΑθρ!$J$2:$J$96,$F293,1),IF($D293&lt;&gt;"",$G293*INDEX(Υλικά!$I$3:$I$130,$F293,1)/INDEX(Υλικά!$E$3:$E$130,$F293,1),0))</f>
        <v>0.50142857142857145</v>
      </c>
      <c r="K293" s="16">
        <f>$H293*Ref!$B$2</f>
        <v>17.537142857142857</v>
      </c>
      <c r="L293" s="17">
        <f>$I293*Ref!$B$3</f>
        <v>111.59999999999998</v>
      </c>
      <c r="M293" s="18">
        <f>$J293*Ref!$B$4</f>
        <v>4.5128571428571433</v>
      </c>
      <c r="N293" s="18">
        <f>IF($C293&lt;&gt;"",0,IF($D293&lt;&gt;"",$G293*INDEX(Υλικά!$J$3:$J$130,$F293,1)/INDEX(Υλικά!$E$3:$E$130,$F293,1),0))</f>
        <v>0</v>
      </c>
      <c r="O293" s="19">
        <f t="shared" si="5"/>
        <v>133.64999999999998</v>
      </c>
      <c r="P293" s="3"/>
    </row>
    <row r="294" spans="1:18" x14ac:dyDescent="0.35">
      <c r="A294" s="15">
        <v>44210</v>
      </c>
      <c r="B294" s="7">
        <v>0.58333333333333337</v>
      </c>
      <c r="C294" s="3"/>
      <c r="D294" s="3" t="s">
        <v>44</v>
      </c>
      <c r="E294" s="3" t="str">
        <f>IF(C294&lt;&gt;"",INDEX(ΣυνδΑθρ!$I$2:$I$96,MATCH(C294,ΣυνδΑθρ!$A$2:$A$100,0),1),IF(D294&lt;&gt;"",INDEX(Υλικά!$D$3:$D$140,MATCH(D294,Υλικά!$B$3:$B$140,0),1),""))</f>
        <v>pc</v>
      </c>
      <c r="F294" s="10">
        <f>IF(C294&lt;&gt;"",MATCH($C294,ΣυνδΑθρ!$A$2:$A$100,0),IF(D294&lt;&gt;"",MATCH($D294,Υλικά!$B$3:$B$130,0),0))</f>
        <v>18</v>
      </c>
      <c r="G294" s="3">
        <v>10</v>
      </c>
      <c r="H294" s="16">
        <f>IF($C294&lt;&gt;"",$G294*INDEX(ΣυνδΑθρ!$B$2:$B$96,$F294,1)/INDEX(ΣυνδΑθρ!$J$2:$J$96,$F294,1),IF($D294&lt;&gt;"",$G294*INDEX(Υλικά!$G$3:$G$130,$F294,1)/INDEX(Υλικά!$E$3:$E$130,$F294,1),0))</f>
        <v>0.4</v>
      </c>
      <c r="I294" s="17">
        <f>IF($C294&lt;&gt;"",$G294*INDEX(ΣυνδΑθρ!$C$2:$C$100,$F294,1)/INDEX(ΣυνδΑθρ!$J$2:$J$96,$F294,1),IF($D294&lt;&gt;"",$G294*INDEX(Υλικά!$H$3:$H$130,$F294,1)/INDEX(Υλικά!$E$3:$E$130,$F294,1),0))</f>
        <v>2.8</v>
      </c>
      <c r="J294" s="18">
        <f>IF($C294&lt;&gt;"",$G294*INDEX(ΣυνδΑθρ!$D$2:$D$96,$F294,1)/INDEX(ΣυνδΑθρ!$J$2:$J$96,$F294,1),IF($D294&lt;&gt;"",$G294*INDEX(Υλικά!$I$3:$I$130,$F294,1)/INDEX(Υλικά!$E$3:$E$130,$F294,1),0))</f>
        <v>4.7</v>
      </c>
      <c r="K294" s="16">
        <f>$H294*Ref!$B$2</f>
        <v>1.6</v>
      </c>
      <c r="L294" s="17">
        <f>$I294*Ref!$B$3</f>
        <v>11.2</v>
      </c>
      <c r="M294" s="18">
        <f>$J294*Ref!$B$4</f>
        <v>42.300000000000004</v>
      </c>
      <c r="N294" s="18">
        <f>IF($C294&lt;&gt;"",0,IF($D294&lt;&gt;"",$G294*INDEX(Υλικά!$J$3:$J$130,$F294,1)/INDEX(Υλικά!$E$3:$E$130,$F294,1),0))</f>
        <v>0</v>
      </c>
      <c r="O294" s="19">
        <f t="shared" si="5"/>
        <v>55.1</v>
      </c>
      <c r="P294" s="3"/>
      <c r="Q294" s="26">
        <f>SUM(O288:O301)</f>
        <v>1571.9995714285712</v>
      </c>
      <c r="R294" s="26">
        <f>SUM(H288:H301)</f>
        <v>71.073714285714289</v>
      </c>
    </row>
    <row r="295" spans="1:18" x14ac:dyDescent="0.35">
      <c r="A295" s="15">
        <v>44210</v>
      </c>
      <c r="B295" s="7">
        <v>0.58333333333333337</v>
      </c>
      <c r="C295" s="3"/>
      <c r="D295" s="3" t="s">
        <v>133</v>
      </c>
      <c r="E295" s="3" t="str">
        <f>IF(C295&lt;&gt;"",INDEX(ΣυνδΑθρ!$I$2:$I$96,MATCH(C295,ΣυνδΑθρ!$A$2:$A$100,0),1),IF(D295&lt;&gt;"",INDEX(Υλικά!$D$3:$D$140,MATCH(D295,Υλικά!$B$3:$B$140,0),1),""))</f>
        <v>gr</v>
      </c>
      <c r="F295" s="10">
        <f>IF(C295&lt;&gt;"",MATCH($C295,ΣυνδΑθρ!$A$2:$A$100,0),IF(D295&lt;&gt;"",MATCH($D295,Υλικά!$B$3:$B$130,0),0))</f>
        <v>52</v>
      </c>
      <c r="G295" s="3">
        <v>10</v>
      </c>
      <c r="H295" s="16">
        <f>IF($C295&lt;&gt;"",$G295*INDEX(ΣυνδΑθρ!$B$2:$B$96,$F295,1)/INDEX(ΣυνδΑθρ!$J$2:$J$96,$F295,1),IF($D295&lt;&gt;"",$G295*INDEX(Υλικά!$G$3:$G$130,$F295,1)/INDEX(Υλικά!$E$3:$E$130,$F295,1),0))</f>
        <v>0.44</v>
      </c>
      <c r="I295" s="17">
        <f>IF($C295&lt;&gt;"",$G295*INDEX(ΣυνδΑθρ!$C$2:$C$100,$F295,1)/INDEX(ΣυνδΑθρ!$J$2:$J$96,$F295,1),IF($D295&lt;&gt;"",$G295*INDEX(Υλικά!$H$3:$H$130,$F295,1)/INDEX(Υλικά!$E$3:$E$130,$F295,1),0))</f>
        <v>5.45</v>
      </c>
      <c r="J295" s="18">
        <f>IF($C295&lt;&gt;"",$G295*INDEX(ΣυνδΑθρ!$D$2:$D$96,$F295,1)/INDEX(ΣυνδΑθρ!$J$2:$J$96,$F295,1),IF($D295&lt;&gt;"",$G295*INDEX(Υλικά!$I$3:$I$130,$F295,1)/INDEX(Υλικά!$E$3:$E$130,$F295,1),0))</f>
        <v>3.05</v>
      </c>
      <c r="K295" s="16">
        <f>$H295*Ref!$B$2</f>
        <v>1.76</v>
      </c>
      <c r="L295" s="17">
        <f>$I295*Ref!$B$3</f>
        <v>21.8</v>
      </c>
      <c r="M295" s="18">
        <f>$J295*Ref!$B$4</f>
        <v>27.45</v>
      </c>
      <c r="N295" s="18">
        <f>IF($C295&lt;&gt;"",0,IF($D295&lt;&gt;"",$G295*INDEX(Υλικά!$J$3:$J$130,$F295,1)/INDEX(Υλικά!$E$3:$E$130,$F295,1),0))</f>
        <v>0</v>
      </c>
      <c r="O295" s="19">
        <f t="shared" si="5"/>
        <v>51.010000000000005</v>
      </c>
      <c r="P295" s="3"/>
    </row>
    <row r="296" spans="1:18" x14ac:dyDescent="0.35">
      <c r="A296" s="15">
        <v>44210</v>
      </c>
      <c r="B296" s="7">
        <v>0.84375</v>
      </c>
      <c r="C296" s="3"/>
      <c r="D296" s="3" t="s">
        <v>138</v>
      </c>
      <c r="E296" s="3" t="str">
        <f>IF(C296&lt;&gt;"",INDEX(ΣυνδΑθρ!$I$2:$I$96,MATCH(C296,ΣυνδΑθρ!$A$2:$A$100,0),1),IF(D296&lt;&gt;"",INDEX(Υλικά!$D$3:$D$140,MATCH(D296,Υλικά!$B$3:$B$140,0),1),""))</f>
        <v>gr</v>
      </c>
      <c r="F296" s="10">
        <f>IF(C296&lt;&gt;"",MATCH($C296,ΣυνδΑθρ!$A$2:$A$100,0),IF(D296&lt;&gt;"",MATCH($D296,Υλικά!$B$3:$B$130,0),0))</f>
        <v>53</v>
      </c>
      <c r="G296" s="3">
        <v>300</v>
      </c>
      <c r="H296" s="16">
        <f>IF($C296&lt;&gt;"",$G296*INDEX(ΣυνδΑθρ!$B$2:$B$96,$F296,1)/INDEX(ΣυνδΑθρ!$J$2:$J$96,$F296,1),IF($D296&lt;&gt;"",$G296*INDEX(Υλικά!$G$3:$G$130,$F296,1)/INDEX(Υλικά!$E$3:$E$130,$F296,1),0))</f>
        <v>9.3000000000000007</v>
      </c>
      <c r="I296" s="17">
        <f>IF($C296&lt;&gt;"",$G296*INDEX(ΣυνδΑθρ!$C$2:$C$100,$F296,1)/INDEX(ΣυνδΑθρ!$J$2:$J$96,$F296,1),IF($D296&lt;&gt;"",$G296*INDEX(Υλικά!$H$3:$H$130,$F296,1)/INDEX(Υλικά!$E$3:$E$130,$F296,1),0))</f>
        <v>9.9</v>
      </c>
      <c r="J296" s="18">
        <f>IF($C296&lt;&gt;"",$G296*INDEX(ΣυνδΑθρ!$D$2:$D$96,$F296,1)/INDEX(ΣυνδΑθρ!$J$2:$J$96,$F296,1),IF($D296&lt;&gt;"",$G296*INDEX(Υλικά!$I$3:$I$130,$F296,1)/INDEX(Υλικά!$E$3:$E$130,$F296,1),0))</f>
        <v>0.9</v>
      </c>
      <c r="K296" s="16">
        <f>$H296*Ref!$B$2</f>
        <v>37.200000000000003</v>
      </c>
      <c r="L296" s="17">
        <f>$I296*Ref!$B$3</f>
        <v>39.6</v>
      </c>
      <c r="M296" s="18">
        <f>$J296*Ref!$B$4</f>
        <v>8.1</v>
      </c>
      <c r="N296" s="18">
        <f>IF($C296&lt;&gt;"",0,IF($D296&lt;&gt;"",$G296*INDEX(Υλικά!$J$3:$J$130,$F296,1)/INDEX(Υλικά!$E$3:$E$130,$F296,1),0))</f>
        <v>0</v>
      </c>
      <c r="O296" s="19">
        <f t="shared" si="5"/>
        <v>84.9</v>
      </c>
      <c r="P296" s="3"/>
    </row>
    <row r="297" spans="1:18" x14ac:dyDescent="0.35">
      <c r="A297" s="15">
        <v>44210</v>
      </c>
      <c r="B297" s="7">
        <v>0.84375</v>
      </c>
      <c r="C297" s="3"/>
      <c r="D297" s="3" t="s">
        <v>8</v>
      </c>
      <c r="E297" s="3" t="str">
        <f>IF(C297&lt;&gt;"",INDEX(ΣυνδΑθρ!$I$2:$I$96,MATCH(C297,ΣυνδΑθρ!$A$2:$A$100,0),1),IF(D297&lt;&gt;"",INDEX(Υλικά!$D$3:$D$140,MATCH(D297,Υλικά!$B$3:$B$140,0),1),""))</f>
        <v>gr</v>
      </c>
      <c r="F297" s="10">
        <f>IF(C297&lt;&gt;"",MATCH($C297,ΣυνδΑθρ!$A$2:$A$100,0),IF(D297&lt;&gt;"",MATCH($D297,Υλικά!$B$3:$B$130,0),0))</f>
        <v>3</v>
      </c>
      <c r="G297" s="3">
        <v>15</v>
      </c>
      <c r="H297" s="16">
        <f>IF($C297&lt;&gt;"",$G297*INDEX(ΣυνδΑθρ!$B$2:$B$96,$F297,1)/INDEX(ΣυνδΑθρ!$J$2:$J$96,$F297,1),IF($D297&lt;&gt;"",$G297*INDEX(Υλικά!$G$3:$G$130,$F297,1)/INDEX(Υλικά!$E$3:$E$130,$F297,1),0))</f>
        <v>0</v>
      </c>
      <c r="I297" s="17">
        <f>IF($C297&lt;&gt;"",$G297*INDEX(ΣυνδΑθρ!$C$2:$C$100,$F297,1)/INDEX(ΣυνδΑθρ!$J$2:$J$96,$F297,1),IF($D297&lt;&gt;"",$G297*INDEX(Υλικά!$H$3:$H$130,$F297,1)/INDEX(Υλικά!$E$3:$E$130,$F297,1),0))</f>
        <v>0</v>
      </c>
      <c r="J297" s="18">
        <f>IF($C297&lt;&gt;"",$G297*INDEX(ΣυνδΑθρ!$D$2:$D$96,$F297,1)/INDEX(ΣυνδΑθρ!$J$2:$J$96,$F297,1),IF($D297&lt;&gt;"",$G297*INDEX(Υλικά!$I$3:$I$130,$F297,1)/INDEX(Υλικά!$E$3:$E$130,$F297,1),0))</f>
        <v>13.994999999999999</v>
      </c>
      <c r="K297" s="16">
        <f>$H297*Ref!$B$2</f>
        <v>0</v>
      </c>
      <c r="L297" s="17">
        <f>$I297*Ref!$B$3</f>
        <v>0</v>
      </c>
      <c r="M297" s="18">
        <f>$J297*Ref!$B$4</f>
        <v>125.955</v>
      </c>
      <c r="N297" s="18">
        <f>IF($C297&lt;&gt;"",0,IF($D297&lt;&gt;"",$G297*INDEX(Υλικά!$J$3:$J$130,$F297,1)/INDEX(Υλικά!$E$3:$E$130,$F297,1),0))</f>
        <v>0</v>
      </c>
      <c r="O297" s="19">
        <f t="shared" si="5"/>
        <v>125.955</v>
      </c>
      <c r="P297" s="3"/>
    </row>
    <row r="298" spans="1:18" x14ac:dyDescent="0.35">
      <c r="A298" s="15">
        <v>44210</v>
      </c>
      <c r="B298" s="7">
        <v>0.84375</v>
      </c>
      <c r="C298" s="3"/>
      <c r="D298" s="3" t="s">
        <v>167</v>
      </c>
      <c r="E298" s="3" t="str">
        <f>IF(C298&lt;&gt;"",INDEX(ΣυνδΑθρ!$I$2:$I$96,MATCH(C298,ΣυνδΑθρ!$A$2:$A$100,0),1),IF(D298&lt;&gt;"",INDEX(Υλικά!$D$3:$D$140,MATCH(D298,Υλικά!$B$3:$B$140,0),1),""))</f>
        <v>gr</v>
      </c>
      <c r="F298" s="10">
        <f>IF(C298&lt;&gt;"",MATCH($C298,ΣυνδΑθρ!$A$2:$A$100,0),IF(D298&lt;&gt;"",MATCH($D298,Υλικά!$B$3:$B$130,0),0))</f>
        <v>70</v>
      </c>
      <c r="G298" s="3">
        <v>20</v>
      </c>
      <c r="H298" s="16">
        <f>IF($C298&lt;&gt;"",$G298*INDEX(ΣυνδΑθρ!$B$2:$B$96,$F298,1)/INDEX(ΣυνδΑθρ!$J$2:$J$96,$F298,1),IF($D298&lt;&gt;"",$G298*INDEX(Υλικά!$G$3:$G$130,$F298,1)/INDEX(Υλικά!$E$3:$E$130,$F298,1),0))</f>
        <v>1.42</v>
      </c>
      <c r="I298" s="17">
        <f>IF($C298&lt;&gt;"",$G298*INDEX(ΣυνδΑθρ!$C$2:$C$100,$F298,1)/INDEX(ΣυνδΑθρ!$J$2:$J$96,$F298,1),IF($D298&lt;&gt;"",$G298*INDEX(Υλικά!$H$3:$H$130,$F298,1)/INDEX(Υλικά!$E$3:$E$130,$F298,1),0))</f>
        <v>5.72</v>
      </c>
      <c r="J298" s="18">
        <f>IF($C298&lt;&gt;"",$G298*INDEX(ΣυνδΑθρ!$D$2:$D$96,$F298,1)/INDEX(ΣυνδΑθρ!$J$2:$J$96,$F298,1),IF($D298&lt;&gt;"",$G298*INDEX(Υλικά!$I$3:$I$130,$F298,1)/INDEX(Υλικά!$E$3:$E$130,$F298,1),0))</f>
        <v>2.74</v>
      </c>
      <c r="K298" s="16">
        <f>$H298*Ref!$B$2</f>
        <v>5.68</v>
      </c>
      <c r="L298" s="17">
        <f>$I298*Ref!$B$3</f>
        <v>22.88</v>
      </c>
      <c r="M298" s="18">
        <f>$J298*Ref!$B$4</f>
        <v>24.660000000000004</v>
      </c>
      <c r="N298" s="18">
        <f>IF($C298&lt;&gt;"",0,IF($D298&lt;&gt;"",$G298*INDEX(Υλικά!$J$3:$J$130,$F298,1)/INDEX(Υλικά!$E$3:$E$130,$F298,1),0))</f>
        <v>0</v>
      </c>
      <c r="O298" s="19">
        <f t="shared" si="5"/>
        <v>53.22</v>
      </c>
      <c r="P298" s="3"/>
    </row>
    <row r="299" spans="1:18" x14ac:dyDescent="0.35">
      <c r="A299" s="15">
        <v>44210</v>
      </c>
      <c r="B299" s="7">
        <v>0.84375</v>
      </c>
      <c r="C299" s="3"/>
      <c r="D299" s="3" t="s">
        <v>46</v>
      </c>
      <c r="E299" s="3" t="str">
        <f>IF(C299&lt;&gt;"",INDEX(ΣυνδΑθρ!$I$2:$I$96,MATCH(C299,ΣυνδΑθρ!$A$2:$A$100,0),1),IF(D299&lt;&gt;"",INDEX(Υλικά!$D$3:$D$140,MATCH(D299,Υλικά!$B$3:$B$140,0),1),""))</f>
        <v>gr</v>
      </c>
      <c r="F299" s="10">
        <f>IF(C299&lt;&gt;"",MATCH($C299,ΣυνδΑθρ!$A$2:$A$100,0),IF(D299&lt;&gt;"",MATCH($D299,Υλικά!$B$3:$B$130,0),0))</f>
        <v>19</v>
      </c>
      <c r="G299" s="3">
        <v>20</v>
      </c>
      <c r="H299" s="16">
        <f>IF($C299&lt;&gt;"",$G299*INDEX(ΣυνδΑθρ!$B$2:$B$96,$F299,1)/INDEX(ΣυνδΑθρ!$J$2:$J$96,$F299,1),IF($D299&lt;&gt;"",$G299*INDEX(Υλικά!$G$3:$G$130,$F299,1)/INDEX(Υλικά!$E$3:$E$130,$F299,1),0))</f>
        <v>2.84</v>
      </c>
      <c r="I299" s="17">
        <f>IF($C299&lt;&gt;"",$G299*INDEX(ΣυνδΑθρ!$C$2:$C$100,$F299,1)/INDEX(ΣυνδΑθρ!$J$2:$J$96,$F299,1),IF($D299&lt;&gt;"",$G299*INDEX(Υλικά!$H$3:$H$130,$F299,1)/INDEX(Υλικά!$E$3:$E$130,$F299,1),0))</f>
        <v>0.82</v>
      </c>
      <c r="J299" s="18">
        <f>IF($C299&lt;&gt;"",$G299*INDEX(ΣυνδΑθρ!$D$2:$D$96,$F299,1)/INDEX(ΣυνδΑθρ!$J$2:$J$96,$F299,1),IF($D299&lt;&gt;"",$G299*INDEX(Υλικά!$I$3:$I$130,$F299,1)/INDEX(Υλικά!$E$3:$E$130,$F299,1),0))</f>
        <v>4.26</v>
      </c>
      <c r="K299" s="16">
        <f>$H299*Ref!$B$2</f>
        <v>11.36</v>
      </c>
      <c r="L299" s="17">
        <f>$I299*Ref!$B$3</f>
        <v>3.28</v>
      </c>
      <c r="M299" s="18">
        <f>$J299*Ref!$B$4</f>
        <v>38.339999999999996</v>
      </c>
      <c r="N299" s="18">
        <f>IF($C299&lt;&gt;"",0,IF($D299&lt;&gt;"",$G299*INDEX(Υλικά!$J$3:$J$130,$F299,1)/INDEX(Υλικά!$E$3:$E$130,$F299,1),0))</f>
        <v>0</v>
      </c>
      <c r="O299" s="19">
        <f t="shared" si="5"/>
        <v>52.98</v>
      </c>
      <c r="P299" s="3"/>
      <c r="Q299" t="s">
        <v>168</v>
      </c>
    </row>
    <row r="300" spans="1:18" x14ac:dyDescent="0.35">
      <c r="A300" s="15">
        <v>44210</v>
      </c>
      <c r="B300" s="7">
        <v>0.84375</v>
      </c>
      <c r="C300" s="3"/>
      <c r="D300" s="3" t="s">
        <v>158</v>
      </c>
      <c r="E300" s="3" t="str">
        <f>IF(C300&lt;&gt;"",INDEX(ΣυνδΑθρ!$I$2:$I$96,MATCH(C300,ΣυνδΑθρ!$A$2:$A$100,0),1),IF(D300&lt;&gt;"",INDEX(Υλικά!$D$3:$D$140,MATCH(D300,Υλικά!$B$3:$B$140,0),1),""))</f>
        <v>gr</v>
      </c>
      <c r="F300" s="10">
        <f>IF(C300&lt;&gt;"",MATCH($C300,ΣυνδΑθρ!$A$2:$A$100,0),IF(D300&lt;&gt;"",MATCH($D300,Υλικά!$B$3:$B$130,0),0))</f>
        <v>65</v>
      </c>
      <c r="G300" s="3">
        <v>10</v>
      </c>
      <c r="H300" s="16">
        <f>IF($C300&lt;&gt;"",$G300*INDEX(ΣυνδΑθρ!$B$2:$B$96,$F300,1)/INDEX(ΣυνδΑθρ!$J$2:$J$96,$F300,1),IF($D300&lt;&gt;"",$G300*INDEX(Υλικά!$G$3:$G$130,$F300,1)/INDEX(Υλικά!$E$3:$E$130,$F300,1),0))</f>
        <v>3</v>
      </c>
      <c r="I300" s="17">
        <f>IF($C300&lt;&gt;"",$G300*INDEX(ΣυνδΑθρ!$C$2:$C$100,$F300,1)/INDEX(ΣυνδΑθρ!$J$2:$J$96,$F300,1),IF($D300&lt;&gt;"",$G300*INDEX(Υλικά!$H$3:$H$130,$F300,1)/INDEX(Υλικά!$E$3:$E$130,$F300,1),0))</f>
        <v>0</v>
      </c>
      <c r="J300" s="18">
        <f>IF($C300&lt;&gt;"",$G300*INDEX(ΣυνδΑθρ!$D$2:$D$96,$F300,1)/INDEX(ΣυνδΑθρ!$J$2:$J$96,$F300,1),IF($D300&lt;&gt;"",$G300*INDEX(Υλικά!$I$3:$I$130,$F300,1)/INDEX(Υλικά!$E$3:$E$130,$F300,1),0))</f>
        <v>3.4</v>
      </c>
      <c r="K300" s="16">
        <f>$H300*Ref!$B$2</f>
        <v>12</v>
      </c>
      <c r="L300" s="17">
        <f>$I300*Ref!$B$3</f>
        <v>0</v>
      </c>
      <c r="M300" s="18">
        <f>$J300*Ref!$B$4</f>
        <v>30.599999999999998</v>
      </c>
      <c r="N300" s="18">
        <f>IF($C300&lt;&gt;"",0,IF($D300&lt;&gt;"",$G300*INDEX(Υλικά!$J$3:$J$130,$F300,1)/INDEX(Υλικά!$E$3:$E$130,$F300,1),0))</f>
        <v>0</v>
      </c>
      <c r="O300" s="19">
        <f t="shared" si="5"/>
        <v>42.599999999999994</v>
      </c>
      <c r="P300" s="3"/>
    </row>
    <row r="301" spans="1:18" x14ac:dyDescent="0.35">
      <c r="A301" s="15">
        <v>44210</v>
      </c>
      <c r="B301" s="7">
        <v>0.84375</v>
      </c>
      <c r="C301" s="3"/>
      <c r="D301" s="3" t="s">
        <v>44</v>
      </c>
      <c r="E301" s="3" t="str">
        <f>IF(C301&lt;&gt;"",INDEX(ΣυνδΑθρ!$I$2:$I$96,MATCH(C301,ΣυνδΑθρ!$A$2:$A$100,0),1),IF(D301&lt;&gt;"",INDEX(Υλικά!$D$3:$D$140,MATCH(D301,Υλικά!$B$3:$B$140,0),1),""))</f>
        <v>pc</v>
      </c>
      <c r="F301" s="10">
        <f>IF(C301&lt;&gt;"",MATCH($C301,ΣυνδΑθρ!$A$2:$A$100,0),IF(D301&lt;&gt;"",MATCH($D301,Υλικά!$B$3:$B$130,0),0))</f>
        <v>18</v>
      </c>
      <c r="G301" s="3">
        <v>8</v>
      </c>
      <c r="H301" s="16">
        <f>IF($C301&lt;&gt;"",$G301*INDEX(ΣυνδΑθρ!$B$2:$B$96,$F301,1)/INDEX(ΣυνδΑθρ!$J$2:$J$96,$F301,1),IF($D301&lt;&gt;"",$G301*INDEX(Υλικά!$G$3:$G$130,$F301,1)/INDEX(Υλικά!$E$3:$E$130,$F301,1),0))</f>
        <v>0.32</v>
      </c>
      <c r="I301" s="17">
        <f>IF($C301&lt;&gt;"",$G301*INDEX(ΣυνδΑθρ!$C$2:$C$100,$F301,1)/INDEX(ΣυνδΑθρ!$J$2:$J$96,$F301,1),IF($D301&lt;&gt;"",$G301*INDEX(Υλικά!$H$3:$H$130,$F301,1)/INDEX(Υλικά!$E$3:$E$130,$F301,1),0))</f>
        <v>2.2399999999999998</v>
      </c>
      <c r="J301" s="18">
        <f>IF($C301&lt;&gt;"",$G301*INDEX(ΣυνδΑθρ!$D$2:$D$96,$F301,1)/INDEX(ΣυνδΑθρ!$J$2:$J$96,$F301,1),IF($D301&lt;&gt;"",$G301*INDEX(Υλικά!$I$3:$I$130,$F301,1)/INDEX(Υλικά!$E$3:$E$130,$F301,1),0))</f>
        <v>3.7600000000000002</v>
      </c>
      <c r="K301" s="16">
        <f>$H301*Ref!$B$2</f>
        <v>1.28</v>
      </c>
      <c r="L301" s="17">
        <f>$I301*Ref!$B$3</f>
        <v>8.9599999999999991</v>
      </c>
      <c r="M301" s="18">
        <f>$J301*Ref!$B$4</f>
        <v>33.840000000000003</v>
      </c>
      <c r="N301" s="18">
        <f>IF($C301&lt;&gt;"",0,IF($D301&lt;&gt;"",$G301*INDEX(Υλικά!$J$3:$J$130,$F301,1)/INDEX(Υλικά!$E$3:$E$130,$F301,1),0))</f>
        <v>0</v>
      </c>
      <c r="O301" s="19">
        <f t="shared" si="5"/>
        <v>44.08</v>
      </c>
      <c r="P301" s="3"/>
    </row>
    <row r="302" spans="1:18" x14ac:dyDescent="0.35">
      <c r="A302" s="15">
        <v>44211</v>
      </c>
      <c r="B302" s="7">
        <v>0.39583333333333331</v>
      </c>
      <c r="C302" s="3"/>
      <c r="D302" s="3" t="s">
        <v>66</v>
      </c>
      <c r="E302" s="3" t="str">
        <f>IF(C302&lt;&gt;"",INDEX(ΣυνδΑθρ!$I$2:$I$96,MATCH(C302,ΣυνδΑθρ!$A$2:$A$100,0),1),IF(D302&lt;&gt;"",INDEX(Υλικά!$D$3:$D$140,MATCH(D302,Υλικά!$B$3:$B$140,0),1),""))</f>
        <v>gr</v>
      </c>
      <c r="F302" s="10">
        <f>IF(C302&lt;&gt;"",MATCH($C302,ΣυνδΑθρ!$A$2:$A$100,0),IF(D302&lt;&gt;"",MATCH($D302,Υλικά!$B$3:$B$130,0),0))</f>
        <v>25</v>
      </c>
      <c r="G302" s="3">
        <v>50</v>
      </c>
      <c r="H302" s="16">
        <f>IF($C302&lt;&gt;"",$G302*INDEX(ΣυνδΑθρ!$B$2:$B$96,$F302,1)/INDEX(ΣυνδΑθρ!$J$2:$J$96,$F302,1),IF($D302&lt;&gt;"",$G302*INDEX(Υλικά!$G$3:$G$130,$F302,1)/INDEX(Υλικά!$E$3:$E$130,$F302,1),0))</f>
        <v>5.05</v>
      </c>
      <c r="I302" s="17">
        <f>IF($C302&lt;&gt;"",$G302*INDEX(ΣυνδΑθρ!$C$2:$C$100,$F302,1)/INDEX(ΣυνδΑθρ!$J$2:$J$96,$F302,1),IF($D302&lt;&gt;"",$G302*INDEX(Υλικά!$H$3:$H$130,$F302,1)/INDEX(Υλικά!$E$3:$E$130,$F302,1),0))</f>
        <v>33.6</v>
      </c>
      <c r="J302" s="18">
        <f>IF($C302&lt;&gt;"",$G302*INDEX(ΣυνδΑθρ!$D$2:$D$96,$F302,1)/INDEX(ΣυνδΑθρ!$J$2:$J$96,$F302,1),IF($D302&lt;&gt;"",$G302*INDEX(Υλικά!$I$3:$I$130,$F302,1)/INDEX(Υλικά!$E$3:$E$130,$F302,1),0))</f>
        <v>2.7</v>
      </c>
      <c r="K302" s="16">
        <f>$H302*Ref!$B$2</f>
        <v>20.2</v>
      </c>
      <c r="L302" s="17">
        <f>$I302*Ref!$B$3</f>
        <v>134.4</v>
      </c>
      <c r="M302" s="18">
        <f>$J302*Ref!$B$4</f>
        <v>24.3</v>
      </c>
      <c r="N302" s="18">
        <f>IF($C302&lt;&gt;"",0,IF($D302&lt;&gt;"",$G302*INDEX(Υλικά!$J$3:$J$130,$F302,1)/INDEX(Υλικά!$E$3:$E$130,$F302,1),0))</f>
        <v>0</v>
      </c>
      <c r="O302" s="19">
        <f t="shared" si="5"/>
        <v>178.9</v>
      </c>
      <c r="P302" s="3"/>
    </row>
    <row r="303" spans="1:18" x14ac:dyDescent="0.35">
      <c r="A303" s="15">
        <v>44211</v>
      </c>
      <c r="B303" s="7">
        <v>0.39583333333333331</v>
      </c>
      <c r="C303" s="3"/>
      <c r="D303" s="3" t="s">
        <v>58</v>
      </c>
      <c r="E303" s="3" t="str">
        <f>IF(C303&lt;&gt;"",INDEX(ΣυνδΑθρ!$I$2:$I$96,MATCH(C303,ΣυνδΑθρ!$A$2:$A$100,0),1),IF(D303&lt;&gt;"",INDEX(Υλικά!$D$3:$D$140,MATCH(D303,Υλικά!$B$3:$B$140,0),1),""))</f>
        <v>gr</v>
      </c>
      <c r="F303" s="10">
        <f>IF(C303&lt;&gt;"",MATCH($C303,ΣυνδΑθρ!$A$2:$A$100,0),IF(D303&lt;&gt;"",MATCH($D303,Υλικά!$B$3:$B$130,0),0))</f>
        <v>12</v>
      </c>
      <c r="G303" s="3">
        <v>250</v>
      </c>
      <c r="H303" s="16">
        <f>IF($C303&lt;&gt;"",$G303*INDEX(ΣυνδΑθρ!$B$2:$B$96,$F303,1)/INDEX(ΣυνδΑθρ!$J$2:$J$96,$F303,1),IF($D303&lt;&gt;"",$G303*INDEX(Υλικά!$G$3:$G$130,$F303,1)/INDEX(Υλικά!$E$3:$E$130,$F303,1),0))</f>
        <v>8.25</v>
      </c>
      <c r="I303" s="17">
        <f>IF($C303&lt;&gt;"",$G303*INDEX(ΣυνδΑθρ!$C$2:$C$100,$F303,1)/INDEX(ΣυνδΑθρ!$J$2:$J$96,$F303,1),IF($D303&lt;&gt;"",$G303*INDEX(Υλικά!$H$3:$H$130,$F303,1)/INDEX(Υλικά!$E$3:$E$130,$F303,1),0))</f>
        <v>11.75</v>
      </c>
      <c r="J303" s="18">
        <f>IF($C303&lt;&gt;"",$G303*INDEX(ΣυνδΑθρ!$D$2:$D$96,$F303,1)/INDEX(ΣυνδΑθρ!$J$2:$J$96,$F303,1),IF($D303&lt;&gt;"",$G303*INDEX(Υλικά!$I$3:$I$130,$F303,1)/INDEX(Υλικά!$E$3:$E$130,$F303,1),0))</f>
        <v>3.75</v>
      </c>
      <c r="K303" s="16">
        <f>$H303*Ref!$B$2</f>
        <v>33</v>
      </c>
      <c r="L303" s="17">
        <f>$I303*Ref!$B$3</f>
        <v>47</v>
      </c>
      <c r="M303" s="18">
        <f>$J303*Ref!$B$4</f>
        <v>33.75</v>
      </c>
      <c r="N303" s="18">
        <f>IF($C303&lt;&gt;"",0,IF($D303&lt;&gt;"",$G303*INDEX(Υλικά!$J$3:$J$130,$F303,1)/INDEX(Υλικά!$E$3:$E$130,$F303,1),0))</f>
        <v>0</v>
      </c>
      <c r="O303" s="19">
        <f t="shared" si="5"/>
        <v>113.75</v>
      </c>
      <c r="P303" s="3"/>
    </row>
    <row r="304" spans="1:18" x14ac:dyDescent="0.35">
      <c r="A304" s="15">
        <v>44211</v>
      </c>
      <c r="B304" s="7">
        <v>0.39583333333333331</v>
      </c>
      <c r="C304" s="3"/>
      <c r="D304" s="3" t="s">
        <v>158</v>
      </c>
      <c r="E304" s="3" t="str">
        <f>IF(C304&lt;&gt;"",INDEX(ΣυνδΑθρ!$I$2:$I$96,MATCH(C304,ΣυνδΑθρ!$A$2:$A$100,0),1),IF(D304&lt;&gt;"",INDEX(Υλικά!$D$3:$D$140,MATCH(D304,Υλικά!$B$3:$B$140,0),1),""))</f>
        <v>gr</v>
      </c>
      <c r="F304" s="10">
        <f>IF(C304&lt;&gt;"",MATCH($C304,ΣυνδΑθρ!$A$2:$A$100,0),IF(D304&lt;&gt;"",MATCH($D304,Υλικά!$B$3:$B$130,0),0))</f>
        <v>65</v>
      </c>
      <c r="G304" s="3">
        <v>50</v>
      </c>
      <c r="H304" s="16">
        <f>IF($C304&lt;&gt;"",$G304*INDEX(ΣυνδΑθρ!$B$2:$B$96,$F304,1)/INDEX(ΣυνδΑθρ!$J$2:$J$96,$F304,1),IF($D304&lt;&gt;"",$G304*INDEX(Υλικά!$G$3:$G$130,$F304,1)/INDEX(Υλικά!$E$3:$E$130,$F304,1),0))</f>
        <v>15</v>
      </c>
      <c r="I304" s="17">
        <f>IF($C304&lt;&gt;"",$G304*INDEX(ΣυνδΑθρ!$C$2:$C$100,$F304,1)/INDEX(ΣυνδΑθρ!$J$2:$J$96,$F304,1),IF($D304&lt;&gt;"",$G304*INDEX(Υλικά!$H$3:$H$130,$F304,1)/INDEX(Υλικά!$E$3:$E$130,$F304,1),0))</f>
        <v>0</v>
      </c>
      <c r="J304" s="18">
        <f>IF($C304&lt;&gt;"",$G304*INDEX(ΣυνδΑθρ!$D$2:$D$96,$F304,1)/INDEX(ΣυνδΑθρ!$J$2:$J$96,$F304,1),IF($D304&lt;&gt;"",$G304*INDEX(Υλικά!$I$3:$I$130,$F304,1)/INDEX(Υλικά!$E$3:$E$130,$F304,1),0))</f>
        <v>17</v>
      </c>
      <c r="K304" s="16">
        <f>$H304*Ref!$B$2</f>
        <v>60</v>
      </c>
      <c r="L304" s="17">
        <f>$I304*Ref!$B$3</f>
        <v>0</v>
      </c>
      <c r="M304" s="18">
        <f>$J304*Ref!$B$4</f>
        <v>153</v>
      </c>
      <c r="N304" s="18">
        <f>IF($C304&lt;&gt;"",0,IF($D304&lt;&gt;"",$G304*INDEX(Υλικά!$J$3:$J$130,$F304,1)/INDEX(Υλικά!$E$3:$E$130,$F304,1),0))</f>
        <v>0</v>
      </c>
      <c r="O304" s="19">
        <f t="shared" si="5"/>
        <v>213</v>
      </c>
      <c r="P304" s="3"/>
    </row>
    <row r="305" spans="1:18" x14ac:dyDescent="0.35">
      <c r="A305" s="15">
        <v>44211</v>
      </c>
      <c r="B305" s="7">
        <v>0.5625</v>
      </c>
      <c r="C305" s="3" t="s">
        <v>161</v>
      </c>
      <c r="D305" s="3"/>
      <c r="E305" s="3" t="str">
        <f>IF(C305&lt;&gt;"",INDEX(ΣυνδΑθρ!$I$2:$I$96,MATCH(C305,ΣυνδΑθρ!$A$2:$A$100,0),1),IF(D305&lt;&gt;"",INDEX(Υλικά!$D$3:$D$140,MATCH(D305,Υλικά!$B$3:$B$140,0),1),""))</f>
        <v>gr</v>
      </c>
      <c r="F305" s="10">
        <f>IF(C305&lt;&gt;"",MATCH($C305,ΣυνδΑθρ!$A$2:$A$100,0),IF(D305&lt;&gt;"",MATCH($D305,Υλικά!$B$3:$B$130,0),0))</f>
        <v>18</v>
      </c>
      <c r="G305" s="3">
        <v>500</v>
      </c>
      <c r="H305" s="16">
        <f>IF($C305&lt;&gt;"",$G305*INDEX(ΣυνδΑθρ!$B$2:$B$96,$F305,1)/INDEX(ΣυνδΑθρ!$J$2:$J$96,$F305,1),IF($D305&lt;&gt;"",$G305*INDEX(Υλικά!$G$3:$G$130,$F305,1)/INDEX(Υλικά!$E$3:$E$130,$F305,1),0))</f>
        <v>24.187142857142856</v>
      </c>
      <c r="I305" s="17">
        <f>IF($C305&lt;&gt;"",$G305*INDEX(ΣυνδΑθρ!$C$2:$C$100,$F305,1)/INDEX(ΣυνδΑθρ!$J$2:$J$96,$F305,1),IF($D305&lt;&gt;"",$G305*INDEX(Υλικά!$H$3:$H$130,$F305,1)/INDEX(Υλικά!$E$3:$E$130,$F305,1),0))</f>
        <v>64.394285714285729</v>
      </c>
      <c r="J305" s="18">
        <f>IF($C305&lt;&gt;"",$G305*INDEX(ΣυνδΑθρ!$D$2:$D$96,$F305,1)/INDEX(ΣυνδΑθρ!$J$2:$J$96,$F305,1),IF($D305&lt;&gt;"",$G305*INDEX(Υλικά!$I$3:$I$130,$F305,1)/INDEX(Υλικά!$E$3:$E$130,$F305,1),0))</f>
        <v>14.594285714285714</v>
      </c>
      <c r="K305" s="16">
        <f>$H305*Ref!$B$2</f>
        <v>96.748571428571424</v>
      </c>
      <c r="L305" s="17">
        <f>$I305*Ref!$B$3</f>
        <v>257.57714285714292</v>
      </c>
      <c r="M305" s="18">
        <f>$J305*Ref!$B$4</f>
        <v>131.34857142857143</v>
      </c>
      <c r="N305" s="18">
        <f>IF($C305&lt;&gt;"",0,IF($D305&lt;&gt;"",$G305*INDEX(Υλικά!$J$3:$J$130,$F305,1)/INDEX(Υλικά!$E$3:$E$130,$F305,1),0))</f>
        <v>0</v>
      </c>
      <c r="O305" s="19">
        <f t="shared" si="5"/>
        <v>485.67428571428582</v>
      </c>
      <c r="P305" s="3"/>
    </row>
    <row r="306" spans="1:18" x14ac:dyDescent="0.35">
      <c r="A306" s="15">
        <v>44211</v>
      </c>
      <c r="B306" s="7">
        <v>0.5625</v>
      </c>
      <c r="C306" s="3"/>
      <c r="D306" s="3" t="s">
        <v>44</v>
      </c>
      <c r="E306" s="3" t="str">
        <f>IF(C306&lt;&gt;"",INDEX(ΣυνδΑθρ!$I$2:$I$96,MATCH(C306,ΣυνδΑθρ!$A$2:$A$100,0),1),IF(D306&lt;&gt;"",INDEX(Υλικά!$D$3:$D$140,MATCH(D306,Υλικά!$B$3:$B$140,0),1),""))</f>
        <v>pc</v>
      </c>
      <c r="F306" s="10">
        <f>IF(C306&lt;&gt;"",MATCH($C306,ΣυνδΑθρ!$A$2:$A$100,0),IF(D306&lt;&gt;"",MATCH($D306,Υλικά!$B$3:$B$130,0),0))</f>
        <v>18</v>
      </c>
      <c r="G306" s="3">
        <v>15</v>
      </c>
      <c r="H306" s="16">
        <f>IF($C306&lt;&gt;"",$G306*INDEX(ΣυνδΑθρ!$B$2:$B$96,$F306,1)/INDEX(ΣυνδΑθρ!$J$2:$J$96,$F306,1),IF($D306&lt;&gt;"",$G306*INDEX(Υλικά!$G$3:$G$130,$F306,1)/INDEX(Υλικά!$E$3:$E$130,$F306,1),0))</f>
        <v>0.6</v>
      </c>
      <c r="I306" s="17">
        <f>IF($C306&lt;&gt;"",$G306*INDEX(ΣυνδΑθρ!$C$2:$C$100,$F306,1)/INDEX(ΣυνδΑθρ!$J$2:$J$96,$F306,1),IF($D306&lt;&gt;"",$G306*INDEX(Υλικά!$H$3:$H$130,$F306,1)/INDEX(Υλικά!$E$3:$E$130,$F306,1),0))</f>
        <v>4.2</v>
      </c>
      <c r="J306" s="18">
        <f>IF($C306&lt;&gt;"",$G306*INDEX(ΣυνδΑθρ!$D$2:$D$96,$F306,1)/INDEX(ΣυνδΑθρ!$J$2:$J$96,$F306,1),IF($D306&lt;&gt;"",$G306*INDEX(Υλικά!$I$3:$I$130,$F306,1)/INDEX(Υλικά!$E$3:$E$130,$F306,1),0))</f>
        <v>7.05</v>
      </c>
      <c r="K306" s="16">
        <f>$H306*Ref!$B$2</f>
        <v>2.4</v>
      </c>
      <c r="L306" s="17">
        <f>$I306*Ref!$B$3</f>
        <v>16.8</v>
      </c>
      <c r="M306" s="18">
        <f>$J306*Ref!$B$4</f>
        <v>63.449999999999996</v>
      </c>
      <c r="N306" s="18">
        <f>IF($C306&lt;&gt;"",0,IF($D306&lt;&gt;"",$G306*INDEX(Υλικά!$J$3:$J$130,$F306,1)/INDEX(Υλικά!$E$3:$E$130,$F306,1),0))</f>
        <v>0</v>
      </c>
      <c r="O306" s="19">
        <f t="shared" si="5"/>
        <v>82.649999999999991</v>
      </c>
      <c r="P306" s="3"/>
    </row>
    <row r="307" spans="1:18" x14ac:dyDescent="0.35">
      <c r="A307" s="15">
        <v>44211</v>
      </c>
      <c r="B307" s="7">
        <v>0.85416666666666663</v>
      </c>
      <c r="C307" s="3"/>
      <c r="D307" s="3" t="s">
        <v>63</v>
      </c>
      <c r="E307" s="3" t="str">
        <f>IF(C307&lt;&gt;"",INDEX(ΣυνδΑθρ!$I$2:$I$96,MATCH(C307,ΣυνδΑθρ!$A$2:$A$100,0),1),IF(D307&lt;&gt;"",INDEX(Υλικά!$D$3:$D$140,MATCH(D307,Υλικά!$B$3:$B$140,0),1),""))</f>
        <v>pc</v>
      </c>
      <c r="F307" s="10">
        <f>IF(C307&lt;&gt;"",MATCH($C307,ΣυνδΑθρ!$A$2:$A$100,0),IF(D307&lt;&gt;"",MATCH($D307,Υλικά!$B$3:$B$130,0),0))</f>
        <v>23</v>
      </c>
      <c r="G307" s="3">
        <v>1</v>
      </c>
      <c r="H307" s="16">
        <f>IF($C307&lt;&gt;"",$G307*INDEX(ΣυνδΑθρ!$B$2:$B$96,$F307,1)/INDEX(ΣυνδΑθρ!$J$2:$J$96,$F307,1),IF($D307&lt;&gt;"",$G307*INDEX(Υλικά!$G$3:$G$130,$F307,1)/INDEX(Υλικά!$E$3:$E$130,$F307,1),0))</f>
        <v>47</v>
      </c>
      <c r="I307" s="17">
        <f>IF($C307&lt;&gt;"",$G307*INDEX(ΣυνδΑθρ!$C$2:$C$100,$F307,1)/INDEX(ΣυνδΑθρ!$J$2:$J$96,$F307,1),IF($D307&lt;&gt;"",$G307*INDEX(Υλικά!$H$3:$H$130,$F307,1)/INDEX(Υλικά!$E$3:$E$130,$F307,1),0))</f>
        <v>0</v>
      </c>
      <c r="J307" s="18">
        <f>IF($C307&lt;&gt;"",$G307*INDEX(ΣυνδΑθρ!$D$2:$D$96,$F307,1)/INDEX(ΣυνδΑθρ!$J$2:$J$96,$F307,1),IF($D307&lt;&gt;"",$G307*INDEX(Υλικά!$I$3:$I$130,$F307,1)/INDEX(Υλικά!$E$3:$E$130,$F307,1),0))</f>
        <v>1.2</v>
      </c>
      <c r="K307" s="16">
        <f>$H307*Ref!$B$2</f>
        <v>188</v>
      </c>
      <c r="L307" s="17">
        <f>$I307*Ref!$B$3</f>
        <v>0</v>
      </c>
      <c r="M307" s="18">
        <f>$J307*Ref!$B$4</f>
        <v>10.799999999999999</v>
      </c>
      <c r="N307" s="18">
        <f>IF($C307&lt;&gt;"",0,IF($D307&lt;&gt;"",$G307*INDEX(Υλικά!$J$3:$J$130,$F307,1)/INDEX(Υλικά!$E$3:$E$130,$F307,1),0))</f>
        <v>0</v>
      </c>
      <c r="O307" s="19">
        <f t="shared" si="5"/>
        <v>198.8</v>
      </c>
      <c r="P307" s="3"/>
    </row>
    <row r="308" spans="1:18" x14ac:dyDescent="0.35">
      <c r="A308" s="15">
        <v>44211</v>
      </c>
      <c r="B308" s="7">
        <v>0.85416666666666663</v>
      </c>
      <c r="C308" s="3"/>
      <c r="D308" s="3" t="s">
        <v>148</v>
      </c>
      <c r="E308" s="3" t="str">
        <f>IF(C308&lt;&gt;"",INDEX(ΣυνδΑθρ!$I$2:$I$96,MATCH(C308,ΣυνδΑθρ!$A$2:$A$100,0),1),IF(D308&lt;&gt;"",INDEX(Υλικά!$D$3:$D$140,MATCH(D308,Υλικά!$B$3:$B$140,0),1),""))</f>
        <v>gr</v>
      </c>
      <c r="F308" s="10">
        <f>IF(C308&lt;&gt;"",MATCH($C308,ΣυνδΑθρ!$A$2:$A$100,0),IF(D308&lt;&gt;"",MATCH($D308,Υλικά!$B$3:$B$130,0),0))</f>
        <v>59</v>
      </c>
      <c r="G308" s="3">
        <v>180</v>
      </c>
      <c r="H308" s="16">
        <f>IF($C308&lt;&gt;"",$G308*INDEX(ΣυνδΑθρ!$B$2:$B$96,$F308,1)/INDEX(ΣυνδΑθρ!$J$2:$J$96,$F308,1),IF($D308&lt;&gt;"",$G308*INDEX(Υλικά!$G$3:$G$130,$F308,1)/INDEX(Υλικά!$E$3:$E$130,$F308,1),0))</f>
        <v>2.34</v>
      </c>
      <c r="I308" s="17">
        <f>IF($C308&lt;&gt;"",$G308*INDEX(ΣυνδΑθρ!$C$2:$C$100,$F308,1)/INDEX(ΣυνδΑθρ!$J$2:$J$96,$F308,1),IF($D308&lt;&gt;"",$G308*INDEX(Υλικά!$H$3:$H$130,$F308,1)/INDEX(Υλικά!$E$3:$E$130,$F308,1),0))</f>
        <v>10.8</v>
      </c>
      <c r="J308" s="18">
        <f>IF($C308&lt;&gt;"",$G308*INDEX(ΣυνδΑθρ!$D$2:$D$96,$F308,1)/INDEX(ΣυνδΑθρ!$J$2:$J$96,$F308,1),IF($D308&lt;&gt;"",$G308*INDEX(Υλικά!$I$3:$I$130,$F308,1)/INDEX(Υλικά!$E$3:$E$130,$F308,1),0))</f>
        <v>0</v>
      </c>
      <c r="K308" s="16">
        <f>$H308*Ref!$B$2</f>
        <v>9.36</v>
      </c>
      <c r="L308" s="17">
        <f>$I308*Ref!$B$3</f>
        <v>43.2</v>
      </c>
      <c r="M308" s="18">
        <f>$J308*Ref!$B$4</f>
        <v>0</v>
      </c>
      <c r="N308" s="18">
        <f>IF($C308&lt;&gt;"",0,IF($D308&lt;&gt;"",$G308*INDEX(Υλικά!$J$3:$J$130,$F308,1)/INDEX(Υλικά!$E$3:$E$130,$F308,1),0))</f>
        <v>0</v>
      </c>
      <c r="O308" s="19">
        <f t="shared" si="5"/>
        <v>52.56</v>
      </c>
      <c r="P308" s="3"/>
    </row>
    <row r="309" spans="1:18" x14ac:dyDescent="0.35">
      <c r="A309" s="15">
        <v>44211</v>
      </c>
      <c r="B309" s="7">
        <v>0.85416666666666696</v>
      </c>
      <c r="C309" s="3"/>
      <c r="D309" s="3" t="s">
        <v>8</v>
      </c>
      <c r="E309" s="3" t="str">
        <f>IF(C309&lt;&gt;"",INDEX(ΣυνδΑθρ!$I$2:$I$96,MATCH(C309,ΣυνδΑθρ!$A$2:$A$100,0),1),IF(D309&lt;&gt;"",INDEX(Υλικά!$D$3:$D$140,MATCH(D309,Υλικά!$B$3:$B$140,0),1),""))</f>
        <v>gr</v>
      </c>
      <c r="F309" s="10">
        <f>IF(C309&lt;&gt;"",MATCH($C309,ΣυνδΑθρ!$A$2:$A$100,0),IF(D309&lt;&gt;"",MATCH($D309,Υλικά!$B$3:$B$130,0),0))</f>
        <v>3</v>
      </c>
      <c r="G309" s="3">
        <v>10</v>
      </c>
      <c r="H309" s="16">
        <f>IF($C309&lt;&gt;"",$G309*INDEX(ΣυνδΑθρ!$B$2:$B$96,$F309,1)/INDEX(ΣυνδΑθρ!$J$2:$J$96,$F309,1),IF($D309&lt;&gt;"",$G309*INDEX(Υλικά!$G$3:$G$130,$F309,1)/INDEX(Υλικά!$E$3:$E$130,$F309,1),0))</f>
        <v>0</v>
      </c>
      <c r="I309" s="17">
        <f>IF($C309&lt;&gt;"",$G309*INDEX(ΣυνδΑθρ!$C$2:$C$100,$F309,1)/INDEX(ΣυνδΑθρ!$J$2:$J$96,$F309,1),IF($D309&lt;&gt;"",$G309*INDEX(Υλικά!$H$3:$H$130,$F309,1)/INDEX(Υλικά!$E$3:$E$130,$F309,1),0))</f>
        <v>0</v>
      </c>
      <c r="J309" s="18">
        <f>IF($C309&lt;&gt;"",$G309*INDEX(ΣυνδΑθρ!$D$2:$D$96,$F309,1)/INDEX(ΣυνδΑθρ!$J$2:$J$96,$F309,1),IF($D309&lt;&gt;"",$G309*INDEX(Υλικά!$I$3:$I$130,$F309,1)/INDEX(Υλικά!$E$3:$E$130,$F309,1),0))</f>
        <v>9.33</v>
      </c>
      <c r="K309" s="16">
        <f>$H309*Ref!$B$2</f>
        <v>0</v>
      </c>
      <c r="L309" s="17">
        <f>$I309*Ref!$B$3</f>
        <v>0</v>
      </c>
      <c r="M309" s="18">
        <f>$J309*Ref!$B$4</f>
        <v>83.97</v>
      </c>
      <c r="N309" s="18">
        <f>IF($C309&lt;&gt;"",0,IF($D309&lt;&gt;"",$G309*INDEX(Υλικά!$J$3:$J$130,$F309,1)/INDEX(Υλικά!$E$3:$E$130,$F309,1),0))</f>
        <v>0</v>
      </c>
      <c r="O309" s="19">
        <f t="shared" si="5"/>
        <v>83.97</v>
      </c>
      <c r="P309" s="3"/>
    </row>
    <row r="310" spans="1:18" x14ac:dyDescent="0.35">
      <c r="A310" s="15">
        <v>44211</v>
      </c>
      <c r="B310" s="7">
        <v>0.85416666666666696</v>
      </c>
      <c r="C310" s="3"/>
      <c r="D310" s="3" t="s">
        <v>169</v>
      </c>
      <c r="E310" s="3" t="e">
        <f>IF(C310&lt;&gt;"",INDEX(ΣυνδΑθρ!$I$2:$I$96,MATCH(C310,ΣυνδΑθρ!$A$2:$A$100,0),1),IF(D310&lt;&gt;"",INDEX(Υλικά!$D$3:$D$140,MATCH(D310,Υλικά!$B$3:$B$140,0),1),""))</f>
        <v>#N/A</v>
      </c>
      <c r="F310" s="10" t="e">
        <f>IF(C310&lt;&gt;"",MATCH($C310,ΣυνδΑθρ!$A$2:$A$100,0),IF(D310&lt;&gt;"",MATCH($D310,Υλικά!$B$3:$B$130,0),0))</f>
        <v>#N/A</v>
      </c>
      <c r="G310" s="3">
        <v>60</v>
      </c>
      <c r="H310" s="16" t="e">
        <f>IF($C310&lt;&gt;"",$G310*INDEX(ΣυνδΑθρ!$B$2:$B$96,$F310,1)/INDEX(ΣυνδΑθρ!$J$2:$J$96,$F310,1),IF($D310&lt;&gt;"",$G310*INDEX(Υλικά!$G$3:$G$130,$F310,1)/INDEX(Υλικά!$E$3:$E$130,$F310,1),0))</f>
        <v>#N/A</v>
      </c>
      <c r="I310" s="17" t="e">
        <f>IF($C310&lt;&gt;"",$G310*INDEX(ΣυνδΑθρ!$C$2:$C$100,$F310,1)/INDEX(ΣυνδΑθρ!$J$2:$J$96,$F310,1),IF($D310&lt;&gt;"",$G310*INDEX(Υλικά!$H$3:$H$130,$F310,1)/INDEX(Υλικά!$E$3:$E$130,$F310,1),0))</f>
        <v>#N/A</v>
      </c>
      <c r="J310" s="18" t="e">
        <f>IF($C310&lt;&gt;"",$G310*INDEX(ΣυνδΑθρ!$D$2:$D$96,$F310,1)/INDEX(ΣυνδΑθρ!$J$2:$J$96,$F310,1),IF($D310&lt;&gt;"",$G310*INDEX(Υλικά!$I$3:$I$130,$F310,1)/INDEX(Υλικά!$E$3:$E$130,$F310,1),0))</f>
        <v>#N/A</v>
      </c>
      <c r="K310" s="16" t="e">
        <f>$H310*Ref!$B$2</f>
        <v>#N/A</v>
      </c>
      <c r="L310" s="17" t="e">
        <f>$I310*Ref!$B$3</f>
        <v>#N/A</v>
      </c>
      <c r="M310" s="18" t="e">
        <f>$J310*Ref!$B$4</f>
        <v>#N/A</v>
      </c>
      <c r="N310" s="18" t="e">
        <f>IF($C310&lt;&gt;"",0,IF($D310&lt;&gt;"",$G310*INDEX(Υλικά!$J$3:$J$130,$F310,1)/INDEX(Υλικά!$E$3:$E$130,$F310,1),0))</f>
        <v>#N/A</v>
      </c>
      <c r="O310" s="19" t="e">
        <f t="shared" si="5"/>
        <v>#N/A</v>
      </c>
      <c r="P310" s="3"/>
    </row>
    <row r="311" spans="1:18" x14ac:dyDescent="0.35">
      <c r="A311" s="15">
        <v>44212</v>
      </c>
      <c r="B311" s="7">
        <v>6.25E-2</v>
      </c>
      <c r="C311" s="3"/>
      <c r="D311" s="3" t="s">
        <v>170</v>
      </c>
      <c r="E311" s="3" t="str">
        <f>IF(C311&lt;&gt;"",INDEX(ΣυνδΑθρ!$I$2:$I$96,MATCH(C311,ΣυνδΑθρ!$A$2:$A$100,0),1),IF(D311&lt;&gt;"",INDEX(Υλικά!$D$3:$D$140,MATCH(D311,Υλικά!$B$3:$B$140,0),1),""))</f>
        <v>gr</v>
      </c>
      <c r="F311" s="10">
        <f>IF(C311&lt;&gt;"",MATCH($C311,ΣυνδΑθρ!$A$2:$A$100,0),IF(D311&lt;&gt;"",MATCH($D311,Υλικά!$B$3:$B$130,0),0))</f>
        <v>72</v>
      </c>
      <c r="G311" s="3">
        <v>10</v>
      </c>
      <c r="H311" s="16">
        <f>IF($C311&lt;&gt;"",$G311*INDEX(ΣυνδΑθρ!$B$2:$B$96,$F311,1)/INDEX(ΣυνδΑθρ!$J$2:$J$96,$F311,1),IF($D311&lt;&gt;"",$G311*INDEX(Υλικά!$G$3:$G$130,$F311,1)/INDEX(Υλικά!$E$3:$E$130,$F311,1),0))</f>
        <v>2.15</v>
      </c>
      <c r="I311" s="17">
        <f>IF($C311&lt;&gt;"",$G311*INDEX(ΣυνδΑθρ!$C$2:$C$100,$F311,1)/INDEX(ΣυνδΑθρ!$J$2:$J$96,$F311,1),IF($D311&lt;&gt;"",$G311*INDEX(Υλικά!$H$3:$H$130,$F311,1)/INDEX(Υλικά!$E$3:$E$130,$F311,1),0))</f>
        <v>2.38</v>
      </c>
      <c r="J311" s="18">
        <f>IF($C311&lt;&gt;"",$G311*INDEX(ΣυνδΑθρ!$D$2:$D$96,$F311,1)/INDEX(ΣυνδΑθρ!$J$2:$J$96,$F311,1),IF($D311&lt;&gt;"",$G311*INDEX(Υλικά!$I$3:$I$130,$F311,1)/INDEX(Υλικά!$E$3:$E$130,$F311,1),0))</f>
        <v>4.93</v>
      </c>
      <c r="K311" s="16">
        <f>$H311*Ref!$B$2</f>
        <v>8.6</v>
      </c>
      <c r="L311" s="17">
        <f>$I311*Ref!$B$3</f>
        <v>9.52</v>
      </c>
      <c r="M311" s="18">
        <f>$J311*Ref!$B$4</f>
        <v>44.37</v>
      </c>
      <c r="N311" s="18">
        <f>IF($C311&lt;&gt;"",0,IF($D311&lt;&gt;"",$G311*INDEX(Υλικά!$J$3:$J$130,$F311,1)/INDEX(Υλικά!$E$3:$E$130,$F311,1),0))</f>
        <v>0</v>
      </c>
      <c r="O311" s="19">
        <f t="shared" si="5"/>
        <v>62.489999999999995</v>
      </c>
      <c r="P311" s="3"/>
    </row>
    <row r="312" spans="1:18" x14ac:dyDescent="0.35">
      <c r="A312" s="15">
        <v>44212</v>
      </c>
      <c r="B312" s="7">
        <v>0.39583333333333331</v>
      </c>
      <c r="C312" s="3"/>
      <c r="D312" s="3" t="s">
        <v>58</v>
      </c>
      <c r="E312" s="3" t="str">
        <f>IF(C312&lt;&gt;"",INDEX(ΣυνδΑθρ!$I$2:$I$96,MATCH(C312,ΣυνδΑθρ!$A$2:$A$100,0),1),IF(D312&lt;&gt;"",INDEX(Υλικά!$D$3:$D$140,MATCH(D312,Υλικά!$B$3:$B$140,0),1),""))</f>
        <v>gr</v>
      </c>
      <c r="F312" s="10">
        <f>IF(C312&lt;&gt;"",MATCH($C312,ΣυνδΑθρ!$A$2:$A$100,0),IF(D312&lt;&gt;"",MATCH($D312,Υλικά!$B$3:$B$130,0),0))</f>
        <v>12</v>
      </c>
      <c r="G312" s="3">
        <v>250</v>
      </c>
      <c r="H312" s="16">
        <f>IF($C312&lt;&gt;"",$G312*INDEX(ΣυνδΑθρ!$B$2:$B$96,$F312,1)/INDEX(ΣυνδΑθρ!$J$2:$J$96,$F312,1),IF($D312&lt;&gt;"",$G312*INDEX(Υλικά!$G$3:$G$130,$F312,1)/INDEX(Υλικά!$E$3:$E$130,$F312,1),0))</f>
        <v>8.25</v>
      </c>
      <c r="I312" s="17">
        <f>IF($C312&lt;&gt;"",$G312*INDEX(ΣυνδΑθρ!$C$2:$C$100,$F312,1)/INDEX(ΣυνδΑθρ!$J$2:$J$96,$F312,1),IF($D312&lt;&gt;"",$G312*INDEX(Υλικά!$H$3:$H$130,$F312,1)/INDEX(Υλικά!$E$3:$E$130,$F312,1),0))</f>
        <v>11.75</v>
      </c>
      <c r="J312" s="18">
        <f>IF($C312&lt;&gt;"",$G312*INDEX(ΣυνδΑθρ!$D$2:$D$96,$F312,1)/INDEX(ΣυνδΑθρ!$J$2:$J$96,$F312,1),IF($D312&lt;&gt;"",$G312*INDEX(Υλικά!$I$3:$I$130,$F312,1)/INDEX(Υλικά!$E$3:$E$130,$F312,1),0))</f>
        <v>3.75</v>
      </c>
      <c r="K312" s="16">
        <f>$H312*Ref!$B$2</f>
        <v>33</v>
      </c>
      <c r="L312" s="17">
        <f>$I312*Ref!$B$3</f>
        <v>47</v>
      </c>
      <c r="M312" s="18">
        <f>$J312*Ref!$B$4</f>
        <v>33.75</v>
      </c>
      <c r="N312" s="18">
        <f>IF($C312&lt;&gt;"",0,IF($D312&lt;&gt;"",$G312*INDEX(Υλικά!$J$3:$J$130,$F312,1)/INDEX(Υλικά!$E$3:$E$130,$F312,1),0))</f>
        <v>0</v>
      </c>
      <c r="O312" s="19">
        <f t="shared" si="5"/>
        <v>113.75</v>
      </c>
      <c r="P312" s="3"/>
    </row>
    <row r="313" spans="1:18" x14ac:dyDescent="0.35">
      <c r="A313" s="15">
        <v>44212</v>
      </c>
      <c r="B313" s="7">
        <v>0.39583333333333331</v>
      </c>
      <c r="C313" s="3"/>
      <c r="D313" s="3" t="s">
        <v>66</v>
      </c>
      <c r="E313" s="3" t="str">
        <f>IF(C313&lt;&gt;"",INDEX(ΣυνδΑθρ!$I$2:$I$96,MATCH(C313,ΣυνδΑθρ!$A$2:$A$100,0),1),IF(D313&lt;&gt;"",INDEX(Υλικά!$D$3:$D$140,MATCH(D313,Υλικά!$B$3:$B$140,0),1),""))</f>
        <v>gr</v>
      </c>
      <c r="F313" s="10">
        <f>IF(C313&lt;&gt;"",MATCH($C313,ΣυνδΑθρ!$A$2:$A$100,0),IF(D313&lt;&gt;"",MATCH($D313,Υλικά!$B$3:$B$130,0),0))</f>
        <v>25</v>
      </c>
      <c r="G313" s="3">
        <v>60</v>
      </c>
      <c r="H313" s="16">
        <f>IF($C313&lt;&gt;"",$G313*INDEX(ΣυνδΑθρ!$B$2:$B$96,$F313,1)/INDEX(ΣυνδΑθρ!$J$2:$J$96,$F313,1),IF($D313&lt;&gt;"",$G313*INDEX(Υλικά!$G$3:$G$130,$F313,1)/INDEX(Υλικά!$E$3:$E$130,$F313,1),0))</f>
        <v>6.06</v>
      </c>
      <c r="I313" s="17">
        <f>IF($C313&lt;&gt;"",$G313*INDEX(ΣυνδΑθρ!$C$2:$C$100,$F313,1)/INDEX(ΣυνδΑθρ!$J$2:$J$96,$F313,1),IF($D313&lt;&gt;"",$G313*INDEX(Υλικά!$H$3:$H$130,$F313,1)/INDEX(Υλικά!$E$3:$E$130,$F313,1),0))</f>
        <v>40.32</v>
      </c>
      <c r="J313" s="18">
        <f>IF($C313&lt;&gt;"",$G313*INDEX(ΣυνδΑθρ!$D$2:$D$96,$F313,1)/INDEX(ΣυνδΑθρ!$J$2:$J$96,$F313,1),IF($D313&lt;&gt;"",$G313*INDEX(Υλικά!$I$3:$I$130,$F313,1)/INDEX(Υλικά!$E$3:$E$130,$F313,1),0))</f>
        <v>3.24</v>
      </c>
      <c r="K313" s="16">
        <f>$H313*Ref!$B$2</f>
        <v>24.24</v>
      </c>
      <c r="L313" s="17">
        <f>$I313*Ref!$B$3</f>
        <v>161.28</v>
      </c>
      <c r="M313" s="18">
        <f>$J313*Ref!$B$4</f>
        <v>29.160000000000004</v>
      </c>
      <c r="N313" s="18">
        <f>IF($C313&lt;&gt;"",0,IF($D313&lt;&gt;"",$G313*INDEX(Υλικά!$J$3:$J$130,$F313,1)/INDEX(Υλικά!$E$3:$E$130,$F313,1),0))</f>
        <v>0</v>
      </c>
      <c r="O313" s="19">
        <f t="shared" si="5"/>
        <v>214.68</v>
      </c>
      <c r="P313" s="3"/>
    </row>
    <row r="314" spans="1:18" x14ac:dyDescent="0.35">
      <c r="A314" s="15">
        <v>44212</v>
      </c>
      <c r="B314" s="7">
        <v>0.39583333333333298</v>
      </c>
      <c r="C314" s="3"/>
      <c r="D314" s="3" t="s">
        <v>158</v>
      </c>
      <c r="E314" s="3" t="str">
        <f>IF(C314&lt;&gt;"",INDEX(ΣυνδΑθρ!$I$2:$I$96,MATCH(C314,ΣυνδΑθρ!$A$2:$A$100,0),1),IF(D314&lt;&gt;"",INDEX(Υλικά!$D$3:$D$140,MATCH(D314,Υλικά!$B$3:$B$140,0),1),""))</f>
        <v>gr</v>
      </c>
      <c r="F314" s="10">
        <f>IF(C314&lt;&gt;"",MATCH($C314,ΣυνδΑθρ!$A$2:$A$100,0),IF(D314&lt;&gt;"",MATCH($D314,Υλικά!$B$3:$B$130,0),0))</f>
        <v>65</v>
      </c>
      <c r="G314" s="3">
        <v>50</v>
      </c>
      <c r="H314" s="16">
        <f>IF($C314&lt;&gt;"",$G314*INDEX(ΣυνδΑθρ!$B$2:$B$96,$F314,1)/INDEX(ΣυνδΑθρ!$J$2:$J$96,$F314,1),IF($D314&lt;&gt;"",$G314*INDEX(Υλικά!$G$3:$G$130,$F314,1)/INDEX(Υλικά!$E$3:$E$130,$F314,1),0))</f>
        <v>15</v>
      </c>
      <c r="I314" s="17">
        <f>IF($C314&lt;&gt;"",$G314*INDEX(ΣυνδΑθρ!$C$2:$C$100,$F314,1)/INDEX(ΣυνδΑθρ!$J$2:$J$96,$F314,1),IF($D314&lt;&gt;"",$G314*INDEX(Υλικά!$H$3:$H$130,$F314,1)/INDEX(Υλικά!$E$3:$E$130,$F314,1),0))</f>
        <v>0</v>
      </c>
      <c r="J314" s="18">
        <f>IF($C314&lt;&gt;"",$G314*INDEX(ΣυνδΑθρ!$D$2:$D$96,$F314,1)/INDEX(ΣυνδΑθρ!$J$2:$J$96,$F314,1),IF($D314&lt;&gt;"",$G314*INDEX(Υλικά!$I$3:$I$130,$F314,1)/INDEX(Υλικά!$E$3:$E$130,$F314,1),0))</f>
        <v>17</v>
      </c>
      <c r="K314" s="16">
        <f>$H314*Ref!$B$2</f>
        <v>60</v>
      </c>
      <c r="L314" s="17">
        <f>$I314*Ref!$B$3</f>
        <v>0</v>
      </c>
      <c r="M314" s="18">
        <f>$J314*Ref!$B$4</f>
        <v>153</v>
      </c>
      <c r="N314" s="18">
        <f>IF($C314&lt;&gt;"",0,IF($D314&lt;&gt;"",$G314*INDEX(Υλικά!$J$3:$J$130,$F314,1)/INDEX(Υλικά!$E$3:$E$130,$F314,1),0))</f>
        <v>0</v>
      </c>
      <c r="O314" s="19">
        <f t="shared" si="5"/>
        <v>213</v>
      </c>
      <c r="P314" s="3"/>
    </row>
    <row r="315" spans="1:18" x14ac:dyDescent="0.35">
      <c r="A315" s="15">
        <v>44212</v>
      </c>
      <c r="B315" s="7">
        <v>0.58333333333333337</v>
      </c>
      <c r="C315" s="3" t="s">
        <v>171</v>
      </c>
      <c r="D315" s="3"/>
      <c r="E315" s="3" t="str">
        <f>IF(C315&lt;&gt;"",INDEX(ΣυνδΑθρ!$I$2:$I$96,MATCH(C315,ΣυνδΑθρ!$A$2:$A$100,0),1),IF(D315&lt;&gt;"",INDEX(Υλικά!$D$3:$D$140,MATCH(D315,Υλικά!$B$3:$B$140,0),1),""))</f>
        <v>pc</v>
      </c>
      <c r="F315" s="10">
        <f>IF(C315&lt;&gt;"",MATCH($C315,ΣυνδΑθρ!$A$2:$A$100,0),IF(D315&lt;&gt;"",MATCH($D315,Υλικά!$B$3:$B$130,0),0))</f>
        <v>20</v>
      </c>
      <c r="G315" s="3">
        <v>0.25</v>
      </c>
      <c r="H315" s="16">
        <f>IF($C315&lt;&gt;"",$G315*INDEX(ΣυνδΑθρ!$B$2:$B$96,$F315,1)/INDEX(ΣυνδΑθρ!$J$2:$J$96,$F315,1),IF($D315&lt;&gt;"",$G315*INDEX(Υλικά!$G$3:$G$130,$F315,1)/INDEX(Υλικά!$E$3:$E$130,$F315,1),0))</f>
        <v>25.105</v>
      </c>
      <c r="I315" s="17">
        <f>IF($C315&lt;&gt;"",$G315*INDEX(ΣυνδΑθρ!$C$2:$C$100,$F315,1)/INDEX(ΣυνδΑθρ!$J$2:$J$96,$F315,1),IF($D315&lt;&gt;"",$G315*INDEX(Υλικά!$H$3:$H$130,$F315,1)/INDEX(Υλικά!$E$3:$E$130,$F315,1),0))</f>
        <v>15.55</v>
      </c>
      <c r="J315" s="18">
        <f>IF($C315&lt;&gt;"",$G315*INDEX(ΣυνδΑθρ!$D$2:$D$96,$F315,1)/INDEX(ΣυνδΑθρ!$J$2:$J$96,$F315,1),IF($D315&lt;&gt;"",$G315*INDEX(Υλικά!$I$3:$I$130,$F315,1)/INDEX(Υλικά!$E$3:$E$130,$F315,1),0))</f>
        <v>33.892499999999998</v>
      </c>
      <c r="K315" s="16">
        <f>$H315*Ref!$B$2</f>
        <v>100.42</v>
      </c>
      <c r="L315" s="17">
        <f>$I315*Ref!$B$3</f>
        <v>62.2</v>
      </c>
      <c r="M315" s="18">
        <f>$J315*Ref!$B$4</f>
        <v>305.03249999999997</v>
      </c>
      <c r="N315" s="18">
        <f>IF($C315&lt;&gt;"",0,IF($D315&lt;&gt;"",$G315*INDEX(Υλικά!$J$3:$J$130,$F315,1)/INDEX(Υλικά!$E$3:$E$130,$F315,1),0))</f>
        <v>0</v>
      </c>
      <c r="O315" s="19">
        <f t="shared" si="5"/>
        <v>467.65249999999997</v>
      </c>
      <c r="P315" s="3"/>
      <c r="Q315" s="26"/>
      <c r="R315" s="26"/>
    </row>
    <row r="316" spans="1:18" x14ac:dyDescent="0.35">
      <c r="A316" s="15">
        <v>44212</v>
      </c>
      <c r="B316" s="7">
        <v>0.58333333333333337</v>
      </c>
      <c r="C316" s="3"/>
      <c r="D316" s="3" t="s">
        <v>148</v>
      </c>
      <c r="E316" s="3" t="str">
        <f>IF(C316&lt;&gt;"",INDEX(ΣυνδΑθρ!$I$2:$I$96,MATCH(C316,ΣυνδΑθρ!$A$2:$A$100,0),1),IF(D316&lt;&gt;"",INDEX(Υλικά!$D$3:$D$140,MATCH(D316,Υλικά!$B$3:$B$140,0),1),""))</f>
        <v>gr</v>
      </c>
      <c r="F316" s="10">
        <f>IF(C316&lt;&gt;"",MATCH($C316,ΣυνδΑθρ!$A$2:$A$100,0),IF(D316&lt;&gt;"",MATCH($D316,Υλικά!$B$3:$B$130,0),0))</f>
        <v>59</v>
      </c>
      <c r="G316" s="3">
        <v>200</v>
      </c>
      <c r="H316" s="16">
        <f>IF($C316&lt;&gt;"",$G316*INDEX(ΣυνδΑθρ!$B$2:$B$96,$F316,1)/INDEX(ΣυνδΑθρ!$J$2:$J$96,$F316,1),IF($D316&lt;&gt;"",$G316*INDEX(Υλικά!$G$3:$G$130,$F316,1)/INDEX(Υλικά!$E$3:$E$130,$F316,1),0))</f>
        <v>2.6</v>
      </c>
      <c r="I316" s="17">
        <f>IF($C316&lt;&gt;"",$G316*INDEX(ΣυνδΑθρ!$C$2:$C$100,$F316,1)/INDEX(ΣυνδΑθρ!$J$2:$J$96,$F316,1),IF($D316&lt;&gt;"",$G316*INDEX(Υλικά!$H$3:$H$130,$F316,1)/INDEX(Υλικά!$E$3:$E$130,$F316,1),0))</f>
        <v>12</v>
      </c>
      <c r="J316" s="18">
        <f>IF($C316&lt;&gt;"",$G316*INDEX(ΣυνδΑθρ!$D$2:$D$96,$F316,1)/INDEX(ΣυνδΑθρ!$J$2:$J$96,$F316,1),IF($D316&lt;&gt;"",$G316*INDEX(Υλικά!$I$3:$I$130,$F316,1)/INDEX(Υλικά!$E$3:$E$130,$F316,1),0))</f>
        <v>0</v>
      </c>
      <c r="K316" s="16">
        <f>$H316*Ref!$B$2</f>
        <v>10.4</v>
      </c>
      <c r="L316" s="17">
        <f>$I316*Ref!$B$3</f>
        <v>48</v>
      </c>
      <c r="M316" s="18">
        <f>$J316*Ref!$B$4</f>
        <v>0</v>
      </c>
      <c r="N316" s="18">
        <f>IF($C316&lt;&gt;"",0,IF($D316&lt;&gt;"",$G316*INDEX(Υλικά!$J$3:$J$130,$F316,1)/INDEX(Υλικά!$E$3:$E$130,$F316,1),0))</f>
        <v>0</v>
      </c>
      <c r="O316" s="19">
        <f t="shared" si="5"/>
        <v>58.4</v>
      </c>
      <c r="P316" s="3"/>
    </row>
    <row r="317" spans="1:18" x14ac:dyDescent="0.35">
      <c r="A317" s="15">
        <v>44212</v>
      </c>
      <c r="B317" s="7">
        <v>0.85416666666666663</v>
      </c>
      <c r="C317" s="3" t="s">
        <v>171</v>
      </c>
      <c r="D317" s="3"/>
      <c r="E317" s="3" t="str">
        <f>IF(C317&lt;&gt;"",INDEX(ΣυνδΑθρ!$I$2:$I$96,MATCH(C317,ΣυνδΑθρ!$A$2:$A$100,0),1),IF(D317&lt;&gt;"",INDEX(Υλικά!$D$3:$D$140,MATCH(D317,Υλικά!$B$3:$B$140,0),1),""))</f>
        <v>pc</v>
      </c>
      <c r="F317" s="10">
        <f>IF(C317&lt;&gt;"",MATCH($C317,ΣυνδΑθρ!$A$2:$A$100,0),IF(D317&lt;&gt;"",MATCH($D317,Υλικά!$B$3:$B$130,0),0))</f>
        <v>20</v>
      </c>
      <c r="G317" s="3">
        <v>0.25</v>
      </c>
      <c r="H317" s="16">
        <f>IF($C317&lt;&gt;"",$G317*INDEX(ΣυνδΑθρ!$B$2:$B$96,$F317,1)/INDEX(ΣυνδΑθρ!$J$2:$J$96,$F317,1),IF($D317&lt;&gt;"",$G317*INDEX(Υλικά!$G$3:$G$130,$F317,1)/INDEX(Υλικά!$E$3:$E$130,$F317,1),0))</f>
        <v>25.105</v>
      </c>
      <c r="I317" s="17">
        <f>IF($C317&lt;&gt;"",$G317*INDEX(ΣυνδΑθρ!$C$2:$C$100,$F317,1)/INDEX(ΣυνδΑθρ!$J$2:$J$96,$F317,1),IF($D317&lt;&gt;"",$G317*INDEX(Υλικά!$H$3:$H$130,$F317,1)/INDEX(Υλικά!$E$3:$E$130,$F317,1),0))</f>
        <v>15.55</v>
      </c>
      <c r="J317" s="18">
        <f>IF($C317&lt;&gt;"",$G317*INDEX(ΣυνδΑθρ!$D$2:$D$96,$F317,1)/INDEX(ΣυνδΑθρ!$J$2:$J$96,$F317,1),IF($D317&lt;&gt;"",$G317*INDEX(Υλικά!$I$3:$I$130,$F317,1)/INDEX(Υλικά!$E$3:$E$130,$F317,1),0))</f>
        <v>33.892499999999998</v>
      </c>
      <c r="K317" s="16">
        <f>$H317*Ref!$B$2</f>
        <v>100.42</v>
      </c>
      <c r="L317" s="17">
        <f>$I317*Ref!$B$3</f>
        <v>62.2</v>
      </c>
      <c r="M317" s="18">
        <f>$J317*Ref!$B$4</f>
        <v>305.03249999999997</v>
      </c>
      <c r="N317" s="18">
        <f>IF($C317&lt;&gt;"",0,IF($D317&lt;&gt;"",$G317*INDEX(Υλικά!$J$3:$J$130,$F317,1)/INDEX(Υλικά!$E$3:$E$130,$F317,1),0))</f>
        <v>0</v>
      </c>
      <c r="O317" s="19">
        <f t="shared" si="5"/>
        <v>467.65249999999997</v>
      </c>
      <c r="P317" s="3"/>
    </row>
    <row r="318" spans="1:18" x14ac:dyDescent="0.35">
      <c r="A318" s="15">
        <v>44212</v>
      </c>
      <c r="B318" s="7">
        <v>0.98958333333333337</v>
      </c>
      <c r="C318" s="3"/>
      <c r="D318" s="3" t="s">
        <v>172</v>
      </c>
      <c r="E318" s="3" t="str">
        <f>IF(C318&lt;&gt;"",INDEX(ΣυνδΑθρ!$I$2:$I$96,MATCH(C318,ΣυνδΑθρ!$A$2:$A$100,0),1),IF(D318&lt;&gt;"",INDEX(Υλικά!$D$3:$D$140,MATCH(D318,Υλικά!$B$3:$B$140,0),1),""))</f>
        <v>gr</v>
      </c>
      <c r="F318" s="10">
        <f>IF(C318&lt;&gt;"",MATCH($C318,ΣυνδΑθρ!$A$2:$A$100,0),IF(D318&lt;&gt;"",MATCH($D318,Υλικά!$B$3:$B$130,0),0))</f>
        <v>73</v>
      </c>
      <c r="G318" s="3">
        <v>150</v>
      </c>
      <c r="H318" s="16">
        <f>IF($C318&lt;&gt;"",$G318*INDEX(ΣυνδΑθρ!$B$2:$B$96,$F318,1)/INDEX(ΣυνδΑθρ!$J$2:$J$96,$F318,1),IF($D318&lt;&gt;"",$G318*INDEX(Υλικά!$G$3:$G$130,$F318,1)/INDEX(Υλικά!$E$3:$E$130,$F318,1),0))</f>
        <v>0.6</v>
      </c>
      <c r="I318" s="17">
        <f>IF($C318&lt;&gt;"",$G318*INDEX(ΣυνδΑθρ!$C$2:$C$100,$F318,1)/INDEX(ΣυνδΑθρ!$J$2:$J$96,$F318,1),IF($D318&lt;&gt;"",$G318*INDEX(Υλικά!$H$3:$H$130,$F318,1)/INDEX(Υλικά!$E$3:$E$130,$F318,1),0))</f>
        <v>22.5</v>
      </c>
      <c r="J318" s="18">
        <f>IF($C318&lt;&gt;"",$G318*INDEX(ΣυνδΑθρ!$D$2:$D$96,$F318,1)/INDEX(ΣυνδΑθρ!$J$2:$J$96,$F318,1),IF($D318&lt;&gt;"",$G318*INDEX(Υλικά!$I$3:$I$130,$F318,1)/INDEX(Υλικά!$E$3:$E$130,$F318,1),0))</f>
        <v>0.15</v>
      </c>
      <c r="K318" s="16">
        <f>$H318*Ref!$B$2</f>
        <v>2.4</v>
      </c>
      <c r="L318" s="17">
        <f>$I318*Ref!$B$3</f>
        <v>90</v>
      </c>
      <c r="M318" s="18">
        <f>$J318*Ref!$B$4</f>
        <v>1.3499999999999999</v>
      </c>
      <c r="N318" s="18">
        <f>IF($C318&lt;&gt;"",0,IF($D318&lt;&gt;"",$G318*INDEX(Υλικά!$J$3:$J$130,$F318,1)/INDEX(Υλικά!$E$3:$E$130,$F318,1),0))</f>
        <v>0</v>
      </c>
      <c r="O318" s="19">
        <f t="shared" si="5"/>
        <v>93.75</v>
      </c>
      <c r="P318" s="3"/>
    </row>
    <row r="319" spans="1:18" x14ac:dyDescent="0.35">
      <c r="A319" s="15">
        <v>44213</v>
      </c>
      <c r="B319" s="7">
        <v>8.3333333333333329E-2</v>
      </c>
      <c r="C319" s="3"/>
      <c r="D319" s="3" t="s">
        <v>170</v>
      </c>
      <c r="E319" s="3" t="str">
        <f>IF(C319&lt;&gt;"",INDEX(ΣυνδΑθρ!$I$2:$I$96,MATCH(C319,ΣυνδΑθρ!$A$2:$A$100,0),1),IF(D319&lt;&gt;"",INDEX(Υλικά!$D$3:$D$140,MATCH(D319,Υλικά!$B$3:$B$140,0),1),""))</f>
        <v>gr</v>
      </c>
      <c r="F319" s="10">
        <f>IF(C319&lt;&gt;"",MATCH($C319,ΣυνδΑθρ!$A$2:$A$100,0),IF(D319&lt;&gt;"",MATCH($D319,Υλικά!$B$3:$B$130,0),0))</f>
        <v>72</v>
      </c>
      <c r="G319" s="3">
        <v>20</v>
      </c>
      <c r="H319" s="16">
        <f>IF($C319&lt;&gt;"",$G319*INDEX(ΣυνδΑθρ!$B$2:$B$96,$F319,1)/INDEX(ΣυνδΑθρ!$J$2:$J$96,$F319,1),IF($D319&lt;&gt;"",$G319*INDEX(Υλικά!$G$3:$G$130,$F319,1)/INDEX(Υλικά!$E$3:$E$130,$F319,1),0))</f>
        <v>4.3</v>
      </c>
      <c r="I319" s="17">
        <f>IF($C319&lt;&gt;"",$G319*INDEX(ΣυνδΑθρ!$C$2:$C$100,$F319,1)/INDEX(ΣυνδΑθρ!$J$2:$J$96,$F319,1),IF($D319&lt;&gt;"",$G319*INDEX(Υλικά!$H$3:$H$130,$F319,1)/INDEX(Υλικά!$E$3:$E$130,$F319,1),0))</f>
        <v>4.76</v>
      </c>
      <c r="J319" s="18">
        <f>IF($C319&lt;&gt;"",$G319*INDEX(ΣυνδΑθρ!$D$2:$D$96,$F319,1)/INDEX(ΣυνδΑθρ!$J$2:$J$96,$F319,1),IF($D319&lt;&gt;"",$G319*INDEX(Υλικά!$I$3:$I$130,$F319,1)/INDEX(Υλικά!$E$3:$E$130,$F319,1),0))</f>
        <v>9.86</v>
      </c>
      <c r="K319" s="16">
        <f>$H319*Ref!$B$2</f>
        <v>17.2</v>
      </c>
      <c r="L319" s="17">
        <f>$I319*Ref!$B$3</f>
        <v>19.04</v>
      </c>
      <c r="M319" s="18">
        <f>$J319*Ref!$B$4</f>
        <v>88.74</v>
      </c>
      <c r="N319" s="18">
        <f>IF($C319&lt;&gt;"",0,IF($D319&lt;&gt;"",$G319*INDEX(Υλικά!$J$3:$J$130,$F319,1)/INDEX(Υλικά!$E$3:$E$130,$F319,1),0))</f>
        <v>0</v>
      </c>
      <c r="O319" s="19">
        <f t="shared" si="5"/>
        <v>124.97999999999999</v>
      </c>
      <c r="P319" s="3"/>
    </row>
    <row r="320" spans="1:18" x14ac:dyDescent="0.35">
      <c r="A320" s="15">
        <v>44213</v>
      </c>
      <c r="B320" s="7">
        <v>0.41666666666666669</v>
      </c>
      <c r="C320" s="3"/>
      <c r="D320" s="3" t="s">
        <v>58</v>
      </c>
      <c r="E320" s="3" t="str">
        <f>IF(C320&lt;&gt;"",INDEX(ΣυνδΑθρ!$I$2:$I$96,MATCH(C320,ΣυνδΑθρ!$A$2:$A$100,0),1),IF(D320&lt;&gt;"",INDEX(Υλικά!$D$3:$D$140,MATCH(D320,Υλικά!$B$3:$B$140,0),1),""))</f>
        <v>gr</v>
      </c>
      <c r="F320" s="10">
        <f>IF(C320&lt;&gt;"",MATCH($C320,ΣυνδΑθρ!$A$2:$A$100,0),IF(D320&lt;&gt;"",MATCH($D320,Υλικά!$B$3:$B$130,0),0))</f>
        <v>12</v>
      </c>
      <c r="G320" s="3">
        <v>250</v>
      </c>
      <c r="H320" s="16">
        <f>IF($C320&lt;&gt;"",$G320*INDEX(ΣυνδΑθρ!$B$2:$B$96,$F320,1)/INDEX(ΣυνδΑθρ!$J$2:$J$96,$F320,1),IF($D320&lt;&gt;"",$G320*INDEX(Υλικά!$G$3:$G$130,$F320,1)/INDEX(Υλικά!$E$3:$E$130,$F320,1),0))</f>
        <v>8.25</v>
      </c>
      <c r="I320" s="17">
        <f>IF($C320&lt;&gt;"",$G320*INDEX(ΣυνδΑθρ!$C$2:$C$100,$F320,1)/INDEX(ΣυνδΑθρ!$J$2:$J$96,$F320,1),IF($D320&lt;&gt;"",$G320*INDEX(Υλικά!$H$3:$H$130,$F320,1)/INDEX(Υλικά!$E$3:$E$130,$F320,1),0))</f>
        <v>11.75</v>
      </c>
      <c r="J320" s="18">
        <f>IF($C320&lt;&gt;"",$G320*INDEX(ΣυνδΑθρ!$D$2:$D$96,$F320,1)/INDEX(ΣυνδΑθρ!$J$2:$J$96,$F320,1),IF($D320&lt;&gt;"",$G320*INDEX(Υλικά!$I$3:$I$130,$F320,1)/INDEX(Υλικά!$E$3:$E$130,$F320,1),0))</f>
        <v>3.75</v>
      </c>
      <c r="K320" s="16">
        <f>$H320*Ref!$B$2</f>
        <v>33</v>
      </c>
      <c r="L320" s="17">
        <f>$I320*Ref!$B$3</f>
        <v>47</v>
      </c>
      <c r="M320" s="18">
        <f>$J320*Ref!$B$4</f>
        <v>33.75</v>
      </c>
      <c r="N320" s="18">
        <f>IF($C320&lt;&gt;"",0,IF($D320&lt;&gt;"",$G320*INDEX(Υλικά!$J$3:$J$130,$F320,1)/INDEX(Υλικά!$E$3:$E$130,$F320,1),0))</f>
        <v>0</v>
      </c>
      <c r="O320" s="19">
        <f t="shared" si="5"/>
        <v>113.75</v>
      </c>
      <c r="P320" s="3"/>
      <c r="Q320" s="26"/>
    </row>
    <row r="321" spans="1:17" x14ac:dyDescent="0.35">
      <c r="A321" s="15">
        <v>44213</v>
      </c>
      <c r="B321" s="7">
        <v>0.41666666666666669</v>
      </c>
      <c r="C321" s="3" t="s">
        <v>166</v>
      </c>
      <c r="D321" s="3"/>
      <c r="E321" s="3" t="str">
        <f>IF(C321&lt;&gt;"",INDEX(ΣυνδΑθρ!$I$2:$I$96,MATCH(C321,ΣυνδΑθρ!$A$2:$A$100,0),1),IF(D321&lt;&gt;"",INDEX(Υλικά!$D$3:$D$140,MATCH(D321,Υλικά!$B$3:$B$140,0),1),""))</f>
        <v>gr</v>
      </c>
      <c r="F321" s="10">
        <f>IF(C321&lt;&gt;"",MATCH($C321,ΣυνδΑθρ!$A$2:$A$100,0),IF(D321&lt;&gt;"",MATCH($D321,Υλικά!$B$3:$B$130,0),0))</f>
        <v>19</v>
      </c>
      <c r="G321" s="3">
        <v>100</v>
      </c>
      <c r="H321" s="16">
        <f>IF($C321&lt;&gt;"",$G321*INDEX(ΣυνδΑθρ!$B$2:$B$96,$F321,1)/INDEX(ΣυνδΑθρ!$J$2:$J$96,$F321,1),IF($D321&lt;&gt;"",$G321*INDEX(Υλικά!$G$3:$G$130,$F321,1)/INDEX(Υλικά!$E$3:$E$130,$F321,1),0))</f>
        <v>7.3071428571428569</v>
      </c>
      <c r="I321" s="17">
        <f>IF($C321&lt;&gt;"",$G321*INDEX(ΣυνδΑθρ!$C$2:$C$100,$F321,1)/INDEX(ΣυνδΑθρ!$J$2:$J$96,$F321,1),IF($D321&lt;&gt;"",$G321*INDEX(Υλικά!$H$3:$H$130,$F321,1)/INDEX(Υλικά!$E$3:$E$130,$F321,1),0))</f>
        <v>46.499999999999993</v>
      </c>
      <c r="J321" s="18">
        <f>IF($C321&lt;&gt;"",$G321*INDEX(ΣυνδΑθρ!$D$2:$D$96,$F321,1)/INDEX(ΣυνδΑθρ!$J$2:$J$96,$F321,1),IF($D321&lt;&gt;"",$G321*INDEX(Υλικά!$I$3:$I$130,$F321,1)/INDEX(Υλικά!$E$3:$E$130,$F321,1),0))</f>
        <v>0.83571428571428585</v>
      </c>
      <c r="K321" s="16">
        <f>$H321*Ref!$B$2</f>
        <v>29.228571428571428</v>
      </c>
      <c r="L321" s="17">
        <f>$I321*Ref!$B$3</f>
        <v>185.99999999999997</v>
      </c>
      <c r="M321" s="18">
        <f>$J321*Ref!$B$4</f>
        <v>7.5214285714285722</v>
      </c>
      <c r="N321" s="18">
        <f>IF($C321&lt;&gt;"",0,IF($D321&lt;&gt;"",$G321*INDEX(Υλικά!$J$3:$J$130,$F321,1)/INDEX(Υλικά!$E$3:$E$130,$F321,1),0))</f>
        <v>0</v>
      </c>
      <c r="O321" s="19">
        <f t="shared" si="5"/>
        <v>222.74999999999997</v>
      </c>
      <c r="P321" s="3"/>
    </row>
    <row r="322" spans="1:17" x14ac:dyDescent="0.35">
      <c r="A322" s="15">
        <v>44213</v>
      </c>
      <c r="B322" s="7">
        <v>0.41666666666666702</v>
      </c>
      <c r="C322" s="3"/>
      <c r="D322" s="3" t="s">
        <v>14</v>
      </c>
      <c r="E322" s="3" t="str">
        <f>IF(C322&lt;&gt;"",INDEX(ΣυνδΑθρ!$I$2:$I$96,MATCH(C322,ΣυνδΑθρ!$A$2:$A$100,0),1),IF(D322&lt;&gt;"",INDEX(Υλικά!$D$3:$D$140,MATCH(D322,Υλικά!$B$3:$B$140,0),1),""))</f>
        <v>slc</v>
      </c>
      <c r="F322" s="10">
        <f>IF(C322&lt;&gt;"",MATCH($C322,ΣυνδΑθρ!$A$2:$A$100,0),IF(D322&lt;&gt;"",MATCH($D322,Υλικά!$B$3:$B$130,0),0))</f>
        <v>7</v>
      </c>
      <c r="G322" s="3">
        <v>4</v>
      </c>
      <c r="H322" s="16">
        <f>IF($C322&lt;&gt;"",$G322*INDEX(ΣυνδΑθρ!$B$2:$B$96,$F322,1)/INDEX(ΣυνδΑθρ!$J$2:$J$96,$F322,1),IF($D322&lt;&gt;"",$G322*INDEX(Υλικά!$G$3:$G$130,$F322,1)/INDEX(Υλικά!$E$3:$E$130,$F322,1),0))</f>
        <v>11.2</v>
      </c>
      <c r="I322" s="17">
        <f>IF($C322&lt;&gt;"",$G322*INDEX(ΣυνδΑθρ!$C$2:$C$100,$F322,1)/INDEX(ΣυνδΑθρ!$J$2:$J$96,$F322,1),IF($D322&lt;&gt;"",$G322*INDEX(Υλικά!$H$3:$H$130,$F322,1)/INDEX(Υλικά!$E$3:$E$130,$F322,1),0))</f>
        <v>3.2</v>
      </c>
      <c r="J322" s="18">
        <f>IF($C322&lt;&gt;"",$G322*INDEX(ΣυνδΑθρ!$D$2:$D$96,$F322,1)/INDEX(ΣυνδΑθρ!$J$2:$J$96,$F322,1),IF($D322&lt;&gt;"",$G322*INDEX(Υλικά!$I$3:$I$130,$F322,1)/INDEX(Υλικά!$E$3:$E$130,$F322,1),0))</f>
        <v>1.6</v>
      </c>
      <c r="K322" s="16">
        <f>$H322*Ref!$B$2</f>
        <v>44.8</v>
      </c>
      <c r="L322" s="17">
        <f>$I322*Ref!$B$3</f>
        <v>12.8</v>
      </c>
      <c r="M322" s="18">
        <f>$J322*Ref!$B$4</f>
        <v>14.4</v>
      </c>
      <c r="N322" s="18">
        <f>IF($C322&lt;&gt;"",0,IF($D322&lt;&gt;"",$G322*INDEX(Υλικά!$J$3:$J$130,$F322,1)/INDEX(Υλικά!$E$3:$E$130,$F322,1),0))</f>
        <v>0</v>
      </c>
      <c r="O322" s="19">
        <f t="shared" si="5"/>
        <v>72</v>
      </c>
      <c r="P322" s="3"/>
    </row>
    <row r="323" spans="1:17" x14ac:dyDescent="0.35">
      <c r="A323" s="15">
        <v>44213</v>
      </c>
      <c r="B323" s="7">
        <v>0.58333333333333337</v>
      </c>
      <c r="C323" s="3"/>
      <c r="D323" s="3" t="s">
        <v>80</v>
      </c>
      <c r="E323" s="3" t="str">
        <f>IF(C323&lt;&gt;"",INDEX(ΣυνδΑθρ!$I$2:$I$96,MATCH(C323,ΣυνδΑθρ!$A$2:$A$100,0),1),IF(D323&lt;&gt;"",INDEX(Υλικά!$D$3:$D$140,MATCH(D323,Υλικά!$B$3:$B$140,0),1),""))</f>
        <v>gr</v>
      </c>
      <c r="F323" s="10">
        <f>IF(C323&lt;&gt;"",MATCH($C323,ΣυνδΑθρ!$A$2:$A$100,0),IF(D323&lt;&gt;"",MATCH($D323,Υλικά!$B$3:$B$130,0),0))</f>
        <v>32</v>
      </c>
      <c r="G323" s="3">
        <v>150</v>
      </c>
      <c r="H323" s="16">
        <f>IF($C323&lt;&gt;"",$G323*INDEX(ΣυνδΑθρ!$B$2:$B$96,$F323,1)/INDEX(ΣυνδΑθρ!$J$2:$J$96,$F323,1),IF($D323&lt;&gt;"",$G323*INDEX(Υλικά!$G$3:$G$130,$F323,1)/INDEX(Υλικά!$E$3:$E$130,$F323,1),0))</f>
        <v>46.5</v>
      </c>
      <c r="I323" s="17">
        <f>IF($C323&lt;&gt;"",$G323*INDEX(ΣυνδΑθρ!$C$2:$C$100,$F323,1)/INDEX(ΣυνδΑθρ!$J$2:$J$96,$F323,1),IF($D323&lt;&gt;"",$G323*INDEX(Υλικά!$H$3:$H$130,$F323,1)/INDEX(Υλικά!$E$3:$E$130,$F323,1),0))</f>
        <v>0</v>
      </c>
      <c r="J323" s="18">
        <f>IF($C323&lt;&gt;"",$G323*INDEX(ΣυνδΑθρ!$D$2:$D$96,$F323,1)/INDEX(ΣυνδΑθρ!$J$2:$J$96,$F323,1),IF($D323&lt;&gt;"",$G323*INDEX(Υλικά!$I$3:$I$130,$F323,1)/INDEX(Υλικά!$E$3:$E$130,$F323,1),0))</f>
        <v>5.4</v>
      </c>
      <c r="K323" s="16">
        <f>$H323*Ref!$B$2</f>
        <v>186</v>
      </c>
      <c r="L323" s="17">
        <f>$I323*Ref!$B$3</f>
        <v>0</v>
      </c>
      <c r="M323" s="18">
        <f>$J323*Ref!$B$4</f>
        <v>48.6</v>
      </c>
      <c r="N323" s="18">
        <f>IF($C323&lt;&gt;"",0,IF($D323&lt;&gt;"",$G323*INDEX(Υλικά!$J$3:$J$130,$F323,1)/INDEX(Υλικά!$E$3:$E$130,$F323,1),0))</f>
        <v>0</v>
      </c>
      <c r="O323" s="19">
        <f t="shared" si="5"/>
        <v>234.6</v>
      </c>
      <c r="P323" s="3"/>
    </row>
    <row r="324" spans="1:17" x14ac:dyDescent="0.35">
      <c r="A324" s="15">
        <v>44213</v>
      </c>
      <c r="B324" s="7">
        <v>0.58333333333333337</v>
      </c>
      <c r="C324" s="3"/>
      <c r="D324" s="3" t="s">
        <v>128</v>
      </c>
      <c r="E324" s="3" t="str">
        <f>IF(C324&lt;&gt;"",INDEX(ΣυνδΑθρ!$I$2:$I$96,MATCH(C324,ΣυνδΑθρ!$A$2:$A$100,0),1),IF(D324&lt;&gt;"",INDEX(Υλικά!$D$3:$D$140,MATCH(D324,Υλικά!$B$3:$B$140,0),1),""))</f>
        <v>gr</v>
      </c>
      <c r="F324" s="10">
        <f>IF(C324&lt;&gt;"",MATCH($C324,ΣυνδΑθρ!$A$2:$A$100,0),IF(D324&lt;&gt;"",MATCH($D324,Υλικά!$B$3:$B$130,0),0))</f>
        <v>50</v>
      </c>
      <c r="G324" s="3">
        <v>200</v>
      </c>
      <c r="H324" s="16">
        <f>IF($C324&lt;&gt;"",$G324*INDEX(ΣυνδΑθρ!$B$2:$B$96,$F324,1)/INDEX(ΣυνδΑθρ!$J$2:$J$96,$F324,1),IF($D324&lt;&gt;"",$G324*INDEX(Υλικά!$G$3:$G$130,$F324,1)/INDEX(Υλικά!$E$3:$E$130,$F324,1),0))</f>
        <v>4</v>
      </c>
      <c r="I324" s="17">
        <f>IF($C324&lt;&gt;"",$G324*INDEX(ΣυνδΑθρ!$C$2:$C$100,$F324,1)/INDEX(ΣυνδΑθρ!$J$2:$J$96,$F324,1),IF($D324&lt;&gt;"",$G324*INDEX(Υλικά!$H$3:$H$130,$F324,1)/INDEX(Υλικά!$E$3:$E$130,$F324,1),0))</f>
        <v>34</v>
      </c>
      <c r="J324" s="18">
        <f>IF($C324&lt;&gt;"",$G324*INDEX(ΣυνδΑθρ!$D$2:$D$96,$F324,1)/INDEX(ΣυνδΑθρ!$J$2:$J$96,$F324,1),IF($D324&lt;&gt;"",$G324*INDEX(Υλικά!$I$3:$I$130,$F324,1)/INDEX(Υλικά!$E$3:$E$130,$F324,1),0))</f>
        <v>0</v>
      </c>
      <c r="K324" s="16">
        <f>$H324*Ref!$B$2</f>
        <v>16</v>
      </c>
      <c r="L324" s="17">
        <f>$I324*Ref!$B$3</f>
        <v>136</v>
      </c>
      <c r="M324" s="18">
        <f>$J324*Ref!$B$4</f>
        <v>0</v>
      </c>
      <c r="N324" s="18">
        <f>IF($C324&lt;&gt;"",0,IF($D324&lt;&gt;"",$G324*INDEX(Υλικά!$J$3:$J$130,$F324,1)/INDEX(Υλικά!$E$3:$E$130,$F324,1),0))</f>
        <v>0</v>
      </c>
      <c r="O324" s="19">
        <f t="shared" si="5"/>
        <v>152</v>
      </c>
      <c r="P324" s="3"/>
    </row>
    <row r="325" spans="1:17" x14ac:dyDescent="0.35">
      <c r="A325" s="15">
        <v>44213</v>
      </c>
      <c r="B325" s="7">
        <v>0.58333333333333337</v>
      </c>
      <c r="C325" s="3"/>
      <c r="D325" s="3" t="s">
        <v>8</v>
      </c>
      <c r="E325" s="3" t="str">
        <f>IF(C325&lt;&gt;"",INDEX(ΣυνδΑθρ!$I$2:$I$96,MATCH(C325,ΣυνδΑθρ!$A$2:$A$100,0),1),IF(D325&lt;&gt;"",INDEX(Υλικά!$D$3:$D$140,MATCH(D325,Υλικά!$B$3:$B$140,0),1),""))</f>
        <v>gr</v>
      </c>
      <c r="F325" s="10">
        <f>IF(C325&lt;&gt;"",MATCH($C325,ΣυνδΑθρ!$A$2:$A$100,0),IF(D325&lt;&gt;"",MATCH($D325,Υλικά!$B$3:$B$130,0),0))</f>
        <v>3</v>
      </c>
      <c r="G325" s="3">
        <v>20</v>
      </c>
      <c r="H325" s="16">
        <f>IF($C325&lt;&gt;"",$G325*INDEX(ΣυνδΑθρ!$B$2:$B$96,$F325,1)/INDEX(ΣυνδΑθρ!$J$2:$J$96,$F325,1),IF($D325&lt;&gt;"",$G325*INDEX(Υλικά!$G$3:$G$130,$F325,1)/INDEX(Υλικά!$E$3:$E$130,$F325,1),0))</f>
        <v>0</v>
      </c>
      <c r="I325" s="17">
        <f>IF($C325&lt;&gt;"",$G325*INDEX(ΣυνδΑθρ!$C$2:$C$100,$F325,1)/INDEX(ΣυνδΑθρ!$J$2:$J$96,$F325,1),IF($D325&lt;&gt;"",$G325*INDEX(Υλικά!$H$3:$H$130,$F325,1)/INDEX(Υλικά!$E$3:$E$130,$F325,1),0))</f>
        <v>0</v>
      </c>
      <c r="J325" s="18">
        <f>IF($C325&lt;&gt;"",$G325*INDEX(ΣυνδΑθρ!$D$2:$D$96,$F325,1)/INDEX(ΣυνδΑθρ!$J$2:$J$96,$F325,1),IF($D325&lt;&gt;"",$G325*INDEX(Υλικά!$I$3:$I$130,$F325,1)/INDEX(Υλικά!$E$3:$E$130,$F325,1),0))</f>
        <v>18.66</v>
      </c>
      <c r="K325" s="16">
        <f>$H325*Ref!$B$2</f>
        <v>0</v>
      </c>
      <c r="L325" s="17">
        <f>$I325*Ref!$B$3</f>
        <v>0</v>
      </c>
      <c r="M325" s="18">
        <f>$J325*Ref!$B$4</f>
        <v>167.94</v>
      </c>
      <c r="N325" s="18">
        <f>IF($C325&lt;&gt;"",0,IF($D325&lt;&gt;"",$G325*INDEX(Υλικά!$J$3:$J$130,$F325,1)/INDEX(Υλικά!$E$3:$E$130,$F325,1),0))</f>
        <v>0</v>
      </c>
      <c r="O325" s="19">
        <f t="shared" si="5"/>
        <v>167.94</v>
      </c>
      <c r="P325" s="3"/>
    </row>
    <row r="326" spans="1:17" x14ac:dyDescent="0.35">
      <c r="A326" s="15">
        <v>44213</v>
      </c>
      <c r="B326" s="7">
        <v>0.58333333333333337</v>
      </c>
      <c r="C326" s="3"/>
      <c r="D326" s="3" t="s">
        <v>98</v>
      </c>
      <c r="E326" s="3" t="str">
        <f>IF(C326&lt;&gt;"",INDEX(ΣυνδΑθρ!$I$2:$I$96,MATCH(C326,ΣυνδΑθρ!$A$2:$A$100,0),1),IF(D326&lt;&gt;"",INDEX(Υλικά!$D$3:$D$140,MATCH(D326,Υλικά!$B$3:$B$140,0),1),""))</f>
        <v>gr</v>
      </c>
      <c r="F326" s="10">
        <f>IF(C326&lt;&gt;"",MATCH($C326,ΣυνδΑθρ!$A$2:$A$100,0),IF(D326&lt;&gt;"",MATCH($D326,Υλικά!$B$3:$B$130,0),0))</f>
        <v>38</v>
      </c>
      <c r="G326" s="3">
        <v>250</v>
      </c>
      <c r="H326" s="16">
        <f>IF($C326&lt;&gt;"",$G326*INDEX(ΣυνδΑθρ!$B$2:$B$96,$F326,1)/INDEX(ΣυνδΑθρ!$J$2:$J$96,$F326,1),IF($D326&lt;&gt;"",$G326*INDEX(Υλικά!$G$3:$G$130,$F326,1)/INDEX(Υλικά!$E$3:$E$130,$F326,1),0))</f>
        <v>0</v>
      </c>
      <c r="I326" s="17">
        <f>IF($C326&lt;&gt;"",$G326*INDEX(ΣυνδΑθρ!$C$2:$C$100,$F326,1)/INDEX(ΣυνδΑθρ!$J$2:$J$96,$F326,1),IF($D326&lt;&gt;"",$G326*INDEX(Υλικά!$H$3:$H$130,$F326,1)/INDEX(Υλικά!$E$3:$E$130,$F326,1),0))</f>
        <v>0</v>
      </c>
      <c r="J326" s="18">
        <f>IF($C326&lt;&gt;"",$G326*INDEX(ΣυνδΑθρ!$D$2:$D$96,$F326,1)/INDEX(ΣυνδΑθρ!$J$2:$J$96,$F326,1),IF($D326&lt;&gt;"",$G326*INDEX(Υλικά!$I$3:$I$130,$F326,1)/INDEX(Υλικά!$E$3:$E$130,$F326,1),0))</f>
        <v>0</v>
      </c>
      <c r="K326" s="16">
        <f>$H326*Ref!$B$2</f>
        <v>0</v>
      </c>
      <c r="L326" s="17">
        <f>$I326*Ref!$B$3</f>
        <v>0</v>
      </c>
      <c r="M326" s="18">
        <f>$J326*Ref!$B$4</f>
        <v>0</v>
      </c>
      <c r="N326" s="18">
        <f>IF($C326&lt;&gt;"",0,IF($D326&lt;&gt;"",$G326*INDEX(Υλικά!$J$3:$J$130,$F326,1)/INDEX(Υλικά!$E$3:$E$130,$F326,1),0))</f>
        <v>342.5</v>
      </c>
      <c r="O326" s="19">
        <f t="shared" si="5"/>
        <v>342.5</v>
      </c>
      <c r="P326" s="3"/>
    </row>
    <row r="327" spans="1:17" x14ac:dyDescent="0.35">
      <c r="A327" s="15">
        <v>44213</v>
      </c>
      <c r="B327" s="7">
        <v>0.85416666666666663</v>
      </c>
      <c r="C327" s="3" t="s">
        <v>166</v>
      </c>
      <c r="D327" s="3"/>
      <c r="E327" s="3" t="str">
        <f>IF(C327&lt;&gt;"",INDEX(ΣυνδΑθρ!$I$2:$I$96,MATCH(C327,ΣυνδΑθρ!$A$2:$A$100,0),1),IF(D327&lt;&gt;"",INDEX(Υλικά!$D$3:$D$140,MATCH(D327,Υλικά!$B$3:$B$140,0),1),""))</f>
        <v>gr</v>
      </c>
      <c r="F327" s="10">
        <f>IF(C327&lt;&gt;"",MATCH($C327,ΣυνδΑθρ!$A$2:$A$100,0),IF(D327&lt;&gt;"",MATCH($D327,Υλικά!$B$3:$B$130,0),0))</f>
        <v>19</v>
      </c>
      <c r="G327" s="3">
        <v>110</v>
      </c>
      <c r="H327" s="16">
        <f>IF($C327&lt;&gt;"",$G327*INDEX(ΣυνδΑθρ!$B$2:$B$96,$F327,1)/INDEX(ΣυνδΑθρ!$J$2:$J$96,$F327,1),IF($D327&lt;&gt;"",$G327*INDEX(Υλικά!$G$3:$G$130,$F327,1)/INDEX(Υλικά!$E$3:$E$130,$F327,1),0))</f>
        <v>8.0378571428571437</v>
      </c>
      <c r="I327" s="17">
        <f>IF($C327&lt;&gt;"",$G327*INDEX(ΣυνδΑθρ!$C$2:$C$100,$F327,1)/INDEX(ΣυνδΑθρ!$J$2:$J$96,$F327,1),IF($D327&lt;&gt;"",$G327*INDEX(Υλικά!$H$3:$H$130,$F327,1)/INDEX(Υλικά!$E$3:$E$130,$F327,1),0))</f>
        <v>51.149999999999991</v>
      </c>
      <c r="J327" s="18">
        <f>IF($C327&lt;&gt;"",$G327*INDEX(ΣυνδΑθρ!$D$2:$D$96,$F327,1)/INDEX(ΣυνδΑθρ!$J$2:$J$96,$F327,1),IF($D327&lt;&gt;"",$G327*INDEX(Υλικά!$I$3:$I$130,$F327,1)/INDEX(Υλικά!$E$3:$E$130,$F327,1),0))</f>
        <v>0.91928571428571437</v>
      </c>
      <c r="K327" s="16">
        <f>$H327*Ref!$B$2</f>
        <v>32.151428571428575</v>
      </c>
      <c r="L327" s="17">
        <f>$I327*Ref!$B$3</f>
        <v>204.59999999999997</v>
      </c>
      <c r="M327" s="18">
        <f>$J327*Ref!$B$4</f>
        <v>8.2735714285714295</v>
      </c>
      <c r="N327" s="18">
        <f>IF($C327&lt;&gt;"",0,IF($D327&lt;&gt;"",$G327*INDEX(Υλικά!$J$3:$J$130,$F327,1)/INDEX(Υλικά!$E$3:$E$130,$F327,1),0))</f>
        <v>0</v>
      </c>
      <c r="O327" s="19">
        <f t="shared" si="5"/>
        <v>245.02499999999998</v>
      </c>
      <c r="P327" s="3"/>
    </row>
    <row r="328" spans="1:17" x14ac:dyDescent="0.35">
      <c r="A328" s="15">
        <v>44213</v>
      </c>
      <c r="B328" s="7">
        <v>0.85416666666666663</v>
      </c>
      <c r="C328" s="3"/>
      <c r="D328" s="3" t="s">
        <v>14</v>
      </c>
      <c r="E328" s="3" t="str">
        <f>IF(C328&lt;&gt;"",INDEX(ΣυνδΑθρ!$I$2:$I$96,MATCH(C328,ΣυνδΑθρ!$A$2:$A$100,0),1),IF(D328&lt;&gt;"",INDEX(Υλικά!$D$3:$D$140,MATCH(D328,Υλικά!$B$3:$B$140,0),1),""))</f>
        <v>slc</v>
      </c>
      <c r="F328" s="10">
        <f>IF(C328&lt;&gt;"",MATCH($C328,ΣυνδΑθρ!$A$2:$A$100,0),IF(D328&lt;&gt;"",MATCH($D328,Υλικά!$B$3:$B$130,0),0))</f>
        <v>7</v>
      </c>
      <c r="G328" s="3">
        <v>4</v>
      </c>
      <c r="H328" s="16">
        <f>IF($C328&lt;&gt;"",$G328*INDEX(ΣυνδΑθρ!$B$2:$B$96,$F328,1)/INDEX(ΣυνδΑθρ!$J$2:$J$96,$F328,1),IF($D328&lt;&gt;"",$G328*INDEX(Υλικά!$G$3:$G$130,$F328,1)/INDEX(Υλικά!$E$3:$E$130,$F328,1),0))</f>
        <v>11.2</v>
      </c>
      <c r="I328" s="17">
        <f>IF($C328&lt;&gt;"",$G328*INDEX(ΣυνδΑθρ!$C$2:$C$100,$F328,1)/INDEX(ΣυνδΑθρ!$J$2:$J$96,$F328,1),IF($D328&lt;&gt;"",$G328*INDEX(Υλικά!$H$3:$H$130,$F328,1)/INDEX(Υλικά!$E$3:$E$130,$F328,1),0))</f>
        <v>3.2</v>
      </c>
      <c r="J328" s="18">
        <f>IF($C328&lt;&gt;"",$G328*INDEX(ΣυνδΑθρ!$D$2:$D$96,$F328,1)/INDEX(ΣυνδΑθρ!$J$2:$J$96,$F328,1),IF($D328&lt;&gt;"",$G328*INDEX(Υλικά!$I$3:$I$130,$F328,1)/INDEX(Υλικά!$E$3:$E$130,$F328,1),0))</f>
        <v>1.6</v>
      </c>
      <c r="K328" s="16">
        <f>$H328*Ref!$B$2</f>
        <v>44.8</v>
      </c>
      <c r="L328" s="17">
        <f>$I328*Ref!$B$3</f>
        <v>12.8</v>
      </c>
      <c r="M328" s="18">
        <f>$J328*Ref!$B$4</f>
        <v>14.4</v>
      </c>
      <c r="N328" s="18">
        <f>IF($C328&lt;&gt;"",0,IF($D328&lt;&gt;"",$G328*INDEX(Υλικά!$J$3:$J$130,$F328,1)/INDEX(Υλικά!$E$3:$E$130,$F328,1),0))</f>
        <v>0</v>
      </c>
      <c r="O328" s="19">
        <f t="shared" si="5"/>
        <v>72</v>
      </c>
      <c r="P328" s="3"/>
    </row>
    <row r="329" spans="1:17" x14ac:dyDescent="0.35">
      <c r="A329" s="15">
        <v>44213</v>
      </c>
      <c r="B329" s="7">
        <v>0.85416666666666663</v>
      </c>
      <c r="C329" s="3"/>
      <c r="D329" s="3" t="s">
        <v>128</v>
      </c>
      <c r="E329" s="3" t="str">
        <f>IF(C329&lt;&gt;"",INDEX(ΣυνδΑθρ!$I$2:$I$96,MATCH(C329,ΣυνδΑθρ!$A$2:$A$100,0),1),IF(D329&lt;&gt;"",INDEX(Υλικά!$D$3:$D$140,MATCH(D329,Υλικά!$B$3:$B$140,0),1),""))</f>
        <v>gr</v>
      </c>
      <c r="F329" s="10">
        <f>IF(C329&lt;&gt;"",MATCH($C329,ΣυνδΑθρ!$A$2:$A$100,0),IF(D329&lt;&gt;"",MATCH($D329,Υλικά!$B$3:$B$130,0),0))</f>
        <v>50</v>
      </c>
      <c r="G329" s="3">
        <v>50</v>
      </c>
      <c r="H329" s="16">
        <f>IF($C329&lt;&gt;"",$G329*INDEX(ΣυνδΑθρ!$B$2:$B$96,$F329,1)/INDEX(ΣυνδΑθρ!$J$2:$J$96,$F329,1),IF($D329&lt;&gt;"",$G329*INDEX(Υλικά!$G$3:$G$130,$F329,1)/INDEX(Υλικά!$E$3:$E$130,$F329,1),0))</f>
        <v>1</v>
      </c>
      <c r="I329" s="17">
        <f>IF($C329&lt;&gt;"",$G329*INDEX(ΣυνδΑθρ!$C$2:$C$100,$F329,1)/INDEX(ΣυνδΑθρ!$J$2:$J$96,$F329,1),IF($D329&lt;&gt;"",$G329*INDEX(Υλικά!$H$3:$H$130,$F329,1)/INDEX(Υλικά!$E$3:$E$130,$F329,1),0))</f>
        <v>8.5</v>
      </c>
      <c r="J329" s="18">
        <f>IF($C329&lt;&gt;"",$G329*INDEX(ΣυνδΑθρ!$D$2:$D$96,$F329,1)/INDEX(ΣυνδΑθρ!$J$2:$J$96,$F329,1),IF($D329&lt;&gt;"",$G329*INDEX(Υλικά!$I$3:$I$130,$F329,1)/INDEX(Υλικά!$E$3:$E$130,$F329,1),0))</f>
        <v>0</v>
      </c>
      <c r="K329" s="16">
        <f>$H329*Ref!$B$2</f>
        <v>4</v>
      </c>
      <c r="L329" s="17">
        <f>$I329*Ref!$B$3</f>
        <v>34</v>
      </c>
      <c r="M329" s="18">
        <f>$J329*Ref!$B$4</f>
        <v>0</v>
      </c>
      <c r="N329" s="18">
        <f>IF($C329&lt;&gt;"",0,IF($D329&lt;&gt;"",$G329*INDEX(Υλικά!$J$3:$J$130,$F329,1)/INDEX(Υλικά!$E$3:$E$130,$F329,1),0))</f>
        <v>0</v>
      </c>
      <c r="O329" s="19">
        <f t="shared" si="5"/>
        <v>38</v>
      </c>
      <c r="P329" s="3"/>
      <c r="Q329" s="26">
        <f>SUM(O319:O329)</f>
        <v>1785.5450000000001</v>
      </c>
    </row>
    <row r="330" spans="1:17" x14ac:dyDescent="0.35">
      <c r="A330" s="15">
        <v>44213</v>
      </c>
      <c r="B330" s="7">
        <v>0.85416666666666663</v>
      </c>
      <c r="C330" s="3"/>
      <c r="D330" s="3" t="s">
        <v>167</v>
      </c>
      <c r="E330" s="3" t="str">
        <f>IF(C330&lt;&gt;"",INDEX(ΣυνδΑθρ!$I$2:$I$96,MATCH(C330,ΣυνδΑθρ!$A$2:$A$100,0),1),IF(D330&lt;&gt;"",INDEX(Υλικά!$D$3:$D$140,MATCH(D330,Υλικά!$B$3:$B$140,0),1),""))</f>
        <v>gr</v>
      </c>
      <c r="F330" s="10">
        <f>IF(C330&lt;&gt;"",MATCH($C330,ΣυνδΑθρ!$A$2:$A$100,0),IF(D330&lt;&gt;"",MATCH($D330,Υλικά!$B$3:$B$130,0),0))</f>
        <v>70</v>
      </c>
      <c r="G330" s="3">
        <v>50</v>
      </c>
      <c r="H330" s="16">
        <f>IF($C330&lt;&gt;"",$G330*INDEX(ΣυνδΑθρ!$B$2:$B$96,$F330,1)/INDEX(ΣυνδΑθρ!$J$2:$J$96,$F330,1),IF($D330&lt;&gt;"",$G330*INDEX(Υλικά!$G$3:$G$130,$F330,1)/INDEX(Υλικά!$E$3:$E$130,$F330,1),0))</f>
        <v>3.55</v>
      </c>
      <c r="I330" s="17">
        <f>IF($C330&lt;&gt;"",$G330*INDEX(ΣυνδΑθρ!$C$2:$C$100,$F330,1)/INDEX(ΣυνδΑθρ!$J$2:$J$96,$F330,1),IF($D330&lt;&gt;"",$G330*INDEX(Υλικά!$H$3:$H$130,$F330,1)/INDEX(Υλικά!$E$3:$E$130,$F330,1),0))</f>
        <v>14.3</v>
      </c>
      <c r="J330" s="18">
        <f>IF($C330&lt;&gt;"",$G330*INDEX(ΣυνδΑθρ!$D$2:$D$96,$F330,1)/INDEX(ΣυνδΑθρ!$J$2:$J$96,$F330,1),IF($D330&lt;&gt;"",$G330*INDEX(Υλικά!$I$3:$I$130,$F330,1)/INDEX(Υλικά!$E$3:$E$130,$F330,1),0))</f>
        <v>6.85</v>
      </c>
      <c r="K330" s="16">
        <f>$H330*Ref!$B$2</f>
        <v>14.2</v>
      </c>
      <c r="L330" s="17">
        <f>$I330*Ref!$B$3</f>
        <v>57.2</v>
      </c>
      <c r="M330" s="18">
        <f>$J330*Ref!$B$4</f>
        <v>61.65</v>
      </c>
      <c r="N330" s="18">
        <f>IF($C330&lt;&gt;"",0,IF($D330&lt;&gt;"",$G330*INDEX(Υλικά!$J$3:$J$130,$F330,1)/INDEX(Υλικά!$E$3:$E$130,$F330,1),0))</f>
        <v>0</v>
      </c>
      <c r="O330" s="19">
        <f t="shared" si="5"/>
        <v>133.05000000000001</v>
      </c>
      <c r="P330" s="3"/>
    </row>
    <row r="331" spans="1:17" x14ac:dyDescent="0.35">
      <c r="A331" s="15">
        <v>44214</v>
      </c>
      <c r="B331" s="7">
        <v>0.35416666666666669</v>
      </c>
      <c r="C331" s="3"/>
      <c r="D331" s="3" t="s">
        <v>58</v>
      </c>
      <c r="E331" s="3" t="str">
        <f>IF(C331&lt;&gt;"",INDEX(ΣυνδΑθρ!$I$2:$I$96,MATCH(C331,ΣυνδΑθρ!$A$2:$A$100,0),1),IF(D331&lt;&gt;"",INDEX(Υλικά!$D$3:$D$140,MATCH(D331,Υλικά!$B$3:$B$140,0),1),""))</f>
        <v>gr</v>
      </c>
      <c r="F331" s="10">
        <f>IF(C331&lt;&gt;"",MATCH($C331,ΣυνδΑθρ!$A$2:$A$100,0),IF(D331&lt;&gt;"",MATCH($D331,Υλικά!$B$3:$B$130,0),0))</f>
        <v>12</v>
      </c>
      <c r="G331" s="3">
        <v>250</v>
      </c>
      <c r="H331" s="16">
        <f>IF($C331&lt;&gt;"",$G331*INDEX(ΣυνδΑθρ!$B$2:$B$96,$F331,1)/INDEX(ΣυνδΑθρ!$J$2:$J$96,$F331,1),IF($D331&lt;&gt;"",$G331*INDEX(Υλικά!$G$3:$G$130,$F331,1)/INDEX(Υλικά!$E$3:$E$130,$F331,1),0))</f>
        <v>8.25</v>
      </c>
      <c r="I331" s="17">
        <f>IF($C331&lt;&gt;"",$G331*INDEX(ΣυνδΑθρ!$C$2:$C$100,$F331,1)/INDEX(ΣυνδΑθρ!$J$2:$J$96,$F331,1),IF($D331&lt;&gt;"",$G331*INDEX(Υλικά!$H$3:$H$130,$F331,1)/INDEX(Υλικά!$E$3:$E$130,$F331,1),0))</f>
        <v>11.75</v>
      </c>
      <c r="J331" s="18">
        <f>IF($C331&lt;&gt;"",$G331*INDEX(ΣυνδΑθρ!$D$2:$D$96,$F331,1)/INDEX(ΣυνδΑθρ!$J$2:$J$96,$F331,1),IF($D331&lt;&gt;"",$G331*INDEX(Υλικά!$I$3:$I$130,$F331,1)/INDEX(Υλικά!$E$3:$E$130,$F331,1),0))</f>
        <v>3.75</v>
      </c>
      <c r="K331" s="16">
        <f>$H331*Ref!$B$2</f>
        <v>33</v>
      </c>
      <c r="L331" s="17">
        <f>$I331*Ref!$B$3</f>
        <v>47</v>
      </c>
      <c r="M331" s="18">
        <f>$J331*Ref!$B$4</f>
        <v>33.75</v>
      </c>
      <c r="N331" s="18">
        <f>IF($C331&lt;&gt;"",0,IF($D331&lt;&gt;"",$G331*INDEX(Υλικά!$J$3:$J$130,$F331,1)/INDEX(Υλικά!$E$3:$E$130,$F331,1),0))</f>
        <v>0</v>
      </c>
      <c r="O331" s="19">
        <f t="shared" si="5"/>
        <v>113.75</v>
      </c>
      <c r="P331" s="3"/>
    </row>
    <row r="332" spans="1:17" x14ac:dyDescent="0.35">
      <c r="A332" s="15">
        <v>44214</v>
      </c>
      <c r="B332" s="7">
        <v>0.35416666666666669</v>
      </c>
      <c r="C332" s="3"/>
      <c r="D332" s="3" t="s">
        <v>14</v>
      </c>
      <c r="E332" s="3" t="str">
        <f>IF(C332&lt;&gt;"",INDEX(ΣυνδΑθρ!$I$2:$I$96,MATCH(C332,ΣυνδΑθρ!$A$2:$A$100,0),1),IF(D332&lt;&gt;"",INDEX(Υλικά!$D$3:$D$140,MATCH(D332,Υλικά!$B$3:$B$140,0),1),""))</f>
        <v>slc</v>
      </c>
      <c r="F332" s="10">
        <f>IF(C332&lt;&gt;"",MATCH($C332,ΣυνδΑθρ!$A$2:$A$100,0),IF(D332&lt;&gt;"",MATCH($D332,Υλικά!$B$3:$B$130,0),0))</f>
        <v>7</v>
      </c>
      <c r="G332" s="3">
        <v>4</v>
      </c>
      <c r="H332" s="16">
        <f>IF($C332&lt;&gt;"",$G332*INDEX(ΣυνδΑθρ!$B$2:$B$96,$F332,1)/INDEX(ΣυνδΑθρ!$J$2:$J$96,$F332,1),IF($D332&lt;&gt;"",$G332*INDEX(Υλικά!$G$3:$G$130,$F332,1)/INDEX(Υλικά!$E$3:$E$130,$F332,1),0))</f>
        <v>11.2</v>
      </c>
      <c r="I332" s="17">
        <f>IF($C332&lt;&gt;"",$G332*INDEX(ΣυνδΑθρ!$C$2:$C$100,$F332,1)/INDEX(ΣυνδΑθρ!$J$2:$J$96,$F332,1),IF($D332&lt;&gt;"",$G332*INDEX(Υλικά!$H$3:$H$130,$F332,1)/INDEX(Υλικά!$E$3:$E$130,$F332,1),0))</f>
        <v>3.2</v>
      </c>
      <c r="J332" s="18">
        <f>IF($C332&lt;&gt;"",$G332*INDEX(ΣυνδΑθρ!$D$2:$D$96,$F332,1)/INDEX(ΣυνδΑθρ!$J$2:$J$96,$F332,1),IF($D332&lt;&gt;"",$G332*INDEX(Υλικά!$I$3:$I$130,$F332,1)/INDEX(Υλικά!$E$3:$E$130,$F332,1),0))</f>
        <v>1.6</v>
      </c>
      <c r="K332" s="16">
        <f>$H332*Ref!$B$2</f>
        <v>44.8</v>
      </c>
      <c r="L332" s="17">
        <f>$I332*Ref!$B$3</f>
        <v>12.8</v>
      </c>
      <c r="M332" s="18">
        <f>$J332*Ref!$B$4</f>
        <v>14.4</v>
      </c>
      <c r="N332" s="18">
        <f>IF($C332&lt;&gt;"",0,IF($D332&lt;&gt;"",$G332*INDEX(Υλικά!$J$3:$J$130,$F332,1)/INDEX(Υλικά!$E$3:$E$130,$F332,1),0))</f>
        <v>0</v>
      </c>
      <c r="O332" s="19">
        <f t="shared" si="5"/>
        <v>72</v>
      </c>
      <c r="P332" s="3"/>
    </row>
    <row r="333" spans="1:17" x14ac:dyDescent="0.35">
      <c r="A333" s="15">
        <v>44214</v>
      </c>
      <c r="B333" s="7">
        <v>0.35416666666666669</v>
      </c>
      <c r="C333" s="3" t="s">
        <v>166</v>
      </c>
      <c r="D333" s="3"/>
      <c r="E333" s="3" t="str">
        <f>IF(C333&lt;&gt;"",INDEX(ΣυνδΑθρ!$I$2:$I$96,MATCH(C333,ΣυνδΑθρ!$A$2:$A$100,0),1),IF(D333&lt;&gt;"",INDEX(Υλικά!$D$3:$D$140,MATCH(D333,Υλικά!$B$3:$B$140,0),1),""))</f>
        <v>gr</v>
      </c>
      <c r="F333" s="10">
        <f>IF(C333&lt;&gt;"",MATCH($C333,ΣυνδΑθρ!$A$2:$A$100,0),IF(D333&lt;&gt;"",MATCH($D333,Υλικά!$B$3:$B$130,0),0))</f>
        <v>19</v>
      </c>
      <c r="G333" s="3">
        <v>110</v>
      </c>
      <c r="H333" s="16">
        <f>IF($C333&lt;&gt;"",$G333*INDEX(ΣυνδΑθρ!$B$2:$B$96,$F333,1)/INDEX(ΣυνδΑθρ!$J$2:$J$96,$F333,1),IF($D333&lt;&gt;"",$G333*INDEX(Υλικά!$G$3:$G$130,$F333,1)/INDEX(Υλικά!$E$3:$E$130,$F333,1),0))</f>
        <v>8.0378571428571437</v>
      </c>
      <c r="I333" s="17">
        <f>IF($C333&lt;&gt;"",$G333*INDEX(ΣυνδΑθρ!$C$2:$C$100,$F333,1)/INDEX(ΣυνδΑθρ!$J$2:$J$96,$F333,1),IF($D333&lt;&gt;"",$G333*INDEX(Υλικά!$H$3:$H$130,$F333,1)/INDEX(Υλικά!$E$3:$E$130,$F333,1),0))</f>
        <v>51.149999999999991</v>
      </c>
      <c r="J333" s="18">
        <f>IF($C333&lt;&gt;"",$G333*INDEX(ΣυνδΑθρ!$D$2:$D$96,$F333,1)/INDEX(ΣυνδΑθρ!$J$2:$J$96,$F333,1),IF($D333&lt;&gt;"",$G333*INDEX(Υλικά!$I$3:$I$130,$F333,1)/INDEX(Υλικά!$E$3:$E$130,$F333,1),0))</f>
        <v>0.91928571428571437</v>
      </c>
      <c r="K333" s="16">
        <f>$H333*Ref!$B$2</f>
        <v>32.151428571428575</v>
      </c>
      <c r="L333" s="17">
        <f>$I333*Ref!$B$3</f>
        <v>204.59999999999997</v>
      </c>
      <c r="M333" s="18">
        <f>$J333*Ref!$B$4</f>
        <v>8.2735714285714295</v>
      </c>
      <c r="N333" s="18">
        <f>IF($C333&lt;&gt;"",0,IF($D333&lt;&gt;"",$G333*INDEX(Υλικά!$J$3:$J$130,$F333,1)/INDEX(Υλικά!$E$3:$E$130,$F333,1),0))</f>
        <v>0</v>
      </c>
      <c r="O333" s="19">
        <f t="shared" si="5"/>
        <v>245.02499999999998</v>
      </c>
      <c r="P333" s="3"/>
    </row>
    <row r="334" spans="1:17" x14ac:dyDescent="0.35">
      <c r="A334" s="15">
        <v>44214</v>
      </c>
      <c r="B334" s="7">
        <v>0.5625</v>
      </c>
      <c r="C334" s="3"/>
      <c r="D334" s="3" t="s">
        <v>80</v>
      </c>
      <c r="E334" s="3" t="str">
        <f>IF(C334&lt;&gt;"",INDEX(ΣυνδΑθρ!$I$2:$I$96,MATCH(C334,ΣυνδΑθρ!$A$2:$A$100,0),1),IF(D334&lt;&gt;"",INDEX(Υλικά!$D$3:$D$140,MATCH(D334,Υλικά!$B$3:$B$140,0),1),""))</f>
        <v>gr</v>
      </c>
      <c r="F334" s="10">
        <f>IF(C334&lt;&gt;"",MATCH($C334,ΣυνδΑθρ!$A$2:$A$100,0),IF(D334&lt;&gt;"",MATCH($D334,Υλικά!$B$3:$B$130,0),0))</f>
        <v>32</v>
      </c>
      <c r="G334" s="3">
        <v>50</v>
      </c>
      <c r="H334" s="16">
        <f>IF($C334&lt;&gt;"",$G334*INDEX(ΣυνδΑθρ!$B$2:$B$96,$F334,1)/INDEX(ΣυνδΑθρ!$J$2:$J$96,$F334,1),IF($D334&lt;&gt;"",$G334*INDEX(Υλικά!$G$3:$G$130,$F334,1)/INDEX(Υλικά!$E$3:$E$130,$F334,1),0))</f>
        <v>15.5</v>
      </c>
      <c r="I334" s="17">
        <f>IF($C334&lt;&gt;"",$G334*INDEX(ΣυνδΑθρ!$C$2:$C$100,$F334,1)/INDEX(ΣυνδΑθρ!$J$2:$J$96,$F334,1),IF($D334&lt;&gt;"",$G334*INDEX(Υλικά!$H$3:$H$130,$F334,1)/INDEX(Υλικά!$E$3:$E$130,$F334,1),0))</f>
        <v>0</v>
      </c>
      <c r="J334" s="18">
        <f>IF($C334&lt;&gt;"",$G334*INDEX(ΣυνδΑθρ!$D$2:$D$96,$F334,1)/INDEX(ΣυνδΑθρ!$J$2:$J$96,$F334,1),IF($D334&lt;&gt;"",$G334*INDEX(Υλικά!$I$3:$I$130,$F334,1)/INDEX(Υλικά!$E$3:$E$130,$F334,1),0))</f>
        <v>1.8</v>
      </c>
      <c r="K334" s="16">
        <f>$H334*Ref!$B$2</f>
        <v>62</v>
      </c>
      <c r="L334" s="17">
        <f>$I334*Ref!$B$3</f>
        <v>0</v>
      </c>
      <c r="M334" s="18">
        <f>$J334*Ref!$B$4</f>
        <v>16.2</v>
      </c>
      <c r="N334" s="18">
        <f>IF($C334&lt;&gt;"",0,IF($D334&lt;&gt;"",$G334*INDEX(Υλικά!$J$3:$J$130,$F334,1)/INDEX(Υλικά!$E$3:$E$130,$F334,1),0))</f>
        <v>0</v>
      </c>
      <c r="O334" s="19">
        <f t="shared" ref="O334:O397" si="6">SUM(K334:N334)</f>
        <v>78.2</v>
      </c>
      <c r="P334" s="3"/>
    </row>
    <row r="335" spans="1:17" x14ac:dyDescent="0.35">
      <c r="A335" s="15">
        <v>44214</v>
      </c>
      <c r="B335" s="7">
        <v>0.5625</v>
      </c>
      <c r="C335" s="3"/>
      <c r="D335" s="3" t="s">
        <v>128</v>
      </c>
      <c r="E335" s="3" t="str">
        <f>IF(C335&lt;&gt;"",INDEX(ΣυνδΑθρ!$I$2:$I$96,MATCH(C335,ΣυνδΑθρ!$A$2:$A$100,0),1),IF(D335&lt;&gt;"",INDEX(Υλικά!$D$3:$D$140,MATCH(D335,Υλικά!$B$3:$B$140,0),1),""))</f>
        <v>gr</v>
      </c>
      <c r="F335" s="10">
        <f>IF(C335&lt;&gt;"",MATCH($C335,ΣυνδΑθρ!$A$2:$A$100,0),IF(D335&lt;&gt;"",MATCH($D335,Υλικά!$B$3:$B$130,0),0))</f>
        <v>50</v>
      </c>
      <c r="G335" s="3">
        <v>100</v>
      </c>
      <c r="H335" s="16">
        <f>IF($C335&lt;&gt;"",$G335*INDEX(ΣυνδΑθρ!$B$2:$B$96,$F335,1)/INDEX(ΣυνδΑθρ!$J$2:$J$96,$F335,1),IF($D335&lt;&gt;"",$G335*INDEX(Υλικά!$G$3:$G$130,$F335,1)/INDEX(Υλικά!$E$3:$E$130,$F335,1),0))</f>
        <v>2</v>
      </c>
      <c r="I335" s="17">
        <f>IF($C335&lt;&gt;"",$G335*INDEX(ΣυνδΑθρ!$C$2:$C$100,$F335,1)/INDEX(ΣυνδΑθρ!$J$2:$J$96,$F335,1),IF($D335&lt;&gt;"",$G335*INDEX(Υλικά!$H$3:$H$130,$F335,1)/INDEX(Υλικά!$E$3:$E$130,$F335,1),0))</f>
        <v>17</v>
      </c>
      <c r="J335" s="18">
        <f>IF($C335&lt;&gt;"",$G335*INDEX(ΣυνδΑθρ!$D$2:$D$96,$F335,1)/INDEX(ΣυνδΑθρ!$J$2:$J$96,$F335,1),IF($D335&lt;&gt;"",$G335*INDEX(Υλικά!$I$3:$I$130,$F335,1)/INDEX(Υλικά!$E$3:$E$130,$F335,1),0))</f>
        <v>0</v>
      </c>
      <c r="K335" s="16">
        <f>$H335*Ref!$B$2</f>
        <v>8</v>
      </c>
      <c r="L335" s="17">
        <f>$I335*Ref!$B$3</f>
        <v>68</v>
      </c>
      <c r="M335" s="18">
        <f>$J335*Ref!$B$4</f>
        <v>0</v>
      </c>
      <c r="N335" s="18">
        <f>IF($C335&lt;&gt;"",0,IF($D335&lt;&gt;"",$G335*INDEX(Υλικά!$J$3:$J$130,$F335,1)/INDEX(Υλικά!$E$3:$E$130,$F335,1),0))</f>
        <v>0</v>
      </c>
      <c r="O335" s="19">
        <f t="shared" si="6"/>
        <v>76</v>
      </c>
      <c r="P335" s="3"/>
    </row>
    <row r="336" spans="1:17" x14ac:dyDescent="0.35">
      <c r="A336" s="15">
        <v>44214</v>
      </c>
      <c r="B336" s="7">
        <v>0.5625</v>
      </c>
      <c r="C336" s="3"/>
      <c r="D336" s="3" t="s">
        <v>174</v>
      </c>
      <c r="E336" s="3" t="str">
        <f>IF(C336&lt;&gt;"",INDEX(ΣυνδΑθρ!$I$2:$I$96,MATCH(C336,ΣυνδΑθρ!$A$2:$A$100,0),1),IF(D336&lt;&gt;"",INDEX(Υλικά!$D$3:$D$140,MATCH(D336,Υλικά!$B$3:$B$140,0),1),""))</f>
        <v>gr</v>
      </c>
      <c r="F336" s="10">
        <f>IF(C336&lt;&gt;"",MATCH($C336,ΣυνδΑθρ!$A$2:$A$100,0),IF(D336&lt;&gt;"",MATCH($D336,Υλικά!$B$3:$B$130,0),0))</f>
        <v>75</v>
      </c>
      <c r="G336" s="3">
        <v>100</v>
      </c>
      <c r="H336" s="16">
        <f>IF($C336&lt;&gt;"",$G336*INDEX(ΣυνδΑθρ!$B$2:$B$96,$F336,1)/INDEX(ΣυνδΑθρ!$J$2:$J$96,$F336,1),IF($D336&lt;&gt;"",$G336*INDEX(Υλικά!$G$3:$G$130,$F336,1)/INDEX(Υλικά!$E$3:$E$130,$F336,1),0))</f>
        <v>1.4</v>
      </c>
      <c r="I336" s="17">
        <f>IF($C336&lt;&gt;"",$G336*INDEX(ΣυνδΑθρ!$C$2:$C$100,$F336,1)/INDEX(ΣυνδΑθρ!$J$2:$J$96,$F336,1),IF($D336&lt;&gt;"",$G336*INDEX(Υλικά!$H$3:$H$130,$F336,1)/INDEX(Υλικά!$E$3:$E$130,$F336,1),0))</f>
        <v>2.9</v>
      </c>
      <c r="J336" s="18">
        <f>IF($C336&lt;&gt;"",$G336*INDEX(ΣυνδΑθρ!$D$2:$D$96,$F336,1)/INDEX(ΣυνδΑθρ!$J$2:$J$96,$F336,1),IF($D336&lt;&gt;"",$G336*INDEX(Υλικά!$I$3:$I$130,$F336,1)/INDEX(Υλικά!$E$3:$E$130,$F336,1),0))</f>
        <v>0.2</v>
      </c>
      <c r="K336" s="16">
        <f>$H336*Ref!$B$2</f>
        <v>5.6</v>
      </c>
      <c r="L336" s="17">
        <f>$I336*Ref!$B$3</f>
        <v>11.6</v>
      </c>
      <c r="M336" s="18">
        <f>$J336*Ref!$B$4</f>
        <v>1.8</v>
      </c>
      <c r="N336" s="18">
        <f>IF($C336&lt;&gt;"",0,IF($D336&lt;&gt;"",$G336*INDEX(Υλικά!$J$3:$J$130,$F336,1)/INDEX(Υλικά!$E$3:$E$130,$F336,1),0))</f>
        <v>0</v>
      </c>
      <c r="O336" s="19">
        <f t="shared" si="6"/>
        <v>19</v>
      </c>
      <c r="P336" s="3"/>
    </row>
    <row r="337" spans="1:16" x14ac:dyDescent="0.35">
      <c r="A337" s="15">
        <v>44214</v>
      </c>
      <c r="B337" s="7">
        <v>0.5625</v>
      </c>
      <c r="C337" s="3"/>
      <c r="D337" s="3" t="s">
        <v>43</v>
      </c>
      <c r="E337" s="3" t="str">
        <f>IF(C337&lt;&gt;"",INDEX(ΣυνδΑθρ!$I$2:$I$96,MATCH(C337,ΣυνδΑθρ!$A$2:$A$100,0),1),IF(D337&lt;&gt;"",INDEX(Υλικά!$D$3:$D$140,MATCH(D337,Υλικά!$B$3:$B$140,0),1),""))</f>
        <v>gr</v>
      </c>
      <c r="F337" s="10">
        <f>IF(C337&lt;&gt;"",MATCH($C337,ΣυνδΑθρ!$A$2:$A$100,0),IF(D337&lt;&gt;"",MATCH($D337,Υλικά!$B$3:$B$130,0),0))</f>
        <v>17</v>
      </c>
      <c r="G337" s="3">
        <v>50</v>
      </c>
      <c r="H337" s="16">
        <f>IF($C337&lt;&gt;"",$G337*INDEX(ΣυνδΑθρ!$B$2:$B$96,$F337,1)/INDEX(ΣυνδΑθρ!$J$2:$J$96,$F337,1),IF($D337&lt;&gt;"",$G337*INDEX(Υλικά!$G$3:$G$130,$F337,1)/INDEX(Υλικά!$E$3:$E$130,$F337,1),0))</f>
        <v>0.35</v>
      </c>
      <c r="I337" s="17">
        <f>IF($C337&lt;&gt;"",$G337*INDEX(ΣυνδΑθρ!$C$2:$C$100,$F337,1)/INDEX(ΣυνδΑθρ!$J$2:$J$96,$F337,1),IF($D337&lt;&gt;"",$G337*INDEX(Υλικά!$H$3:$H$130,$F337,1)/INDEX(Υλικά!$E$3:$E$130,$F337,1),0))</f>
        <v>1.8</v>
      </c>
      <c r="J337" s="18">
        <f>IF($C337&lt;&gt;"",$G337*INDEX(ΣυνδΑθρ!$D$2:$D$96,$F337,1)/INDEX(ΣυνδΑθρ!$J$2:$J$96,$F337,1),IF($D337&lt;&gt;"",$G337*INDEX(Υλικά!$I$3:$I$130,$F337,1)/INDEX(Υλικά!$E$3:$E$130,$F337,1),0))</f>
        <v>0.05</v>
      </c>
      <c r="K337" s="16">
        <f>$H337*Ref!$B$2</f>
        <v>1.4</v>
      </c>
      <c r="L337" s="17">
        <f>$I337*Ref!$B$3</f>
        <v>7.2</v>
      </c>
      <c r="M337" s="18">
        <f>$J337*Ref!$B$4</f>
        <v>0.45</v>
      </c>
      <c r="N337" s="18">
        <f>IF($C337&lt;&gt;"",0,IF($D337&lt;&gt;"",$G337*INDEX(Υλικά!$J$3:$J$130,$F337,1)/INDEX(Υλικά!$E$3:$E$130,$F337,1),0))</f>
        <v>0</v>
      </c>
      <c r="O337" s="19">
        <f t="shared" si="6"/>
        <v>9.0499999999999989</v>
      </c>
      <c r="P337" s="3"/>
    </row>
    <row r="338" spans="1:16" x14ac:dyDescent="0.35">
      <c r="A338" s="15">
        <v>44214</v>
      </c>
      <c r="B338" s="7">
        <v>0.5625</v>
      </c>
      <c r="C338" s="3"/>
      <c r="D338" s="3" t="s">
        <v>42</v>
      </c>
      <c r="E338" s="3" t="str">
        <f>IF(C338&lt;&gt;"",INDEX(ΣυνδΑθρ!$I$2:$I$96,MATCH(C338,ΣυνδΑθρ!$A$2:$A$100,0),1),IF(D338&lt;&gt;"",INDEX(Υλικά!$D$3:$D$140,MATCH(D338,Υλικά!$B$3:$B$140,0),1),""))</f>
        <v>gr</v>
      </c>
      <c r="F338" s="10">
        <f>IF(C338&lt;&gt;"",MATCH($C338,ΣυνδΑθρ!$A$2:$A$100,0),IF(D338&lt;&gt;"",MATCH($D338,Υλικά!$B$3:$B$130,0),0))</f>
        <v>16</v>
      </c>
      <c r="G338" s="3">
        <v>100</v>
      </c>
      <c r="H338" s="16">
        <f>IF($C338&lt;&gt;"",$G338*INDEX(ΣυνδΑθρ!$B$2:$B$96,$F338,1)/INDEX(ΣυνδΑθρ!$J$2:$J$96,$F338,1),IF($D338&lt;&gt;"",$G338*INDEX(Υλικά!$G$3:$G$130,$F338,1)/INDEX(Υλικά!$E$3:$E$130,$F338,1),0))</f>
        <v>0.9</v>
      </c>
      <c r="I338" s="17">
        <f>IF($C338&lt;&gt;"",$G338*INDEX(ΣυνδΑθρ!$C$2:$C$100,$F338,1)/INDEX(ΣυνδΑθρ!$J$2:$J$96,$F338,1),IF($D338&lt;&gt;"",$G338*INDEX(Υλικά!$H$3:$H$130,$F338,1)/INDEX(Υλικά!$E$3:$E$130,$F338,1),0))</f>
        <v>3.9</v>
      </c>
      <c r="J338" s="18">
        <f>IF($C338&lt;&gt;"",$G338*INDEX(ΣυνδΑθρ!$D$2:$D$96,$F338,1)/INDEX(ΣυνδΑθρ!$J$2:$J$96,$F338,1),IF($D338&lt;&gt;"",$G338*INDEX(Υλικά!$I$3:$I$130,$F338,1)/INDEX(Υλικά!$E$3:$E$130,$F338,1),0))</f>
        <v>0.2</v>
      </c>
      <c r="K338" s="16">
        <f>$H338*Ref!$B$2</f>
        <v>3.6</v>
      </c>
      <c r="L338" s="17">
        <f>$I338*Ref!$B$3</f>
        <v>15.6</v>
      </c>
      <c r="M338" s="18">
        <f>$J338*Ref!$B$4</f>
        <v>1.8</v>
      </c>
      <c r="N338" s="18">
        <f>IF($C338&lt;&gt;"",0,IF($D338&lt;&gt;"",$G338*INDEX(Υλικά!$J$3:$J$130,$F338,1)/INDEX(Υλικά!$E$3:$E$130,$F338,1),0))</f>
        <v>0</v>
      </c>
      <c r="O338" s="19">
        <f t="shared" si="6"/>
        <v>21</v>
      </c>
      <c r="P338" s="3"/>
    </row>
    <row r="339" spans="1:16" x14ac:dyDescent="0.35">
      <c r="A339" s="15">
        <v>44214</v>
      </c>
      <c r="B339" s="7">
        <v>0.5625</v>
      </c>
      <c r="C339" s="3"/>
      <c r="D339" s="3" t="s">
        <v>8</v>
      </c>
      <c r="E339" s="3" t="str">
        <f>IF(C339&lt;&gt;"",INDEX(ΣυνδΑθρ!$I$2:$I$96,MATCH(C339,ΣυνδΑθρ!$A$2:$A$100,0),1),IF(D339&lt;&gt;"",INDEX(Υλικά!$D$3:$D$140,MATCH(D339,Υλικά!$B$3:$B$140,0),1),""))</f>
        <v>gr</v>
      </c>
      <c r="F339" s="10">
        <f>IF(C339&lt;&gt;"",MATCH($C339,ΣυνδΑθρ!$A$2:$A$100,0),IF(D339&lt;&gt;"",MATCH($D339,Υλικά!$B$3:$B$130,0),0))</f>
        <v>3</v>
      </c>
      <c r="G339" s="3">
        <v>10</v>
      </c>
      <c r="H339" s="16">
        <f>IF($C339&lt;&gt;"",$G339*INDEX(ΣυνδΑθρ!$B$2:$B$96,$F339,1)/INDEX(ΣυνδΑθρ!$J$2:$J$96,$F339,1),IF($D339&lt;&gt;"",$G339*INDEX(Υλικά!$G$3:$G$130,$F339,1)/INDEX(Υλικά!$E$3:$E$130,$F339,1),0))</f>
        <v>0</v>
      </c>
      <c r="I339" s="17">
        <f>IF($C339&lt;&gt;"",$G339*INDEX(ΣυνδΑθρ!$C$2:$C$100,$F339,1)/INDEX(ΣυνδΑθρ!$J$2:$J$96,$F339,1),IF($D339&lt;&gt;"",$G339*INDEX(Υλικά!$H$3:$H$130,$F339,1)/INDEX(Υλικά!$E$3:$E$130,$F339,1),0))</f>
        <v>0</v>
      </c>
      <c r="J339" s="18">
        <f>IF($C339&lt;&gt;"",$G339*INDEX(ΣυνδΑθρ!$D$2:$D$96,$F339,1)/INDEX(ΣυνδΑθρ!$J$2:$J$96,$F339,1),IF($D339&lt;&gt;"",$G339*INDEX(Υλικά!$I$3:$I$130,$F339,1)/INDEX(Υλικά!$E$3:$E$130,$F339,1),0))</f>
        <v>9.33</v>
      </c>
      <c r="K339" s="16">
        <f>$H339*Ref!$B$2</f>
        <v>0</v>
      </c>
      <c r="L339" s="17">
        <f>$I339*Ref!$B$3</f>
        <v>0</v>
      </c>
      <c r="M339" s="18">
        <f>$J339*Ref!$B$4</f>
        <v>83.97</v>
      </c>
      <c r="N339" s="18">
        <f>IF($C339&lt;&gt;"",0,IF($D339&lt;&gt;"",$G339*INDEX(Υλικά!$J$3:$J$130,$F339,1)/INDEX(Υλικά!$E$3:$E$130,$F339,1),0))</f>
        <v>0</v>
      </c>
      <c r="O339" s="19">
        <f t="shared" si="6"/>
        <v>83.97</v>
      </c>
      <c r="P339" s="3"/>
    </row>
    <row r="340" spans="1:16" x14ac:dyDescent="0.35">
      <c r="A340" s="15">
        <v>44214</v>
      </c>
      <c r="B340" s="7">
        <v>0.75</v>
      </c>
      <c r="C340" s="3"/>
      <c r="D340" s="3" t="s">
        <v>133</v>
      </c>
      <c r="E340" s="3" t="str">
        <f>IF(C340&lt;&gt;"",INDEX(ΣυνδΑθρ!$I$2:$I$96,MATCH(C340,ΣυνδΑθρ!$A$2:$A$100,0),1),IF(D340&lt;&gt;"",INDEX(Υλικά!$D$3:$D$140,MATCH(D340,Υλικά!$B$3:$B$140,0),1),""))</f>
        <v>gr</v>
      </c>
      <c r="F340" s="10">
        <f>IF(C340&lt;&gt;"",MATCH($C340,ΣυνδΑθρ!$A$2:$A$100,0),IF(D340&lt;&gt;"",MATCH($D340,Υλικά!$B$3:$B$130,0),0))</f>
        <v>52</v>
      </c>
      <c r="G340" s="3">
        <v>25</v>
      </c>
      <c r="H340" s="16">
        <f>IF($C340&lt;&gt;"",$G340*INDEX(ΣυνδΑθρ!$B$2:$B$96,$F340,1)/INDEX(ΣυνδΑθρ!$J$2:$J$96,$F340,1),IF($D340&lt;&gt;"",$G340*INDEX(Υλικά!$G$3:$G$130,$F340,1)/INDEX(Υλικά!$E$3:$E$130,$F340,1),0))</f>
        <v>1.1000000000000001</v>
      </c>
      <c r="I340" s="17">
        <f>IF($C340&lt;&gt;"",$G340*INDEX(ΣυνδΑθρ!$C$2:$C$100,$F340,1)/INDEX(ΣυνδΑθρ!$J$2:$J$96,$F340,1),IF($D340&lt;&gt;"",$G340*INDEX(Υλικά!$H$3:$H$130,$F340,1)/INDEX(Υλικά!$E$3:$E$130,$F340,1),0))</f>
        <v>13.625</v>
      </c>
      <c r="J340" s="18">
        <f>IF($C340&lt;&gt;"",$G340*INDEX(ΣυνδΑθρ!$D$2:$D$96,$F340,1)/INDEX(ΣυνδΑθρ!$J$2:$J$96,$F340,1),IF($D340&lt;&gt;"",$G340*INDEX(Υλικά!$I$3:$I$130,$F340,1)/INDEX(Υλικά!$E$3:$E$130,$F340,1),0))</f>
        <v>7.625</v>
      </c>
      <c r="K340" s="16">
        <f>$H340*Ref!$B$2</f>
        <v>4.4000000000000004</v>
      </c>
      <c r="L340" s="17">
        <f>$I340*Ref!$B$3</f>
        <v>54.5</v>
      </c>
      <c r="M340" s="18">
        <f>$J340*Ref!$B$4</f>
        <v>68.625</v>
      </c>
      <c r="N340" s="18">
        <f>IF($C340&lt;&gt;"",0,IF($D340&lt;&gt;"",$G340*INDEX(Υλικά!$J$3:$J$130,$F340,1)/INDEX(Υλικά!$E$3:$E$130,$F340,1),0))</f>
        <v>0</v>
      </c>
      <c r="O340" s="19">
        <f t="shared" si="6"/>
        <v>127.52500000000001</v>
      </c>
      <c r="P340" s="3"/>
    </row>
    <row r="341" spans="1:16" x14ac:dyDescent="0.35">
      <c r="A341" s="15">
        <v>44214</v>
      </c>
      <c r="B341" s="7">
        <v>0.84027777777777779</v>
      </c>
      <c r="C341" s="3"/>
      <c r="D341" s="3" t="s">
        <v>169</v>
      </c>
      <c r="E341" s="3" t="e">
        <f>IF(C341&lt;&gt;"",INDEX(ΣυνδΑθρ!$I$2:$I$96,MATCH(C341,ΣυνδΑθρ!$A$2:$A$100,0),1),IF(D341&lt;&gt;"",INDEX(Υλικά!$D$3:$D$140,MATCH(D341,Υλικά!$B$3:$B$140,0),1),""))</f>
        <v>#N/A</v>
      </c>
      <c r="F341" s="10" t="e">
        <f>IF(C341&lt;&gt;"",MATCH($C341,ΣυνδΑθρ!$A$2:$A$100,0),IF(D341&lt;&gt;"",MATCH($D341,Υλικά!$B$3:$B$130,0),0))</f>
        <v>#N/A</v>
      </c>
      <c r="G341" s="3">
        <v>100</v>
      </c>
      <c r="H341" s="16" t="e">
        <f>IF($C341&lt;&gt;"",$G341*INDEX(ΣυνδΑθρ!$B$2:$B$96,$F341,1)/INDEX(ΣυνδΑθρ!$J$2:$J$96,$F341,1),IF($D341&lt;&gt;"",$G341*INDEX(Υλικά!$G$3:$G$130,$F341,1)/INDEX(Υλικά!$E$3:$E$130,$F341,1),0))</f>
        <v>#N/A</v>
      </c>
      <c r="I341" s="17" t="e">
        <f>IF($C341&lt;&gt;"",$G341*INDEX(ΣυνδΑθρ!$C$2:$C$100,$F341,1)/INDEX(ΣυνδΑθρ!$J$2:$J$96,$F341,1),IF($D341&lt;&gt;"",$G341*INDEX(Υλικά!$H$3:$H$130,$F341,1)/INDEX(Υλικά!$E$3:$E$130,$F341,1),0))</f>
        <v>#N/A</v>
      </c>
      <c r="J341" s="18" t="e">
        <f>IF($C341&lt;&gt;"",$G341*INDEX(ΣυνδΑθρ!$D$2:$D$96,$F341,1)/INDEX(ΣυνδΑθρ!$J$2:$J$96,$F341,1),IF($D341&lt;&gt;"",$G341*INDEX(Υλικά!$I$3:$I$130,$F341,1)/INDEX(Υλικά!$E$3:$E$130,$F341,1),0))</f>
        <v>#N/A</v>
      </c>
      <c r="K341" s="16" t="e">
        <f>$H341*Ref!$B$2</f>
        <v>#N/A</v>
      </c>
      <c r="L341" s="17" t="e">
        <f>$I341*Ref!$B$3</f>
        <v>#N/A</v>
      </c>
      <c r="M341" s="18" t="e">
        <f>$J341*Ref!$B$4</f>
        <v>#N/A</v>
      </c>
      <c r="N341" s="18" t="e">
        <f>IF($C341&lt;&gt;"",0,IF($D341&lt;&gt;"",$G341*INDEX(Υλικά!$J$3:$J$130,$F341,1)/INDEX(Υλικά!$E$3:$E$130,$F341,1),0))</f>
        <v>#N/A</v>
      </c>
      <c r="O341" s="19" t="e">
        <f t="shared" si="6"/>
        <v>#N/A</v>
      </c>
      <c r="P341" s="3"/>
    </row>
    <row r="342" spans="1:16" x14ac:dyDescent="0.35">
      <c r="A342" s="15">
        <v>44214</v>
      </c>
      <c r="B342" s="7">
        <v>0.84027777777777779</v>
      </c>
      <c r="C342" s="3"/>
      <c r="D342" s="3" t="s">
        <v>63</v>
      </c>
      <c r="E342" s="3" t="str">
        <f>IF(C342&lt;&gt;"",INDEX(ΣυνδΑθρ!$I$2:$I$96,MATCH(C342,ΣυνδΑθρ!$A$2:$A$100,0),1),IF(D342&lt;&gt;"",INDEX(Υλικά!$D$3:$D$140,MATCH(D342,Υλικά!$B$3:$B$140,0),1),""))</f>
        <v>pc</v>
      </c>
      <c r="F342" s="10">
        <f>IF(C342&lt;&gt;"",MATCH($C342,ΣυνδΑθρ!$A$2:$A$100,0),IF(D342&lt;&gt;"",MATCH($D342,Υλικά!$B$3:$B$130,0),0))</f>
        <v>23</v>
      </c>
      <c r="G342" s="3">
        <v>1</v>
      </c>
      <c r="H342" s="16">
        <f>IF($C342&lt;&gt;"",$G342*INDEX(ΣυνδΑθρ!$B$2:$B$96,$F342,1)/INDEX(ΣυνδΑθρ!$J$2:$J$96,$F342,1),IF($D342&lt;&gt;"",$G342*INDEX(Υλικά!$G$3:$G$130,$F342,1)/INDEX(Υλικά!$E$3:$E$130,$F342,1),0))</f>
        <v>47</v>
      </c>
      <c r="I342" s="17">
        <f>IF($C342&lt;&gt;"",$G342*INDEX(ΣυνδΑθρ!$C$2:$C$100,$F342,1)/INDEX(ΣυνδΑθρ!$J$2:$J$96,$F342,1),IF($D342&lt;&gt;"",$G342*INDEX(Υλικά!$H$3:$H$130,$F342,1)/INDEX(Υλικά!$E$3:$E$130,$F342,1),0))</f>
        <v>0</v>
      </c>
      <c r="J342" s="18">
        <f>IF($C342&lt;&gt;"",$G342*INDEX(ΣυνδΑθρ!$D$2:$D$96,$F342,1)/INDEX(ΣυνδΑθρ!$J$2:$J$96,$F342,1),IF($D342&lt;&gt;"",$G342*INDEX(Υλικά!$I$3:$I$130,$F342,1)/INDEX(Υλικά!$E$3:$E$130,$F342,1),0))</f>
        <v>1.2</v>
      </c>
      <c r="K342" s="16">
        <f>$H342*Ref!$B$2</f>
        <v>188</v>
      </c>
      <c r="L342" s="17">
        <f>$I342*Ref!$B$3</f>
        <v>0</v>
      </c>
      <c r="M342" s="18">
        <f>$J342*Ref!$B$4</f>
        <v>10.799999999999999</v>
      </c>
      <c r="N342" s="18">
        <f>IF($C342&lt;&gt;"",0,IF($D342&lt;&gt;"",$G342*INDEX(Υλικά!$J$3:$J$130,$F342,1)/INDEX(Υλικά!$E$3:$E$130,$F342,1),0))</f>
        <v>0</v>
      </c>
      <c r="O342" s="19">
        <f t="shared" si="6"/>
        <v>198.8</v>
      </c>
      <c r="P342" s="3"/>
    </row>
    <row r="343" spans="1:16" x14ac:dyDescent="0.35">
      <c r="A343" s="15">
        <v>44214</v>
      </c>
      <c r="B343" s="7">
        <v>0.84027777777777779</v>
      </c>
      <c r="C343" s="3"/>
      <c r="D343" s="3" t="s">
        <v>8</v>
      </c>
      <c r="E343" s="3" t="str">
        <f>IF(C343&lt;&gt;"",INDEX(ΣυνδΑθρ!$I$2:$I$96,MATCH(C343,ΣυνδΑθρ!$A$2:$A$100,0),1),IF(D343&lt;&gt;"",INDEX(Υλικά!$D$3:$D$140,MATCH(D343,Υλικά!$B$3:$B$140,0),1),""))</f>
        <v>gr</v>
      </c>
      <c r="F343" s="10">
        <f>IF(C343&lt;&gt;"",MATCH($C343,ΣυνδΑθρ!$A$2:$A$100,0),IF(D343&lt;&gt;"",MATCH($D343,Υλικά!$B$3:$B$130,0),0))</f>
        <v>3</v>
      </c>
      <c r="G343" s="3">
        <v>5</v>
      </c>
      <c r="H343" s="16">
        <f>IF($C343&lt;&gt;"",$G343*INDEX(ΣυνδΑθρ!$B$2:$B$96,$F343,1)/INDEX(ΣυνδΑθρ!$J$2:$J$96,$F343,1),IF($D343&lt;&gt;"",$G343*INDEX(Υλικά!$G$3:$G$130,$F343,1)/INDEX(Υλικά!$E$3:$E$130,$F343,1),0))</f>
        <v>0</v>
      </c>
      <c r="I343" s="17">
        <f>IF($C343&lt;&gt;"",$G343*INDEX(ΣυνδΑθρ!$C$2:$C$100,$F343,1)/INDEX(ΣυνδΑθρ!$J$2:$J$96,$F343,1),IF($D343&lt;&gt;"",$G343*INDEX(Υλικά!$H$3:$H$130,$F343,1)/INDEX(Υλικά!$E$3:$E$130,$F343,1),0))</f>
        <v>0</v>
      </c>
      <c r="J343" s="18">
        <f>IF($C343&lt;&gt;"",$G343*INDEX(ΣυνδΑθρ!$D$2:$D$96,$F343,1)/INDEX(ΣυνδΑθρ!$J$2:$J$96,$F343,1),IF($D343&lt;&gt;"",$G343*INDEX(Υλικά!$I$3:$I$130,$F343,1)/INDEX(Υλικά!$E$3:$E$130,$F343,1),0))</f>
        <v>4.665</v>
      </c>
      <c r="K343" s="16">
        <f>$H343*Ref!$B$2</f>
        <v>0</v>
      </c>
      <c r="L343" s="17">
        <f>$I343*Ref!$B$3</f>
        <v>0</v>
      </c>
      <c r="M343" s="18">
        <f>$J343*Ref!$B$4</f>
        <v>41.984999999999999</v>
      </c>
      <c r="N343" s="18">
        <f>IF($C343&lt;&gt;"",0,IF($D343&lt;&gt;"",$G343*INDEX(Υλικά!$J$3:$J$130,$F343,1)/INDEX(Υλικά!$E$3:$E$130,$F343,1),0))</f>
        <v>0</v>
      </c>
      <c r="O343" s="19">
        <f t="shared" si="6"/>
        <v>41.984999999999999</v>
      </c>
      <c r="P343" s="3"/>
    </row>
    <row r="344" spans="1:16" x14ac:dyDescent="0.35">
      <c r="A344" s="15">
        <v>44214</v>
      </c>
      <c r="B344" s="7">
        <v>0.99305555555555547</v>
      </c>
      <c r="C344" s="3"/>
      <c r="D344" s="3" t="s">
        <v>170</v>
      </c>
      <c r="E344" s="3" t="str">
        <f>IF(C344&lt;&gt;"",INDEX(ΣυνδΑθρ!$I$2:$I$96,MATCH(C344,ΣυνδΑθρ!$A$2:$A$100,0),1),IF(D344&lt;&gt;"",INDEX(Υλικά!$D$3:$D$140,MATCH(D344,Υλικά!$B$3:$B$140,0),1),""))</f>
        <v>gr</v>
      </c>
      <c r="F344" s="10">
        <f>IF(C344&lt;&gt;"",MATCH($C344,ΣυνδΑθρ!$A$2:$A$100,0),IF(D344&lt;&gt;"",MATCH($D344,Υλικά!$B$3:$B$130,0),0))</f>
        <v>72</v>
      </c>
      <c r="G344" s="3">
        <v>20</v>
      </c>
      <c r="H344" s="16">
        <f>IF($C344&lt;&gt;"",$G344*INDEX(ΣυνδΑθρ!$B$2:$B$96,$F344,1)/INDEX(ΣυνδΑθρ!$J$2:$J$96,$F344,1),IF($D344&lt;&gt;"",$G344*INDEX(Υλικά!$G$3:$G$130,$F344,1)/INDEX(Υλικά!$E$3:$E$130,$F344,1),0))</f>
        <v>4.3</v>
      </c>
      <c r="I344" s="17">
        <f>IF($C344&lt;&gt;"",$G344*INDEX(ΣυνδΑθρ!$C$2:$C$100,$F344,1)/INDEX(ΣυνδΑθρ!$J$2:$J$96,$F344,1),IF($D344&lt;&gt;"",$G344*INDEX(Υλικά!$H$3:$H$130,$F344,1)/INDEX(Υλικά!$E$3:$E$130,$F344,1),0))</f>
        <v>4.76</v>
      </c>
      <c r="J344" s="18">
        <f>IF($C344&lt;&gt;"",$G344*INDEX(ΣυνδΑθρ!$D$2:$D$96,$F344,1)/INDEX(ΣυνδΑθρ!$J$2:$J$96,$F344,1),IF($D344&lt;&gt;"",$G344*INDEX(Υλικά!$I$3:$I$130,$F344,1)/INDEX(Υλικά!$E$3:$E$130,$F344,1),0))</f>
        <v>9.86</v>
      </c>
      <c r="K344" s="16">
        <f>$H344*Ref!$B$2</f>
        <v>17.2</v>
      </c>
      <c r="L344" s="17">
        <f>$I344*Ref!$B$3</f>
        <v>19.04</v>
      </c>
      <c r="M344" s="18">
        <f>$J344*Ref!$B$4</f>
        <v>88.74</v>
      </c>
      <c r="N344" s="18">
        <f>IF($C344&lt;&gt;"",0,IF($D344&lt;&gt;"",$G344*INDEX(Υλικά!$J$3:$J$130,$F344,1)/INDEX(Υλικά!$E$3:$E$130,$F344,1),0))</f>
        <v>0</v>
      </c>
      <c r="O344" s="19">
        <f t="shared" si="6"/>
        <v>124.97999999999999</v>
      </c>
      <c r="P344" s="3"/>
    </row>
    <row r="345" spans="1:16" x14ac:dyDescent="0.35">
      <c r="A345" s="15">
        <v>44215</v>
      </c>
      <c r="B345" s="7">
        <v>0.38541666666666669</v>
      </c>
      <c r="C345" s="3"/>
      <c r="D345" s="3" t="s">
        <v>58</v>
      </c>
      <c r="E345" s="3" t="str">
        <f>IF(C345&lt;&gt;"",INDEX(ΣυνδΑθρ!$I$2:$I$96,MATCH(C345,ΣυνδΑθρ!$A$2:$A$100,0),1),IF(D345&lt;&gt;"",INDEX(Υλικά!$D$3:$D$140,MATCH(D345,Υλικά!$B$3:$B$140,0),1),""))</f>
        <v>gr</v>
      </c>
      <c r="F345" s="10">
        <f>IF(C345&lt;&gt;"",MATCH($C345,ΣυνδΑθρ!$A$2:$A$100,0),IF(D345&lt;&gt;"",MATCH($D345,Υλικά!$B$3:$B$130,0),0))</f>
        <v>12</v>
      </c>
      <c r="G345" s="3">
        <v>250</v>
      </c>
      <c r="H345" s="16">
        <f>IF($C345&lt;&gt;"",$G345*INDEX(ΣυνδΑθρ!$B$2:$B$96,$F345,1)/INDEX(ΣυνδΑθρ!$J$2:$J$96,$F345,1),IF($D345&lt;&gt;"",$G345*INDEX(Υλικά!$G$3:$G$130,$F345,1)/INDEX(Υλικά!$E$3:$E$130,$F345,1),0))</f>
        <v>8.25</v>
      </c>
      <c r="I345" s="17">
        <f>IF($C345&lt;&gt;"",$G345*INDEX(ΣυνδΑθρ!$C$2:$C$100,$F345,1)/INDEX(ΣυνδΑθρ!$J$2:$J$96,$F345,1),IF($D345&lt;&gt;"",$G345*INDEX(Υλικά!$H$3:$H$130,$F345,1)/INDEX(Υλικά!$E$3:$E$130,$F345,1),0))</f>
        <v>11.75</v>
      </c>
      <c r="J345" s="18">
        <f>IF($C345&lt;&gt;"",$G345*INDEX(ΣυνδΑθρ!$D$2:$D$96,$F345,1)/INDEX(ΣυνδΑθρ!$J$2:$J$96,$F345,1),IF($D345&lt;&gt;"",$G345*INDEX(Υλικά!$I$3:$I$130,$F345,1)/INDEX(Υλικά!$E$3:$E$130,$F345,1),0))</f>
        <v>3.75</v>
      </c>
      <c r="K345" s="16">
        <f>$H345*Ref!$B$2</f>
        <v>33</v>
      </c>
      <c r="L345" s="17">
        <f>$I345*Ref!$B$3</f>
        <v>47</v>
      </c>
      <c r="M345" s="18">
        <f>$J345*Ref!$B$4</f>
        <v>33.75</v>
      </c>
      <c r="N345" s="18">
        <f>IF($C345&lt;&gt;"",0,IF($D345&lt;&gt;"",$G345*INDEX(Υλικά!$J$3:$J$130,$F345,1)/INDEX(Υλικά!$E$3:$E$130,$F345,1),0))</f>
        <v>0</v>
      </c>
      <c r="O345" s="19">
        <f t="shared" si="6"/>
        <v>113.75</v>
      </c>
      <c r="P345" s="3"/>
    </row>
    <row r="346" spans="1:16" x14ac:dyDescent="0.35">
      <c r="A346" s="15">
        <v>44215</v>
      </c>
      <c r="B346" s="7">
        <v>0.38541666666666669</v>
      </c>
      <c r="C346" s="3" t="s">
        <v>166</v>
      </c>
      <c r="D346" s="3"/>
      <c r="E346" s="3" t="str">
        <f>IF(C346&lt;&gt;"",INDEX(ΣυνδΑθρ!$I$2:$I$96,MATCH(C346,ΣυνδΑθρ!$A$2:$A$100,0),1),IF(D346&lt;&gt;"",INDEX(Υλικά!$D$3:$D$140,MATCH(D346,Υλικά!$B$3:$B$140,0),1),""))</f>
        <v>gr</v>
      </c>
      <c r="F346" s="10">
        <f>IF(C346&lt;&gt;"",MATCH($C346,ΣυνδΑθρ!$A$2:$A$100,0),IF(D346&lt;&gt;"",MATCH($D346,Υλικά!$B$3:$B$130,0),0))</f>
        <v>19</v>
      </c>
      <c r="G346" s="3">
        <v>110</v>
      </c>
      <c r="H346" s="16">
        <f>IF($C346&lt;&gt;"",$G346*INDEX(ΣυνδΑθρ!$B$2:$B$96,$F346,1)/INDEX(ΣυνδΑθρ!$J$2:$J$96,$F346,1),IF($D346&lt;&gt;"",$G346*INDEX(Υλικά!$G$3:$G$130,$F346,1)/INDEX(Υλικά!$E$3:$E$130,$F346,1),0))</f>
        <v>8.0378571428571437</v>
      </c>
      <c r="I346" s="17">
        <f>IF($C346&lt;&gt;"",$G346*INDEX(ΣυνδΑθρ!$C$2:$C$100,$F346,1)/INDEX(ΣυνδΑθρ!$J$2:$J$96,$F346,1),IF($D346&lt;&gt;"",$G346*INDEX(Υλικά!$H$3:$H$130,$F346,1)/INDEX(Υλικά!$E$3:$E$130,$F346,1),0))</f>
        <v>51.149999999999991</v>
      </c>
      <c r="J346" s="18">
        <f>IF($C346&lt;&gt;"",$G346*INDEX(ΣυνδΑθρ!$D$2:$D$96,$F346,1)/INDEX(ΣυνδΑθρ!$J$2:$J$96,$F346,1),IF($D346&lt;&gt;"",$G346*INDEX(Υλικά!$I$3:$I$130,$F346,1)/INDEX(Υλικά!$E$3:$E$130,$F346,1),0))</f>
        <v>0.91928571428571437</v>
      </c>
      <c r="K346" s="16">
        <f>$H346*Ref!$B$2</f>
        <v>32.151428571428575</v>
      </c>
      <c r="L346" s="17">
        <f>$I346*Ref!$B$3</f>
        <v>204.59999999999997</v>
      </c>
      <c r="M346" s="18">
        <f>$J346*Ref!$B$4</f>
        <v>8.2735714285714295</v>
      </c>
      <c r="N346" s="18">
        <f>IF($C346&lt;&gt;"",0,IF($D346&lt;&gt;"",$G346*INDEX(Υλικά!$J$3:$J$130,$F346,1)/INDEX(Υλικά!$E$3:$E$130,$F346,1),0))</f>
        <v>0</v>
      </c>
      <c r="O346" s="19">
        <f t="shared" si="6"/>
        <v>245.02499999999998</v>
      </c>
      <c r="P346" s="3"/>
    </row>
    <row r="347" spans="1:16" x14ac:dyDescent="0.35">
      <c r="A347" s="15">
        <v>44215</v>
      </c>
      <c r="B347" s="7">
        <v>0.38541666666666702</v>
      </c>
      <c r="C347" s="3"/>
      <c r="D347" s="3" t="s">
        <v>14</v>
      </c>
      <c r="E347" s="3" t="str">
        <f>IF(C347&lt;&gt;"",INDEX(ΣυνδΑθρ!$I$2:$I$96,MATCH(C347,ΣυνδΑθρ!$A$2:$A$100,0),1),IF(D347&lt;&gt;"",INDEX(Υλικά!$D$3:$D$140,MATCH(D347,Υλικά!$B$3:$B$140,0),1),""))</f>
        <v>slc</v>
      </c>
      <c r="F347" s="10">
        <f>IF(C347&lt;&gt;"",MATCH($C347,ΣυνδΑθρ!$A$2:$A$100,0),IF(D347&lt;&gt;"",MATCH($D347,Υλικά!$B$3:$B$130,0),0))</f>
        <v>7</v>
      </c>
      <c r="G347" s="3">
        <v>4.5</v>
      </c>
      <c r="H347" s="16">
        <f>IF($C347&lt;&gt;"",$G347*INDEX(ΣυνδΑθρ!$B$2:$B$96,$F347,1)/INDEX(ΣυνδΑθρ!$J$2:$J$96,$F347,1),IF($D347&lt;&gt;"",$G347*INDEX(Υλικά!$G$3:$G$130,$F347,1)/INDEX(Υλικά!$E$3:$E$130,$F347,1),0))</f>
        <v>12.6</v>
      </c>
      <c r="I347" s="17">
        <f>IF($C347&lt;&gt;"",$G347*INDEX(ΣυνδΑθρ!$C$2:$C$100,$F347,1)/INDEX(ΣυνδΑθρ!$J$2:$J$96,$F347,1),IF($D347&lt;&gt;"",$G347*INDEX(Υλικά!$H$3:$H$130,$F347,1)/INDEX(Υλικά!$E$3:$E$130,$F347,1),0))</f>
        <v>3.6</v>
      </c>
      <c r="J347" s="18">
        <f>IF($C347&lt;&gt;"",$G347*INDEX(ΣυνδΑθρ!$D$2:$D$96,$F347,1)/INDEX(ΣυνδΑθρ!$J$2:$J$96,$F347,1),IF($D347&lt;&gt;"",$G347*INDEX(Υλικά!$I$3:$I$130,$F347,1)/INDEX(Υλικά!$E$3:$E$130,$F347,1),0))</f>
        <v>1.8</v>
      </c>
      <c r="K347" s="16">
        <f>$H347*Ref!$B$2</f>
        <v>50.4</v>
      </c>
      <c r="L347" s="17">
        <f>$I347*Ref!$B$3</f>
        <v>14.4</v>
      </c>
      <c r="M347" s="18">
        <f>$J347*Ref!$B$4</f>
        <v>16.2</v>
      </c>
      <c r="N347" s="18">
        <f>IF($C347&lt;&gt;"",0,IF($D347&lt;&gt;"",$G347*INDEX(Υλικά!$J$3:$J$130,$F347,1)/INDEX(Υλικά!$E$3:$E$130,$F347,1),0))</f>
        <v>0</v>
      </c>
      <c r="O347" s="19">
        <f t="shared" si="6"/>
        <v>81</v>
      </c>
      <c r="P347" s="3"/>
    </row>
    <row r="348" spans="1:16" x14ac:dyDescent="0.35">
      <c r="A348" s="15">
        <v>44215</v>
      </c>
      <c r="B348" s="7">
        <v>0.58333333333333337</v>
      </c>
      <c r="C348" s="3" t="s">
        <v>176</v>
      </c>
      <c r="D348" s="3"/>
      <c r="E348" s="3" t="str">
        <f>IF(C348&lt;&gt;"",INDEX(ΣυνδΑθρ!$I$2:$I$96,MATCH(C348,ΣυνδΑθρ!$A$2:$A$100,0),1),IF(D348&lt;&gt;"",INDEX(Υλικά!$D$3:$D$140,MATCH(D348,Υλικά!$B$3:$B$140,0),1),""))</f>
        <v>gr</v>
      </c>
      <c r="F348" s="10">
        <f>IF(C348&lt;&gt;"",MATCH($C348,ΣυνδΑθρ!$A$2:$A$100,0),IF(D348&lt;&gt;"",MATCH($D348,Υλικά!$B$3:$B$130,0),0))</f>
        <v>21</v>
      </c>
      <c r="G348" s="3">
        <v>400</v>
      </c>
      <c r="H348" s="16">
        <f>IF($C348&lt;&gt;"",$G348*INDEX(ΣυνδΑθρ!$B$2:$B$96,$F348,1)/INDEX(ΣυνδΑθρ!$J$2:$J$96,$F348,1),IF($D348&lt;&gt;"",$G348*INDEX(Υλικά!$G$3:$G$130,$F348,1)/INDEX(Υλικά!$E$3:$E$130,$F348,1),0))</f>
        <v>24.098678414096916</v>
      </c>
      <c r="I348" s="17">
        <f>IF($C348&lt;&gt;"",$G348*INDEX(ΣυνδΑθρ!$C$2:$C$100,$F348,1)/INDEX(ΣυνδΑθρ!$J$2:$J$96,$F348,1),IF($D348&lt;&gt;"",$G348*INDEX(Υλικά!$H$3:$H$130,$F348,1)/INDEX(Υλικά!$E$3:$E$130,$F348,1),0))</f>
        <v>57.733920704845815</v>
      </c>
      <c r="J348" s="18">
        <f>IF($C348&lt;&gt;"",$G348*INDEX(ΣυνδΑθρ!$D$2:$D$96,$F348,1)/INDEX(ΣυνδΑθρ!$J$2:$J$96,$F348,1),IF($D348&lt;&gt;"",$G348*INDEX(Υλικά!$I$3:$I$130,$F348,1)/INDEX(Υλικά!$E$3:$E$130,$F348,1),0))</f>
        <v>17.970044052863432</v>
      </c>
      <c r="K348" s="16">
        <f>$H348*Ref!$B$2</f>
        <v>96.394713656387665</v>
      </c>
      <c r="L348" s="17">
        <f>$I348*Ref!$B$3</f>
        <v>230.93568281938326</v>
      </c>
      <c r="M348" s="18">
        <f>$J348*Ref!$B$4</f>
        <v>161.7303964757709</v>
      </c>
      <c r="N348" s="18">
        <f>IF($C348&lt;&gt;"",0,IF($D348&lt;&gt;"",$G348*INDEX(Υλικά!$J$3:$J$130,$F348,1)/INDEX(Υλικά!$E$3:$E$130,$F348,1),0))</f>
        <v>0</v>
      </c>
      <c r="O348" s="19">
        <f t="shared" si="6"/>
        <v>489.06079295154188</v>
      </c>
      <c r="P348" s="3"/>
    </row>
    <row r="349" spans="1:16" x14ac:dyDescent="0.35">
      <c r="A349" s="15">
        <v>44215</v>
      </c>
      <c r="B349" s="7">
        <v>0.85416666666666663</v>
      </c>
      <c r="C349" s="3" t="s">
        <v>176</v>
      </c>
      <c r="D349" s="3"/>
      <c r="E349" s="3" t="str">
        <f>IF(C349&lt;&gt;"",INDEX(ΣυνδΑθρ!$I$2:$I$96,MATCH(C349,ΣυνδΑθρ!$A$2:$A$100,0),1),IF(D349&lt;&gt;"",INDEX(Υλικά!$D$3:$D$140,MATCH(D349,Υλικά!$B$3:$B$140,0),1),""))</f>
        <v>gr</v>
      </c>
      <c r="F349" s="10">
        <f>IF(C349&lt;&gt;"",MATCH($C349,ΣυνδΑθρ!$A$2:$A$100,0),IF(D349&lt;&gt;"",MATCH($D349,Υλικά!$B$3:$B$130,0),0))</f>
        <v>21</v>
      </c>
      <c r="G349" s="3">
        <v>150</v>
      </c>
      <c r="H349" s="16">
        <f>IF($C349&lt;&gt;"",$G349*INDEX(ΣυνδΑθρ!$B$2:$B$96,$F349,1)/INDEX(ΣυνδΑθρ!$J$2:$J$96,$F349,1),IF($D349&lt;&gt;"",$G349*INDEX(Υλικά!$G$3:$G$130,$F349,1)/INDEX(Υλικά!$E$3:$E$130,$F349,1),0))</f>
        <v>9.0370044052863427</v>
      </c>
      <c r="I349" s="17">
        <f>IF($C349&lt;&gt;"",$G349*INDEX(ΣυνδΑθρ!$C$2:$C$100,$F349,1)/INDEX(ΣυνδΑθρ!$J$2:$J$96,$F349,1),IF($D349&lt;&gt;"",$G349*INDEX(Υλικά!$H$3:$H$130,$F349,1)/INDEX(Υλικά!$E$3:$E$130,$F349,1),0))</f>
        <v>21.650220264317181</v>
      </c>
      <c r="J349" s="18">
        <f>IF($C349&lt;&gt;"",$G349*INDEX(ΣυνδΑθρ!$D$2:$D$96,$F349,1)/INDEX(ΣυνδΑθρ!$J$2:$J$96,$F349,1),IF($D349&lt;&gt;"",$G349*INDEX(Υλικά!$I$3:$I$130,$F349,1)/INDEX(Υλικά!$E$3:$E$130,$F349,1),0))</f>
        <v>6.7387665198237876</v>
      </c>
      <c r="K349" s="16">
        <f>$H349*Ref!$B$2</f>
        <v>36.148017621145371</v>
      </c>
      <c r="L349" s="17">
        <f>$I349*Ref!$B$3</f>
        <v>86.600881057268722</v>
      </c>
      <c r="M349" s="18">
        <f>$J349*Ref!$B$4</f>
        <v>60.648898678414085</v>
      </c>
      <c r="N349" s="18">
        <f>IF($C349&lt;&gt;"",0,IF($D349&lt;&gt;"",$G349*INDEX(Υλικά!$J$3:$J$130,$F349,1)/INDEX(Υλικά!$E$3:$E$130,$F349,1),0))</f>
        <v>0</v>
      </c>
      <c r="O349" s="19">
        <f t="shared" si="6"/>
        <v>183.39779735682816</v>
      </c>
      <c r="P349" s="3"/>
    </row>
    <row r="350" spans="1:16" x14ac:dyDescent="0.35">
      <c r="A350" s="15">
        <v>44215</v>
      </c>
      <c r="B350" s="7">
        <v>0.85416666666666663</v>
      </c>
      <c r="C350" s="3"/>
      <c r="D350" s="3" t="s">
        <v>167</v>
      </c>
      <c r="E350" s="3" t="str">
        <f>IF(C350&lt;&gt;"",INDEX(ΣυνδΑθρ!$I$2:$I$96,MATCH(C350,ΣυνδΑθρ!$A$2:$A$100,0),1),IF(D350&lt;&gt;"",INDEX(Υλικά!$D$3:$D$140,MATCH(D350,Υλικά!$B$3:$B$140,0),1),""))</f>
        <v>gr</v>
      </c>
      <c r="F350" s="10">
        <f>IF(C350&lt;&gt;"",MATCH($C350,ΣυνδΑθρ!$A$2:$A$100,0),IF(D350&lt;&gt;"",MATCH($D350,Υλικά!$B$3:$B$130,0),0))</f>
        <v>70</v>
      </c>
      <c r="G350" s="3">
        <v>50</v>
      </c>
      <c r="H350" s="16">
        <f>IF($C350&lt;&gt;"",$G350*INDEX(ΣυνδΑθρ!$B$2:$B$96,$F350,1)/INDEX(ΣυνδΑθρ!$J$2:$J$96,$F350,1),IF($D350&lt;&gt;"",$G350*INDEX(Υλικά!$G$3:$G$130,$F350,1)/INDEX(Υλικά!$E$3:$E$130,$F350,1),0))</f>
        <v>3.55</v>
      </c>
      <c r="I350" s="17">
        <f>IF($C350&lt;&gt;"",$G350*INDEX(ΣυνδΑθρ!$C$2:$C$100,$F350,1)/INDEX(ΣυνδΑθρ!$J$2:$J$96,$F350,1),IF($D350&lt;&gt;"",$G350*INDEX(Υλικά!$H$3:$H$130,$F350,1)/INDEX(Υλικά!$E$3:$E$130,$F350,1),0))</f>
        <v>14.3</v>
      </c>
      <c r="J350" s="18">
        <f>IF($C350&lt;&gt;"",$G350*INDEX(ΣυνδΑθρ!$D$2:$D$96,$F350,1)/INDEX(ΣυνδΑθρ!$J$2:$J$96,$F350,1),IF($D350&lt;&gt;"",$G350*INDEX(Υλικά!$I$3:$I$130,$F350,1)/INDEX(Υλικά!$E$3:$E$130,$F350,1),0))</f>
        <v>6.85</v>
      </c>
      <c r="K350" s="16">
        <f>$H350*Ref!$B$2</f>
        <v>14.2</v>
      </c>
      <c r="L350" s="17">
        <f>$I350*Ref!$B$3</f>
        <v>57.2</v>
      </c>
      <c r="M350" s="18">
        <f>$J350*Ref!$B$4</f>
        <v>61.65</v>
      </c>
      <c r="N350" s="18">
        <f>IF($C350&lt;&gt;"",0,IF($D350&lt;&gt;"",$G350*INDEX(Υλικά!$J$3:$J$130,$F350,1)/INDEX(Υλικά!$E$3:$E$130,$F350,1),0))</f>
        <v>0</v>
      </c>
      <c r="O350" s="19">
        <f t="shared" si="6"/>
        <v>133.05000000000001</v>
      </c>
      <c r="P350" s="3"/>
    </row>
    <row r="351" spans="1:16" x14ac:dyDescent="0.35">
      <c r="A351" s="15">
        <v>44215</v>
      </c>
      <c r="B351" s="7">
        <v>0.85416666666666663</v>
      </c>
      <c r="C351" s="3"/>
      <c r="D351" s="3" t="s">
        <v>63</v>
      </c>
      <c r="E351" s="3" t="str">
        <f>IF(C351&lt;&gt;"",INDEX(ΣυνδΑθρ!$I$2:$I$96,MATCH(C351,ΣυνδΑθρ!$A$2:$A$100,0),1),IF(D351&lt;&gt;"",INDEX(Υλικά!$D$3:$D$140,MATCH(D351,Υλικά!$B$3:$B$140,0),1),""))</f>
        <v>pc</v>
      </c>
      <c r="F351" s="10">
        <f>IF(C351&lt;&gt;"",MATCH($C351,ΣυνδΑθρ!$A$2:$A$100,0),IF(D351&lt;&gt;"",MATCH($D351,Υλικά!$B$3:$B$130,0),0))</f>
        <v>23</v>
      </c>
      <c r="G351" s="3">
        <v>1</v>
      </c>
      <c r="H351" s="16">
        <f>IF($C351&lt;&gt;"",$G351*INDEX(ΣυνδΑθρ!$B$2:$B$96,$F351,1)/INDEX(ΣυνδΑθρ!$J$2:$J$96,$F351,1),IF($D351&lt;&gt;"",$G351*INDEX(Υλικά!$G$3:$G$130,$F351,1)/INDEX(Υλικά!$E$3:$E$130,$F351,1),0))</f>
        <v>47</v>
      </c>
      <c r="I351" s="17">
        <f>IF($C351&lt;&gt;"",$G351*INDEX(ΣυνδΑθρ!$C$2:$C$100,$F351,1)/INDEX(ΣυνδΑθρ!$J$2:$J$96,$F351,1),IF($D351&lt;&gt;"",$G351*INDEX(Υλικά!$H$3:$H$130,$F351,1)/INDEX(Υλικά!$E$3:$E$130,$F351,1),0))</f>
        <v>0</v>
      </c>
      <c r="J351" s="18">
        <f>IF($C351&lt;&gt;"",$G351*INDEX(ΣυνδΑθρ!$D$2:$D$96,$F351,1)/INDEX(ΣυνδΑθρ!$J$2:$J$96,$F351,1),IF($D351&lt;&gt;"",$G351*INDEX(Υλικά!$I$3:$I$130,$F351,1)/INDEX(Υλικά!$E$3:$E$130,$F351,1),0))</f>
        <v>1.2</v>
      </c>
      <c r="K351" s="16">
        <f>$H351*Ref!$B$2</f>
        <v>188</v>
      </c>
      <c r="L351" s="17">
        <f>$I351*Ref!$B$3</f>
        <v>0</v>
      </c>
      <c r="M351" s="18">
        <f>$J351*Ref!$B$4</f>
        <v>10.799999999999999</v>
      </c>
      <c r="N351" s="18">
        <f>IF($C351&lt;&gt;"",0,IF($D351&lt;&gt;"",$G351*INDEX(Υλικά!$J$3:$J$130,$F351,1)/INDEX(Υλικά!$E$3:$E$130,$F351,1),0))</f>
        <v>0</v>
      </c>
      <c r="O351" s="19">
        <f t="shared" si="6"/>
        <v>198.8</v>
      </c>
      <c r="P351" s="3"/>
    </row>
    <row r="352" spans="1:16" x14ac:dyDescent="0.35">
      <c r="A352" s="15">
        <v>44215</v>
      </c>
      <c r="B352" s="7">
        <v>0.95833333333333337</v>
      </c>
      <c r="C352" s="3"/>
      <c r="D352" s="3" t="s">
        <v>153</v>
      </c>
      <c r="E352" s="3" t="str">
        <f>IF(C352&lt;&gt;"",INDEX(ΣυνδΑθρ!$I$2:$I$96,MATCH(C352,ΣυνδΑθρ!$A$2:$A$100,0),1),IF(D352&lt;&gt;"",INDEX(Υλικά!$D$3:$D$140,MATCH(D352,Υλικά!$B$3:$B$140,0),1),""))</f>
        <v>gr</v>
      </c>
      <c r="F352" s="10">
        <f>IF(C352&lt;&gt;"",MATCH($C352,ΣυνδΑθρ!$A$2:$A$100,0),IF(D352&lt;&gt;"",MATCH($D352,Υλικά!$B$3:$B$130,0),0))</f>
        <v>61</v>
      </c>
      <c r="G352" s="3">
        <v>150</v>
      </c>
      <c r="H352" s="16">
        <f>IF($C352&lt;&gt;"",$G352*INDEX(ΣυνδΑθρ!$B$2:$B$96,$F352,1)/INDEX(ΣυνδΑθρ!$J$2:$J$96,$F352,1),IF($D352&lt;&gt;"",$G352*INDEX(Υλικά!$G$3:$G$130,$F352,1)/INDEX(Υλικά!$E$3:$E$130,$F352,1),0))</f>
        <v>1.2</v>
      </c>
      <c r="I352" s="17">
        <f>IF($C352&lt;&gt;"",$G352*INDEX(ΣυνδΑθρ!$C$2:$C$100,$F352,1)/INDEX(ΣυνδΑθρ!$J$2:$J$96,$F352,1),IF($D352&lt;&gt;"",$G352*INDEX(Υλικά!$H$3:$H$130,$F352,1)/INDEX(Υλικά!$E$3:$E$130,$F352,1),0))</f>
        <v>19.5</v>
      </c>
      <c r="J352" s="18">
        <f>IF($C352&lt;&gt;"",$G352*INDEX(ΣυνδΑθρ!$D$2:$D$96,$F352,1)/INDEX(ΣυνδΑθρ!$J$2:$J$96,$F352,1),IF($D352&lt;&gt;"",$G352*INDEX(Υλικά!$I$3:$I$130,$F352,1)/INDEX(Υλικά!$E$3:$E$130,$F352,1),0))</f>
        <v>0.45</v>
      </c>
      <c r="K352" s="16">
        <f>$H352*Ref!$B$2</f>
        <v>4.8</v>
      </c>
      <c r="L352" s="17">
        <f>$I352*Ref!$B$3</f>
        <v>78</v>
      </c>
      <c r="M352" s="18">
        <f>$J352*Ref!$B$4</f>
        <v>4.05</v>
      </c>
      <c r="N352" s="18">
        <f>IF($C352&lt;&gt;"",0,IF($D352&lt;&gt;"",$G352*INDEX(Υλικά!$J$3:$J$130,$F352,1)/INDEX(Υλικά!$E$3:$E$130,$F352,1),0))</f>
        <v>0</v>
      </c>
      <c r="O352" s="19">
        <f t="shared" si="6"/>
        <v>86.85</v>
      </c>
      <c r="P352" s="3"/>
    </row>
    <row r="353" spans="1:16" x14ac:dyDescent="0.35">
      <c r="A353" s="15">
        <v>44215</v>
      </c>
      <c r="B353" s="7">
        <v>0.99652777777777779</v>
      </c>
      <c r="C353" s="3"/>
      <c r="D353" s="3" t="s">
        <v>170</v>
      </c>
      <c r="E353" s="3" t="str">
        <f>IF(C353&lt;&gt;"",INDEX(ΣυνδΑθρ!$I$2:$I$96,MATCH(C353,ΣυνδΑθρ!$A$2:$A$100,0),1),IF(D353&lt;&gt;"",INDEX(Υλικά!$D$3:$D$140,MATCH(D353,Υλικά!$B$3:$B$140,0),1),""))</f>
        <v>gr</v>
      </c>
      <c r="F353" s="10">
        <f>IF(C353&lt;&gt;"",MATCH($C353,ΣυνδΑθρ!$A$2:$A$100,0),IF(D353&lt;&gt;"",MATCH($D353,Υλικά!$B$3:$B$130,0),0))</f>
        <v>72</v>
      </c>
      <c r="G353" s="3">
        <v>20</v>
      </c>
      <c r="H353" s="16">
        <f>IF($C353&lt;&gt;"",$G353*INDEX(ΣυνδΑθρ!$B$2:$B$96,$F353,1)/INDEX(ΣυνδΑθρ!$J$2:$J$96,$F353,1),IF($D353&lt;&gt;"",$G353*INDEX(Υλικά!$G$3:$G$130,$F353,1)/INDEX(Υλικά!$E$3:$E$130,$F353,1),0))</f>
        <v>4.3</v>
      </c>
      <c r="I353" s="17">
        <f>IF($C353&lt;&gt;"",$G353*INDEX(ΣυνδΑθρ!$C$2:$C$100,$F353,1)/INDEX(ΣυνδΑθρ!$J$2:$J$96,$F353,1),IF($D353&lt;&gt;"",$G353*INDEX(Υλικά!$H$3:$H$130,$F353,1)/INDEX(Υλικά!$E$3:$E$130,$F353,1),0))</f>
        <v>4.76</v>
      </c>
      <c r="J353" s="18">
        <f>IF($C353&lt;&gt;"",$G353*INDEX(ΣυνδΑθρ!$D$2:$D$96,$F353,1)/INDEX(ΣυνδΑθρ!$J$2:$J$96,$F353,1),IF($D353&lt;&gt;"",$G353*INDEX(Υλικά!$I$3:$I$130,$F353,1)/INDEX(Υλικά!$E$3:$E$130,$F353,1),0))</f>
        <v>9.86</v>
      </c>
      <c r="K353" s="16">
        <f>$H353*Ref!$B$2</f>
        <v>17.2</v>
      </c>
      <c r="L353" s="17">
        <f>$I353*Ref!$B$3</f>
        <v>19.04</v>
      </c>
      <c r="M353" s="18">
        <f>$J353*Ref!$B$4</f>
        <v>88.74</v>
      </c>
      <c r="N353" s="18">
        <f>IF($C353&lt;&gt;"",0,IF($D353&lt;&gt;"",$G353*INDEX(Υλικά!$J$3:$J$130,$F353,1)/INDEX(Υλικά!$E$3:$E$130,$F353,1),0))</f>
        <v>0</v>
      </c>
      <c r="O353" s="19">
        <f t="shared" si="6"/>
        <v>124.97999999999999</v>
      </c>
      <c r="P353" s="3"/>
    </row>
    <row r="354" spans="1:16" x14ac:dyDescent="0.35">
      <c r="A354" s="15">
        <v>44216</v>
      </c>
      <c r="B354" s="7">
        <v>0.35416666666666669</v>
      </c>
      <c r="C354" s="3"/>
      <c r="D354" s="3" t="s">
        <v>58</v>
      </c>
      <c r="E354" s="3" t="str">
        <f>IF(C354&lt;&gt;"",INDEX(ΣυνδΑθρ!$I$2:$I$96,MATCH(C354,ΣυνδΑθρ!$A$2:$A$100,0),1),IF(D354&lt;&gt;"",INDEX(Υλικά!$D$3:$D$140,MATCH(D354,Υλικά!$B$3:$B$140,0),1),""))</f>
        <v>gr</v>
      </c>
      <c r="F354" s="10">
        <f>IF(C354&lt;&gt;"",MATCH($C354,ΣυνδΑθρ!$A$2:$A$100,0),IF(D354&lt;&gt;"",MATCH($D354,Υλικά!$B$3:$B$130,0),0))</f>
        <v>12</v>
      </c>
      <c r="G354" s="3">
        <v>300</v>
      </c>
      <c r="H354" s="16">
        <f>IF($C354&lt;&gt;"",$G354*INDEX(ΣυνδΑθρ!$B$2:$B$96,$F354,1)/INDEX(ΣυνδΑθρ!$J$2:$J$96,$F354,1),IF($D354&lt;&gt;"",$G354*INDEX(Υλικά!$G$3:$G$130,$F354,1)/INDEX(Υλικά!$E$3:$E$130,$F354,1),0))</f>
        <v>9.9</v>
      </c>
      <c r="I354" s="17">
        <f>IF($C354&lt;&gt;"",$G354*INDEX(ΣυνδΑθρ!$C$2:$C$100,$F354,1)/INDEX(ΣυνδΑθρ!$J$2:$J$96,$F354,1),IF($D354&lt;&gt;"",$G354*INDEX(Υλικά!$H$3:$H$130,$F354,1)/INDEX(Υλικά!$E$3:$E$130,$F354,1),0))</f>
        <v>14.1</v>
      </c>
      <c r="J354" s="18">
        <f>IF($C354&lt;&gt;"",$G354*INDEX(ΣυνδΑθρ!$D$2:$D$96,$F354,1)/INDEX(ΣυνδΑθρ!$J$2:$J$96,$F354,1),IF($D354&lt;&gt;"",$G354*INDEX(Υλικά!$I$3:$I$130,$F354,1)/INDEX(Υλικά!$E$3:$E$130,$F354,1),0))</f>
        <v>4.5</v>
      </c>
      <c r="K354" s="16">
        <f>$H354*Ref!$B$2</f>
        <v>39.6</v>
      </c>
      <c r="L354" s="17">
        <f>$I354*Ref!$B$3</f>
        <v>56.4</v>
      </c>
      <c r="M354" s="18">
        <f>$J354*Ref!$B$4</f>
        <v>40.5</v>
      </c>
      <c r="N354" s="18">
        <f>IF($C354&lt;&gt;"",0,IF($D354&lt;&gt;"",$G354*INDEX(Υλικά!$J$3:$J$130,$F354,1)/INDEX(Υλικά!$E$3:$E$130,$F354,1),0))</f>
        <v>0</v>
      </c>
      <c r="O354" s="19">
        <f t="shared" si="6"/>
        <v>136.5</v>
      </c>
      <c r="P354" s="3"/>
    </row>
    <row r="355" spans="1:16" x14ac:dyDescent="0.35">
      <c r="A355" s="15">
        <v>44216</v>
      </c>
      <c r="B355" s="7">
        <v>0.35416666666666669</v>
      </c>
      <c r="C355" s="3" t="s">
        <v>166</v>
      </c>
      <c r="D355" s="3"/>
      <c r="E355" s="3" t="str">
        <f>IF(C355&lt;&gt;"",INDEX(ΣυνδΑθρ!$I$2:$I$96,MATCH(C355,ΣυνδΑθρ!$A$2:$A$100,0),1),IF(D355&lt;&gt;"",INDEX(Υλικά!$D$3:$D$140,MATCH(D355,Υλικά!$B$3:$B$140,0),1),""))</f>
        <v>gr</v>
      </c>
      <c r="F355" s="10">
        <f>IF(C355&lt;&gt;"",MATCH($C355,ΣυνδΑθρ!$A$2:$A$100,0),IF(D355&lt;&gt;"",MATCH($D355,Υλικά!$B$3:$B$130,0),0))</f>
        <v>19</v>
      </c>
      <c r="G355" s="3">
        <v>100</v>
      </c>
      <c r="H355" s="16">
        <f>IF($C355&lt;&gt;"",$G355*INDEX(ΣυνδΑθρ!$B$2:$B$96,$F355,1)/INDEX(ΣυνδΑθρ!$J$2:$J$96,$F355,1),IF($D355&lt;&gt;"",$G355*INDEX(Υλικά!$G$3:$G$130,$F355,1)/INDEX(Υλικά!$E$3:$E$130,$F355,1),0))</f>
        <v>7.3071428571428569</v>
      </c>
      <c r="I355" s="17">
        <f>IF($C355&lt;&gt;"",$G355*INDEX(ΣυνδΑθρ!$C$2:$C$100,$F355,1)/INDEX(ΣυνδΑθρ!$J$2:$J$96,$F355,1),IF($D355&lt;&gt;"",$G355*INDEX(Υλικά!$H$3:$H$130,$F355,1)/INDEX(Υλικά!$E$3:$E$130,$F355,1),0))</f>
        <v>46.499999999999993</v>
      </c>
      <c r="J355" s="18">
        <f>IF($C355&lt;&gt;"",$G355*INDEX(ΣυνδΑθρ!$D$2:$D$96,$F355,1)/INDEX(ΣυνδΑθρ!$J$2:$J$96,$F355,1),IF($D355&lt;&gt;"",$G355*INDEX(Υλικά!$I$3:$I$130,$F355,1)/INDEX(Υλικά!$E$3:$E$130,$F355,1),0))</f>
        <v>0.83571428571428585</v>
      </c>
      <c r="K355" s="16">
        <f>$H355*Ref!$B$2</f>
        <v>29.228571428571428</v>
      </c>
      <c r="L355" s="17">
        <f>$I355*Ref!$B$3</f>
        <v>185.99999999999997</v>
      </c>
      <c r="M355" s="18">
        <f>$J355*Ref!$B$4</f>
        <v>7.5214285714285722</v>
      </c>
      <c r="N355" s="18">
        <f>IF($C355&lt;&gt;"",0,IF($D355&lt;&gt;"",$G355*INDEX(Υλικά!$J$3:$J$130,$F355,1)/INDEX(Υλικά!$E$3:$E$130,$F355,1),0))</f>
        <v>0</v>
      </c>
      <c r="O355" s="19">
        <f t="shared" si="6"/>
        <v>222.74999999999997</v>
      </c>
      <c r="P355" s="3"/>
    </row>
    <row r="356" spans="1:16" x14ac:dyDescent="0.35">
      <c r="A356" s="15">
        <v>44216</v>
      </c>
      <c r="B356" s="7">
        <v>0.35416666666666669</v>
      </c>
      <c r="C356" s="3"/>
      <c r="D356" s="3" t="s">
        <v>14</v>
      </c>
      <c r="E356" s="3" t="str">
        <f>IF(C356&lt;&gt;"",INDEX(ΣυνδΑθρ!$I$2:$I$96,MATCH(C356,ΣυνδΑθρ!$A$2:$A$100,0),1),IF(D356&lt;&gt;"",INDEX(Υλικά!$D$3:$D$140,MATCH(D356,Υλικά!$B$3:$B$140,0),1),""))</f>
        <v>slc</v>
      </c>
      <c r="F356" s="10">
        <f>IF(C356&lt;&gt;"",MATCH($C356,ΣυνδΑθρ!$A$2:$A$100,0),IF(D356&lt;&gt;"",MATCH($D356,Υλικά!$B$3:$B$130,0),0))</f>
        <v>7</v>
      </c>
      <c r="G356" s="3">
        <v>4.5</v>
      </c>
      <c r="H356" s="16">
        <f>IF($C356&lt;&gt;"",$G356*INDEX(ΣυνδΑθρ!$B$2:$B$96,$F356,1)/INDEX(ΣυνδΑθρ!$J$2:$J$96,$F356,1),IF($D356&lt;&gt;"",$G356*INDEX(Υλικά!$G$3:$G$130,$F356,1)/INDEX(Υλικά!$E$3:$E$130,$F356,1),0))</f>
        <v>12.6</v>
      </c>
      <c r="I356" s="17">
        <f>IF($C356&lt;&gt;"",$G356*INDEX(ΣυνδΑθρ!$C$2:$C$100,$F356,1)/INDEX(ΣυνδΑθρ!$J$2:$J$96,$F356,1),IF($D356&lt;&gt;"",$G356*INDEX(Υλικά!$H$3:$H$130,$F356,1)/INDEX(Υλικά!$E$3:$E$130,$F356,1),0))</f>
        <v>3.6</v>
      </c>
      <c r="J356" s="18">
        <f>IF($C356&lt;&gt;"",$G356*INDEX(ΣυνδΑθρ!$D$2:$D$96,$F356,1)/INDEX(ΣυνδΑθρ!$J$2:$J$96,$F356,1),IF($D356&lt;&gt;"",$G356*INDEX(Υλικά!$I$3:$I$130,$F356,1)/INDEX(Υλικά!$E$3:$E$130,$F356,1),0))</f>
        <v>1.8</v>
      </c>
      <c r="K356" s="16">
        <f>$H356*Ref!$B$2</f>
        <v>50.4</v>
      </c>
      <c r="L356" s="17">
        <f>$I356*Ref!$B$3</f>
        <v>14.4</v>
      </c>
      <c r="M356" s="18">
        <f>$J356*Ref!$B$4</f>
        <v>16.2</v>
      </c>
      <c r="N356" s="18">
        <f>IF($C356&lt;&gt;"",0,IF($D356&lt;&gt;"",$G356*INDEX(Υλικά!$J$3:$J$130,$F356,1)/INDEX(Υλικά!$E$3:$E$130,$F356,1),0))</f>
        <v>0</v>
      </c>
      <c r="O356" s="19">
        <f t="shared" si="6"/>
        <v>81</v>
      </c>
      <c r="P356" s="3"/>
    </row>
    <row r="357" spans="1:16" x14ac:dyDescent="0.35">
      <c r="A357" s="15">
        <v>44216</v>
      </c>
      <c r="B357" s="7">
        <v>0.58333333333333337</v>
      </c>
      <c r="C357" s="3" t="s">
        <v>176</v>
      </c>
      <c r="D357" s="3"/>
      <c r="E357" s="3" t="str">
        <f>IF(C357&lt;&gt;"",INDEX(ΣυνδΑθρ!$I$2:$I$96,MATCH(C357,ΣυνδΑθρ!$A$2:$A$100,0),1),IF(D357&lt;&gt;"",INDEX(Υλικά!$D$3:$D$140,MATCH(D357,Υλικά!$B$3:$B$140,0),1),""))</f>
        <v>gr</v>
      </c>
      <c r="F357" s="10">
        <f>IF(C357&lt;&gt;"",MATCH($C357,ΣυνδΑθρ!$A$2:$A$100,0),IF(D357&lt;&gt;"",MATCH($D357,Υλικά!$B$3:$B$130,0),0))</f>
        <v>21</v>
      </c>
      <c r="G357" s="3">
        <v>300</v>
      </c>
      <c r="H357" s="16">
        <f>IF($C357&lt;&gt;"",$G357*INDEX(ΣυνδΑθρ!$B$2:$B$96,$F357,1)/INDEX(ΣυνδΑθρ!$J$2:$J$96,$F357,1),IF($D357&lt;&gt;"",$G357*INDEX(Υλικά!$G$3:$G$130,$F357,1)/INDEX(Υλικά!$E$3:$E$130,$F357,1),0))</f>
        <v>18.074008810572685</v>
      </c>
      <c r="I357" s="17">
        <f>IF($C357&lt;&gt;"",$G357*INDEX(ΣυνδΑθρ!$C$2:$C$100,$F357,1)/INDEX(ΣυνδΑθρ!$J$2:$J$96,$F357,1),IF($D357&lt;&gt;"",$G357*INDEX(Υλικά!$H$3:$H$130,$F357,1)/INDEX(Υλικά!$E$3:$E$130,$F357,1),0))</f>
        <v>43.300440528634361</v>
      </c>
      <c r="J357" s="18">
        <f>IF($C357&lt;&gt;"",$G357*INDEX(ΣυνδΑθρ!$D$2:$D$96,$F357,1)/INDEX(ΣυνδΑθρ!$J$2:$J$96,$F357,1),IF($D357&lt;&gt;"",$G357*INDEX(Υλικά!$I$3:$I$130,$F357,1)/INDEX(Υλικά!$E$3:$E$130,$F357,1),0))</f>
        <v>13.477533039647575</v>
      </c>
      <c r="K357" s="16">
        <f>$H357*Ref!$B$2</f>
        <v>72.296035242290742</v>
      </c>
      <c r="L357" s="17">
        <f>$I357*Ref!$B$3</f>
        <v>173.20176211453744</v>
      </c>
      <c r="M357" s="18">
        <f>$J357*Ref!$B$4</f>
        <v>121.29779735682817</v>
      </c>
      <c r="N357" s="18">
        <f>IF($C357&lt;&gt;"",0,IF($D357&lt;&gt;"",$G357*INDEX(Υλικά!$J$3:$J$130,$F357,1)/INDEX(Υλικά!$E$3:$E$130,$F357,1),0))</f>
        <v>0</v>
      </c>
      <c r="O357" s="19">
        <f t="shared" si="6"/>
        <v>366.79559471365633</v>
      </c>
      <c r="P357" s="3"/>
    </row>
    <row r="358" spans="1:16" x14ac:dyDescent="0.35">
      <c r="A358" s="15">
        <v>44216</v>
      </c>
      <c r="B358" s="7">
        <v>0.74305555555555547</v>
      </c>
      <c r="C358" s="3"/>
      <c r="D358" s="3" t="s">
        <v>133</v>
      </c>
      <c r="E358" s="3" t="str">
        <f>IF(C358&lt;&gt;"",INDEX(ΣυνδΑθρ!$I$2:$I$96,MATCH(C358,ΣυνδΑθρ!$A$2:$A$100,0),1),IF(D358&lt;&gt;"",INDEX(Υλικά!$D$3:$D$140,MATCH(D358,Υλικά!$B$3:$B$140,0),1),""))</f>
        <v>gr</v>
      </c>
      <c r="F358" s="10">
        <f>IF(C358&lt;&gt;"",MATCH($C358,ΣυνδΑθρ!$A$2:$A$100,0),IF(D358&lt;&gt;"",MATCH($D358,Υλικά!$B$3:$B$130,0),0))</f>
        <v>52</v>
      </c>
      <c r="G358" s="3">
        <v>25</v>
      </c>
      <c r="H358" s="16">
        <f>IF($C358&lt;&gt;"",$G358*INDEX(ΣυνδΑθρ!$B$2:$B$96,$F358,1)/INDEX(ΣυνδΑθρ!$J$2:$J$96,$F358,1),IF($D358&lt;&gt;"",$G358*INDEX(Υλικά!$G$3:$G$130,$F358,1)/INDEX(Υλικά!$E$3:$E$130,$F358,1),0))</f>
        <v>1.1000000000000001</v>
      </c>
      <c r="I358" s="17">
        <f>IF($C358&lt;&gt;"",$G358*INDEX(ΣυνδΑθρ!$C$2:$C$100,$F358,1)/INDEX(ΣυνδΑθρ!$J$2:$J$96,$F358,1),IF($D358&lt;&gt;"",$G358*INDEX(Υλικά!$H$3:$H$130,$F358,1)/INDEX(Υλικά!$E$3:$E$130,$F358,1),0))</f>
        <v>13.625</v>
      </c>
      <c r="J358" s="18">
        <f>IF($C358&lt;&gt;"",$G358*INDEX(ΣυνδΑθρ!$D$2:$D$96,$F358,1)/INDEX(ΣυνδΑθρ!$J$2:$J$96,$F358,1),IF($D358&lt;&gt;"",$G358*INDEX(Υλικά!$I$3:$I$130,$F358,1)/INDEX(Υλικά!$E$3:$E$130,$F358,1),0))</f>
        <v>7.625</v>
      </c>
      <c r="K358" s="16">
        <f>$H358*Ref!$B$2</f>
        <v>4.4000000000000004</v>
      </c>
      <c r="L358" s="17">
        <f>$I358*Ref!$B$3</f>
        <v>54.5</v>
      </c>
      <c r="M358" s="18">
        <f>$J358*Ref!$B$4</f>
        <v>68.625</v>
      </c>
      <c r="N358" s="18">
        <f>IF($C358&lt;&gt;"",0,IF($D358&lt;&gt;"",$G358*INDEX(Υλικά!$J$3:$J$130,$F358,1)/INDEX(Υλικά!$E$3:$E$130,$F358,1),0))</f>
        <v>0</v>
      </c>
      <c r="O358" s="19">
        <f t="shared" si="6"/>
        <v>127.52500000000001</v>
      </c>
      <c r="P358" s="3"/>
    </row>
    <row r="359" spans="1:16" x14ac:dyDescent="0.35">
      <c r="A359" s="15">
        <v>44216</v>
      </c>
      <c r="B359" s="7">
        <v>0.82291666666666663</v>
      </c>
      <c r="C359" s="3" t="s">
        <v>176</v>
      </c>
      <c r="D359" s="3"/>
      <c r="E359" s="3" t="str">
        <f>IF(C359&lt;&gt;"",INDEX(ΣυνδΑθρ!$I$2:$I$96,MATCH(C359,ΣυνδΑθρ!$A$2:$A$100,0),1),IF(D359&lt;&gt;"",INDEX(Υλικά!$D$3:$D$140,MATCH(D359,Υλικά!$B$3:$B$140,0),1),""))</f>
        <v>gr</v>
      </c>
      <c r="F359" s="10">
        <f>IF(C359&lt;&gt;"",MATCH($C359,ΣυνδΑθρ!$A$2:$A$100,0),IF(D359&lt;&gt;"",MATCH($D359,Υλικά!$B$3:$B$130,0),0))</f>
        <v>21</v>
      </c>
      <c r="G359" s="3">
        <v>100</v>
      </c>
      <c r="H359" s="16">
        <f>IF($C359&lt;&gt;"",$G359*INDEX(ΣυνδΑθρ!$B$2:$B$96,$F359,1)/INDEX(ΣυνδΑθρ!$J$2:$J$96,$F359,1),IF($D359&lt;&gt;"",$G359*INDEX(Υλικά!$G$3:$G$130,$F359,1)/INDEX(Υλικά!$E$3:$E$130,$F359,1),0))</f>
        <v>6.0246696035242291</v>
      </c>
      <c r="I359" s="17">
        <f>IF($C359&lt;&gt;"",$G359*INDEX(ΣυνδΑθρ!$C$2:$C$100,$F359,1)/INDEX(ΣυνδΑθρ!$J$2:$J$96,$F359,1),IF($D359&lt;&gt;"",$G359*INDEX(Υλικά!$H$3:$H$130,$F359,1)/INDEX(Υλικά!$E$3:$E$130,$F359,1),0))</f>
        <v>14.433480176211454</v>
      </c>
      <c r="J359" s="18">
        <f>IF($C359&lt;&gt;"",$G359*INDEX(ΣυνδΑθρ!$D$2:$D$96,$F359,1)/INDEX(ΣυνδΑθρ!$J$2:$J$96,$F359,1),IF($D359&lt;&gt;"",$G359*INDEX(Υλικά!$I$3:$I$130,$F359,1)/INDEX(Υλικά!$E$3:$E$130,$F359,1),0))</f>
        <v>4.4925110132158581</v>
      </c>
      <c r="K359" s="16">
        <f>$H359*Ref!$B$2</f>
        <v>24.098678414096916</v>
      </c>
      <c r="L359" s="17">
        <f>$I359*Ref!$B$3</f>
        <v>57.733920704845815</v>
      </c>
      <c r="M359" s="18">
        <f>$J359*Ref!$B$4</f>
        <v>40.432599118942726</v>
      </c>
      <c r="N359" s="18">
        <f>IF($C359&lt;&gt;"",0,IF($D359&lt;&gt;"",$G359*INDEX(Υλικά!$J$3:$J$130,$F359,1)/INDEX(Υλικά!$E$3:$E$130,$F359,1),0))</f>
        <v>0</v>
      </c>
      <c r="O359" s="19">
        <f t="shared" si="6"/>
        <v>122.26519823788547</v>
      </c>
      <c r="P359" s="3"/>
    </row>
    <row r="360" spans="1:16" x14ac:dyDescent="0.35">
      <c r="A360" s="15">
        <v>44216</v>
      </c>
      <c r="B360" s="7">
        <v>0.82291666666666663</v>
      </c>
      <c r="C360" s="3"/>
      <c r="D360" s="3" t="s">
        <v>63</v>
      </c>
      <c r="E360" s="3" t="str">
        <f>IF(C360&lt;&gt;"",INDEX(ΣυνδΑθρ!$I$2:$I$96,MATCH(C360,ΣυνδΑθρ!$A$2:$A$100,0),1),IF(D360&lt;&gt;"",INDEX(Υλικά!$D$3:$D$140,MATCH(D360,Υλικά!$B$3:$B$140,0),1),""))</f>
        <v>pc</v>
      </c>
      <c r="F360" s="10">
        <f>IF(C360&lt;&gt;"",MATCH($C360,ΣυνδΑθρ!$A$2:$A$100,0),IF(D360&lt;&gt;"",MATCH($D360,Υλικά!$B$3:$B$130,0),0))</f>
        <v>23</v>
      </c>
      <c r="G360" s="3">
        <v>1</v>
      </c>
      <c r="H360" s="16">
        <f>IF($C360&lt;&gt;"",$G360*INDEX(ΣυνδΑθρ!$B$2:$B$96,$F360,1)/INDEX(ΣυνδΑθρ!$J$2:$J$96,$F360,1),IF($D360&lt;&gt;"",$G360*INDEX(Υλικά!$G$3:$G$130,$F360,1)/INDEX(Υλικά!$E$3:$E$130,$F360,1),0))</f>
        <v>47</v>
      </c>
      <c r="I360" s="17">
        <f>IF($C360&lt;&gt;"",$G360*INDEX(ΣυνδΑθρ!$C$2:$C$100,$F360,1)/INDEX(ΣυνδΑθρ!$J$2:$J$96,$F360,1),IF($D360&lt;&gt;"",$G360*INDEX(Υλικά!$H$3:$H$130,$F360,1)/INDEX(Υλικά!$E$3:$E$130,$F360,1),0))</f>
        <v>0</v>
      </c>
      <c r="J360" s="18">
        <f>IF($C360&lt;&gt;"",$G360*INDEX(ΣυνδΑθρ!$D$2:$D$96,$F360,1)/INDEX(ΣυνδΑθρ!$J$2:$J$96,$F360,1),IF($D360&lt;&gt;"",$G360*INDEX(Υλικά!$I$3:$I$130,$F360,1)/INDEX(Υλικά!$E$3:$E$130,$F360,1),0))</f>
        <v>1.2</v>
      </c>
      <c r="K360" s="16">
        <f>$H360*Ref!$B$2</f>
        <v>188</v>
      </c>
      <c r="L360" s="17">
        <f>$I360*Ref!$B$3</f>
        <v>0</v>
      </c>
      <c r="M360" s="18">
        <f>$J360*Ref!$B$4</f>
        <v>10.799999999999999</v>
      </c>
      <c r="N360" s="18">
        <f>IF($C360&lt;&gt;"",0,IF($D360&lt;&gt;"",$G360*INDEX(Υλικά!$J$3:$J$130,$F360,1)/INDEX(Υλικά!$E$3:$E$130,$F360,1),0))</f>
        <v>0</v>
      </c>
      <c r="O360" s="19">
        <f t="shared" si="6"/>
        <v>198.8</v>
      </c>
      <c r="P360" s="3"/>
    </row>
    <row r="361" spans="1:16" x14ac:dyDescent="0.35">
      <c r="A361" s="15">
        <v>44216</v>
      </c>
      <c r="B361" s="7">
        <v>0.82291666666666696</v>
      </c>
      <c r="C361" s="3"/>
      <c r="D361" s="3" t="s">
        <v>44</v>
      </c>
      <c r="E361" s="3" t="str">
        <f>IF(C361&lt;&gt;"",INDEX(ΣυνδΑθρ!$I$2:$I$96,MATCH(C361,ΣυνδΑθρ!$A$2:$A$100,0),1),IF(D361&lt;&gt;"",INDEX(Υλικά!$D$3:$D$140,MATCH(D361,Υλικά!$B$3:$B$140,0),1),""))</f>
        <v>pc</v>
      </c>
      <c r="F361" s="10">
        <f>IF(C361&lt;&gt;"",MATCH($C361,ΣυνδΑθρ!$A$2:$A$100,0),IF(D361&lt;&gt;"",MATCH($D361,Υλικά!$B$3:$B$130,0),0))</f>
        <v>18</v>
      </c>
      <c r="G361" s="3">
        <v>10</v>
      </c>
      <c r="H361" s="16">
        <f>IF($C361&lt;&gt;"",$G361*INDEX(ΣυνδΑθρ!$B$2:$B$96,$F361,1)/INDEX(ΣυνδΑθρ!$J$2:$J$96,$F361,1),IF($D361&lt;&gt;"",$G361*INDEX(Υλικά!$G$3:$G$130,$F361,1)/INDEX(Υλικά!$E$3:$E$130,$F361,1),0))</f>
        <v>0.4</v>
      </c>
      <c r="I361" s="17">
        <f>IF($C361&lt;&gt;"",$G361*INDEX(ΣυνδΑθρ!$C$2:$C$100,$F361,1)/INDEX(ΣυνδΑθρ!$J$2:$J$96,$F361,1),IF($D361&lt;&gt;"",$G361*INDEX(Υλικά!$H$3:$H$130,$F361,1)/INDEX(Υλικά!$E$3:$E$130,$F361,1),0))</f>
        <v>2.8</v>
      </c>
      <c r="J361" s="18">
        <f>IF($C361&lt;&gt;"",$G361*INDEX(ΣυνδΑθρ!$D$2:$D$96,$F361,1)/INDEX(ΣυνδΑθρ!$J$2:$J$96,$F361,1),IF($D361&lt;&gt;"",$G361*INDEX(Υλικά!$I$3:$I$130,$F361,1)/INDEX(Υλικά!$E$3:$E$130,$F361,1),0))</f>
        <v>4.7</v>
      </c>
      <c r="K361" s="16">
        <f>$H361*Ref!$B$2</f>
        <v>1.6</v>
      </c>
      <c r="L361" s="17">
        <f>$I361*Ref!$B$3</f>
        <v>11.2</v>
      </c>
      <c r="M361" s="18">
        <f>$J361*Ref!$B$4</f>
        <v>42.300000000000004</v>
      </c>
      <c r="N361" s="18">
        <f>IF($C361&lt;&gt;"",0,IF($D361&lt;&gt;"",$G361*INDEX(Υλικά!$J$3:$J$130,$F361,1)/INDEX(Υλικά!$E$3:$E$130,$F361,1),0))</f>
        <v>0</v>
      </c>
      <c r="O361" s="19">
        <f t="shared" si="6"/>
        <v>55.1</v>
      </c>
      <c r="P361" s="3"/>
    </row>
    <row r="362" spans="1:16" x14ac:dyDescent="0.35">
      <c r="A362" s="15">
        <v>44216</v>
      </c>
      <c r="B362" s="7">
        <v>0.97916666666666663</v>
      </c>
      <c r="C362" s="3"/>
      <c r="D362" s="3" t="s">
        <v>172</v>
      </c>
      <c r="E362" s="3" t="str">
        <f>IF(C362&lt;&gt;"",INDEX(ΣυνδΑθρ!$I$2:$I$96,MATCH(C362,ΣυνδΑθρ!$A$2:$A$100,0),1),IF(D362&lt;&gt;"",INDEX(Υλικά!$D$3:$D$140,MATCH(D362,Υλικά!$B$3:$B$140,0),1),""))</f>
        <v>gr</v>
      </c>
      <c r="F362" s="10">
        <f>IF(C362&lt;&gt;"",MATCH($C362,ΣυνδΑθρ!$A$2:$A$100,0),IF(D362&lt;&gt;"",MATCH($D362,Υλικά!$B$3:$B$130,0),0))</f>
        <v>73</v>
      </c>
      <c r="G362" s="3">
        <v>150</v>
      </c>
      <c r="H362" s="16">
        <f>IF($C362&lt;&gt;"",$G362*INDEX(ΣυνδΑθρ!$B$2:$B$96,$F362,1)/INDEX(ΣυνδΑθρ!$J$2:$J$96,$F362,1),IF($D362&lt;&gt;"",$G362*INDEX(Υλικά!$G$3:$G$130,$F362,1)/INDEX(Υλικά!$E$3:$E$130,$F362,1),0))</f>
        <v>0.6</v>
      </c>
      <c r="I362" s="17">
        <f>IF($C362&lt;&gt;"",$G362*INDEX(ΣυνδΑθρ!$C$2:$C$100,$F362,1)/INDEX(ΣυνδΑθρ!$J$2:$J$96,$F362,1),IF($D362&lt;&gt;"",$G362*INDEX(Υλικά!$H$3:$H$130,$F362,1)/INDEX(Υλικά!$E$3:$E$130,$F362,1),0))</f>
        <v>22.5</v>
      </c>
      <c r="J362" s="18">
        <f>IF($C362&lt;&gt;"",$G362*INDEX(ΣυνδΑθρ!$D$2:$D$96,$F362,1)/INDEX(ΣυνδΑθρ!$J$2:$J$96,$F362,1),IF($D362&lt;&gt;"",$G362*INDEX(Υλικά!$I$3:$I$130,$F362,1)/INDEX(Υλικά!$E$3:$E$130,$F362,1),0))</f>
        <v>0.15</v>
      </c>
      <c r="K362" s="16">
        <f>$H362*Ref!$B$2</f>
        <v>2.4</v>
      </c>
      <c r="L362" s="17">
        <f>$I362*Ref!$B$3</f>
        <v>90</v>
      </c>
      <c r="M362" s="18">
        <f>$J362*Ref!$B$4</f>
        <v>1.3499999999999999</v>
      </c>
      <c r="N362" s="18">
        <f>IF($C362&lt;&gt;"",0,IF($D362&lt;&gt;"",$G362*INDEX(Υλικά!$J$3:$J$130,$F362,1)/INDEX(Υλικά!$E$3:$E$130,$F362,1),0))</f>
        <v>0</v>
      </c>
      <c r="O362" s="19">
        <f t="shared" si="6"/>
        <v>93.75</v>
      </c>
      <c r="P362" s="3"/>
    </row>
    <row r="363" spans="1:16" x14ac:dyDescent="0.35">
      <c r="A363" s="15">
        <v>44216</v>
      </c>
      <c r="B363" s="7">
        <v>0.98611111111111116</v>
      </c>
      <c r="C363" s="3"/>
      <c r="D363" s="3" t="s">
        <v>32</v>
      </c>
      <c r="E363" s="3" t="str">
        <f>IF(C363&lt;&gt;"",INDEX(ΣυνδΑθρ!$I$2:$I$96,MATCH(C363,ΣυνδΑθρ!$A$2:$A$100,0),1),IF(D363&lt;&gt;"",INDEX(Υλικά!$D$3:$D$140,MATCH(D363,Υλικά!$B$3:$B$140,0),1),""))</f>
        <v>gr</v>
      </c>
      <c r="F363" s="10">
        <f>IF(C363&lt;&gt;"",MATCH($C363,ΣυνδΑθρ!$A$2:$A$100,0),IF(D363&lt;&gt;"",MATCH($D363,Υλικά!$B$3:$B$130,0),0))</f>
        <v>14</v>
      </c>
      <c r="G363" s="3">
        <v>100</v>
      </c>
      <c r="H363" s="16">
        <f>IF($C363&lt;&gt;"",$G363*INDEX(ΣυνδΑθρ!$B$2:$B$96,$F363,1)/INDEX(ΣυνδΑθρ!$J$2:$J$96,$F363,1),IF($D363&lt;&gt;"",$G363*INDEX(Υλικά!$G$3:$G$130,$F363,1)/INDEX(Υλικά!$E$3:$E$130,$F363,1),0))</f>
        <v>8</v>
      </c>
      <c r="I363" s="17">
        <f>IF($C363&lt;&gt;"",$G363*INDEX(ΣυνδΑθρ!$C$2:$C$100,$F363,1)/INDEX(ΣυνδΑθρ!$J$2:$J$96,$F363,1),IF($D363&lt;&gt;"",$G363*INDEX(Υλικά!$H$3:$H$130,$F363,1)/INDEX(Υλικά!$E$3:$E$130,$F363,1),0))</f>
        <v>4</v>
      </c>
      <c r="J363" s="18">
        <f>IF($C363&lt;&gt;"",$G363*INDEX(ΣυνδΑθρ!$D$2:$D$96,$F363,1)/INDEX(ΣυνδΑθρ!$J$2:$J$96,$F363,1),IF($D363&lt;&gt;"",$G363*INDEX(Υλικά!$I$3:$I$130,$F363,1)/INDEX(Υλικά!$E$3:$E$130,$F363,1),0))</f>
        <v>2</v>
      </c>
      <c r="K363" s="16">
        <f>$H363*Ref!$B$2</f>
        <v>32</v>
      </c>
      <c r="L363" s="17">
        <f>$I363*Ref!$B$3</f>
        <v>16</v>
      </c>
      <c r="M363" s="18">
        <f>$J363*Ref!$B$4</f>
        <v>18</v>
      </c>
      <c r="N363" s="18">
        <f>IF($C363&lt;&gt;"",0,IF($D363&lt;&gt;"",$G363*INDEX(Υλικά!$J$3:$J$130,$F363,1)/INDEX(Υλικά!$E$3:$E$130,$F363,1),0))</f>
        <v>0</v>
      </c>
      <c r="O363" s="19">
        <f t="shared" si="6"/>
        <v>66</v>
      </c>
      <c r="P363" s="3"/>
    </row>
    <row r="364" spans="1:16" x14ac:dyDescent="0.35">
      <c r="A364" s="15">
        <v>44217</v>
      </c>
      <c r="B364" s="7">
        <v>0.33333333333333331</v>
      </c>
      <c r="C364" s="3"/>
      <c r="D364" s="3" t="s">
        <v>58</v>
      </c>
      <c r="E364" s="3" t="str">
        <f>IF(C364&lt;&gt;"",INDEX(ΣυνδΑθρ!$I$2:$I$96,MATCH(C364,ΣυνδΑθρ!$A$2:$A$100,0),1),IF(D364&lt;&gt;"",INDEX(Υλικά!$D$3:$D$140,MATCH(D364,Υλικά!$B$3:$B$140,0),1),""))</f>
        <v>gr</v>
      </c>
      <c r="F364" s="10">
        <f>IF(C364&lt;&gt;"",MATCH($C364,ΣυνδΑθρ!$A$2:$A$100,0),IF(D364&lt;&gt;"",MATCH($D364,Υλικά!$B$3:$B$130,0),0))</f>
        <v>12</v>
      </c>
      <c r="G364" s="3">
        <v>250</v>
      </c>
      <c r="H364" s="16">
        <f>IF($C364&lt;&gt;"",$G364*INDEX(ΣυνδΑθρ!$B$2:$B$96,$F364,1)/INDEX(ΣυνδΑθρ!$J$2:$J$96,$F364,1),IF($D364&lt;&gt;"",$G364*INDEX(Υλικά!$G$3:$G$130,$F364,1)/INDEX(Υλικά!$E$3:$E$130,$F364,1),0))</f>
        <v>8.25</v>
      </c>
      <c r="I364" s="17">
        <f>IF($C364&lt;&gt;"",$G364*INDEX(ΣυνδΑθρ!$C$2:$C$100,$F364,1)/INDEX(ΣυνδΑθρ!$J$2:$J$96,$F364,1),IF($D364&lt;&gt;"",$G364*INDEX(Υλικά!$H$3:$H$130,$F364,1)/INDEX(Υλικά!$E$3:$E$130,$F364,1),0))</f>
        <v>11.75</v>
      </c>
      <c r="J364" s="18">
        <f>IF($C364&lt;&gt;"",$G364*INDEX(ΣυνδΑθρ!$D$2:$D$96,$F364,1)/INDEX(ΣυνδΑθρ!$J$2:$J$96,$F364,1),IF($D364&lt;&gt;"",$G364*INDEX(Υλικά!$I$3:$I$130,$F364,1)/INDEX(Υλικά!$E$3:$E$130,$F364,1),0))</f>
        <v>3.75</v>
      </c>
      <c r="K364" s="16">
        <f>$H364*Ref!$B$2</f>
        <v>33</v>
      </c>
      <c r="L364" s="17">
        <f>$I364*Ref!$B$3</f>
        <v>47</v>
      </c>
      <c r="M364" s="18">
        <f>$J364*Ref!$B$4</f>
        <v>33.75</v>
      </c>
      <c r="N364" s="18">
        <f>IF($C364&lt;&gt;"",0,IF($D364&lt;&gt;"",$G364*INDEX(Υλικά!$J$3:$J$130,$F364,1)/INDEX(Υλικά!$E$3:$E$130,$F364,1),0))</f>
        <v>0</v>
      </c>
      <c r="O364" s="19">
        <f t="shared" si="6"/>
        <v>113.75</v>
      </c>
      <c r="P364" s="3"/>
    </row>
    <row r="365" spans="1:16" x14ac:dyDescent="0.35">
      <c r="A365" s="15">
        <v>44217</v>
      </c>
      <c r="B365" s="7">
        <v>0.33333333333333331</v>
      </c>
      <c r="C365" s="3" t="s">
        <v>166</v>
      </c>
      <c r="D365" s="3"/>
      <c r="E365" s="3" t="str">
        <f>IF(C365&lt;&gt;"",INDEX(ΣυνδΑθρ!$I$2:$I$96,MATCH(C365,ΣυνδΑθρ!$A$2:$A$100,0),1),IF(D365&lt;&gt;"",INDEX(Υλικά!$D$3:$D$140,MATCH(D365,Υλικά!$B$3:$B$140,0),1),""))</f>
        <v>gr</v>
      </c>
      <c r="F365" s="10">
        <f>IF(C365&lt;&gt;"",MATCH($C365,ΣυνδΑθρ!$A$2:$A$100,0),IF(D365&lt;&gt;"",MATCH($D365,Υλικά!$B$3:$B$130,0),0))</f>
        <v>19</v>
      </c>
      <c r="G365" s="3">
        <v>100</v>
      </c>
      <c r="H365" s="16">
        <f>IF($C365&lt;&gt;"",$G365*INDEX(ΣυνδΑθρ!$B$2:$B$96,$F365,1)/INDEX(ΣυνδΑθρ!$J$2:$J$96,$F365,1),IF($D365&lt;&gt;"",$G365*INDEX(Υλικά!$G$3:$G$130,$F365,1)/INDEX(Υλικά!$E$3:$E$130,$F365,1),0))</f>
        <v>7.3071428571428569</v>
      </c>
      <c r="I365" s="17">
        <f>IF($C365&lt;&gt;"",$G365*INDEX(ΣυνδΑθρ!$C$2:$C$100,$F365,1)/INDEX(ΣυνδΑθρ!$J$2:$J$96,$F365,1),IF($D365&lt;&gt;"",$G365*INDEX(Υλικά!$H$3:$H$130,$F365,1)/INDEX(Υλικά!$E$3:$E$130,$F365,1),0))</f>
        <v>46.499999999999993</v>
      </c>
      <c r="J365" s="18">
        <f>IF($C365&lt;&gt;"",$G365*INDEX(ΣυνδΑθρ!$D$2:$D$96,$F365,1)/INDEX(ΣυνδΑθρ!$J$2:$J$96,$F365,1),IF($D365&lt;&gt;"",$G365*INDEX(Υλικά!$I$3:$I$130,$F365,1)/INDEX(Υλικά!$E$3:$E$130,$F365,1),0))</f>
        <v>0.83571428571428585</v>
      </c>
      <c r="K365" s="16">
        <f>$H365*Ref!$B$2</f>
        <v>29.228571428571428</v>
      </c>
      <c r="L365" s="17">
        <f>$I365*Ref!$B$3</f>
        <v>185.99999999999997</v>
      </c>
      <c r="M365" s="18">
        <f>$J365*Ref!$B$4</f>
        <v>7.5214285714285722</v>
      </c>
      <c r="N365" s="18">
        <f>IF($C365&lt;&gt;"",0,IF($D365&lt;&gt;"",$G365*INDEX(Υλικά!$J$3:$J$130,$F365,1)/INDEX(Υλικά!$E$3:$E$130,$F365,1),0))</f>
        <v>0</v>
      </c>
      <c r="O365" s="19">
        <f t="shared" si="6"/>
        <v>222.74999999999997</v>
      </c>
      <c r="P365" s="3"/>
    </row>
    <row r="366" spans="1:16" x14ac:dyDescent="0.35">
      <c r="A366" s="15">
        <v>44217</v>
      </c>
      <c r="B366" s="7">
        <v>0.33333333333333331</v>
      </c>
      <c r="C366" s="3"/>
      <c r="D366" s="3" t="s">
        <v>14</v>
      </c>
      <c r="E366" s="3" t="str">
        <f>IF(C366&lt;&gt;"",INDEX(ΣυνδΑθρ!$I$2:$I$96,MATCH(C366,ΣυνδΑθρ!$A$2:$A$100,0),1),IF(D366&lt;&gt;"",INDEX(Υλικά!$D$3:$D$140,MATCH(D366,Υλικά!$B$3:$B$140,0),1),""))</f>
        <v>slc</v>
      </c>
      <c r="F366" s="10">
        <f>IF(C366&lt;&gt;"",MATCH($C366,ΣυνδΑθρ!$A$2:$A$100,0),IF(D366&lt;&gt;"",MATCH($D366,Υλικά!$B$3:$B$130,0),0))</f>
        <v>7</v>
      </c>
      <c r="G366" s="3">
        <v>4</v>
      </c>
      <c r="H366" s="16">
        <f>IF($C366&lt;&gt;"",$G366*INDEX(ΣυνδΑθρ!$B$2:$B$96,$F366,1)/INDEX(ΣυνδΑθρ!$J$2:$J$96,$F366,1),IF($D366&lt;&gt;"",$G366*INDEX(Υλικά!$G$3:$G$130,$F366,1)/INDEX(Υλικά!$E$3:$E$130,$F366,1),0))</f>
        <v>11.2</v>
      </c>
      <c r="I366" s="17">
        <f>IF($C366&lt;&gt;"",$G366*INDEX(ΣυνδΑθρ!$C$2:$C$100,$F366,1)/INDEX(ΣυνδΑθρ!$J$2:$J$96,$F366,1),IF($D366&lt;&gt;"",$G366*INDEX(Υλικά!$H$3:$H$130,$F366,1)/INDEX(Υλικά!$E$3:$E$130,$F366,1),0))</f>
        <v>3.2</v>
      </c>
      <c r="J366" s="18">
        <f>IF($C366&lt;&gt;"",$G366*INDEX(ΣυνδΑθρ!$D$2:$D$96,$F366,1)/INDEX(ΣυνδΑθρ!$J$2:$J$96,$F366,1),IF($D366&lt;&gt;"",$G366*INDEX(Υλικά!$I$3:$I$130,$F366,1)/INDEX(Υλικά!$E$3:$E$130,$F366,1),0))</f>
        <v>1.6</v>
      </c>
      <c r="K366" s="16">
        <f>$H366*Ref!$B$2</f>
        <v>44.8</v>
      </c>
      <c r="L366" s="17">
        <f>$I366*Ref!$B$3</f>
        <v>12.8</v>
      </c>
      <c r="M366" s="18">
        <f>$J366*Ref!$B$4</f>
        <v>14.4</v>
      </c>
      <c r="N366" s="18">
        <f>IF($C366&lt;&gt;"",0,IF($D366&lt;&gt;"",$G366*INDEX(Υλικά!$J$3:$J$130,$F366,1)/INDEX(Υλικά!$E$3:$E$130,$F366,1),0))</f>
        <v>0</v>
      </c>
      <c r="O366" s="19">
        <f t="shared" si="6"/>
        <v>72</v>
      </c>
      <c r="P366" s="3"/>
    </row>
    <row r="367" spans="1:16" x14ac:dyDescent="0.35">
      <c r="A367" s="15">
        <v>44217</v>
      </c>
      <c r="B367" s="7">
        <v>0.59375</v>
      </c>
      <c r="C367" s="3" t="s">
        <v>178</v>
      </c>
      <c r="D367" s="3"/>
      <c r="E367" s="3" t="str">
        <f>IF(C367&lt;&gt;"",INDEX(ΣυνδΑθρ!$I$2:$I$96,MATCH(C367,ΣυνδΑθρ!$A$2:$A$100,0),1),IF(D367&lt;&gt;"",INDEX(Υλικά!$D$3:$D$140,MATCH(D367,Υλικά!$B$3:$B$140,0),1),""))</f>
        <v>gr</v>
      </c>
      <c r="F367" s="10">
        <f>IF(C367&lt;&gt;"",MATCH($C367,ΣυνδΑθρ!$A$2:$A$100,0),IF(D367&lt;&gt;"",MATCH($D367,Υλικά!$B$3:$B$130,0),0))</f>
        <v>22</v>
      </c>
      <c r="G367" s="3">
        <v>300</v>
      </c>
      <c r="H367" s="16">
        <f>IF($C367&lt;&gt;"",$G367*INDEX(ΣυνδΑθρ!$B$2:$B$96,$F367,1)/INDEX(ΣυνδΑθρ!$J$2:$J$96,$F367,1),IF($D367&lt;&gt;"",$G367*INDEX(Υλικά!$G$3:$G$130,$F367,1)/INDEX(Υλικά!$E$3:$E$130,$F367,1),0))</f>
        <v>66.747499999999988</v>
      </c>
      <c r="I367" s="17">
        <f>IF($C367&lt;&gt;"",$G367*INDEX(ΣυνδΑθρ!$C$2:$C$100,$F367,1)/INDEX(ΣυνδΑθρ!$J$2:$J$96,$F367,1),IF($D367&lt;&gt;"",$G367*INDEX(Υλικά!$H$3:$H$130,$F367,1)/INDEX(Υλικά!$E$3:$E$130,$F367,1),0))</f>
        <v>15.6175</v>
      </c>
      <c r="J367" s="18">
        <f>IF($C367&lt;&gt;"",$G367*INDEX(ΣυνδΑθρ!$D$2:$D$96,$F367,1)/INDEX(ΣυνδΑθρ!$J$2:$J$96,$F367,1),IF($D367&lt;&gt;"",$G367*INDEX(Υλικά!$I$3:$I$130,$F367,1)/INDEX(Υλικά!$E$3:$E$130,$F367,1),0))</f>
        <v>33.484999999999999</v>
      </c>
      <c r="K367" s="16">
        <f>$H367*Ref!$B$2</f>
        <v>266.98999999999995</v>
      </c>
      <c r="L367" s="17">
        <f>$I367*Ref!$B$3</f>
        <v>62.47</v>
      </c>
      <c r="M367" s="18">
        <f>$J367*Ref!$B$4</f>
        <v>301.36500000000001</v>
      </c>
      <c r="N367" s="18">
        <f>IF($C367&lt;&gt;"",0,IF($D367&lt;&gt;"",$G367*INDEX(Υλικά!$J$3:$J$130,$F367,1)/INDEX(Υλικά!$E$3:$E$130,$F367,1),0))</f>
        <v>0</v>
      </c>
      <c r="O367" s="19">
        <f t="shared" si="6"/>
        <v>630.82499999999993</v>
      </c>
      <c r="P367" s="3"/>
    </row>
    <row r="368" spans="1:16" x14ac:dyDescent="0.35">
      <c r="A368" s="15">
        <v>44217</v>
      </c>
      <c r="B368" s="7">
        <v>0.59375</v>
      </c>
      <c r="C368" s="3"/>
      <c r="D368" s="3" t="s">
        <v>9</v>
      </c>
      <c r="E368" s="3" t="str">
        <f>IF(C368&lt;&gt;"",INDEX(ΣυνδΑθρ!$I$2:$I$96,MATCH(C368,ΣυνδΑθρ!$A$2:$A$100,0),1),IF(D368&lt;&gt;"",INDEX(Υλικά!$D$3:$D$140,MATCH(D368,Υλικά!$B$3:$B$140,0),1),""))</f>
        <v>gr</v>
      </c>
      <c r="F368" s="10">
        <f>IF(C368&lt;&gt;"",MATCH($C368,ΣυνδΑθρ!$A$2:$A$100,0),IF(D368&lt;&gt;"",MATCH($D368,Υλικά!$B$3:$B$130,0),0))</f>
        <v>4</v>
      </c>
      <c r="G368" s="3">
        <v>75</v>
      </c>
      <c r="H368" s="16">
        <f>IF($C368&lt;&gt;"",$G368*INDEX(ΣυνδΑθρ!$B$2:$B$96,$F368,1)/INDEX(ΣυνδΑθρ!$J$2:$J$96,$F368,1),IF($D368&lt;&gt;"",$G368*INDEX(Υλικά!$G$3:$G$130,$F368,1)/INDEX(Υλικά!$E$3:$E$130,$F368,1),0))</f>
        <v>5.3250000000000002</v>
      </c>
      <c r="I368" s="17">
        <f>IF($C368&lt;&gt;"",$G368*INDEX(ΣυνδΑθρ!$C$2:$C$100,$F368,1)/INDEX(ΣυνδΑθρ!$J$2:$J$96,$F368,1),IF($D368&lt;&gt;"",$G368*INDEX(Υλικά!$H$3:$H$130,$F368,1)/INDEX(Υλικά!$E$3:$E$130,$F368,1),0))</f>
        <v>60</v>
      </c>
      <c r="J368" s="18">
        <f>IF($C368&lt;&gt;"",$G368*INDEX(ΣυνδΑθρ!$D$2:$D$96,$F368,1)/INDEX(ΣυνδΑθρ!$J$2:$J$96,$F368,1),IF($D368&lt;&gt;"",$G368*INDEX(Υλικά!$I$3:$I$130,$F368,1)/INDEX(Υλικά!$E$3:$E$130,$F368,1),0))</f>
        <v>0.52500000000000002</v>
      </c>
      <c r="K368" s="16">
        <f>$H368*Ref!$B$2</f>
        <v>21.3</v>
      </c>
      <c r="L368" s="17">
        <f>$I368*Ref!$B$3</f>
        <v>240</v>
      </c>
      <c r="M368" s="18">
        <f>$J368*Ref!$B$4</f>
        <v>4.7250000000000005</v>
      </c>
      <c r="N368" s="18">
        <f>IF($C368&lt;&gt;"",0,IF($D368&lt;&gt;"",$G368*INDEX(Υλικά!$J$3:$J$130,$F368,1)/INDEX(Υλικά!$E$3:$E$130,$F368,1),0))</f>
        <v>0</v>
      </c>
      <c r="O368" s="19">
        <f t="shared" si="6"/>
        <v>266.02500000000003</v>
      </c>
      <c r="P368" s="3"/>
    </row>
    <row r="369" spans="1:16" x14ac:dyDescent="0.35">
      <c r="A369" s="15">
        <v>44217</v>
      </c>
      <c r="B369" s="7">
        <v>0.59375</v>
      </c>
      <c r="C369" s="3"/>
      <c r="D369" s="3" t="s">
        <v>148</v>
      </c>
      <c r="E369" s="3" t="str">
        <f>IF(C369&lt;&gt;"",INDEX(ΣυνδΑθρ!$I$2:$I$96,MATCH(C369,ΣυνδΑθρ!$A$2:$A$100,0),1),IF(D369&lt;&gt;"",INDEX(Υλικά!$D$3:$D$140,MATCH(D369,Υλικά!$B$3:$B$140,0),1),""))</f>
        <v>gr</v>
      </c>
      <c r="F369" s="10">
        <f>IF(C369&lt;&gt;"",MATCH($C369,ΣυνδΑθρ!$A$2:$A$100,0),IF(D369&lt;&gt;"",MATCH($D369,Υλικά!$B$3:$B$130,0),0))</f>
        <v>59</v>
      </c>
      <c r="G369" s="3">
        <v>120</v>
      </c>
      <c r="H369" s="16">
        <f>IF($C369&lt;&gt;"",$G369*INDEX(ΣυνδΑθρ!$B$2:$B$96,$F369,1)/INDEX(ΣυνδΑθρ!$J$2:$J$96,$F369,1),IF($D369&lt;&gt;"",$G369*INDEX(Υλικά!$G$3:$G$130,$F369,1)/INDEX(Υλικά!$E$3:$E$130,$F369,1),0))</f>
        <v>1.56</v>
      </c>
      <c r="I369" s="17">
        <f>IF($C369&lt;&gt;"",$G369*INDEX(ΣυνδΑθρ!$C$2:$C$100,$F369,1)/INDEX(ΣυνδΑθρ!$J$2:$J$96,$F369,1),IF($D369&lt;&gt;"",$G369*INDEX(Υλικά!$H$3:$H$130,$F369,1)/INDEX(Υλικά!$E$3:$E$130,$F369,1),0))</f>
        <v>7.2</v>
      </c>
      <c r="J369" s="18">
        <f>IF($C369&lt;&gt;"",$G369*INDEX(ΣυνδΑθρ!$D$2:$D$96,$F369,1)/INDEX(ΣυνδΑθρ!$J$2:$J$96,$F369,1),IF($D369&lt;&gt;"",$G369*INDEX(Υλικά!$I$3:$I$130,$F369,1)/INDEX(Υλικά!$E$3:$E$130,$F369,1),0))</f>
        <v>0</v>
      </c>
      <c r="K369" s="16">
        <f>$H369*Ref!$B$2</f>
        <v>6.24</v>
      </c>
      <c r="L369" s="17">
        <f>$I369*Ref!$B$3</f>
        <v>28.8</v>
      </c>
      <c r="M369" s="18">
        <f>$J369*Ref!$B$4</f>
        <v>0</v>
      </c>
      <c r="N369" s="18">
        <f>IF($C369&lt;&gt;"",0,IF($D369&lt;&gt;"",$G369*INDEX(Υλικά!$J$3:$J$130,$F369,1)/INDEX(Υλικά!$E$3:$E$130,$F369,1),0))</f>
        <v>0</v>
      </c>
      <c r="O369" s="19">
        <f t="shared" si="6"/>
        <v>35.04</v>
      </c>
      <c r="P369" s="3"/>
    </row>
    <row r="370" spans="1:16" x14ac:dyDescent="0.35">
      <c r="A370" s="15">
        <v>44217</v>
      </c>
      <c r="B370" s="7">
        <v>0.89583333333333337</v>
      </c>
      <c r="C370" s="3" t="s">
        <v>178</v>
      </c>
      <c r="D370" s="3"/>
      <c r="E370" s="3" t="str">
        <f>IF(C370&lt;&gt;"",INDEX(ΣυνδΑθρ!$I$2:$I$96,MATCH(C370,ΣυνδΑθρ!$A$2:$A$100,0),1),IF(D370&lt;&gt;"",INDEX(Υλικά!$D$3:$D$140,MATCH(D370,Υλικά!$B$3:$B$140,0),1),""))</f>
        <v>gr</v>
      </c>
      <c r="F370" s="10">
        <f>IF(C370&lt;&gt;"",MATCH($C370,ΣυνδΑθρ!$A$2:$A$100,0),IF(D370&lt;&gt;"",MATCH($D370,Υλικά!$B$3:$B$130,0),0))</f>
        <v>22</v>
      </c>
      <c r="G370" s="3">
        <v>200</v>
      </c>
      <c r="H370" s="16">
        <f>IF($C370&lt;&gt;"",$G370*INDEX(ΣυνδΑθρ!$B$2:$B$96,$F370,1)/INDEX(ΣυνδΑθρ!$J$2:$J$96,$F370,1),IF($D370&lt;&gt;"",$G370*INDEX(Υλικά!$G$3:$G$130,$F370,1)/INDEX(Υλικά!$E$3:$E$130,$F370,1),0))</f>
        <v>44.498333333333328</v>
      </c>
      <c r="I370" s="17">
        <f>IF($C370&lt;&gt;"",$G370*INDEX(ΣυνδΑθρ!$C$2:$C$100,$F370,1)/INDEX(ΣυνδΑθρ!$J$2:$J$96,$F370,1),IF($D370&lt;&gt;"",$G370*INDEX(Υλικά!$H$3:$H$130,$F370,1)/INDEX(Υλικά!$E$3:$E$130,$F370,1),0))</f>
        <v>10.411666666666667</v>
      </c>
      <c r="J370" s="18">
        <f>IF($C370&lt;&gt;"",$G370*INDEX(ΣυνδΑθρ!$D$2:$D$96,$F370,1)/INDEX(ΣυνδΑθρ!$J$2:$J$96,$F370,1),IF($D370&lt;&gt;"",$G370*INDEX(Υλικά!$I$3:$I$130,$F370,1)/INDEX(Υλικά!$E$3:$E$130,$F370,1),0))</f>
        <v>22.323333333333334</v>
      </c>
      <c r="K370" s="16">
        <f>$H370*Ref!$B$2</f>
        <v>177.99333333333331</v>
      </c>
      <c r="L370" s="17">
        <f>$I370*Ref!$B$3</f>
        <v>41.646666666666668</v>
      </c>
      <c r="M370" s="18">
        <f>$J370*Ref!$B$4</f>
        <v>200.91</v>
      </c>
      <c r="N370" s="18">
        <f>IF($C370&lt;&gt;"",0,IF($D370&lt;&gt;"",$G370*INDEX(Υλικά!$J$3:$J$130,$F370,1)/INDEX(Υλικά!$E$3:$E$130,$F370,1),0))</f>
        <v>0</v>
      </c>
      <c r="O370" s="19">
        <f t="shared" si="6"/>
        <v>420.54999999999995</v>
      </c>
      <c r="P370" s="3"/>
    </row>
    <row r="371" spans="1:16" x14ac:dyDescent="0.35">
      <c r="A371" s="15">
        <v>44217</v>
      </c>
      <c r="B371" s="7">
        <v>0.89583333333333337</v>
      </c>
      <c r="C371" s="3"/>
      <c r="D371" s="3" t="s">
        <v>148</v>
      </c>
      <c r="E371" s="3" t="str">
        <f>IF(C371&lt;&gt;"",INDEX(ΣυνδΑθρ!$I$2:$I$96,MATCH(C371,ΣυνδΑθρ!$A$2:$A$100,0),1),IF(D371&lt;&gt;"",INDEX(Υλικά!$D$3:$D$140,MATCH(D371,Υλικά!$B$3:$B$140,0),1),""))</f>
        <v>gr</v>
      </c>
      <c r="F371" s="10">
        <f>IF(C371&lt;&gt;"",MATCH($C371,ΣυνδΑθρ!$A$2:$A$100,0),IF(D371&lt;&gt;"",MATCH($D371,Υλικά!$B$3:$B$130,0),0))</f>
        <v>59</v>
      </c>
      <c r="G371" s="3">
        <v>200</v>
      </c>
      <c r="H371" s="16">
        <f>IF($C371&lt;&gt;"",$G371*INDEX(ΣυνδΑθρ!$B$2:$B$96,$F371,1)/INDEX(ΣυνδΑθρ!$J$2:$J$96,$F371,1),IF($D371&lt;&gt;"",$G371*INDEX(Υλικά!$G$3:$G$130,$F371,1)/INDEX(Υλικά!$E$3:$E$130,$F371,1),0))</f>
        <v>2.6</v>
      </c>
      <c r="I371" s="17">
        <f>IF($C371&lt;&gt;"",$G371*INDEX(ΣυνδΑθρ!$C$2:$C$100,$F371,1)/INDEX(ΣυνδΑθρ!$J$2:$J$96,$F371,1),IF($D371&lt;&gt;"",$G371*INDEX(Υλικά!$H$3:$H$130,$F371,1)/INDEX(Υλικά!$E$3:$E$130,$F371,1),0))</f>
        <v>12</v>
      </c>
      <c r="J371" s="18">
        <f>IF($C371&lt;&gt;"",$G371*INDEX(ΣυνδΑθρ!$D$2:$D$96,$F371,1)/INDEX(ΣυνδΑθρ!$J$2:$J$96,$F371,1),IF($D371&lt;&gt;"",$G371*INDEX(Υλικά!$I$3:$I$130,$F371,1)/INDEX(Υλικά!$E$3:$E$130,$F371,1),0))</f>
        <v>0</v>
      </c>
      <c r="K371" s="16">
        <f>$H371*Ref!$B$2</f>
        <v>10.4</v>
      </c>
      <c r="L371" s="17">
        <f>$I371*Ref!$B$3</f>
        <v>48</v>
      </c>
      <c r="M371" s="18">
        <f>$J371*Ref!$B$4</f>
        <v>0</v>
      </c>
      <c r="N371" s="18">
        <f>IF($C371&lt;&gt;"",0,IF($D371&lt;&gt;"",$G371*INDEX(Υλικά!$J$3:$J$130,$F371,1)/INDEX(Υλικά!$E$3:$E$130,$F371,1),0))</f>
        <v>0</v>
      </c>
      <c r="O371" s="19">
        <f t="shared" si="6"/>
        <v>58.4</v>
      </c>
      <c r="P371" s="3"/>
    </row>
    <row r="372" spans="1:16" x14ac:dyDescent="0.35">
      <c r="A372" s="15">
        <v>44217</v>
      </c>
      <c r="B372" s="7">
        <v>0.97916666666666663</v>
      </c>
      <c r="C372" s="3"/>
      <c r="D372" s="3" t="s">
        <v>153</v>
      </c>
      <c r="E372" s="3" t="str">
        <f>IF(C372&lt;&gt;"",INDEX(ΣυνδΑθρ!$I$2:$I$96,MATCH(C372,ΣυνδΑθρ!$A$2:$A$100,0),1),IF(D372&lt;&gt;"",INDEX(Υλικά!$D$3:$D$140,MATCH(D372,Υλικά!$B$3:$B$140,0),1),""))</f>
        <v>gr</v>
      </c>
      <c r="F372" s="10">
        <f>IF(C372&lt;&gt;"",MATCH($C372,ΣυνδΑθρ!$A$2:$A$100,0),IF(D372&lt;&gt;"",MATCH($D372,Υλικά!$B$3:$B$130,0),0))</f>
        <v>61</v>
      </c>
      <c r="G372" s="3">
        <v>80</v>
      </c>
      <c r="H372" s="16">
        <f>IF($C372&lt;&gt;"",$G372*INDEX(ΣυνδΑθρ!$B$2:$B$96,$F372,1)/INDEX(ΣυνδΑθρ!$J$2:$J$96,$F372,1),IF($D372&lt;&gt;"",$G372*INDEX(Υλικά!$G$3:$G$130,$F372,1)/INDEX(Υλικά!$E$3:$E$130,$F372,1),0))</f>
        <v>0.64</v>
      </c>
      <c r="I372" s="17">
        <f>IF($C372&lt;&gt;"",$G372*INDEX(ΣυνδΑθρ!$C$2:$C$100,$F372,1)/INDEX(ΣυνδΑθρ!$J$2:$J$96,$F372,1),IF($D372&lt;&gt;"",$G372*INDEX(Υλικά!$H$3:$H$130,$F372,1)/INDEX(Υλικά!$E$3:$E$130,$F372,1),0))</f>
        <v>10.4</v>
      </c>
      <c r="J372" s="18">
        <f>IF($C372&lt;&gt;"",$G372*INDEX(ΣυνδΑθρ!$D$2:$D$96,$F372,1)/INDEX(ΣυνδΑθρ!$J$2:$J$96,$F372,1),IF($D372&lt;&gt;"",$G372*INDEX(Υλικά!$I$3:$I$130,$F372,1)/INDEX(Υλικά!$E$3:$E$130,$F372,1),0))</f>
        <v>0.24</v>
      </c>
      <c r="K372" s="16">
        <f>$H372*Ref!$B$2</f>
        <v>2.56</v>
      </c>
      <c r="L372" s="17">
        <f>$I372*Ref!$B$3</f>
        <v>41.6</v>
      </c>
      <c r="M372" s="18">
        <f>$J372*Ref!$B$4</f>
        <v>2.16</v>
      </c>
      <c r="N372" s="18">
        <f>IF($C372&lt;&gt;"",0,IF($D372&lt;&gt;"",$G372*INDEX(Υλικά!$J$3:$J$130,$F372,1)/INDEX(Υλικά!$E$3:$E$130,$F372,1),0))</f>
        <v>0</v>
      </c>
      <c r="O372" s="19">
        <f t="shared" si="6"/>
        <v>46.320000000000007</v>
      </c>
      <c r="P372" s="3"/>
    </row>
    <row r="373" spans="1:16" x14ac:dyDescent="0.35">
      <c r="A373" s="15">
        <v>44218</v>
      </c>
      <c r="B373" s="7">
        <v>0.33333333333333331</v>
      </c>
      <c r="C373" s="3"/>
      <c r="D373" s="3" t="s">
        <v>58</v>
      </c>
      <c r="E373" s="3" t="str">
        <f>IF(C373&lt;&gt;"",INDEX(ΣυνδΑθρ!$I$2:$I$96,MATCH(C373,ΣυνδΑθρ!$A$2:$A$100,0),1),IF(D373&lt;&gt;"",INDEX(Υλικά!$D$3:$D$140,MATCH(D373,Υλικά!$B$3:$B$140,0),1),""))</f>
        <v>gr</v>
      </c>
      <c r="F373" s="10">
        <f>IF(C373&lt;&gt;"",MATCH($C373,ΣυνδΑθρ!$A$2:$A$100,0),IF(D373&lt;&gt;"",MATCH($D373,Υλικά!$B$3:$B$130,0),0))</f>
        <v>12</v>
      </c>
      <c r="G373" s="3">
        <v>250</v>
      </c>
      <c r="H373" s="16">
        <f>IF($C373&lt;&gt;"",$G373*INDEX(ΣυνδΑθρ!$B$2:$B$96,$F373,1)/INDEX(ΣυνδΑθρ!$J$2:$J$96,$F373,1),IF($D373&lt;&gt;"",$G373*INDEX(Υλικά!$G$3:$G$130,$F373,1)/INDEX(Υλικά!$E$3:$E$130,$F373,1),0))</f>
        <v>8.25</v>
      </c>
      <c r="I373" s="17">
        <f>IF($C373&lt;&gt;"",$G373*INDEX(ΣυνδΑθρ!$C$2:$C$100,$F373,1)/INDEX(ΣυνδΑθρ!$J$2:$J$96,$F373,1),IF($D373&lt;&gt;"",$G373*INDEX(Υλικά!$H$3:$H$130,$F373,1)/INDEX(Υλικά!$E$3:$E$130,$F373,1),0))</f>
        <v>11.75</v>
      </c>
      <c r="J373" s="18">
        <f>IF($C373&lt;&gt;"",$G373*INDEX(ΣυνδΑθρ!$D$2:$D$96,$F373,1)/INDEX(ΣυνδΑθρ!$J$2:$J$96,$F373,1),IF($D373&lt;&gt;"",$G373*INDEX(Υλικά!$I$3:$I$130,$F373,1)/INDEX(Υλικά!$E$3:$E$130,$F373,1),0))</f>
        <v>3.75</v>
      </c>
      <c r="K373" s="16">
        <f>$H373*Ref!$B$2</f>
        <v>33</v>
      </c>
      <c r="L373" s="17">
        <f>$I373*Ref!$B$3</f>
        <v>47</v>
      </c>
      <c r="M373" s="18">
        <f>$J373*Ref!$B$4</f>
        <v>33.75</v>
      </c>
      <c r="N373" s="18">
        <f>IF($C373&lt;&gt;"",0,IF($D373&lt;&gt;"",$G373*INDEX(Υλικά!$J$3:$J$130,$F373,1)/INDEX(Υλικά!$E$3:$E$130,$F373,1),0))</f>
        <v>0</v>
      </c>
      <c r="O373" s="19">
        <f t="shared" si="6"/>
        <v>113.75</v>
      </c>
      <c r="P373" s="3"/>
    </row>
    <row r="374" spans="1:16" x14ac:dyDescent="0.35">
      <c r="A374" s="15">
        <v>44218</v>
      </c>
      <c r="B374" s="7">
        <v>0.33333333333333331</v>
      </c>
      <c r="C374" s="3"/>
      <c r="D374" s="3" t="s">
        <v>14</v>
      </c>
      <c r="E374" s="3" t="str">
        <f>IF(C374&lt;&gt;"",INDEX(ΣυνδΑθρ!$I$2:$I$96,MATCH(C374,ΣυνδΑθρ!$A$2:$A$100,0),1),IF(D374&lt;&gt;"",INDEX(Υλικά!$D$3:$D$140,MATCH(D374,Υλικά!$B$3:$B$140,0),1),""))</f>
        <v>slc</v>
      </c>
      <c r="F374" s="10">
        <f>IF(C374&lt;&gt;"",MATCH($C374,ΣυνδΑθρ!$A$2:$A$100,0),IF(D374&lt;&gt;"",MATCH($D374,Υλικά!$B$3:$B$130,0),0))</f>
        <v>7</v>
      </c>
      <c r="G374" s="3">
        <v>4</v>
      </c>
      <c r="H374" s="16">
        <f>IF($C374&lt;&gt;"",$G374*INDEX(ΣυνδΑθρ!$B$2:$B$96,$F374,1)/INDEX(ΣυνδΑθρ!$J$2:$J$96,$F374,1),IF($D374&lt;&gt;"",$G374*INDEX(Υλικά!$G$3:$G$130,$F374,1)/INDEX(Υλικά!$E$3:$E$130,$F374,1),0))</f>
        <v>11.2</v>
      </c>
      <c r="I374" s="17">
        <f>IF($C374&lt;&gt;"",$G374*INDEX(ΣυνδΑθρ!$C$2:$C$100,$F374,1)/INDEX(ΣυνδΑθρ!$J$2:$J$96,$F374,1),IF($D374&lt;&gt;"",$G374*INDEX(Υλικά!$H$3:$H$130,$F374,1)/INDEX(Υλικά!$E$3:$E$130,$F374,1),0))</f>
        <v>3.2</v>
      </c>
      <c r="J374" s="18">
        <f>IF($C374&lt;&gt;"",$G374*INDEX(ΣυνδΑθρ!$D$2:$D$96,$F374,1)/INDEX(ΣυνδΑθρ!$J$2:$J$96,$F374,1),IF($D374&lt;&gt;"",$G374*INDEX(Υλικά!$I$3:$I$130,$F374,1)/INDEX(Υλικά!$E$3:$E$130,$F374,1),0))</f>
        <v>1.6</v>
      </c>
      <c r="K374" s="16">
        <f>$H374*Ref!$B$2</f>
        <v>44.8</v>
      </c>
      <c r="L374" s="17">
        <f>$I374*Ref!$B$3</f>
        <v>12.8</v>
      </c>
      <c r="M374" s="18">
        <f>$J374*Ref!$B$4</f>
        <v>14.4</v>
      </c>
      <c r="N374" s="18">
        <f>IF($C374&lt;&gt;"",0,IF($D374&lt;&gt;"",$G374*INDEX(Υλικά!$J$3:$J$130,$F374,1)/INDEX(Υλικά!$E$3:$E$130,$F374,1),0))</f>
        <v>0</v>
      </c>
      <c r="O374" s="19">
        <f t="shared" si="6"/>
        <v>72</v>
      </c>
      <c r="P374" s="3"/>
    </row>
    <row r="375" spans="1:16" x14ac:dyDescent="0.35">
      <c r="A375" s="15">
        <v>44218</v>
      </c>
      <c r="B375" s="7">
        <v>0.33333333333333331</v>
      </c>
      <c r="C375" s="3" t="s">
        <v>166</v>
      </c>
      <c r="D375" s="3"/>
      <c r="E375" s="3" t="str">
        <f>IF(C375&lt;&gt;"",INDEX(ΣυνδΑθρ!$I$2:$I$96,MATCH(C375,ΣυνδΑθρ!$A$2:$A$100,0),1),IF(D375&lt;&gt;"",INDEX(Υλικά!$D$3:$D$140,MATCH(D375,Υλικά!$B$3:$B$140,0),1),""))</f>
        <v>gr</v>
      </c>
      <c r="F375" s="10">
        <f>IF(C375&lt;&gt;"",MATCH($C375,ΣυνδΑθρ!$A$2:$A$100,0),IF(D375&lt;&gt;"",MATCH($D375,Υλικά!$B$3:$B$130,0),0))</f>
        <v>19</v>
      </c>
      <c r="G375" s="3">
        <v>100</v>
      </c>
      <c r="H375" s="16">
        <f>IF($C375&lt;&gt;"",$G375*INDEX(ΣυνδΑθρ!$B$2:$B$96,$F375,1)/INDEX(ΣυνδΑθρ!$J$2:$J$96,$F375,1),IF($D375&lt;&gt;"",$G375*INDEX(Υλικά!$G$3:$G$130,$F375,1)/INDEX(Υλικά!$E$3:$E$130,$F375,1),0))</f>
        <v>7.3071428571428569</v>
      </c>
      <c r="I375" s="17">
        <f>IF($C375&lt;&gt;"",$G375*INDEX(ΣυνδΑθρ!$C$2:$C$100,$F375,1)/INDEX(ΣυνδΑθρ!$J$2:$J$96,$F375,1),IF($D375&lt;&gt;"",$G375*INDEX(Υλικά!$H$3:$H$130,$F375,1)/INDEX(Υλικά!$E$3:$E$130,$F375,1),0))</f>
        <v>46.499999999999993</v>
      </c>
      <c r="J375" s="18">
        <f>IF($C375&lt;&gt;"",$G375*INDEX(ΣυνδΑθρ!$D$2:$D$96,$F375,1)/INDEX(ΣυνδΑθρ!$J$2:$J$96,$F375,1),IF($D375&lt;&gt;"",$G375*INDEX(Υλικά!$I$3:$I$130,$F375,1)/INDEX(Υλικά!$E$3:$E$130,$F375,1),0))</f>
        <v>0.83571428571428585</v>
      </c>
      <c r="K375" s="16">
        <f>$H375*Ref!$B$2</f>
        <v>29.228571428571428</v>
      </c>
      <c r="L375" s="17">
        <f>$I375*Ref!$B$3</f>
        <v>185.99999999999997</v>
      </c>
      <c r="M375" s="18">
        <f>$J375*Ref!$B$4</f>
        <v>7.5214285714285722</v>
      </c>
      <c r="N375" s="18">
        <f>IF($C375&lt;&gt;"",0,IF($D375&lt;&gt;"",$G375*INDEX(Υλικά!$J$3:$J$130,$F375,1)/INDEX(Υλικά!$E$3:$E$130,$F375,1),0))</f>
        <v>0</v>
      </c>
      <c r="O375" s="19">
        <f t="shared" si="6"/>
        <v>222.74999999999997</v>
      </c>
      <c r="P375" s="3"/>
    </row>
    <row r="376" spans="1:16" x14ac:dyDescent="0.35">
      <c r="A376" s="15">
        <v>44218</v>
      </c>
      <c r="B376" s="7">
        <v>0.57291666666666663</v>
      </c>
      <c r="C376" s="3"/>
      <c r="D376" s="3" t="s">
        <v>21</v>
      </c>
      <c r="E376" s="3" t="str">
        <f>IF(C376&lt;&gt;"",INDEX(ΣυνδΑθρ!$I$2:$I$96,MATCH(C376,ΣυνδΑθρ!$A$2:$A$100,0),1),IF(D376&lt;&gt;"",INDEX(Υλικά!$D$3:$D$140,MATCH(D376,Υλικά!$B$3:$B$140,0),1),""))</f>
        <v>pc</v>
      </c>
      <c r="F376" s="10">
        <f>IF(C376&lt;&gt;"",MATCH($C376,ΣυνδΑθρ!$A$2:$A$100,0),IF(D376&lt;&gt;"",MATCH($D376,Υλικά!$B$3:$B$130,0),0))</f>
        <v>11</v>
      </c>
      <c r="G376" s="3">
        <v>1.5</v>
      </c>
      <c r="H376" s="16">
        <f>IF($C376&lt;&gt;"",$G376*INDEX(ΣυνδΑθρ!$B$2:$B$96,$F376,1)/INDEX(ΣυνδΑθρ!$J$2:$J$96,$F376,1),IF($D376&lt;&gt;"",$G376*INDEX(Υλικά!$G$3:$G$130,$F376,1)/INDEX(Υλικά!$E$3:$E$130,$F376,1),0))</f>
        <v>11.7</v>
      </c>
      <c r="I376" s="17">
        <f>IF($C376&lt;&gt;"",$G376*INDEX(ΣυνδΑθρ!$C$2:$C$100,$F376,1)/INDEX(ΣυνδΑθρ!$J$2:$J$96,$F376,1),IF($D376&lt;&gt;"",$G376*INDEX(Υλικά!$H$3:$H$130,$F376,1)/INDEX(Υλικά!$E$3:$E$130,$F376,1),0))</f>
        <v>0.99</v>
      </c>
      <c r="J376" s="18">
        <f>IF($C376&lt;&gt;"",$G376*INDEX(ΣυνδΑθρ!$D$2:$D$96,$F376,1)/INDEX(ΣυνδΑθρ!$J$2:$J$96,$F376,1),IF($D376&lt;&gt;"",$G376*INDEX(Υλικά!$I$3:$I$130,$F376,1)/INDEX(Υλικά!$E$3:$E$130,$F376,1),0))</f>
        <v>9.8999999999999986</v>
      </c>
      <c r="K376" s="16">
        <f>$H376*Ref!$B$2</f>
        <v>46.8</v>
      </c>
      <c r="L376" s="17">
        <f>$I376*Ref!$B$3</f>
        <v>3.96</v>
      </c>
      <c r="M376" s="18">
        <f>$J376*Ref!$B$4</f>
        <v>89.1</v>
      </c>
      <c r="N376" s="18">
        <f>IF($C376&lt;&gt;"",0,IF($D376&lt;&gt;"",$G376*INDEX(Υλικά!$J$3:$J$130,$F376,1)/INDEX(Υλικά!$E$3:$E$130,$F376,1),0))</f>
        <v>0</v>
      </c>
      <c r="O376" s="19">
        <f t="shared" si="6"/>
        <v>139.85999999999999</v>
      </c>
      <c r="P376" s="3"/>
    </row>
    <row r="377" spans="1:16" x14ac:dyDescent="0.35">
      <c r="A377" s="15">
        <v>44218</v>
      </c>
      <c r="B377" s="7">
        <v>0.57291666666666663</v>
      </c>
      <c r="C377" s="3"/>
      <c r="D377" s="3" t="s">
        <v>8</v>
      </c>
      <c r="E377" s="3" t="str">
        <f>IF(C377&lt;&gt;"",INDEX(ΣυνδΑθρ!$I$2:$I$96,MATCH(C377,ΣυνδΑθρ!$A$2:$A$100,0),1),IF(D377&lt;&gt;"",INDEX(Υλικά!$D$3:$D$140,MATCH(D377,Υλικά!$B$3:$B$140,0),1),""))</f>
        <v>gr</v>
      </c>
      <c r="F377" s="10">
        <f>IF(C377&lt;&gt;"",MATCH($C377,ΣυνδΑθρ!$A$2:$A$100,0),IF(D377&lt;&gt;"",MATCH($D377,Υλικά!$B$3:$B$130,0),0))</f>
        <v>3</v>
      </c>
      <c r="G377" s="3">
        <v>5</v>
      </c>
      <c r="H377" s="16">
        <f>IF($C377&lt;&gt;"",$G377*INDEX(ΣυνδΑθρ!$B$2:$B$96,$F377,1)/INDEX(ΣυνδΑθρ!$J$2:$J$96,$F377,1),IF($D377&lt;&gt;"",$G377*INDEX(Υλικά!$G$3:$G$130,$F377,1)/INDEX(Υλικά!$E$3:$E$130,$F377,1),0))</f>
        <v>0</v>
      </c>
      <c r="I377" s="17">
        <f>IF($C377&lt;&gt;"",$G377*INDEX(ΣυνδΑθρ!$C$2:$C$100,$F377,1)/INDEX(ΣυνδΑθρ!$J$2:$J$96,$F377,1),IF($D377&lt;&gt;"",$G377*INDEX(Υλικά!$H$3:$H$130,$F377,1)/INDEX(Υλικά!$E$3:$E$130,$F377,1),0))</f>
        <v>0</v>
      </c>
      <c r="J377" s="18">
        <f>IF($C377&lt;&gt;"",$G377*INDEX(ΣυνδΑθρ!$D$2:$D$96,$F377,1)/INDEX(ΣυνδΑθρ!$J$2:$J$96,$F377,1),IF($D377&lt;&gt;"",$G377*INDEX(Υλικά!$I$3:$I$130,$F377,1)/INDEX(Υλικά!$E$3:$E$130,$F377,1),0))</f>
        <v>4.665</v>
      </c>
      <c r="K377" s="16">
        <f>$H377*Ref!$B$2</f>
        <v>0</v>
      </c>
      <c r="L377" s="17">
        <f>$I377*Ref!$B$3</f>
        <v>0</v>
      </c>
      <c r="M377" s="18">
        <f>$J377*Ref!$B$4</f>
        <v>41.984999999999999</v>
      </c>
      <c r="N377" s="18">
        <f>IF($C377&lt;&gt;"",0,IF($D377&lt;&gt;"",$G377*INDEX(Υλικά!$J$3:$J$130,$F377,1)/INDEX(Υλικά!$E$3:$E$130,$F377,1),0))</f>
        <v>0</v>
      </c>
      <c r="O377" s="19">
        <f t="shared" si="6"/>
        <v>41.984999999999999</v>
      </c>
      <c r="P377" s="3"/>
    </row>
    <row r="378" spans="1:16" x14ac:dyDescent="0.35">
      <c r="A378" s="15">
        <v>44218</v>
      </c>
      <c r="B378" s="7">
        <v>0.57291666666666696</v>
      </c>
      <c r="C378" s="3"/>
      <c r="D378" s="3" t="s">
        <v>158</v>
      </c>
      <c r="E378" s="3" t="str">
        <f>IF(C378&lt;&gt;"",INDEX(ΣυνδΑθρ!$I$2:$I$96,MATCH(C378,ΣυνδΑθρ!$A$2:$A$100,0),1),IF(D378&lt;&gt;"",INDEX(Υλικά!$D$3:$D$140,MATCH(D378,Υλικά!$B$3:$B$140,0),1),""))</f>
        <v>gr</v>
      </c>
      <c r="F378" s="10">
        <f>IF(C378&lt;&gt;"",MATCH($C378,ΣυνδΑθρ!$A$2:$A$100,0),IF(D378&lt;&gt;"",MATCH($D378,Υλικά!$B$3:$B$130,0),0))</f>
        <v>65</v>
      </c>
      <c r="G378" s="3">
        <v>12</v>
      </c>
      <c r="H378" s="16">
        <f>IF($C378&lt;&gt;"",$G378*INDEX(ΣυνδΑθρ!$B$2:$B$96,$F378,1)/INDEX(ΣυνδΑθρ!$J$2:$J$96,$F378,1),IF($D378&lt;&gt;"",$G378*INDEX(Υλικά!$G$3:$G$130,$F378,1)/INDEX(Υλικά!$E$3:$E$130,$F378,1),0))</f>
        <v>3.6</v>
      </c>
      <c r="I378" s="17">
        <f>IF($C378&lt;&gt;"",$G378*INDEX(ΣυνδΑθρ!$C$2:$C$100,$F378,1)/INDEX(ΣυνδΑθρ!$J$2:$J$96,$F378,1),IF($D378&lt;&gt;"",$G378*INDEX(Υλικά!$H$3:$H$130,$F378,1)/INDEX(Υλικά!$E$3:$E$130,$F378,1),0))</f>
        <v>0</v>
      </c>
      <c r="J378" s="18">
        <f>IF($C378&lt;&gt;"",$G378*INDEX(ΣυνδΑθρ!$D$2:$D$96,$F378,1)/INDEX(ΣυνδΑθρ!$J$2:$J$96,$F378,1),IF($D378&lt;&gt;"",$G378*INDEX(Υλικά!$I$3:$I$130,$F378,1)/INDEX(Υλικά!$E$3:$E$130,$F378,1),0))</f>
        <v>4.08</v>
      </c>
      <c r="K378" s="16">
        <f>$H378*Ref!$B$2</f>
        <v>14.4</v>
      </c>
      <c r="L378" s="17">
        <f>$I378*Ref!$B$3</f>
        <v>0</v>
      </c>
      <c r="M378" s="18">
        <f>$J378*Ref!$B$4</f>
        <v>36.72</v>
      </c>
      <c r="N378" s="18">
        <f>IF($C378&lt;&gt;"",0,IF($D378&lt;&gt;"",$G378*INDEX(Υλικά!$J$3:$J$130,$F378,1)/INDEX(Υλικά!$E$3:$E$130,$F378,1),0))</f>
        <v>0</v>
      </c>
      <c r="O378" s="19">
        <f t="shared" si="6"/>
        <v>51.12</v>
      </c>
      <c r="P378" s="3"/>
    </row>
    <row r="379" spans="1:16" x14ac:dyDescent="0.35">
      <c r="A379" s="15">
        <v>44218</v>
      </c>
      <c r="B379" s="7">
        <v>0.57291666666666696</v>
      </c>
      <c r="C379" s="3"/>
      <c r="D379" s="3" t="s">
        <v>58</v>
      </c>
      <c r="E379" s="3" t="str">
        <f>IF(C379&lt;&gt;"",INDEX(ΣυνδΑθρ!$I$2:$I$96,MATCH(C379,ΣυνδΑθρ!$A$2:$A$100,0),1),IF(D379&lt;&gt;"",INDEX(Υλικά!$D$3:$D$140,MATCH(D379,Υλικά!$B$3:$B$140,0),1),""))</f>
        <v>gr</v>
      </c>
      <c r="F379" s="10">
        <f>IF(C379&lt;&gt;"",MATCH($C379,ΣυνδΑθρ!$A$2:$A$100,0),IF(D379&lt;&gt;"",MATCH($D379,Υλικά!$B$3:$B$130,0),0))</f>
        <v>12</v>
      </c>
      <c r="G379" s="3">
        <v>12</v>
      </c>
      <c r="H379" s="16">
        <f>IF($C379&lt;&gt;"",$G379*INDEX(ΣυνδΑθρ!$B$2:$B$96,$F379,1)/INDEX(ΣυνδΑθρ!$J$2:$J$96,$F379,1),IF($D379&lt;&gt;"",$G379*INDEX(Υλικά!$G$3:$G$130,$F379,1)/INDEX(Υλικά!$E$3:$E$130,$F379,1),0))</f>
        <v>0.39599999999999996</v>
      </c>
      <c r="I379" s="17">
        <f>IF($C379&lt;&gt;"",$G379*INDEX(ΣυνδΑθρ!$C$2:$C$100,$F379,1)/INDEX(ΣυνδΑθρ!$J$2:$J$96,$F379,1),IF($D379&lt;&gt;"",$G379*INDEX(Υλικά!$H$3:$H$130,$F379,1)/INDEX(Υλικά!$E$3:$E$130,$F379,1),0))</f>
        <v>0.56400000000000006</v>
      </c>
      <c r="J379" s="18">
        <f>IF($C379&lt;&gt;"",$G379*INDEX(ΣυνδΑθρ!$D$2:$D$96,$F379,1)/INDEX(ΣυνδΑθρ!$J$2:$J$96,$F379,1),IF($D379&lt;&gt;"",$G379*INDEX(Υλικά!$I$3:$I$130,$F379,1)/INDEX(Υλικά!$E$3:$E$130,$F379,1),0))</f>
        <v>0.18</v>
      </c>
      <c r="K379" s="16">
        <f>$H379*Ref!$B$2</f>
        <v>1.5839999999999999</v>
      </c>
      <c r="L379" s="17">
        <f>$I379*Ref!$B$3</f>
        <v>2.2560000000000002</v>
      </c>
      <c r="M379" s="18">
        <f>$J379*Ref!$B$4</f>
        <v>1.6199999999999999</v>
      </c>
      <c r="N379" s="18">
        <f>IF($C379&lt;&gt;"",0,IF($D379&lt;&gt;"",$G379*INDEX(Υλικά!$J$3:$J$130,$F379,1)/INDEX(Υλικά!$E$3:$E$130,$F379,1),0))</f>
        <v>0</v>
      </c>
      <c r="O379" s="19">
        <f t="shared" si="6"/>
        <v>5.46</v>
      </c>
      <c r="P379" s="3"/>
    </row>
    <row r="380" spans="1:16" x14ac:dyDescent="0.35">
      <c r="A380" s="15">
        <v>44218</v>
      </c>
      <c r="B380" s="7">
        <v>0.57291666666666696</v>
      </c>
      <c r="C380" s="3" t="s">
        <v>178</v>
      </c>
      <c r="D380" s="3"/>
      <c r="E380" s="3" t="str">
        <f>IF(C380&lt;&gt;"",INDEX(ΣυνδΑθρ!$I$2:$I$96,MATCH(C380,ΣυνδΑθρ!$A$2:$A$100,0),1),IF(D380&lt;&gt;"",INDEX(Υλικά!$D$3:$D$140,MATCH(D380,Υλικά!$B$3:$B$140,0),1),""))</f>
        <v>gr</v>
      </c>
      <c r="F380" s="10">
        <f>IF(C380&lt;&gt;"",MATCH($C380,ΣυνδΑθρ!$A$2:$A$100,0),IF(D380&lt;&gt;"",MATCH($D380,Υλικά!$B$3:$B$130,0),0))</f>
        <v>22</v>
      </c>
      <c r="G380" s="3">
        <v>75</v>
      </c>
      <c r="H380" s="16">
        <f>IF($C380&lt;&gt;"",$G380*INDEX(ΣυνδΑθρ!$B$2:$B$96,$F380,1)/INDEX(ΣυνδΑθρ!$J$2:$J$96,$F380,1),IF($D380&lt;&gt;"",$G380*INDEX(Υλικά!$G$3:$G$130,$F380,1)/INDEX(Υλικά!$E$3:$E$130,$F380,1),0))</f>
        <v>16.686874999999997</v>
      </c>
      <c r="I380" s="17">
        <f>IF($C380&lt;&gt;"",$G380*INDEX(ΣυνδΑθρ!$C$2:$C$100,$F380,1)/INDEX(ΣυνδΑθρ!$J$2:$J$96,$F380,1),IF($D380&lt;&gt;"",$G380*INDEX(Υλικά!$H$3:$H$130,$F380,1)/INDEX(Υλικά!$E$3:$E$130,$F380,1),0))</f>
        <v>3.9043749999999999</v>
      </c>
      <c r="J380" s="18">
        <f>IF($C380&lt;&gt;"",$G380*INDEX(ΣυνδΑθρ!$D$2:$D$96,$F380,1)/INDEX(ΣυνδΑθρ!$J$2:$J$96,$F380,1),IF($D380&lt;&gt;"",$G380*INDEX(Υλικά!$I$3:$I$130,$F380,1)/INDEX(Υλικά!$E$3:$E$130,$F380,1),0))</f>
        <v>8.3712499999999999</v>
      </c>
      <c r="K380" s="16">
        <f>$H380*Ref!$B$2</f>
        <v>66.747499999999988</v>
      </c>
      <c r="L380" s="17">
        <f>$I380*Ref!$B$3</f>
        <v>15.6175</v>
      </c>
      <c r="M380" s="18">
        <f>$J380*Ref!$B$4</f>
        <v>75.341250000000002</v>
      </c>
      <c r="N380" s="18">
        <f>IF($C380&lt;&gt;"",0,IF($D380&lt;&gt;"",$G380*INDEX(Υλικά!$J$3:$J$130,$F380,1)/INDEX(Υλικά!$E$3:$E$130,$F380,1),0))</f>
        <v>0</v>
      </c>
      <c r="O380" s="19">
        <f t="shared" si="6"/>
        <v>157.70624999999998</v>
      </c>
      <c r="P380" s="3"/>
    </row>
    <row r="381" spans="1:16" x14ac:dyDescent="0.35">
      <c r="A381" s="15">
        <v>44218</v>
      </c>
      <c r="B381" s="7">
        <v>0.57291666666666696</v>
      </c>
      <c r="C381" s="3"/>
      <c r="D381" s="3" t="s">
        <v>148</v>
      </c>
      <c r="E381" s="3" t="str">
        <f>IF(C381&lt;&gt;"",INDEX(ΣυνδΑθρ!$I$2:$I$96,MATCH(C381,ΣυνδΑθρ!$A$2:$A$100,0),1),IF(D381&lt;&gt;"",INDEX(Υλικά!$D$3:$D$140,MATCH(D381,Υλικά!$B$3:$B$140,0),1),""))</f>
        <v>gr</v>
      </c>
      <c r="F381" s="10">
        <f>IF(C381&lt;&gt;"",MATCH($C381,ΣυνδΑθρ!$A$2:$A$100,0),IF(D381&lt;&gt;"",MATCH($D381,Υλικά!$B$3:$B$130,0),0))</f>
        <v>59</v>
      </c>
      <c r="G381" s="3">
        <v>200</v>
      </c>
      <c r="H381" s="16">
        <f>IF($C381&lt;&gt;"",$G381*INDEX(ΣυνδΑθρ!$B$2:$B$96,$F381,1)/INDEX(ΣυνδΑθρ!$J$2:$J$96,$F381,1),IF($D381&lt;&gt;"",$G381*INDEX(Υλικά!$G$3:$G$130,$F381,1)/INDEX(Υλικά!$E$3:$E$130,$F381,1),0))</f>
        <v>2.6</v>
      </c>
      <c r="I381" s="17">
        <f>IF($C381&lt;&gt;"",$G381*INDEX(ΣυνδΑθρ!$C$2:$C$100,$F381,1)/INDEX(ΣυνδΑθρ!$J$2:$J$96,$F381,1),IF($D381&lt;&gt;"",$G381*INDEX(Υλικά!$H$3:$H$130,$F381,1)/INDEX(Υλικά!$E$3:$E$130,$F381,1),0))</f>
        <v>12</v>
      </c>
      <c r="J381" s="18">
        <f>IF($C381&lt;&gt;"",$G381*INDEX(ΣυνδΑθρ!$D$2:$D$96,$F381,1)/INDEX(ΣυνδΑθρ!$J$2:$J$96,$F381,1),IF($D381&lt;&gt;"",$G381*INDEX(Υλικά!$I$3:$I$130,$F381,1)/INDEX(Υλικά!$E$3:$E$130,$F381,1),0))</f>
        <v>0</v>
      </c>
      <c r="K381" s="16">
        <f>$H381*Ref!$B$2</f>
        <v>10.4</v>
      </c>
      <c r="L381" s="17">
        <f>$I381*Ref!$B$3</f>
        <v>48</v>
      </c>
      <c r="M381" s="18">
        <f>$J381*Ref!$B$4</f>
        <v>0</v>
      </c>
      <c r="N381" s="18">
        <f>IF($C381&lt;&gt;"",0,IF($D381&lt;&gt;"",$G381*INDEX(Υλικά!$J$3:$J$130,$F381,1)/INDEX(Υλικά!$E$3:$E$130,$F381,1),0))</f>
        <v>0</v>
      </c>
      <c r="O381" s="19">
        <f t="shared" si="6"/>
        <v>58.4</v>
      </c>
      <c r="P381" s="3"/>
    </row>
    <row r="382" spans="1:16" x14ac:dyDescent="0.35">
      <c r="A382" s="15">
        <v>44218</v>
      </c>
      <c r="B382" s="7">
        <v>0.73958333333333337</v>
      </c>
      <c r="C382" s="3"/>
      <c r="D382" s="3" t="s">
        <v>170</v>
      </c>
      <c r="E382" s="3" t="str">
        <f>IF(C382&lt;&gt;"",INDEX(ΣυνδΑθρ!$I$2:$I$96,MATCH(C382,ΣυνδΑθρ!$A$2:$A$100,0),1),IF(D382&lt;&gt;"",INDEX(Υλικά!$D$3:$D$140,MATCH(D382,Υλικά!$B$3:$B$140,0),1),""))</f>
        <v>gr</v>
      </c>
      <c r="F382" s="10">
        <f>IF(C382&lt;&gt;"",MATCH($C382,ΣυνδΑθρ!$A$2:$A$100,0),IF(D382&lt;&gt;"",MATCH($D382,Υλικά!$B$3:$B$130,0),0))</f>
        <v>72</v>
      </c>
      <c r="G382" s="3">
        <v>20</v>
      </c>
      <c r="H382" s="16">
        <f>IF($C382&lt;&gt;"",$G382*INDEX(ΣυνδΑθρ!$B$2:$B$96,$F382,1)/INDEX(ΣυνδΑθρ!$J$2:$J$96,$F382,1),IF($D382&lt;&gt;"",$G382*INDEX(Υλικά!$G$3:$G$130,$F382,1)/INDEX(Υλικά!$E$3:$E$130,$F382,1),0))</f>
        <v>4.3</v>
      </c>
      <c r="I382" s="17">
        <f>IF($C382&lt;&gt;"",$G382*INDEX(ΣυνδΑθρ!$C$2:$C$100,$F382,1)/INDEX(ΣυνδΑθρ!$J$2:$J$96,$F382,1),IF($D382&lt;&gt;"",$G382*INDEX(Υλικά!$H$3:$H$130,$F382,1)/INDEX(Υλικά!$E$3:$E$130,$F382,1),0))</f>
        <v>4.76</v>
      </c>
      <c r="J382" s="18">
        <f>IF($C382&lt;&gt;"",$G382*INDEX(ΣυνδΑθρ!$D$2:$D$96,$F382,1)/INDEX(ΣυνδΑθρ!$J$2:$J$96,$F382,1),IF($D382&lt;&gt;"",$G382*INDEX(Υλικά!$I$3:$I$130,$F382,1)/INDEX(Υλικά!$E$3:$E$130,$F382,1),0))</f>
        <v>9.86</v>
      </c>
      <c r="K382" s="16">
        <f>$H382*Ref!$B$2</f>
        <v>17.2</v>
      </c>
      <c r="L382" s="17">
        <f>$I382*Ref!$B$3</f>
        <v>19.04</v>
      </c>
      <c r="M382" s="18">
        <f>$J382*Ref!$B$4</f>
        <v>88.74</v>
      </c>
      <c r="N382" s="18">
        <f>IF($C382&lt;&gt;"",0,IF($D382&lt;&gt;"",$G382*INDEX(Υλικά!$J$3:$J$130,$F382,1)/INDEX(Υλικά!$E$3:$E$130,$F382,1),0))</f>
        <v>0</v>
      </c>
      <c r="O382" s="19">
        <f t="shared" si="6"/>
        <v>124.97999999999999</v>
      </c>
      <c r="P382" s="3"/>
    </row>
    <row r="383" spans="1:16" x14ac:dyDescent="0.35">
      <c r="A383" s="15">
        <v>44218</v>
      </c>
      <c r="B383" s="7">
        <v>0.83333333333333337</v>
      </c>
      <c r="C383" s="3" t="s">
        <v>178</v>
      </c>
      <c r="D383" s="3"/>
      <c r="E383" s="3" t="str">
        <f>IF(C383&lt;&gt;"",INDEX(ΣυνδΑθρ!$I$2:$I$96,MATCH(C383,ΣυνδΑθρ!$A$2:$A$100,0),1),IF(D383&lt;&gt;"",INDEX(Υλικά!$D$3:$D$140,MATCH(D383,Υλικά!$B$3:$B$140,0),1),""))</f>
        <v>gr</v>
      </c>
      <c r="F383" s="10">
        <f>IF(C383&lt;&gt;"",MATCH($C383,ΣυνδΑθρ!$A$2:$A$100,0),IF(D383&lt;&gt;"",MATCH($D383,Υλικά!$B$3:$B$130,0),0))</f>
        <v>22</v>
      </c>
      <c r="G383" s="3">
        <v>200</v>
      </c>
      <c r="H383" s="16">
        <f>IF($C383&lt;&gt;"",$G383*INDEX(ΣυνδΑθρ!$B$2:$B$96,$F383,1)/INDEX(ΣυνδΑθρ!$J$2:$J$96,$F383,1),IF($D383&lt;&gt;"",$G383*INDEX(Υλικά!$G$3:$G$130,$F383,1)/INDEX(Υλικά!$E$3:$E$130,$F383,1),0))</f>
        <v>44.498333333333328</v>
      </c>
      <c r="I383" s="17">
        <f>IF($C383&lt;&gt;"",$G383*INDEX(ΣυνδΑθρ!$C$2:$C$100,$F383,1)/INDEX(ΣυνδΑθρ!$J$2:$J$96,$F383,1),IF($D383&lt;&gt;"",$G383*INDEX(Υλικά!$H$3:$H$130,$F383,1)/INDEX(Υλικά!$E$3:$E$130,$F383,1),0))</f>
        <v>10.411666666666667</v>
      </c>
      <c r="J383" s="18">
        <f>IF($C383&lt;&gt;"",$G383*INDEX(ΣυνδΑθρ!$D$2:$D$96,$F383,1)/INDEX(ΣυνδΑθρ!$J$2:$J$96,$F383,1),IF($D383&lt;&gt;"",$G383*INDEX(Υλικά!$I$3:$I$130,$F383,1)/INDEX(Υλικά!$E$3:$E$130,$F383,1),0))</f>
        <v>22.323333333333334</v>
      </c>
      <c r="K383" s="16">
        <f>$H383*Ref!$B$2</f>
        <v>177.99333333333331</v>
      </c>
      <c r="L383" s="17">
        <f>$I383*Ref!$B$3</f>
        <v>41.646666666666668</v>
      </c>
      <c r="M383" s="18">
        <f>$J383*Ref!$B$4</f>
        <v>200.91</v>
      </c>
      <c r="N383" s="18">
        <f>IF($C383&lt;&gt;"",0,IF($D383&lt;&gt;"",$G383*INDEX(Υλικά!$J$3:$J$130,$F383,1)/INDEX(Υλικά!$E$3:$E$130,$F383,1),0))</f>
        <v>0</v>
      </c>
      <c r="O383" s="19">
        <f t="shared" si="6"/>
        <v>420.54999999999995</v>
      </c>
      <c r="P383" s="3"/>
    </row>
    <row r="384" spans="1:16" x14ac:dyDescent="0.35">
      <c r="A384" s="15">
        <v>44218</v>
      </c>
      <c r="B384" s="7">
        <v>0.83333333333333337</v>
      </c>
      <c r="C384" s="3"/>
      <c r="D384" s="3" t="s">
        <v>21</v>
      </c>
      <c r="E384" s="3" t="str">
        <f>IF(C384&lt;&gt;"",INDEX(ΣυνδΑθρ!$I$2:$I$96,MATCH(C384,ΣυνδΑθρ!$A$2:$A$100,0),1),IF(D384&lt;&gt;"",INDEX(Υλικά!$D$3:$D$140,MATCH(D384,Υλικά!$B$3:$B$140,0),1),""))</f>
        <v>pc</v>
      </c>
      <c r="F384" s="10">
        <f>IF(C384&lt;&gt;"",MATCH($C384,ΣυνδΑθρ!$A$2:$A$100,0),IF(D384&lt;&gt;"",MATCH($D384,Υλικά!$B$3:$B$130,0),0))</f>
        <v>11</v>
      </c>
      <c r="G384" s="3">
        <v>1.5</v>
      </c>
      <c r="H384" s="16">
        <f>IF($C384&lt;&gt;"",$G384*INDEX(ΣυνδΑθρ!$B$2:$B$96,$F384,1)/INDEX(ΣυνδΑθρ!$J$2:$J$96,$F384,1),IF($D384&lt;&gt;"",$G384*INDEX(Υλικά!$G$3:$G$130,$F384,1)/INDEX(Υλικά!$E$3:$E$130,$F384,1),0))</f>
        <v>11.7</v>
      </c>
      <c r="I384" s="17">
        <f>IF($C384&lt;&gt;"",$G384*INDEX(ΣυνδΑθρ!$C$2:$C$100,$F384,1)/INDEX(ΣυνδΑθρ!$J$2:$J$96,$F384,1),IF($D384&lt;&gt;"",$G384*INDEX(Υλικά!$H$3:$H$130,$F384,1)/INDEX(Υλικά!$E$3:$E$130,$F384,1),0))</f>
        <v>0.99</v>
      </c>
      <c r="J384" s="18">
        <f>IF($C384&lt;&gt;"",$G384*INDEX(ΣυνδΑθρ!$D$2:$D$96,$F384,1)/INDEX(ΣυνδΑθρ!$J$2:$J$96,$F384,1),IF($D384&lt;&gt;"",$G384*INDEX(Υλικά!$I$3:$I$130,$F384,1)/INDEX(Υλικά!$E$3:$E$130,$F384,1),0))</f>
        <v>9.8999999999999986</v>
      </c>
      <c r="K384" s="16">
        <f>$H384*Ref!$B$2</f>
        <v>46.8</v>
      </c>
      <c r="L384" s="17">
        <f>$I384*Ref!$B$3</f>
        <v>3.96</v>
      </c>
      <c r="M384" s="18">
        <f>$J384*Ref!$B$4</f>
        <v>89.1</v>
      </c>
      <c r="N384" s="18">
        <f>IF($C384&lt;&gt;"",0,IF($D384&lt;&gt;"",$G384*INDEX(Υλικά!$J$3:$J$130,$F384,1)/INDEX(Υλικά!$E$3:$E$130,$F384,1),0))</f>
        <v>0</v>
      </c>
      <c r="O384" s="19">
        <f t="shared" si="6"/>
        <v>139.85999999999999</v>
      </c>
      <c r="P384" s="3"/>
    </row>
    <row r="385" spans="1:16" x14ac:dyDescent="0.35">
      <c r="A385" s="15">
        <v>44218</v>
      </c>
      <c r="B385" s="7">
        <v>0.83333333333333304</v>
      </c>
      <c r="C385" s="3"/>
      <c r="D385" s="3" t="s">
        <v>8</v>
      </c>
      <c r="E385" s="3" t="str">
        <f>IF(C385&lt;&gt;"",INDEX(ΣυνδΑθρ!$I$2:$I$96,MATCH(C385,ΣυνδΑθρ!$A$2:$A$100,0),1),IF(D385&lt;&gt;"",INDEX(Υλικά!$D$3:$D$140,MATCH(D385,Υλικά!$B$3:$B$140,0),1),""))</f>
        <v>gr</v>
      </c>
      <c r="F385" s="10">
        <f>IF(C385&lt;&gt;"",MATCH($C385,ΣυνδΑθρ!$A$2:$A$100,0),IF(D385&lt;&gt;"",MATCH($D385,Υλικά!$B$3:$B$130,0),0))</f>
        <v>3</v>
      </c>
      <c r="G385" s="3">
        <v>5</v>
      </c>
      <c r="H385" s="16">
        <f>IF($C385&lt;&gt;"",$G385*INDEX(ΣυνδΑθρ!$B$2:$B$96,$F385,1)/INDEX(ΣυνδΑθρ!$J$2:$J$96,$F385,1),IF($D385&lt;&gt;"",$G385*INDEX(Υλικά!$G$3:$G$130,$F385,1)/INDEX(Υλικά!$E$3:$E$130,$F385,1),0))</f>
        <v>0</v>
      </c>
      <c r="I385" s="17">
        <f>IF($C385&lt;&gt;"",$G385*INDEX(ΣυνδΑθρ!$C$2:$C$100,$F385,1)/INDEX(ΣυνδΑθρ!$J$2:$J$96,$F385,1),IF($D385&lt;&gt;"",$G385*INDEX(Υλικά!$H$3:$H$130,$F385,1)/INDEX(Υλικά!$E$3:$E$130,$F385,1),0))</f>
        <v>0</v>
      </c>
      <c r="J385" s="18">
        <f>IF($C385&lt;&gt;"",$G385*INDEX(ΣυνδΑθρ!$D$2:$D$96,$F385,1)/INDEX(ΣυνδΑθρ!$J$2:$J$96,$F385,1),IF($D385&lt;&gt;"",$G385*INDEX(Υλικά!$I$3:$I$130,$F385,1)/INDEX(Υλικά!$E$3:$E$130,$F385,1),0))</f>
        <v>4.665</v>
      </c>
      <c r="K385" s="16">
        <f>$H385*Ref!$B$2</f>
        <v>0</v>
      </c>
      <c r="L385" s="17">
        <f>$I385*Ref!$B$3</f>
        <v>0</v>
      </c>
      <c r="M385" s="18">
        <f>$J385*Ref!$B$4</f>
        <v>41.984999999999999</v>
      </c>
      <c r="N385" s="18">
        <f>IF($C385&lt;&gt;"",0,IF($D385&lt;&gt;"",$G385*INDEX(Υλικά!$J$3:$J$130,$F385,1)/INDEX(Υλικά!$E$3:$E$130,$F385,1),0))</f>
        <v>0</v>
      </c>
      <c r="O385" s="19">
        <f t="shared" si="6"/>
        <v>41.984999999999999</v>
      </c>
      <c r="P385" s="3"/>
    </row>
    <row r="386" spans="1:16" x14ac:dyDescent="0.35">
      <c r="A386" s="15">
        <v>44218</v>
      </c>
      <c r="B386" s="7">
        <v>0.83333333333333304</v>
      </c>
      <c r="C386" s="3"/>
      <c r="D386" s="3" t="s">
        <v>158</v>
      </c>
      <c r="E386" s="3" t="str">
        <f>IF(C386&lt;&gt;"",INDEX(ΣυνδΑθρ!$I$2:$I$96,MATCH(C386,ΣυνδΑθρ!$A$2:$A$100,0),1),IF(D386&lt;&gt;"",INDEX(Υλικά!$D$3:$D$140,MATCH(D386,Υλικά!$B$3:$B$140,0),1),""))</f>
        <v>gr</v>
      </c>
      <c r="F386" s="10">
        <f>IF(C386&lt;&gt;"",MATCH($C386,ΣυνδΑθρ!$A$2:$A$100,0),IF(D386&lt;&gt;"",MATCH($D386,Υλικά!$B$3:$B$130,0),0))</f>
        <v>65</v>
      </c>
      <c r="G386" s="3">
        <v>12</v>
      </c>
      <c r="H386" s="16">
        <f>IF($C386&lt;&gt;"",$G386*INDEX(ΣυνδΑθρ!$B$2:$B$96,$F386,1)/INDEX(ΣυνδΑθρ!$J$2:$J$96,$F386,1),IF($D386&lt;&gt;"",$G386*INDEX(Υλικά!$G$3:$G$130,$F386,1)/INDEX(Υλικά!$E$3:$E$130,$F386,1),0))</f>
        <v>3.6</v>
      </c>
      <c r="I386" s="17">
        <f>IF($C386&lt;&gt;"",$G386*INDEX(ΣυνδΑθρ!$C$2:$C$100,$F386,1)/INDEX(ΣυνδΑθρ!$J$2:$J$96,$F386,1),IF($D386&lt;&gt;"",$G386*INDEX(Υλικά!$H$3:$H$130,$F386,1)/INDEX(Υλικά!$E$3:$E$130,$F386,1),0))</f>
        <v>0</v>
      </c>
      <c r="J386" s="18">
        <f>IF($C386&lt;&gt;"",$G386*INDEX(ΣυνδΑθρ!$D$2:$D$96,$F386,1)/INDEX(ΣυνδΑθρ!$J$2:$J$96,$F386,1),IF($D386&lt;&gt;"",$G386*INDEX(Υλικά!$I$3:$I$130,$F386,1)/INDEX(Υλικά!$E$3:$E$130,$F386,1),0))</f>
        <v>4.08</v>
      </c>
      <c r="K386" s="16">
        <f>$H386*Ref!$B$2</f>
        <v>14.4</v>
      </c>
      <c r="L386" s="17">
        <f>$I386*Ref!$B$3</f>
        <v>0</v>
      </c>
      <c r="M386" s="18">
        <f>$J386*Ref!$B$4</f>
        <v>36.72</v>
      </c>
      <c r="N386" s="18">
        <f>IF($C386&lt;&gt;"",0,IF($D386&lt;&gt;"",$G386*INDEX(Υλικά!$J$3:$J$130,$F386,1)/INDEX(Υλικά!$E$3:$E$130,$F386,1),0))</f>
        <v>0</v>
      </c>
      <c r="O386" s="19">
        <f t="shared" si="6"/>
        <v>51.12</v>
      </c>
      <c r="P386" s="3"/>
    </row>
    <row r="387" spans="1:16" x14ac:dyDescent="0.35">
      <c r="A387" s="15">
        <v>44218</v>
      </c>
      <c r="B387" s="7">
        <v>0.83333333333333304</v>
      </c>
      <c r="C387" s="3"/>
      <c r="D387" s="3" t="s">
        <v>58</v>
      </c>
      <c r="E387" s="3" t="str">
        <f>IF(C387&lt;&gt;"",INDEX(ΣυνδΑθρ!$I$2:$I$96,MATCH(C387,ΣυνδΑθρ!$A$2:$A$100,0),1),IF(D387&lt;&gt;"",INDEX(Υλικά!$D$3:$D$140,MATCH(D387,Υλικά!$B$3:$B$140,0),1),""))</f>
        <v>gr</v>
      </c>
      <c r="F387" s="10">
        <f>IF(C387&lt;&gt;"",MATCH($C387,ΣυνδΑθρ!$A$2:$A$100,0),IF(D387&lt;&gt;"",MATCH($D387,Υλικά!$B$3:$B$130,0),0))</f>
        <v>12</v>
      </c>
      <c r="G387" s="3">
        <v>12</v>
      </c>
      <c r="H387" s="16">
        <f>IF($C387&lt;&gt;"",$G387*INDEX(ΣυνδΑθρ!$B$2:$B$96,$F387,1)/INDEX(ΣυνδΑθρ!$J$2:$J$96,$F387,1),IF($D387&lt;&gt;"",$G387*INDEX(Υλικά!$G$3:$G$130,$F387,1)/INDEX(Υλικά!$E$3:$E$130,$F387,1),0))</f>
        <v>0.39599999999999996</v>
      </c>
      <c r="I387" s="17">
        <f>IF($C387&lt;&gt;"",$G387*INDEX(ΣυνδΑθρ!$C$2:$C$100,$F387,1)/INDEX(ΣυνδΑθρ!$J$2:$J$96,$F387,1),IF($D387&lt;&gt;"",$G387*INDEX(Υλικά!$H$3:$H$130,$F387,1)/INDEX(Υλικά!$E$3:$E$130,$F387,1),0))</f>
        <v>0.56400000000000006</v>
      </c>
      <c r="J387" s="18">
        <f>IF($C387&lt;&gt;"",$G387*INDEX(ΣυνδΑθρ!$D$2:$D$96,$F387,1)/INDEX(ΣυνδΑθρ!$J$2:$J$96,$F387,1),IF($D387&lt;&gt;"",$G387*INDEX(Υλικά!$I$3:$I$130,$F387,1)/INDEX(Υλικά!$E$3:$E$130,$F387,1),0))</f>
        <v>0.18</v>
      </c>
      <c r="K387" s="16">
        <f>$H387*Ref!$B$2</f>
        <v>1.5839999999999999</v>
      </c>
      <c r="L387" s="17">
        <f>$I387*Ref!$B$3</f>
        <v>2.2560000000000002</v>
      </c>
      <c r="M387" s="18">
        <f>$J387*Ref!$B$4</f>
        <v>1.6199999999999999</v>
      </c>
      <c r="N387" s="18">
        <f>IF($C387&lt;&gt;"",0,IF($D387&lt;&gt;"",$G387*INDEX(Υλικά!$J$3:$J$130,$F387,1)/INDEX(Υλικά!$E$3:$E$130,$F387,1),0))</f>
        <v>0</v>
      </c>
      <c r="O387" s="19">
        <f t="shared" si="6"/>
        <v>5.46</v>
      </c>
      <c r="P387" s="3"/>
    </row>
    <row r="388" spans="1:16" x14ac:dyDescent="0.35">
      <c r="A388" s="15">
        <v>44218</v>
      </c>
      <c r="B388" s="7">
        <v>0.83333333333333304</v>
      </c>
      <c r="C388" s="3"/>
      <c r="D388" s="3" t="s">
        <v>148</v>
      </c>
      <c r="E388" s="3" t="str">
        <f>IF(C388&lt;&gt;"",INDEX(ΣυνδΑθρ!$I$2:$I$96,MATCH(C388,ΣυνδΑθρ!$A$2:$A$100,0),1),IF(D388&lt;&gt;"",INDEX(Υλικά!$D$3:$D$140,MATCH(D388,Υλικά!$B$3:$B$140,0),1),""))</f>
        <v>gr</v>
      </c>
      <c r="F388" s="10">
        <f>IF(C388&lt;&gt;"",MATCH($C388,ΣυνδΑθρ!$A$2:$A$100,0),IF(D388&lt;&gt;"",MATCH($D388,Υλικά!$B$3:$B$130,0),0))</f>
        <v>59</v>
      </c>
      <c r="G388" s="3">
        <v>200</v>
      </c>
      <c r="H388" s="16">
        <f>IF($C388&lt;&gt;"",$G388*INDEX(ΣυνδΑθρ!$B$2:$B$96,$F388,1)/INDEX(ΣυνδΑθρ!$J$2:$J$96,$F388,1),IF($D388&lt;&gt;"",$G388*INDEX(Υλικά!$G$3:$G$130,$F388,1)/INDEX(Υλικά!$E$3:$E$130,$F388,1),0))</f>
        <v>2.6</v>
      </c>
      <c r="I388" s="17">
        <f>IF($C388&lt;&gt;"",$G388*INDEX(ΣυνδΑθρ!$C$2:$C$100,$F388,1)/INDEX(ΣυνδΑθρ!$J$2:$J$96,$F388,1),IF($D388&lt;&gt;"",$G388*INDEX(Υλικά!$H$3:$H$130,$F388,1)/INDEX(Υλικά!$E$3:$E$130,$F388,1),0))</f>
        <v>12</v>
      </c>
      <c r="J388" s="18">
        <f>IF($C388&lt;&gt;"",$G388*INDEX(ΣυνδΑθρ!$D$2:$D$96,$F388,1)/INDEX(ΣυνδΑθρ!$J$2:$J$96,$F388,1),IF($D388&lt;&gt;"",$G388*INDEX(Υλικά!$I$3:$I$130,$F388,1)/INDEX(Υλικά!$E$3:$E$130,$F388,1),0))</f>
        <v>0</v>
      </c>
      <c r="K388" s="16">
        <f>$H388*Ref!$B$2</f>
        <v>10.4</v>
      </c>
      <c r="L388" s="17">
        <f>$I388*Ref!$B$3</f>
        <v>48</v>
      </c>
      <c r="M388" s="18">
        <f>$J388*Ref!$B$4</f>
        <v>0</v>
      </c>
      <c r="N388" s="18">
        <f>IF($C388&lt;&gt;"",0,IF($D388&lt;&gt;"",$G388*INDEX(Υλικά!$J$3:$J$130,$F388,1)/INDEX(Υλικά!$E$3:$E$130,$F388,1),0))</f>
        <v>0</v>
      </c>
      <c r="O388" s="19">
        <f t="shared" si="6"/>
        <v>58.4</v>
      </c>
      <c r="P388" s="3"/>
    </row>
    <row r="389" spans="1:16" x14ac:dyDescent="0.35">
      <c r="A389" s="15">
        <v>44218</v>
      </c>
      <c r="B389" s="7">
        <v>0.97916666666666663</v>
      </c>
      <c r="C389" s="3"/>
      <c r="D389" s="3" t="s">
        <v>32</v>
      </c>
      <c r="E389" s="3" t="str">
        <f>IF(C389&lt;&gt;"",INDEX(ΣυνδΑθρ!$I$2:$I$96,MATCH(C389,ΣυνδΑθρ!$A$2:$A$100,0),1),IF(D389&lt;&gt;"",INDEX(Υλικά!$D$3:$D$140,MATCH(D389,Υλικά!$B$3:$B$140,0),1),""))</f>
        <v>gr</v>
      </c>
      <c r="F389" s="10">
        <f>IF(C389&lt;&gt;"",MATCH($C389,ΣυνδΑθρ!$A$2:$A$100,0),IF(D389&lt;&gt;"",MATCH($D389,Υλικά!$B$3:$B$130,0),0))</f>
        <v>14</v>
      </c>
      <c r="G389" s="3">
        <v>100</v>
      </c>
      <c r="H389" s="16">
        <f>IF($C389&lt;&gt;"",$G389*INDEX(ΣυνδΑθρ!$B$2:$B$96,$F389,1)/INDEX(ΣυνδΑθρ!$J$2:$J$96,$F389,1),IF($D389&lt;&gt;"",$G389*INDEX(Υλικά!$G$3:$G$130,$F389,1)/INDEX(Υλικά!$E$3:$E$130,$F389,1),0))</f>
        <v>8</v>
      </c>
      <c r="I389" s="17">
        <f>IF($C389&lt;&gt;"",$G389*INDEX(ΣυνδΑθρ!$C$2:$C$100,$F389,1)/INDEX(ΣυνδΑθρ!$J$2:$J$96,$F389,1),IF($D389&lt;&gt;"",$G389*INDEX(Υλικά!$H$3:$H$130,$F389,1)/INDEX(Υλικά!$E$3:$E$130,$F389,1),0))</f>
        <v>4</v>
      </c>
      <c r="J389" s="18">
        <f>IF($C389&lt;&gt;"",$G389*INDEX(ΣυνδΑθρ!$D$2:$D$96,$F389,1)/INDEX(ΣυνδΑθρ!$J$2:$J$96,$F389,1),IF($D389&lt;&gt;"",$G389*INDEX(Υλικά!$I$3:$I$130,$F389,1)/INDEX(Υλικά!$E$3:$E$130,$F389,1),0))</f>
        <v>2</v>
      </c>
      <c r="K389" s="16">
        <f>$H389*Ref!$B$2</f>
        <v>32</v>
      </c>
      <c r="L389" s="17">
        <f>$I389*Ref!$B$3</f>
        <v>16</v>
      </c>
      <c r="M389" s="18">
        <f>$J389*Ref!$B$4</f>
        <v>18</v>
      </c>
      <c r="N389" s="18">
        <f>IF($C389&lt;&gt;"",0,IF($D389&lt;&gt;"",$G389*INDEX(Υλικά!$J$3:$J$130,$F389,1)/INDEX(Υλικά!$E$3:$E$130,$F389,1),0))</f>
        <v>0</v>
      </c>
      <c r="O389" s="19">
        <f t="shared" si="6"/>
        <v>66</v>
      </c>
      <c r="P389" s="3"/>
    </row>
    <row r="390" spans="1:16" x14ac:dyDescent="0.35">
      <c r="A390" s="15">
        <v>44218</v>
      </c>
      <c r="B390" s="7">
        <v>0.97916666666666663</v>
      </c>
      <c r="C390" s="3"/>
      <c r="D390" s="3" t="s">
        <v>180</v>
      </c>
      <c r="E390" s="3" t="str">
        <f>IF(C390&lt;&gt;"",INDEX(ΣυνδΑθρ!$I$2:$I$96,MATCH(C390,ΣυνδΑθρ!$A$2:$A$100,0),1),IF(D390&lt;&gt;"",INDEX(Υλικά!$D$3:$D$140,MATCH(D390,Υλικά!$B$3:$B$140,0),1),""))</f>
        <v>gr</v>
      </c>
      <c r="F390" s="10">
        <f>IF(C390&lt;&gt;"",MATCH($C390,ΣυνδΑθρ!$A$2:$A$100,0),IF(D390&lt;&gt;"",MATCH($D390,Υλικά!$B$3:$B$130,0),0))</f>
        <v>79</v>
      </c>
      <c r="G390" s="3">
        <v>20</v>
      </c>
      <c r="H390" s="16">
        <f>IF($C390&lt;&gt;"",$G390*INDEX(ΣυνδΑθρ!$B$2:$B$96,$F390,1)/INDEX(ΣυνδΑθρ!$J$2:$J$96,$F390,1),IF($D390&lt;&gt;"",$G390*INDEX(Υλικά!$G$3:$G$130,$F390,1)/INDEX(Υλικά!$E$3:$E$130,$F390,1),0))</f>
        <v>6.14</v>
      </c>
      <c r="I390" s="17">
        <f>IF($C390&lt;&gt;"",$G390*INDEX(ΣυνδΑθρ!$C$2:$C$100,$F390,1)/INDEX(ΣυνδΑθρ!$J$2:$J$96,$F390,1),IF($D390&lt;&gt;"",$G390*INDEX(Υλικά!$H$3:$H$130,$F390,1)/INDEX(Υλικά!$E$3:$E$130,$F390,1),0))</f>
        <v>1.34</v>
      </c>
      <c r="J390" s="18">
        <f>IF($C390&lt;&gt;"",$G390*INDEX(ΣυνδΑθρ!$D$2:$D$96,$F390,1)/INDEX(ΣυνδΑθρ!$J$2:$J$96,$F390,1),IF($D390&lt;&gt;"",$G390*INDEX(Υλικά!$I$3:$I$130,$F390,1)/INDEX(Υλικά!$E$3:$E$130,$F390,1),0))</f>
        <v>9.4</v>
      </c>
      <c r="K390" s="16">
        <f>$H390*Ref!$B$2</f>
        <v>24.56</v>
      </c>
      <c r="L390" s="17">
        <f>$I390*Ref!$B$3</f>
        <v>5.36</v>
      </c>
      <c r="M390" s="18">
        <f>$J390*Ref!$B$4</f>
        <v>84.600000000000009</v>
      </c>
      <c r="N390" s="18">
        <f>IF($C390&lt;&gt;"",0,IF($D390&lt;&gt;"",$G390*INDEX(Υλικά!$J$3:$J$130,$F390,1)/INDEX(Υλικά!$E$3:$E$130,$F390,1),0))</f>
        <v>0</v>
      </c>
      <c r="O390" s="19">
        <f t="shared" si="6"/>
        <v>114.52000000000001</v>
      </c>
      <c r="P390" s="3"/>
    </row>
    <row r="391" spans="1:16" x14ac:dyDescent="0.35">
      <c r="A391" s="15">
        <v>44219</v>
      </c>
      <c r="B391" s="7">
        <v>0.38541666666666669</v>
      </c>
      <c r="C391" s="3"/>
      <c r="D391" s="3" t="s">
        <v>58</v>
      </c>
      <c r="E391" s="3" t="str">
        <f>IF(C391&lt;&gt;"",INDEX(ΣυνδΑθρ!$I$2:$I$96,MATCH(C391,ΣυνδΑθρ!$A$2:$A$100,0),1),IF(D391&lt;&gt;"",INDEX(Υλικά!$D$3:$D$140,MATCH(D391,Υλικά!$B$3:$B$140,0),1),""))</f>
        <v>gr</v>
      </c>
      <c r="F391" s="10">
        <f>IF(C391&lt;&gt;"",MATCH($C391,ΣυνδΑθρ!$A$2:$A$100,0),IF(D391&lt;&gt;"",MATCH($D391,Υλικά!$B$3:$B$130,0),0))</f>
        <v>12</v>
      </c>
      <c r="G391" s="3">
        <v>250</v>
      </c>
      <c r="H391" s="16">
        <f>IF($C391&lt;&gt;"",$G391*INDEX(ΣυνδΑθρ!$B$2:$B$96,$F391,1)/INDEX(ΣυνδΑθρ!$J$2:$J$96,$F391,1),IF($D391&lt;&gt;"",$G391*INDEX(Υλικά!$G$3:$G$130,$F391,1)/INDEX(Υλικά!$E$3:$E$130,$F391,1),0))</f>
        <v>8.25</v>
      </c>
      <c r="I391" s="17">
        <f>IF($C391&lt;&gt;"",$G391*INDEX(ΣυνδΑθρ!$C$2:$C$100,$F391,1)/INDEX(ΣυνδΑθρ!$J$2:$J$96,$F391,1),IF($D391&lt;&gt;"",$G391*INDEX(Υλικά!$H$3:$H$130,$F391,1)/INDEX(Υλικά!$E$3:$E$130,$F391,1),0))</f>
        <v>11.75</v>
      </c>
      <c r="J391" s="18">
        <f>IF($C391&lt;&gt;"",$G391*INDEX(ΣυνδΑθρ!$D$2:$D$96,$F391,1)/INDEX(ΣυνδΑθρ!$J$2:$J$96,$F391,1),IF($D391&lt;&gt;"",$G391*INDEX(Υλικά!$I$3:$I$130,$F391,1)/INDEX(Υλικά!$E$3:$E$130,$F391,1),0))</f>
        <v>3.75</v>
      </c>
      <c r="K391" s="16">
        <f>$H391*Ref!$B$2</f>
        <v>33</v>
      </c>
      <c r="L391" s="17">
        <f>$I391*Ref!$B$3</f>
        <v>47</v>
      </c>
      <c r="M391" s="18">
        <f>$J391*Ref!$B$4</f>
        <v>33.75</v>
      </c>
      <c r="N391" s="18">
        <f>IF($C391&lt;&gt;"",0,IF($D391&lt;&gt;"",$G391*INDEX(Υλικά!$J$3:$J$130,$F391,1)/INDEX(Υλικά!$E$3:$E$130,$F391,1),0))</f>
        <v>0</v>
      </c>
      <c r="O391" s="19">
        <f t="shared" si="6"/>
        <v>113.75</v>
      </c>
      <c r="P391" s="3"/>
    </row>
    <row r="392" spans="1:16" x14ac:dyDescent="0.35">
      <c r="A392" s="15">
        <v>44219</v>
      </c>
      <c r="B392" s="7">
        <v>0.38541666666666669</v>
      </c>
      <c r="C392" s="3" t="s">
        <v>166</v>
      </c>
      <c r="D392" s="3"/>
      <c r="E392" s="3" t="str">
        <f>IF(C392&lt;&gt;"",INDEX(ΣυνδΑθρ!$I$2:$I$96,MATCH(C392,ΣυνδΑθρ!$A$2:$A$100,0),1),IF(D392&lt;&gt;"",INDEX(Υλικά!$D$3:$D$140,MATCH(D392,Υλικά!$B$3:$B$140,0),1),""))</f>
        <v>gr</v>
      </c>
      <c r="F392" s="10">
        <f>IF(C392&lt;&gt;"",MATCH($C392,ΣυνδΑθρ!$A$2:$A$100,0),IF(D392&lt;&gt;"",MATCH($D392,Υλικά!$B$3:$B$130,0),0))</f>
        <v>19</v>
      </c>
      <c r="G392" s="3">
        <v>100</v>
      </c>
      <c r="H392" s="16">
        <f>IF($C392&lt;&gt;"",$G392*INDEX(ΣυνδΑθρ!$B$2:$B$96,$F392,1)/INDEX(ΣυνδΑθρ!$J$2:$J$96,$F392,1),IF($D392&lt;&gt;"",$G392*INDEX(Υλικά!$G$3:$G$130,$F392,1)/INDEX(Υλικά!$E$3:$E$130,$F392,1),0))</f>
        <v>7.3071428571428569</v>
      </c>
      <c r="I392" s="17">
        <f>IF($C392&lt;&gt;"",$G392*INDEX(ΣυνδΑθρ!$C$2:$C$100,$F392,1)/INDEX(ΣυνδΑθρ!$J$2:$J$96,$F392,1),IF($D392&lt;&gt;"",$G392*INDEX(Υλικά!$H$3:$H$130,$F392,1)/INDEX(Υλικά!$E$3:$E$130,$F392,1),0))</f>
        <v>46.499999999999993</v>
      </c>
      <c r="J392" s="18">
        <f>IF($C392&lt;&gt;"",$G392*INDEX(ΣυνδΑθρ!$D$2:$D$96,$F392,1)/INDEX(ΣυνδΑθρ!$J$2:$J$96,$F392,1),IF($D392&lt;&gt;"",$G392*INDEX(Υλικά!$I$3:$I$130,$F392,1)/INDEX(Υλικά!$E$3:$E$130,$F392,1),0))</f>
        <v>0.83571428571428585</v>
      </c>
      <c r="K392" s="16">
        <f>$H392*Ref!$B$2</f>
        <v>29.228571428571428</v>
      </c>
      <c r="L392" s="17">
        <f>$I392*Ref!$B$3</f>
        <v>185.99999999999997</v>
      </c>
      <c r="M392" s="18">
        <f>$J392*Ref!$B$4</f>
        <v>7.5214285714285722</v>
      </c>
      <c r="N392" s="18">
        <f>IF($C392&lt;&gt;"",0,IF($D392&lt;&gt;"",$G392*INDEX(Υλικά!$J$3:$J$130,$F392,1)/INDEX(Υλικά!$E$3:$E$130,$F392,1),0))</f>
        <v>0</v>
      </c>
      <c r="O392" s="19">
        <f t="shared" si="6"/>
        <v>222.74999999999997</v>
      </c>
      <c r="P392" s="3"/>
    </row>
    <row r="393" spans="1:16" x14ac:dyDescent="0.35">
      <c r="A393" s="15">
        <v>44219</v>
      </c>
      <c r="B393" s="7">
        <v>0.38541666666666702</v>
      </c>
      <c r="C393" s="3"/>
      <c r="D393" s="3" t="s">
        <v>14</v>
      </c>
      <c r="E393" s="3" t="str">
        <f>IF(C393&lt;&gt;"",INDEX(ΣυνδΑθρ!$I$2:$I$96,MATCH(C393,ΣυνδΑθρ!$A$2:$A$100,0),1),IF(D393&lt;&gt;"",INDEX(Υλικά!$D$3:$D$140,MATCH(D393,Υλικά!$B$3:$B$140,0),1),""))</f>
        <v>slc</v>
      </c>
      <c r="F393" s="10">
        <f>IF(C393&lt;&gt;"",MATCH($C393,ΣυνδΑθρ!$A$2:$A$100,0),IF(D393&lt;&gt;"",MATCH($D393,Υλικά!$B$3:$B$130,0),0))</f>
        <v>7</v>
      </c>
      <c r="G393" s="3">
        <v>4.5</v>
      </c>
      <c r="H393" s="16">
        <f>IF($C393&lt;&gt;"",$G393*INDEX(ΣυνδΑθρ!$B$2:$B$96,$F393,1)/INDEX(ΣυνδΑθρ!$J$2:$J$96,$F393,1),IF($D393&lt;&gt;"",$G393*INDEX(Υλικά!$G$3:$G$130,$F393,1)/INDEX(Υλικά!$E$3:$E$130,$F393,1),0))</f>
        <v>12.6</v>
      </c>
      <c r="I393" s="17">
        <f>IF($C393&lt;&gt;"",$G393*INDEX(ΣυνδΑθρ!$C$2:$C$100,$F393,1)/INDEX(ΣυνδΑθρ!$J$2:$J$96,$F393,1),IF($D393&lt;&gt;"",$G393*INDEX(Υλικά!$H$3:$H$130,$F393,1)/INDEX(Υλικά!$E$3:$E$130,$F393,1),0))</f>
        <v>3.6</v>
      </c>
      <c r="J393" s="18">
        <f>IF($C393&lt;&gt;"",$G393*INDEX(ΣυνδΑθρ!$D$2:$D$96,$F393,1)/INDEX(ΣυνδΑθρ!$J$2:$J$96,$F393,1),IF($D393&lt;&gt;"",$G393*INDEX(Υλικά!$I$3:$I$130,$F393,1)/INDEX(Υλικά!$E$3:$E$130,$F393,1),0))</f>
        <v>1.8</v>
      </c>
      <c r="K393" s="16">
        <f>$H393*Ref!$B$2</f>
        <v>50.4</v>
      </c>
      <c r="L393" s="17">
        <f>$I393*Ref!$B$3</f>
        <v>14.4</v>
      </c>
      <c r="M393" s="18">
        <f>$J393*Ref!$B$4</f>
        <v>16.2</v>
      </c>
      <c r="N393" s="18">
        <f>IF($C393&lt;&gt;"",0,IF($D393&lt;&gt;"",$G393*INDEX(Υλικά!$J$3:$J$130,$F393,1)/INDEX(Υλικά!$E$3:$E$130,$F393,1),0))</f>
        <v>0</v>
      </c>
      <c r="O393" s="19">
        <f t="shared" si="6"/>
        <v>81</v>
      </c>
      <c r="P393" s="3"/>
    </row>
    <row r="394" spans="1:16" x14ac:dyDescent="0.35">
      <c r="A394" s="15">
        <v>44219</v>
      </c>
      <c r="B394" s="7">
        <v>0.58333333333333337</v>
      </c>
      <c r="C394" s="3" t="s">
        <v>182</v>
      </c>
      <c r="D394" s="3"/>
      <c r="E394" s="3" t="str">
        <f>IF(C394&lt;&gt;"",INDEX(ΣυνδΑθρ!$I$2:$I$96,MATCH(C394,ΣυνδΑθρ!$A$2:$A$100,0),1),IF(D394&lt;&gt;"",INDEX(Υλικά!$D$3:$D$140,MATCH(D394,Υλικά!$B$3:$B$140,0),1),""))</f>
        <v>gr</v>
      </c>
      <c r="F394" s="10">
        <f>IF(C394&lt;&gt;"",MATCH($C394,ΣυνδΑθρ!$A$2:$A$100,0),IF(D394&lt;&gt;"",MATCH($D394,Υλικά!$B$3:$B$130,0),0))</f>
        <v>23</v>
      </c>
      <c r="G394" s="3">
        <v>200</v>
      </c>
      <c r="H394" s="16">
        <f>IF($C394&lt;&gt;"",$G394*INDEX(ΣυνδΑθρ!$B$2:$B$96,$F394,1)/INDEX(ΣυνδΑθρ!$J$2:$J$96,$F394,1),IF($D394&lt;&gt;"",$G394*INDEX(Υλικά!$G$3:$G$130,$F394,1)/INDEX(Υλικά!$E$3:$E$130,$F394,1),0))</f>
        <v>3.374000000000001</v>
      </c>
      <c r="I394" s="17">
        <f>IF($C394&lt;&gt;"",$G394*INDEX(ΣυνδΑθρ!$C$2:$C$100,$F394,1)/INDEX(ΣυνδΑθρ!$J$2:$J$96,$F394,1),IF($D394&lt;&gt;"",$G394*INDEX(Υλικά!$H$3:$H$130,$F394,1)/INDEX(Υλικά!$E$3:$E$130,$F394,1),0))</f>
        <v>17.859000000000002</v>
      </c>
      <c r="J394" s="18">
        <f>IF($C394&lt;&gt;"",$G394*INDEX(ΣυνδΑθρ!$D$2:$D$96,$F394,1)/INDEX(ΣυνδΑθρ!$J$2:$J$96,$F394,1),IF($D394&lt;&gt;"",$G394*INDEX(Υλικά!$I$3:$I$130,$F394,1)/INDEX(Υλικά!$E$3:$E$130,$F394,1),0))</f>
        <v>15.427999999999995</v>
      </c>
      <c r="K394" s="16">
        <f>$H394*Ref!$B$2</f>
        <v>13.496000000000004</v>
      </c>
      <c r="L394" s="17">
        <f>$I394*Ref!$B$3</f>
        <v>71.436000000000007</v>
      </c>
      <c r="M394" s="18">
        <f>$J394*Ref!$B$4</f>
        <v>138.85199999999995</v>
      </c>
      <c r="N394" s="18">
        <f>IF($C394&lt;&gt;"",0,IF($D394&lt;&gt;"",$G394*INDEX(Υλικά!$J$3:$J$130,$F394,1)/INDEX(Υλικά!$E$3:$E$130,$F394,1),0))</f>
        <v>0</v>
      </c>
      <c r="O394" s="19">
        <f t="shared" si="6"/>
        <v>223.78399999999996</v>
      </c>
      <c r="P394" s="3"/>
    </row>
    <row r="395" spans="1:16" x14ac:dyDescent="0.35">
      <c r="A395" s="15">
        <v>44219</v>
      </c>
      <c r="B395" s="7">
        <v>0.58333333333333337</v>
      </c>
      <c r="C395" s="3" t="s">
        <v>178</v>
      </c>
      <c r="D395" s="3"/>
      <c r="E395" s="3" t="str">
        <f>IF(C395&lt;&gt;"",INDEX(ΣυνδΑθρ!$I$2:$I$96,MATCH(C395,ΣυνδΑθρ!$A$2:$A$100,0),1),IF(D395&lt;&gt;"",INDEX(Υλικά!$D$3:$D$140,MATCH(D395,Υλικά!$B$3:$B$140,0),1),""))</f>
        <v>gr</v>
      </c>
      <c r="F395" s="10">
        <f>IF(C395&lt;&gt;"",MATCH($C395,ΣυνδΑθρ!$A$2:$A$100,0),IF(D395&lt;&gt;"",MATCH($D395,Υλικά!$B$3:$B$130,0),0))</f>
        <v>22</v>
      </c>
      <c r="G395" s="3">
        <v>120</v>
      </c>
      <c r="H395" s="16">
        <f>IF($C395&lt;&gt;"",$G395*INDEX(ΣυνδΑθρ!$B$2:$B$96,$F395,1)/INDEX(ΣυνδΑθρ!$J$2:$J$96,$F395,1),IF($D395&lt;&gt;"",$G395*INDEX(Υλικά!$G$3:$G$130,$F395,1)/INDEX(Υλικά!$E$3:$E$130,$F395,1),0))</f>
        <v>26.698999999999998</v>
      </c>
      <c r="I395" s="17">
        <f>IF($C395&lt;&gt;"",$G395*INDEX(ΣυνδΑθρ!$C$2:$C$100,$F395,1)/INDEX(ΣυνδΑθρ!$J$2:$J$96,$F395,1),IF($D395&lt;&gt;"",$G395*INDEX(Υλικά!$H$3:$H$130,$F395,1)/INDEX(Υλικά!$E$3:$E$130,$F395,1),0))</f>
        <v>6.2469999999999999</v>
      </c>
      <c r="J395" s="18">
        <f>IF($C395&lt;&gt;"",$G395*INDEX(ΣυνδΑθρ!$D$2:$D$96,$F395,1)/INDEX(ΣυνδΑθρ!$J$2:$J$96,$F395,1),IF($D395&lt;&gt;"",$G395*INDEX(Υλικά!$I$3:$I$130,$F395,1)/INDEX(Υλικά!$E$3:$E$130,$F395,1),0))</f>
        <v>13.394</v>
      </c>
      <c r="K395" s="16">
        <f>$H395*Ref!$B$2</f>
        <v>106.79599999999999</v>
      </c>
      <c r="L395" s="17">
        <f>$I395*Ref!$B$3</f>
        <v>24.988</v>
      </c>
      <c r="M395" s="18">
        <f>$J395*Ref!$B$4</f>
        <v>120.54600000000001</v>
      </c>
      <c r="N395" s="18">
        <f>IF($C395&lt;&gt;"",0,IF($D395&lt;&gt;"",$G395*INDEX(Υλικά!$J$3:$J$130,$F395,1)/INDEX(Υλικά!$E$3:$E$130,$F395,1),0))</f>
        <v>0</v>
      </c>
      <c r="O395" s="19">
        <f t="shared" si="6"/>
        <v>252.32999999999998</v>
      </c>
      <c r="P395" s="3"/>
    </row>
    <row r="396" spans="1:16" x14ac:dyDescent="0.35">
      <c r="A396" s="15">
        <v>44219</v>
      </c>
      <c r="B396" s="7">
        <v>0.70833333333333337</v>
      </c>
      <c r="C396" s="3"/>
      <c r="D396" s="3" t="s">
        <v>133</v>
      </c>
      <c r="E396" s="3" t="str">
        <f>IF(C396&lt;&gt;"",INDEX(ΣυνδΑθρ!$I$2:$I$96,MATCH(C396,ΣυνδΑθρ!$A$2:$A$100,0),1),IF(D396&lt;&gt;"",INDEX(Υλικά!$D$3:$D$140,MATCH(D396,Υλικά!$B$3:$B$140,0),1),""))</f>
        <v>gr</v>
      </c>
      <c r="F396" s="10">
        <f>IF(C396&lt;&gt;"",MATCH($C396,ΣυνδΑθρ!$A$2:$A$100,0),IF(D396&lt;&gt;"",MATCH($D396,Υλικά!$B$3:$B$130,0),0))</f>
        <v>52</v>
      </c>
      <c r="G396" s="3">
        <v>25</v>
      </c>
      <c r="H396" s="16">
        <f>IF($C396&lt;&gt;"",$G396*INDEX(ΣυνδΑθρ!$B$2:$B$96,$F396,1)/INDEX(ΣυνδΑθρ!$J$2:$J$96,$F396,1),IF($D396&lt;&gt;"",$G396*INDEX(Υλικά!$G$3:$G$130,$F396,1)/INDEX(Υλικά!$E$3:$E$130,$F396,1),0))</f>
        <v>1.1000000000000001</v>
      </c>
      <c r="I396" s="17">
        <f>IF($C396&lt;&gt;"",$G396*INDEX(ΣυνδΑθρ!$C$2:$C$100,$F396,1)/INDEX(ΣυνδΑθρ!$J$2:$J$96,$F396,1),IF($D396&lt;&gt;"",$G396*INDEX(Υλικά!$H$3:$H$130,$F396,1)/INDEX(Υλικά!$E$3:$E$130,$F396,1),0))</f>
        <v>13.625</v>
      </c>
      <c r="J396" s="18">
        <f>IF($C396&lt;&gt;"",$G396*INDEX(ΣυνδΑθρ!$D$2:$D$96,$F396,1)/INDEX(ΣυνδΑθρ!$J$2:$J$96,$F396,1),IF($D396&lt;&gt;"",$G396*INDEX(Υλικά!$I$3:$I$130,$F396,1)/INDEX(Υλικά!$E$3:$E$130,$F396,1),0))</f>
        <v>7.625</v>
      </c>
      <c r="K396" s="16">
        <f>$H396*Ref!$B$2</f>
        <v>4.4000000000000004</v>
      </c>
      <c r="L396" s="17">
        <f>$I396*Ref!$B$3</f>
        <v>54.5</v>
      </c>
      <c r="M396" s="18">
        <f>$J396*Ref!$B$4</f>
        <v>68.625</v>
      </c>
      <c r="N396" s="18">
        <f>IF($C396&lt;&gt;"",0,IF($D396&lt;&gt;"",$G396*INDEX(Υλικά!$J$3:$J$130,$F396,1)/INDEX(Υλικά!$E$3:$E$130,$F396,1),0))</f>
        <v>0</v>
      </c>
      <c r="O396" s="19">
        <f t="shared" si="6"/>
        <v>127.52500000000001</v>
      </c>
      <c r="P396" s="3"/>
    </row>
    <row r="397" spans="1:16" x14ac:dyDescent="0.35">
      <c r="A397" s="15">
        <v>44219</v>
      </c>
      <c r="B397" s="7">
        <v>0.78125</v>
      </c>
      <c r="C397" s="3" t="s">
        <v>166</v>
      </c>
      <c r="D397" s="3"/>
      <c r="E397" s="3" t="str">
        <f>IF(C397&lt;&gt;"",INDEX(ΣυνδΑθρ!$I$2:$I$96,MATCH(C397,ΣυνδΑθρ!$A$2:$A$100,0),1),IF(D397&lt;&gt;"",INDEX(Υλικά!$D$3:$D$140,MATCH(D397,Υλικά!$B$3:$B$140,0),1),""))</f>
        <v>gr</v>
      </c>
      <c r="F397" s="10">
        <f>IF(C397&lt;&gt;"",MATCH($C397,ΣυνδΑθρ!$A$2:$A$100,0),IF(D397&lt;&gt;"",MATCH($D397,Υλικά!$B$3:$B$130,0),0))</f>
        <v>19</v>
      </c>
      <c r="G397" s="3">
        <v>40</v>
      </c>
      <c r="H397" s="16">
        <f>IF($C397&lt;&gt;"",$G397*INDEX(ΣυνδΑθρ!$B$2:$B$96,$F397,1)/INDEX(ΣυνδΑθρ!$J$2:$J$96,$F397,1),IF($D397&lt;&gt;"",$G397*INDEX(Υλικά!$G$3:$G$130,$F397,1)/INDEX(Υλικά!$E$3:$E$130,$F397,1),0))</f>
        <v>2.922857142857143</v>
      </c>
      <c r="I397" s="17">
        <f>IF($C397&lt;&gt;"",$G397*INDEX(ΣυνδΑθρ!$C$2:$C$100,$F397,1)/INDEX(ΣυνδΑθρ!$J$2:$J$96,$F397,1),IF($D397&lt;&gt;"",$G397*INDEX(Υλικά!$H$3:$H$130,$F397,1)/INDEX(Υλικά!$E$3:$E$130,$F397,1),0))</f>
        <v>18.599999999999998</v>
      </c>
      <c r="J397" s="18">
        <f>IF($C397&lt;&gt;"",$G397*INDEX(ΣυνδΑθρ!$D$2:$D$96,$F397,1)/INDEX(ΣυνδΑθρ!$J$2:$J$96,$F397,1),IF($D397&lt;&gt;"",$G397*INDEX(Υλικά!$I$3:$I$130,$F397,1)/INDEX(Υλικά!$E$3:$E$130,$F397,1),0))</f>
        <v>0.33428571428571435</v>
      </c>
      <c r="K397" s="16">
        <f>$H397*Ref!$B$2</f>
        <v>11.691428571428572</v>
      </c>
      <c r="L397" s="17">
        <f>$I397*Ref!$B$3</f>
        <v>74.399999999999991</v>
      </c>
      <c r="M397" s="18">
        <f>$J397*Ref!$B$4</f>
        <v>3.0085714285714293</v>
      </c>
      <c r="N397" s="18">
        <f>IF($C397&lt;&gt;"",0,IF($D397&lt;&gt;"",$G397*INDEX(Υλικά!$J$3:$J$130,$F397,1)/INDEX(Υλικά!$E$3:$E$130,$F397,1),0))</f>
        <v>0</v>
      </c>
      <c r="O397" s="19">
        <f t="shared" si="6"/>
        <v>89.1</v>
      </c>
      <c r="P397" s="3"/>
    </row>
    <row r="398" spans="1:16" x14ac:dyDescent="0.35">
      <c r="A398" s="15">
        <v>44219</v>
      </c>
      <c r="B398" s="7">
        <v>0.83333333333333337</v>
      </c>
      <c r="C398" s="3" t="s">
        <v>182</v>
      </c>
      <c r="D398" s="3"/>
      <c r="E398" s="3" t="str">
        <f>IF(C398&lt;&gt;"",INDEX(ΣυνδΑθρ!$I$2:$I$96,MATCH(C398,ΣυνδΑθρ!$A$2:$A$100,0),1),IF(D398&lt;&gt;"",INDEX(Υλικά!$D$3:$D$140,MATCH(D398,Υλικά!$B$3:$B$140,0),1),""))</f>
        <v>gr</v>
      </c>
      <c r="F398" s="10">
        <f>IF(C398&lt;&gt;"",MATCH($C398,ΣυνδΑθρ!$A$2:$A$100,0),IF(D398&lt;&gt;"",MATCH($D398,Υλικά!$B$3:$B$130,0),0))</f>
        <v>23</v>
      </c>
      <c r="G398" s="3">
        <v>250</v>
      </c>
      <c r="H398" s="16">
        <f>IF($C398&lt;&gt;"",$G398*INDEX(ΣυνδΑθρ!$B$2:$B$96,$F398,1)/INDEX(ΣυνδΑθρ!$J$2:$J$96,$F398,1),IF($D398&lt;&gt;"",$G398*INDEX(Υλικά!$G$3:$G$130,$F398,1)/INDEX(Υλικά!$E$3:$E$130,$F398,1),0))</f>
        <v>4.2175000000000011</v>
      </c>
      <c r="I398" s="17">
        <f>IF($C398&lt;&gt;"",$G398*INDEX(ΣυνδΑθρ!$C$2:$C$100,$F398,1)/INDEX(ΣυνδΑθρ!$J$2:$J$96,$F398,1),IF($D398&lt;&gt;"",$G398*INDEX(Υλικά!$H$3:$H$130,$F398,1)/INDEX(Υλικά!$E$3:$E$130,$F398,1),0))</f>
        <v>22.32375</v>
      </c>
      <c r="J398" s="18">
        <f>IF($C398&lt;&gt;"",$G398*INDEX(ΣυνδΑθρ!$D$2:$D$96,$F398,1)/INDEX(ΣυνδΑθρ!$J$2:$J$96,$F398,1),IF($D398&lt;&gt;"",$G398*INDEX(Υλικά!$I$3:$I$130,$F398,1)/INDEX(Υλικά!$E$3:$E$130,$F398,1),0))</f>
        <v>19.284999999999997</v>
      </c>
      <c r="K398" s="16">
        <f>$H398*Ref!$B$2</f>
        <v>16.870000000000005</v>
      </c>
      <c r="L398" s="17">
        <f>$I398*Ref!$B$3</f>
        <v>89.295000000000002</v>
      </c>
      <c r="M398" s="18">
        <f>$J398*Ref!$B$4</f>
        <v>173.56499999999997</v>
      </c>
      <c r="N398" s="18">
        <f>IF($C398&lt;&gt;"",0,IF($D398&lt;&gt;"",$G398*INDEX(Υλικά!$J$3:$J$130,$F398,1)/INDEX(Υλικά!$E$3:$E$130,$F398,1),0))</f>
        <v>0</v>
      </c>
      <c r="O398" s="19">
        <f t="shared" ref="O398:O461" si="7">SUM(K398:N398)</f>
        <v>279.72999999999996</v>
      </c>
      <c r="P398" s="3"/>
    </row>
    <row r="399" spans="1:16" x14ac:dyDescent="0.35">
      <c r="A399" s="15">
        <v>44219</v>
      </c>
      <c r="B399" s="7">
        <v>0.83333333333333337</v>
      </c>
      <c r="C399" s="3"/>
      <c r="D399" s="3" t="s">
        <v>63</v>
      </c>
      <c r="E399" s="3" t="str">
        <f>IF(C399&lt;&gt;"",INDEX(ΣυνδΑθρ!$I$2:$I$96,MATCH(C399,ΣυνδΑθρ!$A$2:$A$100,0),1),IF(D399&lt;&gt;"",INDEX(Υλικά!$D$3:$D$140,MATCH(D399,Υλικά!$B$3:$B$140,0),1),""))</f>
        <v>pc</v>
      </c>
      <c r="F399" s="10">
        <f>IF(C399&lt;&gt;"",MATCH($C399,ΣυνδΑθρ!$A$2:$A$100,0),IF(D399&lt;&gt;"",MATCH($D399,Υλικά!$B$3:$B$130,0),0))</f>
        <v>23</v>
      </c>
      <c r="G399" s="3">
        <v>1</v>
      </c>
      <c r="H399" s="16">
        <f>IF($C399&lt;&gt;"",$G399*INDEX(ΣυνδΑθρ!$B$2:$B$96,$F399,1)/INDEX(ΣυνδΑθρ!$J$2:$J$96,$F399,1),IF($D399&lt;&gt;"",$G399*INDEX(Υλικά!$G$3:$G$130,$F399,1)/INDEX(Υλικά!$E$3:$E$130,$F399,1),0))</f>
        <v>47</v>
      </c>
      <c r="I399" s="17">
        <f>IF($C399&lt;&gt;"",$G399*INDEX(ΣυνδΑθρ!$C$2:$C$100,$F399,1)/INDEX(ΣυνδΑθρ!$J$2:$J$96,$F399,1),IF($D399&lt;&gt;"",$G399*INDEX(Υλικά!$H$3:$H$130,$F399,1)/INDEX(Υλικά!$E$3:$E$130,$F399,1),0))</f>
        <v>0</v>
      </c>
      <c r="J399" s="18">
        <f>IF($C399&lt;&gt;"",$G399*INDEX(ΣυνδΑθρ!$D$2:$D$96,$F399,1)/INDEX(ΣυνδΑθρ!$J$2:$J$96,$F399,1),IF($D399&lt;&gt;"",$G399*INDEX(Υλικά!$I$3:$I$130,$F399,1)/INDEX(Υλικά!$E$3:$E$130,$F399,1),0))</f>
        <v>1.2</v>
      </c>
      <c r="K399" s="16">
        <f>$H399*Ref!$B$2</f>
        <v>188</v>
      </c>
      <c r="L399" s="17">
        <f>$I399*Ref!$B$3</f>
        <v>0</v>
      </c>
      <c r="M399" s="18">
        <f>$J399*Ref!$B$4</f>
        <v>10.799999999999999</v>
      </c>
      <c r="N399" s="18">
        <f>IF($C399&lt;&gt;"",0,IF($D399&lt;&gt;"",$G399*INDEX(Υλικά!$J$3:$J$130,$F399,1)/INDEX(Υλικά!$E$3:$E$130,$F399,1),0))</f>
        <v>0</v>
      </c>
      <c r="O399" s="19">
        <f t="shared" si="7"/>
        <v>198.8</v>
      </c>
      <c r="P399" s="3"/>
    </row>
    <row r="400" spans="1:16" x14ac:dyDescent="0.35">
      <c r="A400" s="15">
        <v>44220</v>
      </c>
      <c r="B400" s="7">
        <v>0.3125</v>
      </c>
      <c r="C400" s="3"/>
      <c r="D400" s="3" t="s">
        <v>58</v>
      </c>
      <c r="E400" s="3" t="str">
        <f>IF(C400&lt;&gt;"",INDEX(ΣυνδΑθρ!$I$2:$I$96,MATCH(C400,ΣυνδΑθρ!$A$2:$A$100,0),1),IF(D400&lt;&gt;"",INDEX(Υλικά!$D$3:$D$140,MATCH(D400,Υλικά!$B$3:$B$140,0),1),""))</f>
        <v>gr</v>
      </c>
      <c r="F400" s="10">
        <f>IF(C400&lt;&gt;"",MATCH($C400,ΣυνδΑθρ!$A$2:$A$100,0),IF(D400&lt;&gt;"",MATCH($D400,Υλικά!$B$3:$B$130,0),0))</f>
        <v>12</v>
      </c>
      <c r="G400" s="3">
        <v>250</v>
      </c>
      <c r="H400" s="16">
        <f>IF($C400&lt;&gt;"",$G400*INDEX(ΣυνδΑθρ!$B$2:$B$96,$F400,1)/INDEX(ΣυνδΑθρ!$J$2:$J$96,$F400,1),IF($D400&lt;&gt;"",$G400*INDEX(Υλικά!$G$3:$G$130,$F400,1)/INDEX(Υλικά!$E$3:$E$130,$F400,1),0))</f>
        <v>8.25</v>
      </c>
      <c r="I400" s="17">
        <f>IF($C400&lt;&gt;"",$G400*INDEX(ΣυνδΑθρ!$C$2:$C$100,$F400,1)/INDEX(ΣυνδΑθρ!$J$2:$J$96,$F400,1),IF($D400&lt;&gt;"",$G400*INDEX(Υλικά!$H$3:$H$130,$F400,1)/INDEX(Υλικά!$E$3:$E$130,$F400,1),0))</f>
        <v>11.75</v>
      </c>
      <c r="J400" s="18">
        <f>IF($C400&lt;&gt;"",$G400*INDEX(ΣυνδΑθρ!$D$2:$D$96,$F400,1)/INDEX(ΣυνδΑθρ!$J$2:$J$96,$F400,1),IF($D400&lt;&gt;"",$G400*INDEX(Υλικά!$I$3:$I$130,$F400,1)/INDEX(Υλικά!$E$3:$E$130,$F400,1),0))</f>
        <v>3.75</v>
      </c>
      <c r="K400" s="16">
        <f>$H400*Ref!$B$2</f>
        <v>33</v>
      </c>
      <c r="L400" s="17">
        <f>$I400*Ref!$B$3</f>
        <v>47</v>
      </c>
      <c r="M400" s="18">
        <f>$J400*Ref!$B$4</f>
        <v>33.75</v>
      </c>
      <c r="N400" s="18">
        <f>IF($C400&lt;&gt;"",0,IF($D400&lt;&gt;"",$G400*INDEX(Υλικά!$J$3:$J$130,$F400,1)/INDEX(Υλικά!$E$3:$E$130,$F400,1),0))</f>
        <v>0</v>
      </c>
      <c r="O400" s="19">
        <f t="shared" si="7"/>
        <v>113.75</v>
      </c>
      <c r="P400" s="3"/>
    </row>
    <row r="401" spans="1:16" x14ac:dyDescent="0.35">
      <c r="A401" s="15">
        <v>44220</v>
      </c>
      <c r="B401" s="7">
        <v>0.3125</v>
      </c>
      <c r="C401" s="3"/>
      <c r="D401" s="3" t="s">
        <v>66</v>
      </c>
      <c r="E401" s="3" t="str">
        <f>IF(C401&lt;&gt;"",INDEX(ΣυνδΑθρ!$I$2:$I$96,MATCH(C401,ΣυνδΑθρ!$A$2:$A$100,0),1),IF(D401&lt;&gt;"",INDEX(Υλικά!$D$3:$D$140,MATCH(D401,Υλικά!$B$3:$B$140,0),1),""))</f>
        <v>gr</v>
      </c>
      <c r="F401" s="10">
        <f>IF(C401&lt;&gt;"",MATCH($C401,ΣυνδΑθρ!$A$2:$A$100,0),IF(D401&lt;&gt;"",MATCH($D401,Υλικά!$B$3:$B$130,0),0))</f>
        <v>25</v>
      </c>
      <c r="G401" s="3">
        <v>50</v>
      </c>
      <c r="H401" s="16">
        <f>IF($C401&lt;&gt;"",$G401*INDEX(ΣυνδΑθρ!$B$2:$B$96,$F401,1)/INDEX(ΣυνδΑθρ!$J$2:$J$96,$F401,1),IF($D401&lt;&gt;"",$G401*INDEX(Υλικά!$G$3:$G$130,$F401,1)/INDEX(Υλικά!$E$3:$E$130,$F401,1),0))</f>
        <v>5.05</v>
      </c>
      <c r="I401" s="17">
        <f>IF($C401&lt;&gt;"",$G401*INDEX(ΣυνδΑθρ!$C$2:$C$100,$F401,1)/INDEX(ΣυνδΑθρ!$J$2:$J$96,$F401,1),IF($D401&lt;&gt;"",$G401*INDEX(Υλικά!$H$3:$H$130,$F401,1)/INDEX(Υλικά!$E$3:$E$130,$F401,1),0))</f>
        <v>33.6</v>
      </c>
      <c r="J401" s="18">
        <f>IF($C401&lt;&gt;"",$G401*INDEX(ΣυνδΑθρ!$D$2:$D$96,$F401,1)/INDEX(ΣυνδΑθρ!$J$2:$J$96,$F401,1),IF($D401&lt;&gt;"",$G401*INDEX(Υλικά!$I$3:$I$130,$F401,1)/INDEX(Υλικά!$E$3:$E$130,$F401,1),0))</f>
        <v>2.7</v>
      </c>
      <c r="K401" s="16">
        <f>$H401*Ref!$B$2</f>
        <v>20.2</v>
      </c>
      <c r="L401" s="17">
        <f>$I401*Ref!$B$3</f>
        <v>134.4</v>
      </c>
      <c r="M401" s="18">
        <f>$J401*Ref!$B$4</f>
        <v>24.3</v>
      </c>
      <c r="N401" s="18">
        <f>IF($C401&lt;&gt;"",0,IF($D401&lt;&gt;"",$G401*INDEX(Υλικά!$J$3:$J$130,$F401,1)/INDEX(Υλικά!$E$3:$E$130,$F401,1),0))</f>
        <v>0</v>
      </c>
      <c r="O401" s="19">
        <f t="shared" si="7"/>
        <v>178.9</v>
      </c>
      <c r="P401" s="3"/>
    </row>
    <row r="402" spans="1:16" x14ac:dyDescent="0.35">
      <c r="A402" s="15">
        <v>44220</v>
      </c>
      <c r="B402" s="7">
        <v>0.3125</v>
      </c>
      <c r="C402" s="3"/>
      <c r="D402" s="3" t="s">
        <v>46</v>
      </c>
      <c r="E402" s="3" t="str">
        <f>IF(C402&lt;&gt;"",INDEX(ΣυνδΑθρ!$I$2:$I$96,MATCH(C402,ΣυνδΑθρ!$A$2:$A$100,0),1),IF(D402&lt;&gt;"",INDEX(Υλικά!$D$3:$D$140,MATCH(D402,Υλικά!$B$3:$B$140,0),1),""))</f>
        <v>gr</v>
      </c>
      <c r="F402" s="10">
        <f>IF(C402&lt;&gt;"",MATCH($C402,ΣυνδΑθρ!$A$2:$A$100,0),IF(D402&lt;&gt;"",MATCH($D402,Υλικά!$B$3:$B$130,0),0))</f>
        <v>19</v>
      </c>
      <c r="G402" s="3">
        <v>60</v>
      </c>
      <c r="H402" s="16">
        <f>IF($C402&lt;&gt;"",$G402*INDEX(ΣυνδΑθρ!$B$2:$B$96,$F402,1)/INDEX(ΣυνδΑθρ!$J$2:$J$96,$F402,1),IF($D402&lt;&gt;"",$G402*INDEX(Υλικά!$G$3:$G$130,$F402,1)/INDEX(Υλικά!$E$3:$E$130,$F402,1),0))</f>
        <v>8.52</v>
      </c>
      <c r="I402" s="17">
        <f>IF($C402&lt;&gt;"",$G402*INDEX(ΣυνδΑθρ!$C$2:$C$100,$F402,1)/INDEX(ΣυνδΑθρ!$J$2:$J$96,$F402,1),IF($D402&lt;&gt;"",$G402*INDEX(Υλικά!$H$3:$H$130,$F402,1)/INDEX(Υλικά!$E$3:$E$130,$F402,1),0))</f>
        <v>2.4599999999999995</v>
      </c>
      <c r="J402" s="18">
        <f>IF($C402&lt;&gt;"",$G402*INDEX(ΣυνδΑθρ!$D$2:$D$96,$F402,1)/INDEX(ΣυνδΑθρ!$J$2:$J$96,$F402,1),IF($D402&lt;&gt;"",$G402*INDEX(Υλικά!$I$3:$I$130,$F402,1)/INDEX(Υλικά!$E$3:$E$130,$F402,1),0))</f>
        <v>12.78</v>
      </c>
      <c r="K402" s="16">
        <f>$H402*Ref!$B$2</f>
        <v>34.08</v>
      </c>
      <c r="L402" s="17">
        <f>$I402*Ref!$B$3</f>
        <v>9.8399999999999981</v>
      </c>
      <c r="M402" s="18">
        <f>$J402*Ref!$B$4</f>
        <v>115.02</v>
      </c>
      <c r="N402" s="18">
        <f>IF($C402&lt;&gt;"",0,IF($D402&lt;&gt;"",$G402*INDEX(Υλικά!$J$3:$J$130,$F402,1)/INDEX(Υλικά!$E$3:$E$130,$F402,1),0))</f>
        <v>0</v>
      </c>
      <c r="O402" s="19">
        <f t="shared" si="7"/>
        <v>158.94</v>
      </c>
      <c r="P402" s="3"/>
    </row>
    <row r="403" spans="1:16" x14ac:dyDescent="0.35">
      <c r="A403" s="15">
        <v>44220</v>
      </c>
      <c r="B403" s="7">
        <v>0.3125</v>
      </c>
      <c r="C403" s="3"/>
      <c r="D403" s="3" t="s">
        <v>14</v>
      </c>
      <c r="E403" s="3" t="str">
        <f>IF(C403&lt;&gt;"",INDEX(ΣυνδΑθρ!$I$2:$I$96,MATCH(C403,ΣυνδΑθρ!$A$2:$A$100,0),1),IF(D403&lt;&gt;"",INDEX(Υλικά!$D$3:$D$140,MATCH(D403,Υλικά!$B$3:$B$140,0),1),""))</f>
        <v>slc</v>
      </c>
      <c r="F403" s="10">
        <f>IF(C403&lt;&gt;"",MATCH($C403,ΣυνδΑθρ!$A$2:$A$100,0),IF(D403&lt;&gt;"",MATCH($D403,Υλικά!$B$3:$B$130,0),0))</f>
        <v>7</v>
      </c>
      <c r="G403" s="3">
        <v>2</v>
      </c>
      <c r="H403" s="16">
        <f>IF($C403&lt;&gt;"",$G403*INDEX(ΣυνδΑθρ!$B$2:$B$96,$F403,1)/INDEX(ΣυνδΑθρ!$J$2:$J$96,$F403,1),IF($D403&lt;&gt;"",$G403*INDEX(Υλικά!$G$3:$G$130,$F403,1)/INDEX(Υλικά!$E$3:$E$130,$F403,1),0))</f>
        <v>5.6</v>
      </c>
      <c r="I403" s="17">
        <f>IF($C403&lt;&gt;"",$G403*INDEX(ΣυνδΑθρ!$C$2:$C$100,$F403,1)/INDEX(ΣυνδΑθρ!$J$2:$J$96,$F403,1),IF($D403&lt;&gt;"",$G403*INDEX(Υλικά!$H$3:$H$130,$F403,1)/INDEX(Υλικά!$E$3:$E$130,$F403,1),0))</f>
        <v>1.6</v>
      </c>
      <c r="J403" s="18">
        <f>IF($C403&lt;&gt;"",$G403*INDEX(ΣυνδΑθρ!$D$2:$D$96,$F403,1)/INDEX(ΣυνδΑθρ!$J$2:$J$96,$F403,1),IF($D403&lt;&gt;"",$G403*INDEX(Υλικά!$I$3:$I$130,$F403,1)/INDEX(Υλικά!$E$3:$E$130,$F403,1),0))</f>
        <v>0.8</v>
      </c>
      <c r="K403" s="16">
        <f>$H403*Ref!$B$2</f>
        <v>22.4</v>
      </c>
      <c r="L403" s="17">
        <f>$I403*Ref!$B$3</f>
        <v>6.4</v>
      </c>
      <c r="M403" s="18">
        <f>$J403*Ref!$B$4</f>
        <v>7.2</v>
      </c>
      <c r="N403" s="18">
        <f>IF($C403&lt;&gt;"",0,IF($D403&lt;&gt;"",$G403*INDEX(Υλικά!$J$3:$J$130,$F403,1)/INDEX(Υλικά!$E$3:$E$130,$F403,1),0))</f>
        <v>0</v>
      </c>
      <c r="O403" s="19">
        <f t="shared" si="7"/>
        <v>36</v>
      </c>
      <c r="P403" s="3"/>
    </row>
    <row r="404" spans="1:16" x14ac:dyDescent="0.35">
      <c r="A404" s="15">
        <v>44220</v>
      </c>
      <c r="B404" s="7">
        <v>0.52777777777777779</v>
      </c>
      <c r="C404" s="3"/>
      <c r="D404" s="3" t="s">
        <v>180</v>
      </c>
      <c r="E404" s="3" t="str">
        <f>IF(C404&lt;&gt;"",INDEX(ΣυνδΑθρ!$I$2:$I$96,MATCH(C404,ΣυνδΑθρ!$A$2:$A$100,0),1),IF(D404&lt;&gt;"",INDEX(Υλικά!$D$3:$D$140,MATCH(D404,Υλικά!$B$3:$B$140,0),1),""))</f>
        <v>gr</v>
      </c>
      <c r="F404" s="10">
        <f>IF(C404&lt;&gt;"",MATCH($C404,ΣυνδΑθρ!$A$2:$A$100,0),IF(D404&lt;&gt;"",MATCH($D404,Υλικά!$B$3:$B$130,0),0))</f>
        <v>79</v>
      </c>
      <c r="G404" s="3">
        <v>20</v>
      </c>
      <c r="H404" s="16">
        <f>IF($C404&lt;&gt;"",$G404*INDEX(ΣυνδΑθρ!$B$2:$B$96,$F404,1)/INDEX(ΣυνδΑθρ!$J$2:$J$96,$F404,1),IF($D404&lt;&gt;"",$G404*INDEX(Υλικά!$G$3:$G$130,$F404,1)/INDEX(Υλικά!$E$3:$E$130,$F404,1),0))</f>
        <v>6.14</v>
      </c>
      <c r="I404" s="17">
        <f>IF($C404&lt;&gt;"",$G404*INDEX(ΣυνδΑθρ!$C$2:$C$100,$F404,1)/INDEX(ΣυνδΑθρ!$J$2:$J$96,$F404,1),IF($D404&lt;&gt;"",$G404*INDEX(Υλικά!$H$3:$H$130,$F404,1)/INDEX(Υλικά!$E$3:$E$130,$F404,1),0))</f>
        <v>1.34</v>
      </c>
      <c r="J404" s="18">
        <f>IF($C404&lt;&gt;"",$G404*INDEX(ΣυνδΑθρ!$D$2:$D$96,$F404,1)/INDEX(ΣυνδΑθρ!$J$2:$J$96,$F404,1),IF($D404&lt;&gt;"",$G404*INDEX(Υλικά!$I$3:$I$130,$F404,1)/INDEX(Υλικά!$E$3:$E$130,$F404,1),0))</f>
        <v>9.4</v>
      </c>
      <c r="K404" s="16">
        <f>$H404*Ref!$B$2</f>
        <v>24.56</v>
      </c>
      <c r="L404" s="17">
        <f>$I404*Ref!$B$3</f>
        <v>5.36</v>
      </c>
      <c r="M404" s="18">
        <f>$J404*Ref!$B$4</f>
        <v>84.600000000000009</v>
      </c>
      <c r="N404" s="18">
        <f>IF($C404&lt;&gt;"",0,IF($D404&lt;&gt;"",$G404*INDEX(Υλικά!$J$3:$J$130,$F404,1)/INDEX(Υλικά!$E$3:$E$130,$F404,1),0))</f>
        <v>0</v>
      </c>
      <c r="O404" s="19">
        <f t="shared" si="7"/>
        <v>114.52000000000001</v>
      </c>
      <c r="P404" s="3"/>
    </row>
    <row r="405" spans="1:16" x14ac:dyDescent="0.35">
      <c r="A405" s="15">
        <v>44220</v>
      </c>
      <c r="B405" s="7">
        <v>0.60416666666666663</v>
      </c>
      <c r="C405" s="3" t="s">
        <v>178</v>
      </c>
      <c r="D405" s="3"/>
      <c r="E405" s="3" t="str">
        <f>IF(C405&lt;&gt;"",INDEX(ΣυνδΑθρ!$I$2:$I$96,MATCH(C405,ΣυνδΑθρ!$A$2:$A$100,0),1),IF(D405&lt;&gt;"",INDEX(Υλικά!$D$3:$D$140,MATCH(D405,Υλικά!$B$3:$B$140,0),1),""))</f>
        <v>gr</v>
      </c>
      <c r="F405" s="10">
        <f>IF(C405&lt;&gt;"",MATCH($C405,ΣυνδΑθρ!$A$2:$A$100,0),IF(D405&lt;&gt;"",MATCH($D405,Υλικά!$B$3:$B$130,0),0))</f>
        <v>22</v>
      </c>
      <c r="G405" s="3">
        <v>120</v>
      </c>
      <c r="H405" s="16">
        <f>IF($C405&lt;&gt;"",$G405*INDEX(ΣυνδΑθρ!$B$2:$B$96,$F405,1)/INDEX(ΣυνδΑθρ!$J$2:$J$96,$F405,1),IF($D405&lt;&gt;"",$G405*INDEX(Υλικά!$G$3:$G$130,$F405,1)/INDEX(Υλικά!$E$3:$E$130,$F405,1),0))</f>
        <v>26.698999999999998</v>
      </c>
      <c r="I405" s="17">
        <f>IF($C405&lt;&gt;"",$G405*INDEX(ΣυνδΑθρ!$C$2:$C$100,$F405,1)/INDEX(ΣυνδΑθρ!$J$2:$J$96,$F405,1),IF($D405&lt;&gt;"",$G405*INDEX(Υλικά!$H$3:$H$130,$F405,1)/INDEX(Υλικά!$E$3:$E$130,$F405,1),0))</f>
        <v>6.2469999999999999</v>
      </c>
      <c r="J405" s="18">
        <f>IF($C405&lt;&gt;"",$G405*INDEX(ΣυνδΑθρ!$D$2:$D$96,$F405,1)/INDEX(ΣυνδΑθρ!$J$2:$J$96,$F405,1),IF($D405&lt;&gt;"",$G405*INDEX(Υλικά!$I$3:$I$130,$F405,1)/INDEX(Υλικά!$E$3:$E$130,$F405,1),0))</f>
        <v>13.394</v>
      </c>
      <c r="K405" s="16">
        <f>$H405*Ref!$B$2</f>
        <v>106.79599999999999</v>
      </c>
      <c r="L405" s="17">
        <f>$I405*Ref!$B$3</f>
        <v>24.988</v>
      </c>
      <c r="M405" s="18">
        <f>$J405*Ref!$B$4</f>
        <v>120.54600000000001</v>
      </c>
      <c r="N405" s="18">
        <f>IF($C405&lt;&gt;"",0,IF($D405&lt;&gt;"",$G405*INDEX(Υλικά!$J$3:$J$130,$F405,1)/INDEX(Υλικά!$E$3:$E$130,$F405,1),0))</f>
        <v>0</v>
      </c>
      <c r="O405" s="19">
        <f t="shared" si="7"/>
        <v>252.32999999999998</v>
      </c>
      <c r="P405" s="3"/>
    </row>
    <row r="406" spans="1:16" x14ac:dyDescent="0.35">
      <c r="A406" s="15">
        <v>44220</v>
      </c>
      <c r="B406" s="7">
        <v>0.60416666666666663</v>
      </c>
      <c r="C406" s="3" t="s">
        <v>182</v>
      </c>
      <c r="D406" s="3"/>
      <c r="E406" s="3" t="str">
        <f>IF(C406&lt;&gt;"",INDEX(ΣυνδΑθρ!$I$2:$I$96,MATCH(C406,ΣυνδΑθρ!$A$2:$A$100,0),1),IF(D406&lt;&gt;"",INDEX(Υλικά!$D$3:$D$140,MATCH(D406,Υλικά!$B$3:$B$140,0),1),""))</f>
        <v>gr</v>
      </c>
      <c r="F406" s="10">
        <f>IF(C406&lt;&gt;"",MATCH($C406,ΣυνδΑθρ!$A$2:$A$100,0),IF(D406&lt;&gt;"",MATCH($D406,Υλικά!$B$3:$B$130,0),0))</f>
        <v>23</v>
      </c>
      <c r="G406" s="3">
        <v>200</v>
      </c>
      <c r="H406" s="16">
        <f>IF($C406&lt;&gt;"",$G406*INDEX(ΣυνδΑθρ!$B$2:$B$96,$F406,1)/INDEX(ΣυνδΑθρ!$J$2:$J$96,$F406,1),IF($D406&lt;&gt;"",$G406*INDEX(Υλικά!$G$3:$G$130,$F406,1)/INDEX(Υλικά!$E$3:$E$130,$F406,1),0))</f>
        <v>3.374000000000001</v>
      </c>
      <c r="I406" s="17">
        <f>IF($C406&lt;&gt;"",$G406*INDEX(ΣυνδΑθρ!$C$2:$C$100,$F406,1)/INDEX(ΣυνδΑθρ!$J$2:$J$96,$F406,1),IF($D406&lt;&gt;"",$G406*INDEX(Υλικά!$H$3:$H$130,$F406,1)/INDEX(Υλικά!$E$3:$E$130,$F406,1),0))</f>
        <v>17.859000000000002</v>
      </c>
      <c r="J406" s="18">
        <f>IF($C406&lt;&gt;"",$G406*INDEX(ΣυνδΑθρ!$D$2:$D$96,$F406,1)/INDEX(ΣυνδΑθρ!$J$2:$J$96,$F406,1),IF($D406&lt;&gt;"",$G406*INDEX(Υλικά!$I$3:$I$130,$F406,1)/INDEX(Υλικά!$E$3:$E$130,$F406,1),0))</f>
        <v>15.427999999999995</v>
      </c>
      <c r="K406" s="16">
        <f>$H406*Ref!$B$2</f>
        <v>13.496000000000004</v>
      </c>
      <c r="L406" s="17">
        <f>$I406*Ref!$B$3</f>
        <v>71.436000000000007</v>
      </c>
      <c r="M406" s="18">
        <f>$J406*Ref!$B$4</f>
        <v>138.85199999999995</v>
      </c>
      <c r="N406" s="18">
        <f>IF($C406&lt;&gt;"",0,IF($D406&lt;&gt;"",$G406*INDEX(Υλικά!$J$3:$J$130,$F406,1)/INDEX(Υλικά!$E$3:$E$130,$F406,1),0))</f>
        <v>0</v>
      </c>
      <c r="O406" s="19">
        <f t="shared" si="7"/>
        <v>223.78399999999996</v>
      </c>
      <c r="P406" s="3"/>
    </row>
    <row r="407" spans="1:16" x14ac:dyDescent="0.35">
      <c r="A407" s="15">
        <v>44220</v>
      </c>
      <c r="B407" s="7">
        <v>0.72916666666666663</v>
      </c>
      <c r="C407" s="3" t="s">
        <v>183</v>
      </c>
      <c r="D407" s="3"/>
      <c r="E407" s="3" t="str">
        <f>IF(C407&lt;&gt;"",INDEX(ΣυνδΑθρ!$I$2:$I$96,MATCH(C407,ΣυνδΑθρ!$A$2:$A$100,0),1),IF(D407&lt;&gt;"",INDEX(Υλικά!$D$3:$D$140,MATCH(D407,Υλικά!$B$3:$B$140,0),1),""))</f>
        <v>gr</v>
      </c>
      <c r="F407" s="10">
        <f>IF(C407&lt;&gt;"",MATCH($C407,ΣυνδΑθρ!$A$2:$A$100,0),IF(D407&lt;&gt;"",MATCH($D407,Υλικά!$B$3:$B$130,0),0))</f>
        <v>24</v>
      </c>
      <c r="G407" s="3">
        <v>60</v>
      </c>
      <c r="H407" s="16">
        <f>IF($C407&lt;&gt;"",$G407*INDEX(ΣυνδΑθρ!$B$2:$B$96,$F407,1)/INDEX(ΣυνδΑθρ!$J$2:$J$96,$F407,1),IF($D407&lt;&gt;"",$G407*INDEX(Υλικά!$G$3:$G$130,$F407,1)/INDEX(Υλικά!$E$3:$E$130,$F407,1),0))</f>
        <v>5.2226086956521742</v>
      </c>
      <c r="I407" s="17">
        <f>IF($C407&lt;&gt;"",$G407*INDEX(ΣυνδΑθρ!$C$2:$C$100,$F407,1)/INDEX(ΣυνδΑθρ!$J$2:$J$96,$F407,1),IF($D407&lt;&gt;"",$G407*INDEX(Υλικά!$H$3:$H$130,$F407,1)/INDEX(Υλικά!$E$3:$E$130,$F407,1),0))</f>
        <v>7.0241739130434775</v>
      </c>
      <c r="J407" s="18">
        <f>IF($C407&lt;&gt;"",$G407*INDEX(ΣυνδΑθρ!$D$2:$D$96,$F407,1)/INDEX(ΣυνδΑθρ!$J$2:$J$96,$F407,1),IF($D407&lt;&gt;"",$G407*INDEX(Υλικά!$I$3:$I$130,$F407,1)/INDEX(Υλικά!$E$3:$E$130,$F407,1),0))</f>
        <v>10.218260869565219</v>
      </c>
      <c r="K407" s="16">
        <f>$H407*Ref!$B$2</f>
        <v>20.890434782608697</v>
      </c>
      <c r="L407" s="17">
        <f>$I407*Ref!$B$3</f>
        <v>28.09669565217391</v>
      </c>
      <c r="M407" s="18">
        <f>$J407*Ref!$B$4</f>
        <v>91.964347826086964</v>
      </c>
      <c r="N407" s="18">
        <f>IF($C407&lt;&gt;"",0,IF($D407&lt;&gt;"",$G407*INDEX(Υλικά!$J$3:$J$130,$F407,1)/INDEX(Υλικά!$E$3:$E$130,$F407,1),0))</f>
        <v>0</v>
      </c>
      <c r="O407" s="19">
        <f t="shared" si="7"/>
        <v>140.95147826086958</v>
      </c>
      <c r="P407" s="3"/>
    </row>
    <row r="408" spans="1:16" x14ac:dyDescent="0.35">
      <c r="A408" s="15">
        <v>44220</v>
      </c>
      <c r="B408" s="7">
        <v>0.85416666666666663</v>
      </c>
      <c r="C408" s="3"/>
      <c r="D408" s="3" t="s">
        <v>63</v>
      </c>
      <c r="E408" s="3" t="str">
        <f>IF(C408&lt;&gt;"",INDEX(ΣυνδΑθρ!$I$2:$I$96,MATCH(C408,ΣυνδΑθρ!$A$2:$A$100,0),1),IF(D408&lt;&gt;"",INDEX(Υλικά!$D$3:$D$140,MATCH(D408,Υλικά!$B$3:$B$140,0),1),""))</f>
        <v>pc</v>
      </c>
      <c r="F408" s="10">
        <f>IF(C408&lt;&gt;"",MATCH($C408,ΣυνδΑθρ!$A$2:$A$100,0),IF(D408&lt;&gt;"",MATCH($D408,Υλικά!$B$3:$B$130,0),0))</f>
        <v>23</v>
      </c>
      <c r="G408" s="3">
        <v>1</v>
      </c>
      <c r="H408" s="16">
        <f>IF($C408&lt;&gt;"",$G408*INDEX(ΣυνδΑθρ!$B$2:$B$96,$F408,1)/INDEX(ΣυνδΑθρ!$J$2:$J$96,$F408,1),IF($D408&lt;&gt;"",$G408*INDEX(Υλικά!$G$3:$G$130,$F408,1)/INDEX(Υλικά!$E$3:$E$130,$F408,1),0))</f>
        <v>47</v>
      </c>
      <c r="I408" s="17">
        <f>IF($C408&lt;&gt;"",$G408*INDEX(ΣυνδΑθρ!$C$2:$C$100,$F408,1)/INDEX(ΣυνδΑθρ!$J$2:$J$96,$F408,1),IF($D408&lt;&gt;"",$G408*INDEX(Υλικά!$H$3:$H$130,$F408,1)/INDEX(Υλικά!$E$3:$E$130,$F408,1),0))</f>
        <v>0</v>
      </c>
      <c r="J408" s="18">
        <f>IF($C408&lt;&gt;"",$G408*INDEX(ΣυνδΑθρ!$D$2:$D$96,$F408,1)/INDEX(ΣυνδΑθρ!$J$2:$J$96,$F408,1),IF($D408&lt;&gt;"",$G408*INDEX(Υλικά!$I$3:$I$130,$F408,1)/INDEX(Υλικά!$E$3:$E$130,$F408,1),0))</f>
        <v>1.2</v>
      </c>
      <c r="K408" s="16">
        <f>$H408*Ref!$B$2</f>
        <v>188</v>
      </c>
      <c r="L408" s="17">
        <f>$I408*Ref!$B$3</f>
        <v>0</v>
      </c>
      <c r="M408" s="18">
        <f>$J408*Ref!$B$4</f>
        <v>10.799999999999999</v>
      </c>
      <c r="N408" s="18">
        <f>IF($C408&lt;&gt;"",0,IF($D408&lt;&gt;"",$G408*INDEX(Υλικά!$J$3:$J$130,$F408,1)/INDEX(Υλικά!$E$3:$E$130,$F408,1),0))</f>
        <v>0</v>
      </c>
      <c r="O408" s="19">
        <f t="shared" si="7"/>
        <v>198.8</v>
      </c>
      <c r="P408" s="3"/>
    </row>
    <row r="409" spans="1:16" x14ac:dyDescent="0.35">
      <c r="A409" s="15">
        <v>44220</v>
      </c>
      <c r="B409" s="7">
        <v>0.85416666666666663</v>
      </c>
      <c r="C409" s="3"/>
      <c r="D409" s="3" t="s">
        <v>169</v>
      </c>
      <c r="E409" s="3" t="e">
        <f>IF(C409&lt;&gt;"",INDEX(ΣυνδΑθρ!$I$2:$I$96,MATCH(C409,ΣυνδΑθρ!$A$2:$A$100,0),1),IF(D409&lt;&gt;"",INDEX(Υλικά!$D$3:$D$140,MATCH(D409,Υλικά!$B$3:$B$140,0),1),""))</f>
        <v>#N/A</v>
      </c>
      <c r="F409" s="10" t="e">
        <f>IF(C409&lt;&gt;"",MATCH($C409,ΣυνδΑθρ!$A$2:$A$100,0),IF(D409&lt;&gt;"",MATCH($D409,Υλικά!$B$3:$B$130,0),0))</f>
        <v>#N/A</v>
      </c>
      <c r="G409" s="3">
        <v>70</v>
      </c>
      <c r="H409" s="16" t="e">
        <f>IF($C409&lt;&gt;"",$G409*INDEX(ΣυνδΑθρ!$B$2:$B$96,$F409,1)/INDEX(ΣυνδΑθρ!$J$2:$J$96,$F409,1),IF($D409&lt;&gt;"",$G409*INDEX(Υλικά!$G$3:$G$130,$F409,1)/INDEX(Υλικά!$E$3:$E$130,$F409,1),0))</f>
        <v>#N/A</v>
      </c>
      <c r="I409" s="17" t="e">
        <f>IF($C409&lt;&gt;"",$G409*INDEX(ΣυνδΑθρ!$C$2:$C$100,$F409,1)/INDEX(ΣυνδΑθρ!$J$2:$J$96,$F409,1),IF($D409&lt;&gt;"",$G409*INDEX(Υλικά!$H$3:$H$130,$F409,1)/INDEX(Υλικά!$E$3:$E$130,$F409,1),0))</f>
        <v>#N/A</v>
      </c>
      <c r="J409" s="18" t="e">
        <f>IF($C409&lt;&gt;"",$G409*INDEX(ΣυνδΑθρ!$D$2:$D$96,$F409,1)/INDEX(ΣυνδΑθρ!$J$2:$J$96,$F409,1),IF($D409&lt;&gt;"",$G409*INDEX(Υλικά!$I$3:$I$130,$F409,1)/INDEX(Υλικά!$E$3:$E$130,$F409,1),0))</f>
        <v>#N/A</v>
      </c>
      <c r="K409" s="16" t="e">
        <f>$H409*Ref!$B$2</f>
        <v>#N/A</v>
      </c>
      <c r="L409" s="17" t="e">
        <f>$I409*Ref!$B$3</f>
        <v>#N/A</v>
      </c>
      <c r="M409" s="18" t="e">
        <f>$J409*Ref!$B$4</f>
        <v>#N/A</v>
      </c>
      <c r="N409" s="18" t="e">
        <f>IF($C409&lt;&gt;"",0,IF($D409&lt;&gt;"",$G409*INDEX(Υλικά!$J$3:$J$130,$F409,1)/INDEX(Υλικά!$E$3:$E$130,$F409,1),0))</f>
        <v>#N/A</v>
      </c>
      <c r="O409" s="19" t="e">
        <f t="shared" si="7"/>
        <v>#N/A</v>
      </c>
      <c r="P409" s="3"/>
    </row>
    <row r="410" spans="1:16" x14ac:dyDescent="0.35">
      <c r="A410" s="15">
        <v>44220</v>
      </c>
      <c r="B410" s="7">
        <v>0.95833333333333337</v>
      </c>
      <c r="C410" s="3"/>
      <c r="D410" s="3" t="s">
        <v>172</v>
      </c>
      <c r="E410" s="3" t="str">
        <f>IF(C410&lt;&gt;"",INDEX(ΣυνδΑθρ!$I$2:$I$96,MATCH(C410,ΣυνδΑθρ!$A$2:$A$100,0),1),IF(D410&lt;&gt;"",INDEX(Υλικά!$D$3:$D$140,MATCH(D410,Υλικά!$B$3:$B$140,0),1),""))</f>
        <v>gr</v>
      </c>
      <c r="F410" s="10">
        <f>IF(C410&lt;&gt;"",MATCH($C410,ΣυνδΑθρ!$A$2:$A$100,0),IF(D410&lt;&gt;"",MATCH($D410,Υλικά!$B$3:$B$130,0),0))</f>
        <v>73</v>
      </c>
      <c r="G410" s="3">
        <v>150</v>
      </c>
      <c r="H410" s="16">
        <f>IF($C410&lt;&gt;"",$G410*INDEX(ΣυνδΑθρ!$B$2:$B$96,$F410,1)/INDEX(ΣυνδΑθρ!$J$2:$J$96,$F410,1),IF($D410&lt;&gt;"",$G410*INDEX(Υλικά!$G$3:$G$130,$F410,1)/INDEX(Υλικά!$E$3:$E$130,$F410,1),0))</f>
        <v>0.6</v>
      </c>
      <c r="I410" s="17">
        <f>IF($C410&lt;&gt;"",$G410*INDEX(ΣυνδΑθρ!$C$2:$C$100,$F410,1)/INDEX(ΣυνδΑθρ!$J$2:$J$96,$F410,1),IF($D410&lt;&gt;"",$G410*INDEX(Υλικά!$H$3:$H$130,$F410,1)/INDEX(Υλικά!$E$3:$E$130,$F410,1),0))</f>
        <v>22.5</v>
      </c>
      <c r="J410" s="18">
        <f>IF($C410&lt;&gt;"",$G410*INDEX(ΣυνδΑθρ!$D$2:$D$96,$F410,1)/INDEX(ΣυνδΑθρ!$J$2:$J$96,$F410,1),IF($D410&lt;&gt;"",$G410*INDEX(Υλικά!$I$3:$I$130,$F410,1)/INDEX(Υλικά!$E$3:$E$130,$F410,1),0))</f>
        <v>0.15</v>
      </c>
      <c r="K410" s="16">
        <f>$H410*Ref!$B$2</f>
        <v>2.4</v>
      </c>
      <c r="L410" s="17">
        <f>$I410*Ref!$B$3</f>
        <v>90</v>
      </c>
      <c r="M410" s="18">
        <f>$J410*Ref!$B$4</f>
        <v>1.3499999999999999</v>
      </c>
      <c r="N410" s="18">
        <f>IF($C410&lt;&gt;"",0,IF($D410&lt;&gt;"",$G410*INDEX(Υλικά!$J$3:$J$130,$F410,1)/INDEX(Υλικά!$E$3:$E$130,$F410,1),0))</f>
        <v>0</v>
      </c>
      <c r="O410" s="19">
        <f t="shared" si="7"/>
        <v>93.75</v>
      </c>
      <c r="P410" s="3"/>
    </row>
    <row r="411" spans="1:16" x14ac:dyDescent="0.35">
      <c r="A411" s="15">
        <v>44221</v>
      </c>
      <c r="B411" s="7">
        <v>0.36458333333333331</v>
      </c>
      <c r="C411" s="3"/>
      <c r="D411" s="3" t="s">
        <v>58</v>
      </c>
      <c r="E411" s="3" t="str">
        <f>IF(C411&lt;&gt;"",INDEX(ΣυνδΑθρ!$I$2:$I$96,MATCH(C411,ΣυνδΑθρ!$A$2:$A$100,0),1),IF(D411&lt;&gt;"",INDEX(Υλικά!$D$3:$D$140,MATCH(D411,Υλικά!$B$3:$B$140,0),1),""))</f>
        <v>gr</v>
      </c>
      <c r="F411" s="10">
        <f>IF(C411&lt;&gt;"",MATCH($C411,ΣυνδΑθρ!$A$2:$A$100,0),IF(D411&lt;&gt;"",MATCH($D411,Υλικά!$B$3:$B$130,0),0))</f>
        <v>12</v>
      </c>
      <c r="G411" s="3">
        <v>250</v>
      </c>
      <c r="H411" s="16">
        <f>IF($C411&lt;&gt;"",$G411*INDEX(ΣυνδΑθρ!$B$2:$B$96,$F411,1)/INDEX(ΣυνδΑθρ!$J$2:$J$96,$F411,1),IF($D411&lt;&gt;"",$G411*INDEX(Υλικά!$G$3:$G$130,$F411,1)/INDEX(Υλικά!$E$3:$E$130,$F411,1),0))</f>
        <v>8.25</v>
      </c>
      <c r="I411" s="17">
        <f>IF($C411&lt;&gt;"",$G411*INDEX(ΣυνδΑθρ!$C$2:$C$100,$F411,1)/INDEX(ΣυνδΑθρ!$J$2:$J$96,$F411,1),IF($D411&lt;&gt;"",$G411*INDEX(Υλικά!$H$3:$H$130,$F411,1)/INDEX(Υλικά!$E$3:$E$130,$F411,1),0))</f>
        <v>11.75</v>
      </c>
      <c r="J411" s="18">
        <f>IF($C411&lt;&gt;"",$G411*INDEX(ΣυνδΑθρ!$D$2:$D$96,$F411,1)/INDEX(ΣυνδΑθρ!$J$2:$J$96,$F411,1),IF($D411&lt;&gt;"",$G411*INDEX(Υλικά!$I$3:$I$130,$F411,1)/INDEX(Υλικά!$E$3:$E$130,$F411,1),0))</f>
        <v>3.75</v>
      </c>
      <c r="K411" s="16">
        <f>$H411*Ref!$B$2</f>
        <v>33</v>
      </c>
      <c r="L411" s="17">
        <f>$I411*Ref!$B$3</f>
        <v>47</v>
      </c>
      <c r="M411" s="18">
        <f>$J411*Ref!$B$4</f>
        <v>33.75</v>
      </c>
      <c r="N411" s="18">
        <f>IF($C411&lt;&gt;"",0,IF($D411&lt;&gt;"",$G411*INDEX(Υλικά!$J$3:$J$130,$F411,1)/INDEX(Υλικά!$E$3:$E$130,$F411,1),0))</f>
        <v>0</v>
      </c>
      <c r="O411" s="19">
        <f t="shared" si="7"/>
        <v>113.75</v>
      </c>
      <c r="P411" s="3"/>
    </row>
    <row r="412" spans="1:16" x14ac:dyDescent="0.35">
      <c r="A412" s="15">
        <v>44221</v>
      </c>
      <c r="B412" s="7">
        <v>0.36458333333333331</v>
      </c>
      <c r="C412" s="3"/>
      <c r="D412" s="3" t="s">
        <v>14</v>
      </c>
      <c r="E412" s="3" t="str">
        <f>IF(C412&lt;&gt;"",INDEX(ΣυνδΑθρ!$I$2:$I$96,MATCH(C412,ΣυνδΑθρ!$A$2:$A$100,0),1),IF(D412&lt;&gt;"",INDEX(Υλικά!$D$3:$D$140,MATCH(D412,Υλικά!$B$3:$B$140,0),1),""))</f>
        <v>slc</v>
      </c>
      <c r="F412" s="10">
        <f>IF(C412&lt;&gt;"",MATCH($C412,ΣυνδΑθρ!$A$2:$A$100,0),IF(D412&lt;&gt;"",MATCH($D412,Υλικά!$B$3:$B$130,0),0))</f>
        <v>7</v>
      </c>
      <c r="G412" s="3">
        <v>4</v>
      </c>
      <c r="H412" s="16">
        <f>IF($C412&lt;&gt;"",$G412*INDEX(ΣυνδΑθρ!$B$2:$B$96,$F412,1)/INDEX(ΣυνδΑθρ!$J$2:$J$96,$F412,1),IF($D412&lt;&gt;"",$G412*INDEX(Υλικά!$G$3:$G$130,$F412,1)/INDEX(Υλικά!$E$3:$E$130,$F412,1),0))</f>
        <v>11.2</v>
      </c>
      <c r="I412" s="17">
        <f>IF($C412&lt;&gt;"",$G412*INDEX(ΣυνδΑθρ!$C$2:$C$100,$F412,1)/INDEX(ΣυνδΑθρ!$J$2:$J$96,$F412,1),IF($D412&lt;&gt;"",$G412*INDEX(Υλικά!$H$3:$H$130,$F412,1)/INDEX(Υλικά!$E$3:$E$130,$F412,1),0))</f>
        <v>3.2</v>
      </c>
      <c r="J412" s="18">
        <f>IF($C412&lt;&gt;"",$G412*INDEX(ΣυνδΑθρ!$D$2:$D$96,$F412,1)/INDEX(ΣυνδΑθρ!$J$2:$J$96,$F412,1),IF($D412&lt;&gt;"",$G412*INDEX(Υλικά!$I$3:$I$130,$F412,1)/INDEX(Υλικά!$E$3:$E$130,$F412,1),0))</f>
        <v>1.6</v>
      </c>
      <c r="K412" s="16">
        <f>$H412*Ref!$B$2</f>
        <v>44.8</v>
      </c>
      <c r="L412" s="17">
        <f>$I412*Ref!$B$3</f>
        <v>12.8</v>
      </c>
      <c r="M412" s="18">
        <f>$J412*Ref!$B$4</f>
        <v>14.4</v>
      </c>
      <c r="N412" s="18">
        <f>IF($C412&lt;&gt;"",0,IF($D412&lt;&gt;"",$G412*INDEX(Υλικά!$J$3:$J$130,$F412,1)/INDEX(Υλικά!$E$3:$E$130,$F412,1),0))</f>
        <v>0</v>
      </c>
      <c r="O412" s="19">
        <f t="shared" si="7"/>
        <v>72</v>
      </c>
      <c r="P412" s="3"/>
    </row>
    <row r="413" spans="1:16" x14ac:dyDescent="0.35">
      <c r="A413" s="15">
        <v>44221</v>
      </c>
      <c r="B413" s="7">
        <v>0.36458333333333331</v>
      </c>
      <c r="C413" s="3"/>
      <c r="D413" s="3" t="s">
        <v>185</v>
      </c>
      <c r="E413" s="3" t="str">
        <f>IF(C413&lt;&gt;"",INDEX(ΣυνδΑθρ!$I$2:$I$96,MATCH(C413,ΣυνδΑθρ!$A$2:$A$100,0),1),IF(D413&lt;&gt;"",INDEX(Υλικά!$D$3:$D$140,MATCH(D413,Υλικά!$B$3:$B$140,0),1),""))</f>
        <v>gr</v>
      </c>
      <c r="F413" s="10">
        <f>IF(C413&lt;&gt;"",MATCH($C413,ΣυνδΑθρ!$A$2:$A$100,0),IF(D413&lt;&gt;"",MATCH($D413,Υλικά!$B$3:$B$130,0),0))</f>
        <v>82</v>
      </c>
      <c r="G413" s="3">
        <v>80</v>
      </c>
      <c r="H413" s="16">
        <f>IF($C413&lt;&gt;"",$G413*INDEX(ΣυνδΑθρ!$B$2:$B$96,$F413,1)/INDEX(ΣυνδΑθρ!$J$2:$J$96,$F413,1),IF($D413&lt;&gt;"",$G413*INDEX(Υλικά!$G$3:$G$130,$F413,1)/INDEX(Υλικά!$E$3:$E$130,$F413,1),0))</f>
        <v>7.12</v>
      </c>
      <c r="I413" s="17">
        <f>IF($C413&lt;&gt;"",$G413*INDEX(ΣυνδΑθρ!$C$2:$C$100,$F413,1)/INDEX(ΣυνδΑθρ!$J$2:$J$96,$F413,1),IF($D413&lt;&gt;"",$G413*INDEX(Υλικά!$H$3:$H$130,$F413,1)/INDEX(Υλικά!$E$3:$E$130,$F413,1),0))</f>
        <v>37.76</v>
      </c>
      <c r="J413" s="18">
        <f>IF($C413&lt;&gt;"",$G413*INDEX(ΣυνδΑθρ!$D$2:$D$96,$F413,1)/INDEX(ΣυνδΑθρ!$J$2:$J$96,$F413,1),IF($D413&lt;&gt;"",$G413*INDEX(Υλικά!$I$3:$I$130,$F413,1)/INDEX(Υλικά!$E$3:$E$130,$F413,1),0))</f>
        <v>1.36</v>
      </c>
      <c r="K413" s="16">
        <f>$H413*Ref!$B$2</f>
        <v>28.48</v>
      </c>
      <c r="L413" s="17">
        <f>$I413*Ref!$B$3</f>
        <v>151.04</v>
      </c>
      <c r="M413" s="18">
        <f>$J413*Ref!$B$4</f>
        <v>12.24</v>
      </c>
      <c r="N413" s="18">
        <f>IF($C413&lt;&gt;"",0,IF($D413&lt;&gt;"",$G413*INDEX(Υλικά!$J$3:$J$130,$F413,1)/INDEX(Υλικά!$E$3:$E$130,$F413,1),0))</f>
        <v>0</v>
      </c>
      <c r="O413" s="19">
        <f t="shared" si="7"/>
        <v>191.76</v>
      </c>
      <c r="P413" s="3"/>
    </row>
    <row r="414" spans="1:16" x14ac:dyDescent="0.35">
      <c r="A414" s="15">
        <v>44221</v>
      </c>
      <c r="B414" s="7">
        <v>0.60416666666666663</v>
      </c>
      <c r="C414" s="3"/>
      <c r="D414" s="3" t="s">
        <v>139</v>
      </c>
      <c r="E414" s="3" t="str">
        <f>IF(C414&lt;&gt;"",INDEX(ΣυνδΑθρ!$I$2:$I$96,MATCH(C414,ΣυνδΑθρ!$A$2:$A$100,0),1),IF(D414&lt;&gt;"",INDEX(Υλικά!$D$3:$D$140,MATCH(D414,Υλικά!$B$3:$B$140,0),1),""))</f>
        <v>gr</v>
      </c>
      <c r="F414" s="10">
        <f>IF(C414&lt;&gt;"",MATCH($C414,ΣυνδΑθρ!$A$2:$A$100,0),IF(D414&lt;&gt;"",MATCH($D414,Υλικά!$B$3:$B$130,0),0))</f>
        <v>54</v>
      </c>
      <c r="G414" s="3">
        <v>300</v>
      </c>
      <c r="H414" s="16">
        <f>IF($C414&lt;&gt;"",$G414*INDEX(ΣυνδΑθρ!$B$2:$B$96,$F414,1)/INDEX(ΣυνδΑθρ!$J$2:$J$96,$F414,1),IF($D414&lt;&gt;"",$G414*INDEX(Υλικά!$G$3:$G$130,$F414,1)/INDEX(Υλικά!$E$3:$E$130,$F414,1),0))</f>
        <v>8.4</v>
      </c>
      <c r="I414" s="17">
        <f>IF($C414&lt;&gt;"",$G414*INDEX(ΣυνδΑθρ!$C$2:$C$100,$F414,1)/INDEX(ΣυνδΑθρ!$J$2:$J$96,$F414,1),IF($D414&lt;&gt;"",$G414*INDEX(Υλικά!$H$3:$H$130,$F414,1)/INDEX(Υλικά!$E$3:$E$130,$F414,1),0))</f>
        <v>21</v>
      </c>
      <c r="J414" s="18">
        <f>IF($C414&lt;&gt;"",$G414*INDEX(ΣυνδΑθρ!$D$2:$D$96,$F414,1)/INDEX(ΣυνδΑθρ!$J$2:$J$96,$F414,1),IF($D414&lt;&gt;"",$G414*INDEX(Υλικά!$I$3:$I$130,$F414,1)/INDEX(Υλικά!$E$3:$E$130,$F414,1),0))</f>
        <v>0</v>
      </c>
      <c r="K414" s="16">
        <f>$H414*Ref!$B$2</f>
        <v>33.6</v>
      </c>
      <c r="L414" s="17">
        <f>$I414*Ref!$B$3</f>
        <v>84</v>
      </c>
      <c r="M414" s="18">
        <f>$J414*Ref!$B$4</f>
        <v>0</v>
      </c>
      <c r="N414" s="18">
        <f>IF($C414&lt;&gt;"",0,IF($D414&lt;&gt;"",$G414*INDEX(Υλικά!$J$3:$J$130,$F414,1)/INDEX(Υλικά!$E$3:$E$130,$F414,1),0))</f>
        <v>0</v>
      </c>
      <c r="O414" s="19">
        <f t="shared" si="7"/>
        <v>117.6</v>
      </c>
      <c r="P414" s="3"/>
    </row>
    <row r="415" spans="1:16" x14ac:dyDescent="0.35">
      <c r="A415" s="15">
        <v>44221</v>
      </c>
      <c r="B415" s="7">
        <v>0.60416666666666663</v>
      </c>
      <c r="C415" s="3"/>
      <c r="D415" s="3" t="s">
        <v>186</v>
      </c>
      <c r="E415" s="3" t="str">
        <f>IF(C415&lt;&gt;"",INDEX(ΣυνδΑθρ!$I$2:$I$96,MATCH(C415,ΣυνδΑθρ!$A$2:$A$100,0),1),IF(D415&lt;&gt;"",INDEX(Υλικά!$D$3:$D$140,MATCH(D415,Υλικά!$B$3:$B$140,0),1),""))</f>
        <v>gr</v>
      </c>
      <c r="F415" s="10">
        <f>IF(C415&lt;&gt;"",MATCH($C415,ΣυνδΑθρ!$A$2:$A$100,0),IF(D415&lt;&gt;"",MATCH($D415,Υλικά!$B$3:$B$130,0),0))</f>
        <v>83</v>
      </c>
      <c r="G415" s="3">
        <v>350</v>
      </c>
      <c r="H415" s="16">
        <f>IF($C415&lt;&gt;"",$G415*INDEX(ΣυνδΑθρ!$B$2:$B$96,$F415,1)/INDEX(ΣυνδΑθρ!$J$2:$J$96,$F415,1),IF($D415&lt;&gt;"",$G415*INDEX(Υλικά!$G$3:$G$130,$F415,1)/INDEX(Υλικά!$E$3:$E$130,$F415,1),0))</f>
        <v>71.399999999999991</v>
      </c>
      <c r="I415" s="17">
        <f>IF($C415&lt;&gt;"",$G415*INDEX(ΣυνδΑθρ!$C$2:$C$100,$F415,1)/INDEX(ΣυνδΑθρ!$J$2:$J$96,$F415,1),IF($D415&lt;&gt;"",$G415*INDEX(Υλικά!$H$3:$H$130,$F415,1)/INDEX(Υλικά!$E$3:$E$130,$F415,1),0))</f>
        <v>0</v>
      </c>
      <c r="J415" s="18">
        <f>IF($C415&lt;&gt;"",$G415*INDEX(ΣυνδΑθρ!$D$2:$D$96,$F415,1)/INDEX(ΣυνδΑθρ!$J$2:$J$96,$F415,1),IF($D415&lt;&gt;"",$G415*INDEX(Υλικά!$I$3:$I$130,$F415,1)/INDEX(Υλικά!$E$3:$E$130,$F415,1),0))</f>
        <v>46.9</v>
      </c>
      <c r="K415" s="16">
        <f>$H415*Ref!$B$2</f>
        <v>285.59999999999997</v>
      </c>
      <c r="L415" s="17">
        <f>$I415*Ref!$B$3</f>
        <v>0</v>
      </c>
      <c r="M415" s="18">
        <f>$J415*Ref!$B$4</f>
        <v>422.09999999999997</v>
      </c>
      <c r="N415" s="18">
        <f>IF($C415&lt;&gt;"",0,IF($D415&lt;&gt;"",$G415*INDEX(Υλικά!$J$3:$J$130,$F415,1)/INDEX(Υλικά!$E$3:$E$130,$F415,1),0))</f>
        <v>0</v>
      </c>
      <c r="O415" s="19">
        <f t="shared" si="7"/>
        <v>707.69999999999993</v>
      </c>
      <c r="P415" s="3"/>
    </row>
    <row r="416" spans="1:16" x14ac:dyDescent="0.35">
      <c r="A416" s="15">
        <v>44221</v>
      </c>
      <c r="B416" s="7">
        <v>0.88541666666666663</v>
      </c>
      <c r="C416" s="3"/>
      <c r="D416" s="3" t="s">
        <v>151</v>
      </c>
      <c r="E416" s="3" t="str">
        <f>IF(C416&lt;&gt;"",INDEX(ΣυνδΑθρ!$I$2:$I$96,MATCH(C416,ΣυνδΑθρ!$A$2:$A$100,0),1),IF(D416&lt;&gt;"",INDEX(Υλικά!$D$3:$D$140,MATCH(D416,Υλικά!$B$3:$B$140,0),1),""))</f>
        <v>gr</v>
      </c>
      <c r="F416" s="10">
        <f>IF(C416&lt;&gt;"",MATCH($C416,ΣυνδΑθρ!$A$2:$A$100,0),IF(D416&lt;&gt;"",MATCH($D416,Υλικά!$B$3:$B$130,0),0))</f>
        <v>60</v>
      </c>
      <c r="G416" s="3">
        <v>100</v>
      </c>
      <c r="H416" s="16">
        <f>IF($C416&lt;&gt;"",$G416*INDEX(ΣυνδΑθρ!$B$2:$B$96,$F416,1)/INDEX(ΣυνδΑθρ!$J$2:$J$96,$F416,1),IF($D416&lt;&gt;"",$G416*INDEX(Υλικά!$G$3:$G$130,$F416,1)/INDEX(Υλικά!$E$3:$E$130,$F416,1),0))</f>
        <v>0.3</v>
      </c>
      <c r="I416" s="17">
        <f>IF($C416&lt;&gt;"",$G416*INDEX(ΣυνδΑθρ!$C$2:$C$100,$F416,1)/INDEX(ΣυνδΑθρ!$J$2:$J$96,$F416,1),IF($D416&lt;&gt;"",$G416*INDEX(Υλικά!$H$3:$H$130,$F416,1)/INDEX(Υλικά!$E$3:$E$130,$F416,1),0))</f>
        <v>14</v>
      </c>
      <c r="J416" s="18">
        <f>IF($C416&lt;&gt;"",$G416*INDEX(ΣυνδΑθρ!$D$2:$D$96,$F416,1)/INDEX(ΣυνδΑθρ!$J$2:$J$96,$F416,1),IF($D416&lt;&gt;"",$G416*INDEX(Υλικά!$I$3:$I$130,$F416,1)/INDEX(Υλικά!$E$3:$E$130,$F416,1),0))</f>
        <v>0.2</v>
      </c>
      <c r="K416" s="16">
        <f>$H416*Ref!$B$2</f>
        <v>1.2</v>
      </c>
      <c r="L416" s="17">
        <f>$I416*Ref!$B$3</f>
        <v>56</v>
      </c>
      <c r="M416" s="18">
        <f>$J416*Ref!$B$4</f>
        <v>1.8</v>
      </c>
      <c r="N416" s="18">
        <f>IF($C416&lt;&gt;"",0,IF($D416&lt;&gt;"",$G416*INDEX(Υλικά!$J$3:$J$130,$F416,1)/INDEX(Υλικά!$E$3:$E$130,$F416,1),0))</f>
        <v>0</v>
      </c>
      <c r="O416" s="19">
        <f t="shared" si="7"/>
        <v>59</v>
      </c>
      <c r="P416" s="3"/>
    </row>
    <row r="417" spans="1:16" x14ac:dyDescent="0.35">
      <c r="A417" s="15">
        <v>44221</v>
      </c>
      <c r="B417" s="7">
        <v>0.88541666666666663</v>
      </c>
      <c r="C417" s="3"/>
      <c r="D417" s="3" t="s">
        <v>154</v>
      </c>
      <c r="E417" s="3" t="str">
        <f>IF(C417&lt;&gt;"",INDEX(ΣυνδΑθρ!$I$2:$I$96,MATCH(C417,ΣυνδΑθρ!$A$2:$A$100,0),1),IF(D417&lt;&gt;"",INDEX(Υλικά!$D$3:$D$140,MATCH(D417,Υλικά!$B$3:$B$140,0),1),""))</f>
        <v>gr</v>
      </c>
      <c r="F417" s="10">
        <f>IF(C417&lt;&gt;"",MATCH($C417,ΣυνδΑθρ!$A$2:$A$100,0),IF(D417&lt;&gt;"",MATCH($D417,Υλικά!$B$3:$B$130,0),0))</f>
        <v>62</v>
      </c>
      <c r="G417" s="3">
        <v>10</v>
      </c>
      <c r="H417" s="16">
        <f>IF($C417&lt;&gt;"",$G417*INDEX(ΣυνδΑθρ!$B$2:$B$96,$F417,1)/INDEX(ΣυνδΑθρ!$J$2:$J$96,$F417,1),IF($D417&lt;&gt;"",$G417*INDEX(Υλικά!$G$3:$G$130,$F417,1)/INDEX(Υλικά!$E$3:$E$130,$F417,1),0))</f>
        <v>1.1000000000000001</v>
      </c>
      <c r="I417" s="17">
        <f>IF($C417&lt;&gt;"",$G417*INDEX(ΣυνδΑθρ!$C$2:$C$100,$F417,1)/INDEX(ΣυνδΑθρ!$J$2:$J$96,$F417,1),IF($D417&lt;&gt;"",$G417*INDEX(Υλικά!$H$3:$H$130,$F417,1)/INDEX(Υλικά!$E$3:$E$130,$F417,1),0))</f>
        <v>6</v>
      </c>
      <c r="J417" s="18">
        <f>IF($C417&lt;&gt;"",$G417*INDEX(ΣυνδΑθρ!$D$2:$D$96,$F417,1)/INDEX(ΣυνδΑθρ!$J$2:$J$96,$F417,1),IF($D417&lt;&gt;"",$G417*INDEX(Υλικά!$I$3:$I$130,$F417,1)/INDEX(Υλικά!$E$3:$E$130,$F417,1),0))</f>
        <v>0.8</v>
      </c>
      <c r="K417" s="16">
        <f>$H417*Ref!$B$2</f>
        <v>4.4000000000000004</v>
      </c>
      <c r="L417" s="17">
        <f>$I417*Ref!$B$3</f>
        <v>24</v>
      </c>
      <c r="M417" s="18">
        <f>$J417*Ref!$B$4</f>
        <v>7.2</v>
      </c>
      <c r="N417" s="18">
        <f>IF($C417&lt;&gt;"",0,IF($D417&lt;&gt;"",$G417*INDEX(Υλικά!$J$3:$J$130,$F417,1)/INDEX(Υλικά!$E$3:$E$130,$F417,1),0))</f>
        <v>0</v>
      </c>
      <c r="O417" s="19">
        <f t="shared" si="7"/>
        <v>35.6</v>
      </c>
      <c r="P417" s="3"/>
    </row>
    <row r="418" spans="1:16" x14ac:dyDescent="0.35">
      <c r="A418" s="15">
        <v>44221</v>
      </c>
      <c r="B418" s="7">
        <v>0.88541666666666696</v>
      </c>
      <c r="C418" s="3"/>
      <c r="D418" s="3" t="s">
        <v>32</v>
      </c>
      <c r="E418" s="3" t="str">
        <f>IF(C418&lt;&gt;"",INDEX(ΣυνδΑθρ!$I$2:$I$96,MATCH(C418,ΣυνδΑθρ!$A$2:$A$100,0),1),IF(D418&lt;&gt;"",INDEX(Υλικά!$D$3:$D$140,MATCH(D418,Υλικά!$B$3:$B$140,0),1),""))</f>
        <v>gr</v>
      </c>
      <c r="F418" s="10">
        <f>IF(C418&lt;&gt;"",MATCH($C418,ΣυνδΑθρ!$A$2:$A$100,0),IF(D418&lt;&gt;"",MATCH($D418,Υλικά!$B$3:$B$130,0),0))</f>
        <v>14</v>
      </c>
      <c r="G418" s="3">
        <v>150</v>
      </c>
      <c r="H418" s="16">
        <f>IF($C418&lt;&gt;"",$G418*INDEX(ΣυνδΑθρ!$B$2:$B$96,$F418,1)/INDEX(ΣυνδΑθρ!$J$2:$J$96,$F418,1),IF($D418&lt;&gt;"",$G418*INDEX(Υλικά!$G$3:$G$130,$F418,1)/INDEX(Υλικά!$E$3:$E$130,$F418,1),0))</f>
        <v>12</v>
      </c>
      <c r="I418" s="17">
        <f>IF($C418&lt;&gt;"",$G418*INDEX(ΣυνδΑθρ!$C$2:$C$100,$F418,1)/INDEX(ΣυνδΑθρ!$J$2:$J$96,$F418,1),IF($D418&lt;&gt;"",$G418*INDEX(Υλικά!$H$3:$H$130,$F418,1)/INDEX(Υλικά!$E$3:$E$130,$F418,1),0))</f>
        <v>6</v>
      </c>
      <c r="J418" s="18">
        <f>IF($C418&lt;&gt;"",$G418*INDEX(ΣυνδΑθρ!$D$2:$D$96,$F418,1)/INDEX(ΣυνδΑθρ!$J$2:$J$96,$F418,1),IF($D418&lt;&gt;"",$G418*INDEX(Υλικά!$I$3:$I$130,$F418,1)/INDEX(Υλικά!$E$3:$E$130,$F418,1),0))</f>
        <v>3</v>
      </c>
      <c r="K418" s="16">
        <f>$H418*Ref!$B$2</f>
        <v>48</v>
      </c>
      <c r="L418" s="17">
        <f>$I418*Ref!$B$3</f>
        <v>24</v>
      </c>
      <c r="M418" s="18">
        <f>$J418*Ref!$B$4</f>
        <v>27</v>
      </c>
      <c r="N418" s="18">
        <f>IF($C418&lt;&gt;"",0,IF($D418&lt;&gt;"",$G418*INDEX(Υλικά!$J$3:$J$130,$F418,1)/INDEX(Υλικά!$E$3:$E$130,$F418,1),0))</f>
        <v>0</v>
      </c>
      <c r="O418" s="19">
        <f t="shared" si="7"/>
        <v>99</v>
      </c>
      <c r="P418" s="3"/>
    </row>
    <row r="419" spans="1:16" x14ac:dyDescent="0.35">
      <c r="A419" s="15">
        <v>44221</v>
      </c>
      <c r="B419" s="7">
        <v>0.88541666666666696</v>
      </c>
      <c r="C419" s="3"/>
      <c r="D419" s="3" t="s">
        <v>187</v>
      </c>
      <c r="E419" s="3" t="str">
        <f>IF(C419&lt;&gt;"",INDEX(ΣυνδΑθρ!$I$2:$I$96,MATCH(C419,ΣυνδΑθρ!$A$2:$A$100,0),1),IF(D419&lt;&gt;"",INDEX(Υλικά!$D$3:$D$140,MATCH(D419,Υλικά!$B$3:$B$140,0),1),""))</f>
        <v>gr</v>
      </c>
      <c r="F419" s="10">
        <f>IF(C419&lt;&gt;"",MATCH($C419,ΣυνδΑθρ!$A$2:$A$100,0),IF(D419&lt;&gt;"",MATCH($D419,Υλικά!$B$3:$B$130,0),0))</f>
        <v>84</v>
      </c>
      <c r="G419" s="3">
        <v>250</v>
      </c>
      <c r="H419" s="16">
        <f>IF($C419&lt;&gt;"",$G419*INDEX(ΣυνδΑθρ!$B$2:$B$96,$F419,1)/INDEX(ΣυνδΑθρ!$J$2:$J$96,$F419,1),IF($D419&lt;&gt;"",$G419*INDEX(Υλικά!$G$3:$G$130,$F419,1)/INDEX(Υλικά!$E$3:$E$130,$F419,1),0))</f>
        <v>1.75</v>
      </c>
      <c r="I419" s="17">
        <f>IF($C419&lt;&gt;"",$G419*INDEX(ΣυνδΑθρ!$C$2:$C$100,$F419,1)/INDEX(ΣυνδΑθρ!$J$2:$J$96,$F419,1),IF($D419&lt;&gt;"",$G419*INDEX(Υλικά!$H$3:$H$130,$F419,1)/INDEX(Υλικά!$E$3:$E$130,$F419,1),0))</f>
        <v>30</v>
      </c>
      <c r="J419" s="18">
        <f>IF($C419&lt;&gt;"",$G419*INDEX(ΣυνδΑθρ!$D$2:$D$96,$F419,1)/INDEX(ΣυνδΑθρ!$J$2:$J$96,$F419,1),IF($D419&lt;&gt;"",$G419*INDEX(Υλικά!$I$3:$I$130,$F419,1)/INDEX(Υλικά!$E$3:$E$130,$F419,1),0))</f>
        <v>0.5</v>
      </c>
      <c r="K419" s="16">
        <f>$H419*Ref!$B$2</f>
        <v>7</v>
      </c>
      <c r="L419" s="17">
        <f>$I419*Ref!$B$3</f>
        <v>120</v>
      </c>
      <c r="M419" s="18">
        <f>$J419*Ref!$B$4</f>
        <v>4.5</v>
      </c>
      <c r="N419" s="18">
        <f>IF($C419&lt;&gt;"",0,IF($D419&lt;&gt;"",$G419*INDEX(Υλικά!$J$3:$J$130,$F419,1)/INDEX(Υλικά!$E$3:$E$130,$F419,1),0))</f>
        <v>0</v>
      </c>
      <c r="O419" s="19">
        <f t="shared" si="7"/>
        <v>131.5</v>
      </c>
      <c r="P419" s="3"/>
    </row>
    <row r="420" spans="1:16" x14ac:dyDescent="0.35">
      <c r="A420" s="15">
        <v>44222</v>
      </c>
      <c r="B420" s="7">
        <v>0.34375</v>
      </c>
      <c r="C420" s="3"/>
      <c r="D420" s="3" t="s">
        <v>58</v>
      </c>
      <c r="E420" s="3" t="str">
        <f>IF(C420&lt;&gt;"",INDEX(ΣυνδΑθρ!$I$2:$I$96,MATCH(C420,ΣυνδΑθρ!$A$2:$A$100,0),1),IF(D420&lt;&gt;"",INDEX(Υλικά!$D$3:$D$140,MATCH(D420,Υλικά!$B$3:$B$140,0),1),""))</f>
        <v>gr</v>
      </c>
      <c r="F420" s="10">
        <f>IF(C420&lt;&gt;"",MATCH($C420,ΣυνδΑθρ!$A$2:$A$100,0),IF(D420&lt;&gt;"",MATCH($D420,Υλικά!$B$3:$B$130,0),0))</f>
        <v>12</v>
      </c>
      <c r="G420" s="3">
        <v>250</v>
      </c>
      <c r="H420" s="16">
        <f>IF($C420&lt;&gt;"",$G420*INDEX(ΣυνδΑθρ!$B$2:$B$96,$F420,1)/INDEX(ΣυνδΑθρ!$J$2:$J$96,$F420,1),IF($D420&lt;&gt;"",$G420*INDEX(Υλικά!$G$3:$G$130,$F420,1)/INDEX(Υλικά!$E$3:$E$130,$F420,1),0))</f>
        <v>8.25</v>
      </c>
      <c r="I420" s="17">
        <f>IF($C420&lt;&gt;"",$G420*INDEX(ΣυνδΑθρ!$C$2:$C$100,$F420,1)/INDEX(ΣυνδΑθρ!$J$2:$J$96,$F420,1),IF($D420&lt;&gt;"",$G420*INDEX(Υλικά!$H$3:$H$130,$F420,1)/INDEX(Υλικά!$E$3:$E$130,$F420,1),0))</f>
        <v>11.75</v>
      </c>
      <c r="J420" s="18">
        <f>IF($C420&lt;&gt;"",$G420*INDEX(ΣυνδΑθρ!$D$2:$D$96,$F420,1)/INDEX(ΣυνδΑθρ!$J$2:$J$96,$F420,1),IF($D420&lt;&gt;"",$G420*INDEX(Υλικά!$I$3:$I$130,$F420,1)/INDEX(Υλικά!$E$3:$E$130,$F420,1),0))</f>
        <v>3.75</v>
      </c>
      <c r="K420" s="16">
        <f>$H420*Ref!$B$2</f>
        <v>33</v>
      </c>
      <c r="L420" s="17">
        <f>$I420*Ref!$B$3</f>
        <v>47</v>
      </c>
      <c r="M420" s="18">
        <f>$J420*Ref!$B$4</f>
        <v>33.75</v>
      </c>
      <c r="N420" s="18">
        <f>IF($C420&lt;&gt;"",0,IF($D420&lt;&gt;"",$G420*INDEX(Υλικά!$J$3:$J$130,$F420,1)/INDEX(Υλικά!$E$3:$E$130,$F420,1),0))</f>
        <v>0</v>
      </c>
      <c r="O420" s="19">
        <f t="shared" si="7"/>
        <v>113.75</v>
      </c>
      <c r="P420" s="3"/>
    </row>
    <row r="421" spans="1:16" x14ac:dyDescent="0.35">
      <c r="A421" s="15">
        <v>44222</v>
      </c>
      <c r="B421" s="7">
        <v>0.34375</v>
      </c>
      <c r="C421" s="3"/>
      <c r="D421" s="3" t="s">
        <v>46</v>
      </c>
      <c r="E421" s="3" t="str">
        <f>IF(C421&lt;&gt;"",INDEX(ΣυνδΑθρ!$I$2:$I$96,MATCH(C421,ΣυνδΑθρ!$A$2:$A$100,0),1),IF(D421&lt;&gt;"",INDEX(Υλικά!$D$3:$D$140,MATCH(D421,Υλικά!$B$3:$B$140,0),1),""))</f>
        <v>gr</v>
      </c>
      <c r="F421" s="10">
        <f>IF(C421&lt;&gt;"",MATCH($C421,ΣυνδΑθρ!$A$2:$A$100,0),IF(D421&lt;&gt;"",MATCH($D421,Υλικά!$B$3:$B$130,0),0))</f>
        <v>19</v>
      </c>
      <c r="G421" s="3">
        <v>40</v>
      </c>
      <c r="H421" s="16">
        <f>IF($C421&lt;&gt;"",$G421*INDEX(ΣυνδΑθρ!$B$2:$B$96,$F421,1)/INDEX(ΣυνδΑθρ!$J$2:$J$96,$F421,1),IF($D421&lt;&gt;"",$G421*INDEX(Υλικά!$G$3:$G$130,$F421,1)/INDEX(Υλικά!$E$3:$E$130,$F421,1),0))</f>
        <v>5.68</v>
      </c>
      <c r="I421" s="17">
        <f>IF($C421&lt;&gt;"",$G421*INDEX(ΣυνδΑθρ!$C$2:$C$100,$F421,1)/INDEX(ΣυνδΑθρ!$J$2:$J$96,$F421,1),IF($D421&lt;&gt;"",$G421*INDEX(Υλικά!$H$3:$H$130,$F421,1)/INDEX(Υλικά!$E$3:$E$130,$F421,1),0))</f>
        <v>1.64</v>
      </c>
      <c r="J421" s="18">
        <f>IF($C421&lt;&gt;"",$G421*INDEX(ΣυνδΑθρ!$D$2:$D$96,$F421,1)/INDEX(ΣυνδΑθρ!$J$2:$J$96,$F421,1),IF($D421&lt;&gt;"",$G421*INDEX(Υλικά!$I$3:$I$130,$F421,1)/INDEX(Υλικά!$E$3:$E$130,$F421,1),0))</f>
        <v>8.52</v>
      </c>
      <c r="K421" s="16">
        <f>$H421*Ref!$B$2</f>
        <v>22.72</v>
      </c>
      <c r="L421" s="17">
        <f>$I421*Ref!$B$3</f>
        <v>6.56</v>
      </c>
      <c r="M421" s="18">
        <f>$J421*Ref!$B$4</f>
        <v>76.679999999999993</v>
      </c>
      <c r="N421" s="18">
        <f>IF($C421&lt;&gt;"",0,IF($D421&lt;&gt;"",$G421*INDEX(Υλικά!$J$3:$J$130,$F421,1)/INDEX(Υλικά!$E$3:$E$130,$F421,1),0))</f>
        <v>0</v>
      </c>
      <c r="O421" s="19">
        <f t="shared" si="7"/>
        <v>105.96</v>
      </c>
      <c r="P421" s="3"/>
    </row>
    <row r="422" spans="1:16" x14ac:dyDescent="0.35">
      <c r="A422" s="15">
        <v>44222</v>
      </c>
      <c r="B422" s="7">
        <v>0.34375</v>
      </c>
      <c r="C422" s="3"/>
      <c r="D422" s="3" t="s">
        <v>14</v>
      </c>
      <c r="E422" s="3" t="str">
        <f>IF(C422&lt;&gt;"",INDEX(ΣυνδΑθρ!$I$2:$I$96,MATCH(C422,ΣυνδΑθρ!$A$2:$A$100,0),1),IF(D422&lt;&gt;"",INDEX(Υλικά!$D$3:$D$140,MATCH(D422,Υλικά!$B$3:$B$140,0),1),""))</f>
        <v>slc</v>
      </c>
      <c r="F422" s="10">
        <f>IF(C422&lt;&gt;"",MATCH($C422,ΣυνδΑθρ!$A$2:$A$100,0),IF(D422&lt;&gt;"",MATCH($D422,Υλικά!$B$3:$B$130,0),0))</f>
        <v>7</v>
      </c>
      <c r="G422" s="3">
        <v>1</v>
      </c>
      <c r="H422" s="16">
        <f>IF($C422&lt;&gt;"",$G422*INDEX(ΣυνδΑθρ!$B$2:$B$96,$F422,1)/INDEX(ΣυνδΑθρ!$J$2:$J$96,$F422,1),IF($D422&lt;&gt;"",$G422*INDEX(Υλικά!$G$3:$G$130,$F422,1)/INDEX(Υλικά!$E$3:$E$130,$F422,1),0))</f>
        <v>2.8</v>
      </c>
      <c r="I422" s="17">
        <f>IF($C422&lt;&gt;"",$G422*INDEX(ΣυνδΑθρ!$C$2:$C$100,$F422,1)/INDEX(ΣυνδΑθρ!$J$2:$J$96,$F422,1),IF($D422&lt;&gt;"",$G422*INDEX(Υλικά!$H$3:$H$130,$F422,1)/INDEX(Υλικά!$E$3:$E$130,$F422,1),0))</f>
        <v>0.8</v>
      </c>
      <c r="J422" s="18">
        <f>IF($C422&lt;&gt;"",$G422*INDEX(ΣυνδΑθρ!$D$2:$D$96,$F422,1)/INDEX(ΣυνδΑθρ!$J$2:$J$96,$F422,1),IF($D422&lt;&gt;"",$G422*INDEX(Υλικά!$I$3:$I$130,$F422,1)/INDEX(Υλικά!$E$3:$E$130,$F422,1),0))</f>
        <v>0.4</v>
      </c>
      <c r="K422" s="16">
        <f>$H422*Ref!$B$2</f>
        <v>11.2</v>
      </c>
      <c r="L422" s="17">
        <f>$I422*Ref!$B$3</f>
        <v>3.2</v>
      </c>
      <c r="M422" s="18">
        <f>$J422*Ref!$B$4</f>
        <v>3.6</v>
      </c>
      <c r="N422" s="18">
        <f>IF($C422&lt;&gt;"",0,IF($D422&lt;&gt;"",$G422*INDEX(Υλικά!$J$3:$J$130,$F422,1)/INDEX(Υλικά!$E$3:$E$130,$F422,1),0))</f>
        <v>0</v>
      </c>
      <c r="O422" s="19">
        <f t="shared" si="7"/>
        <v>18</v>
      </c>
      <c r="P422" s="3"/>
    </row>
    <row r="423" spans="1:16" x14ac:dyDescent="0.35">
      <c r="A423" s="15">
        <v>44222</v>
      </c>
      <c r="B423" s="7">
        <v>0.34375</v>
      </c>
      <c r="C423" s="3" t="s">
        <v>189</v>
      </c>
      <c r="D423" s="3"/>
      <c r="E423" s="3" t="str">
        <f>IF(C423&lt;&gt;"",INDEX(ΣυνδΑθρ!$I$2:$I$96,MATCH(C423,ΣυνδΑθρ!$A$2:$A$100,0),1),IF(D423&lt;&gt;"",INDEX(Υλικά!$D$3:$D$140,MATCH(D423,Υλικά!$B$3:$B$140,0),1),""))</f>
        <v>gr</v>
      </c>
      <c r="F423" s="10">
        <f>IF(C423&lt;&gt;"",MATCH($C423,ΣυνδΑθρ!$A$2:$A$100,0),IF(D423&lt;&gt;"",MATCH($D423,Υλικά!$B$3:$B$130,0),0))</f>
        <v>25</v>
      </c>
      <c r="G423" s="3">
        <v>80</v>
      </c>
      <c r="H423" s="16">
        <f>IF($C423&lt;&gt;"",$G423*INDEX(ΣυνδΑθρ!$B$2:$B$96,$F423,1)/INDEX(ΣυνδΑθρ!$J$2:$J$96,$F423,1),IF($D423&lt;&gt;"",$G423*INDEX(Υλικά!$G$3:$G$130,$F423,1)/INDEX(Υλικά!$E$3:$E$130,$F423,1),0))</f>
        <v>8.0061999999999998</v>
      </c>
      <c r="I423" s="17">
        <f>IF($C423&lt;&gt;"",$G423*INDEX(ΣυνδΑθρ!$C$2:$C$100,$F423,1)/INDEX(ΣυνδΑθρ!$J$2:$J$96,$F423,1),IF($D423&lt;&gt;"",$G423*INDEX(Υλικά!$H$3:$H$130,$F423,1)/INDEX(Υλικά!$E$3:$E$130,$F423,1),0))</f>
        <v>47.613800000000005</v>
      </c>
      <c r="J423" s="18">
        <f>IF($C423&lt;&gt;"",$G423*INDEX(ΣυνδΑθρ!$D$2:$D$96,$F423,1)/INDEX(ΣυνδΑθρ!$J$2:$J$96,$F423,1),IF($D423&lt;&gt;"",$G423*INDEX(Υλικά!$I$3:$I$130,$F423,1)/INDEX(Υλικά!$E$3:$E$130,$F423,1),0))</f>
        <v>7.0650000000000004</v>
      </c>
      <c r="K423" s="16">
        <f>$H423*Ref!$B$2</f>
        <v>32.024799999999999</v>
      </c>
      <c r="L423" s="17">
        <f>$I423*Ref!$B$3</f>
        <v>190.45520000000002</v>
      </c>
      <c r="M423" s="18">
        <f>$J423*Ref!$B$4</f>
        <v>63.585000000000001</v>
      </c>
      <c r="N423" s="18">
        <f>IF($C423&lt;&gt;"",0,IF($D423&lt;&gt;"",$G423*INDEX(Υλικά!$J$3:$J$130,$F423,1)/INDEX(Υλικά!$E$3:$E$130,$F423,1),0))</f>
        <v>0</v>
      </c>
      <c r="O423" s="19">
        <f t="shared" si="7"/>
        <v>286.065</v>
      </c>
      <c r="P423" s="3"/>
    </row>
    <row r="424" spans="1:16" x14ac:dyDescent="0.35">
      <c r="A424" s="15">
        <v>44222</v>
      </c>
      <c r="B424" s="7">
        <v>0.57291666666666663</v>
      </c>
      <c r="C424" s="3" t="s">
        <v>166</v>
      </c>
      <c r="D424" s="3"/>
      <c r="E424" s="3" t="str">
        <f>IF(C424&lt;&gt;"",INDEX(ΣυνδΑθρ!$I$2:$I$96,MATCH(C424,ΣυνδΑθρ!$A$2:$A$100,0),1),IF(D424&lt;&gt;"",INDEX(Υλικά!$D$3:$D$140,MATCH(D424,Υλικά!$B$3:$B$140,0),1),""))</f>
        <v>gr</v>
      </c>
      <c r="F424" s="10">
        <f>IF(C424&lt;&gt;"",MATCH($C424,ΣυνδΑθρ!$A$2:$A$100,0),IF(D424&lt;&gt;"",MATCH($D424,Υλικά!$B$3:$B$130,0),0))</f>
        <v>19</v>
      </c>
      <c r="G424" s="3">
        <v>70</v>
      </c>
      <c r="H424" s="16">
        <f>IF($C424&lt;&gt;"",$G424*INDEX(ΣυνδΑθρ!$B$2:$B$96,$F424,1)/INDEX(ΣυνδΑθρ!$J$2:$J$96,$F424,1),IF($D424&lt;&gt;"",$G424*INDEX(Υλικά!$G$3:$G$130,$F424,1)/INDEX(Υλικά!$E$3:$E$130,$F424,1),0))</f>
        <v>5.1150000000000002</v>
      </c>
      <c r="I424" s="17">
        <f>IF($C424&lt;&gt;"",$G424*INDEX(ΣυνδΑθρ!$C$2:$C$100,$F424,1)/INDEX(ΣυνδΑθρ!$J$2:$J$96,$F424,1),IF($D424&lt;&gt;"",$G424*INDEX(Υλικά!$H$3:$H$130,$F424,1)/INDEX(Υλικά!$E$3:$E$130,$F424,1),0))</f>
        <v>32.549999999999997</v>
      </c>
      <c r="J424" s="18">
        <f>IF($C424&lt;&gt;"",$G424*INDEX(ΣυνδΑθρ!$D$2:$D$96,$F424,1)/INDEX(ΣυνδΑθρ!$J$2:$J$96,$F424,1),IF($D424&lt;&gt;"",$G424*INDEX(Υλικά!$I$3:$I$130,$F424,1)/INDEX(Υλικά!$E$3:$E$130,$F424,1),0))</f>
        <v>0.58500000000000008</v>
      </c>
      <c r="K424" s="16">
        <f>$H424*Ref!$B$2</f>
        <v>20.46</v>
      </c>
      <c r="L424" s="17">
        <f>$I424*Ref!$B$3</f>
        <v>130.19999999999999</v>
      </c>
      <c r="M424" s="18">
        <f>$J424*Ref!$B$4</f>
        <v>5.2650000000000006</v>
      </c>
      <c r="N424" s="18">
        <f>IF($C424&lt;&gt;"",0,IF($D424&lt;&gt;"",$G424*INDEX(Υλικά!$J$3:$J$130,$F424,1)/INDEX(Υλικά!$E$3:$E$130,$F424,1),0))</f>
        <v>0</v>
      </c>
      <c r="O424" s="19">
        <f t="shared" si="7"/>
        <v>155.92500000000001</v>
      </c>
      <c r="P424" s="3"/>
    </row>
    <row r="425" spans="1:16" x14ac:dyDescent="0.35">
      <c r="A425" s="15">
        <v>44222</v>
      </c>
      <c r="B425" s="7">
        <v>0.57291666666666663</v>
      </c>
      <c r="C425" s="3"/>
      <c r="D425" s="3" t="s">
        <v>8</v>
      </c>
      <c r="E425" s="3" t="str">
        <f>IF(C425&lt;&gt;"",INDEX(ΣυνδΑθρ!$I$2:$I$96,MATCH(C425,ΣυνδΑθρ!$A$2:$A$100,0),1),IF(D425&lt;&gt;"",INDEX(Υλικά!$D$3:$D$140,MATCH(D425,Υλικά!$B$3:$B$140,0),1),""))</f>
        <v>gr</v>
      </c>
      <c r="F425" s="10">
        <f>IF(C425&lt;&gt;"",MATCH($C425,ΣυνδΑθρ!$A$2:$A$100,0),IF(D425&lt;&gt;"",MATCH($D425,Υλικά!$B$3:$B$130,0),0))</f>
        <v>3</v>
      </c>
      <c r="G425" s="3">
        <v>5</v>
      </c>
      <c r="H425" s="16">
        <f>IF($C425&lt;&gt;"",$G425*INDEX(ΣυνδΑθρ!$B$2:$B$96,$F425,1)/INDEX(ΣυνδΑθρ!$J$2:$J$96,$F425,1),IF($D425&lt;&gt;"",$G425*INDEX(Υλικά!$G$3:$G$130,$F425,1)/INDEX(Υλικά!$E$3:$E$130,$F425,1),0))</f>
        <v>0</v>
      </c>
      <c r="I425" s="17">
        <f>IF($C425&lt;&gt;"",$G425*INDEX(ΣυνδΑθρ!$C$2:$C$100,$F425,1)/INDEX(ΣυνδΑθρ!$J$2:$J$96,$F425,1),IF($D425&lt;&gt;"",$G425*INDEX(Υλικά!$H$3:$H$130,$F425,1)/INDEX(Υλικά!$E$3:$E$130,$F425,1),0))</f>
        <v>0</v>
      </c>
      <c r="J425" s="18">
        <f>IF($C425&lt;&gt;"",$G425*INDEX(ΣυνδΑθρ!$D$2:$D$96,$F425,1)/INDEX(ΣυνδΑθρ!$J$2:$J$96,$F425,1),IF($D425&lt;&gt;"",$G425*INDEX(Υλικά!$I$3:$I$130,$F425,1)/INDEX(Υλικά!$E$3:$E$130,$F425,1),0))</f>
        <v>4.665</v>
      </c>
      <c r="K425" s="16">
        <f>$H425*Ref!$B$2</f>
        <v>0</v>
      </c>
      <c r="L425" s="17">
        <f>$I425*Ref!$B$3</f>
        <v>0</v>
      </c>
      <c r="M425" s="18">
        <f>$J425*Ref!$B$4</f>
        <v>41.984999999999999</v>
      </c>
      <c r="N425" s="18">
        <f>IF($C425&lt;&gt;"",0,IF($D425&lt;&gt;"",$G425*INDEX(Υλικά!$J$3:$J$130,$F425,1)/INDEX(Υλικά!$E$3:$E$130,$F425,1),0))</f>
        <v>0</v>
      </c>
      <c r="O425" s="19">
        <f t="shared" si="7"/>
        <v>41.984999999999999</v>
      </c>
      <c r="P425" s="3"/>
    </row>
    <row r="426" spans="1:16" x14ac:dyDescent="0.35">
      <c r="A426" s="15">
        <v>44222</v>
      </c>
      <c r="B426" s="7">
        <v>0.57291666666666696</v>
      </c>
      <c r="C426" s="3"/>
      <c r="D426" s="3" t="s">
        <v>190</v>
      </c>
      <c r="E426" s="3" t="str">
        <f>IF(C426&lt;&gt;"",INDEX(ΣυνδΑθρ!$I$2:$I$96,MATCH(C426,ΣυνδΑθρ!$A$2:$A$100,0),1),IF(D426&lt;&gt;"",INDEX(Υλικά!$D$3:$D$140,MATCH(D426,Υλικά!$B$3:$B$140,0),1),""))</f>
        <v>gr</v>
      </c>
      <c r="F426" s="10">
        <f>IF(C426&lt;&gt;"",MATCH($C426,ΣυνδΑθρ!$A$2:$A$100,0),IF(D426&lt;&gt;"",MATCH($D426,Υλικά!$B$3:$B$130,0),0))</f>
        <v>86</v>
      </c>
      <c r="G426" s="3">
        <v>300</v>
      </c>
      <c r="H426" s="16">
        <f>IF($C426&lt;&gt;"",$G426*INDEX(ΣυνδΑθρ!$B$2:$B$96,$F426,1)/INDEX(ΣυνδΑθρ!$J$2:$J$96,$F426,1),IF($D426&lt;&gt;"",$G426*INDEX(Υλικά!$G$3:$G$130,$F426,1)/INDEX(Υλικά!$E$3:$E$130,$F426,1),0))</f>
        <v>3.6</v>
      </c>
      <c r="I426" s="17">
        <f>IF($C426&lt;&gt;"",$G426*INDEX(ΣυνδΑθρ!$C$2:$C$100,$F426,1)/INDEX(ΣυνδΑθρ!$J$2:$J$96,$F426,1),IF($D426&lt;&gt;"",$G426*INDEX(Υλικά!$H$3:$H$130,$F426,1)/INDEX(Υλικά!$E$3:$E$130,$F426,1),0))</f>
        <v>7.2</v>
      </c>
      <c r="J426" s="18">
        <f>IF($C426&lt;&gt;"",$G426*INDEX(ΣυνδΑθρ!$D$2:$D$96,$F426,1)/INDEX(ΣυνδΑθρ!$J$2:$J$96,$F426,1),IF($D426&lt;&gt;"",$G426*INDEX(Υλικά!$I$3:$I$130,$F426,1)/INDEX(Υλικά!$E$3:$E$130,$F426,1),0))</f>
        <v>0.9</v>
      </c>
      <c r="K426" s="16">
        <f>$H426*Ref!$B$2</f>
        <v>14.4</v>
      </c>
      <c r="L426" s="17">
        <f>$I426*Ref!$B$3</f>
        <v>28.8</v>
      </c>
      <c r="M426" s="18">
        <f>$J426*Ref!$B$4</f>
        <v>8.1</v>
      </c>
      <c r="N426" s="18">
        <f>IF($C426&lt;&gt;"",0,IF($D426&lt;&gt;"",$G426*INDEX(Υλικά!$J$3:$J$130,$F426,1)/INDEX(Υλικά!$E$3:$E$130,$F426,1),0))</f>
        <v>0</v>
      </c>
      <c r="O426" s="19">
        <f t="shared" si="7"/>
        <v>51.300000000000004</v>
      </c>
      <c r="P426" s="3"/>
    </row>
    <row r="427" spans="1:16" x14ac:dyDescent="0.35">
      <c r="A427" s="15">
        <v>44222</v>
      </c>
      <c r="B427" s="7">
        <v>0.57291666666666696</v>
      </c>
      <c r="C427" s="3"/>
      <c r="D427" s="3" t="s">
        <v>158</v>
      </c>
      <c r="E427" s="3" t="str">
        <f>IF(C427&lt;&gt;"",INDEX(ΣυνδΑθρ!$I$2:$I$96,MATCH(C427,ΣυνδΑθρ!$A$2:$A$100,0),1),IF(D427&lt;&gt;"",INDEX(Υλικά!$D$3:$D$140,MATCH(D427,Υλικά!$B$3:$B$140,0),1),""))</f>
        <v>gr</v>
      </c>
      <c r="F427" s="10">
        <f>IF(C427&lt;&gt;"",MATCH($C427,ΣυνδΑθρ!$A$2:$A$100,0),IF(D427&lt;&gt;"",MATCH($D427,Υλικά!$B$3:$B$130,0),0))</f>
        <v>65</v>
      </c>
      <c r="G427" s="3">
        <v>40</v>
      </c>
      <c r="H427" s="16">
        <f>IF($C427&lt;&gt;"",$G427*INDEX(ΣυνδΑθρ!$B$2:$B$96,$F427,1)/INDEX(ΣυνδΑθρ!$J$2:$J$96,$F427,1),IF($D427&lt;&gt;"",$G427*INDEX(Υλικά!$G$3:$G$130,$F427,1)/INDEX(Υλικά!$E$3:$E$130,$F427,1),0))</f>
        <v>12</v>
      </c>
      <c r="I427" s="17">
        <f>IF($C427&lt;&gt;"",$G427*INDEX(ΣυνδΑθρ!$C$2:$C$100,$F427,1)/INDEX(ΣυνδΑθρ!$J$2:$J$96,$F427,1),IF($D427&lt;&gt;"",$G427*INDEX(Υλικά!$H$3:$H$130,$F427,1)/INDEX(Υλικά!$E$3:$E$130,$F427,1),0))</f>
        <v>0</v>
      </c>
      <c r="J427" s="18">
        <f>IF($C427&lt;&gt;"",$G427*INDEX(ΣυνδΑθρ!$D$2:$D$96,$F427,1)/INDEX(ΣυνδΑθρ!$J$2:$J$96,$F427,1),IF($D427&lt;&gt;"",$G427*INDEX(Υλικά!$I$3:$I$130,$F427,1)/INDEX(Υλικά!$E$3:$E$130,$F427,1),0))</f>
        <v>13.6</v>
      </c>
      <c r="K427" s="16">
        <f>$H427*Ref!$B$2</f>
        <v>48</v>
      </c>
      <c r="L427" s="17">
        <f>$I427*Ref!$B$3</f>
        <v>0</v>
      </c>
      <c r="M427" s="18">
        <f>$J427*Ref!$B$4</f>
        <v>122.39999999999999</v>
      </c>
      <c r="N427" s="18">
        <f>IF($C427&lt;&gt;"",0,IF($D427&lt;&gt;"",$G427*INDEX(Υλικά!$J$3:$J$130,$F427,1)/INDEX(Υλικά!$E$3:$E$130,$F427,1),0))</f>
        <v>0</v>
      </c>
      <c r="O427" s="19">
        <f t="shared" si="7"/>
        <v>170.39999999999998</v>
      </c>
      <c r="P427" s="3"/>
    </row>
    <row r="428" spans="1:16" x14ac:dyDescent="0.35">
      <c r="A428" s="15">
        <v>44222</v>
      </c>
      <c r="B428" s="7">
        <v>0.75</v>
      </c>
      <c r="C428" s="3"/>
      <c r="D428" s="3" t="s">
        <v>133</v>
      </c>
      <c r="E428" s="3" t="str">
        <f>IF(C428&lt;&gt;"",INDEX(ΣυνδΑθρ!$I$2:$I$96,MATCH(C428,ΣυνδΑθρ!$A$2:$A$100,0),1),IF(D428&lt;&gt;"",INDEX(Υλικά!$D$3:$D$140,MATCH(D428,Υλικά!$B$3:$B$140,0),1),""))</f>
        <v>gr</v>
      </c>
      <c r="F428" s="10">
        <f>IF(C428&lt;&gt;"",MATCH($C428,ΣυνδΑθρ!$A$2:$A$100,0),IF(D428&lt;&gt;"",MATCH($D428,Υλικά!$B$3:$B$130,0),0))</f>
        <v>52</v>
      </c>
      <c r="G428" s="3">
        <v>25</v>
      </c>
      <c r="H428" s="16">
        <f>IF($C428&lt;&gt;"",$G428*INDEX(ΣυνδΑθρ!$B$2:$B$96,$F428,1)/INDEX(ΣυνδΑθρ!$J$2:$J$96,$F428,1),IF($D428&lt;&gt;"",$G428*INDEX(Υλικά!$G$3:$G$130,$F428,1)/INDEX(Υλικά!$E$3:$E$130,$F428,1),0))</f>
        <v>1.1000000000000001</v>
      </c>
      <c r="I428" s="17">
        <f>IF($C428&lt;&gt;"",$G428*INDEX(ΣυνδΑθρ!$C$2:$C$100,$F428,1)/INDEX(ΣυνδΑθρ!$J$2:$J$96,$F428,1),IF($D428&lt;&gt;"",$G428*INDEX(Υλικά!$H$3:$H$130,$F428,1)/INDEX(Υλικά!$E$3:$E$130,$F428,1),0))</f>
        <v>13.625</v>
      </c>
      <c r="J428" s="18">
        <f>IF($C428&lt;&gt;"",$G428*INDEX(ΣυνδΑθρ!$D$2:$D$96,$F428,1)/INDEX(ΣυνδΑθρ!$J$2:$J$96,$F428,1),IF($D428&lt;&gt;"",$G428*INDEX(Υλικά!$I$3:$I$130,$F428,1)/INDEX(Υλικά!$E$3:$E$130,$F428,1),0))</f>
        <v>7.625</v>
      </c>
      <c r="K428" s="16">
        <f>$H428*Ref!$B$2</f>
        <v>4.4000000000000004</v>
      </c>
      <c r="L428" s="17">
        <f>$I428*Ref!$B$3</f>
        <v>54.5</v>
      </c>
      <c r="M428" s="18">
        <f>$J428*Ref!$B$4</f>
        <v>68.625</v>
      </c>
      <c r="N428" s="18">
        <f>IF($C428&lt;&gt;"",0,IF($D428&lt;&gt;"",$G428*INDEX(Υλικά!$J$3:$J$130,$F428,1)/INDEX(Υλικά!$E$3:$E$130,$F428,1),0))</f>
        <v>0</v>
      </c>
      <c r="O428" s="19">
        <f t="shared" si="7"/>
        <v>127.52500000000001</v>
      </c>
      <c r="P428" s="3"/>
    </row>
    <row r="429" spans="1:16" x14ac:dyDescent="0.35">
      <c r="A429" s="15">
        <v>44222</v>
      </c>
      <c r="B429" s="7">
        <v>0.85416666666666663</v>
      </c>
      <c r="C429" s="3" t="s">
        <v>192</v>
      </c>
      <c r="D429" s="3"/>
      <c r="E429" s="3" t="str">
        <f>IF(C429&lt;&gt;"",INDEX(ΣυνδΑθρ!$I$2:$I$96,MATCH(C429,ΣυνδΑθρ!$A$2:$A$100,0),1),IF(D429&lt;&gt;"",INDEX(Υλικά!$D$3:$D$140,MATCH(D429,Υλικά!$B$3:$B$140,0),1),""))</f>
        <v>gr</v>
      </c>
      <c r="F429" s="10">
        <f>IF(C429&lt;&gt;"",MATCH($C429,ΣυνδΑθρ!$A$2:$A$100,0),IF(D429&lt;&gt;"",MATCH($D429,Υλικά!$B$3:$B$130,0),0))</f>
        <v>26</v>
      </c>
      <c r="G429" s="3">
        <v>600</v>
      </c>
      <c r="H429" s="16">
        <f>IF($C429&lt;&gt;"",$G429*INDEX(ΣυνδΑθρ!$B$2:$B$96,$F429,1)/INDEX(ΣυνδΑθρ!$J$2:$J$96,$F429,1),IF($D429&lt;&gt;"",$G429*INDEX(Υλικά!$G$3:$G$130,$F429,1)/INDEX(Υλικά!$E$3:$E$130,$F429,1),0))</f>
        <v>10.9</v>
      </c>
      <c r="I429" s="17">
        <f>IF($C429&lt;&gt;"",$G429*INDEX(ΣυνδΑθρ!$C$2:$C$100,$F429,1)/INDEX(ΣυνδΑθρ!$J$2:$J$96,$F429,1),IF($D429&lt;&gt;"",$G429*INDEX(Υλικά!$H$3:$H$130,$F429,1)/INDEX(Υλικά!$E$3:$E$130,$F429,1),0))</f>
        <v>45.2</v>
      </c>
      <c r="J429" s="18">
        <f>IF($C429&lt;&gt;"",$G429*INDEX(ΣυνδΑθρ!$D$2:$D$96,$F429,1)/INDEX(ΣυνδΑθρ!$J$2:$J$96,$F429,1),IF($D429&lt;&gt;"",$G429*INDEX(Υλικά!$I$3:$I$130,$F429,1)/INDEX(Υλικά!$E$3:$E$130,$F429,1),0))</f>
        <v>11.83</v>
      </c>
      <c r="K429" s="16">
        <f>$H429*Ref!$B$2</f>
        <v>43.6</v>
      </c>
      <c r="L429" s="17">
        <f>$I429*Ref!$B$3</f>
        <v>180.8</v>
      </c>
      <c r="M429" s="18">
        <f>$J429*Ref!$B$4</f>
        <v>106.47</v>
      </c>
      <c r="N429" s="18">
        <f>IF($C429&lt;&gt;"",0,IF($D429&lt;&gt;"",$G429*INDEX(Υλικά!$J$3:$J$130,$F429,1)/INDEX(Υλικά!$E$3:$E$130,$F429,1),0))</f>
        <v>0</v>
      </c>
      <c r="O429" s="19">
        <f t="shared" si="7"/>
        <v>330.87</v>
      </c>
      <c r="P429" s="3"/>
    </row>
    <row r="430" spans="1:16" x14ac:dyDescent="0.35">
      <c r="A430" s="15">
        <v>44223</v>
      </c>
      <c r="B430" s="7">
        <v>0.35416666666666669</v>
      </c>
      <c r="C430" s="3"/>
      <c r="D430" s="3" t="s">
        <v>58</v>
      </c>
      <c r="E430" s="3" t="str">
        <f>IF(C430&lt;&gt;"",INDEX(ΣυνδΑθρ!$I$2:$I$96,MATCH(C430,ΣυνδΑθρ!$A$2:$A$100,0),1),IF(D430&lt;&gt;"",INDEX(Υλικά!$D$3:$D$140,MATCH(D430,Υλικά!$B$3:$B$140,0),1),""))</f>
        <v>gr</v>
      </c>
      <c r="F430" s="10">
        <f>IF(C430&lt;&gt;"",MATCH($C430,ΣυνδΑθρ!$A$2:$A$100,0),IF(D430&lt;&gt;"",MATCH($D430,Υλικά!$B$3:$B$130,0),0))</f>
        <v>12</v>
      </c>
      <c r="G430" s="3">
        <v>250</v>
      </c>
      <c r="H430" s="16">
        <f>IF($C430&lt;&gt;"",$G430*INDEX(ΣυνδΑθρ!$B$2:$B$96,$F430,1)/INDEX(ΣυνδΑθρ!$J$2:$J$96,$F430,1),IF($D430&lt;&gt;"",$G430*INDEX(Υλικά!$G$3:$G$130,$F430,1)/INDEX(Υλικά!$E$3:$E$130,$F430,1),0))</f>
        <v>8.25</v>
      </c>
      <c r="I430" s="17">
        <f>IF($C430&lt;&gt;"",$G430*INDEX(ΣυνδΑθρ!$C$2:$C$100,$F430,1)/INDEX(ΣυνδΑθρ!$J$2:$J$96,$F430,1),IF($D430&lt;&gt;"",$G430*INDEX(Υλικά!$H$3:$H$130,$F430,1)/INDEX(Υλικά!$E$3:$E$130,$F430,1),0))</f>
        <v>11.75</v>
      </c>
      <c r="J430" s="18">
        <f>IF($C430&lt;&gt;"",$G430*INDEX(ΣυνδΑθρ!$D$2:$D$96,$F430,1)/INDEX(ΣυνδΑθρ!$J$2:$J$96,$F430,1),IF($D430&lt;&gt;"",$G430*INDEX(Υλικά!$I$3:$I$130,$F430,1)/INDEX(Υλικά!$E$3:$E$130,$F430,1),0))</f>
        <v>3.75</v>
      </c>
      <c r="K430" s="16">
        <f>$H430*Ref!$B$2</f>
        <v>33</v>
      </c>
      <c r="L430" s="17">
        <f>$I430*Ref!$B$3</f>
        <v>47</v>
      </c>
      <c r="M430" s="18">
        <f>$J430*Ref!$B$4</f>
        <v>33.75</v>
      </c>
      <c r="N430" s="18">
        <f>IF($C430&lt;&gt;"",0,IF($D430&lt;&gt;"",$G430*INDEX(Υλικά!$J$3:$J$130,$F430,1)/INDEX(Υλικά!$E$3:$E$130,$F430,1),0))</f>
        <v>0</v>
      </c>
      <c r="O430" s="19">
        <f t="shared" si="7"/>
        <v>113.75</v>
      </c>
      <c r="P430" s="3"/>
    </row>
    <row r="431" spans="1:16" x14ac:dyDescent="0.35">
      <c r="A431" s="15">
        <v>44223</v>
      </c>
      <c r="B431" s="7">
        <v>0.35416666666666669</v>
      </c>
      <c r="C431" s="3"/>
      <c r="D431" s="3" t="s">
        <v>185</v>
      </c>
      <c r="E431" s="3" t="str">
        <f>IF(C431&lt;&gt;"",INDEX(ΣυνδΑθρ!$I$2:$I$96,MATCH(C431,ΣυνδΑθρ!$A$2:$A$100,0),1),IF(D431&lt;&gt;"",INDEX(Υλικά!$D$3:$D$140,MATCH(D431,Υλικά!$B$3:$B$140,0),1),""))</f>
        <v>gr</v>
      </c>
      <c r="F431" s="10">
        <f>IF(C431&lt;&gt;"",MATCH($C431,ΣυνδΑθρ!$A$2:$A$100,0),IF(D431&lt;&gt;"",MATCH($D431,Υλικά!$B$3:$B$130,0),0))</f>
        <v>82</v>
      </c>
      <c r="G431" s="3">
        <v>80</v>
      </c>
      <c r="H431" s="16">
        <f>IF($C431&lt;&gt;"",$G431*INDEX(ΣυνδΑθρ!$B$2:$B$96,$F431,1)/INDEX(ΣυνδΑθρ!$J$2:$J$96,$F431,1),IF($D431&lt;&gt;"",$G431*INDEX(Υλικά!$G$3:$G$130,$F431,1)/INDEX(Υλικά!$E$3:$E$130,$F431,1),0))</f>
        <v>7.12</v>
      </c>
      <c r="I431" s="17">
        <f>IF($C431&lt;&gt;"",$G431*INDEX(ΣυνδΑθρ!$C$2:$C$100,$F431,1)/INDEX(ΣυνδΑθρ!$J$2:$J$96,$F431,1),IF($D431&lt;&gt;"",$G431*INDEX(Υλικά!$H$3:$H$130,$F431,1)/INDEX(Υλικά!$E$3:$E$130,$F431,1),0))</f>
        <v>37.76</v>
      </c>
      <c r="J431" s="18">
        <f>IF($C431&lt;&gt;"",$G431*INDEX(ΣυνδΑθρ!$D$2:$D$96,$F431,1)/INDEX(ΣυνδΑθρ!$J$2:$J$96,$F431,1),IF($D431&lt;&gt;"",$G431*INDEX(Υλικά!$I$3:$I$130,$F431,1)/INDEX(Υλικά!$E$3:$E$130,$F431,1),0))</f>
        <v>1.36</v>
      </c>
      <c r="K431" s="16">
        <f>$H431*Ref!$B$2</f>
        <v>28.48</v>
      </c>
      <c r="L431" s="17">
        <f>$I431*Ref!$B$3</f>
        <v>151.04</v>
      </c>
      <c r="M431" s="18">
        <f>$J431*Ref!$B$4</f>
        <v>12.24</v>
      </c>
      <c r="N431" s="18">
        <f>IF($C431&lt;&gt;"",0,IF($D431&lt;&gt;"",$G431*INDEX(Υλικά!$J$3:$J$130,$F431,1)/INDEX(Υλικά!$E$3:$E$130,$F431,1),0))</f>
        <v>0</v>
      </c>
      <c r="O431" s="19">
        <f t="shared" si="7"/>
        <v>191.76</v>
      </c>
      <c r="P431" s="3"/>
    </row>
    <row r="432" spans="1:16" x14ac:dyDescent="0.35">
      <c r="A432" s="15">
        <v>44223</v>
      </c>
      <c r="B432" s="7">
        <v>0.35416666666666702</v>
      </c>
      <c r="C432" s="3"/>
      <c r="D432" s="3" t="s">
        <v>14</v>
      </c>
      <c r="E432" s="3" t="str">
        <f>IF(C432&lt;&gt;"",INDEX(ΣυνδΑθρ!$I$2:$I$96,MATCH(C432,ΣυνδΑθρ!$A$2:$A$100,0),1),IF(D432&lt;&gt;"",INDEX(Υλικά!$D$3:$D$140,MATCH(D432,Υλικά!$B$3:$B$140,0),1),""))</f>
        <v>slc</v>
      </c>
      <c r="F432" s="10">
        <f>IF(C432&lt;&gt;"",MATCH($C432,ΣυνδΑθρ!$A$2:$A$100,0),IF(D432&lt;&gt;"",MATCH($D432,Υλικά!$B$3:$B$130,0),0))</f>
        <v>7</v>
      </c>
      <c r="G432" s="3">
        <v>4.5</v>
      </c>
      <c r="H432" s="16">
        <f>IF($C432&lt;&gt;"",$G432*INDEX(ΣυνδΑθρ!$B$2:$B$96,$F432,1)/INDEX(ΣυνδΑθρ!$J$2:$J$96,$F432,1),IF($D432&lt;&gt;"",$G432*INDEX(Υλικά!$G$3:$G$130,$F432,1)/INDEX(Υλικά!$E$3:$E$130,$F432,1),0))</f>
        <v>12.6</v>
      </c>
      <c r="I432" s="17">
        <f>IF($C432&lt;&gt;"",$G432*INDEX(ΣυνδΑθρ!$C$2:$C$100,$F432,1)/INDEX(ΣυνδΑθρ!$J$2:$J$96,$F432,1),IF($D432&lt;&gt;"",$G432*INDEX(Υλικά!$H$3:$H$130,$F432,1)/INDEX(Υλικά!$E$3:$E$130,$F432,1),0))</f>
        <v>3.6</v>
      </c>
      <c r="J432" s="18">
        <f>IF($C432&lt;&gt;"",$G432*INDEX(ΣυνδΑθρ!$D$2:$D$96,$F432,1)/INDEX(ΣυνδΑθρ!$J$2:$J$96,$F432,1),IF($D432&lt;&gt;"",$G432*INDEX(Υλικά!$I$3:$I$130,$F432,1)/INDEX(Υλικά!$E$3:$E$130,$F432,1),0))</f>
        <v>1.8</v>
      </c>
      <c r="K432" s="16">
        <f>$H432*Ref!$B$2</f>
        <v>50.4</v>
      </c>
      <c r="L432" s="17">
        <f>$I432*Ref!$B$3</f>
        <v>14.4</v>
      </c>
      <c r="M432" s="18">
        <f>$J432*Ref!$B$4</f>
        <v>16.2</v>
      </c>
      <c r="N432" s="18">
        <f>IF($C432&lt;&gt;"",0,IF($D432&lt;&gt;"",$G432*INDEX(Υλικά!$J$3:$J$130,$F432,1)/INDEX(Υλικά!$E$3:$E$130,$F432,1),0))</f>
        <v>0</v>
      </c>
      <c r="O432" s="19">
        <f t="shared" si="7"/>
        <v>81</v>
      </c>
      <c r="P432" s="3"/>
    </row>
    <row r="433" spans="1:16" x14ac:dyDescent="0.35">
      <c r="A433" s="15">
        <v>44223</v>
      </c>
      <c r="B433" s="7">
        <v>0.5625</v>
      </c>
      <c r="C433" s="3"/>
      <c r="D433" s="3" t="s">
        <v>190</v>
      </c>
      <c r="E433" s="3" t="str">
        <f>IF(C433&lt;&gt;"",INDEX(ΣυνδΑθρ!$I$2:$I$96,MATCH(C433,ΣυνδΑθρ!$A$2:$A$100,0),1),IF(D433&lt;&gt;"",INDEX(Υλικά!$D$3:$D$140,MATCH(D433,Υλικά!$B$3:$B$140,0),1),""))</f>
        <v>gr</v>
      </c>
      <c r="F433" s="10">
        <f>IF(C433&lt;&gt;"",MATCH($C433,ΣυνδΑθρ!$A$2:$A$100,0),IF(D433&lt;&gt;"",MATCH($D433,Υλικά!$B$3:$B$130,0),0))</f>
        <v>86</v>
      </c>
      <c r="G433" s="3">
        <v>300</v>
      </c>
      <c r="H433" s="16">
        <f>IF($C433&lt;&gt;"",$G433*INDEX(ΣυνδΑθρ!$B$2:$B$96,$F433,1)/INDEX(ΣυνδΑθρ!$J$2:$J$96,$F433,1),IF($D433&lt;&gt;"",$G433*INDEX(Υλικά!$G$3:$G$130,$F433,1)/INDEX(Υλικά!$E$3:$E$130,$F433,1),0))</f>
        <v>3.6</v>
      </c>
      <c r="I433" s="17">
        <f>IF($C433&lt;&gt;"",$G433*INDEX(ΣυνδΑθρ!$C$2:$C$100,$F433,1)/INDEX(ΣυνδΑθρ!$J$2:$J$96,$F433,1),IF($D433&lt;&gt;"",$G433*INDEX(Υλικά!$H$3:$H$130,$F433,1)/INDEX(Υλικά!$E$3:$E$130,$F433,1),0))</f>
        <v>7.2</v>
      </c>
      <c r="J433" s="18">
        <f>IF($C433&lt;&gt;"",$G433*INDEX(ΣυνδΑθρ!$D$2:$D$96,$F433,1)/INDEX(ΣυνδΑθρ!$J$2:$J$96,$F433,1),IF($D433&lt;&gt;"",$G433*INDEX(Υλικά!$I$3:$I$130,$F433,1)/INDEX(Υλικά!$E$3:$E$130,$F433,1),0))</f>
        <v>0.9</v>
      </c>
      <c r="K433" s="16">
        <f>$H433*Ref!$B$2</f>
        <v>14.4</v>
      </c>
      <c r="L433" s="17">
        <f>$I433*Ref!$B$3</f>
        <v>28.8</v>
      </c>
      <c r="M433" s="18">
        <f>$J433*Ref!$B$4</f>
        <v>8.1</v>
      </c>
      <c r="N433" s="18">
        <f>IF($C433&lt;&gt;"",0,IF($D433&lt;&gt;"",$G433*INDEX(Υλικά!$J$3:$J$130,$F433,1)/INDEX(Υλικά!$E$3:$E$130,$F433,1),0))</f>
        <v>0</v>
      </c>
      <c r="O433" s="19">
        <f t="shared" si="7"/>
        <v>51.300000000000004</v>
      </c>
      <c r="P433" s="3"/>
    </row>
    <row r="434" spans="1:16" x14ac:dyDescent="0.35">
      <c r="A434" s="15">
        <v>44223</v>
      </c>
      <c r="B434" s="7">
        <v>0.5625</v>
      </c>
      <c r="C434" s="3"/>
      <c r="D434" s="3" t="s">
        <v>139</v>
      </c>
      <c r="E434" s="3" t="str">
        <f>IF(C434&lt;&gt;"",INDEX(ΣυνδΑθρ!$I$2:$I$96,MATCH(C434,ΣυνδΑθρ!$A$2:$A$100,0),1),IF(D434&lt;&gt;"",INDEX(Υλικά!$D$3:$D$140,MATCH(D434,Υλικά!$B$3:$B$140,0),1),""))</f>
        <v>gr</v>
      </c>
      <c r="F434" s="10">
        <f>IF(C434&lt;&gt;"",MATCH($C434,ΣυνδΑθρ!$A$2:$A$100,0),IF(D434&lt;&gt;"",MATCH($D434,Υλικά!$B$3:$B$130,0),0))</f>
        <v>54</v>
      </c>
      <c r="G434" s="3">
        <v>300</v>
      </c>
      <c r="H434" s="16">
        <f>IF($C434&lt;&gt;"",$G434*INDEX(ΣυνδΑθρ!$B$2:$B$96,$F434,1)/INDEX(ΣυνδΑθρ!$J$2:$J$96,$F434,1),IF($D434&lt;&gt;"",$G434*INDEX(Υλικά!$G$3:$G$130,$F434,1)/INDEX(Υλικά!$E$3:$E$130,$F434,1),0))</f>
        <v>8.4</v>
      </c>
      <c r="I434" s="17">
        <f>IF($C434&lt;&gt;"",$G434*INDEX(ΣυνδΑθρ!$C$2:$C$100,$F434,1)/INDEX(ΣυνδΑθρ!$J$2:$J$96,$F434,1),IF($D434&lt;&gt;"",$G434*INDEX(Υλικά!$H$3:$H$130,$F434,1)/INDEX(Υλικά!$E$3:$E$130,$F434,1),0))</f>
        <v>21</v>
      </c>
      <c r="J434" s="18">
        <f>IF($C434&lt;&gt;"",$G434*INDEX(ΣυνδΑθρ!$D$2:$D$96,$F434,1)/INDEX(ΣυνδΑθρ!$J$2:$J$96,$F434,1),IF($D434&lt;&gt;"",$G434*INDEX(Υλικά!$I$3:$I$130,$F434,1)/INDEX(Υλικά!$E$3:$E$130,$F434,1),0))</f>
        <v>0</v>
      </c>
      <c r="K434" s="16">
        <f>$H434*Ref!$B$2</f>
        <v>33.6</v>
      </c>
      <c r="L434" s="17">
        <f>$I434*Ref!$B$3</f>
        <v>84</v>
      </c>
      <c r="M434" s="18">
        <f>$J434*Ref!$B$4</f>
        <v>0</v>
      </c>
      <c r="N434" s="18">
        <f>IF($C434&lt;&gt;"",0,IF($D434&lt;&gt;"",$G434*INDEX(Υλικά!$J$3:$J$130,$F434,1)/INDEX(Υλικά!$E$3:$E$130,$F434,1),0))</f>
        <v>0</v>
      </c>
      <c r="O434" s="19">
        <f t="shared" si="7"/>
        <v>117.6</v>
      </c>
      <c r="P434" s="3"/>
    </row>
    <row r="435" spans="1:16" x14ac:dyDescent="0.35">
      <c r="A435" s="15">
        <v>44223</v>
      </c>
      <c r="B435" s="7">
        <v>0.5625</v>
      </c>
      <c r="C435" s="3" t="s">
        <v>166</v>
      </c>
      <c r="D435" s="3"/>
      <c r="E435" s="3" t="str">
        <f>IF(C435&lt;&gt;"",INDEX(ΣυνδΑθρ!$I$2:$I$96,MATCH(C435,ΣυνδΑθρ!$A$2:$A$100,0),1),IF(D435&lt;&gt;"",INDEX(Υλικά!$D$3:$D$140,MATCH(D435,Υλικά!$B$3:$B$140,0),1),""))</f>
        <v>gr</v>
      </c>
      <c r="F435" s="10">
        <f>IF(C435&lt;&gt;"",MATCH($C435,ΣυνδΑθρ!$A$2:$A$100,0),IF(D435&lt;&gt;"",MATCH($D435,Υλικά!$B$3:$B$130,0),0))</f>
        <v>19</v>
      </c>
      <c r="G435" s="3">
        <v>60</v>
      </c>
      <c r="H435" s="16">
        <f>IF($C435&lt;&gt;"",$G435*INDEX(ΣυνδΑθρ!$B$2:$B$96,$F435,1)/INDEX(ΣυνδΑθρ!$J$2:$J$96,$F435,1),IF($D435&lt;&gt;"",$G435*INDEX(Υλικά!$G$3:$G$130,$F435,1)/INDEX(Υλικά!$E$3:$E$130,$F435,1),0))</f>
        <v>4.3842857142857143</v>
      </c>
      <c r="I435" s="17">
        <f>IF($C435&lt;&gt;"",$G435*INDEX(ΣυνδΑθρ!$C$2:$C$100,$F435,1)/INDEX(ΣυνδΑθρ!$J$2:$J$96,$F435,1),IF($D435&lt;&gt;"",$G435*INDEX(Υλικά!$H$3:$H$130,$F435,1)/INDEX(Υλικά!$E$3:$E$130,$F435,1),0))</f>
        <v>27.899999999999995</v>
      </c>
      <c r="J435" s="18">
        <f>IF($C435&lt;&gt;"",$G435*INDEX(ΣυνδΑθρ!$D$2:$D$96,$F435,1)/INDEX(ΣυνδΑθρ!$J$2:$J$96,$F435,1),IF($D435&lt;&gt;"",$G435*INDEX(Υλικά!$I$3:$I$130,$F435,1)/INDEX(Υλικά!$E$3:$E$130,$F435,1),0))</f>
        <v>0.50142857142857145</v>
      </c>
      <c r="K435" s="16">
        <f>$H435*Ref!$B$2</f>
        <v>17.537142857142857</v>
      </c>
      <c r="L435" s="17">
        <f>$I435*Ref!$B$3</f>
        <v>111.59999999999998</v>
      </c>
      <c r="M435" s="18">
        <f>$J435*Ref!$B$4</f>
        <v>4.5128571428571433</v>
      </c>
      <c r="N435" s="18">
        <f>IF($C435&lt;&gt;"",0,IF($D435&lt;&gt;"",$G435*INDEX(Υλικά!$J$3:$J$130,$F435,1)/INDEX(Υλικά!$E$3:$E$130,$F435,1),0))</f>
        <v>0</v>
      </c>
      <c r="O435" s="19">
        <f t="shared" si="7"/>
        <v>133.64999999999998</v>
      </c>
      <c r="P435" s="3"/>
    </row>
    <row r="436" spans="1:16" x14ac:dyDescent="0.35">
      <c r="A436" s="15">
        <v>44223</v>
      </c>
      <c r="B436" s="7">
        <v>0.5625</v>
      </c>
      <c r="C436" s="3"/>
      <c r="D436" s="3" t="s">
        <v>46</v>
      </c>
      <c r="E436" s="3" t="str">
        <f>IF(C436&lt;&gt;"",INDEX(ΣυνδΑθρ!$I$2:$I$96,MATCH(C436,ΣυνδΑθρ!$A$2:$A$100,0),1),IF(D436&lt;&gt;"",INDEX(Υλικά!$D$3:$D$140,MATCH(D436,Υλικά!$B$3:$B$140,0),1),""))</f>
        <v>gr</v>
      </c>
      <c r="F436" s="10">
        <f>IF(C436&lt;&gt;"",MATCH($C436,ΣυνδΑθρ!$A$2:$A$100,0),IF(D436&lt;&gt;"",MATCH($D436,Υλικά!$B$3:$B$130,0),0))</f>
        <v>19</v>
      </c>
      <c r="G436" s="3">
        <v>40</v>
      </c>
      <c r="H436" s="16">
        <f>IF($C436&lt;&gt;"",$G436*INDEX(ΣυνδΑθρ!$B$2:$B$96,$F436,1)/INDEX(ΣυνδΑθρ!$J$2:$J$96,$F436,1),IF($D436&lt;&gt;"",$G436*INDEX(Υλικά!$G$3:$G$130,$F436,1)/INDEX(Υλικά!$E$3:$E$130,$F436,1),0))</f>
        <v>5.68</v>
      </c>
      <c r="I436" s="17">
        <f>IF($C436&lt;&gt;"",$G436*INDEX(ΣυνδΑθρ!$C$2:$C$100,$F436,1)/INDEX(ΣυνδΑθρ!$J$2:$J$96,$F436,1),IF($D436&lt;&gt;"",$G436*INDEX(Υλικά!$H$3:$H$130,$F436,1)/INDEX(Υλικά!$E$3:$E$130,$F436,1),0))</f>
        <v>1.64</v>
      </c>
      <c r="J436" s="18">
        <f>IF($C436&lt;&gt;"",$G436*INDEX(ΣυνδΑθρ!$D$2:$D$96,$F436,1)/INDEX(ΣυνδΑθρ!$J$2:$J$96,$F436,1),IF($D436&lt;&gt;"",$G436*INDEX(Υλικά!$I$3:$I$130,$F436,1)/INDEX(Υλικά!$E$3:$E$130,$F436,1),0))</f>
        <v>8.52</v>
      </c>
      <c r="K436" s="16">
        <f>$H436*Ref!$B$2</f>
        <v>22.72</v>
      </c>
      <c r="L436" s="17">
        <f>$I436*Ref!$B$3</f>
        <v>6.56</v>
      </c>
      <c r="M436" s="18">
        <f>$J436*Ref!$B$4</f>
        <v>76.679999999999993</v>
      </c>
      <c r="N436" s="18">
        <f>IF($C436&lt;&gt;"",0,IF($D436&lt;&gt;"",$G436*INDEX(Υλικά!$J$3:$J$130,$F436,1)/INDEX(Υλικά!$E$3:$E$130,$F436,1),0))</f>
        <v>0</v>
      </c>
      <c r="O436" s="19">
        <f t="shared" si="7"/>
        <v>105.96</v>
      </c>
      <c r="P436" s="3"/>
    </row>
    <row r="437" spans="1:16" x14ac:dyDescent="0.35">
      <c r="A437" s="15">
        <v>44223</v>
      </c>
      <c r="B437" s="7">
        <v>0.83333333333333337</v>
      </c>
      <c r="C437" s="3" t="s">
        <v>192</v>
      </c>
      <c r="D437" s="3"/>
      <c r="E437" s="3" t="str">
        <f>IF(C437&lt;&gt;"",INDEX(ΣυνδΑθρ!$I$2:$I$96,MATCH(C437,ΣυνδΑθρ!$A$2:$A$100,0),1),IF(D437&lt;&gt;"",INDEX(Υλικά!$D$3:$D$140,MATCH(D437,Υλικά!$B$3:$B$140,0),1),""))</f>
        <v>gr</v>
      </c>
      <c r="F437" s="10">
        <f>IF(C437&lt;&gt;"",MATCH($C437,ΣυνδΑθρ!$A$2:$A$100,0),IF(D437&lt;&gt;"",MATCH($D437,Υλικά!$B$3:$B$130,0),0))</f>
        <v>26</v>
      </c>
      <c r="G437" s="3">
        <v>600</v>
      </c>
      <c r="H437" s="16">
        <f>IF($C437&lt;&gt;"",$G437*INDEX(ΣυνδΑθρ!$B$2:$B$96,$F437,1)/INDEX(ΣυνδΑθρ!$J$2:$J$96,$F437,1),IF($D437&lt;&gt;"",$G437*INDEX(Υλικά!$G$3:$G$130,$F437,1)/INDEX(Υλικά!$E$3:$E$130,$F437,1),0))</f>
        <v>10.9</v>
      </c>
      <c r="I437" s="17">
        <f>IF($C437&lt;&gt;"",$G437*INDEX(ΣυνδΑθρ!$C$2:$C$100,$F437,1)/INDEX(ΣυνδΑθρ!$J$2:$J$96,$F437,1),IF($D437&lt;&gt;"",$G437*INDEX(Υλικά!$H$3:$H$130,$F437,1)/INDEX(Υλικά!$E$3:$E$130,$F437,1),0))</f>
        <v>45.2</v>
      </c>
      <c r="J437" s="18">
        <f>IF($C437&lt;&gt;"",$G437*INDEX(ΣυνδΑθρ!$D$2:$D$96,$F437,1)/INDEX(ΣυνδΑθρ!$J$2:$J$96,$F437,1),IF($D437&lt;&gt;"",$G437*INDEX(Υλικά!$I$3:$I$130,$F437,1)/INDEX(Υλικά!$E$3:$E$130,$F437,1),0))</f>
        <v>11.83</v>
      </c>
      <c r="K437" s="16">
        <f>$H437*Ref!$B$2</f>
        <v>43.6</v>
      </c>
      <c r="L437" s="17">
        <f>$I437*Ref!$B$3</f>
        <v>180.8</v>
      </c>
      <c r="M437" s="18">
        <f>$J437*Ref!$B$4</f>
        <v>106.47</v>
      </c>
      <c r="N437" s="18">
        <f>IF($C437&lt;&gt;"",0,IF($D437&lt;&gt;"",$G437*INDEX(Υλικά!$J$3:$J$130,$F437,1)/INDEX(Υλικά!$E$3:$E$130,$F437,1),0))</f>
        <v>0</v>
      </c>
      <c r="O437" s="19">
        <f t="shared" si="7"/>
        <v>330.87</v>
      </c>
      <c r="P437" s="3"/>
    </row>
    <row r="438" spans="1:16" x14ac:dyDescent="0.35">
      <c r="A438" s="15">
        <v>44223</v>
      </c>
      <c r="B438" s="7">
        <v>0.83333333333333337</v>
      </c>
      <c r="C438" s="3"/>
      <c r="D438" s="3" t="s">
        <v>63</v>
      </c>
      <c r="E438" s="3" t="str">
        <f>IF(C438&lt;&gt;"",INDEX(ΣυνδΑθρ!$I$2:$I$96,MATCH(C438,ΣυνδΑθρ!$A$2:$A$100,0),1),IF(D438&lt;&gt;"",INDEX(Υλικά!$D$3:$D$140,MATCH(D438,Υλικά!$B$3:$B$140,0),1),""))</f>
        <v>pc</v>
      </c>
      <c r="F438" s="10">
        <f>IF(C438&lt;&gt;"",MATCH($C438,ΣυνδΑθρ!$A$2:$A$100,0),IF(D438&lt;&gt;"",MATCH($D438,Υλικά!$B$3:$B$130,0),0))</f>
        <v>23</v>
      </c>
      <c r="G438" s="3">
        <v>1</v>
      </c>
      <c r="H438" s="16">
        <f>IF($C438&lt;&gt;"",$G438*INDEX(ΣυνδΑθρ!$B$2:$B$96,$F438,1)/INDEX(ΣυνδΑθρ!$J$2:$J$96,$F438,1),IF($D438&lt;&gt;"",$G438*INDEX(Υλικά!$G$3:$G$130,$F438,1)/INDEX(Υλικά!$E$3:$E$130,$F438,1),0))</f>
        <v>47</v>
      </c>
      <c r="I438" s="17">
        <f>IF($C438&lt;&gt;"",$G438*INDEX(ΣυνδΑθρ!$C$2:$C$100,$F438,1)/INDEX(ΣυνδΑθρ!$J$2:$J$96,$F438,1),IF($D438&lt;&gt;"",$G438*INDEX(Υλικά!$H$3:$H$130,$F438,1)/INDEX(Υλικά!$E$3:$E$130,$F438,1),0))</f>
        <v>0</v>
      </c>
      <c r="J438" s="18">
        <f>IF($C438&lt;&gt;"",$G438*INDEX(ΣυνδΑθρ!$D$2:$D$96,$F438,1)/INDEX(ΣυνδΑθρ!$J$2:$J$96,$F438,1),IF($D438&lt;&gt;"",$G438*INDEX(Υλικά!$I$3:$I$130,$F438,1)/INDEX(Υλικά!$E$3:$E$130,$F438,1),0))</f>
        <v>1.2</v>
      </c>
      <c r="K438" s="16">
        <f>$H438*Ref!$B$2</f>
        <v>188</v>
      </c>
      <c r="L438" s="17">
        <f>$I438*Ref!$B$3</f>
        <v>0</v>
      </c>
      <c r="M438" s="18">
        <f>$J438*Ref!$B$4</f>
        <v>10.799999999999999</v>
      </c>
      <c r="N438" s="18">
        <f>IF($C438&lt;&gt;"",0,IF($D438&lt;&gt;"",$G438*INDEX(Υλικά!$J$3:$J$130,$F438,1)/INDEX(Υλικά!$E$3:$E$130,$F438,1),0))</f>
        <v>0</v>
      </c>
      <c r="O438" s="19">
        <f t="shared" si="7"/>
        <v>198.8</v>
      </c>
      <c r="P438" s="3"/>
    </row>
    <row r="439" spans="1:16" x14ac:dyDescent="0.35">
      <c r="A439" s="15">
        <v>44223</v>
      </c>
      <c r="B439" s="7">
        <v>0.97916666666666663</v>
      </c>
      <c r="C439" s="3"/>
      <c r="D439" s="3" t="s">
        <v>32</v>
      </c>
      <c r="E439" s="3" t="str">
        <f>IF(C439&lt;&gt;"",INDEX(ΣυνδΑθρ!$I$2:$I$96,MATCH(C439,ΣυνδΑθρ!$A$2:$A$100,0),1),IF(D439&lt;&gt;"",INDEX(Υλικά!$D$3:$D$140,MATCH(D439,Υλικά!$B$3:$B$140,0),1),""))</f>
        <v>gr</v>
      </c>
      <c r="F439" s="10">
        <f>IF(C439&lt;&gt;"",MATCH($C439,ΣυνδΑθρ!$A$2:$A$100,0),IF(D439&lt;&gt;"",MATCH($D439,Υλικά!$B$3:$B$130,0),0))</f>
        <v>14</v>
      </c>
      <c r="G439" s="3">
        <v>150</v>
      </c>
      <c r="H439" s="16">
        <f>IF($C439&lt;&gt;"",$G439*INDEX(ΣυνδΑθρ!$B$2:$B$96,$F439,1)/INDEX(ΣυνδΑθρ!$J$2:$J$96,$F439,1),IF($D439&lt;&gt;"",$G439*INDEX(Υλικά!$G$3:$G$130,$F439,1)/INDEX(Υλικά!$E$3:$E$130,$F439,1),0))</f>
        <v>12</v>
      </c>
      <c r="I439" s="17">
        <f>IF($C439&lt;&gt;"",$G439*INDEX(ΣυνδΑθρ!$C$2:$C$100,$F439,1)/INDEX(ΣυνδΑθρ!$J$2:$J$96,$F439,1),IF($D439&lt;&gt;"",$G439*INDEX(Υλικά!$H$3:$H$130,$F439,1)/INDEX(Υλικά!$E$3:$E$130,$F439,1),0))</f>
        <v>6</v>
      </c>
      <c r="J439" s="18">
        <f>IF($C439&lt;&gt;"",$G439*INDEX(ΣυνδΑθρ!$D$2:$D$96,$F439,1)/INDEX(ΣυνδΑθρ!$J$2:$J$96,$F439,1),IF($D439&lt;&gt;"",$G439*INDEX(Υλικά!$I$3:$I$130,$F439,1)/INDEX(Υλικά!$E$3:$E$130,$F439,1),0))</f>
        <v>3</v>
      </c>
      <c r="K439" s="16">
        <f>$H439*Ref!$B$2</f>
        <v>48</v>
      </c>
      <c r="L439" s="17">
        <f>$I439*Ref!$B$3</f>
        <v>24</v>
      </c>
      <c r="M439" s="18">
        <f>$J439*Ref!$B$4</f>
        <v>27</v>
      </c>
      <c r="N439" s="18">
        <f>IF($C439&lt;&gt;"",0,IF($D439&lt;&gt;"",$G439*INDEX(Υλικά!$J$3:$J$130,$F439,1)/INDEX(Υλικά!$E$3:$E$130,$F439,1),0))</f>
        <v>0</v>
      </c>
      <c r="O439" s="19">
        <f t="shared" si="7"/>
        <v>99</v>
      </c>
      <c r="P439" s="3"/>
    </row>
    <row r="440" spans="1:16" x14ac:dyDescent="0.35">
      <c r="A440" s="15">
        <v>44223</v>
      </c>
      <c r="B440" s="7">
        <v>0.97916666666666663</v>
      </c>
      <c r="C440" s="3"/>
      <c r="D440" s="3" t="s">
        <v>187</v>
      </c>
      <c r="E440" s="3" t="str">
        <f>IF(C440&lt;&gt;"",INDEX(ΣυνδΑθρ!$I$2:$I$96,MATCH(C440,ΣυνδΑθρ!$A$2:$A$100,0),1),IF(D440&lt;&gt;"",INDEX(Υλικά!$D$3:$D$140,MATCH(D440,Υλικά!$B$3:$B$140,0),1),""))</f>
        <v>gr</v>
      </c>
      <c r="F440" s="10">
        <f>IF(C440&lt;&gt;"",MATCH($C440,ΣυνδΑθρ!$A$2:$A$100,0),IF(D440&lt;&gt;"",MATCH($D440,Υλικά!$B$3:$B$130,0),0))</f>
        <v>84</v>
      </c>
      <c r="G440" s="3">
        <v>150</v>
      </c>
      <c r="H440" s="16">
        <f>IF($C440&lt;&gt;"",$G440*INDEX(ΣυνδΑθρ!$B$2:$B$96,$F440,1)/INDEX(ΣυνδΑθρ!$J$2:$J$96,$F440,1),IF($D440&lt;&gt;"",$G440*INDEX(Υλικά!$G$3:$G$130,$F440,1)/INDEX(Υλικά!$E$3:$E$130,$F440,1),0))</f>
        <v>1.05</v>
      </c>
      <c r="I440" s="17">
        <f>IF($C440&lt;&gt;"",$G440*INDEX(ΣυνδΑθρ!$C$2:$C$100,$F440,1)/INDEX(ΣυνδΑθρ!$J$2:$J$96,$F440,1),IF($D440&lt;&gt;"",$G440*INDEX(Υλικά!$H$3:$H$130,$F440,1)/INDEX(Υλικά!$E$3:$E$130,$F440,1),0))</f>
        <v>18</v>
      </c>
      <c r="J440" s="18">
        <f>IF($C440&lt;&gt;"",$G440*INDEX(ΣυνδΑθρ!$D$2:$D$96,$F440,1)/INDEX(ΣυνδΑθρ!$J$2:$J$96,$F440,1),IF($D440&lt;&gt;"",$G440*INDEX(Υλικά!$I$3:$I$130,$F440,1)/INDEX(Υλικά!$E$3:$E$130,$F440,1),0))</f>
        <v>0.3</v>
      </c>
      <c r="K440" s="16">
        <f>$H440*Ref!$B$2</f>
        <v>4.2</v>
      </c>
      <c r="L440" s="17">
        <f>$I440*Ref!$B$3</f>
        <v>72</v>
      </c>
      <c r="M440" s="18">
        <f>$J440*Ref!$B$4</f>
        <v>2.6999999999999997</v>
      </c>
      <c r="N440" s="18">
        <f>IF($C440&lt;&gt;"",0,IF($D440&lt;&gt;"",$G440*INDEX(Υλικά!$J$3:$J$130,$F440,1)/INDEX(Υλικά!$E$3:$E$130,$F440,1),0))</f>
        <v>0</v>
      </c>
      <c r="O440" s="19">
        <f t="shared" si="7"/>
        <v>78.900000000000006</v>
      </c>
      <c r="P440" s="3"/>
    </row>
    <row r="441" spans="1:16" x14ac:dyDescent="0.35">
      <c r="A441" s="15">
        <v>44224</v>
      </c>
      <c r="B441" s="7">
        <v>0.375</v>
      </c>
      <c r="C441" s="3"/>
      <c r="D441" s="3" t="s">
        <v>58</v>
      </c>
      <c r="E441" s="3" t="str">
        <f>IF(C441&lt;&gt;"",INDEX(ΣυνδΑθρ!$I$2:$I$96,MATCH(C441,ΣυνδΑθρ!$A$2:$A$100,0),1),IF(D441&lt;&gt;"",INDEX(Υλικά!$D$3:$D$140,MATCH(D441,Υλικά!$B$3:$B$140,0),1),""))</f>
        <v>gr</v>
      </c>
      <c r="F441" s="10">
        <f>IF(C441&lt;&gt;"",MATCH($C441,ΣυνδΑθρ!$A$2:$A$100,0),IF(D441&lt;&gt;"",MATCH($D441,Υλικά!$B$3:$B$130,0),0))</f>
        <v>12</v>
      </c>
      <c r="G441" s="3">
        <v>250</v>
      </c>
      <c r="H441" s="16">
        <f>IF($C441&lt;&gt;"",$G441*INDEX(ΣυνδΑθρ!$B$2:$B$96,$F441,1)/INDEX(ΣυνδΑθρ!$J$2:$J$96,$F441,1),IF($D441&lt;&gt;"",$G441*INDEX(Υλικά!$G$3:$G$130,$F441,1)/INDEX(Υλικά!$E$3:$E$130,$F441,1),0))</f>
        <v>8.25</v>
      </c>
      <c r="I441" s="17">
        <f>IF($C441&lt;&gt;"",$G441*INDEX(ΣυνδΑθρ!$C$2:$C$100,$F441,1)/INDEX(ΣυνδΑθρ!$J$2:$J$96,$F441,1),IF($D441&lt;&gt;"",$G441*INDEX(Υλικά!$H$3:$H$130,$F441,1)/INDEX(Υλικά!$E$3:$E$130,$F441,1),0))</f>
        <v>11.75</v>
      </c>
      <c r="J441" s="18">
        <f>IF($C441&lt;&gt;"",$G441*INDEX(ΣυνδΑθρ!$D$2:$D$96,$F441,1)/INDEX(ΣυνδΑθρ!$J$2:$J$96,$F441,1),IF($D441&lt;&gt;"",$G441*INDEX(Υλικά!$I$3:$I$130,$F441,1)/INDEX(Υλικά!$E$3:$E$130,$F441,1),0))</f>
        <v>3.75</v>
      </c>
      <c r="K441" s="16">
        <f>$H441*Ref!$B$2</f>
        <v>33</v>
      </c>
      <c r="L441" s="17">
        <f>$I441*Ref!$B$3</f>
        <v>47</v>
      </c>
      <c r="M441" s="18">
        <f>$J441*Ref!$B$4</f>
        <v>33.75</v>
      </c>
      <c r="N441" s="18">
        <f>IF($C441&lt;&gt;"",0,IF($D441&lt;&gt;"",$G441*INDEX(Υλικά!$J$3:$J$130,$F441,1)/INDEX(Υλικά!$E$3:$E$130,$F441,1),0))</f>
        <v>0</v>
      </c>
      <c r="O441" s="19">
        <f t="shared" si="7"/>
        <v>113.75</v>
      </c>
      <c r="P441" s="3"/>
    </row>
    <row r="442" spans="1:16" x14ac:dyDescent="0.35">
      <c r="A442" s="15">
        <v>44224</v>
      </c>
      <c r="B442" s="7">
        <v>0.375</v>
      </c>
      <c r="C442" s="3"/>
      <c r="D442" s="3" t="s">
        <v>185</v>
      </c>
      <c r="E442" s="3" t="str">
        <f>IF(C442&lt;&gt;"",INDEX(ΣυνδΑθρ!$I$2:$I$96,MATCH(C442,ΣυνδΑθρ!$A$2:$A$100,0),1),IF(D442&lt;&gt;"",INDEX(Υλικά!$D$3:$D$140,MATCH(D442,Υλικά!$B$3:$B$140,0),1),""))</f>
        <v>gr</v>
      </c>
      <c r="F442" s="10">
        <f>IF(C442&lt;&gt;"",MATCH($C442,ΣυνδΑθρ!$A$2:$A$100,0),IF(D442&lt;&gt;"",MATCH($D442,Υλικά!$B$3:$B$130,0),0))</f>
        <v>82</v>
      </c>
      <c r="G442" s="3">
        <v>80</v>
      </c>
      <c r="H442" s="16">
        <f>IF($C442&lt;&gt;"",$G442*INDEX(ΣυνδΑθρ!$B$2:$B$96,$F442,1)/INDEX(ΣυνδΑθρ!$J$2:$J$96,$F442,1),IF($D442&lt;&gt;"",$G442*INDEX(Υλικά!$G$3:$G$130,$F442,1)/INDEX(Υλικά!$E$3:$E$130,$F442,1),0))</f>
        <v>7.12</v>
      </c>
      <c r="I442" s="17">
        <f>IF($C442&lt;&gt;"",$G442*INDEX(ΣυνδΑθρ!$C$2:$C$100,$F442,1)/INDEX(ΣυνδΑθρ!$J$2:$J$96,$F442,1),IF($D442&lt;&gt;"",$G442*INDEX(Υλικά!$H$3:$H$130,$F442,1)/INDEX(Υλικά!$E$3:$E$130,$F442,1),0))</f>
        <v>37.76</v>
      </c>
      <c r="J442" s="18">
        <f>IF($C442&lt;&gt;"",$G442*INDEX(ΣυνδΑθρ!$D$2:$D$96,$F442,1)/INDEX(ΣυνδΑθρ!$J$2:$J$96,$F442,1),IF($D442&lt;&gt;"",$G442*INDEX(Υλικά!$I$3:$I$130,$F442,1)/INDEX(Υλικά!$E$3:$E$130,$F442,1),0))</f>
        <v>1.36</v>
      </c>
      <c r="K442" s="16">
        <f>$H442*Ref!$B$2</f>
        <v>28.48</v>
      </c>
      <c r="L442" s="17">
        <f>$I442*Ref!$B$3</f>
        <v>151.04</v>
      </c>
      <c r="M442" s="18">
        <f>$J442*Ref!$B$4</f>
        <v>12.24</v>
      </c>
      <c r="N442" s="18">
        <f>IF($C442&lt;&gt;"",0,IF($D442&lt;&gt;"",$G442*INDEX(Υλικά!$J$3:$J$130,$F442,1)/INDEX(Υλικά!$E$3:$E$130,$F442,1),0))</f>
        <v>0</v>
      </c>
      <c r="O442" s="19">
        <f t="shared" si="7"/>
        <v>191.76</v>
      </c>
      <c r="P442" s="3"/>
    </row>
    <row r="443" spans="1:16" x14ac:dyDescent="0.35">
      <c r="A443" s="15">
        <v>44224</v>
      </c>
      <c r="B443" s="7">
        <v>0.375</v>
      </c>
      <c r="C443" s="3"/>
      <c r="D443" s="3" t="s">
        <v>14</v>
      </c>
      <c r="E443" s="3" t="str">
        <f>IF(C443&lt;&gt;"",INDEX(ΣυνδΑθρ!$I$2:$I$96,MATCH(C443,ΣυνδΑθρ!$A$2:$A$100,0),1),IF(D443&lt;&gt;"",INDEX(Υλικά!$D$3:$D$140,MATCH(D443,Υλικά!$B$3:$B$140,0),1),""))</f>
        <v>slc</v>
      </c>
      <c r="F443" s="10">
        <f>IF(C443&lt;&gt;"",MATCH($C443,ΣυνδΑθρ!$A$2:$A$100,0),IF(D443&lt;&gt;"",MATCH($D443,Υλικά!$B$3:$B$130,0),0))</f>
        <v>7</v>
      </c>
      <c r="G443" s="3">
        <v>4.5</v>
      </c>
      <c r="H443" s="16">
        <f>IF($C443&lt;&gt;"",$G443*INDEX(ΣυνδΑθρ!$B$2:$B$96,$F443,1)/INDEX(ΣυνδΑθρ!$J$2:$J$96,$F443,1),IF($D443&lt;&gt;"",$G443*INDEX(Υλικά!$G$3:$G$130,$F443,1)/INDEX(Υλικά!$E$3:$E$130,$F443,1),0))</f>
        <v>12.6</v>
      </c>
      <c r="I443" s="17">
        <f>IF($C443&lt;&gt;"",$G443*INDEX(ΣυνδΑθρ!$C$2:$C$100,$F443,1)/INDEX(ΣυνδΑθρ!$J$2:$J$96,$F443,1),IF($D443&lt;&gt;"",$G443*INDEX(Υλικά!$H$3:$H$130,$F443,1)/INDEX(Υλικά!$E$3:$E$130,$F443,1),0))</f>
        <v>3.6</v>
      </c>
      <c r="J443" s="18">
        <f>IF($C443&lt;&gt;"",$G443*INDEX(ΣυνδΑθρ!$D$2:$D$96,$F443,1)/INDEX(ΣυνδΑθρ!$J$2:$J$96,$F443,1),IF($D443&lt;&gt;"",$G443*INDEX(Υλικά!$I$3:$I$130,$F443,1)/INDEX(Υλικά!$E$3:$E$130,$F443,1),0))</f>
        <v>1.8</v>
      </c>
      <c r="K443" s="16">
        <f>$H443*Ref!$B$2</f>
        <v>50.4</v>
      </c>
      <c r="L443" s="17">
        <f>$I443*Ref!$B$3</f>
        <v>14.4</v>
      </c>
      <c r="M443" s="18">
        <f>$J443*Ref!$B$4</f>
        <v>16.2</v>
      </c>
      <c r="N443" s="18">
        <f>IF($C443&lt;&gt;"",0,IF($D443&lt;&gt;"",$G443*INDEX(Υλικά!$J$3:$J$130,$F443,1)/INDEX(Υλικά!$E$3:$E$130,$F443,1),0))</f>
        <v>0</v>
      </c>
      <c r="O443" s="19">
        <f t="shared" si="7"/>
        <v>81</v>
      </c>
      <c r="P443" s="3"/>
    </row>
    <row r="444" spans="1:16" x14ac:dyDescent="0.35">
      <c r="A444" s="15">
        <v>44224</v>
      </c>
      <c r="B444" s="7">
        <v>0.60416666666666663</v>
      </c>
      <c r="C444" s="3"/>
      <c r="D444" s="3" t="s">
        <v>80</v>
      </c>
      <c r="E444" s="3" t="str">
        <f>IF(C444&lt;&gt;"",INDEX(ΣυνδΑθρ!$I$2:$I$96,MATCH(C444,ΣυνδΑθρ!$A$2:$A$100,0),1),IF(D444&lt;&gt;"",INDEX(Υλικά!$D$3:$D$140,MATCH(D444,Υλικά!$B$3:$B$140,0),1),""))</f>
        <v>gr</v>
      </c>
      <c r="F444" s="10">
        <f>IF(C444&lt;&gt;"",MATCH($C444,ΣυνδΑθρ!$A$2:$A$100,0),IF(D444&lt;&gt;"",MATCH($D444,Υλικά!$B$3:$B$130,0),0))</f>
        <v>32</v>
      </c>
      <c r="G444" s="3">
        <v>200</v>
      </c>
      <c r="H444" s="16">
        <f>IF($C444&lt;&gt;"",$G444*INDEX(ΣυνδΑθρ!$B$2:$B$96,$F444,1)/INDEX(ΣυνδΑθρ!$J$2:$J$96,$F444,1),IF($D444&lt;&gt;"",$G444*INDEX(Υλικά!$G$3:$G$130,$F444,1)/INDEX(Υλικά!$E$3:$E$130,$F444,1),0))</f>
        <v>62</v>
      </c>
      <c r="I444" s="17">
        <f>IF($C444&lt;&gt;"",$G444*INDEX(ΣυνδΑθρ!$C$2:$C$100,$F444,1)/INDEX(ΣυνδΑθρ!$J$2:$J$96,$F444,1),IF($D444&lt;&gt;"",$G444*INDEX(Υλικά!$H$3:$H$130,$F444,1)/INDEX(Υλικά!$E$3:$E$130,$F444,1),0))</f>
        <v>0</v>
      </c>
      <c r="J444" s="18">
        <f>IF($C444&lt;&gt;"",$G444*INDEX(ΣυνδΑθρ!$D$2:$D$96,$F444,1)/INDEX(ΣυνδΑθρ!$J$2:$J$96,$F444,1),IF($D444&lt;&gt;"",$G444*INDEX(Υλικά!$I$3:$I$130,$F444,1)/INDEX(Υλικά!$E$3:$E$130,$F444,1),0))</f>
        <v>7.2</v>
      </c>
      <c r="K444" s="16">
        <f>$H444*Ref!$B$2</f>
        <v>248</v>
      </c>
      <c r="L444" s="17">
        <f>$I444*Ref!$B$3</f>
        <v>0</v>
      </c>
      <c r="M444" s="18">
        <f>$J444*Ref!$B$4</f>
        <v>64.8</v>
      </c>
      <c r="N444" s="18">
        <f>IF($C444&lt;&gt;"",0,IF($D444&lt;&gt;"",$G444*INDEX(Υλικά!$J$3:$J$130,$F444,1)/INDEX(Υλικά!$E$3:$E$130,$F444,1),0))</f>
        <v>0</v>
      </c>
      <c r="O444" s="19">
        <f t="shared" si="7"/>
        <v>312.8</v>
      </c>
      <c r="P444" s="3"/>
    </row>
    <row r="445" spans="1:16" x14ac:dyDescent="0.35">
      <c r="A445" s="15">
        <v>44224</v>
      </c>
      <c r="B445" s="7">
        <v>0.60416666666666663</v>
      </c>
      <c r="C445" s="3" t="s">
        <v>193</v>
      </c>
      <c r="D445" s="3"/>
      <c r="E445" s="3" t="str">
        <f>IF(C445&lt;&gt;"",INDEX(ΣυνδΑθρ!$I$2:$I$96,MATCH(C445,ΣυνδΑθρ!$A$2:$A$100,0),1),IF(D445&lt;&gt;"",INDEX(Υλικά!$D$3:$D$140,MATCH(D445,Υλικά!$B$3:$B$140,0),1),""))</f>
        <v>gr</v>
      </c>
      <c r="F445" s="10">
        <f>IF(C445&lt;&gt;"",MATCH($C445,ΣυνδΑθρ!$A$2:$A$100,0),IF(D445&lt;&gt;"",MATCH($D445,Υλικά!$B$3:$B$130,0),0))</f>
        <v>27</v>
      </c>
      <c r="G445" s="3">
        <v>200</v>
      </c>
      <c r="H445" s="16">
        <f>IF($C445&lt;&gt;"",$G445*INDEX(ΣυνδΑθρ!$B$2:$B$96,$F445,1)/INDEX(ΣυνδΑθρ!$J$2:$J$96,$F445,1),IF($D445&lt;&gt;"",$G445*INDEX(Υλικά!$G$3:$G$130,$F445,1)/INDEX(Υλικά!$E$3:$E$130,$F445,1),0))</f>
        <v>4.9366666666666665</v>
      </c>
      <c r="I445" s="17">
        <f>IF($C445&lt;&gt;"",$G445*INDEX(ΣυνδΑθρ!$C$2:$C$100,$F445,1)/INDEX(ΣυνδΑθρ!$J$2:$J$96,$F445,1),IF($D445&lt;&gt;"",$G445*INDEX(Υλικά!$H$3:$H$130,$F445,1)/INDEX(Υλικά!$E$3:$E$130,$F445,1),0))</f>
        <v>13.956666666666667</v>
      </c>
      <c r="J445" s="18">
        <f>IF($C445&lt;&gt;"",$G445*INDEX(ΣυνδΑθρ!$D$2:$D$96,$F445,1)/INDEX(ΣυνδΑθρ!$J$2:$J$96,$F445,1),IF($D445&lt;&gt;"",$G445*INDEX(Υλικά!$I$3:$I$130,$F445,1)/INDEX(Υλικά!$E$3:$E$130,$F445,1),0))</f>
        <v>15.03</v>
      </c>
      <c r="K445" s="16">
        <f>$H445*Ref!$B$2</f>
        <v>19.746666666666666</v>
      </c>
      <c r="L445" s="17">
        <f>$I445*Ref!$B$3</f>
        <v>55.826666666666668</v>
      </c>
      <c r="M445" s="18">
        <f>$J445*Ref!$B$4</f>
        <v>135.26999999999998</v>
      </c>
      <c r="N445" s="18">
        <f>IF($C445&lt;&gt;"",0,IF($D445&lt;&gt;"",$G445*INDEX(Υλικά!$J$3:$J$130,$F445,1)/INDEX(Υλικά!$E$3:$E$130,$F445,1),0))</f>
        <v>0</v>
      </c>
      <c r="O445" s="19">
        <f t="shared" si="7"/>
        <v>210.84333333333331</v>
      </c>
      <c r="P445" s="3"/>
    </row>
    <row r="446" spans="1:16" x14ac:dyDescent="0.35">
      <c r="A446" s="15">
        <v>44224</v>
      </c>
      <c r="B446" s="7">
        <v>0.875</v>
      </c>
      <c r="C446" s="3"/>
      <c r="D446" s="3" t="s">
        <v>190</v>
      </c>
      <c r="E446" s="3" t="str">
        <f>IF(C446&lt;&gt;"",INDEX(ΣυνδΑθρ!$I$2:$I$96,MATCH(C446,ΣυνδΑθρ!$A$2:$A$100,0),1),IF(D446&lt;&gt;"",INDEX(Υλικά!$D$3:$D$140,MATCH(D446,Υλικά!$B$3:$B$140,0),1),""))</f>
        <v>gr</v>
      </c>
      <c r="F446" s="10">
        <f>IF(C446&lt;&gt;"",MATCH($C446,ΣυνδΑθρ!$A$2:$A$100,0),IF(D446&lt;&gt;"",MATCH($D446,Υλικά!$B$3:$B$130,0),0))</f>
        <v>86</v>
      </c>
      <c r="G446" s="3">
        <v>300</v>
      </c>
      <c r="H446" s="16">
        <f>IF($C446&lt;&gt;"",$G446*INDEX(ΣυνδΑθρ!$B$2:$B$96,$F446,1)/INDEX(ΣυνδΑθρ!$J$2:$J$96,$F446,1),IF($D446&lt;&gt;"",$G446*INDEX(Υλικά!$G$3:$G$130,$F446,1)/INDEX(Υλικά!$E$3:$E$130,$F446,1),0))</f>
        <v>3.6</v>
      </c>
      <c r="I446" s="17">
        <f>IF($C446&lt;&gt;"",$G446*INDEX(ΣυνδΑθρ!$C$2:$C$100,$F446,1)/INDEX(ΣυνδΑθρ!$J$2:$J$96,$F446,1),IF($D446&lt;&gt;"",$G446*INDEX(Υλικά!$H$3:$H$130,$F446,1)/INDEX(Υλικά!$E$3:$E$130,$F446,1),0))</f>
        <v>7.2</v>
      </c>
      <c r="J446" s="18">
        <f>IF($C446&lt;&gt;"",$G446*INDEX(ΣυνδΑθρ!$D$2:$D$96,$F446,1)/INDEX(ΣυνδΑθρ!$J$2:$J$96,$F446,1),IF($D446&lt;&gt;"",$G446*INDEX(Υλικά!$I$3:$I$130,$F446,1)/INDEX(Υλικά!$E$3:$E$130,$F446,1),0))</f>
        <v>0.9</v>
      </c>
      <c r="K446" s="16">
        <f>$H446*Ref!$B$2</f>
        <v>14.4</v>
      </c>
      <c r="L446" s="17">
        <f>$I446*Ref!$B$3</f>
        <v>28.8</v>
      </c>
      <c r="M446" s="18">
        <f>$J446*Ref!$B$4</f>
        <v>8.1</v>
      </c>
      <c r="N446" s="18">
        <f>IF($C446&lt;&gt;"",0,IF($D446&lt;&gt;"",$G446*INDEX(Υλικά!$J$3:$J$130,$F446,1)/INDEX(Υλικά!$E$3:$E$130,$F446,1),0))</f>
        <v>0</v>
      </c>
      <c r="O446" s="19">
        <f t="shared" si="7"/>
        <v>51.300000000000004</v>
      </c>
      <c r="P446" s="3"/>
    </row>
    <row r="447" spans="1:16" x14ac:dyDescent="0.35">
      <c r="A447" s="15">
        <v>44224</v>
      </c>
      <c r="B447" s="7">
        <v>0.875</v>
      </c>
      <c r="C447" s="3"/>
      <c r="D447" s="3" t="s">
        <v>8</v>
      </c>
      <c r="E447" s="3" t="str">
        <f>IF(C447&lt;&gt;"",INDEX(ΣυνδΑθρ!$I$2:$I$96,MATCH(C447,ΣυνδΑθρ!$A$2:$A$100,0),1),IF(D447&lt;&gt;"",INDEX(Υλικά!$D$3:$D$140,MATCH(D447,Υλικά!$B$3:$B$140,0),1),""))</f>
        <v>gr</v>
      </c>
      <c r="F447" s="10">
        <f>IF(C447&lt;&gt;"",MATCH($C447,ΣυνδΑθρ!$A$2:$A$100,0),IF(D447&lt;&gt;"",MATCH($D447,Υλικά!$B$3:$B$130,0),0))</f>
        <v>3</v>
      </c>
      <c r="G447" s="3">
        <v>10</v>
      </c>
      <c r="H447" s="16">
        <f>IF($C447&lt;&gt;"",$G447*INDEX(ΣυνδΑθρ!$B$2:$B$96,$F447,1)/INDEX(ΣυνδΑθρ!$J$2:$J$96,$F447,1),IF($D447&lt;&gt;"",$G447*INDEX(Υλικά!$G$3:$G$130,$F447,1)/INDEX(Υλικά!$E$3:$E$130,$F447,1),0))</f>
        <v>0</v>
      </c>
      <c r="I447" s="17">
        <f>IF($C447&lt;&gt;"",$G447*INDEX(ΣυνδΑθρ!$C$2:$C$100,$F447,1)/INDEX(ΣυνδΑθρ!$J$2:$J$96,$F447,1),IF($D447&lt;&gt;"",$G447*INDEX(Υλικά!$H$3:$H$130,$F447,1)/INDEX(Υλικά!$E$3:$E$130,$F447,1),0))</f>
        <v>0</v>
      </c>
      <c r="J447" s="18">
        <f>IF($C447&lt;&gt;"",$G447*INDEX(ΣυνδΑθρ!$D$2:$D$96,$F447,1)/INDEX(ΣυνδΑθρ!$J$2:$J$96,$F447,1),IF($D447&lt;&gt;"",$G447*INDEX(Υλικά!$I$3:$I$130,$F447,1)/INDEX(Υλικά!$E$3:$E$130,$F447,1),0))</f>
        <v>9.33</v>
      </c>
      <c r="K447" s="16">
        <f>$H447*Ref!$B$2</f>
        <v>0</v>
      </c>
      <c r="L447" s="17">
        <f>$I447*Ref!$B$3</f>
        <v>0</v>
      </c>
      <c r="M447" s="18">
        <f>$J447*Ref!$B$4</f>
        <v>83.97</v>
      </c>
      <c r="N447" s="18">
        <f>IF($C447&lt;&gt;"",0,IF($D447&lt;&gt;"",$G447*INDEX(Υλικά!$J$3:$J$130,$F447,1)/INDEX(Υλικά!$E$3:$E$130,$F447,1),0))</f>
        <v>0</v>
      </c>
      <c r="O447" s="19">
        <f t="shared" si="7"/>
        <v>83.97</v>
      </c>
      <c r="P447" s="3"/>
    </row>
    <row r="448" spans="1:16" x14ac:dyDescent="0.35">
      <c r="A448" s="15">
        <v>44224</v>
      </c>
      <c r="B448" s="7">
        <v>0.875</v>
      </c>
      <c r="C448" s="3"/>
      <c r="D448" s="3" t="s">
        <v>46</v>
      </c>
      <c r="E448" s="3" t="str">
        <f>IF(C448&lt;&gt;"",INDEX(ΣυνδΑθρ!$I$2:$I$96,MATCH(C448,ΣυνδΑθρ!$A$2:$A$100,0),1),IF(D448&lt;&gt;"",INDEX(Υλικά!$D$3:$D$140,MATCH(D448,Υλικά!$B$3:$B$140,0),1),""))</f>
        <v>gr</v>
      </c>
      <c r="F448" s="10">
        <f>IF(C448&lt;&gt;"",MATCH($C448,ΣυνδΑθρ!$A$2:$A$100,0),IF(D448&lt;&gt;"",MATCH($D448,Υλικά!$B$3:$B$130,0),0))</f>
        <v>19</v>
      </c>
      <c r="G448" s="3">
        <v>60</v>
      </c>
      <c r="H448" s="16">
        <f>IF($C448&lt;&gt;"",$G448*INDEX(ΣυνδΑθρ!$B$2:$B$96,$F448,1)/INDEX(ΣυνδΑθρ!$J$2:$J$96,$F448,1),IF($D448&lt;&gt;"",$G448*INDEX(Υλικά!$G$3:$G$130,$F448,1)/INDEX(Υλικά!$E$3:$E$130,$F448,1),0))</f>
        <v>8.52</v>
      </c>
      <c r="I448" s="17">
        <f>IF($C448&lt;&gt;"",$G448*INDEX(ΣυνδΑθρ!$C$2:$C$100,$F448,1)/INDEX(ΣυνδΑθρ!$J$2:$J$96,$F448,1),IF($D448&lt;&gt;"",$G448*INDEX(Υλικά!$H$3:$H$130,$F448,1)/INDEX(Υλικά!$E$3:$E$130,$F448,1),0))</f>
        <v>2.4599999999999995</v>
      </c>
      <c r="J448" s="18">
        <f>IF($C448&lt;&gt;"",$G448*INDEX(ΣυνδΑθρ!$D$2:$D$96,$F448,1)/INDEX(ΣυνδΑθρ!$J$2:$J$96,$F448,1),IF($D448&lt;&gt;"",$G448*INDEX(Υλικά!$I$3:$I$130,$F448,1)/INDEX(Υλικά!$E$3:$E$130,$F448,1),0))</f>
        <v>12.78</v>
      </c>
      <c r="K448" s="16">
        <f>$H448*Ref!$B$2</f>
        <v>34.08</v>
      </c>
      <c r="L448" s="17">
        <f>$I448*Ref!$B$3</f>
        <v>9.8399999999999981</v>
      </c>
      <c r="M448" s="18">
        <f>$J448*Ref!$B$4</f>
        <v>115.02</v>
      </c>
      <c r="N448" s="18">
        <f>IF($C448&lt;&gt;"",0,IF($D448&lt;&gt;"",$G448*INDEX(Υλικά!$J$3:$J$130,$F448,1)/INDEX(Υλικά!$E$3:$E$130,$F448,1),0))</f>
        <v>0</v>
      </c>
      <c r="O448" s="19">
        <f t="shared" si="7"/>
        <v>158.94</v>
      </c>
      <c r="P448" s="3"/>
    </row>
    <row r="449" spans="1:16" x14ac:dyDescent="0.35">
      <c r="A449" s="15">
        <v>44224</v>
      </c>
      <c r="B449" s="7">
        <v>0.95833333333333337</v>
      </c>
      <c r="C449" s="3"/>
      <c r="D449" s="3" t="s">
        <v>187</v>
      </c>
      <c r="E449" s="3" t="str">
        <f>IF(C449&lt;&gt;"",INDEX(ΣυνδΑθρ!$I$2:$I$96,MATCH(C449,ΣυνδΑθρ!$A$2:$A$100,0),1),IF(D449&lt;&gt;"",INDEX(Υλικά!$D$3:$D$140,MATCH(D449,Υλικά!$B$3:$B$140,0),1),""))</f>
        <v>gr</v>
      </c>
      <c r="F449" s="10">
        <f>IF(C449&lt;&gt;"",MATCH($C449,ΣυνδΑθρ!$A$2:$A$100,0),IF(D449&lt;&gt;"",MATCH($D449,Υλικά!$B$3:$B$130,0),0))</f>
        <v>84</v>
      </c>
      <c r="G449" s="3">
        <v>220</v>
      </c>
      <c r="H449" s="16">
        <f>IF($C449&lt;&gt;"",$G449*INDEX(ΣυνδΑθρ!$B$2:$B$96,$F449,1)/INDEX(ΣυνδΑθρ!$J$2:$J$96,$F449,1),IF($D449&lt;&gt;"",$G449*INDEX(Υλικά!$G$3:$G$130,$F449,1)/INDEX(Υλικά!$E$3:$E$130,$F449,1),0))</f>
        <v>1.54</v>
      </c>
      <c r="I449" s="17">
        <f>IF($C449&lt;&gt;"",$G449*INDEX(ΣυνδΑθρ!$C$2:$C$100,$F449,1)/INDEX(ΣυνδΑθρ!$J$2:$J$96,$F449,1),IF($D449&lt;&gt;"",$G449*INDEX(Υλικά!$H$3:$H$130,$F449,1)/INDEX(Υλικά!$E$3:$E$130,$F449,1),0))</f>
        <v>26.4</v>
      </c>
      <c r="J449" s="18">
        <f>IF($C449&lt;&gt;"",$G449*INDEX(ΣυνδΑθρ!$D$2:$D$96,$F449,1)/INDEX(ΣυνδΑθρ!$J$2:$J$96,$F449,1),IF($D449&lt;&gt;"",$G449*INDEX(Υλικά!$I$3:$I$130,$F449,1)/INDEX(Υλικά!$E$3:$E$130,$F449,1),0))</f>
        <v>0.44</v>
      </c>
      <c r="K449" s="16">
        <f>$H449*Ref!$B$2</f>
        <v>6.16</v>
      </c>
      <c r="L449" s="17">
        <f>$I449*Ref!$B$3</f>
        <v>105.6</v>
      </c>
      <c r="M449" s="18">
        <f>$J449*Ref!$B$4</f>
        <v>3.96</v>
      </c>
      <c r="N449" s="18">
        <f>IF($C449&lt;&gt;"",0,IF($D449&lt;&gt;"",$G449*INDEX(Υλικά!$J$3:$J$130,$F449,1)/INDEX(Υλικά!$E$3:$E$130,$F449,1),0))</f>
        <v>0</v>
      </c>
      <c r="O449" s="19">
        <f t="shared" si="7"/>
        <v>115.71999999999998</v>
      </c>
      <c r="P449" s="3"/>
    </row>
    <row r="450" spans="1:16" x14ac:dyDescent="0.35">
      <c r="A450" s="15">
        <v>44224</v>
      </c>
      <c r="B450" s="7">
        <v>0.95833333333333337</v>
      </c>
      <c r="C450" s="3"/>
      <c r="D450" s="3" t="s">
        <v>32</v>
      </c>
      <c r="E450" s="3" t="str">
        <f>IF(C450&lt;&gt;"",INDEX(ΣυνδΑθρ!$I$2:$I$96,MATCH(C450,ΣυνδΑθρ!$A$2:$A$100,0),1),IF(D450&lt;&gt;"",INDEX(Υλικά!$D$3:$D$140,MATCH(D450,Υλικά!$B$3:$B$140,0),1),""))</f>
        <v>gr</v>
      </c>
      <c r="F450" s="10">
        <f>IF(C450&lt;&gt;"",MATCH($C450,ΣυνδΑθρ!$A$2:$A$100,0),IF(D450&lt;&gt;"",MATCH($D450,Υλικά!$B$3:$B$130,0),0))</f>
        <v>14</v>
      </c>
      <c r="G450" s="3">
        <v>150</v>
      </c>
      <c r="H450" s="16">
        <f>IF($C450&lt;&gt;"",$G450*INDEX(ΣυνδΑθρ!$B$2:$B$96,$F450,1)/INDEX(ΣυνδΑθρ!$J$2:$J$96,$F450,1),IF($D450&lt;&gt;"",$G450*INDEX(Υλικά!$G$3:$G$130,$F450,1)/INDEX(Υλικά!$E$3:$E$130,$F450,1),0))</f>
        <v>12</v>
      </c>
      <c r="I450" s="17">
        <f>IF($C450&lt;&gt;"",$G450*INDEX(ΣυνδΑθρ!$C$2:$C$100,$F450,1)/INDEX(ΣυνδΑθρ!$J$2:$J$96,$F450,1),IF($D450&lt;&gt;"",$G450*INDEX(Υλικά!$H$3:$H$130,$F450,1)/INDEX(Υλικά!$E$3:$E$130,$F450,1),0))</f>
        <v>6</v>
      </c>
      <c r="J450" s="18">
        <f>IF($C450&lt;&gt;"",$G450*INDEX(ΣυνδΑθρ!$D$2:$D$96,$F450,1)/INDEX(ΣυνδΑθρ!$J$2:$J$96,$F450,1),IF($D450&lt;&gt;"",$G450*INDEX(Υλικά!$I$3:$I$130,$F450,1)/INDEX(Υλικά!$E$3:$E$130,$F450,1),0))</f>
        <v>3</v>
      </c>
      <c r="K450" s="16">
        <f>$H450*Ref!$B$2</f>
        <v>48</v>
      </c>
      <c r="L450" s="17">
        <f>$I450*Ref!$B$3</f>
        <v>24</v>
      </c>
      <c r="M450" s="18">
        <f>$J450*Ref!$B$4</f>
        <v>27</v>
      </c>
      <c r="N450" s="18">
        <f>IF($C450&lt;&gt;"",0,IF($D450&lt;&gt;"",$G450*INDEX(Υλικά!$J$3:$J$130,$F450,1)/INDEX(Υλικά!$E$3:$E$130,$F450,1),0))</f>
        <v>0</v>
      </c>
      <c r="O450" s="19">
        <f t="shared" si="7"/>
        <v>99</v>
      </c>
      <c r="P450" s="3"/>
    </row>
    <row r="451" spans="1:16" x14ac:dyDescent="0.35">
      <c r="A451" s="15">
        <v>44225</v>
      </c>
      <c r="B451" s="7">
        <v>0.35416666666666669</v>
      </c>
      <c r="C451" s="3"/>
      <c r="D451" s="3" t="s">
        <v>58</v>
      </c>
      <c r="E451" s="3" t="str">
        <f>IF(C451&lt;&gt;"",INDEX(ΣυνδΑθρ!$I$2:$I$96,MATCH(C451,ΣυνδΑθρ!$A$2:$A$100,0),1),IF(D451&lt;&gt;"",INDEX(Υλικά!$D$3:$D$140,MATCH(D451,Υλικά!$B$3:$B$140,0),1),""))</f>
        <v>gr</v>
      </c>
      <c r="F451" s="10">
        <f>IF(C451&lt;&gt;"",MATCH($C451,ΣυνδΑθρ!$A$2:$A$100,0),IF(D451&lt;&gt;"",MATCH($D451,Υλικά!$B$3:$B$130,0),0))</f>
        <v>12</v>
      </c>
      <c r="G451" s="3">
        <v>250</v>
      </c>
      <c r="H451" s="16">
        <f>IF($C451&lt;&gt;"",$G451*INDEX(ΣυνδΑθρ!$B$2:$B$96,$F451,1)/INDEX(ΣυνδΑθρ!$J$2:$J$96,$F451,1),IF($D451&lt;&gt;"",$G451*INDEX(Υλικά!$G$3:$G$130,$F451,1)/INDEX(Υλικά!$E$3:$E$130,$F451,1),0))</f>
        <v>8.25</v>
      </c>
      <c r="I451" s="17">
        <f>IF($C451&lt;&gt;"",$G451*INDEX(ΣυνδΑθρ!$C$2:$C$100,$F451,1)/INDEX(ΣυνδΑθρ!$J$2:$J$96,$F451,1),IF($D451&lt;&gt;"",$G451*INDEX(Υλικά!$H$3:$H$130,$F451,1)/INDEX(Υλικά!$E$3:$E$130,$F451,1),0))</f>
        <v>11.75</v>
      </c>
      <c r="J451" s="18">
        <f>IF($C451&lt;&gt;"",$G451*INDEX(ΣυνδΑθρ!$D$2:$D$96,$F451,1)/INDEX(ΣυνδΑθρ!$J$2:$J$96,$F451,1),IF($D451&lt;&gt;"",$G451*INDEX(Υλικά!$I$3:$I$130,$F451,1)/INDEX(Υλικά!$E$3:$E$130,$F451,1),0))</f>
        <v>3.75</v>
      </c>
      <c r="K451" s="16">
        <f>$H451*Ref!$B$2</f>
        <v>33</v>
      </c>
      <c r="L451" s="17">
        <f>$I451*Ref!$B$3</f>
        <v>47</v>
      </c>
      <c r="M451" s="18">
        <f>$J451*Ref!$B$4</f>
        <v>33.75</v>
      </c>
      <c r="N451" s="18">
        <f>IF($C451&lt;&gt;"",0,IF($D451&lt;&gt;"",$G451*INDEX(Υλικά!$J$3:$J$130,$F451,1)/INDEX(Υλικά!$E$3:$E$130,$F451,1),0))</f>
        <v>0</v>
      </c>
      <c r="O451" s="19">
        <f t="shared" si="7"/>
        <v>113.75</v>
      </c>
      <c r="P451" s="3"/>
    </row>
    <row r="452" spans="1:16" x14ac:dyDescent="0.35">
      <c r="A452" s="15">
        <v>44225</v>
      </c>
      <c r="B452" s="7">
        <v>0.35416666666666669</v>
      </c>
      <c r="C452" s="3"/>
      <c r="D452" s="3" t="s">
        <v>14</v>
      </c>
      <c r="E452" s="3" t="str">
        <f>IF(C452&lt;&gt;"",INDEX(ΣυνδΑθρ!$I$2:$I$96,MATCH(C452,ΣυνδΑθρ!$A$2:$A$100,0),1),IF(D452&lt;&gt;"",INDEX(Υλικά!$D$3:$D$140,MATCH(D452,Υλικά!$B$3:$B$140,0),1),""))</f>
        <v>slc</v>
      </c>
      <c r="F452" s="10">
        <f>IF(C452&lt;&gt;"",MATCH($C452,ΣυνδΑθρ!$A$2:$A$100,0),IF(D452&lt;&gt;"",MATCH($D452,Υλικά!$B$3:$B$130,0),0))</f>
        <v>7</v>
      </c>
      <c r="G452" s="3">
        <v>4</v>
      </c>
      <c r="H452" s="16">
        <f>IF($C452&lt;&gt;"",$G452*INDEX(ΣυνδΑθρ!$B$2:$B$96,$F452,1)/INDEX(ΣυνδΑθρ!$J$2:$J$96,$F452,1),IF($D452&lt;&gt;"",$G452*INDEX(Υλικά!$G$3:$G$130,$F452,1)/INDEX(Υλικά!$E$3:$E$130,$F452,1),0))</f>
        <v>11.2</v>
      </c>
      <c r="I452" s="17">
        <f>IF($C452&lt;&gt;"",$G452*INDEX(ΣυνδΑθρ!$C$2:$C$100,$F452,1)/INDEX(ΣυνδΑθρ!$J$2:$J$96,$F452,1),IF($D452&lt;&gt;"",$G452*INDEX(Υλικά!$H$3:$H$130,$F452,1)/INDEX(Υλικά!$E$3:$E$130,$F452,1),0))</f>
        <v>3.2</v>
      </c>
      <c r="J452" s="18">
        <f>IF($C452&lt;&gt;"",$G452*INDEX(ΣυνδΑθρ!$D$2:$D$96,$F452,1)/INDEX(ΣυνδΑθρ!$J$2:$J$96,$F452,1),IF($D452&lt;&gt;"",$G452*INDEX(Υλικά!$I$3:$I$130,$F452,1)/INDEX(Υλικά!$E$3:$E$130,$F452,1),0))</f>
        <v>1.6</v>
      </c>
      <c r="K452" s="16">
        <f>$H452*Ref!$B$2</f>
        <v>44.8</v>
      </c>
      <c r="L452" s="17">
        <f>$I452*Ref!$B$3</f>
        <v>12.8</v>
      </c>
      <c r="M452" s="18">
        <f>$J452*Ref!$B$4</f>
        <v>14.4</v>
      </c>
      <c r="N452" s="18">
        <f>IF($C452&lt;&gt;"",0,IF($D452&lt;&gt;"",$G452*INDEX(Υλικά!$J$3:$J$130,$F452,1)/INDEX(Υλικά!$E$3:$E$130,$F452,1),0))</f>
        <v>0</v>
      </c>
      <c r="O452" s="19">
        <f t="shared" si="7"/>
        <v>72</v>
      </c>
      <c r="P452" s="3"/>
    </row>
    <row r="453" spans="1:16" x14ac:dyDescent="0.35">
      <c r="A453" s="15">
        <v>44225</v>
      </c>
      <c r="B453" s="7">
        <v>0.35416666666666702</v>
      </c>
      <c r="C453" s="3" t="s">
        <v>166</v>
      </c>
      <c r="D453" s="3"/>
      <c r="E453" s="3" t="str">
        <f>IF(C453&lt;&gt;"",INDEX(ΣυνδΑθρ!$I$2:$I$96,MATCH(C453,ΣυνδΑθρ!$A$2:$A$100,0),1),IF(D453&lt;&gt;"",INDEX(Υλικά!$D$3:$D$140,MATCH(D453,Υλικά!$B$3:$B$140,0),1),""))</f>
        <v>gr</v>
      </c>
      <c r="F453" s="10">
        <f>IF(C453&lt;&gt;"",MATCH($C453,ΣυνδΑθρ!$A$2:$A$100,0),IF(D453&lt;&gt;"",MATCH($D453,Υλικά!$B$3:$B$130,0),0))</f>
        <v>19</v>
      </c>
      <c r="G453" s="3">
        <v>90</v>
      </c>
      <c r="H453" s="16">
        <f>IF($C453&lt;&gt;"",$G453*INDEX(ΣυνδΑθρ!$B$2:$B$96,$F453,1)/INDEX(ΣυνδΑθρ!$J$2:$J$96,$F453,1),IF($D453&lt;&gt;"",$G453*INDEX(Υλικά!$G$3:$G$130,$F453,1)/INDEX(Υλικά!$E$3:$E$130,$F453,1),0))</f>
        <v>6.5764285714285711</v>
      </c>
      <c r="I453" s="17">
        <f>IF($C453&lt;&gt;"",$G453*INDEX(ΣυνδΑθρ!$C$2:$C$100,$F453,1)/INDEX(ΣυνδΑθρ!$J$2:$J$96,$F453,1),IF($D453&lt;&gt;"",$G453*INDEX(Υλικά!$H$3:$H$130,$F453,1)/INDEX(Υλικά!$E$3:$E$130,$F453,1),0))</f>
        <v>41.849999999999994</v>
      </c>
      <c r="J453" s="18">
        <f>IF($C453&lt;&gt;"",$G453*INDEX(ΣυνδΑθρ!$D$2:$D$96,$F453,1)/INDEX(ΣυνδΑθρ!$J$2:$J$96,$F453,1),IF($D453&lt;&gt;"",$G453*INDEX(Υλικά!$I$3:$I$130,$F453,1)/INDEX(Υλικά!$E$3:$E$130,$F453,1),0))</f>
        <v>0.75214285714285722</v>
      </c>
      <c r="K453" s="16">
        <f>$H453*Ref!$B$2</f>
        <v>26.305714285714284</v>
      </c>
      <c r="L453" s="17">
        <f>$I453*Ref!$B$3</f>
        <v>167.39999999999998</v>
      </c>
      <c r="M453" s="18">
        <f>$J453*Ref!$B$4</f>
        <v>6.769285714285715</v>
      </c>
      <c r="N453" s="18">
        <f>IF($C453&lt;&gt;"",0,IF($D453&lt;&gt;"",$G453*INDEX(Υλικά!$J$3:$J$130,$F453,1)/INDEX(Υλικά!$E$3:$E$130,$F453,1),0))</f>
        <v>0</v>
      </c>
      <c r="O453" s="19">
        <f t="shared" si="7"/>
        <v>200.47499999999997</v>
      </c>
      <c r="P453" s="3"/>
    </row>
    <row r="454" spans="1:16" x14ac:dyDescent="0.35">
      <c r="A454" s="15">
        <v>44225</v>
      </c>
      <c r="B454" s="7">
        <v>0.58333333333333337</v>
      </c>
      <c r="C454" s="3" t="s">
        <v>193</v>
      </c>
      <c r="D454" s="3"/>
      <c r="E454" s="3" t="str">
        <f>IF(C454&lt;&gt;"",INDEX(ΣυνδΑθρ!$I$2:$I$96,MATCH(C454,ΣυνδΑθρ!$A$2:$A$100,0),1),IF(D454&lt;&gt;"",INDEX(Υλικά!$D$3:$D$140,MATCH(D454,Υλικά!$B$3:$B$140,0),1),""))</f>
        <v>gr</v>
      </c>
      <c r="F454" s="10">
        <f>IF(C454&lt;&gt;"",MATCH($C454,ΣυνδΑθρ!$A$2:$A$100,0),IF(D454&lt;&gt;"",MATCH($D454,Υλικά!$B$3:$B$130,0),0))</f>
        <v>27</v>
      </c>
      <c r="G454" s="3">
        <v>200</v>
      </c>
      <c r="H454" s="16">
        <f>IF($C454&lt;&gt;"",$G454*INDEX(ΣυνδΑθρ!$B$2:$B$96,$F454,1)/INDEX(ΣυνδΑθρ!$J$2:$J$96,$F454,1),IF($D454&lt;&gt;"",$G454*INDEX(Υλικά!$G$3:$G$130,$F454,1)/INDEX(Υλικά!$E$3:$E$130,$F454,1),0))</f>
        <v>4.9366666666666665</v>
      </c>
      <c r="I454" s="17">
        <f>IF($C454&lt;&gt;"",$G454*INDEX(ΣυνδΑθρ!$C$2:$C$100,$F454,1)/INDEX(ΣυνδΑθρ!$J$2:$J$96,$F454,1),IF($D454&lt;&gt;"",$G454*INDEX(Υλικά!$H$3:$H$130,$F454,1)/INDEX(Υλικά!$E$3:$E$130,$F454,1),0))</f>
        <v>13.956666666666667</v>
      </c>
      <c r="J454" s="18">
        <f>IF($C454&lt;&gt;"",$G454*INDEX(ΣυνδΑθρ!$D$2:$D$96,$F454,1)/INDEX(ΣυνδΑθρ!$J$2:$J$96,$F454,1),IF($D454&lt;&gt;"",$G454*INDEX(Υλικά!$I$3:$I$130,$F454,1)/INDEX(Υλικά!$E$3:$E$130,$F454,1),0))</f>
        <v>15.03</v>
      </c>
      <c r="K454" s="16">
        <f>$H454*Ref!$B$2</f>
        <v>19.746666666666666</v>
      </c>
      <c r="L454" s="17">
        <f>$I454*Ref!$B$3</f>
        <v>55.826666666666668</v>
      </c>
      <c r="M454" s="18">
        <f>$J454*Ref!$B$4</f>
        <v>135.26999999999998</v>
      </c>
      <c r="N454" s="18">
        <f>IF($C454&lt;&gt;"",0,IF($D454&lt;&gt;"",$G454*INDEX(Υλικά!$J$3:$J$130,$F454,1)/INDEX(Υλικά!$E$3:$E$130,$F454,1),0))</f>
        <v>0</v>
      </c>
      <c r="O454" s="19">
        <f t="shared" si="7"/>
        <v>210.84333333333331</v>
      </c>
      <c r="P454" s="3"/>
    </row>
    <row r="455" spans="1:16" x14ac:dyDescent="0.35">
      <c r="A455" s="15">
        <v>44225</v>
      </c>
      <c r="B455" s="7">
        <v>0.58333333333333337</v>
      </c>
      <c r="C455" s="3"/>
      <c r="D455" s="3" t="s">
        <v>80</v>
      </c>
      <c r="E455" s="3" t="str">
        <f>IF(C455&lt;&gt;"",INDEX(ΣυνδΑθρ!$I$2:$I$96,MATCH(C455,ΣυνδΑθρ!$A$2:$A$100,0),1),IF(D455&lt;&gt;"",INDEX(Υλικά!$D$3:$D$140,MATCH(D455,Υλικά!$B$3:$B$140,0),1),""))</f>
        <v>gr</v>
      </c>
      <c r="F455" s="10">
        <f>IF(C455&lt;&gt;"",MATCH($C455,ΣυνδΑθρ!$A$2:$A$100,0),IF(D455&lt;&gt;"",MATCH($D455,Υλικά!$B$3:$B$130,0),0))</f>
        <v>32</v>
      </c>
      <c r="G455" s="3">
        <v>150</v>
      </c>
      <c r="H455" s="16">
        <f>IF($C455&lt;&gt;"",$G455*INDEX(ΣυνδΑθρ!$B$2:$B$96,$F455,1)/INDEX(ΣυνδΑθρ!$J$2:$J$96,$F455,1),IF($D455&lt;&gt;"",$G455*INDEX(Υλικά!$G$3:$G$130,$F455,1)/INDEX(Υλικά!$E$3:$E$130,$F455,1),0))</f>
        <v>46.5</v>
      </c>
      <c r="I455" s="17">
        <f>IF($C455&lt;&gt;"",$G455*INDEX(ΣυνδΑθρ!$C$2:$C$100,$F455,1)/INDEX(ΣυνδΑθρ!$J$2:$J$96,$F455,1),IF($D455&lt;&gt;"",$G455*INDEX(Υλικά!$H$3:$H$130,$F455,1)/INDEX(Υλικά!$E$3:$E$130,$F455,1),0))</f>
        <v>0</v>
      </c>
      <c r="J455" s="18">
        <f>IF($C455&lt;&gt;"",$G455*INDEX(ΣυνδΑθρ!$D$2:$D$96,$F455,1)/INDEX(ΣυνδΑθρ!$J$2:$J$96,$F455,1),IF($D455&lt;&gt;"",$G455*INDEX(Υλικά!$I$3:$I$130,$F455,1)/INDEX(Υλικά!$E$3:$E$130,$F455,1),0))</f>
        <v>5.4</v>
      </c>
      <c r="K455" s="16">
        <f>$H455*Ref!$B$2</f>
        <v>186</v>
      </c>
      <c r="L455" s="17">
        <f>$I455*Ref!$B$3</f>
        <v>0</v>
      </c>
      <c r="M455" s="18">
        <f>$J455*Ref!$B$4</f>
        <v>48.6</v>
      </c>
      <c r="N455" s="18">
        <f>IF($C455&lt;&gt;"",0,IF($D455&lt;&gt;"",$G455*INDEX(Υλικά!$J$3:$J$130,$F455,1)/INDEX(Υλικά!$E$3:$E$130,$F455,1),0))</f>
        <v>0</v>
      </c>
      <c r="O455" s="19">
        <f t="shared" si="7"/>
        <v>234.6</v>
      </c>
      <c r="P455" s="3"/>
    </row>
    <row r="456" spans="1:16" x14ac:dyDescent="0.35">
      <c r="A456" s="15">
        <v>44225</v>
      </c>
      <c r="B456" s="7">
        <v>0.76041666666666663</v>
      </c>
      <c r="C456" s="3"/>
      <c r="D456" s="3" t="s">
        <v>180</v>
      </c>
      <c r="E456" s="3" t="str">
        <f>IF(C456&lt;&gt;"",INDEX(ΣυνδΑθρ!$I$2:$I$96,MATCH(C456,ΣυνδΑθρ!$A$2:$A$100,0),1),IF(D456&lt;&gt;"",INDEX(Υλικά!$D$3:$D$140,MATCH(D456,Υλικά!$B$3:$B$140,0),1),""))</f>
        <v>gr</v>
      </c>
      <c r="F456" s="10">
        <f>IF(C456&lt;&gt;"",MATCH($C456,ΣυνδΑθρ!$A$2:$A$100,0),IF(D456&lt;&gt;"",MATCH($D456,Υλικά!$B$3:$B$130,0),0))</f>
        <v>79</v>
      </c>
      <c r="G456" s="3">
        <v>10</v>
      </c>
      <c r="H456" s="16">
        <f>IF($C456&lt;&gt;"",$G456*INDEX(ΣυνδΑθρ!$B$2:$B$96,$F456,1)/INDEX(ΣυνδΑθρ!$J$2:$J$96,$F456,1),IF($D456&lt;&gt;"",$G456*INDEX(Υλικά!$G$3:$G$130,$F456,1)/INDEX(Υλικά!$E$3:$E$130,$F456,1),0))</f>
        <v>3.07</v>
      </c>
      <c r="I456" s="17">
        <f>IF($C456&lt;&gt;"",$G456*INDEX(ΣυνδΑθρ!$C$2:$C$100,$F456,1)/INDEX(ΣυνδΑθρ!$J$2:$J$96,$F456,1),IF($D456&lt;&gt;"",$G456*INDEX(Υλικά!$H$3:$H$130,$F456,1)/INDEX(Υλικά!$E$3:$E$130,$F456,1),0))</f>
        <v>0.67</v>
      </c>
      <c r="J456" s="18">
        <f>IF($C456&lt;&gt;"",$G456*INDEX(ΣυνδΑθρ!$D$2:$D$96,$F456,1)/INDEX(ΣυνδΑθρ!$J$2:$J$96,$F456,1),IF($D456&lt;&gt;"",$G456*INDEX(Υλικά!$I$3:$I$130,$F456,1)/INDEX(Υλικά!$E$3:$E$130,$F456,1),0))</f>
        <v>4.7</v>
      </c>
      <c r="K456" s="16">
        <f>$H456*Ref!$B$2</f>
        <v>12.28</v>
      </c>
      <c r="L456" s="17">
        <f>$I456*Ref!$B$3</f>
        <v>2.68</v>
      </c>
      <c r="M456" s="18">
        <f>$J456*Ref!$B$4</f>
        <v>42.300000000000004</v>
      </c>
      <c r="N456" s="18">
        <f>IF($C456&lt;&gt;"",0,IF($D456&lt;&gt;"",$G456*INDEX(Υλικά!$J$3:$J$130,$F456,1)/INDEX(Υλικά!$E$3:$E$130,$F456,1),0))</f>
        <v>0</v>
      </c>
      <c r="O456" s="19">
        <f t="shared" si="7"/>
        <v>57.260000000000005</v>
      </c>
      <c r="P456" s="3"/>
    </row>
    <row r="457" spans="1:16" x14ac:dyDescent="0.35">
      <c r="A457" s="15">
        <v>44225</v>
      </c>
      <c r="B457" s="7">
        <v>0.86458333333333337</v>
      </c>
      <c r="C457" s="3"/>
      <c r="D457" s="3" t="s">
        <v>63</v>
      </c>
      <c r="E457" s="3" t="str">
        <f>IF(C457&lt;&gt;"",INDEX(ΣυνδΑθρ!$I$2:$I$96,MATCH(C457,ΣυνδΑθρ!$A$2:$A$100,0),1),IF(D457&lt;&gt;"",INDEX(Υλικά!$D$3:$D$140,MATCH(D457,Υλικά!$B$3:$B$140,0),1),""))</f>
        <v>pc</v>
      </c>
      <c r="F457" s="10">
        <f>IF(C457&lt;&gt;"",MATCH($C457,ΣυνδΑθρ!$A$2:$A$100,0),IF(D457&lt;&gt;"",MATCH($D457,Υλικά!$B$3:$B$130,0),0))</f>
        <v>23</v>
      </c>
      <c r="G457" s="3">
        <v>1</v>
      </c>
      <c r="H457" s="16">
        <f>IF($C457&lt;&gt;"",$G457*INDEX(ΣυνδΑθρ!$B$2:$B$96,$F457,1)/INDEX(ΣυνδΑθρ!$J$2:$J$96,$F457,1),IF($D457&lt;&gt;"",$G457*INDEX(Υλικά!$G$3:$G$130,$F457,1)/INDEX(Υλικά!$E$3:$E$130,$F457,1),0))</f>
        <v>47</v>
      </c>
      <c r="I457" s="17">
        <f>IF($C457&lt;&gt;"",$G457*INDEX(ΣυνδΑθρ!$C$2:$C$100,$F457,1)/INDEX(ΣυνδΑθρ!$J$2:$J$96,$F457,1),IF($D457&lt;&gt;"",$G457*INDEX(Υλικά!$H$3:$H$130,$F457,1)/INDEX(Υλικά!$E$3:$E$130,$F457,1),0))</f>
        <v>0</v>
      </c>
      <c r="J457" s="18">
        <f>IF($C457&lt;&gt;"",$G457*INDEX(ΣυνδΑθρ!$D$2:$D$96,$F457,1)/INDEX(ΣυνδΑθρ!$J$2:$J$96,$F457,1),IF($D457&lt;&gt;"",$G457*INDEX(Υλικά!$I$3:$I$130,$F457,1)/INDEX(Υλικά!$E$3:$E$130,$F457,1),0))</f>
        <v>1.2</v>
      </c>
      <c r="K457" s="16">
        <f>$H457*Ref!$B$2</f>
        <v>188</v>
      </c>
      <c r="L457" s="17">
        <f>$I457*Ref!$B$3</f>
        <v>0</v>
      </c>
      <c r="M457" s="18">
        <f>$J457*Ref!$B$4</f>
        <v>10.799999999999999</v>
      </c>
      <c r="N457" s="18">
        <f>IF($C457&lt;&gt;"",0,IF($D457&lt;&gt;"",$G457*INDEX(Υλικά!$J$3:$J$130,$F457,1)/INDEX(Υλικά!$E$3:$E$130,$F457,1),0))</f>
        <v>0</v>
      </c>
      <c r="O457" s="19">
        <f t="shared" si="7"/>
        <v>198.8</v>
      </c>
      <c r="P457" s="3"/>
    </row>
    <row r="458" spans="1:16" x14ac:dyDescent="0.35">
      <c r="A458" s="15">
        <v>44225</v>
      </c>
      <c r="B458" s="7">
        <v>0.86458333333333337</v>
      </c>
      <c r="C458" s="3"/>
      <c r="D458" s="3" t="s">
        <v>169</v>
      </c>
      <c r="E458" s="3" t="e">
        <f>IF(C458&lt;&gt;"",INDEX(ΣυνδΑθρ!$I$2:$I$96,MATCH(C458,ΣυνδΑθρ!$A$2:$A$100,0),1),IF(D458&lt;&gt;"",INDEX(Υλικά!$D$3:$D$140,MATCH(D458,Υλικά!$B$3:$B$140,0),1),""))</f>
        <v>#N/A</v>
      </c>
      <c r="F458" s="10" t="e">
        <f>IF(C458&lt;&gt;"",MATCH($C458,ΣυνδΑθρ!$A$2:$A$100,0),IF(D458&lt;&gt;"",MATCH($D458,Υλικά!$B$3:$B$130,0),0))</f>
        <v>#N/A</v>
      </c>
      <c r="G458" s="3">
        <v>50</v>
      </c>
      <c r="H458" s="16" t="e">
        <f>IF($C458&lt;&gt;"",$G458*INDEX(ΣυνδΑθρ!$B$2:$B$96,$F458,1)/INDEX(ΣυνδΑθρ!$J$2:$J$96,$F458,1),IF($D458&lt;&gt;"",$G458*INDEX(Υλικά!$G$3:$G$130,$F458,1)/INDEX(Υλικά!$E$3:$E$130,$F458,1),0))</f>
        <v>#N/A</v>
      </c>
      <c r="I458" s="17" t="e">
        <f>IF($C458&lt;&gt;"",$G458*INDEX(ΣυνδΑθρ!$C$2:$C$100,$F458,1)/INDEX(ΣυνδΑθρ!$J$2:$J$96,$F458,1),IF($D458&lt;&gt;"",$G458*INDEX(Υλικά!$H$3:$H$130,$F458,1)/INDEX(Υλικά!$E$3:$E$130,$F458,1),0))</f>
        <v>#N/A</v>
      </c>
      <c r="J458" s="18" t="e">
        <f>IF($C458&lt;&gt;"",$G458*INDEX(ΣυνδΑθρ!$D$2:$D$96,$F458,1)/INDEX(ΣυνδΑθρ!$J$2:$J$96,$F458,1),IF($D458&lt;&gt;"",$G458*INDEX(Υλικά!$I$3:$I$130,$F458,1)/INDEX(Υλικά!$E$3:$E$130,$F458,1),0))</f>
        <v>#N/A</v>
      </c>
      <c r="K458" s="16" t="e">
        <f>$H458*Ref!$B$2</f>
        <v>#N/A</v>
      </c>
      <c r="L458" s="17" t="e">
        <f>$I458*Ref!$B$3</f>
        <v>#N/A</v>
      </c>
      <c r="M458" s="18" t="e">
        <f>$J458*Ref!$B$4</f>
        <v>#N/A</v>
      </c>
      <c r="N458" s="18" t="e">
        <f>IF($C458&lt;&gt;"",0,IF($D458&lt;&gt;"",$G458*INDEX(Υλικά!$J$3:$J$130,$F458,1)/INDEX(Υλικά!$E$3:$E$130,$F458,1),0))</f>
        <v>#N/A</v>
      </c>
      <c r="O458" s="19" t="e">
        <f t="shared" si="7"/>
        <v>#N/A</v>
      </c>
      <c r="P458" s="3"/>
    </row>
    <row r="459" spans="1:16" x14ac:dyDescent="0.35">
      <c r="A459" s="15">
        <v>44225</v>
      </c>
      <c r="B459" s="7">
        <v>0.86458333333333304</v>
      </c>
      <c r="C459" s="3"/>
      <c r="D459" s="3" t="s">
        <v>13</v>
      </c>
      <c r="E459" s="3" t="str">
        <f>IF(C459&lt;&gt;"",INDEX(ΣυνδΑθρ!$I$2:$I$96,MATCH(C459,ΣυνδΑθρ!$A$2:$A$100,0),1),IF(D459&lt;&gt;"",INDEX(Υλικά!$D$3:$D$140,MATCH(D459,Υλικά!$B$3:$B$140,0),1),""))</f>
        <v>gr</v>
      </c>
      <c r="F459" s="10">
        <f>IF(C459&lt;&gt;"",MATCH($C459,ΣυνδΑθρ!$A$2:$A$100,0),IF(D459&lt;&gt;"",MATCH($D459,Υλικά!$B$3:$B$130,0),0))</f>
        <v>6</v>
      </c>
      <c r="G459" s="3">
        <v>40</v>
      </c>
      <c r="H459" s="16">
        <f>IF($C459&lt;&gt;"",$G459*INDEX(ΣυνδΑθρ!$B$2:$B$96,$F459,1)/INDEX(ΣυνδΑθρ!$J$2:$J$96,$F459,1),IF($D459&lt;&gt;"",$G459*INDEX(Υλικά!$G$3:$G$130,$F459,1)/INDEX(Υλικά!$E$3:$E$130,$F459,1),0))</f>
        <v>0.36</v>
      </c>
      <c r="I459" s="17">
        <f>IF($C459&lt;&gt;"",$G459*INDEX(ΣυνδΑθρ!$C$2:$C$100,$F459,1)/INDEX(ΣυνδΑθρ!$J$2:$J$96,$F459,1),IF($D459&lt;&gt;"",$G459*INDEX(Υλικά!$H$3:$H$130,$F459,1)/INDEX(Υλικά!$E$3:$E$130,$F459,1),0))</f>
        <v>1.84</v>
      </c>
      <c r="J459" s="18">
        <f>IF($C459&lt;&gt;"",$G459*INDEX(ΣυνδΑθρ!$D$2:$D$96,$F459,1)/INDEX(ΣυνδΑθρ!$J$2:$J$96,$F459,1),IF($D459&lt;&gt;"",$G459*INDEX(Υλικά!$I$3:$I$130,$F459,1)/INDEX(Υλικά!$E$3:$E$130,$F459,1),0))</f>
        <v>0.08</v>
      </c>
      <c r="K459" s="16">
        <f>$H459*Ref!$B$2</f>
        <v>1.44</v>
      </c>
      <c r="L459" s="17">
        <f>$I459*Ref!$B$3</f>
        <v>7.36</v>
      </c>
      <c r="M459" s="18">
        <f>$J459*Ref!$B$4</f>
        <v>0.72</v>
      </c>
      <c r="N459" s="18">
        <f>IF($C459&lt;&gt;"",0,IF($D459&lt;&gt;"",$G459*INDEX(Υλικά!$J$3:$J$130,$F459,1)/INDEX(Υλικά!$E$3:$E$130,$F459,1),0))</f>
        <v>0</v>
      </c>
      <c r="O459" s="19">
        <f t="shared" si="7"/>
        <v>9.5200000000000014</v>
      </c>
      <c r="P459" s="3"/>
    </row>
    <row r="460" spans="1:16" x14ac:dyDescent="0.35">
      <c r="A460" s="15">
        <v>44225</v>
      </c>
      <c r="B460" s="7">
        <v>0.86458333333333304</v>
      </c>
      <c r="C460" s="3"/>
      <c r="D460" s="3" t="s">
        <v>42</v>
      </c>
      <c r="E460" s="3" t="str">
        <f>IF(C460&lt;&gt;"",INDEX(ΣυνδΑθρ!$I$2:$I$96,MATCH(C460,ΣυνδΑθρ!$A$2:$A$100,0),1),IF(D460&lt;&gt;"",INDEX(Υλικά!$D$3:$D$140,MATCH(D460,Υλικά!$B$3:$B$140,0),1),""))</f>
        <v>gr</v>
      </c>
      <c r="F460" s="10">
        <f>IF(C460&lt;&gt;"",MATCH($C460,ΣυνδΑθρ!$A$2:$A$100,0),IF(D460&lt;&gt;"",MATCH($D460,Υλικά!$B$3:$B$130,0),0))</f>
        <v>16</v>
      </c>
      <c r="G460" s="3">
        <v>80</v>
      </c>
      <c r="H460" s="16">
        <f>IF($C460&lt;&gt;"",$G460*INDEX(ΣυνδΑθρ!$B$2:$B$96,$F460,1)/INDEX(ΣυνδΑθρ!$J$2:$J$96,$F460,1),IF($D460&lt;&gt;"",$G460*INDEX(Υλικά!$G$3:$G$130,$F460,1)/INDEX(Υλικά!$E$3:$E$130,$F460,1),0))</f>
        <v>0.72</v>
      </c>
      <c r="I460" s="17">
        <f>IF($C460&lt;&gt;"",$G460*INDEX(ΣυνδΑθρ!$C$2:$C$100,$F460,1)/INDEX(ΣυνδΑθρ!$J$2:$J$96,$F460,1),IF($D460&lt;&gt;"",$G460*INDEX(Υλικά!$H$3:$H$130,$F460,1)/INDEX(Υλικά!$E$3:$E$130,$F460,1),0))</f>
        <v>3.12</v>
      </c>
      <c r="J460" s="18">
        <f>IF($C460&lt;&gt;"",$G460*INDEX(ΣυνδΑθρ!$D$2:$D$96,$F460,1)/INDEX(ΣυνδΑθρ!$J$2:$J$96,$F460,1),IF($D460&lt;&gt;"",$G460*INDEX(Υλικά!$I$3:$I$130,$F460,1)/INDEX(Υλικά!$E$3:$E$130,$F460,1),0))</f>
        <v>0.16</v>
      </c>
      <c r="K460" s="16">
        <f>$H460*Ref!$B$2</f>
        <v>2.88</v>
      </c>
      <c r="L460" s="17">
        <f>$I460*Ref!$B$3</f>
        <v>12.48</v>
      </c>
      <c r="M460" s="18">
        <f>$J460*Ref!$B$4</f>
        <v>1.44</v>
      </c>
      <c r="N460" s="18">
        <f>IF($C460&lt;&gt;"",0,IF($D460&lt;&gt;"",$G460*INDEX(Υλικά!$J$3:$J$130,$F460,1)/INDEX(Υλικά!$E$3:$E$130,$F460,1),0))</f>
        <v>0</v>
      </c>
      <c r="O460" s="19">
        <f t="shared" si="7"/>
        <v>16.8</v>
      </c>
      <c r="P460" s="3"/>
    </row>
    <row r="461" spans="1:16" x14ac:dyDescent="0.35">
      <c r="A461" s="15">
        <v>44225</v>
      </c>
      <c r="B461" s="7">
        <v>0.86458333333333304</v>
      </c>
      <c r="C461" s="3"/>
      <c r="D461" s="3" t="s">
        <v>8</v>
      </c>
      <c r="E461" s="3" t="str">
        <f>IF(C461&lt;&gt;"",INDEX(ΣυνδΑθρ!$I$2:$I$96,MATCH(C461,ΣυνδΑθρ!$A$2:$A$100,0),1),IF(D461&lt;&gt;"",INDEX(Υλικά!$D$3:$D$140,MATCH(D461,Υλικά!$B$3:$B$140,0),1),""))</f>
        <v>gr</v>
      </c>
      <c r="F461" s="10">
        <f>IF(C461&lt;&gt;"",MATCH($C461,ΣυνδΑθρ!$A$2:$A$100,0),IF(D461&lt;&gt;"",MATCH($D461,Υλικά!$B$3:$B$130,0),0))</f>
        <v>3</v>
      </c>
      <c r="G461" s="3">
        <v>10</v>
      </c>
      <c r="H461" s="16">
        <f>IF($C461&lt;&gt;"",$G461*INDEX(ΣυνδΑθρ!$B$2:$B$96,$F461,1)/INDEX(ΣυνδΑθρ!$J$2:$J$96,$F461,1),IF($D461&lt;&gt;"",$G461*INDEX(Υλικά!$G$3:$G$130,$F461,1)/INDEX(Υλικά!$E$3:$E$130,$F461,1),0))</f>
        <v>0</v>
      </c>
      <c r="I461" s="17">
        <f>IF($C461&lt;&gt;"",$G461*INDEX(ΣυνδΑθρ!$C$2:$C$100,$F461,1)/INDEX(ΣυνδΑθρ!$J$2:$J$96,$F461,1),IF($D461&lt;&gt;"",$G461*INDEX(Υλικά!$H$3:$H$130,$F461,1)/INDEX(Υλικά!$E$3:$E$130,$F461,1),0))</f>
        <v>0</v>
      </c>
      <c r="J461" s="18">
        <f>IF($C461&lt;&gt;"",$G461*INDEX(ΣυνδΑθρ!$D$2:$D$96,$F461,1)/INDEX(ΣυνδΑθρ!$J$2:$J$96,$F461,1),IF($D461&lt;&gt;"",$G461*INDEX(Υλικά!$I$3:$I$130,$F461,1)/INDEX(Υλικά!$E$3:$E$130,$F461,1),0))</f>
        <v>9.33</v>
      </c>
      <c r="K461" s="16">
        <f>$H461*Ref!$B$2</f>
        <v>0</v>
      </c>
      <c r="L461" s="17">
        <f>$I461*Ref!$B$3</f>
        <v>0</v>
      </c>
      <c r="M461" s="18">
        <f>$J461*Ref!$B$4</f>
        <v>83.97</v>
      </c>
      <c r="N461" s="18">
        <f>IF($C461&lt;&gt;"",0,IF($D461&lt;&gt;"",$G461*INDEX(Υλικά!$J$3:$J$130,$F461,1)/INDEX(Υλικά!$E$3:$E$130,$F461,1),0))</f>
        <v>0</v>
      </c>
      <c r="O461" s="19">
        <f t="shared" si="7"/>
        <v>83.97</v>
      </c>
      <c r="P461" s="3"/>
    </row>
    <row r="462" spans="1:16" x14ac:dyDescent="0.35">
      <c r="A462" s="15">
        <v>44225</v>
      </c>
      <c r="B462" s="7">
        <v>0.95833333333333337</v>
      </c>
      <c r="C462" s="3"/>
      <c r="D462" s="3" t="s">
        <v>187</v>
      </c>
      <c r="E462" s="3" t="str">
        <f>IF(C462&lt;&gt;"",INDEX(ΣυνδΑθρ!$I$2:$I$96,MATCH(C462,ΣυνδΑθρ!$A$2:$A$100,0),1),IF(D462&lt;&gt;"",INDEX(Υλικά!$D$3:$D$140,MATCH(D462,Υλικά!$B$3:$B$140,0),1),""))</f>
        <v>gr</v>
      </c>
      <c r="F462" s="10">
        <f>IF(C462&lt;&gt;"",MATCH($C462,ΣυνδΑθρ!$A$2:$A$100,0),IF(D462&lt;&gt;"",MATCH($D462,Υλικά!$B$3:$B$130,0),0))</f>
        <v>84</v>
      </c>
      <c r="G462" s="3">
        <v>150</v>
      </c>
      <c r="H462" s="16">
        <f>IF($C462&lt;&gt;"",$G462*INDEX(ΣυνδΑθρ!$B$2:$B$96,$F462,1)/INDEX(ΣυνδΑθρ!$J$2:$J$96,$F462,1),IF($D462&lt;&gt;"",$G462*INDEX(Υλικά!$G$3:$G$130,$F462,1)/INDEX(Υλικά!$E$3:$E$130,$F462,1),0))</f>
        <v>1.05</v>
      </c>
      <c r="I462" s="17">
        <f>IF($C462&lt;&gt;"",$G462*INDEX(ΣυνδΑθρ!$C$2:$C$100,$F462,1)/INDEX(ΣυνδΑθρ!$J$2:$J$96,$F462,1),IF($D462&lt;&gt;"",$G462*INDEX(Υλικά!$H$3:$H$130,$F462,1)/INDEX(Υλικά!$E$3:$E$130,$F462,1),0))</f>
        <v>18</v>
      </c>
      <c r="J462" s="18">
        <f>IF($C462&lt;&gt;"",$G462*INDEX(ΣυνδΑθρ!$D$2:$D$96,$F462,1)/INDEX(ΣυνδΑθρ!$J$2:$J$96,$F462,1),IF($D462&lt;&gt;"",$G462*INDEX(Υλικά!$I$3:$I$130,$F462,1)/INDEX(Υλικά!$E$3:$E$130,$F462,1),0))</f>
        <v>0.3</v>
      </c>
      <c r="K462" s="16">
        <f>$H462*Ref!$B$2</f>
        <v>4.2</v>
      </c>
      <c r="L462" s="17">
        <f>$I462*Ref!$B$3</f>
        <v>72</v>
      </c>
      <c r="M462" s="18">
        <f>$J462*Ref!$B$4</f>
        <v>2.6999999999999997</v>
      </c>
      <c r="N462" s="18">
        <f>IF($C462&lt;&gt;"",0,IF($D462&lt;&gt;"",$G462*INDEX(Υλικά!$J$3:$J$130,$F462,1)/INDEX(Υλικά!$E$3:$E$130,$F462,1),0))</f>
        <v>0</v>
      </c>
      <c r="O462" s="19">
        <f t="shared" ref="O462:O525" si="8">SUM(K462:N462)</f>
        <v>78.900000000000006</v>
      </c>
      <c r="P462" s="3"/>
    </row>
    <row r="463" spans="1:16" x14ac:dyDescent="0.35">
      <c r="A463" s="15">
        <v>44226</v>
      </c>
      <c r="B463" s="7">
        <v>0.33333333333333331</v>
      </c>
      <c r="C463" s="3"/>
      <c r="D463" s="3" t="s">
        <v>58</v>
      </c>
      <c r="E463" s="3" t="str">
        <f>IF(C463&lt;&gt;"",INDEX(ΣυνδΑθρ!$I$2:$I$96,MATCH(C463,ΣυνδΑθρ!$A$2:$A$100,0),1),IF(D463&lt;&gt;"",INDEX(Υλικά!$D$3:$D$140,MATCH(D463,Υλικά!$B$3:$B$140,0),1),""))</f>
        <v>gr</v>
      </c>
      <c r="F463" s="10">
        <f>IF(C463&lt;&gt;"",MATCH($C463,ΣυνδΑθρ!$A$2:$A$100,0),IF(D463&lt;&gt;"",MATCH($D463,Υλικά!$B$3:$B$130,0),0))</f>
        <v>12</v>
      </c>
      <c r="G463" s="3">
        <v>250</v>
      </c>
      <c r="H463" s="16">
        <f>IF($C463&lt;&gt;"",$G463*INDEX(ΣυνδΑθρ!$B$2:$B$96,$F463,1)/INDEX(ΣυνδΑθρ!$J$2:$J$96,$F463,1),IF($D463&lt;&gt;"",$G463*INDEX(Υλικά!$G$3:$G$130,$F463,1)/INDEX(Υλικά!$E$3:$E$130,$F463,1),0))</f>
        <v>8.25</v>
      </c>
      <c r="I463" s="17">
        <f>IF($C463&lt;&gt;"",$G463*INDEX(ΣυνδΑθρ!$C$2:$C$100,$F463,1)/INDEX(ΣυνδΑθρ!$J$2:$J$96,$F463,1),IF($D463&lt;&gt;"",$G463*INDEX(Υλικά!$H$3:$H$130,$F463,1)/INDEX(Υλικά!$E$3:$E$130,$F463,1),0))</f>
        <v>11.75</v>
      </c>
      <c r="J463" s="18">
        <f>IF($C463&lt;&gt;"",$G463*INDEX(ΣυνδΑθρ!$D$2:$D$96,$F463,1)/INDEX(ΣυνδΑθρ!$J$2:$J$96,$F463,1),IF($D463&lt;&gt;"",$G463*INDEX(Υλικά!$I$3:$I$130,$F463,1)/INDEX(Υλικά!$E$3:$E$130,$F463,1),0))</f>
        <v>3.75</v>
      </c>
      <c r="K463" s="16">
        <f>$H463*Ref!$B$2</f>
        <v>33</v>
      </c>
      <c r="L463" s="17">
        <f>$I463*Ref!$B$3</f>
        <v>47</v>
      </c>
      <c r="M463" s="18">
        <f>$J463*Ref!$B$4</f>
        <v>33.75</v>
      </c>
      <c r="N463" s="18">
        <f>IF($C463&lt;&gt;"",0,IF($D463&lt;&gt;"",$G463*INDEX(Υλικά!$J$3:$J$130,$F463,1)/INDEX(Υλικά!$E$3:$E$130,$F463,1),0))</f>
        <v>0</v>
      </c>
      <c r="O463" s="19">
        <f t="shared" si="8"/>
        <v>113.75</v>
      </c>
      <c r="P463" s="3"/>
    </row>
    <row r="464" spans="1:16" x14ac:dyDescent="0.35">
      <c r="A464" s="15">
        <v>44226</v>
      </c>
      <c r="B464" s="7">
        <v>0.33333333333333331</v>
      </c>
      <c r="C464" s="3"/>
      <c r="D464" s="3" t="s">
        <v>21</v>
      </c>
      <c r="E464" s="3" t="str">
        <f>IF(C464&lt;&gt;"",INDEX(ΣυνδΑθρ!$I$2:$I$96,MATCH(C464,ΣυνδΑθρ!$A$2:$A$100,0),1),IF(D464&lt;&gt;"",INDEX(Υλικά!$D$3:$D$140,MATCH(D464,Υλικά!$B$3:$B$140,0),1),""))</f>
        <v>pc</v>
      </c>
      <c r="F464" s="10">
        <f>IF(C464&lt;&gt;"",MATCH($C464,ΣυνδΑθρ!$A$2:$A$100,0),IF(D464&lt;&gt;"",MATCH($D464,Υλικά!$B$3:$B$130,0),0))</f>
        <v>11</v>
      </c>
      <c r="G464" s="3">
        <v>2</v>
      </c>
      <c r="H464" s="16">
        <f>IF($C464&lt;&gt;"",$G464*INDEX(ΣυνδΑθρ!$B$2:$B$96,$F464,1)/INDEX(ΣυνδΑθρ!$J$2:$J$96,$F464,1),IF($D464&lt;&gt;"",$G464*INDEX(Υλικά!$G$3:$G$130,$F464,1)/INDEX(Υλικά!$E$3:$E$130,$F464,1),0))</f>
        <v>15.6</v>
      </c>
      <c r="I464" s="17">
        <f>IF($C464&lt;&gt;"",$G464*INDEX(ΣυνδΑθρ!$C$2:$C$100,$F464,1)/INDEX(ΣυνδΑθρ!$J$2:$J$96,$F464,1),IF($D464&lt;&gt;"",$G464*INDEX(Υλικά!$H$3:$H$130,$F464,1)/INDEX(Υλικά!$E$3:$E$130,$F464,1),0))</f>
        <v>1.32</v>
      </c>
      <c r="J464" s="18">
        <f>IF($C464&lt;&gt;"",$G464*INDEX(ΣυνδΑθρ!$D$2:$D$96,$F464,1)/INDEX(ΣυνδΑθρ!$J$2:$J$96,$F464,1),IF($D464&lt;&gt;"",$G464*INDEX(Υλικά!$I$3:$I$130,$F464,1)/INDEX(Υλικά!$E$3:$E$130,$F464,1),0))</f>
        <v>13.2</v>
      </c>
      <c r="K464" s="16">
        <f>$H464*Ref!$B$2</f>
        <v>62.4</v>
      </c>
      <c r="L464" s="17">
        <f>$I464*Ref!$B$3</f>
        <v>5.28</v>
      </c>
      <c r="M464" s="18">
        <f>$J464*Ref!$B$4</f>
        <v>118.8</v>
      </c>
      <c r="N464" s="18">
        <f>IF($C464&lt;&gt;"",0,IF($D464&lt;&gt;"",$G464*INDEX(Υλικά!$J$3:$J$130,$F464,1)/INDEX(Υλικά!$E$3:$E$130,$F464,1),0))</f>
        <v>0</v>
      </c>
      <c r="O464" s="19">
        <f t="shared" si="8"/>
        <v>186.48</v>
      </c>
      <c r="P464" s="3"/>
    </row>
    <row r="465" spans="1:16" x14ac:dyDescent="0.35">
      <c r="A465" s="15">
        <v>44226</v>
      </c>
      <c r="B465" s="7">
        <v>0.33333333333333298</v>
      </c>
      <c r="C465" s="3"/>
      <c r="D465" s="3" t="s">
        <v>14</v>
      </c>
      <c r="E465" s="3" t="str">
        <f>IF(C465&lt;&gt;"",INDEX(ΣυνδΑθρ!$I$2:$I$96,MATCH(C465,ΣυνδΑθρ!$A$2:$A$100,0),1),IF(D465&lt;&gt;"",INDEX(Υλικά!$D$3:$D$140,MATCH(D465,Υλικά!$B$3:$B$140,0),1),""))</f>
        <v>slc</v>
      </c>
      <c r="F465" s="10">
        <f>IF(C465&lt;&gt;"",MATCH($C465,ΣυνδΑθρ!$A$2:$A$100,0),IF(D465&lt;&gt;"",MATCH($D465,Υλικά!$B$3:$B$130,0),0))</f>
        <v>7</v>
      </c>
      <c r="G465" s="3">
        <v>2</v>
      </c>
      <c r="H465" s="16">
        <f>IF($C465&lt;&gt;"",$G465*INDEX(ΣυνδΑθρ!$B$2:$B$96,$F465,1)/INDEX(ΣυνδΑθρ!$J$2:$J$96,$F465,1),IF($D465&lt;&gt;"",$G465*INDEX(Υλικά!$G$3:$G$130,$F465,1)/INDEX(Υλικά!$E$3:$E$130,$F465,1),0))</f>
        <v>5.6</v>
      </c>
      <c r="I465" s="17">
        <f>IF($C465&lt;&gt;"",$G465*INDEX(ΣυνδΑθρ!$C$2:$C$100,$F465,1)/INDEX(ΣυνδΑθρ!$J$2:$J$96,$F465,1),IF($D465&lt;&gt;"",$G465*INDEX(Υλικά!$H$3:$H$130,$F465,1)/INDEX(Υλικά!$E$3:$E$130,$F465,1),0))</f>
        <v>1.6</v>
      </c>
      <c r="J465" s="18">
        <f>IF($C465&lt;&gt;"",$G465*INDEX(ΣυνδΑθρ!$D$2:$D$96,$F465,1)/INDEX(ΣυνδΑθρ!$J$2:$J$96,$F465,1),IF($D465&lt;&gt;"",$G465*INDEX(Υλικά!$I$3:$I$130,$F465,1)/INDEX(Υλικά!$E$3:$E$130,$F465,1),0))</f>
        <v>0.8</v>
      </c>
      <c r="K465" s="16">
        <f>$H465*Ref!$B$2</f>
        <v>22.4</v>
      </c>
      <c r="L465" s="17">
        <f>$I465*Ref!$B$3</f>
        <v>6.4</v>
      </c>
      <c r="M465" s="18">
        <f>$J465*Ref!$B$4</f>
        <v>7.2</v>
      </c>
      <c r="N465" s="18">
        <f>IF($C465&lt;&gt;"",0,IF($D465&lt;&gt;"",$G465*INDEX(Υλικά!$J$3:$J$130,$F465,1)/INDEX(Υλικά!$E$3:$E$130,$F465,1),0))</f>
        <v>0</v>
      </c>
      <c r="O465" s="19">
        <f t="shared" si="8"/>
        <v>36</v>
      </c>
      <c r="P465" s="3"/>
    </row>
    <row r="466" spans="1:16" x14ac:dyDescent="0.35">
      <c r="A466" s="15">
        <v>44226</v>
      </c>
      <c r="B466" s="7">
        <v>0.58333333333333337</v>
      </c>
      <c r="C466" s="3"/>
      <c r="D466" s="3" t="s">
        <v>80</v>
      </c>
      <c r="E466" s="3" t="str">
        <f>IF(C466&lt;&gt;"",INDEX(ΣυνδΑθρ!$I$2:$I$96,MATCH(C466,ΣυνδΑθρ!$A$2:$A$100,0),1),IF(D466&lt;&gt;"",INDEX(Υλικά!$D$3:$D$140,MATCH(D466,Υλικά!$B$3:$B$140,0),1),""))</f>
        <v>gr</v>
      </c>
      <c r="F466" s="10">
        <f>IF(C466&lt;&gt;"",MATCH($C466,ΣυνδΑθρ!$A$2:$A$100,0),IF(D466&lt;&gt;"",MATCH($D466,Υλικά!$B$3:$B$130,0),0))</f>
        <v>32</v>
      </c>
      <c r="G466" s="3">
        <v>150</v>
      </c>
      <c r="H466" s="16">
        <f>IF($C466&lt;&gt;"",$G466*INDEX(ΣυνδΑθρ!$B$2:$B$96,$F466,1)/INDEX(ΣυνδΑθρ!$J$2:$J$96,$F466,1),IF($D466&lt;&gt;"",$G466*INDEX(Υλικά!$G$3:$G$130,$F466,1)/INDEX(Υλικά!$E$3:$E$130,$F466,1),0))</f>
        <v>46.5</v>
      </c>
      <c r="I466" s="17">
        <f>IF($C466&lt;&gt;"",$G466*INDEX(ΣυνδΑθρ!$C$2:$C$100,$F466,1)/INDEX(ΣυνδΑθρ!$J$2:$J$96,$F466,1),IF($D466&lt;&gt;"",$G466*INDEX(Υλικά!$H$3:$H$130,$F466,1)/INDEX(Υλικά!$E$3:$E$130,$F466,1),0))</f>
        <v>0</v>
      </c>
      <c r="J466" s="18">
        <f>IF($C466&lt;&gt;"",$G466*INDEX(ΣυνδΑθρ!$D$2:$D$96,$F466,1)/INDEX(ΣυνδΑθρ!$J$2:$J$96,$F466,1),IF($D466&lt;&gt;"",$G466*INDEX(Υλικά!$I$3:$I$130,$F466,1)/INDEX(Υλικά!$E$3:$E$130,$F466,1),0))</f>
        <v>5.4</v>
      </c>
      <c r="K466" s="16">
        <f>$H466*Ref!$B$2</f>
        <v>186</v>
      </c>
      <c r="L466" s="17">
        <f>$I466*Ref!$B$3</f>
        <v>0</v>
      </c>
      <c r="M466" s="18">
        <f>$J466*Ref!$B$4</f>
        <v>48.6</v>
      </c>
      <c r="N466" s="18">
        <f>IF($C466&lt;&gt;"",0,IF($D466&lt;&gt;"",$G466*INDEX(Υλικά!$J$3:$J$130,$F466,1)/INDEX(Υλικά!$E$3:$E$130,$F466,1),0))</f>
        <v>0</v>
      </c>
      <c r="O466" s="19">
        <f t="shared" si="8"/>
        <v>234.6</v>
      </c>
      <c r="P466" s="3"/>
    </row>
    <row r="467" spans="1:16" x14ac:dyDescent="0.35">
      <c r="A467" s="15">
        <v>44226</v>
      </c>
      <c r="B467" s="7">
        <v>0.58333333333333337</v>
      </c>
      <c r="C467" s="3" t="s">
        <v>193</v>
      </c>
      <c r="D467" s="3"/>
      <c r="E467" s="3" t="str">
        <f>IF(C467&lt;&gt;"",INDEX(ΣυνδΑθρ!$I$2:$I$96,MATCH(C467,ΣυνδΑθρ!$A$2:$A$100,0),1),IF(D467&lt;&gt;"",INDEX(Υλικά!$D$3:$D$140,MATCH(D467,Υλικά!$B$3:$B$140,0),1),""))</f>
        <v>gr</v>
      </c>
      <c r="F467" s="10">
        <f>IF(C467&lt;&gt;"",MATCH($C467,ΣυνδΑθρ!$A$2:$A$100,0),IF(D467&lt;&gt;"",MATCH($D467,Υλικά!$B$3:$B$130,0),0))</f>
        <v>27</v>
      </c>
      <c r="G467" s="3">
        <v>100</v>
      </c>
      <c r="H467" s="16">
        <f>IF($C467&lt;&gt;"",$G467*INDEX(ΣυνδΑθρ!$B$2:$B$96,$F467,1)/INDEX(ΣυνδΑθρ!$J$2:$J$96,$F467,1),IF($D467&lt;&gt;"",$G467*INDEX(Υλικά!$G$3:$G$130,$F467,1)/INDEX(Υλικά!$E$3:$E$130,$F467,1),0))</f>
        <v>2.4683333333333333</v>
      </c>
      <c r="I467" s="17">
        <f>IF($C467&lt;&gt;"",$G467*INDEX(ΣυνδΑθρ!$C$2:$C$100,$F467,1)/INDEX(ΣυνδΑθρ!$J$2:$J$96,$F467,1),IF($D467&lt;&gt;"",$G467*INDEX(Υλικά!$H$3:$H$130,$F467,1)/INDEX(Υλικά!$E$3:$E$130,$F467,1),0))</f>
        <v>6.9783333333333335</v>
      </c>
      <c r="J467" s="18">
        <f>IF($C467&lt;&gt;"",$G467*INDEX(ΣυνδΑθρ!$D$2:$D$96,$F467,1)/INDEX(ΣυνδΑθρ!$J$2:$J$96,$F467,1),IF($D467&lt;&gt;"",$G467*INDEX(Υλικά!$I$3:$I$130,$F467,1)/INDEX(Υλικά!$E$3:$E$130,$F467,1),0))</f>
        <v>7.5149999999999997</v>
      </c>
      <c r="K467" s="16">
        <f>$H467*Ref!$B$2</f>
        <v>9.8733333333333331</v>
      </c>
      <c r="L467" s="17">
        <f>$I467*Ref!$B$3</f>
        <v>27.913333333333334</v>
      </c>
      <c r="M467" s="18">
        <f>$J467*Ref!$B$4</f>
        <v>67.634999999999991</v>
      </c>
      <c r="N467" s="18">
        <f>IF($C467&lt;&gt;"",0,IF($D467&lt;&gt;"",$G467*INDEX(Υλικά!$J$3:$J$130,$F467,1)/INDEX(Υλικά!$E$3:$E$130,$F467,1),0))</f>
        <v>0</v>
      </c>
      <c r="O467" s="19">
        <f t="shared" si="8"/>
        <v>105.42166666666665</v>
      </c>
      <c r="P467" s="3"/>
    </row>
    <row r="468" spans="1:16" x14ac:dyDescent="0.35">
      <c r="A468" s="15">
        <v>44226</v>
      </c>
      <c r="B468" s="7">
        <v>0.58333333333333304</v>
      </c>
      <c r="C468" s="3"/>
      <c r="D468" s="3" t="s">
        <v>139</v>
      </c>
      <c r="E468" s="3" t="str">
        <f>IF(C468&lt;&gt;"",INDEX(ΣυνδΑθρ!$I$2:$I$96,MATCH(C468,ΣυνδΑθρ!$A$2:$A$100,0),1),IF(D468&lt;&gt;"",INDEX(Υλικά!$D$3:$D$140,MATCH(D468,Υλικά!$B$3:$B$140,0),1),""))</f>
        <v>gr</v>
      </c>
      <c r="F468" s="10">
        <f>IF(C468&lt;&gt;"",MATCH($C468,ΣυνδΑθρ!$A$2:$A$100,0),IF(D468&lt;&gt;"",MATCH($D468,Υλικά!$B$3:$B$130,0),0))</f>
        <v>54</v>
      </c>
      <c r="G468" s="3">
        <v>300</v>
      </c>
      <c r="H468" s="16">
        <f>IF($C468&lt;&gt;"",$G468*INDEX(ΣυνδΑθρ!$B$2:$B$96,$F468,1)/INDEX(ΣυνδΑθρ!$J$2:$J$96,$F468,1),IF($D468&lt;&gt;"",$G468*INDEX(Υλικά!$G$3:$G$130,$F468,1)/INDEX(Υλικά!$E$3:$E$130,$F468,1),0))</f>
        <v>8.4</v>
      </c>
      <c r="I468" s="17">
        <f>IF($C468&lt;&gt;"",$G468*INDEX(ΣυνδΑθρ!$C$2:$C$100,$F468,1)/INDEX(ΣυνδΑθρ!$J$2:$J$96,$F468,1),IF($D468&lt;&gt;"",$G468*INDEX(Υλικά!$H$3:$H$130,$F468,1)/INDEX(Υλικά!$E$3:$E$130,$F468,1),0))</f>
        <v>21</v>
      </c>
      <c r="J468" s="18">
        <f>IF($C468&lt;&gt;"",$G468*INDEX(ΣυνδΑθρ!$D$2:$D$96,$F468,1)/INDEX(ΣυνδΑθρ!$J$2:$J$96,$F468,1),IF($D468&lt;&gt;"",$G468*INDEX(Υλικά!$I$3:$I$130,$F468,1)/INDEX(Υλικά!$E$3:$E$130,$F468,1),0))</f>
        <v>0</v>
      </c>
      <c r="K468" s="16">
        <f>$H468*Ref!$B$2</f>
        <v>33.6</v>
      </c>
      <c r="L468" s="17">
        <f>$I468*Ref!$B$3</f>
        <v>84</v>
      </c>
      <c r="M468" s="18">
        <f>$J468*Ref!$B$4</f>
        <v>0</v>
      </c>
      <c r="N468" s="18">
        <f>IF($C468&lt;&gt;"",0,IF($D468&lt;&gt;"",$G468*INDEX(Υλικά!$J$3:$J$130,$F468,1)/INDEX(Υλικά!$E$3:$E$130,$F468,1),0))</f>
        <v>0</v>
      </c>
      <c r="O468" s="19">
        <f t="shared" si="8"/>
        <v>117.6</v>
      </c>
      <c r="P468" s="3"/>
    </row>
    <row r="469" spans="1:16" x14ac:dyDescent="0.35">
      <c r="A469" s="15">
        <v>44226</v>
      </c>
      <c r="B469" s="7">
        <v>0.91666666666666663</v>
      </c>
      <c r="C469" s="3"/>
      <c r="D469" s="3" t="s">
        <v>14</v>
      </c>
      <c r="E469" s="3" t="str">
        <f>IF(C469&lt;&gt;"",INDEX(ΣυνδΑθρ!$I$2:$I$96,MATCH(C469,ΣυνδΑθρ!$A$2:$A$100,0),1),IF(D469&lt;&gt;"",INDEX(Υλικά!$D$3:$D$140,MATCH(D469,Υλικά!$B$3:$B$140,0),1),""))</f>
        <v>slc</v>
      </c>
      <c r="F469" s="10">
        <f>IF(C469&lt;&gt;"",MATCH($C469,ΣυνδΑθρ!$A$2:$A$100,0),IF(D469&lt;&gt;"",MATCH($D469,Υλικά!$B$3:$B$130,0),0))</f>
        <v>7</v>
      </c>
      <c r="G469" s="3">
        <v>4</v>
      </c>
      <c r="H469" s="16">
        <f>IF($C469&lt;&gt;"",$G469*INDEX(ΣυνδΑθρ!$B$2:$B$96,$F469,1)/INDEX(ΣυνδΑθρ!$J$2:$J$96,$F469,1),IF($D469&lt;&gt;"",$G469*INDEX(Υλικά!$G$3:$G$130,$F469,1)/INDEX(Υλικά!$E$3:$E$130,$F469,1),0))</f>
        <v>11.2</v>
      </c>
      <c r="I469" s="17">
        <f>IF($C469&lt;&gt;"",$G469*INDEX(ΣυνδΑθρ!$C$2:$C$100,$F469,1)/INDEX(ΣυνδΑθρ!$J$2:$J$96,$F469,1),IF($D469&lt;&gt;"",$G469*INDEX(Υλικά!$H$3:$H$130,$F469,1)/INDEX(Υλικά!$E$3:$E$130,$F469,1),0))</f>
        <v>3.2</v>
      </c>
      <c r="J469" s="18">
        <f>IF($C469&lt;&gt;"",$G469*INDEX(ΣυνδΑθρ!$D$2:$D$96,$F469,1)/INDEX(ΣυνδΑθρ!$J$2:$J$96,$F469,1),IF($D469&lt;&gt;"",$G469*INDEX(Υλικά!$I$3:$I$130,$F469,1)/INDEX(Υλικά!$E$3:$E$130,$F469,1),0))</f>
        <v>1.6</v>
      </c>
      <c r="K469" s="16">
        <f>$H469*Ref!$B$2</f>
        <v>44.8</v>
      </c>
      <c r="L469" s="17">
        <f>$I469*Ref!$B$3</f>
        <v>12.8</v>
      </c>
      <c r="M469" s="18">
        <f>$J469*Ref!$B$4</f>
        <v>14.4</v>
      </c>
      <c r="N469" s="18">
        <f>IF($C469&lt;&gt;"",0,IF($D469&lt;&gt;"",$G469*INDEX(Υλικά!$J$3:$J$130,$F469,1)/INDEX(Υλικά!$E$3:$E$130,$F469,1),0))</f>
        <v>0</v>
      </c>
      <c r="O469" s="19">
        <f t="shared" si="8"/>
        <v>72</v>
      </c>
      <c r="P469" s="3"/>
    </row>
    <row r="470" spans="1:16" x14ac:dyDescent="0.35">
      <c r="A470" s="15">
        <v>44226</v>
      </c>
      <c r="B470" s="7">
        <v>0.91666666666666663</v>
      </c>
      <c r="C470" s="3" t="s">
        <v>189</v>
      </c>
      <c r="D470" s="3"/>
      <c r="E470" s="3" t="str">
        <f>IF(C470&lt;&gt;"",INDEX(ΣυνδΑθρ!$I$2:$I$96,MATCH(C470,ΣυνδΑθρ!$A$2:$A$100,0),1),IF(D470&lt;&gt;"",INDEX(Υλικά!$D$3:$D$140,MATCH(D470,Υλικά!$B$3:$B$140,0),1),""))</f>
        <v>gr</v>
      </c>
      <c r="F470" s="10">
        <f>IF(C470&lt;&gt;"",MATCH($C470,ΣυνδΑθρ!$A$2:$A$100,0),IF(D470&lt;&gt;"",MATCH($D470,Υλικά!$B$3:$B$130,0),0))</f>
        <v>25</v>
      </c>
      <c r="G470" s="3">
        <v>50</v>
      </c>
      <c r="H470" s="16">
        <f>IF($C470&lt;&gt;"",$G470*INDEX(ΣυνδΑθρ!$B$2:$B$96,$F470,1)/INDEX(ΣυνδΑθρ!$J$2:$J$96,$F470,1),IF($D470&lt;&gt;"",$G470*INDEX(Υλικά!$G$3:$G$130,$F470,1)/INDEX(Υλικά!$E$3:$E$130,$F470,1),0))</f>
        <v>5.0038749999999999</v>
      </c>
      <c r="I470" s="17">
        <f>IF($C470&lt;&gt;"",$G470*INDEX(ΣυνδΑθρ!$C$2:$C$100,$F470,1)/INDEX(ΣυνδΑθρ!$J$2:$J$96,$F470,1),IF($D470&lt;&gt;"",$G470*INDEX(Υλικά!$H$3:$H$130,$F470,1)/INDEX(Υλικά!$E$3:$E$130,$F470,1),0))</f>
        <v>29.758624999999999</v>
      </c>
      <c r="J470" s="18">
        <f>IF($C470&lt;&gt;"",$G470*INDEX(ΣυνδΑθρ!$D$2:$D$96,$F470,1)/INDEX(ΣυνδΑθρ!$J$2:$J$96,$F470,1),IF($D470&lt;&gt;"",$G470*INDEX(Υλικά!$I$3:$I$130,$F470,1)/INDEX(Υλικά!$E$3:$E$130,$F470,1),0))</f>
        <v>4.4156250000000004</v>
      </c>
      <c r="K470" s="16">
        <f>$H470*Ref!$B$2</f>
        <v>20.015499999999999</v>
      </c>
      <c r="L470" s="17">
        <f>$I470*Ref!$B$3</f>
        <v>119.03449999999999</v>
      </c>
      <c r="M470" s="18">
        <f>$J470*Ref!$B$4</f>
        <v>39.740625000000001</v>
      </c>
      <c r="N470" s="18">
        <f>IF($C470&lt;&gt;"",0,IF($D470&lt;&gt;"",$G470*INDEX(Υλικά!$J$3:$J$130,$F470,1)/INDEX(Υλικά!$E$3:$E$130,$F470,1),0))</f>
        <v>0</v>
      </c>
      <c r="O470" s="19">
        <f t="shared" si="8"/>
        <v>178.79062499999998</v>
      </c>
      <c r="P470" s="3"/>
    </row>
    <row r="471" spans="1:16" x14ac:dyDescent="0.35">
      <c r="A471" s="15">
        <v>44226</v>
      </c>
      <c r="B471" s="7">
        <v>0.95833333333333337</v>
      </c>
      <c r="C471" s="3"/>
      <c r="D471" s="3" t="s">
        <v>32</v>
      </c>
      <c r="E471" s="3" t="str">
        <f>IF(C471&lt;&gt;"",INDEX(ΣυνδΑθρ!$I$2:$I$96,MATCH(C471,ΣυνδΑθρ!$A$2:$A$100,0),1),IF(D471&lt;&gt;"",INDEX(Υλικά!$D$3:$D$140,MATCH(D471,Υλικά!$B$3:$B$140,0),1),""))</f>
        <v>gr</v>
      </c>
      <c r="F471" s="10">
        <f>IF(C471&lt;&gt;"",MATCH($C471,ΣυνδΑθρ!$A$2:$A$100,0),IF(D471&lt;&gt;"",MATCH($D471,Υλικά!$B$3:$B$130,0),0))</f>
        <v>14</v>
      </c>
      <c r="G471" s="3">
        <v>200</v>
      </c>
      <c r="H471" s="16">
        <f>IF($C471&lt;&gt;"",$G471*INDEX(ΣυνδΑθρ!$B$2:$B$96,$F471,1)/INDEX(ΣυνδΑθρ!$J$2:$J$96,$F471,1),IF($D471&lt;&gt;"",$G471*INDEX(Υλικά!$G$3:$G$130,$F471,1)/INDEX(Υλικά!$E$3:$E$130,$F471,1),0))</f>
        <v>16</v>
      </c>
      <c r="I471" s="17">
        <f>IF($C471&lt;&gt;"",$G471*INDEX(ΣυνδΑθρ!$C$2:$C$100,$F471,1)/INDEX(ΣυνδΑθρ!$J$2:$J$96,$F471,1),IF($D471&lt;&gt;"",$G471*INDEX(Υλικά!$H$3:$H$130,$F471,1)/INDEX(Υλικά!$E$3:$E$130,$F471,1),0))</f>
        <v>8</v>
      </c>
      <c r="J471" s="18">
        <f>IF($C471&lt;&gt;"",$G471*INDEX(ΣυνδΑθρ!$D$2:$D$96,$F471,1)/INDEX(ΣυνδΑθρ!$J$2:$J$96,$F471,1),IF($D471&lt;&gt;"",$G471*INDEX(Υλικά!$I$3:$I$130,$F471,1)/INDEX(Υλικά!$E$3:$E$130,$F471,1),0))</f>
        <v>4</v>
      </c>
      <c r="K471" s="16">
        <f>$H471*Ref!$B$2</f>
        <v>64</v>
      </c>
      <c r="L471" s="17">
        <f>$I471*Ref!$B$3</f>
        <v>32</v>
      </c>
      <c r="M471" s="18">
        <f>$J471*Ref!$B$4</f>
        <v>36</v>
      </c>
      <c r="N471" s="18">
        <f>IF($C471&lt;&gt;"",0,IF($D471&lt;&gt;"",$G471*INDEX(Υλικά!$J$3:$J$130,$F471,1)/INDEX(Υλικά!$E$3:$E$130,$F471,1),0))</f>
        <v>0</v>
      </c>
      <c r="O471" s="19">
        <f t="shared" si="8"/>
        <v>132</v>
      </c>
      <c r="P471" s="3"/>
    </row>
    <row r="472" spans="1:16" x14ac:dyDescent="0.35">
      <c r="A472" s="15">
        <v>44226</v>
      </c>
      <c r="B472" s="7">
        <v>0.95833333333333337</v>
      </c>
      <c r="C472" s="3"/>
      <c r="D472" s="3" t="s">
        <v>187</v>
      </c>
      <c r="E472" s="3" t="str">
        <f>IF(C472&lt;&gt;"",INDEX(ΣυνδΑθρ!$I$2:$I$96,MATCH(C472,ΣυνδΑθρ!$A$2:$A$100,0),1),IF(D472&lt;&gt;"",INDEX(Υλικά!$D$3:$D$140,MATCH(D472,Υλικά!$B$3:$B$140,0),1),""))</f>
        <v>gr</v>
      </c>
      <c r="F472" s="10">
        <f>IF(C472&lt;&gt;"",MATCH($C472,ΣυνδΑθρ!$A$2:$A$100,0),IF(D472&lt;&gt;"",MATCH($D472,Υλικά!$B$3:$B$130,0),0))</f>
        <v>84</v>
      </c>
      <c r="G472" s="3">
        <v>160</v>
      </c>
      <c r="H472" s="16">
        <f>IF($C472&lt;&gt;"",$G472*INDEX(ΣυνδΑθρ!$B$2:$B$96,$F472,1)/INDEX(ΣυνδΑθρ!$J$2:$J$96,$F472,1),IF($D472&lt;&gt;"",$G472*INDEX(Υλικά!$G$3:$G$130,$F472,1)/INDEX(Υλικά!$E$3:$E$130,$F472,1),0))</f>
        <v>1.1200000000000001</v>
      </c>
      <c r="I472" s="17">
        <f>IF($C472&lt;&gt;"",$G472*INDEX(ΣυνδΑθρ!$C$2:$C$100,$F472,1)/INDEX(ΣυνδΑθρ!$J$2:$J$96,$F472,1),IF($D472&lt;&gt;"",$G472*INDEX(Υλικά!$H$3:$H$130,$F472,1)/INDEX(Υλικά!$E$3:$E$130,$F472,1),0))</f>
        <v>19.2</v>
      </c>
      <c r="J472" s="18">
        <f>IF($C472&lt;&gt;"",$G472*INDEX(ΣυνδΑθρ!$D$2:$D$96,$F472,1)/INDEX(ΣυνδΑθρ!$J$2:$J$96,$F472,1),IF($D472&lt;&gt;"",$G472*INDEX(Υλικά!$I$3:$I$130,$F472,1)/INDEX(Υλικά!$E$3:$E$130,$F472,1),0))</f>
        <v>0.32</v>
      </c>
      <c r="K472" s="16">
        <f>$H472*Ref!$B$2</f>
        <v>4.4800000000000004</v>
      </c>
      <c r="L472" s="17">
        <f>$I472*Ref!$B$3</f>
        <v>76.8</v>
      </c>
      <c r="M472" s="18">
        <f>$J472*Ref!$B$4</f>
        <v>2.88</v>
      </c>
      <c r="N472" s="18">
        <f>IF($C472&lt;&gt;"",0,IF($D472&lt;&gt;"",$G472*INDEX(Υλικά!$J$3:$J$130,$F472,1)/INDEX(Υλικά!$E$3:$E$130,$F472,1),0))</f>
        <v>0</v>
      </c>
      <c r="O472" s="19">
        <f t="shared" si="8"/>
        <v>84.16</v>
      </c>
      <c r="P472" s="3"/>
    </row>
    <row r="473" spans="1:16" x14ac:dyDescent="0.35">
      <c r="A473" s="15">
        <v>44226</v>
      </c>
      <c r="B473" s="7">
        <v>0.95833333333333304</v>
      </c>
      <c r="C473" s="3"/>
      <c r="D473" s="3" t="s">
        <v>172</v>
      </c>
      <c r="E473" s="3" t="str">
        <f>IF(C473&lt;&gt;"",INDEX(ΣυνδΑθρ!$I$2:$I$96,MATCH(C473,ΣυνδΑθρ!$A$2:$A$100,0),1),IF(D473&lt;&gt;"",INDEX(Υλικά!$D$3:$D$140,MATCH(D473,Υλικά!$B$3:$B$140,0),1),""))</f>
        <v>gr</v>
      </c>
      <c r="F473" s="10">
        <f>IF(C473&lt;&gt;"",MATCH($C473,ΣυνδΑθρ!$A$2:$A$100,0),IF(D473&lt;&gt;"",MATCH($D473,Υλικά!$B$3:$B$130,0),0))</f>
        <v>73</v>
      </c>
      <c r="G473" s="3">
        <v>140</v>
      </c>
      <c r="H473" s="16">
        <f>IF($C473&lt;&gt;"",$G473*INDEX(ΣυνδΑθρ!$B$2:$B$96,$F473,1)/INDEX(ΣυνδΑθρ!$J$2:$J$96,$F473,1),IF($D473&lt;&gt;"",$G473*INDEX(Υλικά!$G$3:$G$130,$F473,1)/INDEX(Υλικά!$E$3:$E$130,$F473,1),0))</f>
        <v>0.56000000000000005</v>
      </c>
      <c r="I473" s="17">
        <f>IF($C473&lt;&gt;"",$G473*INDEX(ΣυνδΑθρ!$C$2:$C$100,$F473,1)/INDEX(ΣυνδΑθρ!$J$2:$J$96,$F473,1),IF($D473&lt;&gt;"",$G473*INDEX(Υλικά!$H$3:$H$130,$F473,1)/INDEX(Υλικά!$E$3:$E$130,$F473,1),0))</f>
        <v>21</v>
      </c>
      <c r="J473" s="18">
        <f>IF($C473&lt;&gt;"",$G473*INDEX(ΣυνδΑθρ!$D$2:$D$96,$F473,1)/INDEX(ΣυνδΑθρ!$J$2:$J$96,$F473,1),IF($D473&lt;&gt;"",$G473*INDEX(Υλικά!$I$3:$I$130,$F473,1)/INDEX(Υλικά!$E$3:$E$130,$F473,1),0))</f>
        <v>0.14000000000000001</v>
      </c>
      <c r="K473" s="16">
        <f>$H473*Ref!$B$2</f>
        <v>2.2400000000000002</v>
      </c>
      <c r="L473" s="17">
        <f>$I473*Ref!$B$3</f>
        <v>84</v>
      </c>
      <c r="M473" s="18">
        <f>$J473*Ref!$B$4</f>
        <v>1.2600000000000002</v>
      </c>
      <c r="N473" s="18">
        <f>IF($C473&lt;&gt;"",0,IF($D473&lt;&gt;"",$G473*INDEX(Υλικά!$J$3:$J$130,$F473,1)/INDEX(Υλικά!$E$3:$E$130,$F473,1),0))</f>
        <v>0</v>
      </c>
      <c r="O473" s="19">
        <f t="shared" si="8"/>
        <v>87.5</v>
      </c>
      <c r="P473" s="3"/>
    </row>
    <row r="474" spans="1:16" x14ac:dyDescent="0.35">
      <c r="A474" s="15">
        <v>44227</v>
      </c>
      <c r="B474" s="7">
        <v>0.33333333333333331</v>
      </c>
      <c r="C474" s="3"/>
      <c r="D474" s="3" t="s">
        <v>58</v>
      </c>
      <c r="E474" s="3" t="str">
        <f>IF(C474&lt;&gt;"",INDEX(ΣυνδΑθρ!$I$2:$I$96,MATCH(C474,ΣυνδΑθρ!$A$2:$A$100,0),1),IF(D474&lt;&gt;"",INDEX(Υλικά!$D$3:$D$140,MATCH(D474,Υλικά!$B$3:$B$140,0),1),""))</f>
        <v>gr</v>
      </c>
      <c r="F474" s="10">
        <f>IF(C474&lt;&gt;"",MATCH($C474,ΣυνδΑθρ!$A$2:$A$100,0),IF(D474&lt;&gt;"",MATCH($D474,Υλικά!$B$3:$B$130,0),0))</f>
        <v>12</v>
      </c>
      <c r="G474" s="3">
        <v>250</v>
      </c>
      <c r="H474" s="16">
        <f>IF($C474&lt;&gt;"",$G474*INDEX(ΣυνδΑθρ!$B$2:$B$96,$F474,1)/INDEX(ΣυνδΑθρ!$J$2:$J$96,$F474,1),IF($D474&lt;&gt;"",$G474*INDEX(Υλικά!$G$3:$G$130,$F474,1)/INDEX(Υλικά!$E$3:$E$130,$F474,1),0))</f>
        <v>8.25</v>
      </c>
      <c r="I474" s="17">
        <f>IF($C474&lt;&gt;"",$G474*INDEX(ΣυνδΑθρ!$C$2:$C$100,$F474,1)/INDEX(ΣυνδΑθρ!$J$2:$J$96,$F474,1),IF($D474&lt;&gt;"",$G474*INDEX(Υλικά!$H$3:$H$130,$F474,1)/INDEX(Υλικά!$E$3:$E$130,$F474,1),0))</f>
        <v>11.75</v>
      </c>
      <c r="J474" s="18">
        <f>IF($C474&lt;&gt;"",$G474*INDEX(ΣυνδΑθρ!$D$2:$D$96,$F474,1)/INDEX(ΣυνδΑθρ!$J$2:$J$96,$F474,1),IF($D474&lt;&gt;"",$G474*INDEX(Υλικά!$I$3:$I$130,$F474,1)/INDEX(Υλικά!$E$3:$E$130,$F474,1),0))</f>
        <v>3.75</v>
      </c>
      <c r="K474" s="16">
        <f>$H474*Ref!$B$2</f>
        <v>33</v>
      </c>
      <c r="L474" s="17">
        <f>$I474*Ref!$B$3</f>
        <v>47</v>
      </c>
      <c r="M474" s="18">
        <f>$J474*Ref!$B$4</f>
        <v>33.75</v>
      </c>
      <c r="N474" s="18">
        <f>IF($C474&lt;&gt;"",0,IF($D474&lt;&gt;"",$G474*INDEX(Υλικά!$J$3:$J$130,$F474,1)/INDEX(Υλικά!$E$3:$E$130,$F474,1),0))</f>
        <v>0</v>
      </c>
      <c r="O474" s="19">
        <f t="shared" si="8"/>
        <v>113.75</v>
      </c>
      <c r="P474" s="3"/>
    </row>
    <row r="475" spans="1:16" x14ac:dyDescent="0.35">
      <c r="A475" s="15">
        <v>44227</v>
      </c>
      <c r="B475" s="7">
        <v>0.33333333333333331</v>
      </c>
      <c r="C475" s="3" t="s">
        <v>189</v>
      </c>
      <c r="D475" s="3"/>
      <c r="E475" s="3" t="str">
        <f>IF(C475&lt;&gt;"",INDEX(ΣυνδΑθρ!$I$2:$I$96,MATCH(C475,ΣυνδΑθρ!$A$2:$A$100,0),1),IF(D475&lt;&gt;"",INDEX(Υλικά!$D$3:$D$140,MATCH(D475,Υλικά!$B$3:$B$140,0),1),""))</f>
        <v>gr</v>
      </c>
      <c r="F475" s="10">
        <f>IF(C475&lt;&gt;"",MATCH($C475,ΣυνδΑθρ!$A$2:$A$100,0),IF(D475&lt;&gt;"",MATCH($D475,Υλικά!$B$3:$B$130,0),0))</f>
        <v>25</v>
      </c>
      <c r="G475" s="3">
        <v>50</v>
      </c>
      <c r="H475" s="16">
        <f>IF($C475&lt;&gt;"",$G475*INDEX(ΣυνδΑθρ!$B$2:$B$96,$F475,1)/INDEX(ΣυνδΑθρ!$J$2:$J$96,$F475,1),IF($D475&lt;&gt;"",$G475*INDEX(Υλικά!$G$3:$G$130,$F475,1)/INDEX(Υλικά!$E$3:$E$130,$F475,1),0))</f>
        <v>5.0038749999999999</v>
      </c>
      <c r="I475" s="17">
        <f>IF($C475&lt;&gt;"",$G475*INDEX(ΣυνδΑθρ!$C$2:$C$100,$F475,1)/INDEX(ΣυνδΑθρ!$J$2:$J$96,$F475,1),IF($D475&lt;&gt;"",$G475*INDEX(Υλικά!$H$3:$H$130,$F475,1)/INDEX(Υλικά!$E$3:$E$130,$F475,1),0))</f>
        <v>29.758624999999999</v>
      </c>
      <c r="J475" s="18">
        <f>IF($C475&lt;&gt;"",$G475*INDEX(ΣυνδΑθρ!$D$2:$D$96,$F475,1)/INDEX(ΣυνδΑθρ!$J$2:$J$96,$F475,1),IF($D475&lt;&gt;"",$G475*INDEX(Υλικά!$I$3:$I$130,$F475,1)/INDEX(Υλικά!$E$3:$E$130,$F475,1),0))</f>
        <v>4.4156250000000004</v>
      </c>
      <c r="K475" s="16">
        <f>$H475*Ref!$B$2</f>
        <v>20.015499999999999</v>
      </c>
      <c r="L475" s="17">
        <f>$I475*Ref!$B$3</f>
        <v>119.03449999999999</v>
      </c>
      <c r="M475" s="18">
        <f>$J475*Ref!$B$4</f>
        <v>39.740625000000001</v>
      </c>
      <c r="N475" s="18">
        <f>IF($C475&lt;&gt;"",0,IF($D475&lt;&gt;"",$G475*INDEX(Υλικά!$J$3:$J$130,$F475,1)/INDEX(Υλικά!$E$3:$E$130,$F475,1),0))</f>
        <v>0</v>
      </c>
      <c r="O475" s="19">
        <f t="shared" si="8"/>
        <v>178.79062499999998</v>
      </c>
      <c r="P475" s="3"/>
    </row>
    <row r="476" spans="1:16" x14ac:dyDescent="0.35">
      <c r="A476" s="15">
        <v>44227</v>
      </c>
      <c r="B476" s="7">
        <v>0.33333333333333298</v>
      </c>
      <c r="C476" s="3"/>
      <c r="D476" s="3" t="s">
        <v>14</v>
      </c>
      <c r="E476" s="3" t="str">
        <f>IF(C476&lt;&gt;"",INDEX(ΣυνδΑθρ!$I$2:$I$96,MATCH(C476,ΣυνδΑθρ!$A$2:$A$100,0),1),IF(D476&lt;&gt;"",INDEX(Υλικά!$D$3:$D$140,MATCH(D476,Υλικά!$B$3:$B$140,0),1),""))</f>
        <v>slc</v>
      </c>
      <c r="F476" s="10">
        <f>IF(C476&lt;&gt;"",MATCH($C476,ΣυνδΑθρ!$A$2:$A$100,0),IF(D476&lt;&gt;"",MATCH($D476,Υλικά!$B$3:$B$130,0),0))</f>
        <v>7</v>
      </c>
      <c r="G476" s="3">
        <v>4</v>
      </c>
      <c r="H476" s="16">
        <f>IF($C476&lt;&gt;"",$G476*INDEX(ΣυνδΑθρ!$B$2:$B$96,$F476,1)/INDEX(ΣυνδΑθρ!$J$2:$J$96,$F476,1),IF($D476&lt;&gt;"",$G476*INDEX(Υλικά!$G$3:$G$130,$F476,1)/INDEX(Υλικά!$E$3:$E$130,$F476,1),0))</f>
        <v>11.2</v>
      </c>
      <c r="I476" s="17">
        <f>IF($C476&lt;&gt;"",$G476*INDEX(ΣυνδΑθρ!$C$2:$C$100,$F476,1)/INDEX(ΣυνδΑθρ!$J$2:$J$96,$F476,1),IF($D476&lt;&gt;"",$G476*INDEX(Υλικά!$H$3:$H$130,$F476,1)/INDEX(Υλικά!$E$3:$E$130,$F476,1),0))</f>
        <v>3.2</v>
      </c>
      <c r="J476" s="18">
        <f>IF($C476&lt;&gt;"",$G476*INDEX(ΣυνδΑθρ!$D$2:$D$96,$F476,1)/INDEX(ΣυνδΑθρ!$J$2:$J$96,$F476,1),IF($D476&lt;&gt;"",$G476*INDEX(Υλικά!$I$3:$I$130,$F476,1)/INDEX(Υλικά!$E$3:$E$130,$F476,1),0))</f>
        <v>1.6</v>
      </c>
      <c r="K476" s="16">
        <f>$H476*Ref!$B$2</f>
        <v>44.8</v>
      </c>
      <c r="L476" s="17">
        <f>$I476*Ref!$B$3</f>
        <v>12.8</v>
      </c>
      <c r="M476" s="18">
        <f>$J476*Ref!$B$4</f>
        <v>14.4</v>
      </c>
      <c r="N476" s="18">
        <f>IF($C476&lt;&gt;"",0,IF($D476&lt;&gt;"",$G476*INDEX(Υλικά!$J$3:$J$130,$F476,1)/INDEX(Υλικά!$E$3:$E$130,$F476,1),0))</f>
        <v>0</v>
      </c>
      <c r="O476" s="19">
        <f t="shared" si="8"/>
        <v>72</v>
      </c>
      <c r="P476" s="3"/>
    </row>
    <row r="477" spans="1:16" x14ac:dyDescent="0.35">
      <c r="A477" s="15">
        <v>44227</v>
      </c>
      <c r="B477" s="7">
        <v>0.58333333333333337</v>
      </c>
      <c r="C477" s="3" t="s">
        <v>195</v>
      </c>
      <c r="D477" s="3"/>
      <c r="E477" s="3" t="str">
        <f>IF(C477&lt;&gt;"",INDEX(ΣυνδΑθρ!$I$2:$I$96,MATCH(C477,ΣυνδΑθρ!$A$2:$A$100,0),1),IF(D477&lt;&gt;"",INDEX(Υλικά!$D$3:$D$140,MATCH(D477,Υλικά!$B$3:$B$140,0),1),""))</f>
        <v>gr</v>
      </c>
      <c r="F477" s="10">
        <f>IF(C477&lt;&gt;"",MATCH($C477,ΣυνδΑθρ!$A$2:$A$100,0),IF(D477&lt;&gt;"",MATCH($D477,Υλικά!$B$3:$B$130,0),0))</f>
        <v>29</v>
      </c>
      <c r="G477" s="3">
        <v>370</v>
      </c>
      <c r="H477" s="16">
        <f>IF($C477&lt;&gt;"",$G477*INDEX(ΣυνδΑθρ!$B$2:$B$96,$F477,1)/INDEX(ΣυνδΑθρ!$J$2:$J$96,$F477,1),IF($D477&lt;&gt;"",$G477*INDEX(Υλικά!$G$3:$G$130,$F477,1)/INDEX(Υλικά!$E$3:$E$130,$F477,1),0))</f>
        <v>57.151545454545449</v>
      </c>
      <c r="I477" s="17">
        <f>IF($C477&lt;&gt;"",$G477*INDEX(ΣυνδΑθρ!$C$2:$C$100,$F477,1)/INDEX(ΣυνδΑθρ!$J$2:$J$96,$F477,1),IF($D477&lt;&gt;"",$G477*INDEX(Υλικά!$H$3:$H$130,$F477,1)/INDEX(Υλικά!$E$3:$E$130,$F477,1),0))</f>
        <v>7.8966969696969702</v>
      </c>
      <c r="J477" s="18">
        <f>IF($C477&lt;&gt;"",$G477*INDEX(ΣυνδΑθρ!$D$2:$D$96,$F477,1)/INDEX(ΣυνδΑθρ!$J$2:$J$96,$F477,1),IF($D477&lt;&gt;"",$G477*INDEX(Υλικά!$I$3:$I$130,$F477,1)/INDEX(Υλικά!$E$3:$E$130,$F477,1),0))</f>
        <v>38.084212121212119</v>
      </c>
      <c r="K477" s="16">
        <f>$H477*Ref!$B$2</f>
        <v>228.6061818181818</v>
      </c>
      <c r="L477" s="17">
        <f>$I477*Ref!$B$3</f>
        <v>31.586787878787881</v>
      </c>
      <c r="M477" s="18">
        <f>$J477*Ref!$B$4</f>
        <v>342.75790909090904</v>
      </c>
      <c r="N477" s="18">
        <f>IF($C477&lt;&gt;"",0,IF($D477&lt;&gt;"",$G477*INDEX(Υλικά!$J$3:$J$130,$F477,1)/INDEX(Υλικά!$E$3:$E$130,$F477,1),0))</f>
        <v>0</v>
      </c>
      <c r="O477" s="19">
        <f t="shared" si="8"/>
        <v>602.95087878787876</v>
      </c>
      <c r="P477" s="3"/>
    </row>
    <row r="478" spans="1:16" x14ac:dyDescent="0.35">
      <c r="A478" s="15">
        <v>44227</v>
      </c>
      <c r="B478" s="7">
        <v>0.58333333333333337</v>
      </c>
      <c r="C478" s="3" t="s">
        <v>166</v>
      </c>
      <c r="D478" s="3"/>
      <c r="E478" s="3" t="str">
        <f>IF(C478&lt;&gt;"",INDEX(ΣυνδΑθρ!$I$2:$I$96,MATCH(C478,ΣυνδΑθρ!$A$2:$A$100,0),1),IF(D478&lt;&gt;"",INDEX(Υλικά!$D$3:$D$140,MATCH(D478,Υλικά!$B$3:$B$140,0),1),""))</f>
        <v>gr</v>
      </c>
      <c r="F478" s="10">
        <f>IF(C478&lt;&gt;"",MATCH($C478,ΣυνδΑθρ!$A$2:$A$100,0),IF(D478&lt;&gt;"",MATCH($D478,Υλικά!$B$3:$B$130,0),0))</f>
        <v>19</v>
      </c>
      <c r="G478" s="3">
        <v>100</v>
      </c>
      <c r="H478" s="16">
        <f>IF($C478&lt;&gt;"",$G478*INDEX(ΣυνδΑθρ!$B$2:$B$96,$F478,1)/INDEX(ΣυνδΑθρ!$J$2:$J$96,$F478,1),IF($D478&lt;&gt;"",$G478*INDEX(Υλικά!$G$3:$G$130,$F478,1)/INDEX(Υλικά!$E$3:$E$130,$F478,1),0))</f>
        <v>7.3071428571428569</v>
      </c>
      <c r="I478" s="17">
        <f>IF($C478&lt;&gt;"",$G478*INDEX(ΣυνδΑθρ!$C$2:$C$100,$F478,1)/INDEX(ΣυνδΑθρ!$J$2:$J$96,$F478,1),IF($D478&lt;&gt;"",$G478*INDEX(Υλικά!$H$3:$H$130,$F478,1)/INDEX(Υλικά!$E$3:$E$130,$F478,1),0))</f>
        <v>46.499999999999993</v>
      </c>
      <c r="J478" s="18">
        <f>IF($C478&lt;&gt;"",$G478*INDEX(ΣυνδΑθρ!$D$2:$D$96,$F478,1)/INDEX(ΣυνδΑθρ!$J$2:$J$96,$F478,1),IF($D478&lt;&gt;"",$G478*INDEX(Υλικά!$I$3:$I$130,$F478,1)/INDEX(Υλικά!$E$3:$E$130,$F478,1),0))</f>
        <v>0.83571428571428585</v>
      </c>
      <c r="K478" s="16">
        <f>$H478*Ref!$B$2</f>
        <v>29.228571428571428</v>
      </c>
      <c r="L478" s="17">
        <f>$I478*Ref!$B$3</f>
        <v>185.99999999999997</v>
      </c>
      <c r="M478" s="18">
        <f>$J478*Ref!$B$4</f>
        <v>7.5214285714285722</v>
      </c>
      <c r="N478" s="18">
        <f>IF($C478&lt;&gt;"",0,IF($D478&lt;&gt;"",$G478*INDEX(Υλικά!$J$3:$J$130,$F478,1)/INDEX(Υλικά!$E$3:$E$130,$F478,1),0))</f>
        <v>0</v>
      </c>
      <c r="O478" s="19">
        <f t="shared" si="8"/>
        <v>222.74999999999997</v>
      </c>
      <c r="P478" s="3"/>
    </row>
    <row r="479" spans="1:16" x14ac:dyDescent="0.35">
      <c r="A479" s="15">
        <v>44227</v>
      </c>
      <c r="B479" s="7">
        <v>0.58333333333333304</v>
      </c>
      <c r="C479" s="3"/>
      <c r="D479" s="3" t="s">
        <v>97</v>
      </c>
      <c r="E479" s="3" t="str">
        <f>IF(C479&lt;&gt;"",INDEX(ΣυνδΑθρ!$I$2:$I$96,MATCH(C479,ΣυνδΑθρ!$A$2:$A$100,0),1),IF(D479&lt;&gt;"",INDEX(Υλικά!$D$3:$D$140,MATCH(D479,Υλικά!$B$3:$B$140,0),1),""))</f>
        <v>gr</v>
      </c>
      <c r="F479" s="10">
        <f>IF(C479&lt;&gt;"",MATCH($C479,ΣυνδΑθρ!$A$2:$A$100,0),IF(D479&lt;&gt;"",MATCH($D479,Υλικά!$B$3:$B$130,0),0))</f>
        <v>37</v>
      </c>
      <c r="G479" s="3">
        <v>100</v>
      </c>
      <c r="H479" s="16">
        <f>IF($C479&lt;&gt;"",$G479*INDEX(ΣυνδΑθρ!$B$2:$B$96,$F479,1)/INDEX(ΣυνδΑθρ!$J$2:$J$96,$F479,1),IF($D479&lt;&gt;"",$G479*INDEX(Υλικά!$G$3:$G$130,$F479,1)/INDEX(Υλικά!$E$3:$E$130,$F479,1),0))</f>
        <v>0</v>
      </c>
      <c r="I479" s="17">
        <f>IF($C479&lt;&gt;"",$G479*INDEX(ΣυνδΑθρ!$C$2:$C$100,$F479,1)/INDEX(ΣυνδΑθρ!$J$2:$J$96,$F479,1),IF($D479&lt;&gt;"",$G479*INDEX(Υλικά!$H$3:$H$130,$F479,1)/INDEX(Υλικά!$E$3:$E$130,$F479,1),0))</f>
        <v>0</v>
      </c>
      <c r="J479" s="18">
        <f>IF($C479&lt;&gt;"",$G479*INDEX(ΣυνδΑθρ!$D$2:$D$96,$F479,1)/INDEX(ΣυνδΑθρ!$J$2:$J$96,$F479,1),IF($D479&lt;&gt;"",$G479*INDEX(Υλικά!$I$3:$I$130,$F479,1)/INDEX(Υλικά!$E$3:$E$130,$F479,1),0))</f>
        <v>0</v>
      </c>
      <c r="K479" s="16">
        <f>$H479*Ref!$B$2</f>
        <v>0</v>
      </c>
      <c r="L479" s="17">
        <f>$I479*Ref!$B$3</f>
        <v>0</v>
      </c>
      <c r="M479" s="18">
        <f>$J479*Ref!$B$4</f>
        <v>0</v>
      </c>
      <c r="N479" s="18">
        <f>IF($C479&lt;&gt;"",0,IF($D479&lt;&gt;"",$G479*INDEX(Υλικά!$J$3:$J$130,$F479,1)/INDEX(Υλικά!$E$3:$E$130,$F479,1),0))</f>
        <v>85</v>
      </c>
      <c r="O479" s="19">
        <f t="shared" si="8"/>
        <v>85</v>
      </c>
      <c r="P479" s="3"/>
    </row>
    <row r="480" spans="1:16" x14ac:dyDescent="0.35">
      <c r="A480" s="15">
        <v>44227</v>
      </c>
      <c r="B480" s="7">
        <v>0.83333333333333337</v>
      </c>
      <c r="C480" s="3"/>
      <c r="D480" s="3" t="s">
        <v>46</v>
      </c>
      <c r="E480" s="3" t="str">
        <f>IF(C480&lt;&gt;"",INDEX(ΣυνδΑθρ!$I$2:$I$96,MATCH(C480,ΣυνδΑθρ!$A$2:$A$100,0),1),IF(D480&lt;&gt;"",INDEX(Υλικά!$D$3:$D$140,MATCH(D480,Υλικά!$B$3:$B$140,0),1),""))</f>
        <v>gr</v>
      </c>
      <c r="F480" s="10">
        <f>IF(C480&lt;&gt;"",MATCH($C480,ΣυνδΑθρ!$A$2:$A$100,0),IF(D480&lt;&gt;"",MATCH($D480,Υλικά!$B$3:$B$130,0),0))</f>
        <v>19</v>
      </c>
      <c r="G480" s="3">
        <v>30</v>
      </c>
      <c r="H480" s="16">
        <f>IF($C480&lt;&gt;"",$G480*INDEX(ΣυνδΑθρ!$B$2:$B$96,$F480,1)/INDEX(ΣυνδΑθρ!$J$2:$J$96,$F480,1),IF($D480&lt;&gt;"",$G480*INDEX(Υλικά!$G$3:$G$130,$F480,1)/INDEX(Υλικά!$E$3:$E$130,$F480,1),0))</f>
        <v>4.26</v>
      </c>
      <c r="I480" s="17">
        <f>IF($C480&lt;&gt;"",$G480*INDEX(ΣυνδΑθρ!$C$2:$C$100,$F480,1)/INDEX(ΣυνδΑθρ!$J$2:$J$96,$F480,1),IF($D480&lt;&gt;"",$G480*INDEX(Υλικά!$H$3:$H$130,$F480,1)/INDEX(Υλικά!$E$3:$E$130,$F480,1),0))</f>
        <v>1.2299999999999998</v>
      </c>
      <c r="J480" s="18">
        <f>IF($C480&lt;&gt;"",$G480*INDEX(ΣυνδΑθρ!$D$2:$D$96,$F480,1)/INDEX(ΣυνδΑθρ!$J$2:$J$96,$F480,1),IF($D480&lt;&gt;"",$G480*INDEX(Υλικά!$I$3:$I$130,$F480,1)/INDEX(Υλικά!$E$3:$E$130,$F480,1),0))</f>
        <v>6.39</v>
      </c>
      <c r="K480" s="16">
        <f>$H480*Ref!$B$2</f>
        <v>17.04</v>
      </c>
      <c r="L480" s="17">
        <f>$I480*Ref!$B$3</f>
        <v>4.919999999999999</v>
      </c>
      <c r="M480" s="18">
        <f>$J480*Ref!$B$4</f>
        <v>57.51</v>
      </c>
      <c r="N480" s="18">
        <f>IF($C480&lt;&gt;"",0,IF($D480&lt;&gt;"",$G480*INDEX(Υλικά!$J$3:$J$130,$F480,1)/INDEX(Υλικά!$E$3:$E$130,$F480,1),0))</f>
        <v>0</v>
      </c>
      <c r="O480" s="19">
        <f t="shared" si="8"/>
        <v>79.47</v>
      </c>
      <c r="P480" s="3"/>
    </row>
    <row r="481" spans="1:16" x14ac:dyDescent="0.35">
      <c r="A481" s="15">
        <v>44227</v>
      </c>
      <c r="B481" s="7">
        <v>0.83333333333333337</v>
      </c>
      <c r="C481" s="3"/>
      <c r="D481" s="3" t="s">
        <v>93</v>
      </c>
      <c r="E481" s="3" t="str">
        <f>IF(C481&lt;&gt;"",INDEX(ΣυνδΑθρ!$I$2:$I$96,MATCH(C481,ΣυνδΑθρ!$A$2:$A$100,0),1),IF(D481&lt;&gt;"",INDEX(Υλικά!$D$3:$D$140,MATCH(D481,Υλικά!$B$3:$B$140,0),1),""))</f>
        <v>gr</v>
      </c>
      <c r="F481" s="10">
        <f>IF(C481&lt;&gt;"",MATCH($C481,ΣυνδΑθρ!$A$2:$A$100,0),IF(D481&lt;&gt;"",MATCH($D481,Υλικά!$B$3:$B$130,0),0))</f>
        <v>34</v>
      </c>
      <c r="G481" s="3">
        <v>20</v>
      </c>
      <c r="H481" s="16">
        <f>IF($C481&lt;&gt;"",$G481*INDEX(ΣυνδΑθρ!$B$2:$B$96,$F481,1)/INDEX(ΣυνδΑθρ!$J$2:$J$96,$F481,1),IF($D481&lt;&gt;"",$G481*INDEX(Υλικά!$G$3:$G$130,$F481,1)/INDEX(Υλικά!$E$3:$E$130,$F481,1),0))</f>
        <v>4.96</v>
      </c>
      <c r="I481" s="17">
        <f>IF($C481&lt;&gt;"",$G481*INDEX(ΣυνδΑθρ!$C$2:$C$100,$F481,1)/INDEX(ΣυνδΑθρ!$J$2:$J$96,$F481,1),IF($D481&lt;&gt;"",$G481*INDEX(Υλικά!$H$3:$H$130,$F481,1)/INDEX(Υλικά!$E$3:$E$130,$F481,1),0))</f>
        <v>1</v>
      </c>
      <c r="J481" s="18">
        <f>IF($C481&lt;&gt;"",$G481*INDEX(ΣυνδΑθρ!$D$2:$D$96,$F481,1)/INDEX(ΣυνδΑθρ!$J$2:$J$96,$F481,1),IF($D481&lt;&gt;"",$G481*INDEX(Υλικά!$I$3:$I$130,$F481,1)/INDEX(Υλικά!$E$3:$E$130,$F481,1),0))</f>
        <v>10.64</v>
      </c>
      <c r="K481" s="16">
        <f>$H481*Ref!$B$2</f>
        <v>19.84</v>
      </c>
      <c r="L481" s="17">
        <f>$I481*Ref!$B$3</f>
        <v>4</v>
      </c>
      <c r="M481" s="18">
        <f>$J481*Ref!$B$4</f>
        <v>95.76</v>
      </c>
      <c r="N481" s="18">
        <f>IF($C481&lt;&gt;"",0,IF($D481&lt;&gt;"",$G481*INDEX(Υλικά!$J$3:$J$130,$F481,1)/INDEX(Υλικά!$E$3:$E$130,$F481,1),0))</f>
        <v>0</v>
      </c>
      <c r="O481" s="19">
        <f t="shared" si="8"/>
        <v>119.60000000000001</v>
      </c>
      <c r="P481" s="3"/>
    </row>
    <row r="482" spans="1:16" x14ac:dyDescent="0.35">
      <c r="A482" s="15">
        <v>44227</v>
      </c>
      <c r="B482" s="7">
        <v>0.875</v>
      </c>
      <c r="C482" s="3"/>
      <c r="D482" s="3" t="s">
        <v>46</v>
      </c>
      <c r="E482" s="3" t="str">
        <f>IF(C482&lt;&gt;"",INDEX(ΣυνδΑθρ!$I$2:$I$96,MATCH(C482,ΣυνδΑθρ!$A$2:$A$100,0),1),IF(D482&lt;&gt;"",INDEX(Υλικά!$D$3:$D$140,MATCH(D482,Υλικά!$B$3:$B$140,0),1),""))</f>
        <v>gr</v>
      </c>
      <c r="F482" s="10">
        <f>IF(C482&lt;&gt;"",MATCH($C482,ΣυνδΑθρ!$A$2:$A$100,0),IF(D482&lt;&gt;"",MATCH($D482,Υλικά!$B$3:$B$130,0),0))</f>
        <v>19</v>
      </c>
      <c r="G482" s="3">
        <v>30</v>
      </c>
      <c r="H482" s="16">
        <f>IF($C482&lt;&gt;"",$G482*INDEX(ΣυνδΑθρ!$B$2:$B$96,$F482,1)/INDEX(ΣυνδΑθρ!$J$2:$J$96,$F482,1),IF($D482&lt;&gt;"",$G482*INDEX(Υλικά!$G$3:$G$130,$F482,1)/INDEX(Υλικά!$E$3:$E$130,$F482,1),0))</f>
        <v>4.26</v>
      </c>
      <c r="I482" s="17">
        <f>IF($C482&lt;&gt;"",$G482*INDEX(ΣυνδΑθρ!$C$2:$C$100,$F482,1)/INDEX(ΣυνδΑθρ!$J$2:$J$96,$F482,1),IF($D482&lt;&gt;"",$G482*INDEX(Υλικά!$H$3:$H$130,$F482,1)/INDEX(Υλικά!$E$3:$E$130,$F482,1),0))</f>
        <v>1.2299999999999998</v>
      </c>
      <c r="J482" s="18">
        <f>IF($C482&lt;&gt;"",$G482*INDEX(ΣυνδΑθρ!$D$2:$D$96,$F482,1)/INDEX(ΣυνδΑθρ!$J$2:$J$96,$F482,1),IF($D482&lt;&gt;"",$G482*INDEX(Υλικά!$I$3:$I$130,$F482,1)/INDEX(Υλικά!$E$3:$E$130,$F482,1),0))</f>
        <v>6.39</v>
      </c>
      <c r="K482" s="16">
        <f>$H482*Ref!$B$2</f>
        <v>17.04</v>
      </c>
      <c r="L482" s="17">
        <f>$I482*Ref!$B$3</f>
        <v>4.919999999999999</v>
      </c>
      <c r="M482" s="18">
        <f>$J482*Ref!$B$4</f>
        <v>57.51</v>
      </c>
      <c r="N482" s="18">
        <f>IF($C482&lt;&gt;"",0,IF($D482&lt;&gt;"",$G482*INDEX(Υλικά!$J$3:$J$130,$F482,1)/INDEX(Υλικά!$E$3:$E$130,$F482,1),0))</f>
        <v>0</v>
      </c>
      <c r="O482" s="19">
        <f t="shared" si="8"/>
        <v>79.47</v>
      </c>
      <c r="P482" s="3"/>
    </row>
    <row r="483" spans="1:16" x14ac:dyDescent="0.35">
      <c r="A483" s="15">
        <v>44227</v>
      </c>
      <c r="B483" s="7">
        <v>0.875</v>
      </c>
      <c r="C483" s="3"/>
      <c r="D483" s="3" t="s">
        <v>158</v>
      </c>
      <c r="E483" s="3" t="str">
        <f>IF(C483&lt;&gt;"",INDEX(ΣυνδΑθρ!$I$2:$I$96,MATCH(C483,ΣυνδΑθρ!$A$2:$A$100,0),1),IF(D483&lt;&gt;"",INDEX(Υλικά!$D$3:$D$140,MATCH(D483,Υλικά!$B$3:$B$140,0),1),""))</f>
        <v>gr</v>
      </c>
      <c r="F483" s="10">
        <f>IF(C483&lt;&gt;"",MATCH($C483,ΣυνδΑθρ!$A$2:$A$100,0),IF(D483&lt;&gt;"",MATCH($D483,Υλικά!$B$3:$B$130,0),0))</f>
        <v>65</v>
      </c>
      <c r="G483" s="3">
        <v>30</v>
      </c>
      <c r="H483" s="16">
        <f>IF($C483&lt;&gt;"",$G483*INDEX(ΣυνδΑθρ!$B$2:$B$96,$F483,1)/INDEX(ΣυνδΑθρ!$J$2:$J$96,$F483,1),IF($D483&lt;&gt;"",$G483*INDEX(Υλικά!$G$3:$G$130,$F483,1)/INDEX(Υλικά!$E$3:$E$130,$F483,1),0))</f>
        <v>9</v>
      </c>
      <c r="I483" s="17">
        <f>IF($C483&lt;&gt;"",$G483*INDEX(ΣυνδΑθρ!$C$2:$C$100,$F483,1)/INDEX(ΣυνδΑθρ!$J$2:$J$96,$F483,1),IF($D483&lt;&gt;"",$G483*INDEX(Υλικά!$H$3:$H$130,$F483,1)/INDEX(Υλικά!$E$3:$E$130,$F483,1),0))</f>
        <v>0</v>
      </c>
      <c r="J483" s="18">
        <f>IF($C483&lt;&gt;"",$G483*INDEX(ΣυνδΑθρ!$D$2:$D$96,$F483,1)/INDEX(ΣυνδΑθρ!$J$2:$J$96,$F483,1),IF($D483&lt;&gt;"",$G483*INDEX(Υλικά!$I$3:$I$130,$F483,1)/INDEX(Υλικά!$E$3:$E$130,$F483,1),0))</f>
        <v>10.199999999999999</v>
      </c>
      <c r="K483" s="16">
        <f>$H483*Ref!$B$2</f>
        <v>36</v>
      </c>
      <c r="L483" s="17">
        <f>$I483*Ref!$B$3</f>
        <v>0</v>
      </c>
      <c r="M483" s="18">
        <f>$J483*Ref!$B$4</f>
        <v>91.8</v>
      </c>
      <c r="N483" s="18">
        <f>IF($C483&lt;&gt;"",0,IF($D483&lt;&gt;"",$G483*INDEX(Υλικά!$J$3:$J$130,$F483,1)/INDEX(Υλικά!$E$3:$E$130,$F483,1),0))</f>
        <v>0</v>
      </c>
      <c r="O483" s="19">
        <f t="shared" si="8"/>
        <v>127.8</v>
      </c>
      <c r="P483" s="3"/>
    </row>
    <row r="484" spans="1:16" x14ac:dyDescent="0.35">
      <c r="A484" s="15">
        <v>44227</v>
      </c>
      <c r="B484" s="7">
        <v>0.95833333333333337</v>
      </c>
      <c r="C484" s="3"/>
      <c r="D484" s="3" t="s">
        <v>187</v>
      </c>
      <c r="E484" s="3" t="str">
        <f>IF(C484&lt;&gt;"",INDEX(ΣυνδΑθρ!$I$2:$I$96,MATCH(C484,ΣυνδΑθρ!$A$2:$A$100,0),1),IF(D484&lt;&gt;"",INDEX(Υλικά!$D$3:$D$140,MATCH(D484,Υλικά!$B$3:$B$140,0),1),""))</f>
        <v>gr</v>
      </c>
      <c r="F484" s="10">
        <f>IF(C484&lt;&gt;"",MATCH($C484,ΣυνδΑθρ!$A$2:$A$100,0),IF(D484&lt;&gt;"",MATCH($D484,Υλικά!$B$3:$B$130,0),0))</f>
        <v>84</v>
      </c>
      <c r="G484" s="3">
        <v>200</v>
      </c>
      <c r="H484" s="16">
        <f>IF($C484&lt;&gt;"",$G484*INDEX(ΣυνδΑθρ!$B$2:$B$96,$F484,1)/INDEX(ΣυνδΑθρ!$J$2:$J$96,$F484,1),IF($D484&lt;&gt;"",$G484*INDEX(Υλικά!$G$3:$G$130,$F484,1)/INDEX(Υλικά!$E$3:$E$130,$F484,1),0))</f>
        <v>1.4</v>
      </c>
      <c r="I484" s="17">
        <f>IF($C484&lt;&gt;"",$G484*INDEX(ΣυνδΑθρ!$C$2:$C$100,$F484,1)/INDEX(ΣυνδΑθρ!$J$2:$J$96,$F484,1),IF($D484&lt;&gt;"",$G484*INDEX(Υλικά!$H$3:$H$130,$F484,1)/INDEX(Υλικά!$E$3:$E$130,$F484,1),0))</f>
        <v>24</v>
      </c>
      <c r="J484" s="18">
        <f>IF($C484&lt;&gt;"",$G484*INDEX(ΣυνδΑθρ!$D$2:$D$96,$F484,1)/INDEX(ΣυνδΑθρ!$J$2:$J$96,$F484,1),IF($D484&lt;&gt;"",$G484*INDEX(Υλικά!$I$3:$I$130,$F484,1)/INDEX(Υλικά!$E$3:$E$130,$F484,1),0))</f>
        <v>0.4</v>
      </c>
      <c r="K484" s="16">
        <f>$H484*Ref!$B$2</f>
        <v>5.6</v>
      </c>
      <c r="L484" s="17">
        <f>$I484*Ref!$B$3</f>
        <v>96</v>
      </c>
      <c r="M484" s="18">
        <f>$J484*Ref!$B$4</f>
        <v>3.6</v>
      </c>
      <c r="N484" s="18">
        <f>IF($C484&lt;&gt;"",0,IF($D484&lt;&gt;"",$G484*INDEX(Υλικά!$J$3:$J$130,$F484,1)/INDEX(Υλικά!$E$3:$E$130,$F484,1),0))</f>
        <v>0</v>
      </c>
      <c r="O484" s="19">
        <f t="shared" si="8"/>
        <v>105.19999999999999</v>
      </c>
      <c r="P484" s="3"/>
    </row>
    <row r="485" spans="1:16" x14ac:dyDescent="0.35">
      <c r="A485" s="15">
        <v>44228</v>
      </c>
      <c r="B485" s="7">
        <v>0.375</v>
      </c>
      <c r="C485" s="3" t="s">
        <v>166</v>
      </c>
      <c r="D485" s="3"/>
      <c r="E485" s="3" t="str">
        <f>IF(C485&lt;&gt;"",INDEX(ΣυνδΑθρ!$I$2:$I$96,MATCH(C485,ΣυνδΑθρ!$A$2:$A$100,0),1),IF(D485&lt;&gt;"",INDEX(Υλικά!$D$3:$D$140,MATCH(D485,Υλικά!$B$3:$B$140,0),1),""))</f>
        <v>gr</v>
      </c>
      <c r="F485" s="10">
        <f>IF(C485&lt;&gt;"",MATCH($C485,ΣυνδΑθρ!$A$2:$A$100,0),IF(D485&lt;&gt;"",MATCH($D485,Υλικά!$B$3:$B$130,0),0))</f>
        <v>19</v>
      </c>
      <c r="G485" s="3">
        <v>80</v>
      </c>
      <c r="H485" s="16">
        <f>IF($C485&lt;&gt;"",$G485*INDEX(ΣυνδΑθρ!$B$2:$B$96,$F485,1)/INDEX(ΣυνδΑθρ!$J$2:$J$96,$F485,1),IF($D485&lt;&gt;"",$G485*INDEX(Υλικά!$G$3:$G$130,$F485,1)/INDEX(Υλικά!$E$3:$E$130,$F485,1),0))</f>
        <v>5.8457142857142861</v>
      </c>
      <c r="I485" s="17">
        <f>IF($C485&lt;&gt;"",$G485*INDEX(ΣυνδΑθρ!$C$2:$C$100,$F485,1)/INDEX(ΣυνδΑθρ!$J$2:$J$96,$F485,1),IF($D485&lt;&gt;"",$G485*INDEX(Υλικά!$H$3:$H$130,$F485,1)/INDEX(Υλικά!$E$3:$E$130,$F485,1),0))</f>
        <v>37.199999999999996</v>
      </c>
      <c r="J485" s="18">
        <f>IF($C485&lt;&gt;"",$G485*INDEX(ΣυνδΑθρ!$D$2:$D$96,$F485,1)/INDEX(ΣυνδΑθρ!$J$2:$J$96,$F485,1),IF($D485&lt;&gt;"",$G485*INDEX(Υλικά!$I$3:$I$130,$F485,1)/INDEX(Υλικά!$E$3:$E$130,$F485,1),0))</f>
        <v>0.66857142857142871</v>
      </c>
      <c r="K485" s="16">
        <f>$H485*Ref!$B$2</f>
        <v>23.382857142857144</v>
      </c>
      <c r="L485" s="17">
        <f>$I485*Ref!$B$3</f>
        <v>148.79999999999998</v>
      </c>
      <c r="M485" s="18">
        <f>$J485*Ref!$B$4</f>
        <v>6.0171428571428587</v>
      </c>
      <c r="N485" s="18">
        <f>IF($C485&lt;&gt;"",0,IF($D485&lt;&gt;"",$G485*INDEX(Υλικά!$J$3:$J$130,$F485,1)/INDEX(Υλικά!$E$3:$E$130,$F485,1),0))</f>
        <v>0</v>
      </c>
      <c r="O485" s="19">
        <f t="shared" si="8"/>
        <v>178.2</v>
      </c>
      <c r="P485" s="3"/>
    </row>
    <row r="486" spans="1:16" x14ac:dyDescent="0.35">
      <c r="A486" s="15">
        <v>44228</v>
      </c>
      <c r="B486" s="7">
        <v>0.375</v>
      </c>
      <c r="C486" s="3"/>
      <c r="D486" s="3" t="s">
        <v>14</v>
      </c>
      <c r="E486" s="3" t="str">
        <f>IF(C486&lt;&gt;"",INDEX(ΣυνδΑθρ!$I$2:$I$96,MATCH(C486,ΣυνδΑθρ!$A$2:$A$100,0),1),IF(D486&lt;&gt;"",INDEX(Υλικά!$D$3:$D$140,MATCH(D486,Υλικά!$B$3:$B$140,0),1),""))</f>
        <v>slc</v>
      </c>
      <c r="F486" s="10">
        <f>IF(C486&lt;&gt;"",MATCH($C486,ΣυνδΑθρ!$A$2:$A$100,0),IF(D486&lt;&gt;"",MATCH($D486,Υλικά!$B$3:$B$130,0),0))</f>
        <v>7</v>
      </c>
      <c r="G486" s="3">
        <v>4</v>
      </c>
      <c r="H486" s="16">
        <f>IF($C486&lt;&gt;"",$G486*INDEX(ΣυνδΑθρ!$B$2:$B$96,$F486,1)/INDEX(ΣυνδΑθρ!$J$2:$J$96,$F486,1),IF($D486&lt;&gt;"",$G486*INDEX(Υλικά!$G$3:$G$130,$F486,1)/INDEX(Υλικά!$E$3:$E$130,$F486,1),0))</f>
        <v>11.2</v>
      </c>
      <c r="I486" s="17">
        <f>IF($C486&lt;&gt;"",$G486*INDEX(ΣυνδΑθρ!$C$2:$C$100,$F486,1)/INDEX(ΣυνδΑθρ!$J$2:$J$96,$F486,1),IF($D486&lt;&gt;"",$G486*INDEX(Υλικά!$H$3:$H$130,$F486,1)/INDEX(Υλικά!$E$3:$E$130,$F486,1),0))</f>
        <v>3.2</v>
      </c>
      <c r="J486" s="18">
        <f>IF($C486&lt;&gt;"",$G486*INDEX(ΣυνδΑθρ!$D$2:$D$96,$F486,1)/INDEX(ΣυνδΑθρ!$J$2:$J$96,$F486,1),IF($D486&lt;&gt;"",$G486*INDEX(Υλικά!$I$3:$I$130,$F486,1)/INDEX(Υλικά!$E$3:$E$130,$F486,1),0))</f>
        <v>1.6</v>
      </c>
      <c r="K486" s="16">
        <f>$H486*Ref!$B$2</f>
        <v>44.8</v>
      </c>
      <c r="L486" s="17">
        <f>$I486*Ref!$B$3</f>
        <v>12.8</v>
      </c>
      <c r="M486" s="18">
        <f>$J486*Ref!$B$4</f>
        <v>14.4</v>
      </c>
      <c r="N486" s="18">
        <f>IF($C486&lt;&gt;"",0,IF($D486&lt;&gt;"",$G486*INDEX(Υλικά!$J$3:$J$130,$F486,1)/INDEX(Υλικά!$E$3:$E$130,$F486,1),0))</f>
        <v>0</v>
      </c>
      <c r="O486" s="19">
        <f t="shared" si="8"/>
        <v>72</v>
      </c>
      <c r="P486" s="3"/>
    </row>
    <row r="487" spans="1:16" x14ac:dyDescent="0.35">
      <c r="A487" s="15">
        <v>44228</v>
      </c>
      <c r="B487" s="7">
        <v>0.375</v>
      </c>
      <c r="C487" s="3"/>
      <c r="D487" s="3" t="s">
        <v>58</v>
      </c>
      <c r="E487" s="3" t="str">
        <f>IF(C487&lt;&gt;"",INDEX(ΣυνδΑθρ!$I$2:$I$96,MATCH(C487,ΣυνδΑθρ!$A$2:$A$100,0),1),IF(D487&lt;&gt;"",INDEX(Υλικά!$D$3:$D$140,MATCH(D487,Υλικά!$B$3:$B$140,0),1),""))</f>
        <v>gr</v>
      </c>
      <c r="F487" s="10">
        <f>IF(C487&lt;&gt;"",MATCH($C487,ΣυνδΑθρ!$A$2:$A$100,0),IF(D487&lt;&gt;"",MATCH($D487,Υλικά!$B$3:$B$130,0),0))</f>
        <v>12</v>
      </c>
      <c r="G487" s="3">
        <v>250</v>
      </c>
      <c r="H487" s="16">
        <f>IF($C487&lt;&gt;"",$G487*INDEX(ΣυνδΑθρ!$B$2:$B$96,$F487,1)/INDEX(ΣυνδΑθρ!$J$2:$J$96,$F487,1),IF($D487&lt;&gt;"",$G487*INDEX(Υλικά!$G$3:$G$130,$F487,1)/INDEX(Υλικά!$E$3:$E$130,$F487,1),0))</f>
        <v>8.25</v>
      </c>
      <c r="I487" s="17">
        <f>IF($C487&lt;&gt;"",$G487*INDEX(ΣυνδΑθρ!$C$2:$C$100,$F487,1)/INDEX(ΣυνδΑθρ!$J$2:$J$96,$F487,1),IF($D487&lt;&gt;"",$G487*INDEX(Υλικά!$H$3:$H$130,$F487,1)/INDEX(Υλικά!$E$3:$E$130,$F487,1),0))</f>
        <v>11.75</v>
      </c>
      <c r="J487" s="18">
        <f>IF($C487&lt;&gt;"",$G487*INDEX(ΣυνδΑθρ!$D$2:$D$96,$F487,1)/INDEX(ΣυνδΑθρ!$J$2:$J$96,$F487,1),IF($D487&lt;&gt;"",$G487*INDEX(Υλικά!$I$3:$I$130,$F487,1)/INDEX(Υλικά!$E$3:$E$130,$F487,1),0))</f>
        <v>3.75</v>
      </c>
      <c r="K487" s="16">
        <f>$H487*Ref!$B$2</f>
        <v>33</v>
      </c>
      <c r="L487" s="17">
        <f>$I487*Ref!$B$3</f>
        <v>47</v>
      </c>
      <c r="M487" s="18">
        <f>$J487*Ref!$B$4</f>
        <v>33.75</v>
      </c>
      <c r="N487" s="18">
        <f>IF($C487&lt;&gt;"",0,IF($D487&lt;&gt;"",$G487*INDEX(Υλικά!$J$3:$J$130,$F487,1)/INDEX(Υλικά!$E$3:$E$130,$F487,1),0))</f>
        <v>0</v>
      </c>
      <c r="O487" s="19">
        <f t="shared" si="8"/>
        <v>113.75</v>
      </c>
      <c r="P487" s="3"/>
    </row>
    <row r="488" spans="1:16" x14ac:dyDescent="0.35">
      <c r="A488" s="15">
        <v>44228</v>
      </c>
      <c r="B488" s="7">
        <v>0.58333333333333337</v>
      </c>
      <c r="C488" s="3"/>
      <c r="D488" s="3" t="s">
        <v>196</v>
      </c>
      <c r="E488" s="3" t="str">
        <f>IF(C488&lt;&gt;"",INDEX(ΣυνδΑθρ!$I$2:$I$96,MATCH(C488,ΣυνδΑθρ!$A$2:$A$100,0),1),IF(D488&lt;&gt;"",INDEX(Υλικά!$D$3:$D$140,MATCH(D488,Υλικά!$B$3:$B$140,0),1),""))</f>
        <v>gr</v>
      </c>
      <c r="F488" s="10">
        <f>IF(C488&lt;&gt;"",MATCH($C488,ΣυνδΑθρ!$A$2:$A$100,0),IF(D488&lt;&gt;"",MATCH($D488,Υλικά!$B$3:$B$130,0),0))</f>
        <v>88</v>
      </c>
      <c r="G488" s="3">
        <v>200</v>
      </c>
      <c r="H488" s="16">
        <f>IF($C488&lt;&gt;"",$G488*INDEX(ΣυνδΑθρ!$B$2:$B$96,$F488,1)/INDEX(ΣυνδΑθρ!$J$2:$J$96,$F488,1),IF($D488&lt;&gt;"",$G488*INDEX(Υλικά!$G$3:$G$130,$F488,1)/INDEX(Υλικά!$E$3:$E$130,$F488,1),0))</f>
        <v>35.799999999999997</v>
      </c>
      <c r="I488" s="17">
        <f>IF($C488&lt;&gt;"",$G488*INDEX(ΣυνδΑθρ!$C$2:$C$100,$F488,1)/INDEX(ΣυνδΑθρ!$J$2:$J$96,$F488,1),IF($D488&lt;&gt;"",$G488*INDEX(Υλικά!$H$3:$H$130,$F488,1)/INDEX(Υλικά!$E$3:$E$130,$F488,1),0))</f>
        <v>2</v>
      </c>
      <c r="J488" s="18">
        <f>IF($C488&lt;&gt;"",$G488*INDEX(ΣυνδΑθρ!$D$2:$D$96,$F488,1)/INDEX(ΣυνδΑθρ!$J$2:$J$96,$F488,1),IF($D488&lt;&gt;"",$G488*INDEX(Υλικά!$I$3:$I$130,$F488,1)/INDEX(Υλικά!$E$3:$E$130,$F488,1),0))</f>
        <v>2.8</v>
      </c>
      <c r="K488" s="16">
        <f>$H488*Ref!$B$2</f>
        <v>143.19999999999999</v>
      </c>
      <c r="L488" s="17">
        <f>$I488*Ref!$B$3</f>
        <v>8</v>
      </c>
      <c r="M488" s="18">
        <f>$J488*Ref!$B$4</f>
        <v>25.2</v>
      </c>
      <c r="N488" s="18">
        <f>IF($C488&lt;&gt;"",0,IF($D488&lt;&gt;"",$G488*INDEX(Υλικά!$J$3:$J$130,$F488,1)/INDEX(Υλικά!$E$3:$E$130,$F488,1),0))</f>
        <v>0</v>
      </c>
      <c r="O488" s="19">
        <f t="shared" si="8"/>
        <v>176.39999999999998</v>
      </c>
      <c r="P488" s="3"/>
    </row>
    <row r="489" spans="1:16" x14ac:dyDescent="0.35">
      <c r="A489" s="15">
        <v>44228</v>
      </c>
      <c r="B489" s="7">
        <v>0.58333333333333337</v>
      </c>
      <c r="C489" s="3"/>
      <c r="D489" s="3" t="s">
        <v>128</v>
      </c>
      <c r="E489" s="3" t="str">
        <f>IF(C489&lt;&gt;"",INDEX(ΣυνδΑθρ!$I$2:$I$96,MATCH(C489,ΣυνδΑθρ!$A$2:$A$100,0),1),IF(D489&lt;&gt;"",INDEX(Υλικά!$D$3:$D$140,MATCH(D489,Υλικά!$B$3:$B$140,0),1),""))</f>
        <v>gr</v>
      </c>
      <c r="F489" s="10">
        <f>IF(C489&lt;&gt;"",MATCH($C489,ΣυνδΑθρ!$A$2:$A$100,0),IF(D489&lt;&gt;"",MATCH($D489,Υλικά!$B$3:$B$130,0),0))</f>
        <v>50</v>
      </c>
      <c r="G489" s="3">
        <v>100</v>
      </c>
      <c r="H489" s="16">
        <f>IF($C489&lt;&gt;"",$G489*INDEX(ΣυνδΑθρ!$B$2:$B$96,$F489,1)/INDEX(ΣυνδΑθρ!$J$2:$J$96,$F489,1),IF($D489&lt;&gt;"",$G489*INDEX(Υλικά!$G$3:$G$130,$F489,1)/INDEX(Υλικά!$E$3:$E$130,$F489,1),0))</f>
        <v>2</v>
      </c>
      <c r="I489" s="17">
        <f>IF($C489&lt;&gt;"",$G489*INDEX(ΣυνδΑθρ!$C$2:$C$100,$F489,1)/INDEX(ΣυνδΑθρ!$J$2:$J$96,$F489,1),IF($D489&lt;&gt;"",$G489*INDEX(Υλικά!$H$3:$H$130,$F489,1)/INDEX(Υλικά!$E$3:$E$130,$F489,1),0))</f>
        <v>17</v>
      </c>
      <c r="J489" s="18">
        <f>IF($C489&lt;&gt;"",$G489*INDEX(ΣυνδΑθρ!$D$2:$D$96,$F489,1)/INDEX(ΣυνδΑθρ!$J$2:$J$96,$F489,1),IF($D489&lt;&gt;"",$G489*INDEX(Υλικά!$I$3:$I$130,$F489,1)/INDEX(Υλικά!$E$3:$E$130,$F489,1),0))</f>
        <v>0</v>
      </c>
      <c r="K489" s="16">
        <f>$H489*Ref!$B$2</f>
        <v>8</v>
      </c>
      <c r="L489" s="17">
        <f>$I489*Ref!$B$3</f>
        <v>68</v>
      </c>
      <c r="M489" s="18">
        <f>$J489*Ref!$B$4</f>
        <v>0</v>
      </c>
      <c r="N489" s="18">
        <f>IF($C489&lt;&gt;"",0,IF($D489&lt;&gt;"",$G489*INDEX(Υλικά!$J$3:$J$130,$F489,1)/INDEX(Υλικά!$E$3:$E$130,$F489,1),0))</f>
        <v>0</v>
      </c>
      <c r="O489" s="19">
        <f t="shared" si="8"/>
        <v>76</v>
      </c>
      <c r="P489" s="3"/>
    </row>
    <row r="490" spans="1:16" x14ac:dyDescent="0.35">
      <c r="A490" s="15">
        <v>44228</v>
      </c>
      <c r="B490" s="7">
        <v>0.58333333333333304</v>
      </c>
      <c r="C490" s="3"/>
      <c r="D490" s="3" t="s">
        <v>139</v>
      </c>
      <c r="E490" s="3" t="str">
        <f>IF(C490&lt;&gt;"",INDEX(ΣυνδΑθρ!$I$2:$I$96,MATCH(C490,ΣυνδΑθρ!$A$2:$A$100,0),1),IF(D490&lt;&gt;"",INDEX(Υλικά!$D$3:$D$140,MATCH(D490,Υλικά!$B$3:$B$140,0),1),""))</f>
        <v>gr</v>
      </c>
      <c r="F490" s="10">
        <f>IF(C490&lt;&gt;"",MATCH($C490,ΣυνδΑθρ!$A$2:$A$100,0),IF(D490&lt;&gt;"",MATCH($D490,Υλικά!$B$3:$B$130,0),0))</f>
        <v>54</v>
      </c>
      <c r="G490" s="3">
        <v>100</v>
      </c>
      <c r="H490" s="16">
        <f>IF($C490&lt;&gt;"",$G490*INDEX(ΣυνδΑθρ!$B$2:$B$96,$F490,1)/INDEX(ΣυνδΑθρ!$J$2:$J$96,$F490,1),IF($D490&lt;&gt;"",$G490*INDEX(Υλικά!$G$3:$G$130,$F490,1)/INDEX(Υλικά!$E$3:$E$130,$F490,1),0))</f>
        <v>2.8</v>
      </c>
      <c r="I490" s="17">
        <f>IF($C490&lt;&gt;"",$G490*INDEX(ΣυνδΑθρ!$C$2:$C$100,$F490,1)/INDEX(ΣυνδΑθρ!$J$2:$J$96,$F490,1),IF($D490&lt;&gt;"",$G490*INDEX(Υλικά!$H$3:$H$130,$F490,1)/INDEX(Υλικά!$E$3:$E$130,$F490,1),0))</f>
        <v>7</v>
      </c>
      <c r="J490" s="18">
        <f>IF($C490&lt;&gt;"",$G490*INDEX(ΣυνδΑθρ!$D$2:$D$96,$F490,1)/INDEX(ΣυνδΑθρ!$J$2:$J$96,$F490,1),IF($D490&lt;&gt;"",$G490*INDEX(Υλικά!$I$3:$I$130,$F490,1)/INDEX(Υλικά!$E$3:$E$130,$F490,1),0))</f>
        <v>0</v>
      </c>
      <c r="K490" s="16">
        <f>$H490*Ref!$B$2</f>
        <v>11.2</v>
      </c>
      <c r="L490" s="17">
        <f>$I490*Ref!$B$3</f>
        <v>28</v>
      </c>
      <c r="M490" s="18">
        <f>$J490*Ref!$B$4</f>
        <v>0</v>
      </c>
      <c r="N490" s="18">
        <f>IF($C490&lt;&gt;"",0,IF($D490&lt;&gt;"",$G490*INDEX(Υλικά!$J$3:$J$130,$F490,1)/INDEX(Υλικά!$E$3:$E$130,$F490,1),0))</f>
        <v>0</v>
      </c>
      <c r="O490" s="19">
        <f t="shared" si="8"/>
        <v>39.200000000000003</v>
      </c>
      <c r="P490" s="3"/>
    </row>
    <row r="491" spans="1:16" x14ac:dyDescent="0.35">
      <c r="A491" s="15">
        <v>44228</v>
      </c>
      <c r="B491" s="7">
        <v>0.83333333333333337</v>
      </c>
      <c r="C491" s="3"/>
      <c r="D491" s="3" t="s">
        <v>93</v>
      </c>
      <c r="E491" s="3" t="str">
        <f>IF(C491&lt;&gt;"",INDEX(ΣυνδΑθρ!$I$2:$I$96,MATCH(C491,ΣυνδΑθρ!$A$2:$A$100,0),1),IF(D491&lt;&gt;"",INDEX(Υλικά!$D$3:$D$140,MATCH(D491,Υλικά!$B$3:$B$140,0),1),""))</f>
        <v>gr</v>
      </c>
      <c r="F491" s="10">
        <f>IF(C491&lt;&gt;"",MATCH($C491,ΣυνδΑθρ!$A$2:$A$100,0),IF(D491&lt;&gt;"",MATCH($D491,Υλικά!$B$3:$B$130,0),0))</f>
        <v>34</v>
      </c>
      <c r="G491" s="3">
        <v>10</v>
      </c>
      <c r="H491" s="16">
        <f>IF($C491&lt;&gt;"",$G491*INDEX(ΣυνδΑθρ!$B$2:$B$96,$F491,1)/INDEX(ΣυνδΑθρ!$J$2:$J$96,$F491,1),IF($D491&lt;&gt;"",$G491*INDEX(Υλικά!$G$3:$G$130,$F491,1)/INDEX(Υλικά!$E$3:$E$130,$F491,1),0))</f>
        <v>2.48</v>
      </c>
      <c r="I491" s="17">
        <f>IF($C491&lt;&gt;"",$G491*INDEX(ΣυνδΑθρ!$C$2:$C$100,$F491,1)/INDEX(ΣυνδΑθρ!$J$2:$J$96,$F491,1),IF($D491&lt;&gt;"",$G491*INDEX(Υλικά!$H$3:$H$130,$F491,1)/INDEX(Υλικά!$E$3:$E$130,$F491,1),0))</f>
        <v>0.5</v>
      </c>
      <c r="J491" s="18">
        <f>IF($C491&lt;&gt;"",$G491*INDEX(ΣυνδΑθρ!$D$2:$D$96,$F491,1)/INDEX(ΣυνδΑθρ!$J$2:$J$96,$F491,1),IF($D491&lt;&gt;"",$G491*INDEX(Υλικά!$I$3:$I$130,$F491,1)/INDEX(Υλικά!$E$3:$E$130,$F491,1),0))</f>
        <v>5.32</v>
      </c>
      <c r="K491" s="16">
        <f>$H491*Ref!$B$2</f>
        <v>9.92</v>
      </c>
      <c r="L491" s="17">
        <f>$I491*Ref!$B$3</f>
        <v>2</v>
      </c>
      <c r="M491" s="18">
        <f>$J491*Ref!$B$4</f>
        <v>47.88</v>
      </c>
      <c r="N491" s="18">
        <f>IF($C491&lt;&gt;"",0,IF($D491&lt;&gt;"",$G491*INDEX(Υλικά!$J$3:$J$130,$F491,1)/INDEX(Υλικά!$E$3:$E$130,$F491,1),0))</f>
        <v>0</v>
      </c>
      <c r="O491" s="19">
        <f t="shared" si="8"/>
        <v>59.800000000000004</v>
      </c>
      <c r="P491" s="3"/>
    </row>
    <row r="492" spans="1:16" x14ac:dyDescent="0.35">
      <c r="A492" s="15">
        <v>44228</v>
      </c>
      <c r="B492" s="7">
        <v>0.83333333333333337</v>
      </c>
      <c r="C492" s="3"/>
      <c r="D492" s="3" t="s">
        <v>133</v>
      </c>
      <c r="E492" s="3" t="str">
        <f>IF(C492&lt;&gt;"",INDEX(ΣυνδΑθρ!$I$2:$I$96,MATCH(C492,ΣυνδΑθρ!$A$2:$A$100,0),1),IF(D492&lt;&gt;"",INDEX(Υλικά!$D$3:$D$140,MATCH(D492,Υλικά!$B$3:$B$140,0),1),""))</f>
        <v>gr</v>
      </c>
      <c r="F492" s="10">
        <f>IF(C492&lt;&gt;"",MATCH($C492,ΣυνδΑθρ!$A$2:$A$100,0),IF(D492&lt;&gt;"",MATCH($D492,Υλικά!$B$3:$B$130,0),0))</f>
        <v>52</v>
      </c>
      <c r="G492" s="3">
        <v>25</v>
      </c>
      <c r="H492" s="16">
        <f>IF($C492&lt;&gt;"",$G492*INDEX(ΣυνδΑθρ!$B$2:$B$96,$F492,1)/INDEX(ΣυνδΑθρ!$J$2:$J$96,$F492,1),IF($D492&lt;&gt;"",$G492*INDEX(Υλικά!$G$3:$G$130,$F492,1)/INDEX(Υλικά!$E$3:$E$130,$F492,1),0))</f>
        <v>1.1000000000000001</v>
      </c>
      <c r="I492" s="17">
        <f>IF($C492&lt;&gt;"",$G492*INDEX(ΣυνδΑθρ!$C$2:$C$100,$F492,1)/INDEX(ΣυνδΑθρ!$J$2:$J$96,$F492,1),IF($D492&lt;&gt;"",$G492*INDEX(Υλικά!$H$3:$H$130,$F492,1)/INDEX(Υλικά!$E$3:$E$130,$F492,1),0))</f>
        <v>13.625</v>
      </c>
      <c r="J492" s="18">
        <f>IF($C492&lt;&gt;"",$G492*INDEX(ΣυνδΑθρ!$D$2:$D$96,$F492,1)/INDEX(ΣυνδΑθρ!$J$2:$J$96,$F492,1),IF($D492&lt;&gt;"",$G492*INDEX(Υλικά!$I$3:$I$130,$F492,1)/INDEX(Υλικά!$E$3:$E$130,$F492,1),0))</f>
        <v>7.625</v>
      </c>
      <c r="K492" s="16">
        <f>$H492*Ref!$B$2</f>
        <v>4.4000000000000004</v>
      </c>
      <c r="L492" s="17">
        <f>$I492*Ref!$B$3</f>
        <v>54.5</v>
      </c>
      <c r="M492" s="18">
        <f>$J492*Ref!$B$4</f>
        <v>68.625</v>
      </c>
      <c r="N492" s="18">
        <f>IF($C492&lt;&gt;"",0,IF($D492&lt;&gt;"",$G492*INDEX(Υλικά!$J$3:$J$130,$F492,1)/INDEX(Υλικά!$E$3:$E$130,$F492,1),0))</f>
        <v>0</v>
      </c>
      <c r="O492" s="19">
        <f t="shared" si="8"/>
        <v>127.52500000000001</v>
      </c>
      <c r="P492" s="3"/>
    </row>
    <row r="493" spans="1:16" x14ac:dyDescent="0.35">
      <c r="A493" s="15">
        <v>44228</v>
      </c>
      <c r="B493" s="7">
        <v>0.92708333333333337</v>
      </c>
      <c r="C493" s="3"/>
      <c r="D493" s="3" t="s">
        <v>187</v>
      </c>
      <c r="E493" s="3" t="str">
        <f>IF(C493&lt;&gt;"",INDEX(ΣυνδΑθρ!$I$2:$I$96,MATCH(C493,ΣυνδΑθρ!$A$2:$A$100,0),1),IF(D493&lt;&gt;"",INDEX(Υλικά!$D$3:$D$140,MATCH(D493,Υλικά!$B$3:$B$140,0),1),""))</f>
        <v>gr</v>
      </c>
      <c r="F493" s="10">
        <f>IF(C493&lt;&gt;"",MATCH($C493,ΣυνδΑθρ!$A$2:$A$100,0),IF(D493&lt;&gt;"",MATCH($D493,Υλικά!$B$3:$B$130,0),0))</f>
        <v>84</v>
      </c>
      <c r="G493" s="3">
        <v>150</v>
      </c>
      <c r="H493" s="16">
        <f>IF($C493&lt;&gt;"",$G493*INDEX(ΣυνδΑθρ!$B$2:$B$96,$F493,1)/INDEX(ΣυνδΑθρ!$J$2:$J$96,$F493,1),IF($D493&lt;&gt;"",$G493*INDEX(Υλικά!$G$3:$G$130,$F493,1)/INDEX(Υλικά!$E$3:$E$130,$F493,1),0))</f>
        <v>1.05</v>
      </c>
      <c r="I493" s="17">
        <f>IF($C493&lt;&gt;"",$G493*INDEX(ΣυνδΑθρ!$C$2:$C$100,$F493,1)/INDEX(ΣυνδΑθρ!$J$2:$J$96,$F493,1),IF($D493&lt;&gt;"",$G493*INDEX(Υλικά!$H$3:$H$130,$F493,1)/INDEX(Υλικά!$E$3:$E$130,$F493,1),0))</f>
        <v>18</v>
      </c>
      <c r="J493" s="18">
        <f>IF($C493&lt;&gt;"",$G493*INDEX(ΣυνδΑθρ!$D$2:$D$96,$F493,1)/INDEX(ΣυνδΑθρ!$J$2:$J$96,$F493,1),IF($D493&lt;&gt;"",$G493*INDEX(Υλικά!$I$3:$I$130,$F493,1)/INDEX(Υλικά!$E$3:$E$130,$F493,1),0))</f>
        <v>0.3</v>
      </c>
      <c r="K493" s="16">
        <f>$H493*Ref!$B$2</f>
        <v>4.2</v>
      </c>
      <c r="L493" s="17">
        <f>$I493*Ref!$B$3</f>
        <v>72</v>
      </c>
      <c r="M493" s="18">
        <f>$J493*Ref!$B$4</f>
        <v>2.6999999999999997</v>
      </c>
      <c r="N493" s="18">
        <f>IF($C493&lt;&gt;"",0,IF($D493&lt;&gt;"",$G493*INDEX(Υλικά!$J$3:$J$130,$F493,1)/INDEX(Υλικά!$E$3:$E$130,$F493,1),0))</f>
        <v>0</v>
      </c>
      <c r="O493" s="19">
        <f t="shared" si="8"/>
        <v>78.900000000000006</v>
      </c>
      <c r="P493" s="3"/>
    </row>
    <row r="494" spans="1:16" x14ac:dyDescent="0.35">
      <c r="A494" s="15">
        <v>44228</v>
      </c>
      <c r="B494" s="7">
        <v>0.92708333333333337</v>
      </c>
      <c r="C494" s="3"/>
      <c r="D494" s="3" t="s">
        <v>172</v>
      </c>
      <c r="E494" s="3" t="str">
        <f>IF(C494&lt;&gt;"",INDEX(ΣυνδΑθρ!$I$2:$I$96,MATCH(C494,ΣυνδΑθρ!$A$2:$A$100,0),1),IF(D494&lt;&gt;"",INDEX(Υλικά!$D$3:$D$140,MATCH(D494,Υλικά!$B$3:$B$140,0),1),""))</f>
        <v>gr</v>
      </c>
      <c r="F494" s="10">
        <f>IF(C494&lt;&gt;"",MATCH($C494,ΣυνδΑθρ!$A$2:$A$100,0),IF(D494&lt;&gt;"",MATCH($D494,Υλικά!$B$3:$B$130,0),0))</f>
        <v>73</v>
      </c>
      <c r="G494" s="3">
        <v>150</v>
      </c>
      <c r="H494" s="16">
        <f>IF($C494&lt;&gt;"",$G494*INDEX(ΣυνδΑθρ!$B$2:$B$96,$F494,1)/INDEX(ΣυνδΑθρ!$J$2:$J$96,$F494,1),IF($D494&lt;&gt;"",$G494*INDEX(Υλικά!$G$3:$G$130,$F494,1)/INDEX(Υλικά!$E$3:$E$130,$F494,1),0))</f>
        <v>0.6</v>
      </c>
      <c r="I494" s="17">
        <f>IF($C494&lt;&gt;"",$G494*INDEX(ΣυνδΑθρ!$C$2:$C$100,$F494,1)/INDEX(ΣυνδΑθρ!$J$2:$J$96,$F494,1),IF($D494&lt;&gt;"",$G494*INDEX(Υλικά!$H$3:$H$130,$F494,1)/INDEX(Υλικά!$E$3:$E$130,$F494,1),0))</f>
        <v>22.5</v>
      </c>
      <c r="J494" s="18">
        <f>IF($C494&lt;&gt;"",$G494*INDEX(ΣυνδΑθρ!$D$2:$D$96,$F494,1)/INDEX(ΣυνδΑθρ!$J$2:$J$96,$F494,1),IF($D494&lt;&gt;"",$G494*INDEX(Υλικά!$I$3:$I$130,$F494,1)/INDEX(Υλικά!$E$3:$E$130,$F494,1),0))</f>
        <v>0.15</v>
      </c>
      <c r="K494" s="16">
        <f>$H494*Ref!$B$2</f>
        <v>2.4</v>
      </c>
      <c r="L494" s="17">
        <f>$I494*Ref!$B$3</f>
        <v>90</v>
      </c>
      <c r="M494" s="18">
        <f>$J494*Ref!$B$4</f>
        <v>1.3499999999999999</v>
      </c>
      <c r="N494" s="18">
        <f>IF($C494&lt;&gt;"",0,IF($D494&lt;&gt;"",$G494*INDEX(Υλικά!$J$3:$J$130,$F494,1)/INDEX(Υλικά!$E$3:$E$130,$F494,1),0))</f>
        <v>0</v>
      </c>
      <c r="O494" s="19">
        <f t="shared" si="8"/>
        <v>93.75</v>
      </c>
      <c r="P494" s="3"/>
    </row>
    <row r="495" spans="1:16" x14ac:dyDescent="0.35">
      <c r="A495" s="15">
        <v>44228</v>
      </c>
      <c r="B495" s="7">
        <v>0.92708333333333304</v>
      </c>
      <c r="C495" s="3"/>
      <c r="D495" s="3" t="s">
        <v>151</v>
      </c>
      <c r="E495" s="3" t="str">
        <f>IF(C495&lt;&gt;"",INDEX(ΣυνδΑθρ!$I$2:$I$96,MATCH(C495,ΣυνδΑθρ!$A$2:$A$100,0),1),IF(D495&lt;&gt;"",INDEX(Υλικά!$D$3:$D$140,MATCH(D495,Υλικά!$B$3:$B$140,0),1),""))</f>
        <v>gr</v>
      </c>
      <c r="F495" s="10">
        <f>IF(C495&lt;&gt;"",MATCH($C495,ΣυνδΑθρ!$A$2:$A$100,0),IF(D495&lt;&gt;"",MATCH($D495,Υλικά!$B$3:$B$130,0),0))</f>
        <v>60</v>
      </c>
      <c r="G495" s="3">
        <v>50</v>
      </c>
      <c r="H495" s="16">
        <f>IF($C495&lt;&gt;"",$G495*INDEX(ΣυνδΑθρ!$B$2:$B$96,$F495,1)/INDEX(ΣυνδΑθρ!$J$2:$J$96,$F495,1),IF($D495&lt;&gt;"",$G495*INDEX(Υλικά!$G$3:$G$130,$F495,1)/INDEX(Υλικά!$E$3:$E$130,$F495,1),0))</f>
        <v>0.15</v>
      </c>
      <c r="I495" s="17">
        <f>IF($C495&lt;&gt;"",$G495*INDEX(ΣυνδΑθρ!$C$2:$C$100,$F495,1)/INDEX(ΣυνδΑθρ!$J$2:$J$96,$F495,1),IF($D495&lt;&gt;"",$G495*INDEX(Υλικά!$H$3:$H$130,$F495,1)/INDEX(Υλικά!$E$3:$E$130,$F495,1),0))</f>
        <v>7</v>
      </c>
      <c r="J495" s="18">
        <f>IF($C495&lt;&gt;"",$G495*INDEX(ΣυνδΑθρ!$D$2:$D$96,$F495,1)/INDEX(ΣυνδΑθρ!$J$2:$J$96,$F495,1),IF($D495&lt;&gt;"",$G495*INDEX(Υλικά!$I$3:$I$130,$F495,1)/INDEX(Υλικά!$E$3:$E$130,$F495,1),0))</f>
        <v>0.1</v>
      </c>
      <c r="K495" s="16">
        <f>$H495*Ref!$B$2</f>
        <v>0.6</v>
      </c>
      <c r="L495" s="17">
        <f>$I495*Ref!$B$3</f>
        <v>28</v>
      </c>
      <c r="M495" s="18">
        <f>$J495*Ref!$B$4</f>
        <v>0.9</v>
      </c>
      <c r="N495" s="18">
        <f>IF($C495&lt;&gt;"",0,IF($D495&lt;&gt;"",$G495*INDEX(Υλικά!$J$3:$J$130,$F495,1)/INDEX(Υλικά!$E$3:$E$130,$F495,1),0))</f>
        <v>0</v>
      </c>
      <c r="O495" s="19">
        <f t="shared" si="8"/>
        <v>29.5</v>
      </c>
      <c r="P495" s="3"/>
    </row>
    <row r="496" spans="1:16" x14ac:dyDescent="0.35">
      <c r="A496" s="15">
        <v>44228</v>
      </c>
      <c r="B496" s="7">
        <v>0.92708333333333304</v>
      </c>
      <c r="C496" s="3"/>
      <c r="D496" s="3" t="s">
        <v>32</v>
      </c>
      <c r="E496" s="3" t="str">
        <f>IF(C496&lt;&gt;"",INDEX(ΣυνδΑθρ!$I$2:$I$96,MATCH(C496,ΣυνδΑθρ!$A$2:$A$100,0),1),IF(D496&lt;&gt;"",INDEX(Υλικά!$D$3:$D$140,MATCH(D496,Υλικά!$B$3:$B$140,0),1),""))</f>
        <v>gr</v>
      </c>
      <c r="F496" s="10">
        <f>IF(C496&lt;&gt;"",MATCH($C496,ΣυνδΑθρ!$A$2:$A$100,0),IF(D496&lt;&gt;"",MATCH($D496,Υλικά!$B$3:$B$130,0),0))</f>
        <v>14</v>
      </c>
      <c r="G496" s="3">
        <v>200</v>
      </c>
      <c r="H496" s="16">
        <f>IF($C496&lt;&gt;"",$G496*INDEX(ΣυνδΑθρ!$B$2:$B$96,$F496,1)/INDEX(ΣυνδΑθρ!$J$2:$J$96,$F496,1),IF($D496&lt;&gt;"",$G496*INDEX(Υλικά!$G$3:$G$130,$F496,1)/INDEX(Υλικά!$E$3:$E$130,$F496,1),0))</f>
        <v>16</v>
      </c>
      <c r="I496" s="17">
        <f>IF($C496&lt;&gt;"",$G496*INDEX(ΣυνδΑθρ!$C$2:$C$100,$F496,1)/INDEX(ΣυνδΑθρ!$J$2:$J$96,$F496,1),IF($D496&lt;&gt;"",$G496*INDEX(Υλικά!$H$3:$H$130,$F496,1)/INDEX(Υλικά!$E$3:$E$130,$F496,1),0))</f>
        <v>8</v>
      </c>
      <c r="J496" s="18">
        <f>IF($C496&lt;&gt;"",$G496*INDEX(ΣυνδΑθρ!$D$2:$D$96,$F496,1)/INDEX(ΣυνδΑθρ!$J$2:$J$96,$F496,1),IF($D496&lt;&gt;"",$G496*INDEX(Υλικά!$I$3:$I$130,$F496,1)/INDEX(Υλικά!$E$3:$E$130,$F496,1),0))</f>
        <v>4</v>
      </c>
      <c r="K496" s="16">
        <f>$H496*Ref!$B$2</f>
        <v>64</v>
      </c>
      <c r="L496" s="17">
        <f>$I496*Ref!$B$3</f>
        <v>32</v>
      </c>
      <c r="M496" s="18">
        <f>$J496*Ref!$B$4</f>
        <v>36</v>
      </c>
      <c r="N496" s="18">
        <f>IF($C496&lt;&gt;"",0,IF($D496&lt;&gt;"",$G496*INDEX(Υλικά!$J$3:$J$130,$F496,1)/INDEX(Υλικά!$E$3:$E$130,$F496,1),0))</f>
        <v>0</v>
      </c>
      <c r="O496" s="19">
        <f t="shared" si="8"/>
        <v>132</v>
      </c>
      <c r="P496" s="3"/>
    </row>
    <row r="497" spans="1:16" x14ac:dyDescent="0.35">
      <c r="A497" s="15">
        <v>44228</v>
      </c>
      <c r="B497" s="7">
        <v>0.99305555555555547</v>
      </c>
      <c r="C497" s="3"/>
      <c r="D497" s="3" t="s">
        <v>180</v>
      </c>
      <c r="E497" s="3" t="str">
        <f>IF(C497&lt;&gt;"",INDEX(ΣυνδΑθρ!$I$2:$I$96,MATCH(C497,ΣυνδΑθρ!$A$2:$A$100,0),1),IF(D497&lt;&gt;"",INDEX(Υλικά!$D$3:$D$140,MATCH(D497,Υλικά!$B$3:$B$140,0),1),""))</f>
        <v>gr</v>
      </c>
      <c r="F497" s="10">
        <f>IF(C497&lt;&gt;"",MATCH($C497,ΣυνδΑθρ!$A$2:$A$100,0),IF(D497&lt;&gt;"",MATCH($D497,Υλικά!$B$3:$B$130,0),0))</f>
        <v>79</v>
      </c>
      <c r="G497" s="3">
        <v>20</v>
      </c>
      <c r="H497" s="16">
        <f>IF($C497&lt;&gt;"",$G497*INDEX(ΣυνδΑθρ!$B$2:$B$96,$F497,1)/INDEX(ΣυνδΑθρ!$J$2:$J$96,$F497,1),IF($D497&lt;&gt;"",$G497*INDEX(Υλικά!$G$3:$G$130,$F497,1)/INDEX(Υλικά!$E$3:$E$130,$F497,1),0))</f>
        <v>6.14</v>
      </c>
      <c r="I497" s="17">
        <f>IF($C497&lt;&gt;"",$G497*INDEX(ΣυνδΑθρ!$C$2:$C$100,$F497,1)/INDEX(ΣυνδΑθρ!$J$2:$J$96,$F497,1),IF($D497&lt;&gt;"",$G497*INDEX(Υλικά!$H$3:$H$130,$F497,1)/INDEX(Υλικά!$E$3:$E$130,$F497,1),0))</f>
        <v>1.34</v>
      </c>
      <c r="J497" s="18">
        <f>IF($C497&lt;&gt;"",$G497*INDEX(ΣυνδΑθρ!$D$2:$D$96,$F497,1)/INDEX(ΣυνδΑθρ!$J$2:$J$96,$F497,1),IF($D497&lt;&gt;"",$G497*INDEX(Υλικά!$I$3:$I$130,$F497,1)/INDEX(Υλικά!$E$3:$E$130,$F497,1),0))</f>
        <v>9.4</v>
      </c>
      <c r="K497" s="16">
        <f>$H497*Ref!$B$2</f>
        <v>24.56</v>
      </c>
      <c r="L497" s="17">
        <f>$I497*Ref!$B$3</f>
        <v>5.36</v>
      </c>
      <c r="M497" s="18">
        <f>$J497*Ref!$B$4</f>
        <v>84.600000000000009</v>
      </c>
      <c r="N497" s="18">
        <f>IF($C497&lt;&gt;"",0,IF($D497&lt;&gt;"",$G497*INDEX(Υλικά!$J$3:$J$130,$F497,1)/INDEX(Υλικά!$E$3:$E$130,$F497,1),0))</f>
        <v>0</v>
      </c>
      <c r="O497" s="19">
        <f t="shared" si="8"/>
        <v>114.52000000000001</v>
      </c>
      <c r="P497" s="3"/>
    </row>
    <row r="498" spans="1:16" x14ac:dyDescent="0.35">
      <c r="A498" s="15">
        <v>44229</v>
      </c>
      <c r="B498" s="7">
        <v>0.34375</v>
      </c>
      <c r="C498" s="3"/>
      <c r="D498" s="3" t="s">
        <v>58</v>
      </c>
      <c r="E498" s="3" t="str">
        <f>IF(C498&lt;&gt;"",INDEX(ΣυνδΑθρ!$I$2:$I$96,MATCH(C498,ΣυνδΑθρ!$A$2:$A$100,0),1),IF(D498&lt;&gt;"",INDEX(Υλικά!$D$3:$D$140,MATCH(D498,Υλικά!$B$3:$B$140,0),1),""))</f>
        <v>gr</v>
      </c>
      <c r="F498" s="10">
        <f>IF(C498&lt;&gt;"",MATCH($C498,ΣυνδΑθρ!$A$2:$A$100,0),IF(D498&lt;&gt;"",MATCH($D498,Υλικά!$B$3:$B$130,0),0))</f>
        <v>12</v>
      </c>
      <c r="G498" s="3">
        <v>250</v>
      </c>
      <c r="H498" s="16">
        <f>IF($C498&lt;&gt;"",$G498*INDEX(ΣυνδΑθρ!$B$2:$B$96,$F498,1)/INDEX(ΣυνδΑθρ!$J$2:$J$96,$F498,1),IF($D498&lt;&gt;"",$G498*INDEX(Υλικά!$G$3:$G$130,$F498,1)/INDEX(Υλικά!$E$3:$E$130,$F498,1),0))</f>
        <v>8.25</v>
      </c>
      <c r="I498" s="17">
        <f>IF($C498&lt;&gt;"",$G498*INDEX(ΣυνδΑθρ!$C$2:$C$100,$F498,1)/INDEX(ΣυνδΑθρ!$J$2:$J$96,$F498,1),IF($D498&lt;&gt;"",$G498*INDEX(Υλικά!$H$3:$H$130,$F498,1)/INDEX(Υλικά!$E$3:$E$130,$F498,1),0))</f>
        <v>11.75</v>
      </c>
      <c r="J498" s="18">
        <f>IF($C498&lt;&gt;"",$G498*INDEX(ΣυνδΑθρ!$D$2:$D$96,$F498,1)/INDEX(ΣυνδΑθρ!$J$2:$J$96,$F498,1),IF($D498&lt;&gt;"",$G498*INDEX(Υλικά!$I$3:$I$130,$F498,1)/INDEX(Υλικά!$E$3:$E$130,$F498,1),0))</f>
        <v>3.75</v>
      </c>
      <c r="K498" s="16">
        <f>$H498*Ref!$B$2</f>
        <v>33</v>
      </c>
      <c r="L498" s="17">
        <f>$I498*Ref!$B$3</f>
        <v>47</v>
      </c>
      <c r="M498" s="18">
        <f>$J498*Ref!$B$4</f>
        <v>33.75</v>
      </c>
      <c r="N498" s="18">
        <f>IF($C498&lt;&gt;"",0,IF($D498&lt;&gt;"",$G498*INDEX(Υλικά!$J$3:$J$130,$F498,1)/INDEX(Υλικά!$E$3:$E$130,$F498,1),0))</f>
        <v>0</v>
      </c>
      <c r="O498" s="19">
        <f t="shared" si="8"/>
        <v>113.75</v>
      </c>
      <c r="P498" s="3"/>
    </row>
    <row r="499" spans="1:16" x14ac:dyDescent="0.35">
      <c r="A499" s="15">
        <v>44229</v>
      </c>
      <c r="B499" s="7">
        <v>0.34375</v>
      </c>
      <c r="C499" s="3"/>
      <c r="D499" s="3" t="s">
        <v>14</v>
      </c>
      <c r="E499" s="3" t="str">
        <f>IF(C499&lt;&gt;"",INDEX(ΣυνδΑθρ!$I$2:$I$96,MATCH(C499,ΣυνδΑθρ!$A$2:$A$100,0),1),IF(D499&lt;&gt;"",INDEX(Υλικά!$D$3:$D$140,MATCH(D499,Υλικά!$B$3:$B$140,0),1),""))</f>
        <v>slc</v>
      </c>
      <c r="F499" s="10">
        <f>IF(C499&lt;&gt;"",MATCH($C499,ΣυνδΑθρ!$A$2:$A$100,0),IF(D499&lt;&gt;"",MATCH($D499,Υλικά!$B$3:$B$130,0),0))</f>
        <v>7</v>
      </c>
      <c r="G499" s="3">
        <v>4</v>
      </c>
      <c r="H499" s="16">
        <f>IF($C499&lt;&gt;"",$G499*INDEX(ΣυνδΑθρ!$B$2:$B$96,$F499,1)/INDEX(ΣυνδΑθρ!$J$2:$J$96,$F499,1),IF($D499&lt;&gt;"",$G499*INDEX(Υλικά!$G$3:$G$130,$F499,1)/INDEX(Υλικά!$E$3:$E$130,$F499,1),0))</f>
        <v>11.2</v>
      </c>
      <c r="I499" s="17">
        <f>IF($C499&lt;&gt;"",$G499*INDEX(ΣυνδΑθρ!$C$2:$C$100,$F499,1)/INDEX(ΣυνδΑθρ!$J$2:$J$96,$F499,1),IF($D499&lt;&gt;"",$G499*INDEX(Υλικά!$H$3:$H$130,$F499,1)/INDEX(Υλικά!$E$3:$E$130,$F499,1),0))</f>
        <v>3.2</v>
      </c>
      <c r="J499" s="18">
        <f>IF($C499&lt;&gt;"",$G499*INDEX(ΣυνδΑθρ!$D$2:$D$96,$F499,1)/INDEX(ΣυνδΑθρ!$J$2:$J$96,$F499,1),IF($D499&lt;&gt;"",$G499*INDEX(Υλικά!$I$3:$I$130,$F499,1)/INDEX(Υλικά!$E$3:$E$130,$F499,1),0))</f>
        <v>1.6</v>
      </c>
      <c r="K499" s="16">
        <f>$H499*Ref!$B$2</f>
        <v>44.8</v>
      </c>
      <c r="L499" s="17">
        <f>$I499*Ref!$B$3</f>
        <v>12.8</v>
      </c>
      <c r="M499" s="18">
        <f>$J499*Ref!$B$4</f>
        <v>14.4</v>
      </c>
      <c r="N499" s="18">
        <f>IF($C499&lt;&gt;"",0,IF($D499&lt;&gt;"",$G499*INDEX(Υλικά!$J$3:$J$130,$F499,1)/INDEX(Υλικά!$E$3:$E$130,$F499,1),0))</f>
        <v>0</v>
      </c>
      <c r="O499" s="19">
        <f t="shared" si="8"/>
        <v>72</v>
      </c>
      <c r="P499" s="3"/>
    </row>
    <row r="500" spans="1:16" x14ac:dyDescent="0.35">
      <c r="A500" s="15">
        <v>44229</v>
      </c>
      <c r="B500" s="7">
        <v>0.34375</v>
      </c>
      <c r="C500" s="3" t="s">
        <v>166</v>
      </c>
      <c r="D500" s="3"/>
      <c r="E500" s="3" t="str">
        <f>IF(C500&lt;&gt;"",INDEX(ΣυνδΑθρ!$I$2:$I$96,MATCH(C500,ΣυνδΑθρ!$A$2:$A$100,0),1),IF(D500&lt;&gt;"",INDEX(Υλικά!$D$3:$D$140,MATCH(D500,Υλικά!$B$3:$B$140,0),1),""))</f>
        <v>gr</v>
      </c>
      <c r="F500" s="10">
        <f>IF(C500&lt;&gt;"",MATCH($C500,ΣυνδΑθρ!$A$2:$A$100,0),IF(D500&lt;&gt;"",MATCH($D500,Υλικά!$B$3:$B$130,0),0))</f>
        <v>19</v>
      </c>
      <c r="G500" s="3">
        <v>70</v>
      </c>
      <c r="H500" s="16">
        <f>IF($C500&lt;&gt;"",$G500*INDEX(ΣυνδΑθρ!$B$2:$B$96,$F500,1)/INDEX(ΣυνδΑθρ!$J$2:$J$96,$F500,1),IF($D500&lt;&gt;"",$G500*INDEX(Υλικά!$G$3:$G$130,$F500,1)/INDEX(Υλικά!$E$3:$E$130,$F500,1),0))</f>
        <v>5.1150000000000002</v>
      </c>
      <c r="I500" s="17">
        <f>IF($C500&lt;&gt;"",$G500*INDEX(ΣυνδΑθρ!$C$2:$C$100,$F500,1)/INDEX(ΣυνδΑθρ!$J$2:$J$96,$F500,1),IF($D500&lt;&gt;"",$G500*INDEX(Υλικά!$H$3:$H$130,$F500,1)/INDEX(Υλικά!$E$3:$E$130,$F500,1),0))</f>
        <v>32.549999999999997</v>
      </c>
      <c r="J500" s="18">
        <f>IF($C500&lt;&gt;"",$G500*INDEX(ΣυνδΑθρ!$D$2:$D$96,$F500,1)/INDEX(ΣυνδΑθρ!$J$2:$J$96,$F500,1),IF($D500&lt;&gt;"",$G500*INDEX(Υλικά!$I$3:$I$130,$F500,1)/INDEX(Υλικά!$E$3:$E$130,$F500,1),0))</f>
        <v>0.58500000000000008</v>
      </c>
      <c r="K500" s="16">
        <f>$H500*Ref!$B$2</f>
        <v>20.46</v>
      </c>
      <c r="L500" s="17">
        <f>$I500*Ref!$B$3</f>
        <v>130.19999999999999</v>
      </c>
      <c r="M500" s="18">
        <f>$J500*Ref!$B$4</f>
        <v>5.2650000000000006</v>
      </c>
      <c r="N500" s="18">
        <f>IF($C500&lt;&gt;"",0,IF($D500&lt;&gt;"",$G500*INDEX(Υλικά!$J$3:$J$130,$F500,1)/INDEX(Υλικά!$E$3:$E$130,$F500,1),0))</f>
        <v>0</v>
      </c>
      <c r="O500" s="19">
        <f t="shared" si="8"/>
        <v>155.92500000000001</v>
      </c>
      <c r="P500" s="3"/>
    </row>
    <row r="501" spans="1:16" x14ac:dyDescent="0.35">
      <c r="A501" s="15">
        <v>44229</v>
      </c>
      <c r="B501" s="7">
        <v>0.57986111111111105</v>
      </c>
      <c r="C501" s="3"/>
      <c r="D501" s="3" t="s">
        <v>196</v>
      </c>
      <c r="E501" s="3" t="str">
        <f>IF(C501&lt;&gt;"",INDEX(ΣυνδΑθρ!$I$2:$I$96,MATCH(C501,ΣυνδΑθρ!$A$2:$A$100,0),1),IF(D501&lt;&gt;"",INDEX(Υλικά!$D$3:$D$140,MATCH(D501,Υλικά!$B$3:$B$140,0),1),""))</f>
        <v>gr</v>
      </c>
      <c r="F501" s="10">
        <f>IF(C501&lt;&gt;"",MATCH($C501,ΣυνδΑθρ!$A$2:$A$100,0),IF(D501&lt;&gt;"",MATCH($D501,Υλικά!$B$3:$B$130,0),0))</f>
        <v>88</v>
      </c>
      <c r="G501" s="3">
        <v>200</v>
      </c>
      <c r="H501" s="16">
        <f>IF($C501&lt;&gt;"",$G501*INDEX(ΣυνδΑθρ!$B$2:$B$96,$F501,1)/INDEX(ΣυνδΑθρ!$J$2:$J$96,$F501,1),IF($D501&lt;&gt;"",$G501*INDEX(Υλικά!$G$3:$G$130,$F501,1)/INDEX(Υλικά!$E$3:$E$130,$F501,1),0))</f>
        <v>35.799999999999997</v>
      </c>
      <c r="I501" s="17">
        <f>IF($C501&lt;&gt;"",$G501*INDEX(ΣυνδΑθρ!$C$2:$C$100,$F501,1)/INDEX(ΣυνδΑθρ!$J$2:$J$96,$F501,1),IF($D501&lt;&gt;"",$G501*INDEX(Υλικά!$H$3:$H$130,$F501,1)/INDEX(Υλικά!$E$3:$E$130,$F501,1),0))</f>
        <v>2</v>
      </c>
      <c r="J501" s="18">
        <f>IF($C501&lt;&gt;"",$G501*INDEX(ΣυνδΑθρ!$D$2:$D$96,$F501,1)/INDEX(ΣυνδΑθρ!$J$2:$J$96,$F501,1),IF($D501&lt;&gt;"",$G501*INDEX(Υλικά!$I$3:$I$130,$F501,1)/INDEX(Υλικά!$E$3:$E$130,$F501,1),0))</f>
        <v>2.8</v>
      </c>
      <c r="K501" s="16">
        <f>$H501*Ref!$B$2</f>
        <v>143.19999999999999</v>
      </c>
      <c r="L501" s="17">
        <f>$I501*Ref!$B$3</f>
        <v>8</v>
      </c>
      <c r="M501" s="18">
        <f>$J501*Ref!$B$4</f>
        <v>25.2</v>
      </c>
      <c r="N501" s="18">
        <f>IF($C501&lt;&gt;"",0,IF($D501&lt;&gt;"",$G501*INDEX(Υλικά!$J$3:$J$130,$F501,1)/INDEX(Υλικά!$E$3:$E$130,$F501,1),0))</f>
        <v>0</v>
      </c>
      <c r="O501" s="19">
        <f t="shared" si="8"/>
        <v>176.39999999999998</v>
      </c>
      <c r="P501" s="3"/>
    </row>
    <row r="502" spans="1:16" x14ac:dyDescent="0.35">
      <c r="A502" s="15">
        <v>44229</v>
      </c>
      <c r="B502" s="7">
        <v>0.57986111111111105</v>
      </c>
      <c r="C502" s="3"/>
      <c r="D502" s="3" t="s">
        <v>128</v>
      </c>
      <c r="E502" s="3" t="str">
        <f>IF(C502&lt;&gt;"",INDEX(ΣυνδΑθρ!$I$2:$I$96,MATCH(C502,ΣυνδΑθρ!$A$2:$A$100,0),1),IF(D502&lt;&gt;"",INDEX(Υλικά!$D$3:$D$140,MATCH(D502,Υλικά!$B$3:$B$140,0),1),""))</f>
        <v>gr</v>
      </c>
      <c r="F502" s="10">
        <f>IF(C502&lt;&gt;"",MATCH($C502,ΣυνδΑθρ!$A$2:$A$100,0),IF(D502&lt;&gt;"",MATCH($D502,Υλικά!$B$3:$B$130,0),0))</f>
        <v>50</v>
      </c>
      <c r="G502" s="3">
        <v>100</v>
      </c>
      <c r="H502" s="16">
        <f>IF($C502&lt;&gt;"",$G502*INDEX(ΣυνδΑθρ!$B$2:$B$96,$F502,1)/INDEX(ΣυνδΑθρ!$J$2:$J$96,$F502,1),IF($D502&lt;&gt;"",$G502*INDEX(Υλικά!$G$3:$G$130,$F502,1)/INDEX(Υλικά!$E$3:$E$130,$F502,1),0))</f>
        <v>2</v>
      </c>
      <c r="I502" s="17">
        <f>IF($C502&lt;&gt;"",$G502*INDEX(ΣυνδΑθρ!$C$2:$C$100,$F502,1)/INDEX(ΣυνδΑθρ!$J$2:$J$96,$F502,1),IF($D502&lt;&gt;"",$G502*INDEX(Υλικά!$H$3:$H$130,$F502,1)/INDEX(Υλικά!$E$3:$E$130,$F502,1),0))</f>
        <v>17</v>
      </c>
      <c r="J502" s="18">
        <f>IF($C502&lt;&gt;"",$G502*INDEX(ΣυνδΑθρ!$D$2:$D$96,$F502,1)/INDEX(ΣυνδΑθρ!$J$2:$J$96,$F502,1),IF($D502&lt;&gt;"",$G502*INDEX(Υλικά!$I$3:$I$130,$F502,1)/INDEX(Υλικά!$E$3:$E$130,$F502,1),0))</f>
        <v>0</v>
      </c>
      <c r="K502" s="16">
        <f>$H502*Ref!$B$2</f>
        <v>8</v>
      </c>
      <c r="L502" s="17">
        <f>$I502*Ref!$B$3</f>
        <v>68</v>
      </c>
      <c r="M502" s="18">
        <f>$J502*Ref!$B$4</f>
        <v>0</v>
      </c>
      <c r="N502" s="18">
        <f>IF($C502&lt;&gt;"",0,IF($D502&lt;&gt;"",$G502*INDEX(Υλικά!$J$3:$J$130,$F502,1)/INDEX(Υλικά!$E$3:$E$130,$F502,1),0))</f>
        <v>0</v>
      </c>
      <c r="O502" s="19">
        <f t="shared" si="8"/>
        <v>76</v>
      </c>
      <c r="P502" s="3"/>
    </row>
    <row r="503" spans="1:16" x14ac:dyDescent="0.35">
      <c r="A503" s="15">
        <v>44229</v>
      </c>
      <c r="B503" s="7">
        <v>0.57986111111111105</v>
      </c>
      <c r="C503" s="3"/>
      <c r="D503" s="3" t="s">
        <v>120</v>
      </c>
      <c r="E503" s="3" t="str">
        <f>IF(C503&lt;&gt;"",INDEX(ΣυνδΑθρ!$I$2:$I$96,MATCH(C503,ΣυνδΑθρ!$A$2:$A$100,0),1),IF(D503&lt;&gt;"",INDEX(Υλικά!$D$3:$D$140,MATCH(D503,Υλικά!$B$3:$B$140,0),1),""))</f>
        <v>gr</v>
      </c>
      <c r="F503" s="10">
        <f>IF(C503&lt;&gt;"",MATCH($C503,ΣυνδΑθρ!$A$2:$A$100,0),IF(D503&lt;&gt;"",MATCH($D503,Υλικά!$B$3:$B$130,0),0))</f>
        <v>45</v>
      </c>
      <c r="G503" s="3">
        <v>100</v>
      </c>
      <c r="H503" s="16">
        <f>IF($C503&lt;&gt;"",$G503*INDEX(ΣυνδΑθρ!$B$2:$B$96,$F503,1)/INDEX(ΣυνδΑθρ!$J$2:$J$96,$F503,1),IF($D503&lt;&gt;"",$G503*INDEX(Υλικά!$G$3:$G$130,$F503,1)/INDEX(Υλικά!$E$3:$E$130,$F503,1),0))</f>
        <v>1.1000000000000001</v>
      </c>
      <c r="I503" s="17">
        <f>IF($C503&lt;&gt;"",$G503*INDEX(ΣυνδΑθρ!$C$2:$C$100,$F503,1)/INDEX(ΣυνδΑθρ!$J$2:$J$96,$F503,1),IF($D503&lt;&gt;"",$G503*INDEX(Υλικά!$H$3:$H$130,$F503,1)/INDEX(Υλικά!$E$3:$E$130,$F503,1),0))</f>
        <v>9.6999999999999993</v>
      </c>
      <c r="J503" s="18">
        <f>IF($C503&lt;&gt;"",$G503*INDEX(ΣυνδΑθρ!$D$2:$D$96,$F503,1)/INDEX(ΣυνδΑθρ!$J$2:$J$96,$F503,1),IF($D503&lt;&gt;"",$G503*INDEX(Υλικά!$I$3:$I$130,$F503,1)/INDEX(Υλικά!$E$3:$E$130,$F503,1),0))</f>
        <v>0.2</v>
      </c>
      <c r="K503" s="16">
        <f>$H503*Ref!$B$2</f>
        <v>4.4000000000000004</v>
      </c>
      <c r="L503" s="17">
        <f>$I503*Ref!$B$3</f>
        <v>38.799999999999997</v>
      </c>
      <c r="M503" s="18">
        <f>$J503*Ref!$B$4</f>
        <v>1.8</v>
      </c>
      <c r="N503" s="18">
        <f>IF($C503&lt;&gt;"",0,IF($D503&lt;&gt;"",$G503*INDEX(Υλικά!$J$3:$J$130,$F503,1)/INDEX(Υλικά!$E$3:$E$130,$F503,1),0))</f>
        <v>0</v>
      </c>
      <c r="O503" s="19">
        <f t="shared" si="8"/>
        <v>44.999999999999993</v>
      </c>
      <c r="P503" s="3"/>
    </row>
    <row r="504" spans="1:16" x14ac:dyDescent="0.35">
      <c r="A504" s="15">
        <v>44229</v>
      </c>
      <c r="B504" s="7">
        <v>0.8125</v>
      </c>
      <c r="C504" s="3"/>
      <c r="D504" s="3" t="s">
        <v>158</v>
      </c>
      <c r="E504" s="3" t="str">
        <f>IF(C504&lt;&gt;"",INDEX(ΣυνδΑθρ!$I$2:$I$96,MATCH(C504,ΣυνδΑθρ!$A$2:$A$100,0),1),IF(D504&lt;&gt;"",INDEX(Υλικά!$D$3:$D$140,MATCH(D504,Υλικά!$B$3:$B$140,0),1),""))</f>
        <v>gr</v>
      </c>
      <c r="F504" s="10">
        <f>IF(C504&lt;&gt;"",MATCH($C504,ΣυνδΑθρ!$A$2:$A$100,0),IF(D504&lt;&gt;"",MATCH($D504,Υλικά!$B$3:$B$130,0),0))</f>
        <v>65</v>
      </c>
      <c r="G504" s="3">
        <v>20</v>
      </c>
      <c r="H504" s="16">
        <f>IF($C504&lt;&gt;"",$G504*INDEX(ΣυνδΑθρ!$B$2:$B$96,$F504,1)/INDEX(ΣυνδΑθρ!$J$2:$J$96,$F504,1),IF($D504&lt;&gt;"",$G504*INDEX(Υλικά!$G$3:$G$130,$F504,1)/INDEX(Υλικά!$E$3:$E$130,$F504,1),0))</f>
        <v>6</v>
      </c>
      <c r="I504" s="17">
        <f>IF($C504&lt;&gt;"",$G504*INDEX(ΣυνδΑθρ!$C$2:$C$100,$F504,1)/INDEX(ΣυνδΑθρ!$J$2:$J$96,$F504,1),IF($D504&lt;&gt;"",$G504*INDEX(Υλικά!$H$3:$H$130,$F504,1)/INDEX(Υλικά!$E$3:$E$130,$F504,1),0))</f>
        <v>0</v>
      </c>
      <c r="J504" s="18">
        <f>IF($C504&lt;&gt;"",$G504*INDEX(ΣυνδΑθρ!$D$2:$D$96,$F504,1)/INDEX(ΣυνδΑθρ!$J$2:$J$96,$F504,1),IF($D504&lt;&gt;"",$G504*INDEX(Υλικά!$I$3:$I$130,$F504,1)/INDEX(Υλικά!$E$3:$E$130,$F504,1),0))</f>
        <v>6.8</v>
      </c>
      <c r="K504" s="16">
        <f>$H504*Ref!$B$2</f>
        <v>24</v>
      </c>
      <c r="L504" s="17">
        <f>$I504*Ref!$B$3</f>
        <v>0</v>
      </c>
      <c r="M504" s="18">
        <f>$J504*Ref!$B$4</f>
        <v>61.199999999999996</v>
      </c>
      <c r="N504" s="18">
        <f>IF($C504&lt;&gt;"",0,IF($D504&lt;&gt;"",$G504*INDEX(Υλικά!$J$3:$J$130,$F504,1)/INDEX(Υλικά!$E$3:$E$130,$F504,1),0))</f>
        <v>0</v>
      </c>
      <c r="O504" s="19">
        <f t="shared" si="8"/>
        <v>85.199999999999989</v>
      </c>
      <c r="P504" s="3"/>
    </row>
    <row r="505" spans="1:16" x14ac:dyDescent="0.35">
      <c r="A505" s="15">
        <v>44229</v>
      </c>
      <c r="B505" s="7">
        <v>0.875</v>
      </c>
      <c r="C505" s="3"/>
      <c r="D505" s="3" t="s">
        <v>21</v>
      </c>
      <c r="E505" s="3" t="str">
        <f>IF(C505&lt;&gt;"",INDEX(ΣυνδΑθρ!$I$2:$I$96,MATCH(C505,ΣυνδΑθρ!$A$2:$A$100,0),1),IF(D505&lt;&gt;"",INDEX(Υλικά!$D$3:$D$140,MATCH(D505,Υλικά!$B$3:$B$140,0),1),""))</f>
        <v>pc</v>
      </c>
      <c r="F505" s="10">
        <f>IF(C505&lt;&gt;"",MATCH($C505,ΣυνδΑθρ!$A$2:$A$100,0),IF(D505&lt;&gt;"",MATCH($D505,Υλικά!$B$3:$B$130,0),0))</f>
        <v>11</v>
      </c>
      <c r="G505" s="3">
        <v>2</v>
      </c>
      <c r="H505" s="16">
        <f>IF($C505&lt;&gt;"",$G505*INDEX(ΣυνδΑθρ!$B$2:$B$96,$F505,1)/INDEX(ΣυνδΑθρ!$J$2:$J$96,$F505,1),IF($D505&lt;&gt;"",$G505*INDEX(Υλικά!$G$3:$G$130,$F505,1)/INDEX(Υλικά!$E$3:$E$130,$F505,1),0))</f>
        <v>15.6</v>
      </c>
      <c r="I505" s="17">
        <f>IF($C505&lt;&gt;"",$G505*INDEX(ΣυνδΑθρ!$C$2:$C$100,$F505,1)/INDEX(ΣυνδΑθρ!$J$2:$J$96,$F505,1),IF($D505&lt;&gt;"",$G505*INDEX(Υλικά!$H$3:$H$130,$F505,1)/INDEX(Υλικά!$E$3:$E$130,$F505,1),0))</f>
        <v>1.32</v>
      </c>
      <c r="J505" s="18">
        <f>IF($C505&lt;&gt;"",$G505*INDEX(ΣυνδΑθρ!$D$2:$D$96,$F505,1)/INDEX(ΣυνδΑθρ!$J$2:$J$96,$F505,1),IF($D505&lt;&gt;"",$G505*INDEX(Υλικά!$I$3:$I$130,$F505,1)/INDEX(Υλικά!$E$3:$E$130,$F505,1),0))</f>
        <v>13.2</v>
      </c>
      <c r="K505" s="16">
        <f>$H505*Ref!$B$2</f>
        <v>62.4</v>
      </c>
      <c r="L505" s="17">
        <f>$I505*Ref!$B$3</f>
        <v>5.28</v>
      </c>
      <c r="M505" s="18">
        <f>$J505*Ref!$B$4</f>
        <v>118.8</v>
      </c>
      <c r="N505" s="18">
        <f>IF($C505&lt;&gt;"",0,IF($D505&lt;&gt;"",$G505*INDEX(Υλικά!$J$3:$J$130,$F505,1)/INDEX(Υλικά!$E$3:$E$130,$F505,1),0))</f>
        <v>0</v>
      </c>
      <c r="O505" s="19">
        <f t="shared" si="8"/>
        <v>186.48</v>
      </c>
      <c r="P505" s="3"/>
    </row>
    <row r="506" spans="1:16" x14ac:dyDescent="0.35">
      <c r="A506" s="15">
        <v>44229</v>
      </c>
      <c r="B506" s="7">
        <v>0.875</v>
      </c>
      <c r="C506" s="3" t="s">
        <v>166</v>
      </c>
      <c r="D506" s="3"/>
      <c r="E506" s="3" t="str">
        <f>IF(C506&lt;&gt;"",INDEX(ΣυνδΑθρ!$I$2:$I$96,MATCH(C506,ΣυνδΑθρ!$A$2:$A$100,0),1),IF(D506&lt;&gt;"",INDEX(Υλικά!$D$3:$D$140,MATCH(D506,Υλικά!$B$3:$B$140,0),1),""))</f>
        <v>gr</v>
      </c>
      <c r="F506" s="10">
        <f>IF(C506&lt;&gt;"",MATCH($C506,ΣυνδΑθρ!$A$2:$A$100,0),IF(D506&lt;&gt;"",MATCH($D506,Υλικά!$B$3:$B$130,0),0))</f>
        <v>19</v>
      </c>
      <c r="G506" s="3">
        <v>40</v>
      </c>
      <c r="H506" s="16">
        <f>IF($C506&lt;&gt;"",$G506*INDEX(ΣυνδΑθρ!$B$2:$B$96,$F506,1)/INDEX(ΣυνδΑθρ!$J$2:$J$96,$F506,1),IF($D506&lt;&gt;"",$G506*INDEX(Υλικά!$G$3:$G$130,$F506,1)/INDEX(Υλικά!$E$3:$E$130,$F506,1),0))</f>
        <v>2.922857142857143</v>
      </c>
      <c r="I506" s="17">
        <f>IF($C506&lt;&gt;"",$G506*INDEX(ΣυνδΑθρ!$C$2:$C$100,$F506,1)/INDEX(ΣυνδΑθρ!$J$2:$J$96,$F506,1),IF($D506&lt;&gt;"",$G506*INDEX(Υλικά!$H$3:$H$130,$F506,1)/INDEX(Υλικά!$E$3:$E$130,$F506,1),0))</f>
        <v>18.599999999999998</v>
      </c>
      <c r="J506" s="18">
        <f>IF($C506&lt;&gt;"",$G506*INDEX(ΣυνδΑθρ!$D$2:$D$96,$F506,1)/INDEX(ΣυνδΑθρ!$J$2:$J$96,$F506,1),IF($D506&lt;&gt;"",$G506*INDEX(Υλικά!$I$3:$I$130,$F506,1)/INDEX(Υλικά!$E$3:$E$130,$F506,1),0))</f>
        <v>0.33428571428571435</v>
      </c>
      <c r="K506" s="16">
        <f>$H506*Ref!$B$2</f>
        <v>11.691428571428572</v>
      </c>
      <c r="L506" s="17">
        <f>$I506*Ref!$B$3</f>
        <v>74.399999999999991</v>
      </c>
      <c r="M506" s="18">
        <f>$J506*Ref!$B$4</f>
        <v>3.0085714285714293</v>
      </c>
      <c r="N506" s="18">
        <f>IF($C506&lt;&gt;"",0,IF($D506&lt;&gt;"",$G506*INDEX(Υλικά!$J$3:$J$130,$F506,1)/INDEX(Υλικά!$E$3:$E$130,$F506,1),0))</f>
        <v>0</v>
      </c>
      <c r="O506" s="19">
        <f t="shared" si="8"/>
        <v>89.1</v>
      </c>
      <c r="P506" s="3"/>
    </row>
    <row r="507" spans="1:16" x14ac:dyDescent="0.35">
      <c r="A507" s="15">
        <v>44229</v>
      </c>
      <c r="B507" s="7">
        <v>0.875</v>
      </c>
      <c r="C507" s="3"/>
      <c r="D507" s="3" t="s">
        <v>158</v>
      </c>
      <c r="E507" s="3" t="str">
        <f>IF(C507&lt;&gt;"",INDEX(ΣυνδΑθρ!$I$2:$I$96,MATCH(C507,ΣυνδΑθρ!$A$2:$A$100,0),1),IF(D507&lt;&gt;"",INDEX(Υλικά!$D$3:$D$140,MATCH(D507,Υλικά!$B$3:$B$140,0),1),""))</f>
        <v>gr</v>
      </c>
      <c r="F507" s="10">
        <f>IF(C507&lt;&gt;"",MATCH($C507,ΣυνδΑθρ!$A$2:$A$100,0),IF(D507&lt;&gt;"",MATCH($D507,Υλικά!$B$3:$B$130,0),0))</f>
        <v>65</v>
      </c>
      <c r="G507" s="3">
        <v>50</v>
      </c>
      <c r="H507" s="16">
        <f>IF($C507&lt;&gt;"",$G507*INDEX(ΣυνδΑθρ!$B$2:$B$96,$F507,1)/INDEX(ΣυνδΑθρ!$J$2:$J$96,$F507,1),IF($D507&lt;&gt;"",$G507*INDEX(Υλικά!$G$3:$G$130,$F507,1)/INDEX(Υλικά!$E$3:$E$130,$F507,1),0))</f>
        <v>15</v>
      </c>
      <c r="I507" s="17">
        <f>IF($C507&lt;&gt;"",$G507*INDEX(ΣυνδΑθρ!$C$2:$C$100,$F507,1)/INDEX(ΣυνδΑθρ!$J$2:$J$96,$F507,1),IF($D507&lt;&gt;"",$G507*INDEX(Υλικά!$H$3:$H$130,$F507,1)/INDEX(Υλικά!$E$3:$E$130,$F507,1),0))</f>
        <v>0</v>
      </c>
      <c r="J507" s="18">
        <f>IF($C507&lt;&gt;"",$G507*INDEX(ΣυνδΑθρ!$D$2:$D$96,$F507,1)/INDEX(ΣυνδΑθρ!$J$2:$J$96,$F507,1),IF($D507&lt;&gt;"",$G507*INDEX(Υλικά!$I$3:$I$130,$F507,1)/INDEX(Υλικά!$E$3:$E$130,$F507,1),0))</f>
        <v>17</v>
      </c>
      <c r="K507" s="16">
        <f>$H507*Ref!$B$2</f>
        <v>60</v>
      </c>
      <c r="L507" s="17">
        <f>$I507*Ref!$B$3</f>
        <v>0</v>
      </c>
      <c r="M507" s="18">
        <f>$J507*Ref!$B$4</f>
        <v>153</v>
      </c>
      <c r="N507" s="18">
        <f>IF($C507&lt;&gt;"",0,IF($D507&lt;&gt;"",$G507*INDEX(Υλικά!$J$3:$J$130,$F507,1)/INDEX(Υλικά!$E$3:$E$130,$F507,1),0))</f>
        <v>0</v>
      </c>
      <c r="O507" s="19">
        <f t="shared" si="8"/>
        <v>213</v>
      </c>
      <c r="P507" s="3"/>
    </row>
    <row r="508" spans="1:16" x14ac:dyDescent="0.35">
      <c r="A508" s="15">
        <v>44229</v>
      </c>
      <c r="B508" s="7">
        <v>0.875</v>
      </c>
      <c r="C508" s="3"/>
      <c r="D508" s="3" t="s">
        <v>8</v>
      </c>
      <c r="E508" s="3" t="str">
        <f>IF(C508&lt;&gt;"",INDEX(ΣυνδΑθρ!$I$2:$I$96,MATCH(C508,ΣυνδΑθρ!$A$2:$A$100,0),1),IF(D508&lt;&gt;"",INDEX(Υλικά!$D$3:$D$140,MATCH(D508,Υλικά!$B$3:$B$140,0),1),""))</f>
        <v>gr</v>
      </c>
      <c r="F508" s="10">
        <f>IF(C508&lt;&gt;"",MATCH($C508,ΣυνδΑθρ!$A$2:$A$100,0),IF(D508&lt;&gt;"",MATCH($D508,Υλικά!$B$3:$B$130,0),0))</f>
        <v>3</v>
      </c>
      <c r="G508" s="3">
        <v>5</v>
      </c>
      <c r="H508" s="16">
        <f>IF($C508&lt;&gt;"",$G508*INDEX(ΣυνδΑθρ!$B$2:$B$96,$F508,1)/INDEX(ΣυνδΑθρ!$J$2:$J$96,$F508,1),IF($D508&lt;&gt;"",$G508*INDEX(Υλικά!$G$3:$G$130,$F508,1)/INDEX(Υλικά!$E$3:$E$130,$F508,1),0))</f>
        <v>0</v>
      </c>
      <c r="I508" s="17">
        <f>IF($C508&lt;&gt;"",$G508*INDEX(ΣυνδΑθρ!$C$2:$C$100,$F508,1)/INDEX(ΣυνδΑθρ!$J$2:$J$96,$F508,1),IF($D508&lt;&gt;"",$G508*INDEX(Υλικά!$H$3:$H$130,$F508,1)/INDEX(Υλικά!$E$3:$E$130,$F508,1),0))</f>
        <v>0</v>
      </c>
      <c r="J508" s="18">
        <f>IF($C508&lt;&gt;"",$G508*INDEX(ΣυνδΑθρ!$D$2:$D$96,$F508,1)/INDEX(ΣυνδΑθρ!$J$2:$J$96,$F508,1),IF($D508&lt;&gt;"",$G508*INDEX(Υλικά!$I$3:$I$130,$F508,1)/INDEX(Υλικά!$E$3:$E$130,$F508,1),0))</f>
        <v>4.665</v>
      </c>
      <c r="K508" s="16">
        <f>$H508*Ref!$B$2</f>
        <v>0</v>
      </c>
      <c r="L508" s="17">
        <f>$I508*Ref!$B$3</f>
        <v>0</v>
      </c>
      <c r="M508" s="18">
        <f>$J508*Ref!$B$4</f>
        <v>41.984999999999999</v>
      </c>
      <c r="N508" s="18">
        <f>IF($C508&lt;&gt;"",0,IF($D508&lt;&gt;"",$G508*INDEX(Υλικά!$J$3:$J$130,$F508,1)/INDEX(Υλικά!$E$3:$E$130,$F508,1),0))</f>
        <v>0</v>
      </c>
      <c r="O508" s="19">
        <f t="shared" si="8"/>
        <v>41.984999999999999</v>
      </c>
      <c r="P508" s="3"/>
    </row>
    <row r="509" spans="1:16" x14ac:dyDescent="0.35">
      <c r="A509" s="15">
        <v>44229</v>
      </c>
      <c r="B509" s="7">
        <v>0.97916666666666663</v>
      </c>
      <c r="C509" s="3"/>
      <c r="D509" s="3" t="s">
        <v>153</v>
      </c>
      <c r="E509" s="3" t="str">
        <f>IF(C509&lt;&gt;"",INDEX(ΣυνδΑθρ!$I$2:$I$96,MATCH(C509,ΣυνδΑθρ!$A$2:$A$100,0),1),IF(D509&lt;&gt;"",INDEX(Υλικά!$D$3:$D$140,MATCH(D509,Υλικά!$B$3:$B$140,0),1),""))</f>
        <v>gr</v>
      </c>
      <c r="F509" s="10">
        <f>IF(C509&lt;&gt;"",MATCH($C509,ΣυνδΑθρ!$A$2:$A$100,0),IF(D509&lt;&gt;"",MATCH($D509,Υλικά!$B$3:$B$130,0),0))</f>
        <v>61</v>
      </c>
      <c r="G509" s="3">
        <v>80</v>
      </c>
      <c r="H509" s="16">
        <f>IF($C509&lt;&gt;"",$G509*INDEX(ΣυνδΑθρ!$B$2:$B$96,$F509,1)/INDEX(ΣυνδΑθρ!$J$2:$J$96,$F509,1),IF($D509&lt;&gt;"",$G509*INDEX(Υλικά!$G$3:$G$130,$F509,1)/INDEX(Υλικά!$E$3:$E$130,$F509,1),0))</f>
        <v>0.64</v>
      </c>
      <c r="I509" s="17">
        <f>IF($C509&lt;&gt;"",$G509*INDEX(ΣυνδΑθρ!$C$2:$C$100,$F509,1)/INDEX(ΣυνδΑθρ!$J$2:$J$96,$F509,1),IF($D509&lt;&gt;"",$G509*INDEX(Υλικά!$H$3:$H$130,$F509,1)/INDEX(Υλικά!$E$3:$E$130,$F509,1),0))</f>
        <v>10.4</v>
      </c>
      <c r="J509" s="18">
        <f>IF($C509&lt;&gt;"",$G509*INDEX(ΣυνδΑθρ!$D$2:$D$96,$F509,1)/INDEX(ΣυνδΑθρ!$J$2:$J$96,$F509,1),IF($D509&lt;&gt;"",$G509*INDEX(Υλικά!$I$3:$I$130,$F509,1)/INDEX(Υλικά!$E$3:$E$130,$F509,1),0))</f>
        <v>0.24</v>
      </c>
      <c r="K509" s="16">
        <f>$H509*Ref!$B$2</f>
        <v>2.56</v>
      </c>
      <c r="L509" s="17">
        <f>$I509*Ref!$B$3</f>
        <v>41.6</v>
      </c>
      <c r="M509" s="18">
        <f>$J509*Ref!$B$4</f>
        <v>2.16</v>
      </c>
      <c r="N509" s="18">
        <f>IF($C509&lt;&gt;"",0,IF($D509&lt;&gt;"",$G509*INDEX(Υλικά!$J$3:$J$130,$F509,1)/INDEX(Υλικά!$E$3:$E$130,$F509,1),0))</f>
        <v>0</v>
      </c>
      <c r="O509" s="19">
        <f t="shared" si="8"/>
        <v>46.320000000000007</v>
      </c>
      <c r="P509" s="3"/>
    </row>
    <row r="510" spans="1:16" x14ac:dyDescent="0.35">
      <c r="A510" s="15">
        <v>44230</v>
      </c>
      <c r="B510" s="7">
        <v>0.33333333333333331</v>
      </c>
      <c r="C510" s="3"/>
      <c r="D510" s="3" t="s">
        <v>58</v>
      </c>
      <c r="E510" s="3" t="str">
        <f>IF(C510&lt;&gt;"",INDEX(ΣυνδΑθρ!$I$2:$I$96,MATCH(C510,ΣυνδΑθρ!$A$2:$A$100,0),1),IF(D510&lt;&gt;"",INDEX(Υλικά!$D$3:$D$140,MATCH(D510,Υλικά!$B$3:$B$140,0),1),""))</f>
        <v>gr</v>
      </c>
      <c r="F510" s="10">
        <f>IF(C510&lt;&gt;"",MATCH($C510,ΣυνδΑθρ!$A$2:$A$100,0),IF(D510&lt;&gt;"",MATCH($D510,Υλικά!$B$3:$B$130,0),0))</f>
        <v>12</v>
      </c>
      <c r="G510" s="3">
        <v>250</v>
      </c>
      <c r="H510" s="16">
        <f>IF($C510&lt;&gt;"",$G510*INDEX(ΣυνδΑθρ!$B$2:$B$96,$F510,1)/INDEX(ΣυνδΑθρ!$J$2:$J$96,$F510,1),IF($D510&lt;&gt;"",$G510*INDEX(Υλικά!$G$3:$G$130,$F510,1)/INDEX(Υλικά!$E$3:$E$130,$F510,1),0))</f>
        <v>8.25</v>
      </c>
      <c r="I510" s="17">
        <f>IF($C510&lt;&gt;"",$G510*INDEX(ΣυνδΑθρ!$C$2:$C$100,$F510,1)/INDEX(ΣυνδΑθρ!$J$2:$J$96,$F510,1),IF($D510&lt;&gt;"",$G510*INDEX(Υλικά!$H$3:$H$130,$F510,1)/INDEX(Υλικά!$E$3:$E$130,$F510,1),0))</f>
        <v>11.75</v>
      </c>
      <c r="J510" s="18">
        <f>IF($C510&lt;&gt;"",$G510*INDEX(ΣυνδΑθρ!$D$2:$D$96,$F510,1)/INDEX(ΣυνδΑθρ!$J$2:$J$96,$F510,1),IF($D510&lt;&gt;"",$G510*INDEX(Υλικά!$I$3:$I$130,$F510,1)/INDEX(Υλικά!$E$3:$E$130,$F510,1),0))</f>
        <v>3.75</v>
      </c>
      <c r="K510" s="16">
        <f>$H510*Ref!$B$2</f>
        <v>33</v>
      </c>
      <c r="L510" s="17">
        <f>$I510*Ref!$B$3</f>
        <v>47</v>
      </c>
      <c r="M510" s="18">
        <f>$J510*Ref!$B$4</f>
        <v>33.75</v>
      </c>
      <c r="N510" s="18">
        <f>IF($C510&lt;&gt;"",0,IF($D510&lt;&gt;"",$G510*INDEX(Υλικά!$J$3:$J$130,$F510,1)/INDEX(Υλικά!$E$3:$E$130,$F510,1),0))</f>
        <v>0</v>
      </c>
      <c r="O510" s="19">
        <f t="shared" si="8"/>
        <v>113.75</v>
      </c>
      <c r="P510" s="3"/>
    </row>
    <row r="511" spans="1:16" x14ac:dyDescent="0.35">
      <c r="A511" s="15">
        <v>44230</v>
      </c>
      <c r="B511" s="7">
        <v>0.33333333333333331</v>
      </c>
      <c r="C511" s="3"/>
      <c r="D511" s="3" t="s">
        <v>14</v>
      </c>
      <c r="E511" s="3" t="str">
        <f>IF(C511&lt;&gt;"",INDEX(ΣυνδΑθρ!$I$2:$I$96,MATCH(C511,ΣυνδΑθρ!$A$2:$A$100,0),1),IF(D511&lt;&gt;"",INDEX(Υλικά!$D$3:$D$140,MATCH(D511,Υλικά!$B$3:$B$140,0),1),""))</f>
        <v>slc</v>
      </c>
      <c r="F511" s="10">
        <f>IF(C511&lt;&gt;"",MATCH($C511,ΣυνδΑθρ!$A$2:$A$100,0),IF(D511&lt;&gt;"",MATCH($D511,Υλικά!$B$3:$B$130,0),0))</f>
        <v>7</v>
      </c>
      <c r="G511" s="3">
        <v>3</v>
      </c>
      <c r="H511" s="16">
        <f>IF($C511&lt;&gt;"",$G511*INDEX(ΣυνδΑθρ!$B$2:$B$96,$F511,1)/INDEX(ΣυνδΑθρ!$J$2:$J$96,$F511,1),IF($D511&lt;&gt;"",$G511*INDEX(Υλικά!$G$3:$G$130,$F511,1)/INDEX(Υλικά!$E$3:$E$130,$F511,1),0))</f>
        <v>8.3999999999999986</v>
      </c>
      <c r="I511" s="17">
        <f>IF($C511&lt;&gt;"",$G511*INDEX(ΣυνδΑθρ!$C$2:$C$100,$F511,1)/INDEX(ΣυνδΑθρ!$J$2:$J$96,$F511,1),IF($D511&lt;&gt;"",$G511*INDEX(Υλικά!$H$3:$H$130,$F511,1)/INDEX(Υλικά!$E$3:$E$130,$F511,1),0))</f>
        <v>2.4000000000000004</v>
      </c>
      <c r="J511" s="18">
        <f>IF($C511&lt;&gt;"",$G511*INDEX(ΣυνδΑθρ!$D$2:$D$96,$F511,1)/INDEX(ΣυνδΑθρ!$J$2:$J$96,$F511,1),IF($D511&lt;&gt;"",$G511*INDEX(Υλικά!$I$3:$I$130,$F511,1)/INDEX(Υλικά!$E$3:$E$130,$F511,1),0))</f>
        <v>1.2000000000000002</v>
      </c>
      <c r="K511" s="16">
        <f>$H511*Ref!$B$2</f>
        <v>33.599999999999994</v>
      </c>
      <c r="L511" s="17">
        <f>$I511*Ref!$B$3</f>
        <v>9.6000000000000014</v>
      </c>
      <c r="M511" s="18">
        <f>$J511*Ref!$B$4</f>
        <v>10.8</v>
      </c>
      <c r="N511" s="18">
        <f>IF($C511&lt;&gt;"",0,IF($D511&lt;&gt;"",$G511*INDEX(Υλικά!$J$3:$J$130,$F511,1)/INDEX(Υλικά!$E$3:$E$130,$F511,1),0))</f>
        <v>0</v>
      </c>
      <c r="O511" s="19">
        <f t="shared" si="8"/>
        <v>54</v>
      </c>
      <c r="P511" s="3"/>
    </row>
    <row r="512" spans="1:16" x14ac:dyDescent="0.35">
      <c r="A512" s="15">
        <v>44230</v>
      </c>
      <c r="B512" s="7">
        <v>0.33333333333333298</v>
      </c>
      <c r="C512" s="3" t="s">
        <v>166</v>
      </c>
      <c r="D512" s="3"/>
      <c r="E512" s="3" t="str">
        <f>IF(C512&lt;&gt;"",INDEX(ΣυνδΑθρ!$I$2:$I$96,MATCH(C512,ΣυνδΑθρ!$A$2:$A$100,0),1),IF(D512&lt;&gt;"",INDEX(Υλικά!$D$3:$D$140,MATCH(D512,Υλικά!$B$3:$B$140,0),1),""))</f>
        <v>gr</v>
      </c>
      <c r="F512" s="10">
        <f>IF(C512&lt;&gt;"",MATCH($C512,ΣυνδΑθρ!$A$2:$A$100,0),IF(D512&lt;&gt;"",MATCH($D512,Υλικά!$B$3:$B$130,0),0))</f>
        <v>19</v>
      </c>
      <c r="G512" s="3">
        <v>100</v>
      </c>
      <c r="H512" s="16">
        <f>IF($C512&lt;&gt;"",$G512*INDEX(ΣυνδΑθρ!$B$2:$B$96,$F512,1)/INDEX(ΣυνδΑθρ!$J$2:$J$96,$F512,1),IF($D512&lt;&gt;"",$G512*INDEX(Υλικά!$G$3:$G$130,$F512,1)/INDEX(Υλικά!$E$3:$E$130,$F512,1),0))</f>
        <v>7.3071428571428569</v>
      </c>
      <c r="I512" s="17">
        <f>IF($C512&lt;&gt;"",$G512*INDEX(ΣυνδΑθρ!$C$2:$C$100,$F512,1)/INDEX(ΣυνδΑθρ!$J$2:$J$96,$F512,1),IF($D512&lt;&gt;"",$G512*INDEX(Υλικά!$H$3:$H$130,$F512,1)/INDEX(Υλικά!$E$3:$E$130,$F512,1),0))</f>
        <v>46.499999999999993</v>
      </c>
      <c r="J512" s="18">
        <f>IF($C512&lt;&gt;"",$G512*INDEX(ΣυνδΑθρ!$D$2:$D$96,$F512,1)/INDEX(ΣυνδΑθρ!$J$2:$J$96,$F512,1),IF($D512&lt;&gt;"",$G512*INDEX(Υλικά!$I$3:$I$130,$F512,1)/INDEX(Υλικά!$E$3:$E$130,$F512,1),0))</f>
        <v>0.83571428571428585</v>
      </c>
      <c r="K512" s="16">
        <f>$H512*Ref!$B$2</f>
        <v>29.228571428571428</v>
      </c>
      <c r="L512" s="17">
        <f>$I512*Ref!$B$3</f>
        <v>185.99999999999997</v>
      </c>
      <c r="M512" s="18">
        <f>$J512*Ref!$B$4</f>
        <v>7.5214285714285722</v>
      </c>
      <c r="N512" s="18">
        <f>IF($C512&lt;&gt;"",0,IF($D512&lt;&gt;"",$G512*INDEX(Υλικά!$J$3:$J$130,$F512,1)/INDEX(Υλικά!$E$3:$E$130,$F512,1),0))</f>
        <v>0</v>
      </c>
      <c r="O512" s="19">
        <f t="shared" si="8"/>
        <v>222.74999999999997</v>
      </c>
      <c r="P512" s="3"/>
    </row>
    <row r="513" spans="1:16" x14ac:dyDescent="0.35">
      <c r="A513" s="15">
        <v>44230</v>
      </c>
      <c r="B513" s="7">
        <v>0.58333333333333337</v>
      </c>
      <c r="C513" s="3" t="s">
        <v>197</v>
      </c>
      <c r="D513" s="3"/>
      <c r="E513" s="3" t="str">
        <f>IF(C513&lt;&gt;"",INDEX(ΣυνδΑθρ!$I$2:$I$96,MATCH(C513,ΣυνδΑθρ!$A$2:$A$100,0),1),IF(D513&lt;&gt;"",INDEX(Υλικά!$D$3:$D$140,MATCH(D513,Υλικά!$B$3:$B$140,0),1),""))</f>
        <v>gr</v>
      </c>
      <c r="F513" s="10">
        <f>IF(C513&lt;&gt;"",MATCH($C513,ΣυνδΑθρ!$A$2:$A$100,0),IF(D513&lt;&gt;"",MATCH($D513,Υλικά!$B$3:$B$130,0),0))</f>
        <v>30</v>
      </c>
      <c r="G513" s="3">
        <v>350</v>
      </c>
      <c r="H513" s="16">
        <f>IF($C513&lt;&gt;"",$G513*INDEX(ΣυνδΑθρ!$B$2:$B$96,$F513,1)/INDEX(ΣυνδΑθρ!$J$2:$J$96,$F513,1),IF($D513&lt;&gt;"",$G513*INDEX(Υλικά!$G$3:$G$130,$F513,1)/INDEX(Υλικά!$E$3:$E$130,$F513,1),0))</f>
        <v>20.744499999999999</v>
      </c>
      <c r="I513" s="17">
        <f>IF($C513&lt;&gt;"",$G513*INDEX(ΣυνδΑθρ!$C$2:$C$100,$F513,1)/INDEX(ΣυνδΑθρ!$J$2:$J$96,$F513,1),IF($D513&lt;&gt;"",$G513*INDEX(Υλικά!$H$3:$H$130,$F513,1)/INDEX(Υλικά!$E$3:$E$130,$F513,1),0))</f>
        <v>49.712249999999997</v>
      </c>
      <c r="J513" s="18">
        <f>IF($C513&lt;&gt;"",$G513*INDEX(ΣυνδΑθρ!$D$2:$D$96,$F513,1)/INDEX(ΣυνδΑθρ!$J$2:$J$96,$F513,1),IF($D513&lt;&gt;"",$G513*INDEX(Υλικά!$I$3:$I$130,$F513,1)/INDEX(Υλικά!$E$3:$E$130,$F513,1),0))</f>
        <v>21.428750000000001</v>
      </c>
      <c r="K513" s="16">
        <f>$H513*Ref!$B$2</f>
        <v>82.977999999999994</v>
      </c>
      <c r="L513" s="17">
        <f>$I513*Ref!$B$3</f>
        <v>198.84899999999999</v>
      </c>
      <c r="M513" s="18">
        <f>$J513*Ref!$B$4</f>
        <v>192.85875000000001</v>
      </c>
      <c r="N513" s="18">
        <f>IF($C513&lt;&gt;"",0,IF($D513&lt;&gt;"",$G513*INDEX(Υλικά!$J$3:$J$130,$F513,1)/INDEX(Υλικά!$E$3:$E$130,$F513,1),0))</f>
        <v>0</v>
      </c>
      <c r="O513" s="19">
        <f t="shared" si="8"/>
        <v>474.68574999999998</v>
      </c>
      <c r="P513" s="3"/>
    </row>
    <row r="514" spans="1:16" x14ac:dyDescent="0.35">
      <c r="A514" s="15">
        <v>44230</v>
      </c>
      <c r="B514" s="7">
        <v>0.75694444444444453</v>
      </c>
      <c r="C514" s="3"/>
      <c r="D514" s="3" t="s">
        <v>155</v>
      </c>
      <c r="E514" s="3" t="str">
        <f>IF(C514&lt;&gt;"",INDEX(ΣυνδΑθρ!$I$2:$I$96,MATCH(C514,ΣυνδΑθρ!$A$2:$A$100,0),1),IF(D514&lt;&gt;"",INDEX(Υλικά!$D$3:$D$140,MATCH(D514,Υλικά!$B$3:$B$140,0),1),""))</f>
        <v>gr</v>
      </c>
      <c r="F514" s="10">
        <f>IF(C514&lt;&gt;"",MATCH($C514,ΣυνδΑθρ!$A$2:$A$100,0),IF(D514&lt;&gt;"",MATCH($D514,Υλικά!$B$3:$B$130,0),0))</f>
        <v>63</v>
      </c>
      <c r="G514" s="3">
        <v>110</v>
      </c>
      <c r="H514" s="16">
        <f>IF($C514&lt;&gt;"",$G514*INDEX(ΣυνδΑθρ!$B$2:$B$96,$F514,1)/INDEX(ΣυνδΑθρ!$J$2:$J$96,$F514,1),IF($D514&lt;&gt;"",$G514*INDEX(Υλικά!$G$3:$G$130,$F514,1)/INDEX(Υλικά!$E$3:$E$130,$F514,1),0))</f>
        <v>1.2100000000000002</v>
      </c>
      <c r="I514" s="17">
        <f>IF($C514&lt;&gt;"",$G514*INDEX(ΣυνδΑθρ!$C$2:$C$100,$F514,1)/INDEX(ΣυνδΑθρ!$J$2:$J$96,$F514,1),IF($D514&lt;&gt;"",$G514*INDEX(Υλικά!$H$3:$H$130,$F514,1)/INDEX(Υλικά!$E$3:$E$130,$F514,1),0))</f>
        <v>25.08</v>
      </c>
      <c r="J514" s="18">
        <f>IF($C514&lt;&gt;"",$G514*INDEX(ΣυνδΑθρ!$D$2:$D$96,$F514,1)/INDEX(ΣυνδΑθρ!$J$2:$J$96,$F514,1),IF($D514&lt;&gt;"",$G514*INDEX(Υλικά!$I$3:$I$130,$F514,1)/INDEX(Υλικά!$E$3:$E$130,$F514,1),0))</f>
        <v>0.33</v>
      </c>
      <c r="K514" s="16">
        <f>$H514*Ref!$B$2</f>
        <v>4.8400000000000007</v>
      </c>
      <c r="L514" s="17">
        <f>$I514*Ref!$B$3</f>
        <v>100.32</v>
      </c>
      <c r="M514" s="18">
        <f>$J514*Ref!$B$4</f>
        <v>2.97</v>
      </c>
      <c r="N514" s="18">
        <f>IF($C514&lt;&gt;"",0,IF($D514&lt;&gt;"",$G514*INDEX(Υλικά!$J$3:$J$130,$F514,1)/INDEX(Υλικά!$E$3:$E$130,$F514,1),0))</f>
        <v>0</v>
      </c>
      <c r="O514" s="19">
        <f t="shared" si="8"/>
        <v>108.13</v>
      </c>
      <c r="P514" s="3"/>
    </row>
    <row r="515" spans="1:16" x14ac:dyDescent="0.35">
      <c r="A515" s="15">
        <v>44230</v>
      </c>
      <c r="B515" s="7">
        <v>0.85416666666666663</v>
      </c>
      <c r="C515" s="3"/>
      <c r="D515" s="3" t="s">
        <v>63</v>
      </c>
      <c r="E515" s="3" t="str">
        <f>IF(C515&lt;&gt;"",INDEX(ΣυνδΑθρ!$I$2:$I$96,MATCH(C515,ΣυνδΑθρ!$A$2:$A$100,0),1),IF(D515&lt;&gt;"",INDEX(Υλικά!$D$3:$D$140,MATCH(D515,Υλικά!$B$3:$B$140,0),1),""))</f>
        <v>pc</v>
      </c>
      <c r="F515" s="10">
        <f>IF(C515&lt;&gt;"",MATCH($C515,ΣυνδΑθρ!$A$2:$A$100,0),IF(D515&lt;&gt;"",MATCH($D515,Υλικά!$B$3:$B$130,0),0))</f>
        <v>23</v>
      </c>
      <c r="G515" s="3">
        <v>1</v>
      </c>
      <c r="H515" s="16">
        <f>IF($C515&lt;&gt;"",$G515*INDEX(ΣυνδΑθρ!$B$2:$B$96,$F515,1)/INDEX(ΣυνδΑθρ!$J$2:$J$96,$F515,1),IF($D515&lt;&gt;"",$G515*INDEX(Υλικά!$G$3:$G$130,$F515,1)/INDEX(Υλικά!$E$3:$E$130,$F515,1),0))</f>
        <v>47</v>
      </c>
      <c r="I515" s="17">
        <f>IF($C515&lt;&gt;"",$G515*INDEX(ΣυνδΑθρ!$C$2:$C$100,$F515,1)/INDEX(ΣυνδΑθρ!$J$2:$J$96,$F515,1),IF($D515&lt;&gt;"",$G515*INDEX(Υλικά!$H$3:$H$130,$F515,1)/INDEX(Υλικά!$E$3:$E$130,$F515,1),0))</f>
        <v>0</v>
      </c>
      <c r="J515" s="18">
        <f>IF($C515&lt;&gt;"",$G515*INDEX(ΣυνδΑθρ!$D$2:$D$96,$F515,1)/INDEX(ΣυνδΑθρ!$J$2:$J$96,$F515,1),IF($D515&lt;&gt;"",$G515*INDEX(Υλικά!$I$3:$I$130,$F515,1)/INDEX(Υλικά!$E$3:$E$130,$F515,1),0))</f>
        <v>1.2</v>
      </c>
      <c r="K515" s="16">
        <f>$H515*Ref!$B$2</f>
        <v>188</v>
      </c>
      <c r="L515" s="17">
        <f>$I515*Ref!$B$3</f>
        <v>0</v>
      </c>
      <c r="M515" s="18">
        <f>$J515*Ref!$B$4</f>
        <v>10.799999999999999</v>
      </c>
      <c r="N515" s="18">
        <f>IF($C515&lt;&gt;"",0,IF($D515&lt;&gt;"",$G515*INDEX(Υλικά!$J$3:$J$130,$F515,1)/INDEX(Υλικά!$E$3:$E$130,$F515,1),0))</f>
        <v>0</v>
      </c>
      <c r="O515" s="19">
        <f t="shared" si="8"/>
        <v>198.8</v>
      </c>
      <c r="P515" s="3"/>
    </row>
    <row r="516" spans="1:16" x14ac:dyDescent="0.35">
      <c r="A516" s="15">
        <v>44230</v>
      </c>
      <c r="B516" s="7">
        <v>0.85416666666666663</v>
      </c>
      <c r="C516" s="3" t="s">
        <v>197</v>
      </c>
      <c r="D516" s="3"/>
      <c r="E516" s="3" t="str">
        <f>IF(C516&lt;&gt;"",INDEX(ΣυνδΑθρ!$I$2:$I$96,MATCH(C516,ΣυνδΑθρ!$A$2:$A$100,0),1),IF(D516&lt;&gt;"",INDEX(Υλικά!$D$3:$D$140,MATCH(D516,Υλικά!$B$3:$B$140,0),1),""))</f>
        <v>gr</v>
      </c>
      <c r="F516" s="10">
        <f>IF(C516&lt;&gt;"",MATCH($C516,ΣυνδΑθρ!$A$2:$A$100,0),IF(D516&lt;&gt;"",MATCH($D516,Υλικά!$B$3:$B$130,0),0))</f>
        <v>30</v>
      </c>
      <c r="G516" s="3">
        <v>150</v>
      </c>
      <c r="H516" s="16">
        <f>IF($C516&lt;&gt;"",$G516*INDEX(ΣυνδΑθρ!$B$2:$B$96,$F516,1)/INDEX(ΣυνδΑθρ!$J$2:$J$96,$F516,1),IF($D516&lt;&gt;"",$G516*INDEX(Υλικά!$G$3:$G$130,$F516,1)/INDEX(Υλικά!$E$3:$E$130,$F516,1),0))</f>
        <v>8.8904999999999994</v>
      </c>
      <c r="I516" s="17">
        <f>IF($C516&lt;&gt;"",$G516*INDEX(ΣυνδΑθρ!$C$2:$C$100,$F516,1)/INDEX(ΣυνδΑθρ!$J$2:$J$96,$F516,1),IF($D516&lt;&gt;"",$G516*INDEX(Υλικά!$H$3:$H$130,$F516,1)/INDEX(Υλικά!$E$3:$E$130,$F516,1),0))</f>
        <v>21.305250000000001</v>
      </c>
      <c r="J516" s="18">
        <f>IF($C516&lt;&gt;"",$G516*INDEX(ΣυνδΑθρ!$D$2:$D$96,$F516,1)/INDEX(ΣυνδΑθρ!$J$2:$J$96,$F516,1),IF($D516&lt;&gt;"",$G516*INDEX(Υλικά!$I$3:$I$130,$F516,1)/INDEX(Υλικά!$E$3:$E$130,$F516,1),0))</f>
        <v>9.1837499999999999</v>
      </c>
      <c r="K516" s="16">
        <f>$H516*Ref!$B$2</f>
        <v>35.561999999999998</v>
      </c>
      <c r="L516" s="17">
        <f>$I516*Ref!$B$3</f>
        <v>85.221000000000004</v>
      </c>
      <c r="M516" s="18">
        <f>$J516*Ref!$B$4</f>
        <v>82.653750000000002</v>
      </c>
      <c r="N516" s="18">
        <f>IF($C516&lt;&gt;"",0,IF($D516&lt;&gt;"",$G516*INDEX(Υλικά!$J$3:$J$130,$F516,1)/INDEX(Υλικά!$E$3:$E$130,$F516,1),0))</f>
        <v>0</v>
      </c>
      <c r="O516" s="19">
        <f t="shared" si="8"/>
        <v>203.43675000000002</v>
      </c>
      <c r="P516" s="3"/>
    </row>
    <row r="517" spans="1:16" x14ac:dyDescent="0.35">
      <c r="A517" s="15">
        <v>44230</v>
      </c>
      <c r="B517" s="7">
        <v>0.92708333333333337</v>
      </c>
      <c r="C517" s="3"/>
      <c r="D517" s="3" t="s">
        <v>153</v>
      </c>
      <c r="E517" s="3" t="str">
        <f>IF(C517&lt;&gt;"",INDEX(ΣυνδΑθρ!$I$2:$I$96,MATCH(C517,ΣυνδΑθρ!$A$2:$A$100,0),1),IF(D517&lt;&gt;"",INDEX(Υλικά!$D$3:$D$140,MATCH(D517,Υλικά!$B$3:$B$140,0),1),""))</f>
        <v>gr</v>
      </c>
      <c r="F517" s="10">
        <f>IF(C517&lt;&gt;"",MATCH($C517,ΣυνδΑθρ!$A$2:$A$100,0),IF(D517&lt;&gt;"",MATCH($D517,Υλικά!$B$3:$B$130,0),0))</f>
        <v>61</v>
      </c>
      <c r="G517" s="3">
        <v>80</v>
      </c>
      <c r="H517" s="16">
        <f>IF($C517&lt;&gt;"",$G517*INDEX(ΣυνδΑθρ!$B$2:$B$96,$F517,1)/INDEX(ΣυνδΑθρ!$J$2:$J$96,$F517,1),IF($D517&lt;&gt;"",$G517*INDEX(Υλικά!$G$3:$G$130,$F517,1)/INDEX(Υλικά!$E$3:$E$130,$F517,1),0))</f>
        <v>0.64</v>
      </c>
      <c r="I517" s="17">
        <f>IF($C517&lt;&gt;"",$G517*INDEX(ΣυνδΑθρ!$C$2:$C$100,$F517,1)/INDEX(ΣυνδΑθρ!$J$2:$J$96,$F517,1),IF($D517&lt;&gt;"",$G517*INDEX(Υλικά!$H$3:$H$130,$F517,1)/INDEX(Υλικά!$E$3:$E$130,$F517,1),0))</f>
        <v>10.4</v>
      </c>
      <c r="J517" s="18">
        <f>IF($C517&lt;&gt;"",$G517*INDEX(ΣυνδΑθρ!$D$2:$D$96,$F517,1)/INDEX(ΣυνδΑθρ!$J$2:$J$96,$F517,1),IF($D517&lt;&gt;"",$G517*INDEX(Υλικά!$I$3:$I$130,$F517,1)/INDEX(Υλικά!$E$3:$E$130,$F517,1),0))</f>
        <v>0.24</v>
      </c>
      <c r="K517" s="16">
        <f>$H517*Ref!$B$2</f>
        <v>2.56</v>
      </c>
      <c r="L517" s="17">
        <f>$I517*Ref!$B$3</f>
        <v>41.6</v>
      </c>
      <c r="M517" s="18">
        <f>$J517*Ref!$B$4</f>
        <v>2.16</v>
      </c>
      <c r="N517" s="18">
        <f>IF($C517&lt;&gt;"",0,IF($D517&lt;&gt;"",$G517*INDEX(Υλικά!$J$3:$J$130,$F517,1)/INDEX(Υλικά!$E$3:$E$130,$F517,1),0))</f>
        <v>0</v>
      </c>
      <c r="O517" s="19">
        <f t="shared" si="8"/>
        <v>46.320000000000007</v>
      </c>
      <c r="P517" s="3"/>
    </row>
    <row r="518" spans="1:16" x14ac:dyDescent="0.35">
      <c r="A518" s="15">
        <v>44230</v>
      </c>
      <c r="B518" s="7">
        <v>0.99305555555555547</v>
      </c>
      <c r="C518" s="3"/>
      <c r="D518" s="3" t="s">
        <v>133</v>
      </c>
      <c r="E518" s="3" t="str">
        <f>IF(C518&lt;&gt;"",INDEX(ΣυνδΑθρ!$I$2:$I$96,MATCH(C518,ΣυνδΑθρ!$A$2:$A$100,0),1),IF(D518&lt;&gt;"",INDEX(Υλικά!$D$3:$D$140,MATCH(D518,Υλικά!$B$3:$B$140,0),1),""))</f>
        <v>gr</v>
      </c>
      <c r="F518" s="10">
        <f>IF(C518&lt;&gt;"",MATCH($C518,ΣυνδΑθρ!$A$2:$A$100,0),IF(D518&lt;&gt;"",MATCH($D518,Υλικά!$B$3:$B$130,0),0))</f>
        <v>52</v>
      </c>
      <c r="G518" s="3">
        <v>10</v>
      </c>
      <c r="H518" s="16">
        <f>IF($C518&lt;&gt;"",$G518*INDEX(ΣυνδΑθρ!$B$2:$B$96,$F518,1)/INDEX(ΣυνδΑθρ!$J$2:$J$96,$F518,1),IF($D518&lt;&gt;"",$G518*INDEX(Υλικά!$G$3:$G$130,$F518,1)/INDEX(Υλικά!$E$3:$E$130,$F518,1),0))</f>
        <v>0.44</v>
      </c>
      <c r="I518" s="17">
        <f>IF($C518&lt;&gt;"",$G518*INDEX(ΣυνδΑθρ!$C$2:$C$100,$F518,1)/INDEX(ΣυνδΑθρ!$J$2:$J$96,$F518,1),IF($D518&lt;&gt;"",$G518*INDEX(Υλικά!$H$3:$H$130,$F518,1)/INDEX(Υλικά!$E$3:$E$130,$F518,1),0))</f>
        <v>5.45</v>
      </c>
      <c r="J518" s="18">
        <f>IF($C518&lt;&gt;"",$G518*INDEX(ΣυνδΑθρ!$D$2:$D$96,$F518,1)/INDEX(ΣυνδΑθρ!$J$2:$J$96,$F518,1),IF($D518&lt;&gt;"",$G518*INDEX(Υλικά!$I$3:$I$130,$F518,1)/INDEX(Υλικά!$E$3:$E$130,$F518,1),0))</f>
        <v>3.05</v>
      </c>
      <c r="K518" s="16">
        <f>$H518*Ref!$B$2</f>
        <v>1.76</v>
      </c>
      <c r="L518" s="17">
        <f>$I518*Ref!$B$3</f>
        <v>21.8</v>
      </c>
      <c r="M518" s="18">
        <f>$J518*Ref!$B$4</f>
        <v>27.45</v>
      </c>
      <c r="N518" s="18">
        <f>IF($C518&lt;&gt;"",0,IF($D518&lt;&gt;"",$G518*INDEX(Υλικά!$J$3:$J$130,$F518,1)/INDEX(Υλικά!$E$3:$E$130,$F518,1),0))</f>
        <v>0</v>
      </c>
      <c r="O518" s="19">
        <f t="shared" si="8"/>
        <v>51.010000000000005</v>
      </c>
      <c r="P518" s="3"/>
    </row>
    <row r="519" spans="1:16" x14ac:dyDescent="0.35">
      <c r="A519" s="15">
        <v>44231</v>
      </c>
      <c r="B519" s="7">
        <v>0.33333333333333331</v>
      </c>
      <c r="C519" s="3"/>
      <c r="D519" s="3" t="s">
        <v>58</v>
      </c>
      <c r="E519" s="3" t="str">
        <f>IF(C519&lt;&gt;"",INDEX(ΣυνδΑθρ!$I$2:$I$96,MATCH(C519,ΣυνδΑθρ!$A$2:$A$100,0),1),IF(D519&lt;&gt;"",INDEX(Υλικά!$D$3:$D$140,MATCH(D519,Υλικά!$B$3:$B$140,0),1),""))</f>
        <v>gr</v>
      </c>
      <c r="F519" s="10">
        <f>IF(C519&lt;&gt;"",MATCH($C519,ΣυνδΑθρ!$A$2:$A$100,0),IF(D519&lt;&gt;"",MATCH($D519,Υλικά!$B$3:$B$130,0),0))</f>
        <v>12</v>
      </c>
      <c r="G519" s="3">
        <v>250</v>
      </c>
      <c r="H519" s="16">
        <f>IF($C519&lt;&gt;"",$G519*INDEX(ΣυνδΑθρ!$B$2:$B$96,$F519,1)/INDEX(ΣυνδΑθρ!$J$2:$J$96,$F519,1),IF($D519&lt;&gt;"",$G519*INDEX(Υλικά!$G$3:$G$130,$F519,1)/INDEX(Υλικά!$E$3:$E$130,$F519,1),0))</f>
        <v>8.25</v>
      </c>
      <c r="I519" s="17">
        <f>IF($C519&lt;&gt;"",$G519*INDEX(ΣυνδΑθρ!$C$2:$C$100,$F519,1)/INDEX(ΣυνδΑθρ!$J$2:$J$96,$F519,1),IF($D519&lt;&gt;"",$G519*INDEX(Υλικά!$H$3:$H$130,$F519,1)/INDEX(Υλικά!$E$3:$E$130,$F519,1),0))</f>
        <v>11.75</v>
      </c>
      <c r="J519" s="18">
        <f>IF($C519&lt;&gt;"",$G519*INDEX(ΣυνδΑθρ!$D$2:$D$96,$F519,1)/INDEX(ΣυνδΑθρ!$J$2:$J$96,$F519,1),IF($D519&lt;&gt;"",$G519*INDEX(Υλικά!$I$3:$I$130,$F519,1)/INDEX(Υλικά!$E$3:$E$130,$F519,1),0))</f>
        <v>3.75</v>
      </c>
      <c r="K519" s="16">
        <f>$H519*Ref!$B$2</f>
        <v>33</v>
      </c>
      <c r="L519" s="17">
        <f>$I519*Ref!$B$3</f>
        <v>47</v>
      </c>
      <c r="M519" s="18">
        <f>$J519*Ref!$B$4</f>
        <v>33.75</v>
      </c>
      <c r="N519" s="18">
        <f>IF($C519&lt;&gt;"",0,IF($D519&lt;&gt;"",$G519*INDEX(Υλικά!$J$3:$J$130,$F519,1)/INDEX(Υλικά!$E$3:$E$130,$F519,1),0))</f>
        <v>0</v>
      </c>
      <c r="O519" s="19">
        <f t="shared" si="8"/>
        <v>113.75</v>
      </c>
      <c r="P519" s="3"/>
    </row>
    <row r="520" spans="1:16" x14ac:dyDescent="0.35">
      <c r="A520" s="15">
        <v>44231</v>
      </c>
      <c r="B520" s="7">
        <v>0.33333333333333331</v>
      </c>
      <c r="C520" s="3" t="s">
        <v>166</v>
      </c>
      <c r="D520" s="3"/>
      <c r="E520" s="3" t="str">
        <f>IF(C520&lt;&gt;"",INDEX(ΣυνδΑθρ!$I$2:$I$96,MATCH(C520,ΣυνδΑθρ!$A$2:$A$100,0),1),IF(D520&lt;&gt;"",INDEX(Υλικά!$D$3:$D$140,MATCH(D520,Υλικά!$B$3:$B$140,0),1),""))</f>
        <v>gr</v>
      </c>
      <c r="F520" s="10">
        <f>IF(C520&lt;&gt;"",MATCH($C520,ΣυνδΑθρ!$A$2:$A$100,0),IF(D520&lt;&gt;"",MATCH($D520,Υλικά!$B$3:$B$130,0),0))</f>
        <v>19</v>
      </c>
      <c r="G520" s="3">
        <v>100</v>
      </c>
      <c r="H520" s="16">
        <f>IF($C520&lt;&gt;"",$G520*INDEX(ΣυνδΑθρ!$B$2:$B$96,$F520,1)/INDEX(ΣυνδΑθρ!$J$2:$J$96,$F520,1),IF($D520&lt;&gt;"",$G520*INDEX(Υλικά!$G$3:$G$130,$F520,1)/INDEX(Υλικά!$E$3:$E$130,$F520,1),0))</f>
        <v>7.3071428571428569</v>
      </c>
      <c r="I520" s="17">
        <f>IF($C520&lt;&gt;"",$G520*INDEX(ΣυνδΑθρ!$C$2:$C$100,$F520,1)/INDEX(ΣυνδΑθρ!$J$2:$J$96,$F520,1),IF($D520&lt;&gt;"",$G520*INDEX(Υλικά!$H$3:$H$130,$F520,1)/INDEX(Υλικά!$E$3:$E$130,$F520,1),0))</f>
        <v>46.499999999999993</v>
      </c>
      <c r="J520" s="18">
        <f>IF($C520&lt;&gt;"",$G520*INDEX(ΣυνδΑθρ!$D$2:$D$96,$F520,1)/INDEX(ΣυνδΑθρ!$J$2:$J$96,$F520,1),IF($D520&lt;&gt;"",$G520*INDEX(Υλικά!$I$3:$I$130,$F520,1)/INDEX(Υλικά!$E$3:$E$130,$F520,1),0))</f>
        <v>0.83571428571428585</v>
      </c>
      <c r="K520" s="16">
        <f>$H520*Ref!$B$2</f>
        <v>29.228571428571428</v>
      </c>
      <c r="L520" s="17">
        <f>$I520*Ref!$B$3</f>
        <v>185.99999999999997</v>
      </c>
      <c r="M520" s="18">
        <f>$J520*Ref!$B$4</f>
        <v>7.5214285714285722</v>
      </c>
      <c r="N520" s="18">
        <f>IF($C520&lt;&gt;"",0,IF($D520&lt;&gt;"",$G520*INDEX(Υλικά!$J$3:$J$130,$F520,1)/INDEX(Υλικά!$E$3:$E$130,$F520,1),0))</f>
        <v>0</v>
      </c>
      <c r="O520" s="19">
        <f t="shared" si="8"/>
        <v>222.74999999999997</v>
      </c>
      <c r="P520" s="3"/>
    </row>
    <row r="521" spans="1:16" x14ac:dyDescent="0.35">
      <c r="A521" s="15">
        <v>44231</v>
      </c>
      <c r="B521" s="7">
        <v>0.33333333333333331</v>
      </c>
      <c r="C521" s="3"/>
      <c r="D521" s="3" t="s">
        <v>21</v>
      </c>
      <c r="E521" s="3" t="str">
        <f>IF(C521&lt;&gt;"",INDEX(ΣυνδΑθρ!$I$2:$I$96,MATCH(C521,ΣυνδΑθρ!$A$2:$A$100,0),1),IF(D521&lt;&gt;"",INDEX(Υλικά!$D$3:$D$140,MATCH(D521,Υλικά!$B$3:$B$140,0),1),""))</f>
        <v>pc</v>
      </c>
      <c r="F521" s="10">
        <f>IF(C521&lt;&gt;"",MATCH($C521,ΣυνδΑθρ!$A$2:$A$100,0),IF(D521&lt;&gt;"",MATCH($D521,Υλικά!$B$3:$B$130,0),0))</f>
        <v>11</v>
      </c>
      <c r="G521" s="3">
        <v>2</v>
      </c>
      <c r="H521" s="16">
        <f>IF($C521&lt;&gt;"",$G521*INDEX(ΣυνδΑθρ!$B$2:$B$96,$F521,1)/INDEX(ΣυνδΑθρ!$J$2:$J$96,$F521,1),IF($D521&lt;&gt;"",$G521*INDEX(Υλικά!$G$3:$G$130,$F521,1)/INDEX(Υλικά!$E$3:$E$130,$F521,1),0))</f>
        <v>15.6</v>
      </c>
      <c r="I521" s="17">
        <f>IF($C521&lt;&gt;"",$G521*INDEX(ΣυνδΑθρ!$C$2:$C$100,$F521,1)/INDEX(ΣυνδΑθρ!$J$2:$J$96,$F521,1),IF($D521&lt;&gt;"",$G521*INDEX(Υλικά!$H$3:$H$130,$F521,1)/INDEX(Υλικά!$E$3:$E$130,$F521,1),0))</f>
        <v>1.32</v>
      </c>
      <c r="J521" s="18">
        <f>IF($C521&lt;&gt;"",$G521*INDEX(ΣυνδΑθρ!$D$2:$D$96,$F521,1)/INDEX(ΣυνδΑθρ!$J$2:$J$96,$F521,1),IF($D521&lt;&gt;"",$G521*INDEX(Υλικά!$I$3:$I$130,$F521,1)/INDEX(Υλικά!$E$3:$E$130,$F521,1),0))</f>
        <v>13.2</v>
      </c>
      <c r="K521" s="16">
        <f>$H521*Ref!$B$2</f>
        <v>62.4</v>
      </c>
      <c r="L521" s="17">
        <f>$I521*Ref!$B$3</f>
        <v>5.28</v>
      </c>
      <c r="M521" s="18">
        <f>$J521*Ref!$B$4</f>
        <v>118.8</v>
      </c>
      <c r="N521" s="18">
        <f>IF($C521&lt;&gt;"",0,IF($D521&lt;&gt;"",$G521*INDEX(Υλικά!$J$3:$J$130,$F521,1)/INDEX(Υλικά!$E$3:$E$130,$F521,1),0))</f>
        <v>0</v>
      </c>
      <c r="O521" s="19">
        <f t="shared" si="8"/>
        <v>186.48</v>
      </c>
      <c r="P521" s="3"/>
    </row>
    <row r="522" spans="1:16" x14ac:dyDescent="0.35">
      <c r="A522" s="15">
        <v>44231</v>
      </c>
      <c r="B522" s="7">
        <v>0.33333333333333331</v>
      </c>
      <c r="C522" s="3"/>
      <c r="D522" s="3" t="s">
        <v>158</v>
      </c>
      <c r="E522" s="3" t="str">
        <f>IF(C522&lt;&gt;"",INDEX(ΣυνδΑθρ!$I$2:$I$96,MATCH(C522,ΣυνδΑθρ!$A$2:$A$100,0),1),IF(D522&lt;&gt;"",INDEX(Υλικά!$D$3:$D$140,MATCH(D522,Υλικά!$B$3:$B$140,0),1),""))</f>
        <v>gr</v>
      </c>
      <c r="F522" s="10">
        <f>IF(C522&lt;&gt;"",MATCH($C522,ΣυνδΑθρ!$A$2:$A$100,0),IF(D522&lt;&gt;"",MATCH($D522,Υλικά!$B$3:$B$130,0),0))</f>
        <v>65</v>
      </c>
      <c r="G522" s="3">
        <v>50</v>
      </c>
      <c r="H522" s="16">
        <f>IF($C522&lt;&gt;"",$G522*INDEX(ΣυνδΑθρ!$B$2:$B$96,$F522,1)/INDEX(ΣυνδΑθρ!$J$2:$J$96,$F522,1),IF($D522&lt;&gt;"",$G522*INDEX(Υλικά!$G$3:$G$130,$F522,1)/INDEX(Υλικά!$E$3:$E$130,$F522,1),0))</f>
        <v>15</v>
      </c>
      <c r="I522" s="17">
        <f>IF($C522&lt;&gt;"",$G522*INDEX(ΣυνδΑθρ!$C$2:$C$100,$F522,1)/INDEX(ΣυνδΑθρ!$J$2:$J$96,$F522,1),IF($D522&lt;&gt;"",$G522*INDEX(Υλικά!$H$3:$H$130,$F522,1)/INDEX(Υλικά!$E$3:$E$130,$F522,1),0))</f>
        <v>0</v>
      </c>
      <c r="J522" s="18">
        <f>IF($C522&lt;&gt;"",$G522*INDEX(ΣυνδΑθρ!$D$2:$D$96,$F522,1)/INDEX(ΣυνδΑθρ!$J$2:$J$96,$F522,1),IF($D522&lt;&gt;"",$G522*INDEX(Υλικά!$I$3:$I$130,$F522,1)/INDEX(Υλικά!$E$3:$E$130,$F522,1),0))</f>
        <v>17</v>
      </c>
      <c r="K522" s="16">
        <f>$H522*Ref!$B$2</f>
        <v>60</v>
      </c>
      <c r="L522" s="17">
        <f>$I522*Ref!$B$3</f>
        <v>0</v>
      </c>
      <c r="M522" s="18">
        <f>$J522*Ref!$B$4</f>
        <v>153</v>
      </c>
      <c r="N522" s="18">
        <f>IF($C522&lt;&gt;"",0,IF($D522&lt;&gt;"",$G522*INDEX(Υλικά!$J$3:$J$130,$F522,1)/INDEX(Υλικά!$E$3:$E$130,$F522,1),0))</f>
        <v>0</v>
      </c>
      <c r="O522" s="19">
        <f t="shared" si="8"/>
        <v>213</v>
      </c>
      <c r="P522" s="3"/>
    </row>
    <row r="523" spans="1:16" x14ac:dyDescent="0.35">
      <c r="A523" s="15">
        <v>44231</v>
      </c>
      <c r="B523" s="7">
        <v>0.58333333333333337</v>
      </c>
      <c r="C523" s="3"/>
      <c r="D523" s="3" t="s">
        <v>80</v>
      </c>
      <c r="E523" s="3" t="str">
        <f>IF(C523&lt;&gt;"",INDEX(ΣυνδΑθρ!$I$2:$I$96,MATCH(C523,ΣυνδΑθρ!$A$2:$A$100,0),1),IF(D523&lt;&gt;"",INDEX(Υλικά!$D$3:$D$140,MATCH(D523,Υλικά!$B$3:$B$140,0),1),""))</f>
        <v>gr</v>
      </c>
      <c r="F523" s="10">
        <f>IF(C523&lt;&gt;"",MATCH($C523,ΣυνδΑθρ!$A$2:$A$100,0),IF(D523&lt;&gt;"",MATCH($D523,Υλικά!$B$3:$B$130,0),0))</f>
        <v>32</v>
      </c>
      <c r="G523" s="3">
        <v>150</v>
      </c>
      <c r="H523" s="16">
        <f>IF($C523&lt;&gt;"",$G523*INDEX(ΣυνδΑθρ!$B$2:$B$96,$F523,1)/INDEX(ΣυνδΑθρ!$J$2:$J$96,$F523,1),IF($D523&lt;&gt;"",$G523*INDEX(Υλικά!$G$3:$G$130,$F523,1)/INDEX(Υλικά!$E$3:$E$130,$F523,1),0))</f>
        <v>46.5</v>
      </c>
      <c r="I523" s="17">
        <f>IF($C523&lt;&gt;"",$G523*INDEX(ΣυνδΑθρ!$C$2:$C$100,$F523,1)/INDEX(ΣυνδΑθρ!$J$2:$J$96,$F523,1),IF($D523&lt;&gt;"",$G523*INDEX(Υλικά!$H$3:$H$130,$F523,1)/INDEX(Υλικά!$E$3:$E$130,$F523,1),0))</f>
        <v>0</v>
      </c>
      <c r="J523" s="18">
        <f>IF($C523&lt;&gt;"",$G523*INDEX(ΣυνδΑθρ!$D$2:$D$96,$F523,1)/INDEX(ΣυνδΑθρ!$J$2:$J$96,$F523,1),IF($D523&lt;&gt;"",$G523*INDEX(Υλικά!$I$3:$I$130,$F523,1)/INDEX(Υλικά!$E$3:$E$130,$F523,1),0))</f>
        <v>5.4</v>
      </c>
      <c r="K523" s="16">
        <f>$H523*Ref!$B$2</f>
        <v>186</v>
      </c>
      <c r="L523" s="17">
        <f>$I523*Ref!$B$3</f>
        <v>0</v>
      </c>
      <c r="M523" s="18">
        <f>$J523*Ref!$B$4</f>
        <v>48.6</v>
      </c>
      <c r="N523" s="18">
        <f>IF($C523&lt;&gt;"",0,IF($D523&lt;&gt;"",$G523*INDEX(Υλικά!$J$3:$J$130,$F523,1)/INDEX(Υλικά!$E$3:$E$130,$F523,1),0))</f>
        <v>0</v>
      </c>
      <c r="O523" s="19">
        <f t="shared" si="8"/>
        <v>234.6</v>
      </c>
      <c r="P523" s="3"/>
    </row>
    <row r="524" spans="1:16" x14ac:dyDescent="0.35">
      <c r="A524" s="15">
        <v>44231</v>
      </c>
      <c r="B524" s="7">
        <v>0.58333333333333337</v>
      </c>
      <c r="C524" s="3"/>
      <c r="D524" s="3" t="s">
        <v>9</v>
      </c>
      <c r="E524" s="3" t="str">
        <f>IF(C524&lt;&gt;"",INDEX(ΣυνδΑθρ!$I$2:$I$96,MATCH(C524,ΣυνδΑθρ!$A$2:$A$100,0),1),IF(D524&lt;&gt;"",INDEX(Υλικά!$D$3:$D$140,MATCH(D524,Υλικά!$B$3:$B$140,0),1),""))</f>
        <v>gr</v>
      </c>
      <c r="F524" s="10">
        <f>IF(C524&lt;&gt;"",MATCH($C524,ΣυνδΑθρ!$A$2:$A$100,0),IF(D524&lt;&gt;"",MATCH($D524,Υλικά!$B$3:$B$130,0),0))</f>
        <v>4</v>
      </c>
      <c r="G524" s="3">
        <v>20</v>
      </c>
      <c r="H524" s="16">
        <f>IF($C524&lt;&gt;"",$G524*INDEX(ΣυνδΑθρ!$B$2:$B$96,$F524,1)/INDEX(ΣυνδΑθρ!$J$2:$J$96,$F524,1),IF($D524&lt;&gt;"",$G524*INDEX(Υλικά!$G$3:$G$130,$F524,1)/INDEX(Υλικά!$E$3:$E$130,$F524,1),0))</f>
        <v>1.42</v>
      </c>
      <c r="I524" s="17">
        <f>IF($C524&lt;&gt;"",$G524*INDEX(ΣυνδΑθρ!$C$2:$C$100,$F524,1)/INDEX(ΣυνδΑθρ!$J$2:$J$96,$F524,1),IF($D524&lt;&gt;"",$G524*INDEX(Υλικά!$H$3:$H$130,$F524,1)/INDEX(Υλικά!$E$3:$E$130,$F524,1),0))</f>
        <v>16</v>
      </c>
      <c r="J524" s="18">
        <f>IF($C524&lt;&gt;"",$G524*INDEX(ΣυνδΑθρ!$D$2:$D$96,$F524,1)/INDEX(ΣυνδΑθρ!$J$2:$J$96,$F524,1),IF($D524&lt;&gt;"",$G524*INDEX(Υλικά!$I$3:$I$130,$F524,1)/INDEX(Υλικά!$E$3:$E$130,$F524,1),0))</f>
        <v>0.14000000000000001</v>
      </c>
      <c r="K524" s="16">
        <f>$H524*Ref!$B$2</f>
        <v>5.68</v>
      </c>
      <c r="L524" s="17">
        <f>$I524*Ref!$B$3</f>
        <v>64</v>
      </c>
      <c r="M524" s="18">
        <f>$J524*Ref!$B$4</f>
        <v>1.2600000000000002</v>
      </c>
      <c r="N524" s="18">
        <f>IF($C524&lt;&gt;"",0,IF($D524&lt;&gt;"",$G524*INDEX(Υλικά!$J$3:$J$130,$F524,1)/INDEX(Υλικά!$E$3:$E$130,$F524,1),0))</f>
        <v>0</v>
      </c>
      <c r="O524" s="19">
        <f t="shared" si="8"/>
        <v>70.940000000000012</v>
      </c>
      <c r="P524" s="3"/>
    </row>
    <row r="525" spans="1:16" x14ac:dyDescent="0.35">
      <c r="A525" s="15">
        <v>44231</v>
      </c>
      <c r="B525" s="7">
        <v>0.58333333333333304</v>
      </c>
      <c r="C525" s="3"/>
      <c r="D525" s="3" t="s">
        <v>27</v>
      </c>
      <c r="E525" s="3" t="str">
        <f>IF(C525&lt;&gt;"",INDEX(ΣυνδΑθρ!$I$2:$I$96,MATCH(C525,ΣυνδΑθρ!$A$2:$A$100,0),1),IF(D525&lt;&gt;"",INDEX(Υλικά!$D$3:$D$140,MATCH(D525,Υλικά!$B$3:$B$140,0),1),""))</f>
        <v>gr</v>
      </c>
      <c r="F525" s="10">
        <f>IF(C525&lt;&gt;"",MATCH($C525,ΣυνδΑθρ!$A$2:$A$100,0),IF(D525&lt;&gt;"",MATCH($D525,Υλικά!$B$3:$B$130,0),0))</f>
        <v>2</v>
      </c>
      <c r="G525" s="3">
        <v>50</v>
      </c>
      <c r="H525" s="16">
        <f>IF($C525&lt;&gt;"",$G525*INDEX(ΣυνδΑθρ!$B$2:$B$96,$F525,1)/INDEX(ΣυνδΑθρ!$J$2:$J$96,$F525,1),IF($D525&lt;&gt;"",$G525*INDEX(Υλικά!$G$3:$G$130,$F525,1)/INDEX(Υλικά!$E$3:$E$130,$F525,1),0))</f>
        <v>0.55000000000000004</v>
      </c>
      <c r="I525" s="17">
        <f>IF($C525&lt;&gt;"",$G525*INDEX(ΣυνδΑθρ!$C$2:$C$100,$F525,1)/INDEX(ΣυνδΑθρ!$J$2:$J$96,$F525,1),IF($D525&lt;&gt;"",$G525*INDEX(Υλικά!$H$3:$H$130,$F525,1)/INDEX(Υλικά!$E$3:$E$130,$F525,1),0))</f>
        <v>4.6500000000000004</v>
      </c>
      <c r="J525" s="18">
        <f>IF($C525&lt;&gt;"",$G525*INDEX(ΣυνδΑθρ!$D$2:$D$96,$F525,1)/INDEX(ΣυνδΑθρ!$J$2:$J$96,$F525,1),IF($D525&lt;&gt;"",$G525*INDEX(Υλικά!$I$3:$I$130,$F525,1)/INDEX(Υλικά!$E$3:$E$130,$F525,1),0))</f>
        <v>0.05</v>
      </c>
      <c r="K525" s="16">
        <f>$H525*Ref!$B$2</f>
        <v>2.2000000000000002</v>
      </c>
      <c r="L525" s="17">
        <f>$I525*Ref!$B$3</f>
        <v>18.600000000000001</v>
      </c>
      <c r="M525" s="18">
        <f>$J525*Ref!$B$4</f>
        <v>0.45</v>
      </c>
      <c r="N525" s="18">
        <f>IF($C525&lt;&gt;"",0,IF($D525&lt;&gt;"",$G525*INDEX(Υλικά!$J$3:$J$130,$F525,1)/INDEX(Υλικά!$E$3:$E$130,$F525,1),0))</f>
        <v>0</v>
      </c>
      <c r="O525" s="19">
        <f t="shared" si="8"/>
        <v>21.25</v>
      </c>
      <c r="P525" s="3"/>
    </row>
    <row r="526" spans="1:16" x14ac:dyDescent="0.35">
      <c r="A526" s="15">
        <v>44231</v>
      </c>
      <c r="B526" s="7">
        <v>0.58333333333333304</v>
      </c>
      <c r="C526" s="3"/>
      <c r="D526" s="3" t="s">
        <v>120</v>
      </c>
      <c r="E526" s="3" t="str">
        <f>IF(C526&lt;&gt;"",INDEX(ΣυνδΑθρ!$I$2:$I$96,MATCH(C526,ΣυνδΑθρ!$A$2:$A$100,0),1),IF(D526&lt;&gt;"",INDEX(Υλικά!$D$3:$D$140,MATCH(D526,Υλικά!$B$3:$B$140,0),1),""))</f>
        <v>gr</v>
      </c>
      <c r="F526" s="10">
        <f>IF(C526&lt;&gt;"",MATCH($C526,ΣυνδΑθρ!$A$2:$A$100,0),IF(D526&lt;&gt;"",MATCH($D526,Υλικά!$B$3:$B$130,0),0))</f>
        <v>45</v>
      </c>
      <c r="G526" s="3">
        <v>50</v>
      </c>
      <c r="H526" s="16">
        <f>IF($C526&lt;&gt;"",$G526*INDEX(ΣυνδΑθρ!$B$2:$B$96,$F526,1)/INDEX(ΣυνδΑθρ!$J$2:$J$96,$F526,1),IF($D526&lt;&gt;"",$G526*INDEX(Υλικά!$G$3:$G$130,$F526,1)/INDEX(Υλικά!$E$3:$E$130,$F526,1),0))</f>
        <v>0.55000000000000004</v>
      </c>
      <c r="I526" s="17">
        <f>IF($C526&lt;&gt;"",$G526*INDEX(ΣυνδΑθρ!$C$2:$C$100,$F526,1)/INDEX(ΣυνδΑθρ!$J$2:$J$96,$F526,1),IF($D526&lt;&gt;"",$G526*INDEX(Υλικά!$H$3:$H$130,$F526,1)/INDEX(Υλικά!$E$3:$E$130,$F526,1),0))</f>
        <v>4.8499999999999996</v>
      </c>
      <c r="J526" s="18">
        <f>IF($C526&lt;&gt;"",$G526*INDEX(ΣυνδΑθρ!$D$2:$D$96,$F526,1)/INDEX(ΣυνδΑθρ!$J$2:$J$96,$F526,1),IF($D526&lt;&gt;"",$G526*INDEX(Υλικά!$I$3:$I$130,$F526,1)/INDEX(Υλικά!$E$3:$E$130,$F526,1),0))</f>
        <v>0.1</v>
      </c>
      <c r="K526" s="16">
        <f>$H526*Ref!$B$2</f>
        <v>2.2000000000000002</v>
      </c>
      <c r="L526" s="17">
        <f>$I526*Ref!$B$3</f>
        <v>19.399999999999999</v>
      </c>
      <c r="M526" s="18">
        <f>$J526*Ref!$B$4</f>
        <v>0.9</v>
      </c>
      <c r="N526" s="18">
        <f>IF($C526&lt;&gt;"",0,IF($D526&lt;&gt;"",$G526*INDEX(Υλικά!$J$3:$J$130,$F526,1)/INDEX(Υλικά!$E$3:$E$130,$F526,1),0))</f>
        <v>0</v>
      </c>
      <c r="O526" s="19">
        <f t="shared" ref="O526:O589" si="9">SUM(K526:N526)</f>
        <v>22.499999999999996</v>
      </c>
      <c r="P526" s="3"/>
    </row>
    <row r="527" spans="1:16" x14ac:dyDescent="0.35">
      <c r="A527" s="15">
        <v>44231</v>
      </c>
      <c r="B527" s="7">
        <v>0.58333333333333304</v>
      </c>
      <c r="C527" s="3"/>
      <c r="D527" s="3" t="s">
        <v>21</v>
      </c>
      <c r="E527" s="3" t="str">
        <f>IF(C527&lt;&gt;"",INDEX(ΣυνδΑθρ!$I$2:$I$96,MATCH(C527,ΣυνδΑθρ!$A$2:$A$100,0),1),IF(D527&lt;&gt;"",INDEX(Υλικά!$D$3:$D$140,MATCH(D527,Υλικά!$B$3:$B$140,0),1),""))</f>
        <v>pc</v>
      </c>
      <c r="F527" s="10">
        <f>IF(C527&lt;&gt;"",MATCH($C527,ΣυνδΑθρ!$A$2:$A$100,0),IF(D527&lt;&gt;"",MATCH($D527,Υλικά!$B$3:$B$130,0),0))</f>
        <v>11</v>
      </c>
      <c r="G527" s="3">
        <v>0.6</v>
      </c>
      <c r="H527" s="16">
        <f>IF($C527&lt;&gt;"",$G527*INDEX(ΣυνδΑθρ!$B$2:$B$96,$F527,1)/INDEX(ΣυνδΑθρ!$J$2:$J$96,$F527,1),IF($D527&lt;&gt;"",$G527*INDEX(Υλικά!$G$3:$G$130,$F527,1)/INDEX(Υλικά!$E$3:$E$130,$F527,1),0))</f>
        <v>4.68</v>
      </c>
      <c r="I527" s="17">
        <f>IF($C527&lt;&gt;"",$G527*INDEX(ΣυνδΑθρ!$C$2:$C$100,$F527,1)/INDEX(ΣυνδΑθρ!$J$2:$J$96,$F527,1),IF($D527&lt;&gt;"",$G527*INDEX(Υλικά!$H$3:$H$130,$F527,1)/INDEX(Υλικά!$E$3:$E$130,$F527,1),0))</f>
        <v>0.39600000000000002</v>
      </c>
      <c r="J527" s="18">
        <f>IF($C527&lt;&gt;"",$G527*INDEX(ΣυνδΑθρ!$D$2:$D$96,$F527,1)/INDEX(ΣυνδΑθρ!$J$2:$J$96,$F527,1),IF($D527&lt;&gt;"",$G527*INDEX(Υλικά!$I$3:$I$130,$F527,1)/INDEX(Υλικά!$E$3:$E$130,$F527,1),0))</f>
        <v>3.9599999999999995</v>
      </c>
      <c r="K527" s="16">
        <f>$H527*Ref!$B$2</f>
        <v>18.72</v>
      </c>
      <c r="L527" s="17">
        <f>$I527*Ref!$B$3</f>
        <v>1.5840000000000001</v>
      </c>
      <c r="M527" s="18">
        <f>$J527*Ref!$B$4</f>
        <v>35.639999999999993</v>
      </c>
      <c r="N527" s="18">
        <f>IF($C527&lt;&gt;"",0,IF($D527&lt;&gt;"",$G527*INDEX(Υλικά!$J$3:$J$130,$F527,1)/INDEX(Υλικά!$E$3:$E$130,$F527,1),0))</f>
        <v>0</v>
      </c>
      <c r="O527" s="19">
        <f t="shared" si="9"/>
        <v>55.943999999999988</v>
      </c>
      <c r="P527" s="3"/>
    </row>
    <row r="528" spans="1:16" x14ac:dyDescent="0.35">
      <c r="A528" s="15">
        <v>44231</v>
      </c>
      <c r="B528" s="7">
        <v>0.70833333333333337</v>
      </c>
      <c r="C528" s="3"/>
      <c r="D528" s="3" t="s">
        <v>133</v>
      </c>
      <c r="E528" s="3" t="str">
        <f>IF(C528&lt;&gt;"",INDEX(ΣυνδΑθρ!$I$2:$I$96,MATCH(C528,ΣυνδΑθρ!$A$2:$A$100,0),1),IF(D528&lt;&gt;"",INDEX(Υλικά!$D$3:$D$140,MATCH(D528,Υλικά!$B$3:$B$140,0),1),""))</f>
        <v>gr</v>
      </c>
      <c r="F528" s="10">
        <f>IF(C528&lt;&gt;"",MATCH($C528,ΣυνδΑθρ!$A$2:$A$100,0),IF(D528&lt;&gt;"",MATCH($D528,Υλικά!$B$3:$B$130,0),0))</f>
        <v>52</v>
      </c>
      <c r="G528" s="3">
        <v>15</v>
      </c>
      <c r="H528" s="16">
        <f>IF($C528&lt;&gt;"",$G528*INDEX(ΣυνδΑθρ!$B$2:$B$96,$F528,1)/INDEX(ΣυνδΑθρ!$J$2:$J$96,$F528,1),IF($D528&lt;&gt;"",$G528*INDEX(Υλικά!$G$3:$G$130,$F528,1)/INDEX(Υλικά!$E$3:$E$130,$F528,1),0))</f>
        <v>0.66</v>
      </c>
      <c r="I528" s="17">
        <f>IF($C528&lt;&gt;"",$G528*INDEX(ΣυνδΑθρ!$C$2:$C$100,$F528,1)/INDEX(ΣυνδΑθρ!$J$2:$J$96,$F528,1),IF($D528&lt;&gt;"",$G528*INDEX(Υλικά!$H$3:$H$130,$F528,1)/INDEX(Υλικά!$E$3:$E$130,$F528,1),0))</f>
        <v>8.1750000000000007</v>
      </c>
      <c r="J528" s="18">
        <f>IF($C528&lt;&gt;"",$G528*INDEX(ΣυνδΑθρ!$D$2:$D$96,$F528,1)/INDEX(ΣυνδΑθρ!$J$2:$J$96,$F528,1),IF($D528&lt;&gt;"",$G528*INDEX(Υλικά!$I$3:$I$130,$F528,1)/INDEX(Υλικά!$E$3:$E$130,$F528,1),0))</f>
        <v>4.5750000000000002</v>
      </c>
      <c r="K528" s="16">
        <f>$H528*Ref!$B$2</f>
        <v>2.64</v>
      </c>
      <c r="L528" s="17">
        <f>$I528*Ref!$B$3</f>
        <v>32.700000000000003</v>
      </c>
      <c r="M528" s="18">
        <f>$J528*Ref!$B$4</f>
        <v>41.175000000000004</v>
      </c>
      <c r="N528" s="18">
        <f>IF($C528&lt;&gt;"",0,IF($D528&lt;&gt;"",$G528*INDEX(Υλικά!$J$3:$J$130,$F528,1)/INDEX(Υλικά!$E$3:$E$130,$F528,1),0))</f>
        <v>0</v>
      </c>
      <c r="O528" s="19">
        <f t="shared" si="9"/>
        <v>76.515000000000015</v>
      </c>
      <c r="P528" s="3"/>
    </row>
    <row r="529" spans="1:16" x14ac:dyDescent="0.35">
      <c r="A529" s="15">
        <v>44231</v>
      </c>
      <c r="B529" s="7">
        <v>0.875</v>
      </c>
      <c r="C529" s="3"/>
      <c r="D529" s="3" t="s">
        <v>32</v>
      </c>
      <c r="E529" s="3" t="str">
        <f>IF(C529&lt;&gt;"",INDEX(ΣυνδΑθρ!$I$2:$I$96,MATCH(C529,ΣυνδΑθρ!$A$2:$A$100,0),1),IF(D529&lt;&gt;"",INDEX(Υλικά!$D$3:$D$140,MATCH(D529,Υλικά!$B$3:$B$140,0),1),""))</f>
        <v>gr</v>
      </c>
      <c r="F529" s="10">
        <f>IF(C529&lt;&gt;"",MATCH($C529,ΣυνδΑθρ!$A$2:$A$100,0),IF(D529&lt;&gt;"",MATCH($D529,Υλικά!$B$3:$B$130,0),0))</f>
        <v>14</v>
      </c>
      <c r="G529" s="3">
        <v>200</v>
      </c>
      <c r="H529" s="16">
        <f>IF($C529&lt;&gt;"",$G529*INDEX(ΣυνδΑθρ!$B$2:$B$96,$F529,1)/INDEX(ΣυνδΑθρ!$J$2:$J$96,$F529,1),IF($D529&lt;&gt;"",$G529*INDEX(Υλικά!$G$3:$G$130,$F529,1)/INDEX(Υλικά!$E$3:$E$130,$F529,1),0))</f>
        <v>16</v>
      </c>
      <c r="I529" s="17">
        <f>IF($C529&lt;&gt;"",$G529*INDEX(ΣυνδΑθρ!$C$2:$C$100,$F529,1)/INDEX(ΣυνδΑθρ!$J$2:$J$96,$F529,1),IF($D529&lt;&gt;"",$G529*INDEX(Υλικά!$H$3:$H$130,$F529,1)/INDEX(Υλικά!$E$3:$E$130,$F529,1),0))</f>
        <v>8</v>
      </c>
      <c r="J529" s="18">
        <f>IF($C529&lt;&gt;"",$G529*INDEX(ΣυνδΑθρ!$D$2:$D$96,$F529,1)/INDEX(ΣυνδΑθρ!$J$2:$J$96,$F529,1),IF($D529&lt;&gt;"",$G529*INDEX(Υλικά!$I$3:$I$130,$F529,1)/INDEX(Υλικά!$E$3:$E$130,$F529,1),0))</f>
        <v>4</v>
      </c>
      <c r="K529" s="16">
        <f>$H529*Ref!$B$2</f>
        <v>64</v>
      </c>
      <c r="L529" s="17">
        <f>$I529*Ref!$B$3</f>
        <v>32</v>
      </c>
      <c r="M529" s="18">
        <f>$J529*Ref!$B$4</f>
        <v>36</v>
      </c>
      <c r="N529" s="18">
        <f>IF($C529&lt;&gt;"",0,IF($D529&lt;&gt;"",$G529*INDEX(Υλικά!$J$3:$J$130,$F529,1)/INDEX(Υλικά!$E$3:$E$130,$F529,1),0))</f>
        <v>0</v>
      </c>
      <c r="O529" s="19">
        <f t="shared" si="9"/>
        <v>132</v>
      </c>
      <c r="P529" s="3"/>
    </row>
    <row r="530" spans="1:16" x14ac:dyDescent="0.35">
      <c r="A530" s="15">
        <v>44231</v>
      </c>
      <c r="B530" s="7">
        <v>0.875</v>
      </c>
      <c r="C530" s="3"/>
      <c r="D530" s="3" t="s">
        <v>187</v>
      </c>
      <c r="E530" s="3" t="str">
        <f>IF(C530&lt;&gt;"",INDEX(ΣυνδΑθρ!$I$2:$I$96,MATCH(C530,ΣυνδΑθρ!$A$2:$A$100,0),1),IF(D530&lt;&gt;"",INDEX(Υλικά!$D$3:$D$140,MATCH(D530,Υλικά!$B$3:$B$140,0),1),""))</f>
        <v>gr</v>
      </c>
      <c r="F530" s="10">
        <f>IF(C530&lt;&gt;"",MATCH($C530,ΣυνδΑθρ!$A$2:$A$100,0),IF(D530&lt;&gt;"",MATCH($D530,Υλικά!$B$3:$B$130,0),0))</f>
        <v>84</v>
      </c>
      <c r="G530" s="3">
        <v>200</v>
      </c>
      <c r="H530" s="16">
        <f>IF($C530&lt;&gt;"",$G530*INDEX(ΣυνδΑθρ!$B$2:$B$96,$F530,1)/INDEX(ΣυνδΑθρ!$J$2:$J$96,$F530,1),IF($D530&lt;&gt;"",$G530*INDEX(Υλικά!$G$3:$G$130,$F530,1)/INDEX(Υλικά!$E$3:$E$130,$F530,1),0))</f>
        <v>1.4</v>
      </c>
      <c r="I530" s="17">
        <f>IF($C530&lt;&gt;"",$G530*INDEX(ΣυνδΑθρ!$C$2:$C$100,$F530,1)/INDEX(ΣυνδΑθρ!$J$2:$J$96,$F530,1),IF($D530&lt;&gt;"",$G530*INDEX(Υλικά!$H$3:$H$130,$F530,1)/INDEX(Υλικά!$E$3:$E$130,$F530,1),0))</f>
        <v>24</v>
      </c>
      <c r="J530" s="18">
        <f>IF($C530&lt;&gt;"",$G530*INDEX(ΣυνδΑθρ!$D$2:$D$96,$F530,1)/INDEX(ΣυνδΑθρ!$J$2:$J$96,$F530,1),IF($D530&lt;&gt;"",$G530*INDEX(Υλικά!$I$3:$I$130,$F530,1)/INDEX(Υλικά!$E$3:$E$130,$F530,1),0))</f>
        <v>0.4</v>
      </c>
      <c r="K530" s="16">
        <f>$H530*Ref!$B$2</f>
        <v>5.6</v>
      </c>
      <c r="L530" s="17">
        <f>$I530*Ref!$B$3</f>
        <v>96</v>
      </c>
      <c r="M530" s="18">
        <f>$J530*Ref!$B$4</f>
        <v>3.6</v>
      </c>
      <c r="N530" s="18">
        <f>IF($C530&lt;&gt;"",0,IF($D530&lt;&gt;"",$G530*INDEX(Υλικά!$J$3:$J$130,$F530,1)/INDEX(Υλικά!$E$3:$E$130,$F530,1),0))</f>
        <v>0</v>
      </c>
      <c r="O530" s="19">
        <f t="shared" si="9"/>
        <v>105.19999999999999</v>
      </c>
      <c r="P530" s="3"/>
    </row>
    <row r="531" spans="1:16" x14ac:dyDescent="0.35">
      <c r="A531" s="15">
        <v>44231</v>
      </c>
      <c r="B531" s="7">
        <v>0.875</v>
      </c>
      <c r="C531" s="3"/>
      <c r="D531" s="3" t="s">
        <v>151</v>
      </c>
      <c r="E531" s="3" t="str">
        <f>IF(C531&lt;&gt;"",INDEX(ΣυνδΑθρ!$I$2:$I$96,MATCH(C531,ΣυνδΑθρ!$A$2:$A$100,0),1),IF(D531&lt;&gt;"",INDEX(Υλικά!$D$3:$D$140,MATCH(D531,Υλικά!$B$3:$B$140,0),1),""))</f>
        <v>gr</v>
      </c>
      <c r="F531" s="10">
        <f>IF(C531&lt;&gt;"",MATCH($C531,ΣυνδΑθρ!$A$2:$A$100,0),IF(D531&lt;&gt;"",MATCH($D531,Υλικά!$B$3:$B$130,0),0))</f>
        <v>60</v>
      </c>
      <c r="G531" s="3">
        <v>100</v>
      </c>
      <c r="H531" s="16">
        <f>IF($C531&lt;&gt;"",$G531*INDEX(ΣυνδΑθρ!$B$2:$B$96,$F531,1)/INDEX(ΣυνδΑθρ!$J$2:$J$96,$F531,1),IF($D531&lt;&gt;"",$G531*INDEX(Υλικά!$G$3:$G$130,$F531,1)/INDEX(Υλικά!$E$3:$E$130,$F531,1),0))</f>
        <v>0.3</v>
      </c>
      <c r="I531" s="17">
        <f>IF($C531&lt;&gt;"",$G531*INDEX(ΣυνδΑθρ!$C$2:$C$100,$F531,1)/INDEX(ΣυνδΑθρ!$J$2:$J$96,$F531,1),IF($D531&lt;&gt;"",$G531*INDEX(Υλικά!$H$3:$H$130,$F531,1)/INDEX(Υλικά!$E$3:$E$130,$F531,1),0))</f>
        <v>14</v>
      </c>
      <c r="J531" s="18">
        <f>IF($C531&lt;&gt;"",$G531*INDEX(ΣυνδΑθρ!$D$2:$D$96,$F531,1)/INDEX(ΣυνδΑθρ!$J$2:$J$96,$F531,1),IF($D531&lt;&gt;"",$G531*INDEX(Υλικά!$I$3:$I$130,$F531,1)/INDEX(Υλικά!$E$3:$E$130,$F531,1),0))</f>
        <v>0.2</v>
      </c>
      <c r="K531" s="16">
        <f>$H531*Ref!$B$2</f>
        <v>1.2</v>
      </c>
      <c r="L531" s="17">
        <f>$I531*Ref!$B$3</f>
        <v>56</v>
      </c>
      <c r="M531" s="18">
        <f>$J531*Ref!$B$4</f>
        <v>1.8</v>
      </c>
      <c r="N531" s="18">
        <f>IF($C531&lt;&gt;"",0,IF($D531&lt;&gt;"",$G531*INDEX(Υλικά!$J$3:$J$130,$F531,1)/INDEX(Υλικά!$E$3:$E$130,$F531,1),0))</f>
        <v>0</v>
      </c>
      <c r="O531" s="19">
        <f t="shared" si="9"/>
        <v>59</v>
      </c>
      <c r="P531" s="3"/>
    </row>
    <row r="532" spans="1:16" x14ac:dyDescent="0.35">
      <c r="A532" s="15">
        <v>44232</v>
      </c>
      <c r="B532" s="7">
        <v>0.375</v>
      </c>
      <c r="C532" s="3"/>
      <c r="D532" s="3" t="s">
        <v>58</v>
      </c>
      <c r="E532" s="3" t="str">
        <f>IF(C532&lt;&gt;"",INDEX(ΣυνδΑθρ!$I$2:$I$96,MATCH(C532,ΣυνδΑθρ!$A$2:$A$100,0),1),IF(D532&lt;&gt;"",INDEX(Υλικά!$D$3:$D$140,MATCH(D532,Υλικά!$B$3:$B$140,0),1),""))</f>
        <v>gr</v>
      </c>
      <c r="F532" s="10">
        <f>IF(C532&lt;&gt;"",MATCH($C532,ΣυνδΑθρ!$A$2:$A$100,0),IF(D532&lt;&gt;"",MATCH($D532,Υλικά!$B$3:$B$130,0),0))</f>
        <v>12</v>
      </c>
      <c r="G532" s="3">
        <v>250</v>
      </c>
      <c r="H532" s="16">
        <f>IF($C532&lt;&gt;"",$G532*INDEX(ΣυνδΑθρ!$B$2:$B$96,$F532,1)/INDEX(ΣυνδΑθρ!$J$2:$J$96,$F532,1),IF($D532&lt;&gt;"",$G532*INDEX(Υλικά!$G$3:$G$130,$F532,1)/INDEX(Υλικά!$E$3:$E$130,$F532,1),0))</f>
        <v>8.25</v>
      </c>
      <c r="I532" s="17">
        <f>IF($C532&lt;&gt;"",$G532*INDEX(ΣυνδΑθρ!$C$2:$C$100,$F532,1)/INDEX(ΣυνδΑθρ!$J$2:$J$96,$F532,1),IF($D532&lt;&gt;"",$G532*INDEX(Υλικά!$H$3:$H$130,$F532,1)/INDEX(Υλικά!$E$3:$E$130,$F532,1),0))</f>
        <v>11.75</v>
      </c>
      <c r="J532" s="18">
        <f>IF($C532&lt;&gt;"",$G532*INDEX(ΣυνδΑθρ!$D$2:$D$96,$F532,1)/INDEX(ΣυνδΑθρ!$J$2:$J$96,$F532,1),IF($D532&lt;&gt;"",$G532*INDEX(Υλικά!$I$3:$I$130,$F532,1)/INDEX(Υλικά!$E$3:$E$130,$F532,1),0))</f>
        <v>3.75</v>
      </c>
      <c r="K532" s="16">
        <f>$H532*Ref!$B$2</f>
        <v>33</v>
      </c>
      <c r="L532" s="17">
        <f>$I532*Ref!$B$3</f>
        <v>47</v>
      </c>
      <c r="M532" s="18">
        <f>$J532*Ref!$B$4</f>
        <v>33.75</v>
      </c>
      <c r="N532" s="18">
        <f>IF($C532&lt;&gt;"",0,IF($D532&lt;&gt;"",$G532*INDEX(Υλικά!$J$3:$J$130,$F532,1)/INDEX(Υλικά!$E$3:$E$130,$F532,1),0))</f>
        <v>0</v>
      </c>
      <c r="O532" s="19">
        <f t="shared" si="9"/>
        <v>113.75</v>
      </c>
      <c r="P532" s="3"/>
    </row>
    <row r="533" spans="1:16" x14ac:dyDescent="0.35">
      <c r="A533" s="15">
        <v>44232</v>
      </c>
      <c r="B533" s="7">
        <v>0.375</v>
      </c>
      <c r="C533" s="3" t="s">
        <v>166</v>
      </c>
      <c r="D533" s="3"/>
      <c r="E533" s="3" t="str">
        <f>IF(C533&lt;&gt;"",INDEX(ΣυνδΑθρ!$I$2:$I$96,MATCH(C533,ΣυνδΑθρ!$A$2:$A$100,0),1),IF(D533&lt;&gt;"",INDEX(Υλικά!$D$3:$D$140,MATCH(D533,Υλικά!$B$3:$B$140,0),1),""))</f>
        <v>gr</v>
      </c>
      <c r="F533" s="10">
        <f>IF(C533&lt;&gt;"",MATCH($C533,ΣυνδΑθρ!$A$2:$A$100,0),IF(D533&lt;&gt;"",MATCH($D533,Υλικά!$B$3:$B$130,0),0))</f>
        <v>19</v>
      </c>
      <c r="G533" s="3">
        <v>70</v>
      </c>
      <c r="H533" s="16">
        <f>IF($C533&lt;&gt;"",$G533*INDEX(ΣυνδΑθρ!$B$2:$B$96,$F533,1)/INDEX(ΣυνδΑθρ!$J$2:$J$96,$F533,1),IF($D533&lt;&gt;"",$G533*INDEX(Υλικά!$G$3:$G$130,$F533,1)/INDEX(Υλικά!$E$3:$E$130,$F533,1),0))</f>
        <v>5.1150000000000002</v>
      </c>
      <c r="I533" s="17">
        <f>IF($C533&lt;&gt;"",$G533*INDEX(ΣυνδΑθρ!$C$2:$C$100,$F533,1)/INDEX(ΣυνδΑθρ!$J$2:$J$96,$F533,1),IF($D533&lt;&gt;"",$G533*INDEX(Υλικά!$H$3:$H$130,$F533,1)/INDEX(Υλικά!$E$3:$E$130,$F533,1),0))</f>
        <v>32.549999999999997</v>
      </c>
      <c r="J533" s="18">
        <f>IF($C533&lt;&gt;"",$G533*INDEX(ΣυνδΑθρ!$D$2:$D$96,$F533,1)/INDEX(ΣυνδΑθρ!$J$2:$J$96,$F533,1),IF($D533&lt;&gt;"",$G533*INDEX(Υλικά!$I$3:$I$130,$F533,1)/INDEX(Υλικά!$E$3:$E$130,$F533,1),0))</f>
        <v>0.58500000000000008</v>
      </c>
      <c r="K533" s="16">
        <f>$H533*Ref!$B$2</f>
        <v>20.46</v>
      </c>
      <c r="L533" s="17">
        <f>$I533*Ref!$B$3</f>
        <v>130.19999999999999</v>
      </c>
      <c r="M533" s="18">
        <f>$J533*Ref!$B$4</f>
        <v>5.2650000000000006</v>
      </c>
      <c r="N533" s="18">
        <f>IF($C533&lt;&gt;"",0,IF($D533&lt;&gt;"",$G533*INDEX(Υλικά!$J$3:$J$130,$F533,1)/INDEX(Υλικά!$E$3:$E$130,$F533,1),0))</f>
        <v>0</v>
      </c>
      <c r="O533" s="19">
        <f t="shared" si="9"/>
        <v>155.92500000000001</v>
      </c>
      <c r="P533" s="3"/>
    </row>
    <row r="534" spans="1:16" x14ac:dyDescent="0.35">
      <c r="A534" s="15">
        <v>44232</v>
      </c>
      <c r="B534" s="7">
        <v>0.375</v>
      </c>
      <c r="C534" s="3"/>
      <c r="D534" s="3" t="s">
        <v>14</v>
      </c>
      <c r="E534" s="3" t="str">
        <f>IF(C534&lt;&gt;"",INDEX(ΣυνδΑθρ!$I$2:$I$96,MATCH(C534,ΣυνδΑθρ!$A$2:$A$100,0),1),IF(D534&lt;&gt;"",INDEX(Υλικά!$D$3:$D$140,MATCH(D534,Υλικά!$B$3:$B$140,0),1),""))</f>
        <v>slc</v>
      </c>
      <c r="F534" s="10">
        <f>IF(C534&lt;&gt;"",MATCH($C534,ΣυνδΑθρ!$A$2:$A$100,0),IF(D534&lt;&gt;"",MATCH($D534,Υλικά!$B$3:$B$130,0),0))</f>
        <v>7</v>
      </c>
      <c r="G534" s="3">
        <v>4</v>
      </c>
      <c r="H534" s="16">
        <f>IF($C534&lt;&gt;"",$G534*INDEX(ΣυνδΑθρ!$B$2:$B$96,$F534,1)/INDEX(ΣυνδΑθρ!$J$2:$J$96,$F534,1),IF($D534&lt;&gt;"",$G534*INDEX(Υλικά!$G$3:$G$130,$F534,1)/INDEX(Υλικά!$E$3:$E$130,$F534,1),0))</f>
        <v>11.2</v>
      </c>
      <c r="I534" s="17">
        <f>IF($C534&lt;&gt;"",$G534*INDEX(ΣυνδΑθρ!$C$2:$C$100,$F534,1)/INDEX(ΣυνδΑθρ!$J$2:$J$96,$F534,1),IF($D534&lt;&gt;"",$G534*INDEX(Υλικά!$H$3:$H$130,$F534,1)/INDEX(Υλικά!$E$3:$E$130,$F534,1),0))</f>
        <v>3.2</v>
      </c>
      <c r="J534" s="18">
        <f>IF($C534&lt;&gt;"",$G534*INDEX(ΣυνδΑθρ!$D$2:$D$96,$F534,1)/INDEX(ΣυνδΑθρ!$J$2:$J$96,$F534,1),IF($D534&lt;&gt;"",$G534*INDEX(Υλικά!$I$3:$I$130,$F534,1)/INDEX(Υλικά!$E$3:$E$130,$F534,1),0))</f>
        <v>1.6</v>
      </c>
      <c r="K534" s="16">
        <f>$H534*Ref!$B$2</f>
        <v>44.8</v>
      </c>
      <c r="L534" s="17">
        <f>$I534*Ref!$B$3</f>
        <v>12.8</v>
      </c>
      <c r="M534" s="18">
        <f>$J534*Ref!$B$4</f>
        <v>14.4</v>
      </c>
      <c r="N534" s="18">
        <f>IF($C534&lt;&gt;"",0,IF($D534&lt;&gt;"",$G534*INDEX(Υλικά!$J$3:$J$130,$F534,1)/INDEX(Υλικά!$E$3:$E$130,$F534,1),0))</f>
        <v>0</v>
      </c>
      <c r="O534" s="19">
        <f t="shared" si="9"/>
        <v>72</v>
      </c>
      <c r="P534" s="3"/>
    </row>
    <row r="535" spans="1:16" x14ac:dyDescent="0.35">
      <c r="A535" s="15">
        <v>44232</v>
      </c>
      <c r="B535" s="7">
        <v>0.60416666666666663</v>
      </c>
      <c r="C535" s="3"/>
      <c r="D535" s="3" t="s">
        <v>9</v>
      </c>
      <c r="E535" s="3" t="str">
        <f>IF(C535&lt;&gt;"",INDEX(ΣυνδΑθρ!$I$2:$I$96,MATCH(C535,ΣυνδΑθρ!$A$2:$A$100,0),1),IF(D535&lt;&gt;"",INDEX(Υλικά!$D$3:$D$140,MATCH(D535,Υλικά!$B$3:$B$140,0),1),""))</f>
        <v>gr</v>
      </c>
      <c r="F535" s="10">
        <f>IF(C535&lt;&gt;"",MATCH($C535,ΣυνδΑθρ!$A$2:$A$100,0),IF(D535&lt;&gt;"",MATCH($D535,Υλικά!$B$3:$B$130,0),0))</f>
        <v>4</v>
      </c>
      <c r="G535" s="3">
        <v>20</v>
      </c>
      <c r="H535" s="16">
        <f>IF($C535&lt;&gt;"",$G535*INDEX(ΣυνδΑθρ!$B$2:$B$96,$F535,1)/INDEX(ΣυνδΑθρ!$J$2:$J$96,$F535,1),IF($D535&lt;&gt;"",$G535*INDEX(Υλικά!$G$3:$G$130,$F535,1)/INDEX(Υλικά!$E$3:$E$130,$F535,1),0))</f>
        <v>1.42</v>
      </c>
      <c r="I535" s="17">
        <f>IF($C535&lt;&gt;"",$G535*INDEX(ΣυνδΑθρ!$C$2:$C$100,$F535,1)/INDEX(ΣυνδΑθρ!$J$2:$J$96,$F535,1),IF($D535&lt;&gt;"",$G535*INDEX(Υλικά!$H$3:$H$130,$F535,1)/INDEX(Υλικά!$E$3:$E$130,$F535,1),0))</f>
        <v>16</v>
      </c>
      <c r="J535" s="18">
        <f>IF($C535&lt;&gt;"",$G535*INDEX(ΣυνδΑθρ!$D$2:$D$96,$F535,1)/INDEX(ΣυνδΑθρ!$J$2:$J$96,$F535,1),IF($D535&lt;&gt;"",$G535*INDEX(Υλικά!$I$3:$I$130,$F535,1)/INDEX(Υλικά!$E$3:$E$130,$F535,1),0))</f>
        <v>0.14000000000000001</v>
      </c>
      <c r="K535" s="16">
        <f>$H535*Ref!$B$2</f>
        <v>5.68</v>
      </c>
      <c r="L535" s="17">
        <f>$I535*Ref!$B$3</f>
        <v>64</v>
      </c>
      <c r="M535" s="18">
        <f>$J535*Ref!$B$4</f>
        <v>1.2600000000000002</v>
      </c>
      <c r="N535" s="18">
        <f>IF($C535&lt;&gt;"",0,IF($D535&lt;&gt;"",$G535*INDEX(Υλικά!$J$3:$J$130,$F535,1)/INDEX(Υλικά!$E$3:$E$130,$F535,1),0))</f>
        <v>0</v>
      </c>
      <c r="O535" s="19">
        <f t="shared" si="9"/>
        <v>70.940000000000012</v>
      </c>
      <c r="P535" s="3"/>
    </row>
    <row r="536" spans="1:16" x14ac:dyDescent="0.35">
      <c r="A536" s="15">
        <v>44232</v>
      </c>
      <c r="B536" s="7">
        <v>0.60416666666666663</v>
      </c>
      <c r="C536" s="3"/>
      <c r="D536" s="3" t="s">
        <v>80</v>
      </c>
      <c r="E536" s="3" t="str">
        <f>IF(C536&lt;&gt;"",INDEX(ΣυνδΑθρ!$I$2:$I$96,MATCH(C536,ΣυνδΑθρ!$A$2:$A$100,0),1),IF(D536&lt;&gt;"",INDEX(Υλικά!$D$3:$D$140,MATCH(D536,Υλικά!$B$3:$B$140,0),1),""))</f>
        <v>gr</v>
      </c>
      <c r="F536" s="10">
        <f>IF(C536&lt;&gt;"",MATCH($C536,ΣυνδΑθρ!$A$2:$A$100,0),IF(D536&lt;&gt;"",MATCH($D536,Υλικά!$B$3:$B$130,0),0))</f>
        <v>32</v>
      </c>
      <c r="G536" s="3">
        <v>130</v>
      </c>
      <c r="H536" s="16">
        <f>IF($C536&lt;&gt;"",$G536*INDEX(ΣυνδΑθρ!$B$2:$B$96,$F536,1)/INDEX(ΣυνδΑθρ!$J$2:$J$96,$F536,1),IF($D536&lt;&gt;"",$G536*INDEX(Υλικά!$G$3:$G$130,$F536,1)/INDEX(Υλικά!$E$3:$E$130,$F536,1),0))</f>
        <v>40.299999999999997</v>
      </c>
      <c r="I536" s="17">
        <f>IF($C536&lt;&gt;"",$G536*INDEX(ΣυνδΑθρ!$C$2:$C$100,$F536,1)/INDEX(ΣυνδΑθρ!$J$2:$J$96,$F536,1),IF($D536&lt;&gt;"",$G536*INDEX(Υλικά!$H$3:$H$130,$F536,1)/INDEX(Υλικά!$E$3:$E$130,$F536,1),0))</f>
        <v>0</v>
      </c>
      <c r="J536" s="18">
        <f>IF($C536&lt;&gt;"",$G536*INDEX(ΣυνδΑθρ!$D$2:$D$96,$F536,1)/INDEX(ΣυνδΑθρ!$J$2:$J$96,$F536,1),IF($D536&lt;&gt;"",$G536*INDEX(Υλικά!$I$3:$I$130,$F536,1)/INDEX(Υλικά!$E$3:$E$130,$F536,1),0))</f>
        <v>4.68</v>
      </c>
      <c r="K536" s="16">
        <f>$H536*Ref!$B$2</f>
        <v>161.19999999999999</v>
      </c>
      <c r="L536" s="17">
        <f>$I536*Ref!$B$3</f>
        <v>0</v>
      </c>
      <c r="M536" s="18">
        <f>$J536*Ref!$B$4</f>
        <v>42.12</v>
      </c>
      <c r="N536" s="18">
        <f>IF($C536&lt;&gt;"",0,IF($D536&lt;&gt;"",$G536*INDEX(Υλικά!$J$3:$J$130,$F536,1)/INDEX(Υλικά!$E$3:$E$130,$F536,1),0))</f>
        <v>0</v>
      </c>
      <c r="O536" s="19">
        <f t="shared" si="9"/>
        <v>203.32</v>
      </c>
      <c r="P536" s="3"/>
    </row>
    <row r="537" spans="1:16" x14ac:dyDescent="0.35">
      <c r="A537" s="15">
        <v>44232</v>
      </c>
      <c r="B537" s="7">
        <v>0.67708333333333337</v>
      </c>
      <c r="C537" s="3"/>
      <c r="D537" s="3" t="s">
        <v>133</v>
      </c>
      <c r="E537" s="3" t="str">
        <f>IF(C537&lt;&gt;"",INDEX(ΣυνδΑθρ!$I$2:$I$96,MATCH(C537,ΣυνδΑθρ!$A$2:$A$100,0),1),IF(D537&lt;&gt;"",INDEX(Υλικά!$D$3:$D$140,MATCH(D537,Υλικά!$B$3:$B$140,0),1),""))</f>
        <v>gr</v>
      </c>
      <c r="F537" s="10">
        <f>IF(C537&lt;&gt;"",MATCH($C537,ΣυνδΑθρ!$A$2:$A$100,0),IF(D537&lt;&gt;"",MATCH($D537,Υλικά!$B$3:$B$130,0),0))</f>
        <v>52</v>
      </c>
      <c r="G537" s="3">
        <v>25</v>
      </c>
      <c r="H537" s="16">
        <f>IF($C537&lt;&gt;"",$G537*INDEX(ΣυνδΑθρ!$B$2:$B$96,$F537,1)/INDEX(ΣυνδΑθρ!$J$2:$J$96,$F537,1),IF($D537&lt;&gt;"",$G537*INDEX(Υλικά!$G$3:$G$130,$F537,1)/INDEX(Υλικά!$E$3:$E$130,$F537,1),0))</f>
        <v>1.1000000000000001</v>
      </c>
      <c r="I537" s="17">
        <f>IF($C537&lt;&gt;"",$G537*INDEX(ΣυνδΑθρ!$C$2:$C$100,$F537,1)/INDEX(ΣυνδΑθρ!$J$2:$J$96,$F537,1),IF($D537&lt;&gt;"",$G537*INDEX(Υλικά!$H$3:$H$130,$F537,1)/INDEX(Υλικά!$E$3:$E$130,$F537,1),0))</f>
        <v>13.625</v>
      </c>
      <c r="J537" s="18">
        <f>IF($C537&lt;&gt;"",$G537*INDEX(ΣυνδΑθρ!$D$2:$D$96,$F537,1)/INDEX(ΣυνδΑθρ!$J$2:$J$96,$F537,1),IF($D537&lt;&gt;"",$G537*INDEX(Υλικά!$I$3:$I$130,$F537,1)/INDEX(Υλικά!$E$3:$E$130,$F537,1),0))</f>
        <v>7.625</v>
      </c>
      <c r="K537" s="16">
        <f>$H537*Ref!$B$2</f>
        <v>4.4000000000000004</v>
      </c>
      <c r="L537" s="17">
        <f>$I537*Ref!$B$3</f>
        <v>54.5</v>
      </c>
      <c r="M537" s="18">
        <f>$J537*Ref!$B$4</f>
        <v>68.625</v>
      </c>
      <c r="N537" s="18">
        <f>IF($C537&lt;&gt;"",0,IF($D537&lt;&gt;"",$G537*INDEX(Υλικά!$J$3:$J$130,$F537,1)/INDEX(Υλικά!$E$3:$E$130,$F537,1),0))</f>
        <v>0</v>
      </c>
      <c r="O537" s="19">
        <f t="shared" si="9"/>
        <v>127.52500000000001</v>
      </c>
      <c r="P537" s="3"/>
    </row>
    <row r="538" spans="1:16" x14ac:dyDescent="0.35">
      <c r="A538" s="15">
        <v>44232</v>
      </c>
      <c r="B538" s="7">
        <v>0.77083333333333337</v>
      </c>
      <c r="C538" s="3"/>
      <c r="D538" s="3" t="s">
        <v>93</v>
      </c>
      <c r="E538" s="3" t="str">
        <f>IF(C538&lt;&gt;"",INDEX(ΣυνδΑθρ!$I$2:$I$96,MATCH(C538,ΣυνδΑθρ!$A$2:$A$100,0),1),IF(D538&lt;&gt;"",INDEX(Υλικά!$D$3:$D$140,MATCH(D538,Υλικά!$B$3:$B$140,0),1),""))</f>
        <v>gr</v>
      </c>
      <c r="F538" s="10">
        <f>IF(C538&lt;&gt;"",MATCH($C538,ΣυνδΑθρ!$A$2:$A$100,0),IF(D538&lt;&gt;"",MATCH($D538,Υλικά!$B$3:$B$130,0),0))</f>
        <v>34</v>
      </c>
      <c r="G538" s="3">
        <v>30</v>
      </c>
      <c r="H538" s="16">
        <f>IF($C538&lt;&gt;"",$G538*INDEX(ΣυνδΑθρ!$B$2:$B$96,$F538,1)/INDEX(ΣυνδΑθρ!$J$2:$J$96,$F538,1),IF($D538&lt;&gt;"",$G538*INDEX(Υλικά!$G$3:$G$130,$F538,1)/INDEX(Υλικά!$E$3:$E$130,$F538,1),0))</f>
        <v>7.44</v>
      </c>
      <c r="I538" s="17">
        <f>IF($C538&lt;&gt;"",$G538*INDEX(ΣυνδΑθρ!$C$2:$C$100,$F538,1)/INDEX(ΣυνδΑθρ!$J$2:$J$96,$F538,1),IF($D538&lt;&gt;"",$G538*INDEX(Υλικά!$H$3:$H$130,$F538,1)/INDEX(Υλικά!$E$3:$E$130,$F538,1),0))</f>
        <v>1.5</v>
      </c>
      <c r="J538" s="18">
        <f>IF($C538&lt;&gt;"",$G538*INDEX(ΣυνδΑθρ!$D$2:$D$96,$F538,1)/INDEX(ΣυνδΑθρ!$J$2:$J$96,$F538,1),IF($D538&lt;&gt;"",$G538*INDEX(Υλικά!$I$3:$I$130,$F538,1)/INDEX(Υλικά!$E$3:$E$130,$F538,1),0))</f>
        <v>15.96</v>
      </c>
      <c r="K538" s="16">
        <f>$H538*Ref!$B$2</f>
        <v>29.76</v>
      </c>
      <c r="L538" s="17">
        <f>$I538*Ref!$B$3</f>
        <v>6</v>
      </c>
      <c r="M538" s="18">
        <f>$J538*Ref!$B$4</f>
        <v>143.64000000000001</v>
      </c>
      <c r="N538" s="18">
        <f>IF($C538&lt;&gt;"",0,IF($D538&lt;&gt;"",$G538*INDEX(Υλικά!$J$3:$J$130,$F538,1)/INDEX(Υλικά!$E$3:$E$130,$F538,1),0))</f>
        <v>0</v>
      </c>
      <c r="O538" s="19">
        <f t="shared" si="9"/>
        <v>179.40000000000003</v>
      </c>
      <c r="P538" s="3"/>
    </row>
    <row r="539" spans="1:16" x14ac:dyDescent="0.35">
      <c r="A539" s="15">
        <v>44232</v>
      </c>
      <c r="B539" s="7">
        <v>0.60416666666666663</v>
      </c>
      <c r="C539" s="3"/>
      <c r="D539" s="3" t="s">
        <v>21</v>
      </c>
      <c r="E539" s="3" t="str">
        <f>IF(C539&lt;&gt;"",INDEX(ΣυνδΑθρ!$I$2:$I$96,MATCH(C539,ΣυνδΑθρ!$A$2:$A$100,0),1),IF(D539&lt;&gt;"",INDEX(Υλικά!$D$3:$D$140,MATCH(D539,Υλικά!$B$3:$B$140,0),1),""))</f>
        <v>pc</v>
      </c>
      <c r="F539" s="10">
        <f>IF(C539&lt;&gt;"",MATCH($C539,ΣυνδΑθρ!$A$2:$A$100,0),IF(D539&lt;&gt;"",MATCH($D539,Υλικά!$B$3:$B$130,0),0))</f>
        <v>11</v>
      </c>
      <c r="G539" s="3">
        <v>0.6</v>
      </c>
      <c r="H539" s="16">
        <f>IF($C539&lt;&gt;"",$G539*INDEX(ΣυνδΑθρ!$B$2:$B$96,$F539,1)/INDEX(ΣυνδΑθρ!$J$2:$J$96,$F539,1),IF($D539&lt;&gt;"",$G539*INDEX(Υλικά!$G$3:$G$130,$F539,1)/INDEX(Υλικά!$E$3:$E$130,$F539,1),0))</f>
        <v>4.68</v>
      </c>
      <c r="I539" s="17">
        <f>IF($C539&lt;&gt;"",$G539*INDEX(ΣυνδΑθρ!$C$2:$C$100,$F539,1)/INDEX(ΣυνδΑθρ!$J$2:$J$96,$F539,1),IF($D539&lt;&gt;"",$G539*INDEX(Υλικά!$H$3:$H$130,$F539,1)/INDEX(Υλικά!$E$3:$E$130,$F539,1),0))</f>
        <v>0.39600000000000002</v>
      </c>
      <c r="J539" s="18">
        <f>IF($C539&lt;&gt;"",$G539*INDEX(ΣυνδΑθρ!$D$2:$D$96,$F539,1)/INDEX(ΣυνδΑθρ!$J$2:$J$96,$F539,1),IF($D539&lt;&gt;"",$G539*INDEX(Υλικά!$I$3:$I$130,$F539,1)/INDEX(Υλικά!$E$3:$E$130,$F539,1),0))</f>
        <v>3.9599999999999995</v>
      </c>
      <c r="K539" s="16">
        <f>$H539*Ref!$B$2</f>
        <v>18.72</v>
      </c>
      <c r="L539" s="17">
        <f>$I539*Ref!$B$3</f>
        <v>1.5840000000000001</v>
      </c>
      <c r="M539" s="18">
        <f>$J539*Ref!$B$4</f>
        <v>35.639999999999993</v>
      </c>
      <c r="N539" s="18">
        <f>IF($C539&lt;&gt;"",0,IF($D539&lt;&gt;"",$G539*INDEX(Υλικά!$J$3:$J$130,$F539,1)/INDEX(Υλικά!$E$3:$E$130,$F539,1),0))</f>
        <v>0</v>
      </c>
      <c r="O539" s="19">
        <f t="shared" si="9"/>
        <v>55.943999999999988</v>
      </c>
      <c r="P539" s="3"/>
    </row>
    <row r="540" spans="1:16" x14ac:dyDescent="0.35">
      <c r="A540" s="15">
        <v>44232</v>
      </c>
      <c r="B540" s="7">
        <v>0.85416666666666663</v>
      </c>
      <c r="C540" s="3"/>
      <c r="D540" s="3" t="s">
        <v>80</v>
      </c>
      <c r="E540" s="3" t="str">
        <f>IF(C540&lt;&gt;"",INDEX(ΣυνδΑθρ!$I$2:$I$96,MATCH(C540,ΣυνδΑθρ!$A$2:$A$100,0),1),IF(D540&lt;&gt;"",INDEX(Υλικά!$D$3:$D$140,MATCH(D540,Υλικά!$B$3:$B$140,0),1),""))</f>
        <v>gr</v>
      </c>
      <c r="F540" s="10">
        <f>IF(C540&lt;&gt;"",MATCH($C540,ΣυνδΑθρ!$A$2:$A$100,0),IF(D540&lt;&gt;"",MATCH($D540,Υλικά!$B$3:$B$130,0),0))</f>
        <v>32</v>
      </c>
      <c r="G540" s="3">
        <v>70</v>
      </c>
      <c r="H540" s="16">
        <f>IF($C540&lt;&gt;"",$G540*INDEX(ΣυνδΑθρ!$B$2:$B$96,$F540,1)/INDEX(ΣυνδΑθρ!$J$2:$J$96,$F540,1),IF($D540&lt;&gt;"",$G540*INDEX(Υλικά!$G$3:$G$130,$F540,1)/INDEX(Υλικά!$E$3:$E$130,$F540,1),0))</f>
        <v>21.7</v>
      </c>
      <c r="I540" s="17">
        <f>IF($C540&lt;&gt;"",$G540*INDEX(ΣυνδΑθρ!$C$2:$C$100,$F540,1)/INDEX(ΣυνδΑθρ!$J$2:$J$96,$F540,1),IF($D540&lt;&gt;"",$G540*INDEX(Υλικά!$H$3:$H$130,$F540,1)/INDEX(Υλικά!$E$3:$E$130,$F540,1),0))</f>
        <v>0</v>
      </c>
      <c r="J540" s="18">
        <f>IF($C540&lt;&gt;"",$G540*INDEX(ΣυνδΑθρ!$D$2:$D$96,$F540,1)/INDEX(ΣυνδΑθρ!$J$2:$J$96,$F540,1),IF($D540&lt;&gt;"",$G540*INDEX(Υλικά!$I$3:$I$130,$F540,1)/INDEX(Υλικά!$E$3:$E$130,$F540,1),0))</f>
        <v>2.52</v>
      </c>
      <c r="K540" s="16">
        <f>$H540*Ref!$B$2</f>
        <v>86.8</v>
      </c>
      <c r="L540" s="17">
        <f>$I540*Ref!$B$3</f>
        <v>0</v>
      </c>
      <c r="M540" s="18">
        <f>$J540*Ref!$B$4</f>
        <v>22.68</v>
      </c>
      <c r="N540" s="18">
        <f>IF($C540&lt;&gt;"",0,IF($D540&lt;&gt;"",$G540*INDEX(Υλικά!$J$3:$J$130,$F540,1)/INDEX(Υλικά!$E$3:$E$130,$F540,1),0))</f>
        <v>0</v>
      </c>
      <c r="O540" s="19">
        <f t="shared" si="9"/>
        <v>109.47999999999999</v>
      </c>
      <c r="P540" s="3"/>
    </row>
    <row r="541" spans="1:16" x14ac:dyDescent="0.35">
      <c r="A541" s="15">
        <v>44232</v>
      </c>
      <c r="B541" s="7">
        <v>0.85416666666666663</v>
      </c>
      <c r="C541" s="3"/>
      <c r="D541" s="3" t="s">
        <v>21</v>
      </c>
      <c r="E541" s="3" t="str">
        <f>IF(C541&lt;&gt;"",INDEX(ΣυνδΑθρ!$I$2:$I$96,MATCH(C541,ΣυνδΑθρ!$A$2:$A$100,0),1),IF(D541&lt;&gt;"",INDEX(Υλικά!$D$3:$D$140,MATCH(D541,Υλικά!$B$3:$B$140,0),1),""))</f>
        <v>pc</v>
      </c>
      <c r="F541" s="10">
        <f>IF(C541&lt;&gt;"",MATCH($C541,ΣυνδΑθρ!$A$2:$A$100,0),IF(D541&lt;&gt;"",MATCH($D541,Υλικά!$B$3:$B$130,0),0))</f>
        <v>11</v>
      </c>
      <c r="G541" s="3">
        <v>0.4</v>
      </c>
      <c r="H541" s="16">
        <f>IF($C541&lt;&gt;"",$G541*INDEX(ΣυνδΑθρ!$B$2:$B$96,$F541,1)/INDEX(ΣυνδΑθρ!$J$2:$J$96,$F541,1),IF($D541&lt;&gt;"",$G541*INDEX(Υλικά!$G$3:$G$130,$F541,1)/INDEX(Υλικά!$E$3:$E$130,$F541,1),0))</f>
        <v>3.12</v>
      </c>
      <c r="I541" s="17">
        <f>IF($C541&lt;&gt;"",$G541*INDEX(ΣυνδΑθρ!$C$2:$C$100,$F541,1)/INDEX(ΣυνδΑθρ!$J$2:$J$96,$F541,1),IF($D541&lt;&gt;"",$G541*INDEX(Υλικά!$H$3:$H$130,$F541,1)/INDEX(Υλικά!$E$3:$E$130,$F541,1),0))</f>
        <v>0.26400000000000001</v>
      </c>
      <c r="J541" s="18">
        <f>IF($C541&lt;&gt;"",$G541*INDEX(ΣυνδΑθρ!$D$2:$D$96,$F541,1)/INDEX(ΣυνδΑθρ!$J$2:$J$96,$F541,1),IF($D541&lt;&gt;"",$G541*INDEX(Υλικά!$I$3:$I$130,$F541,1)/INDEX(Υλικά!$E$3:$E$130,$F541,1),0))</f>
        <v>2.64</v>
      </c>
      <c r="K541" s="16">
        <f>$H541*Ref!$B$2</f>
        <v>12.48</v>
      </c>
      <c r="L541" s="17">
        <f>$I541*Ref!$B$3</f>
        <v>1.056</v>
      </c>
      <c r="M541" s="18">
        <f>$J541*Ref!$B$4</f>
        <v>23.76</v>
      </c>
      <c r="N541" s="18">
        <f>IF($C541&lt;&gt;"",0,IF($D541&lt;&gt;"",$G541*INDEX(Υλικά!$J$3:$J$130,$F541,1)/INDEX(Υλικά!$E$3:$E$130,$F541,1),0))</f>
        <v>0</v>
      </c>
      <c r="O541" s="19">
        <f t="shared" si="9"/>
        <v>37.296000000000006</v>
      </c>
      <c r="P541" s="3"/>
    </row>
    <row r="542" spans="1:16" x14ac:dyDescent="0.35">
      <c r="A542" s="15">
        <v>44232</v>
      </c>
      <c r="B542" s="7">
        <v>0.85416666666666696</v>
      </c>
      <c r="C542" s="3"/>
      <c r="D542" s="3" t="s">
        <v>9</v>
      </c>
      <c r="E542" s="3" t="str">
        <f>IF(C542&lt;&gt;"",INDEX(ΣυνδΑθρ!$I$2:$I$96,MATCH(C542,ΣυνδΑθρ!$A$2:$A$100,0),1),IF(D542&lt;&gt;"",INDEX(Υλικά!$D$3:$D$140,MATCH(D542,Υλικά!$B$3:$B$140,0),1),""))</f>
        <v>gr</v>
      </c>
      <c r="F542" s="10">
        <f>IF(C542&lt;&gt;"",MATCH($C542,ΣυνδΑθρ!$A$2:$A$100,0),IF(D542&lt;&gt;"",MATCH($D542,Υλικά!$B$3:$B$130,0),0))</f>
        <v>4</v>
      </c>
      <c r="G542" s="3">
        <v>15</v>
      </c>
      <c r="H542" s="16">
        <f>IF($C542&lt;&gt;"",$G542*INDEX(ΣυνδΑθρ!$B$2:$B$96,$F542,1)/INDEX(ΣυνδΑθρ!$J$2:$J$96,$F542,1),IF($D542&lt;&gt;"",$G542*INDEX(Υλικά!$G$3:$G$130,$F542,1)/INDEX(Υλικά!$E$3:$E$130,$F542,1),0))</f>
        <v>1.0649999999999999</v>
      </c>
      <c r="I542" s="17">
        <f>IF($C542&lt;&gt;"",$G542*INDEX(ΣυνδΑθρ!$C$2:$C$100,$F542,1)/INDEX(ΣυνδΑθρ!$J$2:$J$96,$F542,1),IF($D542&lt;&gt;"",$G542*INDEX(Υλικά!$H$3:$H$130,$F542,1)/INDEX(Υλικά!$E$3:$E$130,$F542,1),0))</f>
        <v>12</v>
      </c>
      <c r="J542" s="18">
        <f>IF($C542&lt;&gt;"",$G542*INDEX(ΣυνδΑθρ!$D$2:$D$96,$F542,1)/INDEX(ΣυνδΑθρ!$J$2:$J$96,$F542,1),IF($D542&lt;&gt;"",$G542*INDEX(Υλικά!$I$3:$I$130,$F542,1)/INDEX(Υλικά!$E$3:$E$130,$F542,1),0))</f>
        <v>0.105</v>
      </c>
      <c r="K542" s="16">
        <f>$H542*Ref!$B$2</f>
        <v>4.26</v>
      </c>
      <c r="L542" s="17">
        <f>$I542*Ref!$B$3</f>
        <v>48</v>
      </c>
      <c r="M542" s="18">
        <f>$J542*Ref!$B$4</f>
        <v>0.94499999999999995</v>
      </c>
      <c r="N542" s="18">
        <f>IF($C542&lt;&gt;"",0,IF($D542&lt;&gt;"",$G542*INDEX(Υλικά!$J$3:$J$130,$F542,1)/INDEX(Υλικά!$E$3:$E$130,$F542,1),0))</f>
        <v>0</v>
      </c>
      <c r="O542" s="19">
        <f t="shared" si="9"/>
        <v>53.204999999999998</v>
      </c>
      <c r="P542" s="3"/>
    </row>
    <row r="543" spans="1:16" x14ac:dyDescent="0.35">
      <c r="A543" s="15">
        <v>44232</v>
      </c>
      <c r="B543" s="7">
        <v>0.95833333333333337</v>
      </c>
      <c r="C543" s="3"/>
      <c r="D543" s="3" t="s">
        <v>187</v>
      </c>
      <c r="E543" s="3" t="str">
        <f>IF(C543&lt;&gt;"",INDEX(ΣυνδΑθρ!$I$2:$I$96,MATCH(C543,ΣυνδΑθρ!$A$2:$A$100,0),1),IF(D543&lt;&gt;"",INDEX(Υλικά!$D$3:$D$140,MATCH(D543,Υλικά!$B$3:$B$140,0),1),""))</f>
        <v>gr</v>
      </c>
      <c r="F543" s="10">
        <f>IF(C543&lt;&gt;"",MATCH($C543,ΣυνδΑθρ!$A$2:$A$100,0),IF(D543&lt;&gt;"",MATCH($D543,Υλικά!$B$3:$B$130,0),0))</f>
        <v>84</v>
      </c>
      <c r="G543" s="3">
        <v>250</v>
      </c>
      <c r="H543" s="16">
        <f>IF($C543&lt;&gt;"",$G543*INDEX(ΣυνδΑθρ!$B$2:$B$96,$F543,1)/INDEX(ΣυνδΑθρ!$J$2:$J$96,$F543,1),IF($D543&lt;&gt;"",$G543*INDEX(Υλικά!$G$3:$G$130,$F543,1)/INDEX(Υλικά!$E$3:$E$130,$F543,1),0))</f>
        <v>1.75</v>
      </c>
      <c r="I543" s="17">
        <f>IF($C543&lt;&gt;"",$G543*INDEX(ΣυνδΑθρ!$C$2:$C$100,$F543,1)/INDEX(ΣυνδΑθρ!$J$2:$J$96,$F543,1),IF($D543&lt;&gt;"",$G543*INDEX(Υλικά!$H$3:$H$130,$F543,1)/INDEX(Υλικά!$E$3:$E$130,$F543,1),0))</f>
        <v>30</v>
      </c>
      <c r="J543" s="18">
        <f>IF($C543&lt;&gt;"",$G543*INDEX(ΣυνδΑθρ!$D$2:$D$96,$F543,1)/INDEX(ΣυνδΑθρ!$J$2:$J$96,$F543,1),IF($D543&lt;&gt;"",$G543*INDEX(Υλικά!$I$3:$I$130,$F543,1)/INDEX(Υλικά!$E$3:$E$130,$F543,1),0))</f>
        <v>0.5</v>
      </c>
      <c r="K543" s="16">
        <f>$H543*Ref!$B$2</f>
        <v>7</v>
      </c>
      <c r="L543" s="17">
        <f>$I543*Ref!$B$3</f>
        <v>120</v>
      </c>
      <c r="M543" s="18">
        <f>$J543*Ref!$B$4</f>
        <v>4.5</v>
      </c>
      <c r="N543" s="18">
        <f>IF($C543&lt;&gt;"",0,IF($D543&lt;&gt;"",$G543*INDEX(Υλικά!$J$3:$J$130,$F543,1)/INDEX(Υλικά!$E$3:$E$130,$F543,1),0))</f>
        <v>0</v>
      </c>
      <c r="O543" s="19">
        <f t="shared" si="9"/>
        <v>131.5</v>
      </c>
      <c r="P543" s="3"/>
    </row>
    <row r="544" spans="1:16" x14ac:dyDescent="0.35">
      <c r="A544" s="15">
        <v>44233</v>
      </c>
      <c r="B544" s="7">
        <v>0.375</v>
      </c>
      <c r="C544" s="3"/>
      <c r="D544" s="3" t="s">
        <v>58</v>
      </c>
      <c r="E544" s="3" t="str">
        <f>IF(C544&lt;&gt;"",INDEX(ΣυνδΑθρ!$I$2:$I$96,MATCH(C544,ΣυνδΑθρ!$A$2:$A$100,0),1),IF(D544&lt;&gt;"",INDEX(Υλικά!$D$3:$D$140,MATCH(D544,Υλικά!$B$3:$B$140,0),1),""))</f>
        <v>gr</v>
      </c>
      <c r="F544" s="10">
        <f>IF(C544&lt;&gt;"",MATCH($C544,ΣυνδΑθρ!$A$2:$A$100,0),IF(D544&lt;&gt;"",MATCH($D544,Υλικά!$B$3:$B$130,0),0))</f>
        <v>12</v>
      </c>
      <c r="G544" s="3">
        <v>250</v>
      </c>
      <c r="H544" s="16">
        <f>IF($C544&lt;&gt;"",$G544*INDEX(ΣυνδΑθρ!$B$2:$B$96,$F544,1)/INDEX(ΣυνδΑθρ!$J$2:$J$96,$F544,1),IF($D544&lt;&gt;"",$G544*INDEX(Υλικά!$G$3:$G$130,$F544,1)/INDEX(Υλικά!$E$3:$E$130,$F544,1),0))</f>
        <v>8.25</v>
      </c>
      <c r="I544" s="17">
        <f>IF($C544&lt;&gt;"",$G544*INDEX(ΣυνδΑθρ!$C$2:$C$100,$F544,1)/INDEX(ΣυνδΑθρ!$J$2:$J$96,$F544,1),IF($D544&lt;&gt;"",$G544*INDEX(Υλικά!$H$3:$H$130,$F544,1)/INDEX(Υλικά!$E$3:$E$130,$F544,1),0))</f>
        <v>11.75</v>
      </c>
      <c r="J544" s="18">
        <f>IF($C544&lt;&gt;"",$G544*INDEX(ΣυνδΑθρ!$D$2:$D$96,$F544,1)/INDEX(ΣυνδΑθρ!$J$2:$J$96,$F544,1),IF($D544&lt;&gt;"",$G544*INDEX(Υλικά!$I$3:$I$130,$F544,1)/INDEX(Υλικά!$E$3:$E$130,$F544,1),0))</f>
        <v>3.75</v>
      </c>
      <c r="K544" s="16">
        <f>$H544*Ref!$B$2</f>
        <v>33</v>
      </c>
      <c r="L544" s="17">
        <f>$I544*Ref!$B$3</f>
        <v>47</v>
      </c>
      <c r="M544" s="18">
        <f>$J544*Ref!$B$4</f>
        <v>33.75</v>
      </c>
      <c r="N544" s="18">
        <f>IF($C544&lt;&gt;"",0,IF($D544&lt;&gt;"",$G544*INDEX(Υλικά!$J$3:$J$130,$F544,1)/INDEX(Υλικά!$E$3:$E$130,$F544,1),0))</f>
        <v>0</v>
      </c>
      <c r="O544" s="19">
        <f t="shared" si="9"/>
        <v>113.75</v>
      </c>
      <c r="P544" s="3"/>
    </row>
    <row r="545" spans="1:16" x14ac:dyDescent="0.35">
      <c r="A545" s="15">
        <v>44233</v>
      </c>
      <c r="B545" s="7">
        <v>0.375</v>
      </c>
      <c r="C545" s="3" t="s">
        <v>166</v>
      </c>
      <c r="D545" s="3"/>
      <c r="E545" s="3" t="str">
        <f>IF(C545&lt;&gt;"",INDEX(ΣυνδΑθρ!$I$2:$I$96,MATCH(C545,ΣυνδΑθρ!$A$2:$A$100,0),1),IF(D545&lt;&gt;"",INDEX(Υλικά!$D$3:$D$140,MATCH(D545,Υλικά!$B$3:$B$140,0),1),""))</f>
        <v>gr</v>
      </c>
      <c r="F545" s="10">
        <f>IF(C545&lt;&gt;"",MATCH($C545,ΣυνδΑθρ!$A$2:$A$100,0),IF(D545&lt;&gt;"",MATCH($D545,Υλικά!$B$3:$B$130,0),0))</f>
        <v>19</v>
      </c>
      <c r="G545" s="3">
        <v>80</v>
      </c>
      <c r="H545" s="16">
        <f>IF($C545&lt;&gt;"",$G545*INDEX(ΣυνδΑθρ!$B$2:$B$96,$F545,1)/INDEX(ΣυνδΑθρ!$J$2:$J$96,$F545,1),IF($D545&lt;&gt;"",$G545*INDEX(Υλικά!$G$3:$G$130,$F545,1)/INDEX(Υλικά!$E$3:$E$130,$F545,1),0))</f>
        <v>5.8457142857142861</v>
      </c>
      <c r="I545" s="17">
        <f>IF($C545&lt;&gt;"",$G545*INDEX(ΣυνδΑθρ!$C$2:$C$100,$F545,1)/INDEX(ΣυνδΑθρ!$J$2:$J$96,$F545,1),IF($D545&lt;&gt;"",$G545*INDEX(Υλικά!$H$3:$H$130,$F545,1)/INDEX(Υλικά!$E$3:$E$130,$F545,1),0))</f>
        <v>37.199999999999996</v>
      </c>
      <c r="J545" s="18">
        <f>IF($C545&lt;&gt;"",$G545*INDEX(ΣυνδΑθρ!$D$2:$D$96,$F545,1)/INDEX(ΣυνδΑθρ!$J$2:$J$96,$F545,1),IF($D545&lt;&gt;"",$G545*INDEX(Υλικά!$I$3:$I$130,$F545,1)/INDEX(Υλικά!$E$3:$E$130,$F545,1),0))</f>
        <v>0.66857142857142871</v>
      </c>
      <c r="K545" s="16">
        <f>$H545*Ref!$B$2</f>
        <v>23.382857142857144</v>
      </c>
      <c r="L545" s="17">
        <f>$I545*Ref!$B$3</f>
        <v>148.79999999999998</v>
      </c>
      <c r="M545" s="18">
        <f>$J545*Ref!$B$4</f>
        <v>6.0171428571428587</v>
      </c>
      <c r="N545" s="18">
        <f>IF($C545&lt;&gt;"",0,IF($D545&lt;&gt;"",$G545*INDEX(Υλικά!$J$3:$J$130,$F545,1)/INDEX(Υλικά!$E$3:$E$130,$F545,1),0))</f>
        <v>0</v>
      </c>
      <c r="O545" s="19">
        <f t="shared" si="9"/>
        <v>178.2</v>
      </c>
      <c r="P545" s="3"/>
    </row>
    <row r="546" spans="1:16" x14ac:dyDescent="0.35">
      <c r="A546" s="15">
        <v>44233</v>
      </c>
      <c r="B546" s="7">
        <v>0.375</v>
      </c>
      <c r="C546" s="3"/>
      <c r="D546" s="3" t="s">
        <v>14</v>
      </c>
      <c r="E546" s="3" t="str">
        <f>IF(C546&lt;&gt;"",INDEX(ΣυνδΑθρ!$I$2:$I$96,MATCH(C546,ΣυνδΑθρ!$A$2:$A$100,0),1),IF(D546&lt;&gt;"",INDEX(Υλικά!$D$3:$D$140,MATCH(D546,Υλικά!$B$3:$B$140,0),1),""))</f>
        <v>slc</v>
      </c>
      <c r="F546" s="10">
        <f>IF(C546&lt;&gt;"",MATCH($C546,ΣυνδΑθρ!$A$2:$A$100,0),IF(D546&lt;&gt;"",MATCH($D546,Υλικά!$B$3:$B$130,0),0))</f>
        <v>7</v>
      </c>
      <c r="G546" s="3">
        <v>3</v>
      </c>
      <c r="H546" s="16">
        <f>IF($C546&lt;&gt;"",$G546*INDEX(ΣυνδΑθρ!$B$2:$B$96,$F546,1)/INDEX(ΣυνδΑθρ!$J$2:$J$96,$F546,1),IF($D546&lt;&gt;"",$G546*INDEX(Υλικά!$G$3:$G$130,$F546,1)/INDEX(Υλικά!$E$3:$E$130,$F546,1),0))</f>
        <v>8.3999999999999986</v>
      </c>
      <c r="I546" s="17">
        <f>IF($C546&lt;&gt;"",$G546*INDEX(ΣυνδΑθρ!$C$2:$C$100,$F546,1)/INDEX(ΣυνδΑθρ!$J$2:$J$96,$F546,1),IF($D546&lt;&gt;"",$G546*INDEX(Υλικά!$H$3:$H$130,$F546,1)/INDEX(Υλικά!$E$3:$E$130,$F546,1),0))</f>
        <v>2.4000000000000004</v>
      </c>
      <c r="J546" s="18">
        <f>IF($C546&lt;&gt;"",$G546*INDEX(ΣυνδΑθρ!$D$2:$D$96,$F546,1)/INDEX(ΣυνδΑθρ!$J$2:$J$96,$F546,1),IF($D546&lt;&gt;"",$G546*INDEX(Υλικά!$I$3:$I$130,$F546,1)/INDEX(Υλικά!$E$3:$E$130,$F546,1),0))</f>
        <v>1.2000000000000002</v>
      </c>
      <c r="K546" s="16">
        <f>$H546*Ref!$B$2</f>
        <v>33.599999999999994</v>
      </c>
      <c r="L546" s="17">
        <f>$I546*Ref!$B$3</f>
        <v>9.6000000000000014</v>
      </c>
      <c r="M546" s="18">
        <f>$J546*Ref!$B$4</f>
        <v>10.8</v>
      </c>
      <c r="N546" s="18">
        <f>IF($C546&lt;&gt;"",0,IF($D546&lt;&gt;"",$G546*INDEX(Υλικά!$J$3:$J$130,$F546,1)/INDEX(Υλικά!$E$3:$E$130,$F546,1),0))</f>
        <v>0</v>
      </c>
      <c r="O546" s="19">
        <f t="shared" si="9"/>
        <v>54</v>
      </c>
      <c r="P546" s="3"/>
    </row>
    <row r="547" spans="1:16" x14ac:dyDescent="0.35">
      <c r="A547" s="15">
        <v>44233</v>
      </c>
      <c r="B547" s="7">
        <v>0.58333333333333337</v>
      </c>
      <c r="C547" s="3"/>
      <c r="D547" s="3" t="s">
        <v>158</v>
      </c>
      <c r="E547" s="3" t="str">
        <f>IF(C547&lt;&gt;"",INDEX(ΣυνδΑθρ!$I$2:$I$96,MATCH(C547,ΣυνδΑθρ!$A$2:$A$100,0),1),IF(D547&lt;&gt;"",INDEX(Υλικά!$D$3:$D$140,MATCH(D547,Υλικά!$B$3:$B$140,0),1),""))</f>
        <v>gr</v>
      </c>
      <c r="F547" s="10">
        <f>IF(C547&lt;&gt;"",MATCH($C547,ΣυνδΑθρ!$A$2:$A$100,0),IF(D547&lt;&gt;"",MATCH($D547,Υλικά!$B$3:$B$130,0),0))</f>
        <v>65</v>
      </c>
      <c r="G547" s="3">
        <v>50</v>
      </c>
      <c r="H547" s="16">
        <f>IF($C547&lt;&gt;"",$G547*INDEX(ΣυνδΑθρ!$B$2:$B$96,$F547,1)/INDEX(ΣυνδΑθρ!$J$2:$J$96,$F547,1),IF($D547&lt;&gt;"",$G547*INDEX(Υλικά!$G$3:$G$130,$F547,1)/INDEX(Υλικά!$E$3:$E$130,$F547,1),0))</f>
        <v>15</v>
      </c>
      <c r="I547" s="17">
        <f>IF($C547&lt;&gt;"",$G547*INDEX(ΣυνδΑθρ!$C$2:$C$100,$F547,1)/INDEX(ΣυνδΑθρ!$J$2:$J$96,$F547,1),IF($D547&lt;&gt;"",$G547*INDEX(Υλικά!$H$3:$H$130,$F547,1)/INDEX(Υλικά!$E$3:$E$130,$F547,1),0))</f>
        <v>0</v>
      </c>
      <c r="J547" s="18">
        <f>IF($C547&lt;&gt;"",$G547*INDEX(ΣυνδΑθρ!$D$2:$D$96,$F547,1)/INDEX(ΣυνδΑθρ!$J$2:$J$96,$F547,1),IF($D547&lt;&gt;"",$G547*INDEX(Υλικά!$I$3:$I$130,$F547,1)/INDEX(Υλικά!$E$3:$E$130,$F547,1),0))</f>
        <v>17</v>
      </c>
      <c r="K547" s="16">
        <f>$H547*Ref!$B$2</f>
        <v>60</v>
      </c>
      <c r="L547" s="17">
        <f>$I547*Ref!$B$3</f>
        <v>0</v>
      </c>
      <c r="M547" s="18">
        <f>$J547*Ref!$B$4</f>
        <v>153</v>
      </c>
      <c r="N547" s="18">
        <f>IF($C547&lt;&gt;"",0,IF($D547&lt;&gt;"",$G547*INDEX(Υλικά!$J$3:$J$130,$F547,1)/INDEX(Υλικά!$E$3:$E$130,$F547,1),0))</f>
        <v>0</v>
      </c>
      <c r="O547" s="19">
        <f t="shared" si="9"/>
        <v>213</v>
      </c>
      <c r="P547" s="3"/>
    </row>
    <row r="548" spans="1:16" x14ac:dyDescent="0.35">
      <c r="A548" s="15">
        <v>44233</v>
      </c>
      <c r="B548" s="7">
        <v>0.58333333333333337</v>
      </c>
      <c r="C548" s="3"/>
      <c r="D548" s="3" t="s">
        <v>14</v>
      </c>
      <c r="E548" s="3" t="str">
        <f>IF(C548&lt;&gt;"",INDEX(ΣυνδΑθρ!$I$2:$I$96,MATCH(C548,ΣυνδΑθρ!$A$2:$A$100,0),1),IF(D548&lt;&gt;"",INDEX(Υλικά!$D$3:$D$140,MATCH(D548,Υλικά!$B$3:$B$140,0),1),""))</f>
        <v>slc</v>
      </c>
      <c r="F548" s="10">
        <f>IF(C548&lt;&gt;"",MATCH($C548,ΣυνδΑθρ!$A$2:$A$100,0),IF(D548&lt;&gt;"",MATCH($D548,Υλικά!$B$3:$B$130,0),0))</f>
        <v>7</v>
      </c>
      <c r="G548" s="3">
        <v>2.5</v>
      </c>
      <c r="H548" s="16">
        <f>IF($C548&lt;&gt;"",$G548*INDEX(ΣυνδΑθρ!$B$2:$B$96,$F548,1)/INDEX(ΣυνδΑθρ!$J$2:$J$96,$F548,1),IF($D548&lt;&gt;"",$G548*INDEX(Υλικά!$G$3:$G$130,$F548,1)/INDEX(Υλικά!$E$3:$E$130,$F548,1),0))</f>
        <v>7</v>
      </c>
      <c r="I548" s="17">
        <f>IF($C548&lt;&gt;"",$G548*INDEX(ΣυνδΑθρ!$C$2:$C$100,$F548,1)/INDEX(ΣυνδΑθρ!$J$2:$J$96,$F548,1),IF($D548&lt;&gt;"",$G548*INDEX(Υλικά!$H$3:$H$130,$F548,1)/INDEX(Υλικά!$E$3:$E$130,$F548,1),0))</f>
        <v>2</v>
      </c>
      <c r="J548" s="18">
        <f>IF($C548&lt;&gt;"",$G548*INDEX(ΣυνδΑθρ!$D$2:$D$96,$F548,1)/INDEX(ΣυνδΑθρ!$J$2:$J$96,$F548,1),IF($D548&lt;&gt;"",$G548*INDEX(Υλικά!$I$3:$I$130,$F548,1)/INDEX(Υλικά!$E$3:$E$130,$F548,1),0))</f>
        <v>1</v>
      </c>
      <c r="K548" s="16">
        <f>$H548*Ref!$B$2</f>
        <v>28</v>
      </c>
      <c r="L548" s="17">
        <f>$I548*Ref!$B$3</f>
        <v>8</v>
      </c>
      <c r="M548" s="18">
        <f>$J548*Ref!$B$4</f>
        <v>9</v>
      </c>
      <c r="N548" s="18">
        <f>IF($C548&lt;&gt;"",0,IF($D548&lt;&gt;"",$G548*INDEX(Υλικά!$J$3:$J$130,$F548,1)/INDEX(Υλικά!$E$3:$E$130,$F548,1),0))</f>
        <v>0</v>
      </c>
      <c r="O548" s="19">
        <f t="shared" si="9"/>
        <v>45</v>
      </c>
      <c r="P548" s="3"/>
    </row>
    <row r="549" spans="1:16" x14ac:dyDescent="0.35">
      <c r="A549" s="15">
        <v>44233</v>
      </c>
      <c r="B549" s="7">
        <v>0.58333333333333304</v>
      </c>
      <c r="C549" s="3"/>
      <c r="D549" s="3" t="s">
        <v>66</v>
      </c>
      <c r="E549" s="3" t="str">
        <f>IF(C549&lt;&gt;"",INDEX(ΣυνδΑθρ!$I$2:$I$96,MATCH(C549,ΣυνδΑθρ!$A$2:$A$100,0),1),IF(D549&lt;&gt;"",INDEX(Υλικά!$D$3:$D$140,MATCH(D549,Υλικά!$B$3:$B$140,0),1),""))</f>
        <v>gr</v>
      </c>
      <c r="F549" s="10">
        <f>IF(C549&lt;&gt;"",MATCH($C549,ΣυνδΑθρ!$A$2:$A$100,0),IF(D549&lt;&gt;"",MATCH($D549,Υλικά!$B$3:$B$130,0),0))</f>
        <v>25</v>
      </c>
      <c r="G549" s="3">
        <v>100</v>
      </c>
      <c r="H549" s="16">
        <f>IF($C549&lt;&gt;"",$G549*INDEX(ΣυνδΑθρ!$B$2:$B$96,$F549,1)/INDEX(ΣυνδΑθρ!$J$2:$J$96,$F549,1),IF($D549&lt;&gt;"",$G549*INDEX(Υλικά!$G$3:$G$130,$F549,1)/INDEX(Υλικά!$E$3:$E$130,$F549,1),0))</f>
        <v>10.1</v>
      </c>
      <c r="I549" s="17">
        <f>IF($C549&lt;&gt;"",$G549*INDEX(ΣυνδΑθρ!$C$2:$C$100,$F549,1)/INDEX(ΣυνδΑθρ!$J$2:$J$96,$F549,1),IF($D549&lt;&gt;"",$G549*INDEX(Υλικά!$H$3:$H$130,$F549,1)/INDEX(Υλικά!$E$3:$E$130,$F549,1),0))</f>
        <v>67.2</v>
      </c>
      <c r="J549" s="18">
        <f>IF($C549&lt;&gt;"",$G549*INDEX(ΣυνδΑθρ!$D$2:$D$96,$F549,1)/INDEX(ΣυνδΑθρ!$J$2:$J$96,$F549,1),IF($D549&lt;&gt;"",$G549*INDEX(Υλικά!$I$3:$I$130,$F549,1)/INDEX(Υλικά!$E$3:$E$130,$F549,1),0))</f>
        <v>5.4</v>
      </c>
      <c r="K549" s="16">
        <f>$H549*Ref!$B$2</f>
        <v>40.4</v>
      </c>
      <c r="L549" s="17">
        <f>$I549*Ref!$B$3</f>
        <v>268.8</v>
      </c>
      <c r="M549" s="18">
        <f>$J549*Ref!$B$4</f>
        <v>48.6</v>
      </c>
      <c r="N549" s="18">
        <f>IF($C549&lt;&gt;"",0,IF($D549&lt;&gt;"",$G549*INDEX(Υλικά!$J$3:$J$130,$F549,1)/INDEX(Υλικά!$E$3:$E$130,$F549,1),0))</f>
        <v>0</v>
      </c>
      <c r="O549" s="19">
        <f t="shared" si="9"/>
        <v>357.8</v>
      </c>
      <c r="P549" s="3"/>
    </row>
    <row r="550" spans="1:16" x14ac:dyDescent="0.35">
      <c r="A550" s="15">
        <v>44233</v>
      </c>
      <c r="B550" s="7">
        <v>0.58333333333333304</v>
      </c>
      <c r="C550" s="3"/>
      <c r="D550" s="3" t="s">
        <v>69</v>
      </c>
      <c r="E550" s="3" t="str">
        <f>IF(C550&lt;&gt;"",INDEX(ΣυνδΑθρ!$I$2:$I$96,MATCH(C550,ΣυνδΑθρ!$A$2:$A$100,0),1),IF(D550&lt;&gt;"",INDEX(Υλικά!$D$3:$D$140,MATCH(D550,Υλικά!$B$3:$B$140,0),1),""))</f>
        <v>gr</v>
      </c>
      <c r="F550" s="10">
        <f>IF(C550&lt;&gt;"",MATCH($C550,ΣυνδΑθρ!$A$2:$A$100,0),IF(D550&lt;&gt;"",MATCH($D550,Υλικά!$B$3:$B$130,0),0))</f>
        <v>26</v>
      </c>
      <c r="G550" s="3">
        <v>50</v>
      </c>
      <c r="H550" s="16">
        <f>IF($C550&lt;&gt;"",$G550*INDEX(ΣυνδΑθρ!$B$2:$B$96,$F550,1)/INDEX(ΣυνδΑθρ!$J$2:$J$96,$F550,1),IF($D550&lt;&gt;"",$G550*INDEX(Υλικά!$G$3:$G$130,$F550,1)/INDEX(Υλικά!$E$3:$E$130,$F550,1),0))</f>
        <v>12</v>
      </c>
      <c r="I550" s="17">
        <f>IF($C550&lt;&gt;"",$G550*INDEX(ΣυνδΑθρ!$C$2:$C$100,$F550,1)/INDEX(ΣυνδΑθρ!$J$2:$J$96,$F550,1),IF($D550&lt;&gt;"",$G550*INDEX(Υλικά!$H$3:$H$130,$F550,1)/INDEX(Υλικά!$E$3:$E$130,$F550,1),0))</f>
        <v>0</v>
      </c>
      <c r="J550" s="18">
        <f>IF($C550&lt;&gt;"",$G550*INDEX(ΣυνδΑθρ!$D$2:$D$96,$F550,1)/INDEX(ΣυνδΑθρ!$J$2:$J$96,$F550,1),IF($D550&lt;&gt;"",$G550*INDEX(Υλικά!$I$3:$I$130,$F550,1)/INDEX(Υλικά!$E$3:$E$130,$F550,1),0))</f>
        <v>4</v>
      </c>
      <c r="K550" s="16">
        <f>$H550*Ref!$B$2</f>
        <v>48</v>
      </c>
      <c r="L550" s="17">
        <f>$I550*Ref!$B$3</f>
        <v>0</v>
      </c>
      <c r="M550" s="18">
        <f>$J550*Ref!$B$4</f>
        <v>36</v>
      </c>
      <c r="N550" s="18">
        <f>IF($C550&lt;&gt;"",0,IF($D550&lt;&gt;"",$G550*INDEX(Υλικά!$J$3:$J$130,$F550,1)/INDEX(Υλικά!$E$3:$E$130,$F550,1),0))</f>
        <v>0</v>
      </c>
      <c r="O550" s="19">
        <f t="shared" si="9"/>
        <v>84</v>
      </c>
      <c r="P550" s="3"/>
    </row>
    <row r="551" spans="1:16" x14ac:dyDescent="0.35">
      <c r="A551" s="15">
        <v>44233</v>
      </c>
      <c r="B551" s="7">
        <v>0.85416666666666663</v>
      </c>
      <c r="C551" s="3"/>
      <c r="D551" s="3" t="s">
        <v>148</v>
      </c>
      <c r="E551" s="3" t="str">
        <f>IF(C551&lt;&gt;"",INDEX(ΣυνδΑθρ!$I$2:$I$96,MATCH(C551,ΣυνδΑθρ!$A$2:$A$100,0),1),IF(D551&lt;&gt;"",INDEX(Υλικά!$D$3:$D$140,MATCH(D551,Υλικά!$B$3:$B$140,0),1),""))</f>
        <v>gr</v>
      </c>
      <c r="F551" s="10">
        <f>IF(C551&lt;&gt;"",MATCH($C551,ΣυνδΑθρ!$A$2:$A$100,0),IF(D551&lt;&gt;"",MATCH($D551,Υλικά!$B$3:$B$130,0),0))</f>
        <v>59</v>
      </c>
      <c r="G551" s="3">
        <v>200</v>
      </c>
      <c r="H551" s="16">
        <f>IF($C551&lt;&gt;"",$G551*INDEX(ΣυνδΑθρ!$B$2:$B$96,$F551,1)/INDEX(ΣυνδΑθρ!$J$2:$J$96,$F551,1),IF($D551&lt;&gt;"",$G551*INDEX(Υλικά!$G$3:$G$130,$F551,1)/INDEX(Υλικά!$E$3:$E$130,$F551,1),0))</f>
        <v>2.6</v>
      </c>
      <c r="I551" s="17">
        <f>IF($C551&lt;&gt;"",$G551*INDEX(ΣυνδΑθρ!$C$2:$C$100,$F551,1)/INDEX(ΣυνδΑθρ!$J$2:$J$96,$F551,1),IF($D551&lt;&gt;"",$G551*INDEX(Υλικά!$H$3:$H$130,$F551,1)/INDEX(Υλικά!$E$3:$E$130,$F551,1),0))</f>
        <v>12</v>
      </c>
      <c r="J551" s="18">
        <f>IF($C551&lt;&gt;"",$G551*INDEX(ΣυνδΑθρ!$D$2:$D$96,$F551,1)/INDEX(ΣυνδΑθρ!$J$2:$J$96,$F551,1),IF($D551&lt;&gt;"",$G551*INDEX(Υλικά!$I$3:$I$130,$F551,1)/INDEX(Υλικά!$E$3:$E$130,$F551,1),0))</f>
        <v>0</v>
      </c>
      <c r="K551" s="16">
        <f>$H551*Ref!$B$2</f>
        <v>10.4</v>
      </c>
      <c r="L551" s="17">
        <f>$I551*Ref!$B$3</f>
        <v>48</v>
      </c>
      <c r="M551" s="18">
        <f>$J551*Ref!$B$4</f>
        <v>0</v>
      </c>
      <c r="N551" s="18">
        <f>IF($C551&lt;&gt;"",0,IF($D551&lt;&gt;"",$G551*INDEX(Υλικά!$J$3:$J$130,$F551,1)/INDEX(Υλικά!$E$3:$E$130,$F551,1),0))</f>
        <v>0</v>
      </c>
      <c r="O551" s="19">
        <f t="shared" si="9"/>
        <v>58.4</v>
      </c>
      <c r="P551" s="3"/>
    </row>
    <row r="552" spans="1:16" x14ac:dyDescent="0.35">
      <c r="A552" s="15">
        <v>44233</v>
      </c>
      <c r="B552" s="7">
        <v>0.85416666666666663</v>
      </c>
      <c r="C552" s="3"/>
      <c r="D552" s="3" t="s">
        <v>69</v>
      </c>
      <c r="E552" s="3" t="str">
        <f>IF(C552&lt;&gt;"",INDEX(ΣυνδΑθρ!$I$2:$I$96,MATCH(C552,ΣυνδΑθρ!$A$2:$A$100,0),1),IF(D552&lt;&gt;"",INDEX(Υλικά!$D$3:$D$140,MATCH(D552,Υλικά!$B$3:$B$140,0),1),""))</f>
        <v>gr</v>
      </c>
      <c r="F552" s="10">
        <f>IF(C552&lt;&gt;"",MATCH($C552,ΣυνδΑθρ!$A$2:$A$100,0),IF(D552&lt;&gt;"",MATCH($D552,Υλικά!$B$3:$B$130,0),0))</f>
        <v>26</v>
      </c>
      <c r="G552" s="3">
        <v>100</v>
      </c>
      <c r="H552" s="16">
        <f>IF($C552&lt;&gt;"",$G552*INDEX(ΣυνδΑθρ!$B$2:$B$96,$F552,1)/INDEX(ΣυνδΑθρ!$J$2:$J$96,$F552,1),IF($D552&lt;&gt;"",$G552*INDEX(Υλικά!$G$3:$G$130,$F552,1)/INDEX(Υλικά!$E$3:$E$130,$F552,1),0))</f>
        <v>24</v>
      </c>
      <c r="I552" s="17">
        <f>IF($C552&lt;&gt;"",$G552*INDEX(ΣυνδΑθρ!$C$2:$C$100,$F552,1)/INDEX(ΣυνδΑθρ!$J$2:$J$96,$F552,1),IF($D552&lt;&gt;"",$G552*INDEX(Υλικά!$H$3:$H$130,$F552,1)/INDEX(Υλικά!$E$3:$E$130,$F552,1),0))</f>
        <v>0</v>
      </c>
      <c r="J552" s="18">
        <f>IF($C552&lt;&gt;"",$G552*INDEX(ΣυνδΑθρ!$D$2:$D$96,$F552,1)/INDEX(ΣυνδΑθρ!$J$2:$J$96,$F552,1),IF($D552&lt;&gt;"",$G552*INDEX(Υλικά!$I$3:$I$130,$F552,1)/INDEX(Υλικά!$E$3:$E$130,$F552,1),0))</f>
        <v>8</v>
      </c>
      <c r="K552" s="16">
        <f>$H552*Ref!$B$2</f>
        <v>96</v>
      </c>
      <c r="L552" s="17">
        <f>$I552*Ref!$B$3</f>
        <v>0</v>
      </c>
      <c r="M552" s="18">
        <f>$J552*Ref!$B$4</f>
        <v>72</v>
      </c>
      <c r="N552" s="18">
        <f>IF($C552&lt;&gt;"",0,IF($D552&lt;&gt;"",$G552*INDEX(Υλικά!$J$3:$J$130,$F552,1)/INDEX(Υλικά!$E$3:$E$130,$F552,1),0))</f>
        <v>0</v>
      </c>
      <c r="O552" s="19">
        <f t="shared" si="9"/>
        <v>168</v>
      </c>
      <c r="P552" s="3"/>
    </row>
    <row r="553" spans="1:16" x14ac:dyDescent="0.35">
      <c r="A553" s="15">
        <v>44233</v>
      </c>
      <c r="B553" s="7">
        <v>0.91666666666666663</v>
      </c>
      <c r="C553" s="3"/>
      <c r="D553" s="3" t="s">
        <v>93</v>
      </c>
      <c r="E553" s="3" t="str">
        <f>IF(C553&lt;&gt;"",INDEX(ΣυνδΑθρ!$I$2:$I$96,MATCH(C553,ΣυνδΑθρ!$A$2:$A$100,0),1),IF(D553&lt;&gt;"",INDEX(Υλικά!$D$3:$D$140,MATCH(D553,Υλικά!$B$3:$B$140,0),1),""))</f>
        <v>gr</v>
      </c>
      <c r="F553" s="10">
        <f>IF(C553&lt;&gt;"",MATCH($C553,ΣυνδΑθρ!$A$2:$A$100,0),IF(D553&lt;&gt;"",MATCH($D553,Υλικά!$B$3:$B$130,0),0))</f>
        <v>34</v>
      </c>
      <c r="G553" s="3">
        <v>30</v>
      </c>
      <c r="H553" s="16">
        <f>IF($C553&lt;&gt;"",$G553*INDEX(ΣυνδΑθρ!$B$2:$B$96,$F553,1)/INDEX(ΣυνδΑθρ!$J$2:$J$96,$F553,1),IF($D553&lt;&gt;"",$G553*INDEX(Υλικά!$G$3:$G$130,$F553,1)/INDEX(Υλικά!$E$3:$E$130,$F553,1),0))</f>
        <v>7.44</v>
      </c>
      <c r="I553" s="17">
        <f>IF($C553&lt;&gt;"",$G553*INDEX(ΣυνδΑθρ!$C$2:$C$100,$F553,1)/INDEX(ΣυνδΑθρ!$J$2:$J$96,$F553,1),IF($D553&lt;&gt;"",$G553*INDEX(Υλικά!$H$3:$H$130,$F553,1)/INDEX(Υλικά!$E$3:$E$130,$F553,1),0))</f>
        <v>1.5</v>
      </c>
      <c r="J553" s="18">
        <f>IF($C553&lt;&gt;"",$G553*INDEX(ΣυνδΑθρ!$D$2:$D$96,$F553,1)/INDEX(ΣυνδΑθρ!$J$2:$J$96,$F553,1),IF($D553&lt;&gt;"",$G553*INDEX(Υλικά!$I$3:$I$130,$F553,1)/INDEX(Υλικά!$E$3:$E$130,$F553,1),0))</f>
        <v>15.96</v>
      </c>
      <c r="K553" s="16">
        <f>$H553*Ref!$B$2</f>
        <v>29.76</v>
      </c>
      <c r="L553" s="17">
        <f>$I553*Ref!$B$3</f>
        <v>6</v>
      </c>
      <c r="M553" s="18">
        <f>$J553*Ref!$B$4</f>
        <v>143.64000000000001</v>
      </c>
      <c r="N553" s="18">
        <f>IF($C553&lt;&gt;"",0,IF($D553&lt;&gt;"",$G553*INDEX(Υλικά!$J$3:$J$130,$F553,1)/INDEX(Υλικά!$E$3:$E$130,$F553,1),0))</f>
        <v>0</v>
      </c>
      <c r="O553" s="19">
        <f t="shared" si="9"/>
        <v>179.40000000000003</v>
      </c>
      <c r="P553" s="3"/>
    </row>
    <row r="554" spans="1:16" x14ac:dyDescent="0.35">
      <c r="A554" s="15">
        <v>44233</v>
      </c>
      <c r="B554" s="7">
        <v>0.95833333333333337</v>
      </c>
      <c r="C554" s="3" t="s">
        <v>166</v>
      </c>
      <c r="D554" s="3"/>
      <c r="E554" s="3" t="str">
        <f>IF(C554&lt;&gt;"",INDEX(ΣυνδΑθρ!$I$2:$I$96,MATCH(C554,ΣυνδΑθρ!$A$2:$A$100,0),1),IF(D554&lt;&gt;"",INDEX(Υλικά!$D$3:$D$140,MATCH(D554,Υλικά!$B$3:$B$140,0),1),""))</f>
        <v>gr</v>
      </c>
      <c r="F554" s="10">
        <f>IF(C554&lt;&gt;"",MATCH($C554,ΣυνδΑθρ!$A$2:$A$100,0),IF(D554&lt;&gt;"",MATCH($D554,Υλικά!$B$3:$B$130,0),0))</f>
        <v>19</v>
      </c>
      <c r="G554" s="3">
        <v>30</v>
      </c>
      <c r="H554" s="16">
        <f>IF($C554&lt;&gt;"",$G554*INDEX(ΣυνδΑθρ!$B$2:$B$96,$F554,1)/INDEX(ΣυνδΑθρ!$J$2:$J$96,$F554,1),IF($D554&lt;&gt;"",$G554*INDEX(Υλικά!$G$3:$G$130,$F554,1)/INDEX(Υλικά!$E$3:$E$130,$F554,1),0))</f>
        <v>2.1921428571428572</v>
      </c>
      <c r="I554" s="17">
        <f>IF($C554&lt;&gt;"",$G554*INDEX(ΣυνδΑθρ!$C$2:$C$100,$F554,1)/INDEX(ΣυνδΑθρ!$J$2:$J$96,$F554,1),IF($D554&lt;&gt;"",$G554*INDEX(Υλικά!$H$3:$H$130,$F554,1)/INDEX(Υλικά!$E$3:$E$130,$F554,1),0))</f>
        <v>13.949999999999998</v>
      </c>
      <c r="J554" s="18">
        <f>IF($C554&lt;&gt;"",$G554*INDEX(ΣυνδΑθρ!$D$2:$D$96,$F554,1)/INDEX(ΣυνδΑθρ!$J$2:$J$96,$F554,1),IF($D554&lt;&gt;"",$G554*INDEX(Υλικά!$I$3:$I$130,$F554,1)/INDEX(Υλικά!$E$3:$E$130,$F554,1),0))</f>
        <v>0.25071428571428572</v>
      </c>
      <c r="K554" s="16">
        <f>$H554*Ref!$B$2</f>
        <v>8.7685714285714287</v>
      </c>
      <c r="L554" s="17">
        <f>$I554*Ref!$B$3</f>
        <v>55.79999999999999</v>
      </c>
      <c r="M554" s="18">
        <f>$J554*Ref!$B$4</f>
        <v>2.2564285714285717</v>
      </c>
      <c r="N554" s="18">
        <f>IF($C554&lt;&gt;"",0,IF($D554&lt;&gt;"",$G554*INDEX(Υλικά!$J$3:$J$130,$F554,1)/INDEX(Υλικά!$E$3:$E$130,$F554,1),0))</f>
        <v>0</v>
      </c>
      <c r="O554" s="19">
        <f t="shared" si="9"/>
        <v>66.824999999999989</v>
      </c>
      <c r="P554" s="3"/>
    </row>
    <row r="555" spans="1:16" x14ac:dyDescent="0.35">
      <c r="A555" s="15">
        <v>44234</v>
      </c>
      <c r="B555" s="7">
        <v>0.39583333333333331</v>
      </c>
      <c r="C555" s="3" t="s">
        <v>166</v>
      </c>
      <c r="D555" s="3"/>
      <c r="E555" s="3" t="str">
        <f>IF(C555&lt;&gt;"",INDEX(ΣυνδΑθρ!$I$2:$I$96,MATCH(C555,ΣυνδΑθρ!$A$2:$A$100,0),1),IF(D555&lt;&gt;"",INDEX(Υλικά!$D$3:$D$140,MATCH(D555,Υλικά!$B$3:$B$140,0),1),""))</f>
        <v>gr</v>
      </c>
      <c r="F555" s="10">
        <f>IF(C555&lt;&gt;"",MATCH($C555,ΣυνδΑθρ!$A$2:$A$100,0),IF(D555&lt;&gt;"",MATCH($D555,Υλικά!$B$3:$B$130,0),0))</f>
        <v>19</v>
      </c>
      <c r="G555" s="3">
        <v>100</v>
      </c>
      <c r="H555" s="16">
        <f>IF($C555&lt;&gt;"",$G555*INDEX(ΣυνδΑθρ!$B$2:$B$96,$F555,1)/INDEX(ΣυνδΑθρ!$J$2:$J$96,$F555,1),IF($D555&lt;&gt;"",$G555*INDEX(Υλικά!$G$3:$G$130,$F555,1)/INDEX(Υλικά!$E$3:$E$130,$F555,1),0))</f>
        <v>7.3071428571428569</v>
      </c>
      <c r="I555" s="17">
        <f>IF($C555&lt;&gt;"",$G555*INDEX(ΣυνδΑθρ!$C$2:$C$100,$F555,1)/INDEX(ΣυνδΑθρ!$J$2:$J$96,$F555,1),IF($D555&lt;&gt;"",$G555*INDEX(Υλικά!$H$3:$H$130,$F555,1)/INDEX(Υλικά!$E$3:$E$130,$F555,1),0))</f>
        <v>46.499999999999993</v>
      </c>
      <c r="J555" s="18">
        <f>IF($C555&lt;&gt;"",$G555*INDEX(ΣυνδΑθρ!$D$2:$D$96,$F555,1)/INDEX(ΣυνδΑθρ!$J$2:$J$96,$F555,1),IF($D555&lt;&gt;"",$G555*INDEX(Υλικά!$I$3:$I$130,$F555,1)/INDEX(Υλικά!$E$3:$E$130,$F555,1),0))</f>
        <v>0.83571428571428585</v>
      </c>
      <c r="K555" s="16">
        <f>$H555*Ref!$B$2</f>
        <v>29.228571428571428</v>
      </c>
      <c r="L555" s="17">
        <f>$I555*Ref!$B$3</f>
        <v>185.99999999999997</v>
      </c>
      <c r="M555" s="18">
        <f>$J555*Ref!$B$4</f>
        <v>7.5214285714285722</v>
      </c>
      <c r="N555" s="18">
        <f>IF($C555&lt;&gt;"",0,IF($D555&lt;&gt;"",$G555*INDEX(Υλικά!$J$3:$J$130,$F555,1)/INDEX(Υλικά!$E$3:$E$130,$F555,1),0))</f>
        <v>0</v>
      </c>
      <c r="O555" s="19">
        <f t="shared" si="9"/>
        <v>222.74999999999997</v>
      </c>
      <c r="P555" s="3"/>
    </row>
    <row r="556" spans="1:16" x14ac:dyDescent="0.35">
      <c r="A556" s="15">
        <v>44234</v>
      </c>
      <c r="B556" s="7">
        <v>0.39583333333333331</v>
      </c>
      <c r="C556" s="3"/>
      <c r="D556" s="3" t="s">
        <v>58</v>
      </c>
      <c r="E556" s="3" t="str">
        <f>IF(C556&lt;&gt;"",INDEX(ΣυνδΑθρ!$I$2:$I$96,MATCH(C556,ΣυνδΑθρ!$A$2:$A$100,0),1),IF(D556&lt;&gt;"",INDEX(Υλικά!$D$3:$D$140,MATCH(D556,Υλικά!$B$3:$B$140,0),1),""))</f>
        <v>gr</v>
      </c>
      <c r="F556" s="10">
        <f>IF(C556&lt;&gt;"",MATCH($C556,ΣυνδΑθρ!$A$2:$A$100,0),IF(D556&lt;&gt;"",MATCH($D556,Υλικά!$B$3:$B$130,0),0))</f>
        <v>12</v>
      </c>
      <c r="G556" s="3">
        <v>250</v>
      </c>
      <c r="H556" s="16">
        <f>IF($C556&lt;&gt;"",$G556*INDEX(ΣυνδΑθρ!$B$2:$B$96,$F556,1)/INDEX(ΣυνδΑθρ!$J$2:$J$96,$F556,1),IF($D556&lt;&gt;"",$G556*INDEX(Υλικά!$G$3:$G$130,$F556,1)/INDEX(Υλικά!$E$3:$E$130,$F556,1),0))</f>
        <v>8.25</v>
      </c>
      <c r="I556" s="17">
        <f>IF($C556&lt;&gt;"",$G556*INDEX(ΣυνδΑθρ!$C$2:$C$100,$F556,1)/INDEX(ΣυνδΑθρ!$J$2:$J$96,$F556,1),IF($D556&lt;&gt;"",$G556*INDEX(Υλικά!$H$3:$H$130,$F556,1)/INDEX(Υλικά!$E$3:$E$130,$F556,1),0))</f>
        <v>11.75</v>
      </c>
      <c r="J556" s="18">
        <f>IF($C556&lt;&gt;"",$G556*INDEX(ΣυνδΑθρ!$D$2:$D$96,$F556,1)/INDEX(ΣυνδΑθρ!$J$2:$J$96,$F556,1),IF($D556&lt;&gt;"",$G556*INDEX(Υλικά!$I$3:$I$130,$F556,1)/INDEX(Υλικά!$E$3:$E$130,$F556,1),0))</f>
        <v>3.75</v>
      </c>
      <c r="K556" s="16">
        <f>$H556*Ref!$B$2</f>
        <v>33</v>
      </c>
      <c r="L556" s="17">
        <f>$I556*Ref!$B$3</f>
        <v>47</v>
      </c>
      <c r="M556" s="18">
        <f>$J556*Ref!$B$4</f>
        <v>33.75</v>
      </c>
      <c r="N556" s="18">
        <f>IF($C556&lt;&gt;"",0,IF($D556&lt;&gt;"",$G556*INDEX(Υλικά!$J$3:$J$130,$F556,1)/INDEX(Υλικά!$E$3:$E$130,$F556,1),0))</f>
        <v>0</v>
      </c>
      <c r="O556" s="19">
        <f t="shared" si="9"/>
        <v>113.75</v>
      </c>
      <c r="P556" s="3"/>
    </row>
    <row r="557" spans="1:16" x14ac:dyDescent="0.35">
      <c r="A557" s="15">
        <v>44234</v>
      </c>
      <c r="B557" s="7">
        <v>0.39583333333333298</v>
      </c>
      <c r="C557" s="3"/>
      <c r="D557" s="3" t="s">
        <v>14</v>
      </c>
      <c r="E557" s="3" t="str">
        <f>IF(C557&lt;&gt;"",INDEX(ΣυνδΑθρ!$I$2:$I$96,MATCH(C557,ΣυνδΑθρ!$A$2:$A$100,0),1),IF(D557&lt;&gt;"",INDEX(Υλικά!$D$3:$D$140,MATCH(D557,Υλικά!$B$3:$B$140,0),1),""))</f>
        <v>slc</v>
      </c>
      <c r="F557" s="10">
        <f>IF(C557&lt;&gt;"",MATCH($C557,ΣυνδΑθρ!$A$2:$A$100,0),IF(D557&lt;&gt;"",MATCH($D557,Υλικά!$B$3:$B$130,0),0))</f>
        <v>7</v>
      </c>
      <c r="G557" s="3">
        <v>3</v>
      </c>
      <c r="H557" s="16">
        <f>IF($C557&lt;&gt;"",$G557*INDEX(ΣυνδΑθρ!$B$2:$B$96,$F557,1)/INDEX(ΣυνδΑθρ!$J$2:$J$96,$F557,1),IF($D557&lt;&gt;"",$G557*INDEX(Υλικά!$G$3:$G$130,$F557,1)/INDEX(Υλικά!$E$3:$E$130,$F557,1),0))</f>
        <v>8.3999999999999986</v>
      </c>
      <c r="I557" s="17">
        <f>IF($C557&lt;&gt;"",$G557*INDEX(ΣυνδΑθρ!$C$2:$C$100,$F557,1)/INDEX(ΣυνδΑθρ!$J$2:$J$96,$F557,1),IF($D557&lt;&gt;"",$G557*INDEX(Υλικά!$H$3:$H$130,$F557,1)/INDEX(Υλικά!$E$3:$E$130,$F557,1),0))</f>
        <v>2.4000000000000004</v>
      </c>
      <c r="J557" s="18">
        <f>IF($C557&lt;&gt;"",$G557*INDEX(ΣυνδΑθρ!$D$2:$D$96,$F557,1)/INDEX(ΣυνδΑθρ!$J$2:$J$96,$F557,1),IF($D557&lt;&gt;"",$G557*INDEX(Υλικά!$I$3:$I$130,$F557,1)/INDEX(Υλικά!$E$3:$E$130,$F557,1),0))</f>
        <v>1.2000000000000002</v>
      </c>
      <c r="K557" s="16">
        <f>$H557*Ref!$B$2</f>
        <v>33.599999999999994</v>
      </c>
      <c r="L557" s="17">
        <f>$I557*Ref!$B$3</f>
        <v>9.6000000000000014</v>
      </c>
      <c r="M557" s="18">
        <f>$J557*Ref!$B$4</f>
        <v>10.8</v>
      </c>
      <c r="N557" s="18">
        <f>IF($C557&lt;&gt;"",0,IF($D557&lt;&gt;"",$G557*INDEX(Υλικά!$J$3:$J$130,$F557,1)/INDEX(Υλικά!$E$3:$E$130,$F557,1),0))</f>
        <v>0</v>
      </c>
      <c r="O557" s="19">
        <f t="shared" si="9"/>
        <v>54</v>
      </c>
      <c r="P557" s="3"/>
    </row>
    <row r="558" spans="1:16" x14ac:dyDescent="0.35">
      <c r="A558" s="15">
        <v>44234</v>
      </c>
      <c r="B558" s="7">
        <v>0.60416666666666663</v>
      </c>
      <c r="C558" s="3"/>
      <c r="D558" s="3" t="s">
        <v>148</v>
      </c>
      <c r="E558" s="3" t="str">
        <f>IF(C558&lt;&gt;"",INDEX(ΣυνδΑθρ!$I$2:$I$96,MATCH(C558,ΣυνδΑθρ!$A$2:$A$100,0),1),IF(D558&lt;&gt;"",INDEX(Υλικά!$D$3:$D$140,MATCH(D558,Υλικά!$B$3:$B$140,0),1),""))</f>
        <v>gr</v>
      </c>
      <c r="F558" s="10">
        <f>IF(C558&lt;&gt;"",MATCH($C558,ΣυνδΑθρ!$A$2:$A$100,0),IF(D558&lt;&gt;"",MATCH($D558,Υλικά!$B$3:$B$130,0),0))</f>
        <v>59</v>
      </c>
      <c r="G558" s="3">
        <v>150</v>
      </c>
      <c r="H558" s="16">
        <f>IF($C558&lt;&gt;"",$G558*INDEX(ΣυνδΑθρ!$B$2:$B$96,$F558,1)/INDEX(ΣυνδΑθρ!$J$2:$J$96,$F558,1),IF($D558&lt;&gt;"",$G558*INDEX(Υλικά!$G$3:$G$130,$F558,1)/INDEX(Υλικά!$E$3:$E$130,$F558,1),0))</f>
        <v>1.95</v>
      </c>
      <c r="I558" s="17">
        <f>IF($C558&lt;&gt;"",$G558*INDEX(ΣυνδΑθρ!$C$2:$C$100,$F558,1)/INDEX(ΣυνδΑθρ!$J$2:$J$96,$F558,1),IF($D558&lt;&gt;"",$G558*INDEX(Υλικά!$H$3:$H$130,$F558,1)/INDEX(Υλικά!$E$3:$E$130,$F558,1),0))</f>
        <v>9</v>
      </c>
      <c r="J558" s="18">
        <f>IF($C558&lt;&gt;"",$G558*INDEX(ΣυνδΑθρ!$D$2:$D$96,$F558,1)/INDEX(ΣυνδΑθρ!$J$2:$J$96,$F558,1),IF($D558&lt;&gt;"",$G558*INDEX(Υλικά!$I$3:$I$130,$F558,1)/INDEX(Υλικά!$E$3:$E$130,$F558,1),0))</f>
        <v>0</v>
      </c>
      <c r="K558" s="16">
        <f>$H558*Ref!$B$2</f>
        <v>7.8</v>
      </c>
      <c r="L558" s="17">
        <f>$I558*Ref!$B$3</f>
        <v>36</v>
      </c>
      <c r="M558" s="18">
        <f>$J558*Ref!$B$4</f>
        <v>0</v>
      </c>
      <c r="N558" s="18">
        <f>IF($C558&lt;&gt;"",0,IF($D558&lt;&gt;"",$G558*INDEX(Υλικά!$J$3:$J$130,$F558,1)/INDEX(Υλικά!$E$3:$E$130,$F558,1),0))</f>
        <v>0</v>
      </c>
      <c r="O558" s="19">
        <f t="shared" si="9"/>
        <v>43.8</v>
      </c>
      <c r="P558" s="3"/>
    </row>
    <row r="559" spans="1:16" x14ac:dyDescent="0.35">
      <c r="A559" s="15">
        <v>44234</v>
      </c>
      <c r="B559" s="7">
        <v>0.60416666666666663</v>
      </c>
      <c r="C559" s="3"/>
      <c r="D559" s="3" t="s">
        <v>120</v>
      </c>
      <c r="E559" s="3" t="str">
        <f>IF(C559&lt;&gt;"",INDEX(ΣυνδΑθρ!$I$2:$I$96,MATCH(C559,ΣυνδΑθρ!$A$2:$A$100,0),1),IF(D559&lt;&gt;"",INDEX(Υλικά!$D$3:$D$140,MATCH(D559,Υλικά!$B$3:$B$140,0),1),""))</f>
        <v>gr</v>
      </c>
      <c r="F559" s="10">
        <f>IF(C559&lt;&gt;"",MATCH($C559,ΣυνδΑθρ!$A$2:$A$100,0),IF(D559&lt;&gt;"",MATCH($D559,Υλικά!$B$3:$B$130,0),0))</f>
        <v>45</v>
      </c>
      <c r="G559" s="3">
        <v>50</v>
      </c>
      <c r="H559" s="16">
        <f>IF($C559&lt;&gt;"",$G559*INDEX(ΣυνδΑθρ!$B$2:$B$96,$F559,1)/INDEX(ΣυνδΑθρ!$J$2:$J$96,$F559,1),IF($D559&lt;&gt;"",$G559*INDEX(Υλικά!$G$3:$G$130,$F559,1)/INDEX(Υλικά!$E$3:$E$130,$F559,1),0))</f>
        <v>0.55000000000000004</v>
      </c>
      <c r="I559" s="17">
        <f>IF($C559&lt;&gt;"",$G559*INDEX(ΣυνδΑθρ!$C$2:$C$100,$F559,1)/INDEX(ΣυνδΑθρ!$J$2:$J$96,$F559,1),IF($D559&lt;&gt;"",$G559*INDEX(Υλικά!$H$3:$H$130,$F559,1)/INDEX(Υλικά!$E$3:$E$130,$F559,1),0))</f>
        <v>4.8499999999999996</v>
      </c>
      <c r="J559" s="18">
        <f>IF($C559&lt;&gt;"",$G559*INDEX(ΣυνδΑθρ!$D$2:$D$96,$F559,1)/INDEX(ΣυνδΑθρ!$J$2:$J$96,$F559,1),IF($D559&lt;&gt;"",$G559*INDEX(Υλικά!$I$3:$I$130,$F559,1)/INDEX(Υλικά!$E$3:$E$130,$F559,1),0))</f>
        <v>0.1</v>
      </c>
      <c r="K559" s="16">
        <f>$H559*Ref!$B$2</f>
        <v>2.2000000000000002</v>
      </c>
      <c r="L559" s="17">
        <f>$I559*Ref!$B$3</f>
        <v>19.399999999999999</v>
      </c>
      <c r="M559" s="18">
        <f>$J559*Ref!$B$4</f>
        <v>0.9</v>
      </c>
      <c r="N559" s="18">
        <f>IF($C559&lt;&gt;"",0,IF($D559&lt;&gt;"",$G559*INDEX(Υλικά!$J$3:$J$130,$F559,1)/INDEX(Υλικά!$E$3:$E$130,$F559,1),0))</f>
        <v>0</v>
      </c>
      <c r="O559" s="19">
        <f t="shared" si="9"/>
        <v>22.499999999999996</v>
      </c>
      <c r="P559" s="3"/>
    </row>
    <row r="560" spans="1:16" x14ac:dyDescent="0.35">
      <c r="A560" s="15">
        <v>44234</v>
      </c>
      <c r="B560" s="7">
        <v>0.60416666666666696</v>
      </c>
      <c r="C560" s="3"/>
      <c r="D560" s="3" t="s">
        <v>69</v>
      </c>
      <c r="E560" s="3" t="str">
        <f>IF(C560&lt;&gt;"",INDEX(ΣυνδΑθρ!$I$2:$I$96,MATCH(C560,ΣυνδΑθρ!$A$2:$A$100,0),1),IF(D560&lt;&gt;"",INDEX(Υλικά!$D$3:$D$140,MATCH(D560,Υλικά!$B$3:$B$140,0),1),""))</f>
        <v>gr</v>
      </c>
      <c r="F560" s="10">
        <f>IF(C560&lt;&gt;"",MATCH($C560,ΣυνδΑθρ!$A$2:$A$100,0),IF(D560&lt;&gt;"",MATCH($D560,Υλικά!$B$3:$B$130,0),0))</f>
        <v>26</v>
      </c>
      <c r="G560" s="3">
        <v>200</v>
      </c>
      <c r="H560" s="16">
        <f>IF($C560&lt;&gt;"",$G560*INDEX(ΣυνδΑθρ!$B$2:$B$96,$F560,1)/INDEX(ΣυνδΑθρ!$J$2:$J$96,$F560,1),IF($D560&lt;&gt;"",$G560*INDEX(Υλικά!$G$3:$G$130,$F560,1)/INDEX(Υλικά!$E$3:$E$130,$F560,1),0))</f>
        <v>48</v>
      </c>
      <c r="I560" s="17">
        <f>IF($C560&lt;&gt;"",$G560*INDEX(ΣυνδΑθρ!$C$2:$C$100,$F560,1)/INDEX(ΣυνδΑθρ!$J$2:$J$96,$F560,1),IF($D560&lt;&gt;"",$G560*INDEX(Υλικά!$H$3:$H$130,$F560,1)/INDEX(Υλικά!$E$3:$E$130,$F560,1),0))</f>
        <v>0</v>
      </c>
      <c r="J560" s="18">
        <f>IF($C560&lt;&gt;"",$G560*INDEX(ΣυνδΑθρ!$D$2:$D$96,$F560,1)/INDEX(ΣυνδΑθρ!$J$2:$J$96,$F560,1),IF($D560&lt;&gt;"",$G560*INDEX(Υλικά!$I$3:$I$130,$F560,1)/INDEX(Υλικά!$E$3:$E$130,$F560,1),0))</f>
        <v>16</v>
      </c>
      <c r="K560" s="16">
        <f>$H560*Ref!$B$2</f>
        <v>192</v>
      </c>
      <c r="L560" s="17">
        <f>$I560*Ref!$B$3</f>
        <v>0</v>
      </c>
      <c r="M560" s="18">
        <f>$J560*Ref!$B$4</f>
        <v>144</v>
      </c>
      <c r="N560" s="18">
        <f>IF($C560&lt;&gt;"",0,IF($D560&lt;&gt;"",$G560*INDEX(Υλικά!$J$3:$J$130,$F560,1)/INDEX(Υλικά!$E$3:$E$130,$F560,1),0))</f>
        <v>0</v>
      </c>
      <c r="O560" s="19">
        <f t="shared" si="9"/>
        <v>336</v>
      </c>
      <c r="P560" s="3"/>
    </row>
    <row r="561" spans="1:16" x14ac:dyDescent="0.35">
      <c r="A561" s="15">
        <v>44234</v>
      </c>
      <c r="B561" s="7">
        <v>0.60416666666666696</v>
      </c>
      <c r="C561" s="3"/>
      <c r="D561" s="3" t="s">
        <v>199</v>
      </c>
      <c r="E561" s="3" t="str">
        <f>IF(C561&lt;&gt;"",INDEX(ΣυνδΑθρ!$I$2:$I$96,MATCH(C561,ΣυνδΑθρ!$A$2:$A$100,0),1),IF(D561&lt;&gt;"",INDEX(Υλικά!$D$3:$D$140,MATCH(D561,Υλικά!$B$3:$B$140,0),1),""))</f>
        <v>gr</v>
      </c>
      <c r="F561" s="10">
        <f>IF(C561&lt;&gt;"",MATCH($C561,ΣυνδΑθρ!$A$2:$A$100,0),IF(D561&lt;&gt;"",MATCH($D561,Υλικά!$B$3:$B$130,0),0))</f>
        <v>90</v>
      </c>
      <c r="G561" s="3">
        <v>80</v>
      </c>
      <c r="H561" s="16">
        <f>IF($C561&lt;&gt;"",$G561*INDEX(ΣυνδΑθρ!$B$2:$B$96,$F561,1)/INDEX(ΣυνδΑθρ!$J$2:$J$96,$F561,1),IF($D561&lt;&gt;"",$G561*INDEX(Υλικά!$G$3:$G$130,$F561,1)/INDEX(Υλικά!$E$3:$E$130,$F561,1),0))</f>
        <v>10.24</v>
      </c>
      <c r="I561" s="17">
        <f>IF($C561&lt;&gt;"",$G561*INDEX(ΣυνδΑθρ!$C$2:$C$100,$F561,1)/INDEX(ΣυνδΑθρ!$J$2:$J$96,$F561,1),IF($D561&lt;&gt;"",$G561*INDEX(Υλικά!$H$3:$H$130,$F561,1)/INDEX(Υλικά!$E$3:$E$130,$F561,1),0))</f>
        <v>54.16</v>
      </c>
      <c r="J561" s="18">
        <f>IF($C561&lt;&gt;"",$G561*INDEX(ΣυνδΑθρ!$D$2:$D$96,$F561,1)/INDEX(ΣυνδΑθρ!$J$2:$J$96,$F561,1),IF($D561&lt;&gt;"",$G561*INDEX(Υλικά!$I$3:$I$130,$F561,1)/INDEX(Υλικά!$E$3:$E$130,$F561,1),0))</f>
        <v>1.68</v>
      </c>
      <c r="K561" s="16">
        <f>$H561*Ref!$B$2</f>
        <v>40.96</v>
      </c>
      <c r="L561" s="17">
        <f>$I561*Ref!$B$3</f>
        <v>216.64</v>
      </c>
      <c r="M561" s="18">
        <f>$J561*Ref!$B$4</f>
        <v>15.12</v>
      </c>
      <c r="N561" s="18">
        <f>IF($C561&lt;&gt;"",0,IF($D561&lt;&gt;"",$G561*INDEX(Υλικά!$J$3:$J$130,$F561,1)/INDEX(Υλικά!$E$3:$E$130,$F561,1),0))</f>
        <v>0</v>
      </c>
      <c r="O561" s="19">
        <f t="shared" si="9"/>
        <v>272.71999999999997</v>
      </c>
      <c r="P561" s="3"/>
    </row>
    <row r="562" spans="1:16" x14ac:dyDescent="0.35">
      <c r="A562" s="15">
        <v>44234</v>
      </c>
      <c r="B562" s="7">
        <v>0.60416666666666663</v>
      </c>
      <c r="C562" s="3"/>
      <c r="D562" s="3" t="s">
        <v>158</v>
      </c>
      <c r="E562" s="3" t="str">
        <f>IF(C562&lt;&gt;"",INDEX(ΣυνδΑθρ!$I$2:$I$96,MATCH(C562,ΣυνδΑθρ!$A$2:$A$100,0),1),IF(D562&lt;&gt;"",INDEX(Υλικά!$D$3:$D$140,MATCH(D562,Υλικά!$B$3:$B$140,0),1),""))</f>
        <v>gr</v>
      </c>
      <c r="F562" s="10">
        <f>IF(C562&lt;&gt;"",MATCH($C562,ΣυνδΑθρ!$A$2:$A$100,0),IF(D562&lt;&gt;"",MATCH($D562,Υλικά!$B$3:$B$130,0),0))</f>
        <v>65</v>
      </c>
      <c r="G562" s="3">
        <v>10</v>
      </c>
      <c r="H562" s="16">
        <f>IF($C562&lt;&gt;"",$G562*INDEX(ΣυνδΑθρ!$B$2:$B$96,$F562,1)/INDEX(ΣυνδΑθρ!$J$2:$J$96,$F562,1),IF($D562&lt;&gt;"",$G562*INDEX(Υλικά!$G$3:$G$130,$F562,1)/INDEX(Υλικά!$E$3:$E$130,$F562,1),0))</f>
        <v>3</v>
      </c>
      <c r="I562" s="17">
        <f>IF($C562&lt;&gt;"",$G562*INDEX(ΣυνδΑθρ!$C$2:$C$100,$F562,1)/INDEX(ΣυνδΑθρ!$J$2:$J$96,$F562,1),IF($D562&lt;&gt;"",$G562*INDEX(Υλικά!$H$3:$H$130,$F562,1)/INDEX(Υλικά!$E$3:$E$130,$F562,1),0))</f>
        <v>0</v>
      </c>
      <c r="J562" s="18">
        <f>IF($C562&lt;&gt;"",$G562*INDEX(ΣυνδΑθρ!$D$2:$D$96,$F562,1)/INDEX(ΣυνδΑθρ!$J$2:$J$96,$F562,1),IF($D562&lt;&gt;"",$G562*INDEX(Υλικά!$I$3:$I$130,$F562,1)/INDEX(Υλικά!$E$3:$E$130,$F562,1),0))</f>
        <v>3.4</v>
      </c>
      <c r="K562" s="16">
        <f>$H562*Ref!$B$2</f>
        <v>12</v>
      </c>
      <c r="L562" s="17">
        <f>$I562*Ref!$B$3</f>
        <v>0</v>
      </c>
      <c r="M562" s="18">
        <f>$J562*Ref!$B$4</f>
        <v>30.599999999999998</v>
      </c>
      <c r="N562" s="18">
        <f>IF($C562&lt;&gt;"",0,IF($D562&lt;&gt;"",$G562*INDEX(Υλικά!$J$3:$J$130,$F562,1)/INDEX(Υλικά!$E$3:$E$130,$F562,1),0))</f>
        <v>0</v>
      </c>
      <c r="O562" s="19">
        <f t="shared" si="9"/>
        <v>42.599999999999994</v>
      </c>
      <c r="P562" s="3"/>
    </row>
    <row r="563" spans="1:16" x14ac:dyDescent="0.35">
      <c r="A563" s="15">
        <v>44234</v>
      </c>
      <c r="B563" s="7">
        <v>0.72916666666666663</v>
      </c>
      <c r="C563" s="3"/>
      <c r="D563" s="3" t="s">
        <v>133</v>
      </c>
      <c r="E563" s="3" t="str">
        <f>IF(C563&lt;&gt;"",INDEX(ΣυνδΑθρ!$I$2:$I$96,MATCH(C563,ΣυνδΑθρ!$A$2:$A$100,0),1),IF(D563&lt;&gt;"",INDEX(Υλικά!$D$3:$D$140,MATCH(D563,Υλικά!$B$3:$B$140,0),1),""))</f>
        <v>gr</v>
      </c>
      <c r="F563" s="10">
        <f>IF(C563&lt;&gt;"",MATCH($C563,ΣυνδΑθρ!$A$2:$A$100,0),IF(D563&lt;&gt;"",MATCH($D563,Υλικά!$B$3:$B$130,0),0))</f>
        <v>52</v>
      </c>
      <c r="G563" s="3">
        <v>25</v>
      </c>
      <c r="H563" s="16">
        <f>IF($C563&lt;&gt;"",$G563*INDEX(ΣυνδΑθρ!$B$2:$B$96,$F563,1)/INDEX(ΣυνδΑθρ!$J$2:$J$96,$F563,1),IF($D563&lt;&gt;"",$G563*INDEX(Υλικά!$G$3:$G$130,$F563,1)/INDEX(Υλικά!$E$3:$E$130,$F563,1),0))</f>
        <v>1.1000000000000001</v>
      </c>
      <c r="I563" s="17">
        <f>IF($C563&lt;&gt;"",$G563*INDEX(ΣυνδΑθρ!$C$2:$C$100,$F563,1)/INDEX(ΣυνδΑθρ!$J$2:$J$96,$F563,1),IF($D563&lt;&gt;"",$G563*INDEX(Υλικά!$H$3:$H$130,$F563,1)/INDEX(Υλικά!$E$3:$E$130,$F563,1),0))</f>
        <v>13.625</v>
      </c>
      <c r="J563" s="18">
        <f>IF($C563&lt;&gt;"",$G563*INDEX(ΣυνδΑθρ!$D$2:$D$96,$F563,1)/INDEX(ΣυνδΑθρ!$J$2:$J$96,$F563,1),IF($D563&lt;&gt;"",$G563*INDEX(Υλικά!$I$3:$I$130,$F563,1)/INDEX(Υλικά!$E$3:$E$130,$F563,1),0))</f>
        <v>7.625</v>
      </c>
      <c r="K563" s="16">
        <f>$H563*Ref!$B$2</f>
        <v>4.4000000000000004</v>
      </c>
      <c r="L563" s="17">
        <f>$I563*Ref!$B$3</f>
        <v>54.5</v>
      </c>
      <c r="M563" s="18">
        <f>$J563*Ref!$B$4</f>
        <v>68.625</v>
      </c>
      <c r="N563" s="18">
        <f>IF($C563&lt;&gt;"",0,IF($D563&lt;&gt;"",$G563*INDEX(Υλικά!$J$3:$J$130,$F563,1)/INDEX(Υλικά!$E$3:$E$130,$F563,1),0))</f>
        <v>0</v>
      </c>
      <c r="O563" s="19">
        <f t="shared" si="9"/>
        <v>127.52500000000001</v>
      </c>
      <c r="P563" s="3"/>
    </row>
    <row r="564" spans="1:16" x14ac:dyDescent="0.35">
      <c r="A564" s="15">
        <v>44234</v>
      </c>
      <c r="B564" s="7">
        <v>0.84375</v>
      </c>
      <c r="C564" s="3" t="s">
        <v>183</v>
      </c>
      <c r="D564" s="3"/>
      <c r="E564" s="3" t="str">
        <f>IF(C564&lt;&gt;"",INDEX(ΣυνδΑθρ!$I$2:$I$96,MATCH(C564,ΣυνδΑθρ!$A$2:$A$100,0),1),IF(D564&lt;&gt;"",INDEX(Υλικά!$D$3:$D$140,MATCH(D564,Υλικά!$B$3:$B$140,0),1),""))</f>
        <v>gr</v>
      </c>
      <c r="F564" s="10">
        <f>IF(C564&lt;&gt;"",MATCH($C564,ΣυνδΑθρ!$A$2:$A$100,0),IF(D564&lt;&gt;"",MATCH($D564,Υλικά!$B$3:$B$130,0),0))</f>
        <v>24</v>
      </c>
      <c r="G564" s="3">
        <v>50</v>
      </c>
      <c r="H564" s="16">
        <f>IF($C564&lt;&gt;"",$G564*INDEX(ΣυνδΑθρ!$B$2:$B$96,$F564,1)/INDEX(ΣυνδΑθρ!$J$2:$J$96,$F564,1),IF($D564&lt;&gt;"",$G564*INDEX(Υλικά!$G$3:$G$130,$F564,1)/INDEX(Υλικά!$E$3:$E$130,$F564,1),0))</f>
        <v>4.3521739130434787</v>
      </c>
      <c r="I564" s="17">
        <f>IF($C564&lt;&gt;"",$G564*INDEX(ΣυνδΑθρ!$C$2:$C$100,$F564,1)/INDEX(ΣυνδΑθρ!$J$2:$J$96,$F564,1),IF($D564&lt;&gt;"",$G564*INDEX(Υλικά!$H$3:$H$130,$F564,1)/INDEX(Υλικά!$E$3:$E$130,$F564,1),0))</f>
        <v>5.853478260869565</v>
      </c>
      <c r="J564" s="18">
        <f>IF($C564&lt;&gt;"",$G564*INDEX(ΣυνδΑθρ!$D$2:$D$96,$F564,1)/INDEX(ΣυνδΑθρ!$J$2:$J$96,$F564,1),IF($D564&lt;&gt;"",$G564*INDEX(Υλικά!$I$3:$I$130,$F564,1)/INDEX(Υλικά!$E$3:$E$130,$F564,1),0))</f>
        <v>8.5152173913043487</v>
      </c>
      <c r="K564" s="16">
        <f>$H564*Ref!$B$2</f>
        <v>17.408695652173915</v>
      </c>
      <c r="L564" s="17">
        <f>$I564*Ref!$B$3</f>
        <v>23.41391304347826</v>
      </c>
      <c r="M564" s="18">
        <f>$J564*Ref!$B$4</f>
        <v>76.636956521739137</v>
      </c>
      <c r="N564" s="18">
        <f>IF($C564&lt;&gt;"",0,IF($D564&lt;&gt;"",$G564*INDEX(Υλικά!$J$3:$J$130,$F564,1)/INDEX(Υλικά!$E$3:$E$130,$F564,1),0))</f>
        <v>0</v>
      </c>
      <c r="O564" s="19">
        <f t="shared" si="9"/>
        <v>117.45956521739132</v>
      </c>
      <c r="P564" s="3"/>
    </row>
    <row r="565" spans="1:16" x14ac:dyDescent="0.35">
      <c r="A565" s="15">
        <v>44234</v>
      </c>
      <c r="B565" s="7">
        <v>0.875</v>
      </c>
      <c r="C565" s="3"/>
      <c r="D565" s="3" t="s">
        <v>158</v>
      </c>
      <c r="E565" s="3" t="str">
        <f>IF(C565&lt;&gt;"",INDEX(ΣυνδΑθρ!$I$2:$I$96,MATCH(C565,ΣυνδΑθρ!$A$2:$A$100,0),1),IF(D565&lt;&gt;"",INDEX(Υλικά!$D$3:$D$140,MATCH(D565,Υλικά!$B$3:$B$140,0),1),""))</f>
        <v>gr</v>
      </c>
      <c r="F565" s="10">
        <f>IF(C565&lt;&gt;"",MATCH($C565,ΣυνδΑθρ!$A$2:$A$100,0),IF(D565&lt;&gt;"",MATCH($D565,Υλικά!$B$3:$B$130,0),0))</f>
        <v>65</v>
      </c>
      <c r="G565" s="3">
        <v>40</v>
      </c>
      <c r="H565" s="16">
        <f>IF($C565&lt;&gt;"",$G565*INDEX(ΣυνδΑθρ!$B$2:$B$96,$F565,1)/INDEX(ΣυνδΑθρ!$J$2:$J$96,$F565,1),IF($D565&lt;&gt;"",$G565*INDEX(Υλικά!$G$3:$G$130,$F565,1)/INDEX(Υλικά!$E$3:$E$130,$F565,1),0))</f>
        <v>12</v>
      </c>
      <c r="I565" s="17">
        <f>IF($C565&lt;&gt;"",$G565*INDEX(ΣυνδΑθρ!$C$2:$C$100,$F565,1)/INDEX(ΣυνδΑθρ!$J$2:$J$96,$F565,1),IF($D565&lt;&gt;"",$G565*INDEX(Υλικά!$H$3:$H$130,$F565,1)/INDEX(Υλικά!$E$3:$E$130,$F565,1),0))</f>
        <v>0</v>
      </c>
      <c r="J565" s="18">
        <f>IF($C565&lt;&gt;"",$G565*INDEX(ΣυνδΑθρ!$D$2:$D$96,$F565,1)/INDEX(ΣυνδΑθρ!$J$2:$J$96,$F565,1),IF($D565&lt;&gt;"",$G565*INDEX(Υλικά!$I$3:$I$130,$F565,1)/INDEX(Υλικά!$E$3:$E$130,$F565,1),0))</f>
        <v>13.6</v>
      </c>
      <c r="K565" s="16">
        <f>$H565*Ref!$B$2</f>
        <v>48</v>
      </c>
      <c r="L565" s="17">
        <f>$I565*Ref!$B$3</f>
        <v>0</v>
      </c>
      <c r="M565" s="18">
        <f>$J565*Ref!$B$4</f>
        <v>122.39999999999999</v>
      </c>
      <c r="N565" s="18">
        <f>IF($C565&lt;&gt;"",0,IF($D565&lt;&gt;"",$G565*INDEX(Υλικά!$J$3:$J$130,$F565,1)/INDEX(Υλικά!$E$3:$E$130,$F565,1),0))</f>
        <v>0</v>
      </c>
      <c r="O565" s="19">
        <f t="shared" si="9"/>
        <v>170.39999999999998</v>
      </c>
      <c r="P565" s="3"/>
    </row>
    <row r="566" spans="1:16" x14ac:dyDescent="0.35">
      <c r="A566" s="15">
        <v>44234</v>
      </c>
      <c r="B566" s="7">
        <v>0.89583333333333337</v>
      </c>
      <c r="C566" s="3"/>
      <c r="D566" s="3" t="s">
        <v>187</v>
      </c>
      <c r="E566" s="3" t="str">
        <f>IF(C566&lt;&gt;"",INDEX(ΣυνδΑθρ!$I$2:$I$96,MATCH(C566,ΣυνδΑθρ!$A$2:$A$100,0),1),IF(D566&lt;&gt;"",INDEX(Υλικά!$D$3:$D$140,MATCH(D566,Υλικά!$B$3:$B$140,0),1),""))</f>
        <v>gr</v>
      </c>
      <c r="F566" s="10">
        <f>IF(C566&lt;&gt;"",MATCH($C566,ΣυνδΑθρ!$A$2:$A$100,0),IF(D566&lt;&gt;"",MATCH($D566,Υλικά!$B$3:$B$130,0),0))</f>
        <v>84</v>
      </c>
      <c r="G566" s="3">
        <v>150</v>
      </c>
      <c r="H566" s="16">
        <f>IF($C566&lt;&gt;"",$G566*INDEX(ΣυνδΑθρ!$B$2:$B$96,$F566,1)/INDEX(ΣυνδΑθρ!$J$2:$J$96,$F566,1),IF($D566&lt;&gt;"",$G566*INDEX(Υλικά!$G$3:$G$130,$F566,1)/INDEX(Υλικά!$E$3:$E$130,$F566,1),0))</f>
        <v>1.05</v>
      </c>
      <c r="I566" s="17">
        <f>IF($C566&lt;&gt;"",$G566*INDEX(ΣυνδΑθρ!$C$2:$C$100,$F566,1)/INDEX(ΣυνδΑθρ!$J$2:$J$96,$F566,1),IF($D566&lt;&gt;"",$G566*INDEX(Υλικά!$H$3:$H$130,$F566,1)/INDEX(Υλικά!$E$3:$E$130,$F566,1),0))</f>
        <v>18</v>
      </c>
      <c r="J566" s="18">
        <f>IF($C566&lt;&gt;"",$G566*INDEX(ΣυνδΑθρ!$D$2:$D$96,$F566,1)/INDEX(ΣυνδΑθρ!$J$2:$J$96,$F566,1),IF($D566&lt;&gt;"",$G566*INDEX(Υλικά!$I$3:$I$130,$F566,1)/INDEX(Υλικά!$E$3:$E$130,$F566,1),0))</f>
        <v>0.3</v>
      </c>
      <c r="K566" s="16">
        <f>$H566*Ref!$B$2</f>
        <v>4.2</v>
      </c>
      <c r="L566" s="17">
        <f>$I566*Ref!$B$3</f>
        <v>72</v>
      </c>
      <c r="M566" s="18">
        <f>$J566*Ref!$B$4</f>
        <v>2.6999999999999997</v>
      </c>
      <c r="N566" s="18">
        <f>IF($C566&lt;&gt;"",0,IF($D566&lt;&gt;"",$G566*INDEX(Υλικά!$J$3:$J$130,$F566,1)/INDEX(Υλικά!$E$3:$E$130,$F566,1),0))</f>
        <v>0</v>
      </c>
      <c r="O566" s="19">
        <f t="shared" si="9"/>
        <v>78.900000000000006</v>
      </c>
      <c r="P566" s="3"/>
    </row>
    <row r="567" spans="1:16" x14ac:dyDescent="0.35">
      <c r="A567" s="15">
        <v>44234</v>
      </c>
      <c r="B567" s="7">
        <v>0.89583333333333337</v>
      </c>
      <c r="C567" s="3"/>
      <c r="D567" s="3" t="s">
        <v>32</v>
      </c>
      <c r="E567" s="3" t="str">
        <f>IF(C567&lt;&gt;"",INDEX(ΣυνδΑθρ!$I$2:$I$96,MATCH(C567,ΣυνδΑθρ!$A$2:$A$100,0),1),IF(D567&lt;&gt;"",INDEX(Υλικά!$D$3:$D$140,MATCH(D567,Υλικά!$B$3:$B$140,0),1),""))</f>
        <v>gr</v>
      </c>
      <c r="F567" s="10">
        <f>IF(C567&lt;&gt;"",MATCH($C567,ΣυνδΑθρ!$A$2:$A$100,0),IF(D567&lt;&gt;"",MATCH($D567,Υλικά!$B$3:$B$130,0),0))</f>
        <v>14</v>
      </c>
      <c r="G567" s="3">
        <v>150</v>
      </c>
      <c r="H567" s="16">
        <f>IF($C567&lt;&gt;"",$G567*INDEX(ΣυνδΑθρ!$B$2:$B$96,$F567,1)/INDEX(ΣυνδΑθρ!$J$2:$J$96,$F567,1),IF($D567&lt;&gt;"",$G567*INDEX(Υλικά!$G$3:$G$130,$F567,1)/INDEX(Υλικά!$E$3:$E$130,$F567,1),0))</f>
        <v>12</v>
      </c>
      <c r="I567" s="17">
        <f>IF($C567&lt;&gt;"",$G567*INDEX(ΣυνδΑθρ!$C$2:$C$100,$F567,1)/INDEX(ΣυνδΑθρ!$J$2:$J$96,$F567,1),IF($D567&lt;&gt;"",$G567*INDEX(Υλικά!$H$3:$H$130,$F567,1)/INDEX(Υλικά!$E$3:$E$130,$F567,1),0))</f>
        <v>6</v>
      </c>
      <c r="J567" s="18">
        <f>IF($C567&lt;&gt;"",$G567*INDEX(ΣυνδΑθρ!$D$2:$D$96,$F567,1)/INDEX(ΣυνδΑθρ!$J$2:$J$96,$F567,1),IF($D567&lt;&gt;"",$G567*INDEX(Υλικά!$I$3:$I$130,$F567,1)/INDEX(Υλικά!$E$3:$E$130,$F567,1),0))</f>
        <v>3</v>
      </c>
      <c r="K567" s="16">
        <f>$H567*Ref!$B$2</f>
        <v>48</v>
      </c>
      <c r="L567" s="17">
        <f>$I567*Ref!$B$3</f>
        <v>24</v>
      </c>
      <c r="M567" s="18">
        <f>$J567*Ref!$B$4</f>
        <v>27</v>
      </c>
      <c r="N567" s="18">
        <f>IF($C567&lt;&gt;"",0,IF($D567&lt;&gt;"",$G567*INDEX(Υλικά!$J$3:$J$130,$F567,1)/INDEX(Υλικά!$E$3:$E$130,$F567,1),0))</f>
        <v>0</v>
      </c>
      <c r="O567" s="19">
        <f t="shared" si="9"/>
        <v>99</v>
      </c>
      <c r="P567" s="3"/>
    </row>
    <row r="568" spans="1:16" x14ac:dyDescent="0.35">
      <c r="A568" s="15">
        <v>44235</v>
      </c>
      <c r="B568" s="7">
        <v>0.35416666666666669</v>
      </c>
      <c r="C568" s="3"/>
      <c r="D568" s="3" t="s">
        <v>58</v>
      </c>
      <c r="E568" s="3" t="str">
        <f>IF(C568&lt;&gt;"",INDEX(ΣυνδΑθρ!$I$2:$I$96,MATCH(C568,ΣυνδΑθρ!$A$2:$A$100,0),1),IF(D568&lt;&gt;"",INDEX(Υλικά!$D$3:$D$140,MATCH(D568,Υλικά!$B$3:$B$140,0),1),""))</f>
        <v>gr</v>
      </c>
      <c r="F568" s="10">
        <f>IF(C568&lt;&gt;"",MATCH($C568,ΣυνδΑθρ!$A$2:$A$100,0),IF(D568&lt;&gt;"",MATCH($D568,Υλικά!$B$3:$B$130,0),0))</f>
        <v>12</v>
      </c>
      <c r="G568" s="3">
        <v>250</v>
      </c>
      <c r="H568" s="16">
        <f>IF($C568&lt;&gt;"",$G568*INDEX(ΣυνδΑθρ!$B$2:$B$96,$F568,1)/INDEX(ΣυνδΑθρ!$J$2:$J$96,$F568,1),IF($D568&lt;&gt;"",$G568*INDEX(Υλικά!$G$3:$G$130,$F568,1)/INDEX(Υλικά!$E$3:$E$130,$F568,1),0))</f>
        <v>8.25</v>
      </c>
      <c r="I568" s="17">
        <f>IF($C568&lt;&gt;"",$G568*INDEX(ΣυνδΑθρ!$C$2:$C$100,$F568,1)/INDEX(ΣυνδΑθρ!$J$2:$J$96,$F568,1),IF($D568&lt;&gt;"",$G568*INDEX(Υλικά!$H$3:$H$130,$F568,1)/INDEX(Υλικά!$E$3:$E$130,$F568,1),0))</f>
        <v>11.75</v>
      </c>
      <c r="J568" s="18">
        <f>IF($C568&lt;&gt;"",$G568*INDEX(ΣυνδΑθρ!$D$2:$D$96,$F568,1)/INDEX(ΣυνδΑθρ!$J$2:$J$96,$F568,1),IF($D568&lt;&gt;"",$G568*INDEX(Υλικά!$I$3:$I$130,$F568,1)/INDEX(Υλικά!$E$3:$E$130,$F568,1),0))</f>
        <v>3.75</v>
      </c>
      <c r="K568" s="16">
        <f>$H568*Ref!$B$2</f>
        <v>33</v>
      </c>
      <c r="L568" s="17">
        <f>$I568*Ref!$B$3</f>
        <v>47</v>
      </c>
      <c r="M568" s="18">
        <f>$J568*Ref!$B$4</f>
        <v>33.75</v>
      </c>
      <c r="N568" s="18">
        <f>IF($C568&lt;&gt;"",0,IF($D568&lt;&gt;"",$G568*INDEX(Υλικά!$J$3:$J$130,$F568,1)/INDEX(Υλικά!$E$3:$E$130,$F568,1),0))</f>
        <v>0</v>
      </c>
      <c r="O568" s="19">
        <f t="shared" si="9"/>
        <v>113.75</v>
      </c>
      <c r="P568" s="3"/>
    </row>
    <row r="569" spans="1:16" x14ac:dyDescent="0.35">
      <c r="A569" s="15">
        <v>44235</v>
      </c>
      <c r="B569" s="7">
        <v>0.35416666666666669</v>
      </c>
      <c r="C569" s="3" t="s">
        <v>166</v>
      </c>
      <c r="D569" s="3"/>
      <c r="E569" s="3" t="str">
        <f>IF(C569&lt;&gt;"",INDEX(ΣυνδΑθρ!$I$2:$I$96,MATCH(C569,ΣυνδΑθρ!$A$2:$A$100,0),1),IF(D569&lt;&gt;"",INDEX(Υλικά!$D$3:$D$140,MATCH(D569,Υλικά!$B$3:$B$140,0),1),""))</f>
        <v>gr</v>
      </c>
      <c r="F569" s="10">
        <f>IF(C569&lt;&gt;"",MATCH($C569,ΣυνδΑθρ!$A$2:$A$100,0),IF(D569&lt;&gt;"",MATCH($D569,Υλικά!$B$3:$B$130,0),0))</f>
        <v>19</v>
      </c>
      <c r="G569" s="3">
        <v>100</v>
      </c>
      <c r="H569" s="16">
        <f>IF($C569&lt;&gt;"",$G569*INDEX(ΣυνδΑθρ!$B$2:$B$96,$F569,1)/INDEX(ΣυνδΑθρ!$J$2:$J$96,$F569,1),IF($D569&lt;&gt;"",$G569*INDEX(Υλικά!$G$3:$G$130,$F569,1)/INDEX(Υλικά!$E$3:$E$130,$F569,1),0))</f>
        <v>7.3071428571428569</v>
      </c>
      <c r="I569" s="17">
        <f>IF($C569&lt;&gt;"",$G569*INDEX(ΣυνδΑθρ!$C$2:$C$100,$F569,1)/INDEX(ΣυνδΑθρ!$J$2:$J$96,$F569,1),IF($D569&lt;&gt;"",$G569*INDEX(Υλικά!$H$3:$H$130,$F569,1)/INDEX(Υλικά!$E$3:$E$130,$F569,1),0))</f>
        <v>46.499999999999993</v>
      </c>
      <c r="J569" s="18">
        <f>IF($C569&lt;&gt;"",$G569*INDEX(ΣυνδΑθρ!$D$2:$D$96,$F569,1)/INDEX(ΣυνδΑθρ!$J$2:$J$96,$F569,1),IF($D569&lt;&gt;"",$G569*INDEX(Υλικά!$I$3:$I$130,$F569,1)/INDEX(Υλικά!$E$3:$E$130,$F569,1),0))</f>
        <v>0.83571428571428585</v>
      </c>
      <c r="K569" s="16">
        <f>$H569*Ref!$B$2</f>
        <v>29.228571428571428</v>
      </c>
      <c r="L569" s="17">
        <f>$I569*Ref!$B$3</f>
        <v>185.99999999999997</v>
      </c>
      <c r="M569" s="18">
        <f>$J569*Ref!$B$4</f>
        <v>7.5214285714285722</v>
      </c>
      <c r="N569" s="18">
        <f>IF($C569&lt;&gt;"",0,IF($D569&lt;&gt;"",$G569*INDEX(Υλικά!$J$3:$J$130,$F569,1)/INDEX(Υλικά!$E$3:$E$130,$F569,1),0))</f>
        <v>0</v>
      </c>
      <c r="O569" s="19">
        <f t="shared" si="9"/>
        <v>222.74999999999997</v>
      </c>
      <c r="P569" s="3"/>
    </row>
    <row r="570" spans="1:16" x14ac:dyDescent="0.35">
      <c r="A570" s="15">
        <v>44235</v>
      </c>
      <c r="B570" s="7">
        <v>0.35416666666666669</v>
      </c>
      <c r="C570" s="3"/>
      <c r="D570" s="3" t="s">
        <v>14</v>
      </c>
      <c r="E570" s="3" t="str">
        <f>IF(C570&lt;&gt;"",INDEX(ΣυνδΑθρ!$I$2:$I$96,MATCH(C570,ΣυνδΑθρ!$A$2:$A$100,0),1),IF(D570&lt;&gt;"",INDEX(Υλικά!$D$3:$D$140,MATCH(D570,Υλικά!$B$3:$B$140,0),1),""))</f>
        <v>slc</v>
      </c>
      <c r="F570" s="10">
        <f>IF(C570&lt;&gt;"",MATCH($C570,ΣυνδΑθρ!$A$2:$A$100,0),IF(D570&lt;&gt;"",MATCH($D570,Υλικά!$B$3:$B$130,0),0))</f>
        <v>7</v>
      </c>
      <c r="G570" s="3">
        <v>3</v>
      </c>
      <c r="H570" s="16">
        <f>IF($C570&lt;&gt;"",$G570*INDEX(ΣυνδΑθρ!$B$2:$B$96,$F570,1)/INDEX(ΣυνδΑθρ!$J$2:$J$96,$F570,1),IF($D570&lt;&gt;"",$G570*INDEX(Υλικά!$G$3:$G$130,$F570,1)/INDEX(Υλικά!$E$3:$E$130,$F570,1),0))</f>
        <v>8.3999999999999986</v>
      </c>
      <c r="I570" s="17">
        <f>IF($C570&lt;&gt;"",$G570*INDEX(ΣυνδΑθρ!$C$2:$C$100,$F570,1)/INDEX(ΣυνδΑθρ!$J$2:$J$96,$F570,1),IF($D570&lt;&gt;"",$G570*INDEX(Υλικά!$H$3:$H$130,$F570,1)/INDEX(Υλικά!$E$3:$E$130,$F570,1),0))</f>
        <v>2.4000000000000004</v>
      </c>
      <c r="J570" s="18">
        <f>IF($C570&lt;&gt;"",$G570*INDEX(ΣυνδΑθρ!$D$2:$D$96,$F570,1)/INDEX(ΣυνδΑθρ!$J$2:$J$96,$F570,1),IF($D570&lt;&gt;"",$G570*INDEX(Υλικά!$I$3:$I$130,$F570,1)/INDEX(Υλικά!$E$3:$E$130,$F570,1),0))</f>
        <v>1.2000000000000002</v>
      </c>
      <c r="K570" s="16">
        <f>$H570*Ref!$B$2</f>
        <v>33.599999999999994</v>
      </c>
      <c r="L570" s="17">
        <f>$I570*Ref!$B$3</f>
        <v>9.6000000000000014</v>
      </c>
      <c r="M570" s="18">
        <f>$J570*Ref!$B$4</f>
        <v>10.8</v>
      </c>
      <c r="N570" s="18">
        <f>IF($C570&lt;&gt;"",0,IF($D570&lt;&gt;"",$G570*INDEX(Υλικά!$J$3:$J$130,$F570,1)/INDEX(Υλικά!$E$3:$E$130,$F570,1),0))</f>
        <v>0</v>
      </c>
      <c r="O570" s="19">
        <f t="shared" si="9"/>
        <v>54</v>
      </c>
      <c r="P570" s="3"/>
    </row>
    <row r="571" spans="1:16" x14ac:dyDescent="0.35">
      <c r="A571" s="15">
        <v>44235</v>
      </c>
      <c r="B571" s="7">
        <v>0.52083333333333337</v>
      </c>
      <c r="C571" s="3" t="s">
        <v>183</v>
      </c>
      <c r="D571" s="3"/>
      <c r="E571" s="3" t="str">
        <f>IF(C571&lt;&gt;"",INDEX(ΣυνδΑθρ!$I$2:$I$96,MATCH(C571,ΣυνδΑθρ!$A$2:$A$100,0),1),IF(D571&lt;&gt;"",INDEX(Υλικά!$D$3:$D$140,MATCH(D571,Υλικά!$B$3:$B$140,0),1),""))</f>
        <v>gr</v>
      </c>
      <c r="F571" s="10">
        <f>IF(C571&lt;&gt;"",MATCH($C571,ΣυνδΑθρ!$A$2:$A$100,0),IF(D571&lt;&gt;"",MATCH($D571,Υλικά!$B$3:$B$130,0),0))</f>
        <v>24</v>
      </c>
      <c r="G571" s="3">
        <v>50</v>
      </c>
      <c r="H571" s="16">
        <f>IF($C571&lt;&gt;"",$G571*INDEX(ΣυνδΑθρ!$B$2:$B$96,$F571,1)/INDEX(ΣυνδΑθρ!$J$2:$J$96,$F571,1),IF($D571&lt;&gt;"",$G571*INDEX(Υλικά!$G$3:$G$130,$F571,1)/INDEX(Υλικά!$E$3:$E$130,$F571,1),0))</f>
        <v>4.3521739130434787</v>
      </c>
      <c r="I571" s="17">
        <f>IF($C571&lt;&gt;"",$G571*INDEX(ΣυνδΑθρ!$C$2:$C$100,$F571,1)/INDEX(ΣυνδΑθρ!$J$2:$J$96,$F571,1),IF($D571&lt;&gt;"",$G571*INDEX(Υλικά!$H$3:$H$130,$F571,1)/INDEX(Υλικά!$E$3:$E$130,$F571,1),0))</f>
        <v>5.853478260869565</v>
      </c>
      <c r="J571" s="18">
        <f>IF($C571&lt;&gt;"",$G571*INDEX(ΣυνδΑθρ!$D$2:$D$96,$F571,1)/INDEX(ΣυνδΑθρ!$J$2:$J$96,$F571,1),IF($D571&lt;&gt;"",$G571*INDEX(Υλικά!$I$3:$I$130,$F571,1)/INDEX(Υλικά!$E$3:$E$130,$F571,1),0))</f>
        <v>8.5152173913043487</v>
      </c>
      <c r="K571" s="16">
        <f>$H571*Ref!$B$2</f>
        <v>17.408695652173915</v>
      </c>
      <c r="L571" s="17">
        <f>$I571*Ref!$B$3</f>
        <v>23.41391304347826</v>
      </c>
      <c r="M571" s="18">
        <f>$J571*Ref!$B$4</f>
        <v>76.636956521739137</v>
      </c>
      <c r="N571" s="18">
        <f>IF($C571&lt;&gt;"",0,IF($D571&lt;&gt;"",$G571*INDEX(Υλικά!$J$3:$J$130,$F571,1)/INDEX(Υλικά!$E$3:$E$130,$F571,1),0))</f>
        <v>0</v>
      </c>
      <c r="O571" s="19">
        <f t="shared" si="9"/>
        <v>117.45956521739132</v>
      </c>
      <c r="P571" s="3"/>
    </row>
    <row r="572" spans="1:16" x14ac:dyDescent="0.35">
      <c r="A572" s="15">
        <v>44235</v>
      </c>
      <c r="B572" s="7">
        <v>0.58333333333333337</v>
      </c>
      <c r="C572" s="3"/>
      <c r="D572" s="3" t="s">
        <v>199</v>
      </c>
      <c r="E572" s="3" t="str">
        <f>IF(C572&lt;&gt;"",INDEX(ΣυνδΑθρ!$I$2:$I$96,MATCH(C572,ΣυνδΑθρ!$A$2:$A$100,0),1),IF(D572&lt;&gt;"",INDEX(Υλικά!$D$3:$D$140,MATCH(D572,Υλικά!$B$3:$B$140,0),1),""))</f>
        <v>gr</v>
      </c>
      <c r="F572" s="10">
        <f>IF(C572&lt;&gt;"",MATCH($C572,ΣυνδΑθρ!$A$2:$A$100,0),IF(D572&lt;&gt;"",MATCH($D572,Υλικά!$B$3:$B$130,0),0))</f>
        <v>90</v>
      </c>
      <c r="G572" s="3">
        <v>80</v>
      </c>
      <c r="H572" s="16">
        <f>IF($C572&lt;&gt;"",$G572*INDEX(ΣυνδΑθρ!$B$2:$B$96,$F572,1)/INDEX(ΣυνδΑθρ!$J$2:$J$96,$F572,1),IF($D572&lt;&gt;"",$G572*INDEX(Υλικά!$G$3:$G$130,$F572,1)/INDEX(Υλικά!$E$3:$E$130,$F572,1),0))</f>
        <v>10.24</v>
      </c>
      <c r="I572" s="17">
        <f>IF($C572&lt;&gt;"",$G572*INDEX(ΣυνδΑθρ!$C$2:$C$100,$F572,1)/INDEX(ΣυνδΑθρ!$J$2:$J$96,$F572,1),IF($D572&lt;&gt;"",$G572*INDEX(Υλικά!$H$3:$H$130,$F572,1)/INDEX(Υλικά!$E$3:$E$130,$F572,1),0))</f>
        <v>54.16</v>
      </c>
      <c r="J572" s="18">
        <f>IF($C572&lt;&gt;"",$G572*INDEX(ΣυνδΑθρ!$D$2:$D$96,$F572,1)/INDEX(ΣυνδΑθρ!$J$2:$J$96,$F572,1),IF($D572&lt;&gt;"",$G572*INDEX(Υλικά!$I$3:$I$130,$F572,1)/INDEX(Υλικά!$E$3:$E$130,$F572,1),0))</f>
        <v>1.68</v>
      </c>
      <c r="K572" s="16">
        <f>$H572*Ref!$B$2</f>
        <v>40.96</v>
      </c>
      <c r="L572" s="17">
        <f>$I572*Ref!$B$3</f>
        <v>216.64</v>
      </c>
      <c r="M572" s="18">
        <f>$J572*Ref!$B$4</f>
        <v>15.12</v>
      </c>
      <c r="N572" s="18">
        <f>IF($C572&lt;&gt;"",0,IF($D572&lt;&gt;"",$G572*INDEX(Υλικά!$J$3:$J$130,$F572,1)/INDEX(Υλικά!$E$3:$E$130,$F572,1),0))</f>
        <v>0</v>
      </c>
      <c r="O572" s="19">
        <f t="shared" si="9"/>
        <v>272.71999999999997</v>
      </c>
      <c r="P572" s="3"/>
    </row>
    <row r="573" spans="1:16" x14ac:dyDescent="0.35">
      <c r="A573" s="15">
        <v>44235</v>
      </c>
      <c r="B573" s="7">
        <v>0.58333333333333337</v>
      </c>
      <c r="C573" s="3"/>
      <c r="D573" s="3" t="s">
        <v>69</v>
      </c>
      <c r="E573" s="3" t="str">
        <f>IF(C573&lt;&gt;"",INDEX(ΣυνδΑθρ!$I$2:$I$96,MATCH(C573,ΣυνδΑθρ!$A$2:$A$100,0),1),IF(D573&lt;&gt;"",INDEX(Υλικά!$D$3:$D$140,MATCH(D573,Υλικά!$B$3:$B$140,0),1),""))</f>
        <v>gr</v>
      </c>
      <c r="F573" s="10">
        <f>IF(C573&lt;&gt;"",MATCH($C573,ΣυνδΑθρ!$A$2:$A$100,0),IF(D573&lt;&gt;"",MATCH($D573,Υλικά!$B$3:$B$130,0),0))</f>
        <v>26</v>
      </c>
      <c r="G573" s="3">
        <v>200</v>
      </c>
      <c r="H573" s="16">
        <f>IF($C573&lt;&gt;"",$G573*INDEX(ΣυνδΑθρ!$B$2:$B$96,$F573,1)/INDEX(ΣυνδΑθρ!$J$2:$J$96,$F573,1),IF($D573&lt;&gt;"",$G573*INDEX(Υλικά!$G$3:$G$130,$F573,1)/INDEX(Υλικά!$E$3:$E$130,$F573,1),0))</f>
        <v>48</v>
      </c>
      <c r="I573" s="17">
        <f>IF($C573&lt;&gt;"",$G573*INDEX(ΣυνδΑθρ!$C$2:$C$100,$F573,1)/INDEX(ΣυνδΑθρ!$J$2:$J$96,$F573,1),IF($D573&lt;&gt;"",$G573*INDEX(Υλικά!$H$3:$H$130,$F573,1)/INDEX(Υλικά!$E$3:$E$130,$F573,1),0))</f>
        <v>0</v>
      </c>
      <c r="J573" s="18">
        <f>IF($C573&lt;&gt;"",$G573*INDEX(ΣυνδΑθρ!$D$2:$D$96,$F573,1)/INDEX(ΣυνδΑθρ!$J$2:$J$96,$F573,1),IF($D573&lt;&gt;"",$G573*INDEX(Υλικά!$I$3:$I$130,$F573,1)/INDEX(Υλικά!$E$3:$E$130,$F573,1),0))</f>
        <v>16</v>
      </c>
      <c r="K573" s="16">
        <f>$H573*Ref!$B$2</f>
        <v>192</v>
      </c>
      <c r="L573" s="17">
        <f>$I573*Ref!$B$3</f>
        <v>0</v>
      </c>
      <c r="M573" s="18">
        <f>$J573*Ref!$B$4</f>
        <v>144</v>
      </c>
      <c r="N573" s="18">
        <f>IF($C573&lt;&gt;"",0,IF($D573&lt;&gt;"",$G573*INDEX(Υλικά!$J$3:$J$130,$F573,1)/INDEX(Υλικά!$E$3:$E$130,$F573,1),0))</f>
        <v>0</v>
      </c>
      <c r="O573" s="19">
        <f t="shared" si="9"/>
        <v>336</v>
      </c>
      <c r="P573" s="3"/>
    </row>
    <row r="574" spans="1:16" x14ac:dyDescent="0.35">
      <c r="A574" s="15">
        <v>44235</v>
      </c>
      <c r="B574" s="7">
        <v>0.875</v>
      </c>
      <c r="C574" s="3"/>
      <c r="D574" s="3" t="s">
        <v>9</v>
      </c>
      <c r="E574" s="3" t="str">
        <f>IF(C574&lt;&gt;"",INDEX(ΣυνδΑθρ!$I$2:$I$96,MATCH(C574,ΣυνδΑθρ!$A$2:$A$100,0),1),IF(D574&lt;&gt;"",INDEX(Υλικά!$D$3:$D$140,MATCH(D574,Υλικά!$B$3:$B$140,0),1),""))</f>
        <v>gr</v>
      </c>
      <c r="F574" s="10">
        <f>IF(C574&lt;&gt;"",MATCH($C574,ΣυνδΑθρ!$A$2:$A$100,0),IF(D574&lt;&gt;"",MATCH($D574,Υλικά!$B$3:$B$130,0),0))</f>
        <v>4</v>
      </c>
      <c r="G574" s="3">
        <v>20</v>
      </c>
      <c r="H574" s="16">
        <f>IF($C574&lt;&gt;"",$G574*INDEX(ΣυνδΑθρ!$B$2:$B$96,$F574,1)/INDEX(ΣυνδΑθρ!$J$2:$J$96,$F574,1),IF($D574&lt;&gt;"",$G574*INDEX(Υλικά!$G$3:$G$130,$F574,1)/INDEX(Υλικά!$E$3:$E$130,$F574,1),0))</f>
        <v>1.42</v>
      </c>
      <c r="I574" s="17">
        <f>IF($C574&lt;&gt;"",$G574*INDEX(ΣυνδΑθρ!$C$2:$C$100,$F574,1)/INDEX(ΣυνδΑθρ!$J$2:$J$96,$F574,1),IF($D574&lt;&gt;"",$G574*INDEX(Υλικά!$H$3:$H$130,$F574,1)/INDEX(Υλικά!$E$3:$E$130,$F574,1),0))</f>
        <v>16</v>
      </c>
      <c r="J574" s="18">
        <f>IF($C574&lt;&gt;"",$G574*INDEX(ΣυνδΑθρ!$D$2:$D$96,$F574,1)/INDEX(ΣυνδΑθρ!$J$2:$J$96,$F574,1),IF($D574&lt;&gt;"",$G574*INDEX(Υλικά!$I$3:$I$130,$F574,1)/INDEX(Υλικά!$E$3:$E$130,$F574,1),0))</f>
        <v>0.14000000000000001</v>
      </c>
      <c r="K574" s="16">
        <f>$H574*Ref!$B$2</f>
        <v>5.68</v>
      </c>
      <c r="L574" s="17">
        <f>$I574*Ref!$B$3</f>
        <v>64</v>
      </c>
      <c r="M574" s="18">
        <f>$J574*Ref!$B$4</f>
        <v>1.2600000000000002</v>
      </c>
      <c r="N574" s="18">
        <f>IF($C574&lt;&gt;"",0,IF($D574&lt;&gt;"",$G574*INDEX(Υλικά!$J$3:$J$130,$F574,1)/INDEX(Υλικά!$E$3:$E$130,$F574,1),0))</f>
        <v>0</v>
      </c>
      <c r="O574" s="19">
        <f t="shared" si="9"/>
        <v>70.940000000000012</v>
      </c>
      <c r="P574" s="3"/>
    </row>
    <row r="575" spans="1:16" x14ac:dyDescent="0.35">
      <c r="A575" s="15">
        <v>44235</v>
      </c>
      <c r="B575" s="7">
        <v>0.875</v>
      </c>
      <c r="C575" s="3"/>
      <c r="D575" s="3" t="s">
        <v>8</v>
      </c>
      <c r="E575" s="3" t="str">
        <f>IF(C575&lt;&gt;"",INDEX(ΣυνδΑθρ!$I$2:$I$96,MATCH(C575,ΣυνδΑθρ!$A$2:$A$100,0),1),IF(D575&lt;&gt;"",INDEX(Υλικά!$D$3:$D$140,MATCH(D575,Υλικά!$B$3:$B$140,0),1),""))</f>
        <v>gr</v>
      </c>
      <c r="F575" s="10">
        <f>IF(C575&lt;&gt;"",MATCH($C575,ΣυνδΑθρ!$A$2:$A$100,0),IF(D575&lt;&gt;"",MATCH($D575,Υλικά!$B$3:$B$130,0),0))</f>
        <v>3</v>
      </c>
      <c r="G575" s="3">
        <v>10</v>
      </c>
      <c r="H575" s="16">
        <f>IF($C575&lt;&gt;"",$G575*INDEX(ΣυνδΑθρ!$B$2:$B$96,$F575,1)/INDEX(ΣυνδΑθρ!$J$2:$J$96,$F575,1),IF($D575&lt;&gt;"",$G575*INDEX(Υλικά!$G$3:$G$130,$F575,1)/INDEX(Υλικά!$E$3:$E$130,$F575,1),0))</f>
        <v>0</v>
      </c>
      <c r="I575" s="17">
        <f>IF($C575&lt;&gt;"",$G575*INDEX(ΣυνδΑθρ!$C$2:$C$100,$F575,1)/INDEX(ΣυνδΑθρ!$J$2:$J$96,$F575,1),IF($D575&lt;&gt;"",$G575*INDEX(Υλικά!$H$3:$H$130,$F575,1)/INDEX(Υλικά!$E$3:$E$130,$F575,1),0))</f>
        <v>0</v>
      </c>
      <c r="J575" s="18">
        <f>IF($C575&lt;&gt;"",$G575*INDEX(ΣυνδΑθρ!$D$2:$D$96,$F575,1)/INDEX(ΣυνδΑθρ!$J$2:$J$96,$F575,1),IF($D575&lt;&gt;"",$G575*INDEX(Υλικά!$I$3:$I$130,$F575,1)/INDEX(Υλικά!$E$3:$E$130,$F575,1),0))</f>
        <v>9.33</v>
      </c>
      <c r="K575" s="16">
        <f>$H575*Ref!$B$2</f>
        <v>0</v>
      </c>
      <c r="L575" s="17">
        <f>$I575*Ref!$B$3</f>
        <v>0</v>
      </c>
      <c r="M575" s="18">
        <f>$J575*Ref!$B$4</f>
        <v>83.97</v>
      </c>
      <c r="N575" s="18">
        <f>IF($C575&lt;&gt;"",0,IF($D575&lt;&gt;"",$G575*INDEX(Υλικά!$J$3:$J$130,$F575,1)/INDEX(Υλικά!$E$3:$E$130,$F575,1),0))</f>
        <v>0</v>
      </c>
      <c r="O575" s="19">
        <f t="shared" si="9"/>
        <v>83.97</v>
      </c>
      <c r="P575" s="3"/>
    </row>
    <row r="576" spans="1:16" x14ac:dyDescent="0.35">
      <c r="A576" s="15">
        <v>44235</v>
      </c>
      <c r="B576" s="7">
        <v>0.875</v>
      </c>
      <c r="C576" s="3" t="s">
        <v>166</v>
      </c>
      <c r="D576" s="3"/>
      <c r="E576" s="3" t="str">
        <f>IF(C576&lt;&gt;"",INDEX(ΣυνδΑθρ!$I$2:$I$96,MATCH(C576,ΣυνδΑθρ!$A$2:$A$100,0),1),IF(D576&lt;&gt;"",INDEX(Υλικά!$D$3:$D$140,MATCH(D576,Υλικά!$B$3:$B$140,0),1),""))</f>
        <v>gr</v>
      </c>
      <c r="F576" s="10">
        <f>IF(C576&lt;&gt;"",MATCH($C576,ΣυνδΑθρ!$A$2:$A$100,0),IF(D576&lt;&gt;"",MATCH($D576,Υλικά!$B$3:$B$130,0),0))</f>
        <v>19</v>
      </c>
      <c r="G576" s="3">
        <v>50</v>
      </c>
      <c r="H576" s="16">
        <f>IF($C576&lt;&gt;"",$G576*INDEX(ΣυνδΑθρ!$B$2:$B$96,$F576,1)/INDEX(ΣυνδΑθρ!$J$2:$J$96,$F576,1),IF($D576&lt;&gt;"",$G576*INDEX(Υλικά!$G$3:$G$130,$F576,1)/INDEX(Υλικά!$E$3:$E$130,$F576,1),0))</f>
        <v>3.6535714285714285</v>
      </c>
      <c r="I576" s="17">
        <f>IF($C576&lt;&gt;"",$G576*INDEX(ΣυνδΑθρ!$C$2:$C$100,$F576,1)/INDEX(ΣυνδΑθρ!$J$2:$J$96,$F576,1),IF($D576&lt;&gt;"",$G576*INDEX(Υλικά!$H$3:$H$130,$F576,1)/INDEX(Υλικά!$E$3:$E$130,$F576,1),0))</f>
        <v>23.249999999999996</v>
      </c>
      <c r="J576" s="18">
        <f>IF($C576&lt;&gt;"",$G576*INDEX(ΣυνδΑθρ!$D$2:$D$96,$F576,1)/INDEX(ΣυνδΑθρ!$J$2:$J$96,$F576,1),IF($D576&lt;&gt;"",$G576*INDEX(Υλικά!$I$3:$I$130,$F576,1)/INDEX(Υλικά!$E$3:$E$130,$F576,1),0))</f>
        <v>0.41785714285714293</v>
      </c>
      <c r="K576" s="16">
        <f>$H576*Ref!$B$2</f>
        <v>14.614285714285714</v>
      </c>
      <c r="L576" s="17">
        <f>$I576*Ref!$B$3</f>
        <v>92.999999999999986</v>
      </c>
      <c r="M576" s="18">
        <f>$J576*Ref!$B$4</f>
        <v>3.7607142857142861</v>
      </c>
      <c r="N576" s="18">
        <f>IF($C576&lt;&gt;"",0,IF($D576&lt;&gt;"",$G576*INDEX(Υλικά!$J$3:$J$130,$F576,1)/INDEX(Υλικά!$E$3:$E$130,$F576,1),0))</f>
        <v>0</v>
      </c>
      <c r="O576" s="19">
        <f t="shared" si="9"/>
        <v>111.37499999999999</v>
      </c>
      <c r="P576" s="3"/>
    </row>
    <row r="577" spans="1:16" x14ac:dyDescent="0.35">
      <c r="A577" s="15">
        <v>44235</v>
      </c>
      <c r="B577" s="7">
        <v>0.95833333333333337</v>
      </c>
      <c r="C577" s="3"/>
      <c r="D577" s="3" t="s">
        <v>153</v>
      </c>
      <c r="E577" s="3" t="str">
        <f>IF(C577&lt;&gt;"",INDEX(ΣυνδΑθρ!$I$2:$I$96,MATCH(C577,ΣυνδΑθρ!$A$2:$A$100,0),1),IF(D577&lt;&gt;"",INDEX(Υλικά!$D$3:$D$140,MATCH(D577,Υλικά!$B$3:$B$140,0),1),""))</f>
        <v>gr</v>
      </c>
      <c r="F577" s="10">
        <f>IF(C577&lt;&gt;"",MATCH($C577,ΣυνδΑθρ!$A$2:$A$100,0),IF(D577&lt;&gt;"",MATCH($D577,Υλικά!$B$3:$B$130,0),0))</f>
        <v>61</v>
      </c>
      <c r="G577" s="3">
        <v>150</v>
      </c>
      <c r="H577" s="16">
        <f>IF($C577&lt;&gt;"",$G577*INDEX(ΣυνδΑθρ!$B$2:$B$96,$F577,1)/INDEX(ΣυνδΑθρ!$J$2:$J$96,$F577,1),IF($D577&lt;&gt;"",$G577*INDEX(Υλικά!$G$3:$G$130,$F577,1)/INDEX(Υλικά!$E$3:$E$130,$F577,1),0))</f>
        <v>1.2</v>
      </c>
      <c r="I577" s="17">
        <f>IF($C577&lt;&gt;"",$G577*INDEX(ΣυνδΑθρ!$C$2:$C$100,$F577,1)/INDEX(ΣυνδΑθρ!$J$2:$J$96,$F577,1),IF($D577&lt;&gt;"",$G577*INDEX(Υλικά!$H$3:$H$130,$F577,1)/INDEX(Υλικά!$E$3:$E$130,$F577,1),0))</f>
        <v>19.5</v>
      </c>
      <c r="J577" s="18">
        <f>IF($C577&lt;&gt;"",$G577*INDEX(ΣυνδΑθρ!$D$2:$D$96,$F577,1)/INDEX(ΣυνδΑθρ!$J$2:$J$96,$F577,1),IF($D577&lt;&gt;"",$G577*INDEX(Υλικά!$I$3:$I$130,$F577,1)/INDEX(Υλικά!$E$3:$E$130,$F577,1),0))</f>
        <v>0.45</v>
      </c>
      <c r="K577" s="16">
        <f>$H577*Ref!$B$2</f>
        <v>4.8</v>
      </c>
      <c r="L577" s="17">
        <f>$I577*Ref!$B$3</f>
        <v>78</v>
      </c>
      <c r="M577" s="18">
        <f>$J577*Ref!$B$4</f>
        <v>4.05</v>
      </c>
      <c r="N577" s="18">
        <f>IF($C577&lt;&gt;"",0,IF($D577&lt;&gt;"",$G577*INDEX(Υλικά!$J$3:$J$130,$F577,1)/INDEX(Υλικά!$E$3:$E$130,$F577,1),0))</f>
        <v>0</v>
      </c>
      <c r="O577" s="19">
        <f t="shared" si="9"/>
        <v>86.85</v>
      </c>
      <c r="P577" s="3"/>
    </row>
    <row r="578" spans="1:16" x14ac:dyDescent="0.35">
      <c r="A578" s="15">
        <v>44236</v>
      </c>
      <c r="B578" s="7">
        <v>0.33333333333333331</v>
      </c>
      <c r="C578" s="3"/>
      <c r="D578" s="3" t="s">
        <v>58</v>
      </c>
      <c r="E578" s="3" t="str">
        <f>IF(C578&lt;&gt;"",INDEX(ΣυνδΑθρ!$I$2:$I$96,MATCH(C578,ΣυνδΑθρ!$A$2:$A$100,0),1),IF(D578&lt;&gt;"",INDEX(Υλικά!$D$3:$D$140,MATCH(D578,Υλικά!$B$3:$B$140,0),1),""))</f>
        <v>gr</v>
      </c>
      <c r="F578" s="10">
        <f>IF(C578&lt;&gt;"",MATCH($C578,ΣυνδΑθρ!$A$2:$A$100,0),IF(D578&lt;&gt;"",MATCH($D578,Υλικά!$B$3:$B$130,0),0))</f>
        <v>12</v>
      </c>
      <c r="G578" s="3">
        <v>260</v>
      </c>
      <c r="H578" s="16">
        <f>IF($C578&lt;&gt;"",$G578*INDEX(ΣυνδΑθρ!$B$2:$B$96,$F578,1)/INDEX(ΣυνδΑθρ!$J$2:$J$96,$F578,1),IF($D578&lt;&gt;"",$G578*INDEX(Υλικά!$G$3:$G$130,$F578,1)/INDEX(Υλικά!$E$3:$E$130,$F578,1),0))</f>
        <v>8.58</v>
      </c>
      <c r="I578" s="17">
        <f>IF($C578&lt;&gt;"",$G578*INDEX(ΣυνδΑθρ!$C$2:$C$100,$F578,1)/INDEX(ΣυνδΑθρ!$J$2:$J$96,$F578,1),IF($D578&lt;&gt;"",$G578*INDEX(Υλικά!$H$3:$H$130,$F578,1)/INDEX(Υλικά!$E$3:$E$130,$F578,1),0))</f>
        <v>12.22</v>
      </c>
      <c r="J578" s="18">
        <f>IF($C578&lt;&gt;"",$G578*INDEX(ΣυνδΑθρ!$D$2:$D$96,$F578,1)/INDEX(ΣυνδΑθρ!$J$2:$J$96,$F578,1),IF($D578&lt;&gt;"",$G578*INDEX(Υλικά!$I$3:$I$130,$F578,1)/INDEX(Υλικά!$E$3:$E$130,$F578,1),0))</f>
        <v>3.9</v>
      </c>
      <c r="K578" s="16">
        <f>$H578*Ref!$B$2</f>
        <v>34.32</v>
      </c>
      <c r="L578" s="17">
        <f>$I578*Ref!$B$3</f>
        <v>48.88</v>
      </c>
      <c r="M578" s="18">
        <f>$J578*Ref!$B$4</f>
        <v>35.1</v>
      </c>
      <c r="N578" s="18">
        <f>IF($C578&lt;&gt;"",0,IF($D578&lt;&gt;"",$G578*INDEX(Υλικά!$J$3:$J$130,$F578,1)/INDEX(Υλικά!$E$3:$E$130,$F578,1),0))</f>
        <v>0</v>
      </c>
      <c r="O578" s="19">
        <f t="shared" si="9"/>
        <v>118.30000000000001</v>
      </c>
      <c r="P578" s="3"/>
    </row>
    <row r="579" spans="1:16" x14ac:dyDescent="0.35">
      <c r="A579" s="15">
        <v>44236</v>
      </c>
      <c r="B579" s="7">
        <v>0.33333333333333331</v>
      </c>
      <c r="C579" s="3" t="s">
        <v>166</v>
      </c>
      <c r="D579" s="3"/>
      <c r="E579" s="3" t="str">
        <f>IF(C579&lt;&gt;"",INDEX(ΣυνδΑθρ!$I$2:$I$96,MATCH(C579,ΣυνδΑθρ!$A$2:$A$100,0),1),IF(D579&lt;&gt;"",INDEX(Υλικά!$D$3:$D$140,MATCH(D579,Υλικά!$B$3:$B$140,0),1),""))</f>
        <v>gr</v>
      </c>
      <c r="F579" s="10">
        <f>IF(C579&lt;&gt;"",MATCH($C579,ΣυνδΑθρ!$A$2:$A$100,0),IF(D579&lt;&gt;"",MATCH($D579,Υλικά!$B$3:$B$130,0),0))</f>
        <v>19</v>
      </c>
      <c r="G579" s="3">
        <v>80</v>
      </c>
      <c r="H579" s="16">
        <f>IF($C579&lt;&gt;"",$G579*INDEX(ΣυνδΑθρ!$B$2:$B$96,$F579,1)/INDEX(ΣυνδΑθρ!$J$2:$J$96,$F579,1),IF($D579&lt;&gt;"",$G579*INDEX(Υλικά!$G$3:$G$130,$F579,1)/INDEX(Υλικά!$E$3:$E$130,$F579,1),0))</f>
        <v>5.8457142857142861</v>
      </c>
      <c r="I579" s="17">
        <f>IF($C579&lt;&gt;"",$G579*INDEX(ΣυνδΑθρ!$C$2:$C$100,$F579,1)/INDEX(ΣυνδΑθρ!$J$2:$J$96,$F579,1),IF($D579&lt;&gt;"",$G579*INDEX(Υλικά!$H$3:$H$130,$F579,1)/INDEX(Υλικά!$E$3:$E$130,$F579,1),0))</f>
        <v>37.199999999999996</v>
      </c>
      <c r="J579" s="18">
        <f>IF($C579&lt;&gt;"",$G579*INDEX(ΣυνδΑθρ!$D$2:$D$96,$F579,1)/INDEX(ΣυνδΑθρ!$J$2:$J$96,$F579,1),IF($D579&lt;&gt;"",$G579*INDEX(Υλικά!$I$3:$I$130,$F579,1)/INDEX(Υλικά!$E$3:$E$130,$F579,1),0))</f>
        <v>0.66857142857142871</v>
      </c>
      <c r="K579" s="16">
        <f>$H579*Ref!$B$2</f>
        <v>23.382857142857144</v>
      </c>
      <c r="L579" s="17">
        <f>$I579*Ref!$B$3</f>
        <v>148.79999999999998</v>
      </c>
      <c r="M579" s="18">
        <f>$J579*Ref!$B$4</f>
        <v>6.0171428571428587</v>
      </c>
      <c r="N579" s="18">
        <f>IF($C579&lt;&gt;"",0,IF($D579&lt;&gt;"",$G579*INDEX(Υλικά!$J$3:$J$130,$F579,1)/INDEX(Υλικά!$E$3:$E$130,$F579,1),0))</f>
        <v>0</v>
      </c>
      <c r="O579" s="19">
        <f t="shared" si="9"/>
        <v>178.2</v>
      </c>
      <c r="P579" s="3"/>
    </row>
    <row r="580" spans="1:16" x14ac:dyDescent="0.35">
      <c r="A580" s="15">
        <v>44236</v>
      </c>
      <c r="B580" s="7">
        <v>0.33333333333333298</v>
      </c>
      <c r="C580" s="3"/>
      <c r="D580" s="3" t="s">
        <v>14</v>
      </c>
      <c r="E580" s="3" t="str">
        <f>IF(C580&lt;&gt;"",INDEX(ΣυνδΑθρ!$I$2:$I$96,MATCH(C580,ΣυνδΑθρ!$A$2:$A$100,0),1),IF(D580&lt;&gt;"",INDEX(Υλικά!$D$3:$D$140,MATCH(D580,Υλικά!$B$3:$B$140,0),1),""))</f>
        <v>slc</v>
      </c>
      <c r="F580" s="10">
        <f>IF(C580&lt;&gt;"",MATCH($C580,ΣυνδΑθρ!$A$2:$A$100,0),IF(D580&lt;&gt;"",MATCH($D580,Υλικά!$B$3:$B$130,0),0))</f>
        <v>7</v>
      </c>
      <c r="G580" s="3">
        <v>3.5</v>
      </c>
      <c r="H580" s="16">
        <f>IF($C580&lt;&gt;"",$G580*INDEX(ΣυνδΑθρ!$B$2:$B$96,$F580,1)/INDEX(ΣυνδΑθρ!$J$2:$J$96,$F580,1),IF($D580&lt;&gt;"",$G580*INDEX(Υλικά!$G$3:$G$130,$F580,1)/INDEX(Υλικά!$E$3:$E$130,$F580,1),0))</f>
        <v>9.7999999999999989</v>
      </c>
      <c r="I580" s="17">
        <f>IF($C580&lt;&gt;"",$G580*INDEX(ΣυνδΑθρ!$C$2:$C$100,$F580,1)/INDEX(ΣυνδΑθρ!$J$2:$J$96,$F580,1),IF($D580&lt;&gt;"",$G580*INDEX(Υλικά!$H$3:$H$130,$F580,1)/INDEX(Υλικά!$E$3:$E$130,$F580,1),0))</f>
        <v>2.8000000000000003</v>
      </c>
      <c r="J580" s="18">
        <f>IF($C580&lt;&gt;"",$G580*INDEX(ΣυνδΑθρ!$D$2:$D$96,$F580,1)/INDEX(ΣυνδΑθρ!$J$2:$J$96,$F580,1),IF($D580&lt;&gt;"",$G580*INDEX(Υλικά!$I$3:$I$130,$F580,1)/INDEX(Υλικά!$E$3:$E$130,$F580,1),0))</f>
        <v>1.4000000000000001</v>
      </c>
      <c r="K580" s="16">
        <f>$H580*Ref!$B$2</f>
        <v>39.199999999999996</v>
      </c>
      <c r="L580" s="17">
        <f>$I580*Ref!$B$3</f>
        <v>11.200000000000001</v>
      </c>
      <c r="M580" s="18">
        <f>$J580*Ref!$B$4</f>
        <v>12.600000000000001</v>
      </c>
      <c r="N580" s="18">
        <f>IF($C580&lt;&gt;"",0,IF($D580&lt;&gt;"",$G580*INDEX(Υλικά!$J$3:$J$130,$F580,1)/INDEX(Υλικά!$E$3:$E$130,$F580,1),0))</f>
        <v>0</v>
      </c>
      <c r="O580" s="19">
        <f t="shared" si="9"/>
        <v>63</v>
      </c>
      <c r="P580" s="3"/>
    </row>
    <row r="581" spans="1:16" x14ac:dyDescent="0.35">
      <c r="A581" s="15">
        <v>44236</v>
      </c>
      <c r="B581" s="7">
        <v>0.54166666666666663</v>
      </c>
      <c r="C581" s="3"/>
      <c r="D581" s="3" t="s">
        <v>148</v>
      </c>
      <c r="E581" s="3" t="str">
        <f>IF(C581&lt;&gt;"",INDEX(ΣυνδΑθρ!$I$2:$I$96,MATCH(C581,ΣυνδΑθρ!$A$2:$A$100,0),1),IF(D581&lt;&gt;"",INDEX(Υλικά!$D$3:$D$140,MATCH(D581,Υλικά!$B$3:$B$140,0),1),""))</f>
        <v>gr</v>
      </c>
      <c r="F581" s="10">
        <f>IF(C581&lt;&gt;"",MATCH($C581,ΣυνδΑθρ!$A$2:$A$100,0),IF(D581&lt;&gt;"",MATCH($D581,Υλικά!$B$3:$B$130,0),0))</f>
        <v>59</v>
      </c>
      <c r="G581" s="3">
        <v>200</v>
      </c>
      <c r="H581" s="16">
        <f>IF($C581&lt;&gt;"",$G581*INDEX(ΣυνδΑθρ!$B$2:$B$96,$F581,1)/INDEX(ΣυνδΑθρ!$J$2:$J$96,$F581,1),IF($D581&lt;&gt;"",$G581*INDEX(Υλικά!$G$3:$G$130,$F581,1)/INDEX(Υλικά!$E$3:$E$130,$F581,1),0))</f>
        <v>2.6</v>
      </c>
      <c r="I581" s="17">
        <f>IF($C581&lt;&gt;"",$G581*INDEX(ΣυνδΑθρ!$C$2:$C$100,$F581,1)/INDEX(ΣυνδΑθρ!$J$2:$J$96,$F581,1),IF($D581&lt;&gt;"",$G581*INDEX(Υλικά!$H$3:$H$130,$F581,1)/INDEX(Υλικά!$E$3:$E$130,$F581,1),0))</f>
        <v>12</v>
      </c>
      <c r="J581" s="18">
        <f>IF($C581&lt;&gt;"",$G581*INDEX(ΣυνδΑθρ!$D$2:$D$96,$F581,1)/INDEX(ΣυνδΑθρ!$J$2:$J$96,$F581,1),IF($D581&lt;&gt;"",$G581*INDEX(Υλικά!$I$3:$I$130,$F581,1)/INDEX(Υλικά!$E$3:$E$130,$F581,1),0))</f>
        <v>0</v>
      </c>
      <c r="K581" s="16">
        <f>$H581*Ref!$B$2</f>
        <v>10.4</v>
      </c>
      <c r="L581" s="17">
        <f>$I581*Ref!$B$3</f>
        <v>48</v>
      </c>
      <c r="M581" s="18">
        <f>$J581*Ref!$B$4</f>
        <v>0</v>
      </c>
      <c r="N581" s="18">
        <f>IF($C581&lt;&gt;"",0,IF($D581&lt;&gt;"",$G581*INDEX(Υλικά!$J$3:$J$130,$F581,1)/INDEX(Υλικά!$E$3:$E$130,$F581,1),0))</f>
        <v>0</v>
      </c>
      <c r="O581" s="19">
        <f t="shared" si="9"/>
        <v>58.4</v>
      </c>
      <c r="P581" s="3"/>
    </row>
    <row r="582" spans="1:16" x14ac:dyDescent="0.35">
      <c r="A582" s="15">
        <v>44236</v>
      </c>
      <c r="B582" s="7">
        <v>0.5625</v>
      </c>
      <c r="C582" s="3"/>
      <c r="D582" s="3" t="s">
        <v>69</v>
      </c>
      <c r="E582" s="3" t="str">
        <f>IF(C582&lt;&gt;"",INDEX(ΣυνδΑθρ!$I$2:$I$96,MATCH(C582,ΣυνδΑθρ!$A$2:$A$100,0),1),IF(D582&lt;&gt;"",INDEX(Υλικά!$D$3:$D$140,MATCH(D582,Υλικά!$B$3:$B$140,0),1),""))</f>
        <v>gr</v>
      </c>
      <c r="F582" s="10">
        <f>IF(C582&lt;&gt;"",MATCH($C582,ΣυνδΑθρ!$A$2:$A$100,0),IF(D582&lt;&gt;"",MATCH($D582,Υλικά!$B$3:$B$130,0),0))</f>
        <v>26</v>
      </c>
      <c r="G582" s="3">
        <v>260</v>
      </c>
      <c r="H582" s="16">
        <f>IF($C582&lt;&gt;"",$G582*INDEX(ΣυνδΑθρ!$B$2:$B$96,$F582,1)/INDEX(ΣυνδΑθρ!$J$2:$J$96,$F582,1),IF($D582&lt;&gt;"",$G582*INDEX(Υλικά!$G$3:$G$130,$F582,1)/INDEX(Υλικά!$E$3:$E$130,$F582,1),0))</f>
        <v>62.4</v>
      </c>
      <c r="I582" s="17">
        <f>IF($C582&lt;&gt;"",$G582*INDEX(ΣυνδΑθρ!$C$2:$C$100,$F582,1)/INDEX(ΣυνδΑθρ!$J$2:$J$96,$F582,1),IF($D582&lt;&gt;"",$G582*INDEX(Υλικά!$H$3:$H$130,$F582,1)/INDEX(Υλικά!$E$3:$E$130,$F582,1),0))</f>
        <v>0</v>
      </c>
      <c r="J582" s="18">
        <f>IF($C582&lt;&gt;"",$G582*INDEX(ΣυνδΑθρ!$D$2:$D$96,$F582,1)/INDEX(ΣυνδΑθρ!$J$2:$J$96,$F582,1),IF($D582&lt;&gt;"",$G582*INDEX(Υλικά!$I$3:$I$130,$F582,1)/INDEX(Υλικά!$E$3:$E$130,$F582,1),0))</f>
        <v>20.8</v>
      </c>
      <c r="K582" s="16">
        <f>$H582*Ref!$B$2</f>
        <v>249.6</v>
      </c>
      <c r="L582" s="17">
        <f>$I582*Ref!$B$3</f>
        <v>0</v>
      </c>
      <c r="M582" s="18">
        <f>$J582*Ref!$B$4</f>
        <v>187.20000000000002</v>
      </c>
      <c r="N582" s="18">
        <f>IF($C582&lt;&gt;"",0,IF($D582&lt;&gt;"",$G582*INDEX(Υλικά!$J$3:$J$130,$F582,1)/INDEX(Υλικά!$E$3:$E$130,$F582,1),0))</f>
        <v>0</v>
      </c>
      <c r="O582" s="19">
        <f t="shared" si="9"/>
        <v>436.8</v>
      </c>
      <c r="P582" s="3"/>
    </row>
    <row r="583" spans="1:16" x14ac:dyDescent="0.35">
      <c r="A583" s="15">
        <v>44236</v>
      </c>
      <c r="B583" s="7">
        <v>0.77083333333333337</v>
      </c>
      <c r="C583" s="3"/>
      <c r="D583" s="3" t="s">
        <v>133</v>
      </c>
      <c r="E583" s="3" t="str">
        <f>IF(C583&lt;&gt;"",INDEX(ΣυνδΑθρ!$I$2:$I$96,MATCH(C583,ΣυνδΑθρ!$A$2:$A$100,0),1),IF(D583&lt;&gt;"",INDEX(Υλικά!$D$3:$D$140,MATCH(D583,Υλικά!$B$3:$B$140,0),1),""))</f>
        <v>gr</v>
      </c>
      <c r="F583" s="10">
        <f>IF(C583&lt;&gt;"",MATCH($C583,ΣυνδΑθρ!$A$2:$A$100,0),IF(D583&lt;&gt;"",MATCH($D583,Υλικά!$B$3:$B$130,0),0))</f>
        <v>52</v>
      </c>
      <c r="G583" s="3">
        <v>25</v>
      </c>
      <c r="H583" s="16">
        <f>IF($C583&lt;&gt;"",$G583*INDEX(ΣυνδΑθρ!$B$2:$B$96,$F583,1)/INDEX(ΣυνδΑθρ!$J$2:$J$96,$F583,1),IF($D583&lt;&gt;"",$G583*INDEX(Υλικά!$G$3:$G$130,$F583,1)/INDEX(Υλικά!$E$3:$E$130,$F583,1),0))</f>
        <v>1.1000000000000001</v>
      </c>
      <c r="I583" s="17">
        <f>IF($C583&lt;&gt;"",$G583*INDEX(ΣυνδΑθρ!$C$2:$C$100,$F583,1)/INDEX(ΣυνδΑθρ!$J$2:$J$96,$F583,1),IF($D583&lt;&gt;"",$G583*INDEX(Υλικά!$H$3:$H$130,$F583,1)/INDEX(Υλικά!$E$3:$E$130,$F583,1),0))</f>
        <v>13.625</v>
      </c>
      <c r="J583" s="18">
        <f>IF($C583&lt;&gt;"",$G583*INDEX(ΣυνδΑθρ!$D$2:$D$96,$F583,1)/INDEX(ΣυνδΑθρ!$J$2:$J$96,$F583,1),IF($D583&lt;&gt;"",$G583*INDEX(Υλικά!$I$3:$I$130,$F583,1)/INDEX(Υλικά!$E$3:$E$130,$F583,1),0))</f>
        <v>7.625</v>
      </c>
      <c r="K583" s="16">
        <f>$H583*Ref!$B$2</f>
        <v>4.4000000000000004</v>
      </c>
      <c r="L583" s="17">
        <f>$I583*Ref!$B$3</f>
        <v>54.5</v>
      </c>
      <c r="M583" s="18">
        <f>$J583*Ref!$B$4</f>
        <v>68.625</v>
      </c>
      <c r="N583" s="18">
        <f>IF($C583&lt;&gt;"",0,IF($D583&lt;&gt;"",$G583*INDEX(Υλικά!$J$3:$J$130,$F583,1)/INDEX(Υλικά!$E$3:$E$130,$F583,1),0))</f>
        <v>0</v>
      </c>
      <c r="O583" s="19">
        <f t="shared" si="9"/>
        <v>127.52500000000001</v>
      </c>
      <c r="P583" s="3"/>
    </row>
    <row r="584" spans="1:16" x14ac:dyDescent="0.35">
      <c r="A584" s="15">
        <v>44236</v>
      </c>
      <c r="B584" s="7">
        <v>0.85416666666666663</v>
      </c>
      <c r="C584" s="3"/>
      <c r="D584" s="3" t="s">
        <v>169</v>
      </c>
      <c r="E584" s="3" t="e">
        <f>IF(C584&lt;&gt;"",INDEX(ΣυνδΑθρ!$I$2:$I$96,MATCH(C584,ΣυνδΑθρ!$A$2:$A$100,0),1),IF(D584&lt;&gt;"",INDEX(Υλικά!$D$3:$D$140,MATCH(D584,Υλικά!$B$3:$B$140,0),1),""))</f>
        <v>#N/A</v>
      </c>
      <c r="F584" s="10" t="e">
        <f>IF(C584&lt;&gt;"",MATCH($C584,ΣυνδΑθρ!$A$2:$A$100,0),IF(D584&lt;&gt;"",MATCH($D584,Υλικά!$B$3:$B$130,0),0))</f>
        <v>#N/A</v>
      </c>
      <c r="G584" s="3">
        <v>60</v>
      </c>
      <c r="H584" s="16" t="e">
        <f>IF($C584&lt;&gt;"",$G584*INDEX(ΣυνδΑθρ!$B$2:$B$96,$F584,1)/INDEX(ΣυνδΑθρ!$J$2:$J$96,$F584,1),IF($D584&lt;&gt;"",$G584*INDEX(Υλικά!$G$3:$G$130,$F584,1)/INDEX(Υλικά!$E$3:$E$130,$F584,1),0))</f>
        <v>#N/A</v>
      </c>
      <c r="I584" s="17" t="e">
        <f>IF($C584&lt;&gt;"",$G584*INDEX(ΣυνδΑθρ!$C$2:$C$100,$F584,1)/INDEX(ΣυνδΑθρ!$J$2:$J$96,$F584,1),IF($D584&lt;&gt;"",$G584*INDEX(Υλικά!$H$3:$H$130,$F584,1)/INDEX(Υλικά!$E$3:$E$130,$F584,1),0))</f>
        <v>#N/A</v>
      </c>
      <c r="J584" s="18" t="e">
        <f>IF($C584&lt;&gt;"",$G584*INDEX(ΣυνδΑθρ!$D$2:$D$96,$F584,1)/INDEX(ΣυνδΑθρ!$J$2:$J$96,$F584,1),IF($D584&lt;&gt;"",$G584*INDEX(Υλικά!$I$3:$I$130,$F584,1)/INDEX(Υλικά!$E$3:$E$130,$F584,1),0))</f>
        <v>#N/A</v>
      </c>
      <c r="K584" s="16" t="e">
        <f>$H584*Ref!$B$2</f>
        <v>#N/A</v>
      </c>
      <c r="L584" s="17" t="e">
        <f>$I584*Ref!$B$3</f>
        <v>#N/A</v>
      </c>
      <c r="M584" s="18" t="e">
        <f>$J584*Ref!$B$4</f>
        <v>#N/A</v>
      </c>
      <c r="N584" s="18" t="e">
        <f>IF($C584&lt;&gt;"",0,IF($D584&lt;&gt;"",$G584*INDEX(Υλικά!$J$3:$J$130,$F584,1)/INDEX(Υλικά!$E$3:$E$130,$F584,1),0))</f>
        <v>#N/A</v>
      </c>
      <c r="O584" s="19" t="e">
        <f t="shared" si="9"/>
        <v>#N/A</v>
      </c>
      <c r="P584" s="3"/>
    </row>
    <row r="585" spans="1:16" x14ac:dyDescent="0.35">
      <c r="A585" s="15">
        <v>44236</v>
      </c>
      <c r="B585" s="7">
        <v>0.85416666666666663</v>
      </c>
      <c r="C585" s="3"/>
      <c r="D585" s="3" t="s">
        <v>69</v>
      </c>
      <c r="E585" s="3" t="str">
        <f>IF(C585&lt;&gt;"",INDEX(ΣυνδΑθρ!$I$2:$I$96,MATCH(C585,ΣυνδΑθρ!$A$2:$A$100,0),1),IF(D585&lt;&gt;"",INDEX(Υλικά!$D$3:$D$140,MATCH(D585,Υλικά!$B$3:$B$140,0),1),""))</f>
        <v>gr</v>
      </c>
      <c r="F585" s="10">
        <f>IF(C585&lt;&gt;"",MATCH($C585,ΣυνδΑθρ!$A$2:$A$100,0),IF(D585&lt;&gt;"",MATCH($D585,Υλικά!$B$3:$B$130,0),0))</f>
        <v>26</v>
      </c>
      <c r="G585" s="3">
        <v>100</v>
      </c>
      <c r="H585" s="16">
        <f>IF($C585&lt;&gt;"",$G585*INDEX(ΣυνδΑθρ!$B$2:$B$96,$F585,1)/INDEX(ΣυνδΑθρ!$J$2:$J$96,$F585,1),IF($D585&lt;&gt;"",$G585*INDEX(Υλικά!$G$3:$G$130,$F585,1)/INDEX(Υλικά!$E$3:$E$130,$F585,1),0))</f>
        <v>24</v>
      </c>
      <c r="I585" s="17">
        <f>IF($C585&lt;&gt;"",$G585*INDEX(ΣυνδΑθρ!$C$2:$C$100,$F585,1)/INDEX(ΣυνδΑθρ!$J$2:$J$96,$F585,1),IF($D585&lt;&gt;"",$G585*INDEX(Υλικά!$H$3:$H$130,$F585,1)/INDEX(Υλικά!$E$3:$E$130,$F585,1),0))</f>
        <v>0</v>
      </c>
      <c r="J585" s="18">
        <f>IF($C585&lt;&gt;"",$G585*INDEX(ΣυνδΑθρ!$D$2:$D$96,$F585,1)/INDEX(ΣυνδΑθρ!$J$2:$J$96,$F585,1),IF($D585&lt;&gt;"",$G585*INDEX(Υλικά!$I$3:$I$130,$F585,1)/INDEX(Υλικά!$E$3:$E$130,$F585,1),0))</f>
        <v>8</v>
      </c>
      <c r="K585" s="16">
        <f>$H585*Ref!$B$2</f>
        <v>96</v>
      </c>
      <c r="L585" s="17">
        <f>$I585*Ref!$B$3</f>
        <v>0</v>
      </c>
      <c r="M585" s="18">
        <f>$J585*Ref!$B$4</f>
        <v>72</v>
      </c>
      <c r="N585" s="18">
        <f>IF($C585&lt;&gt;"",0,IF($D585&lt;&gt;"",$G585*INDEX(Υλικά!$J$3:$J$130,$F585,1)/INDEX(Υλικά!$E$3:$E$130,$F585,1),0))</f>
        <v>0</v>
      </c>
      <c r="O585" s="19">
        <f t="shared" si="9"/>
        <v>168</v>
      </c>
      <c r="P585" s="3"/>
    </row>
    <row r="586" spans="1:16" x14ac:dyDescent="0.35">
      <c r="A586" s="15">
        <v>44236</v>
      </c>
      <c r="B586" s="7">
        <v>0.85416666666666696</v>
      </c>
      <c r="C586" s="3"/>
      <c r="D586" s="3" t="s">
        <v>8</v>
      </c>
      <c r="E586" s="3" t="str">
        <f>IF(C586&lt;&gt;"",INDEX(ΣυνδΑθρ!$I$2:$I$96,MATCH(C586,ΣυνδΑθρ!$A$2:$A$100,0),1),IF(D586&lt;&gt;"",INDEX(Υλικά!$D$3:$D$140,MATCH(D586,Υλικά!$B$3:$B$140,0),1),""))</f>
        <v>gr</v>
      </c>
      <c r="F586" s="10">
        <f>IF(C586&lt;&gt;"",MATCH($C586,ΣυνδΑθρ!$A$2:$A$100,0),IF(D586&lt;&gt;"",MATCH($D586,Υλικά!$B$3:$B$130,0),0))</f>
        <v>3</v>
      </c>
      <c r="G586" s="3">
        <v>10</v>
      </c>
      <c r="H586" s="16">
        <f>IF($C586&lt;&gt;"",$G586*INDEX(ΣυνδΑθρ!$B$2:$B$96,$F586,1)/INDEX(ΣυνδΑθρ!$J$2:$J$96,$F586,1),IF($D586&lt;&gt;"",$G586*INDEX(Υλικά!$G$3:$G$130,$F586,1)/INDEX(Υλικά!$E$3:$E$130,$F586,1),0))</f>
        <v>0</v>
      </c>
      <c r="I586" s="17">
        <f>IF($C586&lt;&gt;"",$G586*INDEX(ΣυνδΑθρ!$C$2:$C$100,$F586,1)/INDEX(ΣυνδΑθρ!$J$2:$J$96,$F586,1),IF($D586&lt;&gt;"",$G586*INDEX(Υλικά!$H$3:$H$130,$F586,1)/INDEX(Υλικά!$E$3:$E$130,$F586,1),0))</f>
        <v>0</v>
      </c>
      <c r="J586" s="18">
        <f>IF($C586&lt;&gt;"",$G586*INDEX(ΣυνδΑθρ!$D$2:$D$96,$F586,1)/INDEX(ΣυνδΑθρ!$J$2:$J$96,$F586,1),IF($D586&lt;&gt;"",$G586*INDEX(Υλικά!$I$3:$I$130,$F586,1)/INDEX(Υλικά!$E$3:$E$130,$F586,1),0))</f>
        <v>9.33</v>
      </c>
      <c r="K586" s="16">
        <f>$H586*Ref!$B$2</f>
        <v>0</v>
      </c>
      <c r="L586" s="17">
        <f>$I586*Ref!$B$3</f>
        <v>0</v>
      </c>
      <c r="M586" s="18">
        <f>$J586*Ref!$B$4</f>
        <v>83.97</v>
      </c>
      <c r="N586" s="18">
        <f>IF($C586&lt;&gt;"",0,IF($D586&lt;&gt;"",$G586*INDEX(Υλικά!$J$3:$J$130,$F586,1)/INDEX(Υλικά!$E$3:$E$130,$F586,1),0))</f>
        <v>0</v>
      </c>
      <c r="O586" s="19">
        <f t="shared" si="9"/>
        <v>83.97</v>
      </c>
      <c r="P586" s="3"/>
    </row>
    <row r="587" spans="1:16" x14ac:dyDescent="0.35">
      <c r="A587" s="15">
        <v>44236</v>
      </c>
      <c r="B587" s="7">
        <v>0.95833333333333337</v>
      </c>
      <c r="C587" s="3"/>
      <c r="D587" s="3" t="s">
        <v>153</v>
      </c>
      <c r="E587" s="3" t="str">
        <f>IF(C587&lt;&gt;"",INDEX(ΣυνδΑθρ!$I$2:$I$96,MATCH(C587,ΣυνδΑθρ!$A$2:$A$100,0),1),IF(D587&lt;&gt;"",INDEX(Υλικά!$D$3:$D$140,MATCH(D587,Υλικά!$B$3:$B$140,0),1),""))</f>
        <v>gr</v>
      </c>
      <c r="F587" s="10">
        <f>IF(C587&lt;&gt;"",MATCH($C587,ΣυνδΑθρ!$A$2:$A$100,0),IF(D587&lt;&gt;"",MATCH($D587,Υλικά!$B$3:$B$130,0),0))</f>
        <v>61</v>
      </c>
      <c r="G587" s="3">
        <v>150</v>
      </c>
      <c r="H587" s="16">
        <f>IF($C587&lt;&gt;"",$G587*INDEX(ΣυνδΑθρ!$B$2:$B$96,$F587,1)/INDEX(ΣυνδΑθρ!$J$2:$J$96,$F587,1),IF($D587&lt;&gt;"",$G587*INDEX(Υλικά!$G$3:$G$130,$F587,1)/INDEX(Υλικά!$E$3:$E$130,$F587,1),0))</f>
        <v>1.2</v>
      </c>
      <c r="I587" s="17">
        <f>IF($C587&lt;&gt;"",$G587*INDEX(ΣυνδΑθρ!$C$2:$C$100,$F587,1)/INDEX(ΣυνδΑθρ!$J$2:$J$96,$F587,1),IF($D587&lt;&gt;"",$G587*INDEX(Υλικά!$H$3:$H$130,$F587,1)/INDEX(Υλικά!$E$3:$E$130,$F587,1),0))</f>
        <v>19.5</v>
      </c>
      <c r="J587" s="18">
        <f>IF($C587&lt;&gt;"",$G587*INDEX(ΣυνδΑθρ!$D$2:$D$96,$F587,1)/INDEX(ΣυνδΑθρ!$J$2:$J$96,$F587,1),IF($D587&lt;&gt;"",$G587*INDEX(Υλικά!$I$3:$I$130,$F587,1)/INDEX(Υλικά!$E$3:$E$130,$F587,1),0))</f>
        <v>0.45</v>
      </c>
      <c r="K587" s="16">
        <f>$H587*Ref!$B$2</f>
        <v>4.8</v>
      </c>
      <c r="L587" s="17">
        <f>$I587*Ref!$B$3</f>
        <v>78</v>
      </c>
      <c r="M587" s="18">
        <f>$J587*Ref!$B$4</f>
        <v>4.05</v>
      </c>
      <c r="N587" s="18">
        <f>IF($C587&lt;&gt;"",0,IF($D587&lt;&gt;"",$G587*INDEX(Υλικά!$J$3:$J$130,$F587,1)/INDEX(Υλικά!$E$3:$E$130,$F587,1),0))</f>
        <v>0</v>
      </c>
      <c r="O587" s="19">
        <f t="shared" si="9"/>
        <v>86.85</v>
      </c>
      <c r="P587" s="3"/>
    </row>
    <row r="588" spans="1:16" x14ac:dyDescent="0.35">
      <c r="A588" s="15">
        <v>44237</v>
      </c>
      <c r="B588" s="7">
        <v>0.35416666666666669</v>
      </c>
      <c r="C588" s="3"/>
      <c r="D588" s="3" t="s">
        <v>58</v>
      </c>
      <c r="E588" s="3" t="str">
        <f>IF(C588&lt;&gt;"",INDEX(ΣυνδΑθρ!$I$2:$I$96,MATCH(C588,ΣυνδΑθρ!$A$2:$A$100,0),1),IF(D588&lt;&gt;"",INDEX(Υλικά!$D$3:$D$140,MATCH(D588,Υλικά!$B$3:$B$140,0),1),""))</f>
        <v>gr</v>
      </c>
      <c r="F588" s="10">
        <f>IF(C588&lt;&gt;"",MATCH($C588,ΣυνδΑθρ!$A$2:$A$100,0),IF(D588&lt;&gt;"",MATCH($D588,Υλικά!$B$3:$B$130,0),0))</f>
        <v>12</v>
      </c>
      <c r="G588" s="3">
        <v>250</v>
      </c>
      <c r="H588" s="16">
        <f>IF($C588&lt;&gt;"",$G588*INDEX(ΣυνδΑθρ!$B$2:$B$96,$F588,1)/INDEX(ΣυνδΑθρ!$J$2:$J$96,$F588,1),IF($D588&lt;&gt;"",$G588*INDEX(Υλικά!$G$3:$G$130,$F588,1)/INDEX(Υλικά!$E$3:$E$130,$F588,1),0))</f>
        <v>8.25</v>
      </c>
      <c r="I588" s="17">
        <f>IF($C588&lt;&gt;"",$G588*INDEX(ΣυνδΑθρ!$C$2:$C$100,$F588,1)/INDEX(ΣυνδΑθρ!$J$2:$J$96,$F588,1),IF($D588&lt;&gt;"",$G588*INDEX(Υλικά!$H$3:$H$130,$F588,1)/INDEX(Υλικά!$E$3:$E$130,$F588,1),0))</f>
        <v>11.75</v>
      </c>
      <c r="J588" s="18">
        <f>IF($C588&lt;&gt;"",$G588*INDEX(ΣυνδΑθρ!$D$2:$D$96,$F588,1)/INDEX(ΣυνδΑθρ!$J$2:$J$96,$F588,1),IF($D588&lt;&gt;"",$G588*INDEX(Υλικά!$I$3:$I$130,$F588,1)/INDEX(Υλικά!$E$3:$E$130,$F588,1),0))</f>
        <v>3.75</v>
      </c>
      <c r="K588" s="16">
        <f>$H588*Ref!$B$2</f>
        <v>33</v>
      </c>
      <c r="L588" s="17">
        <f>$I588*Ref!$B$3</f>
        <v>47</v>
      </c>
      <c r="M588" s="18">
        <f>$J588*Ref!$B$4</f>
        <v>33.75</v>
      </c>
      <c r="N588" s="18">
        <f>IF($C588&lt;&gt;"",0,IF($D588&lt;&gt;"",$G588*INDEX(Υλικά!$J$3:$J$130,$F588,1)/INDEX(Υλικά!$E$3:$E$130,$F588,1),0))</f>
        <v>0</v>
      </c>
      <c r="O588" s="19">
        <f t="shared" si="9"/>
        <v>113.75</v>
      </c>
      <c r="P588" s="3"/>
    </row>
    <row r="589" spans="1:16" x14ac:dyDescent="0.35">
      <c r="A589" s="15">
        <v>44237</v>
      </c>
      <c r="B589" s="7">
        <v>0.35416666666666669</v>
      </c>
      <c r="C589" s="3"/>
      <c r="D589" s="3" t="s">
        <v>14</v>
      </c>
      <c r="E589" s="3" t="str">
        <f>IF(C589&lt;&gt;"",INDEX(ΣυνδΑθρ!$I$2:$I$96,MATCH(C589,ΣυνδΑθρ!$A$2:$A$100,0),1),IF(D589&lt;&gt;"",INDEX(Υλικά!$D$3:$D$140,MATCH(D589,Υλικά!$B$3:$B$140,0),1),""))</f>
        <v>slc</v>
      </c>
      <c r="F589" s="10">
        <f>IF(C589&lt;&gt;"",MATCH($C589,ΣυνδΑθρ!$A$2:$A$100,0),IF(D589&lt;&gt;"",MATCH($D589,Υλικά!$B$3:$B$130,0),0))</f>
        <v>7</v>
      </c>
      <c r="G589" s="3">
        <v>4.5</v>
      </c>
      <c r="H589" s="16">
        <f>IF($C589&lt;&gt;"",$G589*INDEX(ΣυνδΑθρ!$B$2:$B$96,$F589,1)/INDEX(ΣυνδΑθρ!$J$2:$J$96,$F589,1),IF($D589&lt;&gt;"",$G589*INDEX(Υλικά!$G$3:$G$130,$F589,1)/INDEX(Υλικά!$E$3:$E$130,$F589,1),0))</f>
        <v>12.6</v>
      </c>
      <c r="I589" s="17">
        <f>IF($C589&lt;&gt;"",$G589*INDEX(ΣυνδΑθρ!$C$2:$C$100,$F589,1)/INDEX(ΣυνδΑθρ!$J$2:$J$96,$F589,1),IF($D589&lt;&gt;"",$G589*INDEX(Υλικά!$H$3:$H$130,$F589,1)/INDEX(Υλικά!$E$3:$E$130,$F589,1),0))</f>
        <v>3.6</v>
      </c>
      <c r="J589" s="18">
        <f>IF($C589&lt;&gt;"",$G589*INDEX(ΣυνδΑθρ!$D$2:$D$96,$F589,1)/INDEX(ΣυνδΑθρ!$J$2:$J$96,$F589,1),IF($D589&lt;&gt;"",$G589*INDEX(Υλικά!$I$3:$I$130,$F589,1)/INDEX(Υλικά!$E$3:$E$130,$F589,1),0))</f>
        <v>1.8</v>
      </c>
      <c r="K589" s="16">
        <f>$H589*Ref!$B$2</f>
        <v>50.4</v>
      </c>
      <c r="L589" s="17">
        <f>$I589*Ref!$B$3</f>
        <v>14.4</v>
      </c>
      <c r="M589" s="18">
        <f>$J589*Ref!$B$4</f>
        <v>16.2</v>
      </c>
      <c r="N589" s="18">
        <f>IF($C589&lt;&gt;"",0,IF($D589&lt;&gt;"",$G589*INDEX(Υλικά!$J$3:$J$130,$F589,1)/INDEX(Υλικά!$E$3:$E$130,$F589,1),0))</f>
        <v>0</v>
      </c>
      <c r="O589" s="19">
        <f t="shared" si="9"/>
        <v>81</v>
      </c>
      <c r="P589" s="3"/>
    </row>
    <row r="590" spans="1:16" x14ac:dyDescent="0.35">
      <c r="A590" s="15">
        <v>44237</v>
      </c>
      <c r="B590" s="7">
        <v>0.35416666666666702</v>
      </c>
      <c r="C590" s="3" t="s">
        <v>166</v>
      </c>
      <c r="D590" s="3"/>
      <c r="E590" s="3" t="str">
        <f>IF(C590&lt;&gt;"",INDEX(ΣυνδΑθρ!$I$2:$I$96,MATCH(C590,ΣυνδΑθρ!$A$2:$A$100,0),1),IF(D590&lt;&gt;"",INDEX(Υλικά!$D$3:$D$140,MATCH(D590,Υλικά!$B$3:$B$140,0),1),""))</f>
        <v>gr</v>
      </c>
      <c r="F590" s="10">
        <f>IF(C590&lt;&gt;"",MATCH($C590,ΣυνδΑθρ!$A$2:$A$100,0),IF(D590&lt;&gt;"",MATCH($D590,Υλικά!$B$3:$B$130,0),0))</f>
        <v>19</v>
      </c>
      <c r="G590" s="3">
        <v>100</v>
      </c>
      <c r="H590" s="16">
        <f>IF($C590&lt;&gt;"",$G590*INDEX(ΣυνδΑθρ!$B$2:$B$96,$F590,1)/INDEX(ΣυνδΑθρ!$J$2:$J$96,$F590,1),IF($D590&lt;&gt;"",$G590*INDEX(Υλικά!$G$3:$G$130,$F590,1)/INDEX(Υλικά!$E$3:$E$130,$F590,1),0))</f>
        <v>7.3071428571428569</v>
      </c>
      <c r="I590" s="17">
        <f>IF($C590&lt;&gt;"",$G590*INDEX(ΣυνδΑθρ!$C$2:$C$100,$F590,1)/INDEX(ΣυνδΑθρ!$J$2:$J$96,$F590,1),IF($D590&lt;&gt;"",$G590*INDEX(Υλικά!$H$3:$H$130,$F590,1)/INDEX(Υλικά!$E$3:$E$130,$F590,1),0))</f>
        <v>46.499999999999993</v>
      </c>
      <c r="J590" s="18">
        <f>IF($C590&lt;&gt;"",$G590*INDEX(ΣυνδΑθρ!$D$2:$D$96,$F590,1)/INDEX(ΣυνδΑθρ!$J$2:$J$96,$F590,1),IF($D590&lt;&gt;"",$G590*INDEX(Υλικά!$I$3:$I$130,$F590,1)/INDEX(Υλικά!$E$3:$E$130,$F590,1),0))</f>
        <v>0.83571428571428585</v>
      </c>
      <c r="K590" s="16">
        <f>$H590*Ref!$B$2</f>
        <v>29.228571428571428</v>
      </c>
      <c r="L590" s="17">
        <f>$I590*Ref!$B$3</f>
        <v>185.99999999999997</v>
      </c>
      <c r="M590" s="18">
        <f>$J590*Ref!$B$4</f>
        <v>7.5214285714285722</v>
      </c>
      <c r="N590" s="18">
        <f>IF($C590&lt;&gt;"",0,IF($D590&lt;&gt;"",$G590*INDEX(Υλικά!$J$3:$J$130,$F590,1)/INDEX(Υλικά!$E$3:$E$130,$F590,1),0))</f>
        <v>0</v>
      </c>
      <c r="O590" s="19">
        <f t="shared" ref="O590:O653" si="10">SUM(K590:N590)</f>
        <v>222.74999999999997</v>
      </c>
      <c r="P590" s="3"/>
    </row>
    <row r="591" spans="1:16" x14ac:dyDescent="0.35">
      <c r="A591" s="15">
        <v>44237</v>
      </c>
      <c r="B591" s="7">
        <v>0.5625</v>
      </c>
      <c r="C591" s="3" t="s">
        <v>176</v>
      </c>
      <c r="D591" s="3"/>
      <c r="E591" s="3" t="str">
        <f>IF(C591&lt;&gt;"",INDEX(ΣυνδΑθρ!$I$2:$I$96,MATCH(C591,ΣυνδΑθρ!$A$2:$A$100,0),1),IF(D591&lt;&gt;"",INDEX(Υλικά!$D$3:$D$140,MATCH(D591,Υλικά!$B$3:$B$140,0),1),""))</f>
        <v>gr</v>
      </c>
      <c r="F591" s="10">
        <f>IF(C591&lt;&gt;"",MATCH($C591,ΣυνδΑθρ!$A$2:$A$100,0),IF(D591&lt;&gt;"",MATCH($D591,Υλικά!$B$3:$B$130,0),0))</f>
        <v>21</v>
      </c>
      <c r="G591" s="3">
        <v>300</v>
      </c>
      <c r="H591" s="16">
        <f>IF($C591&lt;&gt;"",$G591*INDEX(ΣυνδΑθρ!$B$2:$B$96,$F591,1)/INDEX(ΣυνδΑθρ!$J$2:$J$96,$F591,1),IF($D591&lt;&gt;"",$G591*INDEX(Υλικά!$G$3:$G$130,$F591,1)/INDEX(Υλικά!$E$3:$E$130,$F591,1),0))</f>
        <v>18.074008810572685</v>
      </c>
      <c r="I591" s="17">
        <f>IF($C591&lt;&gt;"",$G591*INDEX(ΣυνδΑθρ!$C$2:$C$100,$F591,1)/INDEX(ΣυνδΑθρ!$J$2:$J$96,$F591,1),IF($D591&lt;&gt;"",$G591*INDEX(Υλικά!$H$3:$H$130,$F591,1)/INDEX(Υλικά!$E$3:$E$130,$F591,1),0))</f>
        <v>43.300440528634361</v>
      </c>
      <c r="J591" s="18">
        <f>IF($C591&lt;&gt;"",$G591*INDEX(ΣυνδΑθρ!$D$2:$D$96,$F591,1)/INDEX(ΣυνδΑθρ!$J$2:$J$96,$F591,1),IF($D591&lt;&gt;"",$G591*INDEX(Υλικά!$I$3:$I$130,$F591,1)/INDEX(Υλικά!$E$3:$E$130,$F591,1),0))</f>
        <v>13.477533039647575</v>
      </c>
      <c r="K591" s="16">
        <f>$H591*Ref!$B$2</f>
        <v>72.296035242290742</v>
      </c>
      <c r="L591" s="17">
        <f>$I591*Ref!$B$3</f>
        <v>173.20176211453744</v>
      </c>
      <c r="M591" s="18">
        <f>$J591*Ref!$B$4</f>
        <v>121.29779735682817</v>
      </c>
      <c r="N591" s="18">
        <f>IF($C591&lt;&gt;"",0,IF($D591&lt;&gt;"",$G591*INDEX(Υλικά!$J$3:$J$130,$F591,1)/INDEX(Υλικά!$E$3:$E$130,$F591,1),0))</f>
        <v>0</v>
      </c>
      <c r="O591" s="19">
        <f t="shared" si="10"/>
        <v>366.79559471365633</v>
      </c>
      <c r="P591" s="3"/>
    </row>
    <row r="592" spans="1:16" x14ac:dyDescent="0.35">
      <c r="A592" s="15">
        <v>44237</v>
      </c>
      <c r="B592" s="7">
        <v>0.54166666666666663</v>
      </c>
      <c r="C592" s="3"/>
      <c r="D592" s="3" t="s">
        <v>63</v>
      </c>
      <c r="E592" s="3" t="str">
        <f>IF(C592&lt;&gt;"",INDEX(ΣυνδΑθρ!$I$2:$I$96,MATCH(C592,ΣυνδΑθρ!$A$2:$A$100,0),1),IF(D592&lt;&gt;"",INDEX(Υλικά!$D$3:$D$140,MATCH(D592,Υλικά!$B$3:$B$140,0),1),""))</f>
        <v>pc</v>
      </c>
      <c r="F592" s="10">
        <f>IF(C592&lt;&gt;"",MATCH($C592,ΣυνδΑθρ!$A$2:$A$100,0),IF(D592&lt;&gt;"",MATCH($D592,Υλικά!$B$3:$B$130,0),0))</f>
        <v>23</v>
      </c>
      <c r="G592" s="3">
        <v>0.5</v>
      </c>
      <c r="H592" s="16">
        <f>IF($C592&lt;&gt;"",$G592*INDEX(ΣυνδΑθρ!$B$2:$B$96,$F592,1)/INDEX(ΣυνδΑθρ!$J$2:$J$96,$F592,1),IF($D592&lt;&gt;"",$G592*INDEX(Υλικά!$G$3:$G$130,$F592,1)/INDEX(Υλικά!$E$3:$E$130,$F592,1),0))</f>
        <v>23.5</v>
      </c>
      <c r="I592" s="17">
        <f>IF($C592&lt;&gt;"",$G592*INDEX(ΣυνδΑθρ!$C$2:$C$100,$F592,1)/INDEX(ΣυνδΑθρ!$J$2:$J$96,$F592,1),IF($D592&lt;&gt;"",$G592*INDEX(Υλικά!$H$3:$H$130,$F592,1)/INDEX(Υλικά!$E$3:$E$130,$F592,1),0))</f>
        <v>0</v>
      </c>
      <c r="J592" s="18">
        <f>IF($C592&lt;&gt;"",$G592*INDEX(ΣυνδΑθρ!$D$2:$D$96,$F592,1)/INDEX(ΣυνδΑθρ!$J$2:$J$96,$F592,1),IF($D592&lt;&gt;"",$G592*INDEX(Υλικά!$I$3:$I$130,$F592,1)/INDEX(Υλικά!$E$3:$E$130,$F592,1),0))</f>
        <v>0.6</v>
      </c>
      <c r="K592" s="16">
        <f>$H592*Ref!$B$2</f>
        <v>94</v>
      </c>
      <c r="L592" s="17">
        <f>$I592*Ref!$B$3</f>
        <v>0</v>
      </c>
      <c r="M592" s="18">
        <f>$J592*Ref!$B$4</f>
        <v>5.3999999999999995</v>
      </c>
      <c r="N592" s="18">
        <f>IF($C592&lt;&gt;"",0,IF($D592&lt;&gt;"",$G592*INDEX(Υλικά!$J$3:$J$130,$F592,1)/INDEX(Υλικά!$E$3:$E$130,$F592,1),0))</f>
        <v>0</v>
      </c>
      <c r="O592" s="19">
        <f t="shared" si="10"/>
        <v>99.4</v>
      </c>
      <c r="P592" s="3"/>
    </row>
    <row r="593" spans="1:16" x14ac:dyDescent="0.35">
      <c r="A593" s="15">
        <v>44237</v>
      </c>
      <c r="B593" s="7">
        <v>0.77083333333333337</v>
      </c>
      <c r="C593" s="3"/>
      <c r="D593" s="3" t="s">
        <v>93</v>
      </c>
      <c r="E593" s="3" t="str">
        <f>IF(C593&lt;&gt;"",INDEX(ΣυνδΑθρ!$I$2:$I$96,MATCH(C593,ΣυνδΑθρ!$A$2:$A$100,0),1),IF(D593&lt;&gt;"",INDEX(Υλικά!$D$3:$D$140,MATCH(D593,Υλικά!$B$3:$B$140,0),1),""))</f>
        <v>gr</v>
      </c>
      <c r="F593" s="10">
        <f>IF(C593&lt;&gt;"",MATCH($C593,ΣυνδΑθρ!$A$2:$A$100,0),IF(D593&lt;&gt;"",MATCH($D593,Υλικά!$B$3:$B$130,0),0))</f>
        <v>34</v>
      </c>
      <c r="G593" s="3">
        <v>20</v>
      </c>
      <c r="H593" s="16">
        <f>IF($C593&lt;&gt;"",$G593*INDEX(ΣυνδΑθρ!$B$2:$B$96,$F593,1)/INDEX(ΣυνδΑθρ!$J$2:$J$96,$F593,1),IF($D593&lt;&gt;"",$G593*INDEX(Υλικά!$G$3:$G$130,$F593,1)/INDEX(Υλικά!$E$3:$E$130,$F593,1),0))</f>
        <v>4.96</v>
      </c>
      <c r="I593" s="17">
        <f>IF($C593&lt;&gt;"",$G593*INDEX(ΣυνδΑθρ!$C$2:$C$100,$F593,1)/INDEX(ΣυνδΑθρ!$J$2:$J$96,$F593,1),IF($D593&lt;&gt;"",$G593*INDEX(Υλικά!$H$3:$H$130,$F593,1)/INDEX(Υλικά!$E$3:$E$130,$F593,1),0))</f>
        <v>1</v>
      </c>
      <c r="J593" s="18">
        <f>IF($C593&lt;&gt;"",$G593*INDEX(ΣυνδΑθρ!$D$2:$D$96,$F593,1)/INDEX(ΣυνδΑθρ!$J$2:$J$96,$F593,1),IF($D593&lt;&gt;"",$G593*INDEX(Υλικά!$I$3:$I$130,$F593,1)/INDEX(Υλικά!$E$3:$E$130,$F593,1),0))</f>
        <v>10.64</v>
      </c>
      <c r="K593" s="16">
        <f>$H593*Ref!$B$2</f>
        <v>19.84</v>
      </c>
      <c r="L593" s="17">
        <f>$I593*Ref!$B$3</f>
        <v>4</v>
      </c>
      <c r="M593" s="18">
        <f>$J593*Ref!$B$4</f>
        <v>95.76</v>
      </c>
      <c r="N593" s="18">
        <f>IF($C593&lt;&gt;"",0,IF($D593&lt;&gt;"",$G593*INDEX(Υλικά!$J$3:$J$130,$F593,1)/INDEX(Υλικά!$E$3:$E$130,$F593,1),0))</f>
        <v>0</v>
      </c>
      <c r="O593" s="19">
        <f t="shared" si="10"/>
        <v>119.60000000000001</v>
      </c>
      <c r="P593" s="3"/>
    </row>
    <row r="594" spans="1:16" x14ac:dyDescent="0.35">
      <c r="A594" s="15">
        <v>44237</v>
      </c>
      <c r="B594" s="7">
        <v>0.85416666666666663</v>
      </c>
      <c r="C594" s="3"/>
      <c r="D594" s="3" t="s">
        <v>63</v>
      </c>
      <c r="E594" s="3" t="str">
        <f>IF(C594&lt;&gt;"",INDEX(ΣυνδΑθρ!$I$2:$I$96,MATCH(C594,ΣυνδΑθρ!$A$2:$A$100,0),1),IF(D594&lt;&gt;"",INDEX(Υλικά!$D$3:$D$140,MATCH(D594,Υλικά!$B$3:$B$140,0),1),""))</f>
        <v>pc</v>
      </c>
      <c r="F594" s="10">
        <f>IF(C594&lt;&gt;"",MATCH($C594,ΣυνδΑθρ!$A$2:$A$100,0),IF(D594&lt;&gt;"",MATCH($D594,Υλικά!$B$3:$B$130,0),0))</f>
        <v>23</v>
      </c>
      <c r="G594" s="3">
        <v>0.5</v>
      </c>
      <c r="H594" s="16">
        <f>IF($C594&lt;&gt;"",$G594*INDEX(ΣυνδΑθρ!$B$2:$B$96,$F594,1)/INDEX(ΣυνδΑθρ!$J$2:$J$96,$F594,1),IF($D594&lt;&gt;"",$G594*INDEX(Υλικά!$G$3:$G$130,$F594,1)/INDEX(Υλικά!$E$3:$E$130,$F594,1),0))</f>
        <v>23.5</v>
      </c>
      <c r="I594" s="17">
        <f>IF($C594&lt;&gt;"",$G594*INDEX(ΣυνδΑθρ!$C$2:$C$100,$F594,1)/INDEX(ΣυνδΑθρ!$J$2:$J$96,$F594,1),IF($D594&lt;&gt;"",$G594*INDEX(Υλικά!$H$3:$H$130,$F594,1)/INDEX(Υλικά!$E$3:$E$130,$F594,1),0))</f>
        <v>0</v>
      </c>
      <c r="J594" s="18">
        <f>IF($C594&lt;&gt;"",$G594*INDEX(ΣυνδΑθρ!$D$2:$D$96,$F594,1)/INDEX(ΣυνδΑθρ!$J$2:$J$96,$F594,1),IF($D594&lt;&gt;"",$G594*INDEX(Υλικά!$I$3:$I$130,$F594,1)/INDEX(Υλικά!$E$3:$E$130,$F594,1),0))</f>
        <v>0.6</v>
      </c>
      <c r="K594" s="16">
        <f>$H594*Ref!$B$2</f>
        <v>94</v>
      </c>
      <c r="L594" s="17">
        <f>$I594*Ref!$B$3</f>
        <v>0</v>
      </c>
      <c r="M594" s="18">
        <f>$J594*Ref!$B$4</f>
        <v>5.3999999999999995</v>
      </c>
      <c r="N594" s="18">
        <f>IF($C594&lt;&gt;"",0,IF($D594&lt;&gt;"",$G594*INDEX(Υλικά!$J$3:$J$130,$F594,1)/INDEX(Υλικά!$E$3:$E$130,$F594,1),0))</f>
        <v>0</v>
      </c>
      <c r="O594" s="19">
        <f t="shared" si="10"/>
        <v>99.4</v>
      </c>
      <c r="P594" s="3"/>
    </row>
    <row r="595" spans="1:16" x14ac:dyDescent="0.35">
      <c r="A595" s="15">
        <v>44237</v>
      </c>
      <c r="B595" s="7">
        <v>0.85416666666666663</v>
      </c>
      <c r="C595" s="3" t="s">
        <v>176</v>
      </c>
      <c r="D595" s="3"/>
      <c r="E595" s="3" t="str">
        <f>IF(C595&lt;&gt;"",INDEX(ΣυνδΑθρ!$I$2:$I$96,MATCH(C595,ΣυνδΑθρ!$A$2:$A$100,0),1),IF(D595&lt;&gt;"",INDEX(Υλικά!$D$3:$D$140,MATCH(D595,Υλικά!$B$3:$B$140,0),1),""))</f>
        <v>gr</v>
      </c>
      <c r="F595" s="10">
        <f>IF(C595&lt;&gt;"",MATCH($C595,ΣυνδΑθρ!$A$2:$A$100,0),IF(D595&lt;&gt;"",MATCH($D595,Υλικά!$B$3:$B$130,0),0))</f>
        <v>21</v>
      </c>
      <c r="G595" s="3">
        <v>100</v>
      </c>
      <c r="H595" s="16">
        <f>IF($C595&lt;&gt;"",$G595*INDEX(ΣυνδΑθρ!$B$2:$B$96,$F595,1)/INDEX(ΣυνδΑθρ!$J$2:$J$96,$F595,1),IF($D595&lt;&gt;"",$G595*INDEX(Υλικά!$G$3:$G$130,$F595,1)/INDEX(Υλικά!$E$3:$E$130,$F595,1),0))</f>
        <v>6.0246696035242291</v>
      </c>
      <c r="I595" s="17">
        <f>IF($C595&lt;&gt;"",$G595*INDEX(ΣυνδΑθρ!$C$2:$C$100,$F595,1)/INDEX(ΣυνδΑθρ!$J$2:$J$96,$F595,1),IF($D595&lt;&gt;"",$G595*INDEX(Υλικά!$H$3:$H$130,$F595,1)/INDEX(Υλικά!$E$3:$E$130,$F595,1),0))</f>
        <v>14.433480176211454</v>
      </c>
      <c r="J595" s="18">
        <f>IF($C595&lt;&gt;"",$G595*INDEX(ΣυνδΑθρ!$D$2:$D$96,$F595,1)/INDEX(ΣυνδΑθρ!$J$2:$J$96,$F595,1),IF($D595&lt;&gt;"",$G595*INDEX(Υλικά!$I$3:$I$130,$F595,1)/INDEX(Υλικά!$E$3:$E$130,$F595,1),0))</f>
        <v>4.4925110132158581</v>
      </c>
      <c r="K595" s="16">
        <f>$H595*Ref!$B$2</f>
        <v>24.098678414096916</v>
      </c>
      <c r="L595" s="17">
        <f>$I595*Ref!$B$3</f>
        <v>57.733920704845815</v>
      </c>
      <c r="M595" s="18">
        <f>$J595*Ref!$B$4</f>
        <v>40.432599118942726</v>
      </c>
      <c r="N595" s="18">
        <f>IF($C595&lt;&gt;"",0,IF($D595&lt;&gt;"",$G595*INDEX(Υλικά!$J$3:$J$130,$F595,1)/INDEX(Υλικά!$E$3:$E$130,$F595,1),0))</f>
        <v>0</v>
      </c>
      <c r="O595" s="19">
        <f t="shared" si="10"/>
        <v>122.26519823788547</v>
      </c>
      <c r="P595" s="3"/>
    </row>
    <row r="596" spans="1:16" x14ac:dyDescent="0.35">
      <c r="A596" s="15">
        <v>44237</v>
      </c>
      <c r="B596" s="7">
        <v>0.95833333333333337</v>
      </c>
      <c r="C596" s="3"/>
      <c r="D596" s="3" t="s">
        <v>32</v>
      </c>
      <c r="E596" s="3" t="str">
        <f>IF(C596&lt;&gt;"",INDEX(ΣυνδΑθρ!$I$2:$I$96,MATCH(C596,ΣυνδΑθρ!$A$2:$A$100,0),1),IF(D596&lt;&gt;"",INDEX(Υλικά!$D$3:$D$140,MATCH(D596,Υλικά!$B$3:$B$140,0),1),""))</f>
        <v>gr</v>
      </c>
      <c r="F596" s="10">
        <f>IF(C596&lt;&gt;"",MATCH($C596,ΣυνδΑθρ!$A$2:$A$100,0),IF(D596&lt;&gt;"",MATCH($D596,Υλικά!$B$3:$B$130,0),0))</f>
        <v>14</v>
      </c>
      <c r="G596" s="3">
        <v>200</v>
      </c>
      <c r="H596" s="16">
        <f>IF($C596&lt;&gt;"",$G596*INDEX(ΣυνδΑθρ!$B$2:$B$96,$F596,1)/INDEX(ΣυνδΑθρ!$J$2:$J$96,$F596,1),IF($D596&lt;&gt;"",$G596*INDEX(Υλικά!$G$3:$G$130,$F596,1)/INDEX(Υλικά!$E$3:$E$130,$F596,1),0))</f>
        <v>16</v>
      </c>
      <c r="I596" s="17">
        <f>IF($C596&lt;&gt;"",$G596*INDEX(ΣυνδΑθρ!$C$2:$C$100,$F596,1)/INDEX(ΣυνδΑθρ!$J$2:$J$96,$F596,1),IF($D596&lt;&gt;"",$G596*INDEX(Υλικά!$H$3:$H$130,$F596,1)/INDEX(Υλικά!$E$3:$E$130,$F596,1),0))</f>
        <v>8</v>
      </c>
      <c r="J596" s="18">
        <f>IF($C596&lt;&gt;"",$G596*INDEX(ΣυνδΑθρ!$D$2:$D$96,$F596,1)/INDEX(ΣυνδΑθρ!$J$2:$J$96,$F596,1),IF($D596&lt;&gt;"",$G596*INDEX(Υλικά!$I$3:$I$130,$F596,1)/INDEX(Υλικά!$E$3:$E$130,$F596,1),0))</f>
        <v>4</v>
      </c>
      <c r="K596" s="16">
        <f>$H596*Ref!$B$2</f>
        <v>64</v>
      </c>
      <c r="L596" s="17">
        <f>$I596*Ref!$B$3</f>
        <v>32</v>
      </c>
      <c r="M596" s="18">
        <f>$J596*Ref!$B$4</f>
        <v>36</v>
      </c>
      <c r="N596" s="18">
        <f>IF($C596&lt;&gt;"",0,IF($D596&lt;&gt;"",$G596*INDEX(Υλικά!$J$3:$J$130,$F596,1)/INDEX(Υλικά!$E$3:$E$130,$F596,1),0))</f>
        <v>0</v>
      </c>
      <c r="O596" s="19">
        <f t="shared" si="10"/>
        <v>132</v>
      </c>
      <c r="P596" s="3"/>
    </row>
    <row r="597" spans="1:16" x14ac:dyDescent="0.35">
      <c r="A597" s="15">
        <v>44237</v>
      </c>
      <c r="B597" s="7">
        <v>0.95833333333333337</v>
      </c>
      <c r="C597" s="3"/>
      <c r="D597" s="3" t="s">
        <v>187</v>
      </c>
      <c r="E597" s="3" t="str">
        <f>IF(C597&lt;&gt;"",INDEX(ΣυνδΑθρ!$I$2:$I$96,MATCH(C597,ΣυνδΑθρ!$A$2:$A$100,0),1),IF(D597&lt;&gt;"",INDEX(Υλικά!$D$3:$D$140,MATCH(D597,Υλικά!$B$3:$B$140,0),1),""))</f>
        <v>gr</v>
      </c>
      <c r="F597" s="10">
        <f>IF(C597&lt;&gt;"",MATCH($C597,ΣυνδΑθρ!$A$2:$A$100,0),IF(D597&lt;&gt;"",MATCH($D597,Υλικά!$B$3:$B$130,0),0))</f>
        <v>84</v>
      </c>
      <c r="G597" s="3">
        <v>200</v>
      </c>
      <c r="H597" s="16">
        <f>IF($C597&lt;&gt;"",$G597*INDEX(ΣυνδΑθρ!$B$2:$B$96,$F597,1)/INDEX(ΣυνδΑθρ!$J$2:$J$96,$F597,1),IF($D597&lt;&gt;"",$G597*INDEX(Υλικά!$G$3:$G$130,$F597,1)/INDEX(Υλικά!$E$3:$E$130,$F597,1),0))</f>
        <v>1.4</v>
      </c>
      <c r="I597" s="17">
        <f>IF($C597&lt;&gt;"",$G597*INDEX(ΣυνδΑθρ!$C$2:$C$100,$F597,1)/INDEX(ΣυνδΑθρ!$J$2:$J$96,$F597,1),IF($D597&lt;&gt;"",$G597*INDEX(Υλικά!$H$3:$H$130,$F597,1)/INDEX(Υλικά!$E$3:$E$130,$F597,1),0))</f>
        <v>24</v>
      </c>
      <c r="J597" s="18">
        <f>IF($C597&lt;&gt;"",$G597*INDEX(ΣυνδΑθρ!$D$2:$D$96,$F597,1)/INDEX(ΣυνδΑθρ!$J$2:$J$96,$F597,1),IF($D597&lt;&gt;"",$G597*INDEX(Υλικά!$I$3:$I$130,$F597,1)/INDEX(Υλικά!$E$3:$E$130,$F597,1),0))</f>
        <v>0.4</v>
      </c>
      <c r="K597" s="16">
        <f>$H597*Ref!$B$2</f>
        <v>5.6</v>
      </c>
      <c r="L597" s="17">
        <f>$I597*Ref!$B$3</f>
        <v>96</v>
      </c>
      <c r="M597" s="18">
        <f>$J597*Ref!$B$4</f>
        <v>3.6</v>
      </c>
      <c r="N597" s="18">
        <f>IF($C597&lt;&gt;"",0,IF($D597&lt;&gt;"",$G597*INDEX(Υλικά!$J$3:$J$130,$F597,1)/INDEX(Υλικά!$E$3:$E$130,$F597,1),0))</f>
        <v>0</v>
      </c>
      <c r="O597" s="19">
        <f t="shared" si="10"/>
        <v>105.19999999999999</v>
      </c>
      <c r="P597" s="3"/>
    </row>
    <row r="598" spans="1:16" x14ac:dyDescent="0.35">
      <c r="A598" s="15">
        <v>44238</v>
      </c>
      <c r="B598" s="7">
        <v>0.34375</v>
      </c>
      <c r="C598" s="3"/>
      <c r="D598" s="3" t="s">
        <v>58</v>
      </c>
      <c r="E598" s="3" t="str">
        <f>IF(C598&lt;&gt;"",INDEX(ΣυνδΑθρ!$I$2:$I$96,MATCH(C598,ΣυνδΑθρ!$A$2:$A$100,0),1),IF(D598&lt;&gt;"",INDEX(Υλικά!$D$3:$D$140,MATCH(D598,Υλικά!$B$3:$B$140,0),1),""))</f>
        <v>gr</v>
      </c>
      <c r="F598" s="10">
        <f>IF(C598&lt;&gt;"",MATCH($C598,ΣυνδΑθρ!$A$2:$A$100,0),IF(D598&lt;&gt;"",MATCH($D598,Υλικά!$B$3:$B$130,0),0))</f>
        <v>12</v>
      </c>
      <c r="G598" s="3">
        <v>250</v>
      </c>
      <c r="H598" s="16">
        <f>IF($C598&lt;&gt;"",$G598*INDEX(ΣυνδΑθρ!$B$2:$B$96,$F598,1)/INDEX(ΣυνδΑθρ!$J$2:$J$96,$F598,1),IF($D598&lt;&gt;"",$G598*INDEX(Υλικά!$G$3:$G$130,$F598,1)/INDEX(Υλικά!$E$3:$E$130,$F598,1),0))</f>
        <v>8.25</v>
      </c>
      <c r="I598" s="17">
        <f>IF($C598&lt;&gt;"",$G598*INDEX(ΣυνδΑθρ!$C$2:$C$100,$F598,1)/INDEX(ΣυνδΑθρ!$J$2:$J$96,$F598,1),IF($D598&lt;&gt;"",$G598*INDEX(Υλικά!$H$3:$H$130,$F598,1)/INDEX(Υλικά!$E$3:$E$130,$F598,1),0))</f>
        <v>11.75</v>
      </c>
      <c r="J598" s="18">
        <f>IF($C598&lt;&gt;"",$G598*INDEX(ΣυνδΑθρ!$D$2:$D$96,$F598,1)/INDEX(ΣυνδΑθρ!$J$2:$J$96,$F598,1),IF($D598&lt;&gt;"",$G598*INDEX(Υλικά!$I$3:$I$130,$F598,1)/INDEX(Υλικά!$E$3:$E$130,$F598,1),0))</f>
        <v>3.75</v>
      </c>
      <c r="K598" s="16">
        <f>$H598*Ref!$B$2</f>
        <v>33</v>
      </c>
      <c r="L598" s="17">
        <f>$I598*Ref!$B$3</f>
        <v>47</v>
      </c>
      <c r="M598" s="18">
        <f>$J598*Ref!$B$4</f>
        <v>33.75</v>
      </c>
      <c r="N598" s="18">
        <f>IF($C598&lt;&gt;"",0,IF($D598&lt;&gt;"",$G598*INDEX(Υλικά!$J$3:$J$130,$F598,1)/INDEX(Υλικά!$E$3:$E$130,$F598,1),0))</f>
        <v>0</v>
      </c>
      <c r="O598" s="19">
        <f t="shared" si="10"/>
        <v>113.75</v>
      </c>
      <c r="P598" s="3"/>
    </row>
    <row r="599" spans="1:16" x14ac:dyDescent="0.35">
      <c r="A599" s="15">
        <v>44238</v>
      </c>
      <c r="B599" s="7">
        <v>0.34375</v>
      </c>
      <c r="C599" s="3" t="s">
        <v>166</v>
      </c>
      <c r="D599" s="3"/>
      <c r="E599" s="3" t="str">
        <f>IF(C599&lt;&gt;"",INDEX(ΣυνδΑθρ!$I$2:$I$96,MATCH(C599,ΣυνδΑθρ!$A$2:$A$100,0),1),IF(D599&lt;&gt;"",INDEX(Υλικά!$D$3:$D$140,MATCH(D599,Υλικά!$B$3:$B$140,0),1),""))</f>
        <v>gr</v>
      </c>
      <c r="F599" s="10">
        <f>IF(C599&lt;&gt;"",MATCH($C599,ΣυνδΑθρ!$A$2:$A$100,0),IF(D599&lt;&gt;"",MATCH($D599,Υλικά!$B$3:$B$130,0),0))</f>
        <v>19</v>
      </c>
      <c r="G599" s="3">
        <v>70</v>
      </c>
      <c r="H599" s="16">
        <f>IF($C599&lt;&gt;"",$G599*INDEX(ΣυνδΑθρ!$B$2:$B$96,$F599,1)/INDEX(ΣυνδΑθρ!$J$2:$J$96,$F599,1),IF($D599&lt;&gt;"",$G599*INDEX(Υλικά!$G$3:$G$130,$F599,1)/INDEX(Υλικά!$E$3:$E$130,$F599,1),0))</f>
        <v>5.1150000000000002</v>
      </c>
      <c r="I599" s="17">
        <f>IF($C599&lt;&gt;"",$G599*INDEX(ΣυνδΑθρ!$C$2:$C$100,$F599,1)/INDEX(ΣυνδΑθρ!$J$2:$J$96,$F599,1),IF($D599&lt;&gt;"",$G599*INDEX(Υλικά!$H$3:$H$130,$F599,1)/INDEX(Υλικά!$E$3:$E$130,$F599,1),0))</f>
        <v>32.549999999999997</v>
      </c>
      <c r="J599" s="18">
        <f>IF($C599&lt;&gt;"",$G599*INDEX(ΣυνδΑθρ!$D$2:$D$96,$F599,1)/INDEX(ΣυνδΑθρ!$J$2:$J$96,$F599,1),IF($D599&lt;&gt;"",$G599*INDEX(Υλικά!$I$3:$I$130,$F599,1)/INDEX(Υλικά!$E$3:$E$130,$F599,1),0))</f>
        <v>0.58500000000000008</v>
      </c>
      <c r="K599" s="16">
        <f>$H599*Ref!$B$2</f>
        <v>20.46</v>
      </c>
      <c r="L599" s="17">
        <f>$I599*Ref!$B$3</f>
        <v>130.19999999999999</v>
      </c>
      <c r="M599" s="18">
        <f>$J599*Ref!$B$4</f>
        <v>5.2650000000000006</v>
      </c>
      <c r="N599" s="18">
        <f>IF($C599&lt;&gt;"",0,IF($D599&lt;&gt;"",$G599*INDEX(Υλικά!$J$3:$J$130,$F599,1)/INDEX(Υλικά!$E$3:$E$130,$F599,1),0))</f>
        <v>0</v>
      </c>
      <c r="O599" s="19">
        <f t="shared" si="10"/>
        <v>155.92500000000001</v>
      </c>
      <c r="P599" s="3"/>
    </row>
    <row r="600" spans="1:16" x14ac:dyDescent="0.35">
      <c r="A600" s="15">
        <v>44238</v>
      </c>
      <c r="B600" s="7">
        <v>0.34375</v>
      </c>
      <c r="C600" s="3"/>
      <c r="D600" s="3" t="s">
        <v>14</v>
      </c>
      <c r="E600" s="3" t="str">
        <f>IF(C600&lt;&gt;"",INDEX(ΣυνδΑθρ!$I$2:$I$96,MATCH(C600,ΣυνδΑθρ!$A$2:$A$100,0),1),IF(D600&lt;&gt;"",INDEX(Υλικά!$D$3:$D$140,MATCH(D600,Υλικά!$B$3:$B$140,0),1),""))</f>
        <v>slc</v>
      </c>
      <c r="F600" s="10">
        <f>IF(C600&lt;&gt;"",MATCH($C600,ΣυνδΑθρ!$A$2:$A$100,0),IF(D600&lt;&gt;"",MATCH($D600,Υλικά!$B$3:$B$130,0),0))</f>
        <v>7</v>
      </c>
      <c r="G600" s="3">
        <v>4</v>
      </c>
      <c r="H600" s="16">
        <f>IF($C600&lt;&gt;"",$G600*INDEX(ΣυνδΑθρ!$B$2:$B$96,$F600,1)/INDEX(ΣυνδΑθρ!$J$2:$J$96,$F600,1),IF($D600&lt;&gt;"",$G600*INDEX(Υλικά!$G$3:$G$130,$F600,1)/INDEX(Υλικά!$E$3:$E$130,$F600,1),0))</f>
        <v>11.2</v>
      </c>
      <c r="I600" s="17">
        <f>IF($C600&lt;&gt;"",$G600*INDEX(ΣυνδΑθρ!$C$2:$C$100,$F600,1)/INDEX(ΣυνδΑθρ!$J$2:$J$96,$F600,1),IF($D600&lt;&gt;"",$G600*INDEX(Υλικά!$H$3:$H$130,$F600,1)/INDEX(Υλικά!$E$3:$E$130,$F600,1),0))</f>
        <v>3.2</v>
      </c>
      <c r="J600" s="18">
        <f>IF($C600&lt;&gt;"",$G600*INDEX(ΣυνδΑθρ!$D$2:$D$96,$F600,1)/INDEX(ΣυνδΑθρ!$J$2:$J$96,$F600,1),IF($D600&lt;&gt;"",$G600*INDEX(Υλικά!$I$3:$I$130,$F600,1)/INDEX(Υλικά!$E$3:$E$130,$F600,1),0))</f>
        <v>1.6</v>
      </c>
      <c r="K600" s="16">
        <f>$H600*Ref!$B$2</f>
        <v>44.8</v>
      </c>
      <c r="L600" s="17">
        <f>$I600*Ref!$B$3</f>
        <v>12.8</v>
      </c>
      <c r="M600" s="18">
        <f>$J600*Ref!$B$4</f>
        <v>14.4</v>
      </c>
      <c r="N600" s="18">
        <f>IF($C600&lt;&gt;"",0,IF($D600&lt;&gt;"",$G600*INDEX(Υλικά!$J$3:$J$130,$F600,1)/INDEX(Υλικά!$E$3:$E$130,$F600,1),0))</f>
        <v>0</v>
      </c>
      <c r="O600" s="19">
        <f t="shared" si="10"/>
        <v>72</v>
      </c>
      <c r="P600" s="3"/>
    </row>
    <row r="601" spans="1:16" x14ac:dyDescent="0.35">
      <c r="A601" s="15">
        <v>44238</v>
      </c>
      <c r="B601" s="7">
        <v>0.5625</v>
      </c>
      <c r="C601" s="3"/>
      <c r="D601" s="3" t="s">
        <v>9</v>
      </c>
      <c r="E601" s="3" t="str">
        <f>IF(C601&lt;&gt;"",INDEX(ΣυνδΑθρ!$I$2:$I$96,MATCH(C601,ΣυνδΑθρ!$A$2:$A$100,0),1),IF(D601&lt;&gt;"",INDEX(Υλικά!$D$3:$D$140,MATCH(D601,Υλικά!$B$3:$B$140,0),1),""))</f>
        <v>gr</v>
      </c>
      <c r="F601" s="10">
        <f>IF(C601&lt;&gt;"",MATCH($C601,ΣυνδΑθρ!$A$2:$A$100,0),IF(D601&lt;&gt;"",MATCH($D601,Υλικά!$B$3:$B$130,0),0))</f>
        <v>4</v>
      </c>
      <c r="G601" s="3">
        <v>57</v>
      </c>
      <c r="H601" s="16">
        <f>IF($C601&lt;&gt;"",$G601*INDEX(ΣυνδΑθρ!$B$2:$B$96,$F601,1)/INDEX(ΣυνδΑθρ!$J$2:$J$96,$F601,1),IF($D601&lt;&gt;"",$G601*INDEX(Υλικά!$G$3:$G$130,$F601,1)/INDEX(Υλικά!$E$3:$E$130,$F601,1),0))</f>
        <v>4.0469999999999997</v>
      </c>
      <c r="I601" s="17">
        <f>IF($C601&lt;&gt;"",$G601*INDEX(ΣυνδΑθρ!$C$2:$C$100,$F601,1)/INDEX(ΣυνδΑθρ!$J$2:$J$96,$F601,1),IF($D601&lt;&gt;"",$G601*INDEX(Υλικά!$H$3:$H$130,$F601,1)/INDEX(Υλικά!$E$3:$E$130,$F601,1),0))</f>
        <v>45.6</v>
      </c>
      <c r="J601" s="18">
        <f>IF($C601&lt;&gt;"",$G601*INDEX(ΣυνδΑθρ!$D$2:$D$96,$F601,1)/INDEX(ΣυνδΑθρ!$J$2:$J$96,$F601,1),IF($D601&lt;&gt;"",$G601*INDEX(Υλικά!$I$3:$I$130,$F601,1)/INDEX(Υλικά!$E$3:$E$130,$F601,1),0))</f>
        <v>0.39899999999999997</v>
      </c>
      <c r="K601" s="16">
        <f>$H601*Ref!$B$2</f>
        <v>16.187999999999999</v>
      </c>
      <c r="L601" s="17">
        <f>$I601*Ref!$B$3</f>
        <v>182.4</v>
      </c>
      <c r="M601" s="18">
        <f>$J601*Ref!$B$4</f>
        <v>3.5909999999999997</v>
      </c>
      <c r="N601" s="18">
        <f>IF($C601&lt;&gt;"",0,IF($D601&lt;&gt;"",$G601*INDEX(Υλικά!$J$3:$J$130,$F601,1)/INDEX(Υλικά!$E$3:$E$130,$F601,1),0))</f>
        <v>0</v>
      </c>
      <c r="O601" s="19">
        <f t="shared" si="10"/>
        <v>202.179</v>
      </c>
      <c r="P601" s="3"/>
    </row>
    <row r="602" spans="1:16" x14ac:dyDescent="0.35">
      <c r="A602" s="15">
        <v>44238</v>
      </c>
      <c r="B602" s="7">
        <v>0.5625</v>
      </c>
      <c r="C602" s="3"/>
      <c r="D602" s="3" t="s">
        <v>69</v>
      </c>
      <c r="E602" s="3" t="str">
        <f>IF(C602&lt;&gt;"",INDEX(ΣυνδΑθρ!$I$2:$I$96,MATCH(C602,ΣυνδΑθρ!$A$2:$A$100,0),1),IF(D602&lt;&gt;"",INDEX(Υλικά!$D$3:$D$140,MATCH(D602,Υλικά!$B$3:$B$140,0),1),""))</f>
        <v>gr</v>
      </c>
      <c r="F602" s="10">
        <f>IF(C602&lt;&gt;"",MATCH($C602,ΣυνδΑθρ!$A$2:$A$100,0),IF(D602&lt;&gt;"",MATCH($D602,Υλικά!$B$3:$B$130,0),0))</f>
        <v>26</v>
      </c>
      <c r="G602" s="3">
        <v>80</v>
      </c>
      <c r="H602" s="16">
        <f>IF($C602&lt;&gt;"",$G602*INDEX(ΣυνδΑθρ!$B$2:$B$96,$F602,1)/INDEX(ΣυνδΑθρ!$J$2:$J$96,$F602,1),IF($D602&lt;&gt;"",$G602*INDEX(Υλικά!$G$3:$G$130,$F602,1)/INDEX(Υλικά!$E$3:$E$130,$F602,1),0))</f>
        <v>19.2</v>
      </c>
      <c r="I602" s="17">
        <f>IF($C602&lt;&gt;"",$G602*INDEX(ΣυνδΑθρ!$C$2:$C$100,$F602,1)/INDEX(ΣυνδΑθρ!$J$2:$J$96,$F602,1),IF($D602&lt;&gt;"",$G602*INDEX(Υλικά!$H$3:$H$130,$F602,1)/INDEX(Υλικά!$E$3:$E$130,$F602,1),0))</f>
        <v>0</v>
      </c>
      <c r="J602" s="18">
        <f>IF($C602&lt;&gt;"",$G602*INDEX(ΣυνδΑθρ!$D$2:$D$96,$F602,1)/INDEX(ΣυνδΑθρ!$J$2:$J$96,$F602,1),IF($D602&lt;&gt;"",$G602*INDEX(Υλικά!$I$3:$I$130,$F602,1)/INDEX(Υλικά!$E$3:$E$130,$F602,1),0))</f>
        <v>6.4</v>
      </c>
      <c r="K602" s="16">
        <f>$H602*Ref!$B$2</f>
        <v>76.8</v>
      </c>
      <c r="L602" s="17">
        <f>$I602*Ref!$B$3</f>
        <v>0</v>
      </c>
      <c r="M602" s="18">
        <f>$J602*Ref!$B$4</f>
        <v>57.6</v>
      </c>
      <c r="N602" s="18">
        <f>IF($C602&lt;&gt;"",0,IF($D602&lt;&gt;"",$G602*INDEX(Υλικά!$J$3:$J$130,$F602,1)/INDEX(Υλικά!$E$3:$E$130,$F602,1),0))</f>
        <v>0</v>
      </c>
      <c r="O602" s="19">
        <f t="shared" si="10"/>
        <v>134.4</v>
      </c>
      <c r="P602" s="3"/>
    </row>
    <row r="603" spans="1:16" x14ac:dyDescent="0.35">
      <c r="A603" s="15">
        <v>44238</v>
      </c>
      <c r="B603" s="7">
        <v>0.5625</v>
      </c>
      <c r="C603" s="3"/>
      <c r="D603" s="3" t="s">
        <v>148</v>
      </c>
      <c r="E603" s="3" t="str">
        <f>IF(C603&lt;&gt;"",INDEX(ΣυνδΑθρ!$I$2:$I$96,MATCH(C603,ΣυνδΑθρ!$A$2:$A$100,0),1),IF(D603&lt;&gt;"",INDEX(Υλικά!$D$3:$D$140,MATCH(D603,Υλικά!$B$3:$B$140,0),1),""))</f>
        <v>gr</v>
      </c>
      <c r="F603" s="10">
        <f>IF(C603&lt;&gt;"",MATCH($C603,ΣυνδΑθρ!$A$2:$A$100,0),IF(D603&lt;&gt;"",MATCH($D603,Υλικά!$B$3:$B$130,0),0))</f>
        <v>59</v>
      </c>
      <c r="G603" s="3">
        <v>200</v>
      </c>
      <c r="H603" s="16">
        <f>IF($C603&lt;&gt;"",$G603*INDEX(ΣυνδΑθρ!$B$2:$B$96,$F603,1)/INDEX(ΣυνδΑθρ!$J$2:$J$96,$F603,1),IF($D603&lt;&gt;"",$G603*INDEX(Υλικά!$G$3:$G$130,$F603,1)/INDEX(Υλικά!$E$3:$E$130,$F603,1),0))</f>
        <v>2.6</v>
      </c>
      <c r="I603" s="17">
        <f>IF($C603&lt;&gt;"",$G603*INDEX(ΣυνδΑθρ!$C$2:$C$100,$F603,1)/INDEX(ΣυνδΑθρ!$J$2:$J$96,$F603,1),IF($D603&lt;&gt;"",$G603*INDEX(Υλικά!$H$3:$H$130,$F603,1)/INDEX(Υλικά!$E$3:$E$130,$F603,1),0))</f>
        <v>12</v>
      </c>
      <c r="J603" s="18">
        <f>IF($C603&lt;&gt;"",$G603*INDEX(ΣυνδΑθρ!$D$2:$D$96,$F603,1)/INDEX(ΣυνδΑθρ!$J$2:$J$96,$F603,1),IF($D603&lt;&gt;"",$G603*INDEX(Υλικά!$I$3:$I$130,$F603,1)/INDEX(Υλικά!$E$3:$E$130,$F603,1),0))</f>
        <v>0</v>
      </c>
      <c r="K603" s="16">
        <f>$H603*Ref!$B$2</f>
        <v>10.4</v>
      </c>
      <c r="L603" s="17">
        <f>$I603*Ref!$B$3</f>
        <v>48</v>
      </c>
      <c r="M603" s="18">
        <f>$J603*Ref!$B$4</f>
        <v>0</v>
      </c>
      <c r="N603" s="18">
        <f>IF($C603&lt;&gt;"",0,IF($D603&lt;&gt;"",$G603*INDEX(Υλικά!$J$3:$J$130,$F603,1)/INDEX(Υλικά!$E$3:$E$130,$F603,1),0))</f>
        <v>0</v>
      </c>
      <c r="O603" s="19">
        <f t="shared" si="10"/>
        <v>58.4</v>
      </c>
      <c r="P603" s="3"/>
    </row>
    <row r="604" spans="1:16" x14ac:dyDescent="0.35">
      <c r="A604" s="15">
        <v>44238</v>
      </c>
      <c r="B604" s="7">
        <v>0.5625</v>
      </c>
      <c r="C604" s="3"/>
      <c r="D604" s="3" t="s">
        <v>8</v>
      </c>
      <c r="E604" s="3" t="str">
        <f>IF(C604&lt;&gt;"",INDEX(ΣυνδΑθρ!$I$2:$I$96,MATCH(C604,ΣυνδΑθρ!$A$2:$A$100,0),1),IF(D604&lt;&gt;"",INDEX(Υλικά!$D$3:$D$140,MATCH(D604,Υλικά!$B$3:$B$140,0),1),""))</f>
        <v>gr</v>
      </c>
      <c r="F604" s="10">
        <f>IF(C604&lt;&gt;"",MATCH($C604,ΣυνδΑθρ!$A$2:$A$100,0),IF(D604&lt;&gt;"",MATCH($D604,Υλικά!$B$3:$B$130,0),0))</f>
        <v>3</v>
      </c>
      <c r="G604" s="3">
        <v>10</v>
      </c>
      <c r="H604" s="16">
        <f>IF($C604&lt;&gt;"",$G604*INDEX(ΣυνδΑθρ!$B$2:$B$96,$F604,1)/INDEX(ΣυνδΑθρ!$J$2:$J$96,$F604,1),IF($D604&lt;&gt;"",$G604*INDEX(Υλικά!$G$3:$G$130,$F604,1)/INDEX(Υλικά!$E$3:$E$130,$F604,1),0))</f>
        <v>0</v>
      </c>
      <c r="I604" s="17">
        <f>IF($C604&lt;&gt;"",$G604*INDEX(ΣυνδΑθρ!$C$2:$C$100,$F604,1)/INDEX(ΣυνδΑθρ!$J$2:$J$96,$F604,1),IF($D604&lt;&gt;"",$G604*INDEX(Υλικά!$H$3:$H$130,$F604,1)/INDEX(Υλικά!$E$3:$E$130,$F604,1),0))</f>
        <v>0</v>
      </c>
      <c r="J604" s="18">
        <f>IF($C604&lt;&gt;"",$G604*INDEX(ΣυνδΑθρ!$D$2:$D$96,$F604,1)/INDEX(ΣυνδΑθρ!$J$2:$J$96,$F604,1),IF($D604&lt;&gt;"",$G604*INDEX(Υλικά!$I$3:$I$130,$F604,1)/INDEX(Υλικά!$E$3:$E$130,$F604,1),0))</f>
        <v>9.33</v>
      </c>
      <c r="K604" s="16">
        <f>$H604*Ref!$B$2</f>
        <v>0</v>
      </c>
      <c r="L604" s="17">
        <f>$I604*Ref!$B$3</f>
        <v>0</v>
      </c>
      <c r="M604" s="18">
        <f>$J604*Ref!$B$4</f>
        <v>83.97</v>
      </c>
      <c r="N604" s="18">
        <f>IF($C604&lt;&gt;"",0,IF($D604&lt;&gt;"",$G604*INDEX(Υλικά!$J$3:$J$130,$F604,1)/INDEX(Υλικά!$E$3:$E$130,$F604,1),0))</f>
        <v>0</v>
      </c>
      <c r="O604" s="19">
        <f t="shared" si="10"/>
        <v>83.97</v>
      </c>
      <c r="P604" s="3"/>
    </row>
    <row r="605" spans="1:16" x14ac:dyDescent="0.35">
      <c r="A605" s="15">
        <v>44238</v>
      </c>
      <c r="B605" s="7">
        <v>0.72916666666666663</v>
      </c>
      <c r="C605" s="3"/>
      <c r="D605" s="3" t="s">
        <v>133</v>
      </c>
      <c r="E605" s="3" t="str">
        <f>IF(C605&lt;&gt;"",INDEX(ΣυνδΑθρ!$I$2:$I$96,MATCH(C605,ΣυνδΑθρ!$A$2:$A$100,0),1),IF(D605&lt;&gt;"",INDEX(Υλικά!$D$3:$D$140,MATCH(D605,Υλικά!$B$3:$B$140,0),1),""))</f>
        <v>gr</v>
      </c>
      <c r="F605" s="10">
        <f>IF(C605&lt;&gt;"",MATCH($C605,ΣυνδΑθρ!$A$2:$A$100,0),IF(D605&lt;&gt;"",MATCH($D605,Υλικά!$B$3:$B$130,0),0))</f>
        <v>52</v>
      </c>
      <c r="G605" s="3">
        <v>20</v>
      </c>
      <c r="H605" s="16">
        <f>IF($C605&lt;&gt;"",$G605*INDEX(ΣυνδΑθρ!$B$2:$B$96,$F605,1)/INDEX(ΣυνδΑθρ!$J$2:$J$96,$F605,1),IF($D605&lt;&gt;"",$G605*INDEX(Υλικά!$G$3:$G$130,$F605,1)/INDEX(Υλικά!$E$3:$E$130,$F605,1),0))</f>
        <v>0.88</v>
      </c>
      <c r="I605" s="17">
        <f>IF($C605&lt;&gt;"",$G605*INDEX(ΣυνδΑθρ!$C$2:$C$100,$F605,1)/INDEX(ΣυνδΑθρ!$J$2:$J$96,$F605,1),IF($D605&lt;&gt;"",$G605*INDEX(Υλικά!$H$3:$H$130,$F605,1)/INDEX(Υλικά!$E$3:$E$130,$F605,1),0))</f>
        <v>10.9</v>
      </c>
      <c r="J605" s="18">
        <f>IF($C605&lt;&gt;"",$G605*INDEX(ΣυνδΑθρ!$D$2:$D$96,$F605,1)/INDEX(ΣυνδΑθρ!$J$2:$J$96,$F605,1),IF($D605&lt;&gt;"",$G605*INDEX(Υλικά!$I$3:$I$130,$F605,1)/INDEX(Υλικά!$E$3:$E$130,$F605,1),0))</f>
        <v>6.1</v>
      </c>
      <c r="K605" s="16">
        <f>$H605*Ref!$B$2</f>
        <v>3.52</v>
      </c>
      <c r="L605" s="17">
        <f>$I605*Ref!$B$3</f>
        <v>43.6</v>
      </c>
      <c r="M605" s="18">
        <f>$J605*Ref!$B$4</f>
        <v>54.9</v>
      </c>
      <c r="N605" s="18">
        <f>IF($C605&lt;&gt;"",0,IF($D605&lt;&gt;"",$G605*INDEX(Υλικά!$J$3:$J$130,$F605,1)/INDEX(Υλικά!$E$3:$E$130,$F605,1),0))</f>
        <v>0</v>
      </c>
      <c r="O605" s="19">
        <f t="shared" si="10"/>
        <v>102.02000000000001</v>
      </c>
      <c r="P605" s="3"/>
    </row>
    <row r="606" spans="1:16" x14ac:dyDescent="0.35">
      <c r="A606" s="15">
        <v>44238</v>
      </c>
      <c r="B606" s="7">
        <v>0.84375</v>
      </c>
      <c r="C606" s="3"/>
      <c r="D606" s="3" t="s">
        <v>9</v>
      </c>
      <c r="E606" s="3" t="str">
        <f>IF(C606&lt;&gt;"",INDEX(ΣυνδΑθρ!$I$2:$I$96,MATCH(C606,ΣυνδΑθρ!$A$2:$A$100,0),1),IF(D606&lt;&gt;"",INDEX(Υλικά!$D$3:$D$140,MATCH(D606,Υλικά!$B$3:$B$140,0),1),""))</f>
        <v>gr</v>
      </c>
      <c r="F606" s="10">
        <f>IF(C606&lt;&gt;"",MATCH($C606,ΣυνδΑθρ!$A$2:$A$100,0),IF(D606&lt;&gt;"",MATCH($D606,Υλικά!$B$3:$B$130,0),0))</f>
        <v>4</v>
      </c>
      <c r="G606" s="3">
        <v>43</v>
      </c>
      <c r="H606" s="16">
        <f>IF($C606&lt;&gt;"",$G606*INDEX(ΣυνδΑθρ!$B$2:$B$96,$F606,1)/INDEX(ΣυνδΑθρ!$J$2:$J$96,$F606,1),IF($D606&lt;&gt;"",$G606*INDEX(Υλικά!$G$3:$G$130,$F606,1)/INDEX(Υλικά!$E$3:$E$130,$F606,1),0))</f>
        <v>3.0529999999999999</v>
      </c>
      <c r="I606" s="17">
        <f>IF($C606&lt;&gt;"",$G606*INDEX(ΣυνδΑθρ!$C$2:$C$100,$F606,1)/INDEX(ΣυνδΑθρ!$J$2:$J$96,$F606,1),IF($D606&lt;&gt;"",$G606*INDEX(Υλικά!$H$3:$H$130,$F606,1)/INDEX(Υλικά!$E$3:$E$130,$F606,1),0))</f>
        <v>34.4</v>
      </c>
      <c r="J606" s="18">
        <f>IF($C606&lt;&gt;"",$G606*INDEX(ΣυνδΑθρ!$D$2:$D$96,$F606,1)/INDEX(ΣυνδΑθρ!$J$2:$J$96,$F606,1),IF($D606&lt;&gt;"",$G606*INDEX(Υλικά!$I$3:$I$130,$F606,1)/INDEX(Υλικά!$E$3:$E$130,$F606,1),0))</f>
        <v>0.30099999999999999</v>
      </c>
      <c r="K606" s="16">
        <f>$H606*Ref!$B$2</f>
        <v>12.212</v>
      </c>
      <c r="L606" s="17">
        <f>$I606*Ref!$B$3</f>
        <v>137.6</v>
      </c>
      <c r="M606" s="18">
        <f>$J606*Ref!$B$4</f>
        <v>2.7090000000000001</v>
      </c>
      <c r="N606" s="18">
        <f>IF($C606&lt;&gt;"",0,IF($D606&lt;&gt;"",$G606*INDEX(Υλικά!$J$3:$J$130,$F606,1)/INDEX(Υλικά!$E$3:$E$130,$F606,1),0))</f>
        <v>0</v>
      </c>
      <c r="O606" s="19">
        <f t="shared" si="10"/>
        <v>152.52099999999999</v>
      </c>
      <c r="P606" s="3"/>
    </row>
    <row r="607" spans="1:16" x14ac:dyDescent="0.35">
      <c r="A607" s="15">
        <v>44238</v>
      </c>
      <c r="B607" s="7">
        <v>0.84375</v>
      </c>
      <c r="C607" s="3"/>
      <c r="D607" s="3" t="s">
        <v>63</v>
      </c>
      <c r="E607" s="3" t="str">
        <f>IF(C607&lt;&gt;"",INDEX(ΣυνδΑθρ!$I$2:$I$96,MATCH(C607,ΣυνδΑθρ!$A$2:$A$100,0),1),IF(D607&lt;&gt;"",INDEX(Υλικά!$D$3:$D$140,MATCH(D607,Υλικά!$B$3:$B$140,0),1),""))</f>
        <v>pc</v>
      </c>
      <c r="F607" s="10">
        <f>IF(C607&lt;&gt;"",MATCH($C607,ΣυνδΑθρ!$A$2:$A$100,0),IF(D607&lt;&gt;"",MATCH($D607,Υλικά!$B$3:$B$130,0),0))</f>
        <v>23</v>
      </c>
      <c r="G607" s="3">
        <v>1</v>
      </c>
      <c r="H607" s="16">
        <f>IF($C607&lt;&gt;"",$G607*INDEX(ΣυνδΑθρ!$B$2:$B$96,$F607,1)/INDEX(ΣυνδΑθρ!$J$2:$J$96,$F607,1),IF($D607&lt;&gt;"",$G607*INDEX(Υλικά!$G$3:$G$130,$F607,1)/INDEX(Υλικά!$E$3:$E$130,$F607,1),0))</f>
        <v>47</v>
      </c>
      <c r="I607" s="17">
        <f>IF($C607&lt;&gt;"",$G607*INDEX(ΣυνδΑθρ!$C$2:$C$100,$F607,1)/INDEX(ΣυνδΑθρ!$J$2:$J$96,$F607,1),IF($D607&lt;&gt;"",$G607*INDEX(Υλικά!$H$3:$H$130,$F607,1)/INDEX(Υλικά!$E$3:$E$130,$F607,1),0))</f>
        <v>0</v>
      </c>
      <c r="J607" s="18">
        <f>IF($C607&lt;&gt;"",$G607*INDEX(ΣυνδΑθρ!$D$2:$D$96,$F607,1)/INDEX(ΣυνδΑθρ!$J$2:$J$96,$F607,1),IF($D607&lt;&gt;"",$G607*INDEX(Υλικά!$I$3:$I$130,$F607,1)/INDEX(Υλικά!$E$3:$E$130,$F607,1),0))</f>
        <v>1.2</v>
      </c>
      <c r="K607" s="16">
        <f>$H607*Ref!$B$2</f>
        <v>188</v>
      </c>
      <c r="L607" s="17">
        <f>$I607*Ref!$B$3</f>
        <v>0</v>
      </c>
      <c r="M607" s="18">
        <f>$J607*Ref!$B$4</f>
        <v>10.799999999999999</v>
      </c>
      <c r="N607" s="18">
        <f>IF($C607&lt;&gt;"",0,IF($D607&lt;&gt;"",$G607*INDEX(Υλικά!$J$3:$J$130,$F607,1)/INDEX(Υλικά!$E$3:$E$130,$F607,1),0))</f>
        <v>0</v>
      </c>
      <c r="O607" s="19">
        <f t="shared" si="10"/>
        <v>198.8</v>
      </c>
      <c r="P607" s="3"/>
    </row>
    <row r="608" spans="1:16" x14ac:dyDescent="0.35">
      <c r="A608" s="15">
        <v>44238</v>
      </c>
      <c r="B608" s="7">
        <v>0.875</v>
      </c>
      <c r="C608" s="3"/>
      <c r="D608" s="3" t="s">
        <v>148</v>
      </c>
      <c r="E608" s="3" t="str">
        <f>IF(C608&lt;&gt;"",INDEX(ΣυνδΑθρ!$I$2:$I$96,MATCH(C608,ΣυνδΑθρ!$A$2:$A$100,0),1),IF(D608&lt;&gt;"",INDEX(Υλικά!$D$3:$D$140,MATCH(D608,Υλικά!$B$3:$B$140,0),1),""))</f>
        <v>gr</v>
      </c>
      <c r="F608" s="10">
        <f>IF(C608&lt;&gt;"",MATCH($C608,ΣυνδΑθρ!$A$2:$A$100,0),IF(D608&lt;&gt;"",MATCH($D608,Υλικά!$B$3:$B$130,0),0))</f>
        <v>59</v>
      </c>
      <c r="G608" s="3">
        <v>100</v>
      </c>
      <c r="H608" s="16">
        <f>IF($C608&lt;&gt;"",$G608*INDEX(ΣυνδΑθρ!$B$2:$B$96,$F608,1)/INDEX(ΣυνδΑθρ!$J$2:$J$96,$F608,1),IF($D608&lt;&gt;"",$G608*INDEX(Υλικά!$G$3:$G$130,$F608,1)/INDEX(Υλικά!$E$3:$E$130,$F608,1),0))</f>
        <v>1.3</v>
      </c>
      <c r="I608" s="17">
        <f>IF($C608&lt;&gt;"",$G608*INDEX(ΣυνδΑθρ!$C$2:$C$100,$F608,1)/INDEX(ΣυνδΑθρ!$J$2:$J$96,$F608,1),IF($D608&lt;&gt;"",$G608*INDEX(Υλικά!$H$3:$H$130,$F608,1)/INDEX(Υλικά!$E$3:$E$130,$F608,1),0))</f>
        <v>6</v>
      </c>
      <c r="J608" s="18">
        <f>IF($C608&lt;&gt;"",$G608*INDEX(ΣυνδΑθρ!$D$2:$D$96,$F608,1)/INDEX(ΣυνδΑθρ!$J$2:$J$96,$F608,1),IF($D608&lt;&gt;"",$G608*INDEX(Υλικά!$I$3:$I$130,$F608,1)/INDEX(Υλικά!$E$3:$E$130,$F608,1),0))</f>
        <v>0</v>
      </c>
      <c r="K608" s="16">
        <f>$H608*Ref!$B$2</f>
        <v>5.2</v>
      </c>
      <c r="L608" s="17">
        <f>$I608*Ref!$B$3</f>
        <v>24</v>
      </c>
      <c r="M608" s="18">
        <f>$J608*Ref!$B$4</f>
        <v>0</v>
      </c>
      <c r="N608" s="18">
        <f>IF($C608&lt;&gt;"",0,IF($D608&lt;&gt;"",$G608*INDEX(Υλικά!$J$3:$J$130,$F608,1)/INDEX(Υλικά!$E$3:$E$130,$F608,1),0))</f>
        <v>0</v>
      </c>
      <c r="O608" s="19">
        <f t="shared" si="10"/>
        <v>29.2</v>
      </c>
      <c r="P608" s="3"/>
    </row>
    <row r="609" spans="1:16" x14ac:dyDescent="0.35">
      <c r="A609" s="15">
        <v>44239</v>
      </c>
      <c r="B609" s="7">
        <v>0.32291666666666669</v>
      </c>
      <c r="C609" s="3"/>
      <c r="D609" s="3" t="s">
        <v>58</v>
      </c>
      <c r="E609" s="3" t="str">
        <f>IF(C609&lt;&gt;"",INDEX(ΣυνδΑθρ!$I$2:$I$96,MATCH(C609,ΣυνδΑθρ!$A$2:$A$100,0),1),IF(D609&lt;&gt;"",INDEX(Υλικά!$D$3:$D$140,MATCH(D609,Υλικά!$B$3:$B$140,0),1),""))</f>
        <v>gr</v>
      </c>
      <c r="F609" s="10">
        <f>IF(C609&lt;&gt;"",MATCH($C609,ΣυνδΑθρ!$A$2:$A$100,0),IF(D609&lt;&gt;"",MATCH($D609,Υλικά!$B$3:$B$130,0),0))</f>
        <v>12</v>
      </c>
      <c r="G609" s="3">
        <v>250</v>
      </c>
      <c r="H609" s="16">
        <f>IF($C609&lt;&gt;"",$G609*INDEX(ΣυνδΑθρ!$B$2:$B$96,$F609,1)/INDEX(ΣυνδΑθρ!$J$2:$J$96,$F609,1),IF($D609&lt;&gt;"",$G609*INDEX(Υλικά!$G$3:$G$130,$F609,1)/INDEX(Υλικά!$E$3:$E$130,$F609,1),0))</f>
        <v>8.25</v>
      </c>
      <c r="I609" s="17">
        <f>IF($C609&lt;&gt;"",$G609*INDEX(ΣυνδΑθρ!$C$2:$C$100,$F609,1)/INDEX(ΣυνδΑθρ!$J$2:$J$96,$F609,1),IF($D609&lt;&gt;"",$G609*INDEX(Υλικά!$H$3:$H$130,$F609,1)/INDEX(Υλικά!$E$3:$E$130,$F609,1),0))</f>
        <v>11.75</v>
      </c>
      <c r="J609" s="18">
        <f>IF($C609&lt;&gt;"",$G609*INDEX(ΣυνδΑθρ!$D$2:$D$96,$F609,1)/INDEX(ΣυνδΑθρ!$J$2:$J$96,$F609,1),IF($D609&lt;&gt;"",$G609*INDEX(Υλικά!$I$3:$I$130,$F609,1)/INDEX(Υλικά!$E$3:$E$130,$F609,1),0))</f>
        <v>3.75</v>
      </c>
      <c r="K609" s="16">
        <f>$H609*Ref!$B$2</f>
        <v>33</v>
      </c>
      <c r="L609" s="17">
        <f>$I609*Ref!$B$3</f>
        <v>47</v>
      </c>
      <c r="M609" s="18">
        <f>$J609*Ref!$B$4</f>
        <v>33.75</v>
      </c>
      <c r="N609" s="18">
        <f>IF($C609&lt;&gt;"",0,IF($D609&lt;&gt;"",$G609*INDEX(Υλικά!$J$3:$J$130,$F609,1)/INDEX(Υλικά!$E$3:$E$130,$F609,1),0))</f>
        <v>0</v>
      </c>
      <c r="O609" s="19">
        <f t="shared" si="10"/>
        <v>113.75</v>
      </c>
      <c r="P609" s="3"/>
    </row>
    <row r="610" spans="1:16" x14ac:dyDescent="0.35">
      <c r="A610" s="15">
        <v>44239</v>
      </c>
      <c r="B610" s="7">
        <v>0.32291666666666669</v>
      </c>
      <c r="C610" s="3"/>
      <c r="D610" s="3" t="s">
        <v>46</v>
      </c>
      <c r="E610" s="3" t="str">
        <f>IF(C610&lt;&gt;"",INDEX(ΣυνδΑθρ!$I$2:$I$96,MATCH(C610,ΣυνδΑθρ!$A$2:$A$100,0),1),IF(D610&lt;&gt;"",INDEX(Υλικά!$D$3:$D$140,MATCH(D610,Υλικά!$B$3:$B$140,0),1),""))</f>
        <v>gr</v>
      </c>
      <c r="F610" s="10">
        <f>IF(C610&lt;&gt;"",MATCH($C610,ΣυνδΑθρ!$A$2:$A$100,0),IF(D610&lt;&gt;"",MATCH($D610,Υλικά!$B$3:$B$130,0),0))</f>
        <v>19</v>
      </c>
      <c r="G610" s="3">
        <v>100</v>
      </c>
      <c r="H610" s="16">
        <f>IF($C610&lt;&gt;"",$G610*INDEX(ΣυνδΑθρ!$B$2:$B$96,$F610,1)/INDEX(ΣυνδΑθρ!$J$2:$J$96,$F610,1),IF($D610&lt;&gt;"",$G610*INDEX(Υλικά!$G$3:$G$130,$F610,1)/INDEX(Υλικά!$E$3:$E$130,$F610,1),0))</f>
        <v>14.2</v>
      </c>
      <c r="I610" s="17">
        <f>IF($C610&lt;&gt;"",$G610*INDEX(ΣυνδΑθρ!$C$2:$C$100,$F610,1)/INDEX(ΣυνδΑθρ!$J$2:$J$96,$F610,1),IF($D610&lt;&gt;"",$G610*INDEX(Υλικά!$H$3:$H$130,$F610,1)/INDEX(Υλικά!$E$3:$E$130,$F610,1),0))</f>
        <v>4.0999999999999996</v>
      </c>
      <c r="J610" s="18">
        <f>IF($C610&lt;&gt;"",$G610*INDEX(ΣυνδΑθρ!$D$2:$D$96,$F610,1)/INDEX(ΣυνδΑθρ!$J$2:$J$96,$F610,1),IF($D610&lt;&gt;"",$G610*INDEX(Υλικά!$I$3:$I$130,$F610,1)/INDEX(Υλικά!$E$3:$E$130,$F610,1),0))</f>
        <v>21.3</v>
      </c>
      <c r="K610" s="16">
        <f>$H610*Ref!$B$2</f>
        <v>56.8</v>
      </c>
      <c r="L610" s="17">
        <f>$I610*Ref!$B$3</f>
        <v>16.399999999999999</v>
      </c>
      <c r="M610" s="18">
        <f>$J610*Ref!$B$4</f>
        <v>191.70000000000002</v>
      </c>
      <c r="N610" s="18">
        <f>IF($C610&lt;&gt;"",0,IF($D610&lt;&gt;"",$G610*INDEX(Υλικά!$J$3:$J$130,$F610,1)/INDEX(Υλικά!$E$3:$E$130,$F610,1),0))</f>
        <v>0</v>
      </c>
      <c r="O610" s="19">
        <f t="shared" si="10"/>
        <v>264.89999999999998</v>
      </c>
      <c r="P610" s="3"/>
    </row>
    <row r="611" spans="1:16" x14ac:dyDescent="0.35">
      <c r="A611" s="15">
        <v>44239</v>
      </c>
      <c r="B611" s="7">
        <v>0.32291666666666702</v>
      </c>
      <c r="C611" s="3" t="s">
        <v>166</v>
      </c>
      <c r="D611" s="3"/>
      <c r="E611" s="3" t="str">
        <f>IF(C611&lt;&gt;"",INDEX(ΣυνδΑθρ!$I$2:$I$96,MATCH(C611,ΣυνδΑθρ!$A$2:$A$100,0),1),IF(D611&lt;&gt;"",INDEX(Υλικά!$D$3:$D$140,MATCH(D611,Υλικά!$B$3:$B$140,0),1),""))</f>
        <v>gr</v>
      </c>
      <c r="F611" s="10">
        <f>IF(C611&lt;&gt;"",MATCH($C611,ΣυνδΑθρ!$A$2:$A$100,0),IF(D611&lt;&gt;"",MATCH($D611,Υλικά!$B$3:$B$130,0),0))</f>
        <v>19</v>
      </c>
      <c r="G611" s="3">
        <v>100</v>
      </c>
      <c r="H611" s="16">
        <f>IF($C611&lt;&gt;"",$G611*INDEX(ΣυνδΑθρ!$B$2:$B$96,$F611,1)/INDEX(ΣυνδΑθρ!$J$2:$J$96,$F611,1),IF($D611&lt;&gt;"",$G611*INDEX(Υλικά!$G$3:$G$130,$F611,1)/INDEX(Υλικά!$E$3:$E$130,$F611,1),0))</f>
        <v>7.3071428571428569</v>
      </c>
      <c r="I611" s="17">
        <f>IF($C611&lt;&gt;"",$G611*INDEX(ΣυνδΑθρ!$C$2:$C$100,$F611,1)/INDEX(ΣυνδΑθρ!$J$2:$J$96,$F611,1),IF($D611&lt;&gt;"",$G611*INDEX(Υλικά!$H$3:$H$130,$F611,1)/INDEX(Υλικά!$E$3:$E$130,$F611,1),0))</f>
        <v>46.499999999999993</v>
      </c>
      <c r="J611" s="18">
        <f>IF($C611&lt;&gt;"",$G611*INDEX(ΣυνδΑθρ!$D$2:$D$96,$F611,1)/INDEX(ΣυνδΑθρ!$J$2:$J$96,$F611,1),IF($D611&lt;&gt;"",$G611*INDEX(Υλικά!$I$3:$I$130,$F611,1)/INDEX(Υλικά!$E$3:$E$130,$F611,1),0))</f>
        <v>0.83571428571428585</v>
      </c>
      <c r="K611" s="16">
        <f>$H611*Ref!$B$2</f>
        <v>29.228571428571428</v>
      </c>
      <c r="L611" s="17">
        <f>$I611*Ref!$B$3</f>
        <v>185.99999999999997</v>
      </c>
      <c r="M611" s="18">
        <f>$J611*Ref!$B$4</f>
        <v>7.5214285714285722</v>
      </c>
      <c r="N611" s="18">
        <f>IF($C611&lt;&gt;"",0,IF($D611&lt;&gt;"",$G611*INDEX(Υλικά!$J$3:$J$130,$F611,1)/INDEX(Υλικά!$E$3:$E$130,$F611,1),0))</f>
        <v>0</v>
      </c>
      <c r="O611" s="19">
        <f t="shared" si="10"/>
        <v>222.74999999999997</v>
      </c>
      <c r="P611" s="3"/>
    </row>
    <row r="612" spans="1:16" x14ac:dyDescent="0.35">
      <c r="A612" s="15">
        <v>44239</v>
      </c>
      <c r="B612" s="7">
        <v>0.58333333333333337</v>
      </c>
      <c r="C612" s="3" t="s">
        <v>176</v>
      </c>
      <c r="D612" s="3"/>
      <c r="E612" s="3" t="str">
        <f>IF(C612&lt;&gt;"",INDEX(ΣυνδΑθρ!$I$2:$I$96,MATCH(C612,ΣυνδΑθρ!$A$2:$A$100,0),1),IF(D612&lt;&gt;"",INDEX(Υλικά!$D$3:$D$140,MATCH(D612,Υλικά!$B$3:$B$140,0),1),""))</f>
        <v>gr</v>
      </c>
      <c r="F612" s="10">
        <f>IF(C612&lt;&gt;"",MATCH($C612,ΣυνδΑθρ!$A$2:$A$100,0),IF(D612&lt;&gt;"",MATCH($D612,Υλικά!$B$3:$B$130,0),0))</f>
        <v>21</v>
      </c>
      <c r="G612" s="3">
        <v>250</v>
      </c>
      <c r="H612" s="16">
        <f>IF($C612&lt;&gt;"",$G612*INDEX(ΣυνδΑθρ!$B$2:$B$96,$F612,1)/INDEX(ΣυνδΑθρ!$J$2:$J$96,$F612,1),IF($D612&lt;&gt;"",$G612*INDEX(Υλικά!$G$3:$G$130,$F612,1)/INDEX(Υλικά!$E$3:$E$130,$F612,1),0))</f>
        <v>15.061674008810572</v>
      </c>
      <c r="I612" s="17">
        <f>IF($C612&lt;&gt;"",$G612*INDEX(ΣυνδΑθρ!$C$2:$C$100,$F612,1)/INDEX(ΣυνδΑθρ!$J$2:$J$96,$F612,1),IF($D612&lt;&gt;"",$G612*INDEX(Υλικά!$H$3:$H$130,$F612,1)/INDEX(Υλικά!$E$3:$E$130,$F612,1),0))</f>
        <v>36.083700440528638</v>
      </c>
      <c r="J612" s="18">
        <f>IF($C612&lt;&gt;"",$G612*INDEX(ΣυνδΑθρ!$D$2:$D$96,$F612,1)/INDEX(ΣυνδΑθρ!$J$2:$J$96,$F612,1),IF($D612&lt;&gt;"",$G612*INDEX(Υλικά!$I$3:$I$130,$F612,1)/INDEX(Υλικά!$E$3:$E$130,$F612,1),0))</f>
        <v>11.231277533039647</v>
      </c>
      <c r="K612" s="16">
        <f>$H612*Ref!$B$2</f>
        <v>60.246696035242287</v>
      </c>
      <c r="L612" s="17">
        <f>$I612*Ref!$B$3</f>
        <v>144.33480176211455</v>
      </c>
      <c r="M612" s="18">
        <f>$J612*Ref!$B$4</f>
        <v>101.08149779735682</v>
      </c>
      <c r="N612" s="18">
        <f>IF($C612&lt;&gt;"",0,IF($D612&lt;&gt;"",$G612*INDEX(Υλικά!$J$3:$J$130,$F612,1)/INDEX(Υλικά!$E$3:$E$130,$F612,1),0))</f>
        <v>0</v>
      </c>
      <c r="O612" s="19">
        <f t="shared" si="10"/>
        <v>305.66299559471366</v>
      </c>
      <c r="P612" s="3"/>
    </row>
    <row r="613" spans="1:16" x14ac:dyDescent="0.35">
      <c r="A613" s="15">
        <v>44239</v>
      </c>
      <c r="B613" s="7">
        <v>0.58333333333333337</v>
      </c>
      <c r="C613" s="3"/>
      <c r="D613" s="3" t="s">
        <v>32</v>
      </c>
      <c r="E613" s="3" t="str">
        <f>IF(C613&lt;&gt;"",INDEX(ΣυνδΑθρ!$I$2:$I$96,MATCH(C613,ΣυνδΑθρ!$A$2:$A$100,0),1),IF(D613&lt;&gt;"",INDEX(Υλικά!$D$3:$D$140,MATCH(D613,Υλικά!$B$3:$B$140,0),1),""))</f>
        <v>gr</v>
      </c>
      <c r="F613" s="10">
        <f>IF(C613&lt;&gt;"",MATCH($C613,ΣυνδΑθρ!$A$2:$A$100,0),IF(D613&lt;&gt;"",MATCH($D613,Υλικά!$B$3:$B$130,0),0))</f>
        <v>14</v>
      </c>
      <c r="G613" s="3">
        <v>100</v>
      </c>
      <c r="H613" s="16">
        <f>IF($C613&lt;&gt;"",$G613*INDEX(ΣυνδΑθρ!$B$2:$B$96,$F613,1)/INDEX(ΣυνδΑθρ!$J$2:$J$96,$F613,1),IF($D613&lt;&gt;"",$G613*INDEX(Υλικά!$G$3:$G$130,$F613,1)/INDEX(Υλικά!$E$3:$E$130,$F613,1),0))</f>
        <v>8</v>
      </c>
      <c r="I613" s="17">
        <f>IF($C613&lt;&gt;"",$G613*INDEX(ΣυνδΑθρ!$C$2:$C$100,$F613,1)/INDEX(ΣυνδΑθρ!$J$2:$J$96,$F613,1),IF($D613&lt;&gt;"",$G613*INDEX(Υλικά!$H$3:$H$130,$F613,1)/INDEX(Υλικά!$E$3:$E$130,$F613,1),0))</f>
        <v>4</v>
      </c>
      <c r="J613" s="18">
        <f>IF($C613&lt;&gt;"",$G613*INDEX(ΣυνδΑθρ!$D$2:$D$96,$F613,1)/INDEX(ΣυνδΑθρ!$J$2:$J$96,$F613,1),IF($D613&lt;&gt;"",$G613*INDEX(Υλικά!$I$3:$I$130,$F613,1)/INDEX(Υλικά!$E$3:$E$130,$F613,1),0))</f>
        <v>2</v>
      </c>
      <c r="K613" s="16">
        <f>$H613*Ref!$B$2</f>
        <v>32</v>
      </c>
      <c r="L613" s="17">
        <f>$I613*Ref!$B$3</f>
        <v>16</v>
      </c>
      <c r="M613" s="18">
        <f>$J613*Ref!$B$4</f>
        <v>18</v>
      </c>
      <c r="N613" s="18">
        <f>IF($C613&lt;&gt;"",0,IF($D613&lt;&gt;"",$G613*INDEX(Υλικά!$J$3:$J$130,$F613,1)/INDEX(Υλικά!$E$3:$E$130,$F613,1),0))</f>
        <v>0</v>
      </c>
      <c r="O613" s="19">
        <f t="shared" si="10"/>
        <v>66</v>
      </c>
      <c r="P613" s="3"/>
    </row>
    <row r="614" spans="1:16" x14ac:dyDescent="0.35">
      <c r="A614" s="15">
        <v>44239</v>
      </c>
      <c r="B614" s="7">
        <v>0.75</v>
      </c>
      <c r="C614" s="3" t="s">
        <v>201</v>
      </c>
      <c r="D614" s="3"/>
      <c r="E614" s="3" t="str">
        <f>IF(C614&lt;&gt;"",INDEX(ΣυνδΑθρ!$I$2:$I$96,MATCH(C614,ΣυνδΑθρ!$A$2:$A$100,0),1),IF(D614&lt;&gt;"",INDEX(Υλικά!$D$3:$D$140,MATCH(D614,Υλικά!$B$3:$B$140,0),1),""))</f>
        <v>cm2</v>
      </c>
      <c r="F614" s="10">
        <f>IF(C614&lt;&gt;"",MATCH($C614,ΣυνδΑθρ!$A$2:$A$100,0),IF(D614&lt;&gt;"",MATCH($D614,Υλικά!$B$3:$B$130,0),0))</f>
        <v>31</v>
      </c>
      <c r="G614" s="3">
        <v>35</v>
      </c>
      <c r="H614" s="16">
        <f>IF($C614&lt;&gt;"",$G614*INDEX(ΣυνδΑθρ!$B$2:$B$96,$F614,1)/INDEX(ΣυνδΑθρ!$J$2:$J$96,$F614,1),IF($D614&lt;&gt;"",$G614*INDEX(Υλικά!$G$3:$G$130,$F614,1)/INDEX(Υλικά!$E$3:$E$130,$F614,1),0))</f>
        <v>6.9632500000000004</v>
      </c>
      <c r="I614" s="17">
        <f>IF($C614&lt;&gt;"",$G614*INDEX(ΣυνδΑθρ!$C$2:$C$100,$F614,1)/INDEX(ΣυνδΑθρ!$J$2:$J$96,$F614,1),IF($D614&lt;&gt;"",$G614*INDEX(Υλικά!$H$3:$H$130,$F614,1)/INDEX(Υλικά!$E$3:$E$130,$F614,1),0))</f>
        <v>13.03715</v>
      </c>
      <c r="J614" s="18">
        <f>IF($C614&lt;&gt;"",$G614*INDEX(ΣυνδΑθρ!$D$2:$D$96,$F614,1)/INDEX(ΣυνδΑθρ!$J$2:$J$96,$F614,1),IF($D614&lt;&gt;"",$G614*INDEX(Υλικά!$I$3:$I$130,$F614,1)/INDEX(Υλικά!$E$3:$E$130,$F614,1),0))</f>
        <v>11.057550000000001</v>
      </c>
      <c r="K614" s="16">
        <f>$H614*Ref!$B$2</f>
        <v>27.853000000000002</v>
      </c>
      <c r="L614" s="17">
        <f>$I614*Ref!$B$3</f>
        <v>52.148600000000002</v>
      </c>
      <c r="M614" s="18">
        <f>$J614*Ref!$B$4</f>
        <v>99.517950000000013</v>
      </c>
      <c r="N614" s="18">
        <f>IF($C614&lt;&gt;"",0,IF($D614&lt;&gt;"",$G614*INDEX(Υλικά!$J$3:$J$130,$F614,1)/INDEX(Υλικά!$E$3:$E$130,$F614,1),0))</f>
        <v>0</v>
      </c>
      <c r="O614" s="19">
        <f t="shared" si="10"/>
        <v>179.51955000000001</v>
      </c>
      <c r="P614" s="3"/>
    </row>
    <row r="615" spans="1:16" x14ac:dyDescent="0.35">
      <c r="A615" s="15">
        <v>44239</v>
      </c>
      <c r="B615" s="7">
        <v>0.86111111111111116</v>
      </c>
      <c r="C615" s="3"/>
      <c r="D615" s="3" t="s">
        <v>172</v>
      </c>
      <c r="E615" s="3" t="str">
        <f>IF(C615&lt;&gt;"",INDEX(ΣυνδΑθρ!$I$2:$I$96,MATCH(C615,ΣυνδΑθρ!$A$2:$A$100,0),1),IF(D615&lt;&gt;"",INDEX(Υλικά!$D$3:$D$140,MATCH(D615,Υλικά!$B$3:$B$140,0),1),""))</f>
        <v>gr</v>
      </c>
      <c r="F615" s="10">
        <f>IF(C615&lt;&gt;"",MATCH($C615,ΣυνδΑθρ!$A$2:$A$100,0),IF(D615&lt;&gt;"",MATCH($D615,Υλικά!$B$3:$B$130,0),0))</f>
        <v>73</v>
      </c>
      <c r="G615" s="3">
        <v>130</v>
      </c>
      <c r="H615" s="16">
        <f>IF($C615&lt;&gt;"",$G615*INDEX(ΣυνδΑθρ!$B$2:$B$96,$F615,1)/INDEX(ΣυνδΑθρ!$J$2:$J$96,$F615,1),IF($D615&lt;&gt;"",$G615*INDEX(Υλικά!$G$3:$G$130,$F615,1)/INDEX(Υλικά!$E$3:$E$130,$F615,1),0))</f>
        <v>0.52</v>
      </c>
      <c r="I615" s="17">
        <f>IF($C615&lt;&gt;"",$G615*INDEX(ΣυνδΑθρ!$C$2:$C$100,$F615,1)/INDEX(ΣυνδΑθρ!$J$2:$J$96,$F615,1),IF($D615&lt;&gt;"",$G615*INDEX(Υλικά!$H$3:$H$130,$F615,1)/INDEX(Υλικά!$E$3:$E$130,$F615,1),0))</f>
        <v>19.5</v>
      </c>
      <c r="J615" s="18">
        <f>IF($C615&lt;&gt;"",$G615*INDEX(ΣυνδΑθρ!$D$2:$D$96,$F615,1)/INDEX(ΣυνδΑθρ!$J$2:$J$96,$F615,1),IF($D615&lt;&gt;"",$G615*INDEX(Υλικά!$I$3:$I$130,$F615,1)/INDEX(Υλικά!$E$3:$E$130,$F615,1),0))</f>
        <v>0.13</v>
      </c>
      <c r="K615" s="16">
        <f>$H615*Ref!$B$2</f>
        <v>2.08</v>
      </c>
      <c r="L615" s="17">
        <f>$I615*Ref!$B$3</f>
        <v>78</v>
      </c>
      <c r="M615" s="18">
        <f>$J615*Ref!$B$4</f>
        <v>1.17</v>
      </c>
      <c r="N615" s="18">
        <f>IF($C615&lt;&gt;"",0,IF($D615&lt;&gt;"",$G615*INDEX(Υλικά!$J$3:$J$130,$F615,1)/INDEX(Υλικά!$E$3:$E$130,$F615,1),0))</f>
        <v>0</v>
      </c>
      <c r="O615" s="19">
        <f t="shared" si="10"/>
        <v>81.25</v>
      </c>
      <c r="P615" s="3"/>
    </row>
    <row r="616" spans="1:16" x14ac:dyDescent="0.35">
      <c r="A616" s="15">
        <v>44239</v>
      </c>
      <c r="B616" s="7">
        <v>0.86111111111111116</v>
      </c>
      <c r="C616" s="3"/>
      <c r="D616" s="3" t="s">
        <v>155</v>
      </c>
      <c r="E616" s="3" t="str">
        <f>IF(C616&lt;&gt;"",INDEX(ΣυνδΑθρ!$I$2:$I$96,MATCH(C616,ΣυνδΑθρ!$A$2:$A$100,0),1),IF(D616&lt;&gt;"",INDEX(Υλικά!$D$3:$D$140,MATCH(D616,Υλικά!$B$3:$B$140,0),1),""))</f>
        <v>gr</v>
      </c>
      <c r="F616" s="10">
        <f>IF(C616&lt;&gt;"",MATCH($C616,ΣυνδΑθρ!$A$2:$A$100,0),IF(D616&lt;&gt;"",MATCH($D616,Υλικά!$B$3:$B$130,0),0))</f>
        <v>63</v>
      </c>
      <c r="G616" s="3">
        <v>80</v>
      </c>
      <c r="H616" s="16">
        <f>IF($C616&lt;&gt;"",$G616*INDEX(ΣυνδΑθρ!$B$2:$B$96,$F616,1)/INDEX(ΣυνδΑθρ!$J$2:$J$96,$F616,1),IF($D616&lt;&gt;"",$G616*INDEX(Υλικά!$G$3:$G$130,$F616,1)/INDEX(Υλικά!$E$3:$E$130,$F616,1),0))</f>
        <v>0.88</v>
      </c>
      <c r="I616" s="17">
        <f>IF($C616&lt;&gt;"",$G616*INDEX(ΣυνδΑθρ!$C$2:$C$100,$F616,1)/INDEX(ΣυνδΑθρ!$J$2:$J$96,$F616,1),IF($D616&lt;&gt;"",$G616*INDEX(Υλικά!$H$3:$H$130,$F616,1)/INDEX(Υλικά!$E$3:$E$130,$F616,1),0))</f>
        <v>18.239999999999998</v>
      </c>
      <c r="J616" s="18">
        <f>IF($C616&lt;&gt;"",$G616*INDEX(ΣυνδΑθρ!$D$2:$D$96,$F616,1)/INDEX(ΣυνδΑθρ!$J$2:$J$96,$F616,1),IF($D616&lt;&gt;"",$G616*INDEX(Υλικά!$I$3:$I$130,$F616,1)/INDEX(Υλικά!$E$3:$E$130,$F616,1),0))</f>
        <v>0.24</v>
      </c>
      <c r="K616" s="16">
        <f>$H616*Ref!$B$2</f>
        <v>3.52</v>
      </c>
      <c r="L616" s="17">
        <f>$I616*Ref!$B$3</f>
        <v>72.959999999999994</v>
      </c>
      <c r="M616" s="18">
        <f>$J616*Ref!$B$4</f>
        <v>2.16</v>
      </c>
      <c r="N616" s="18">
        <f>IF($C616&lt;&gt;"",0,IF($D616&lt;&gt;"",$G616*INDEX(Υλικά!$J$3:$J$130,$F616,1)/INDEX(Υλικά!$E$3:$E$130,$F616,1),0))</f>
        <v>0</v>
      </c>
      <c r="O616" s="19">
        <f t="shared" si="10"/>
        <v>78.639999999999986</v>
      </c>
      <c r="P616" s="3"/>
    </row>
    <row r="617" spans="1:16" x14ac:dyDescent="0.35">
      <c r="A617" s="15">
        <v>44239</v>
      </c>
      <c r="B617" s="7">
        <v>0.86111111111111105</v>
      </c>
      <c r="C617" s="3"/>
      <c r="D617" s="3" t="s">
        <v>187</v>
      </c>
      <c r="E617" s="3" t="str">
        <f>IF(C617&lt;&gt;"",INDEX(ΣυνδΑθρ!$I$2:$I$96,MATCH(C617,ΣυνδΑθρ!$A$2:$A$100,0),1),IF(D617&lt;&gt;"",INDEX(Υλικά!$D$3:$D$140,MATCH(D617,Υλικά!$B$3:$B$140,0),1),""))</f>
        <v>gr</v>
      </c>
      <c r="F617" s="10">
        <f>IF(C617&lt;&gt;"",MATCH($C617,ΣυνδΑθρ!$A$2:$A$100,0),IF(D617&lt;&gt;"",MATCH($D617,Υλικά!$B$3:$B$130,0),0))</f>
        <v>84</v>
      </c>
      <c r="G617" s="3">
        <v>150</v>
      </c>
      <c r="H617" s="16">
        <f>IF($C617&lt;&gt;"",$G617*INDEX(ΣυνδΑθρ!$B$2:$B$96,$F617,1)/INDEX(ΣυνδΑθρ!$J$2:$J$96,$F617,1),IF($D617&lt;&gt;"",$G617*INDEX(Υλικά!$G$3:$G$130,$F617,1)/INDEX(Υλικά!$E$3:$E$130,$F617,1),0))</f>
        <v>1.05</v>
      </c>
      <c r="I617" s="17">
        <f>IF($C617&lt;&gt;"",$G617*INDEX(ΣυνδΑθρ!$C$2:$C$100,$F617,1)/INDEX(ΣυνδΑθρ!$J$2:$J$96,$F617,1),IF($D617&lt;&gt;"",$G617*INDEX(Υλικά!$H$3:$H$130,$F617,1)/INDEX(Υλικά!$E$3:$E$130,$F617,1),0))</f>
        <v>18</v>
      </c>
      <c r="J617" s="18">
        <f>IF($C617&lt;&gt;"",$G617*INDEX(ΣυνδΑθρ!$D$2:$D$96,$F617,1)/INDEX(ΣυνδΑθρ!$J$2:$J$96,$F617,1),IF($D617&lt;&gt;"",$G617*INDEX(Υλικά!$I$3:$I$130,$F617,1)/INDEX(Υλικά!$E$3:$E$130,$F617,1),0))</f>
        <v>0.3</v>
      </c>
      <c r="K617" s="16">
        <f>$H617*Ref!$B$2</f>
        <v>4.2</v>
      </c>
      <c r="L617" s="17">
        <f>$I617*Ref!$B$3</f>
        <v>72</v>
      </c>
      <c r="M617" s="18">
        <f>$J617*Ref!$B$4</f>
        <v>2.6999999999999997</v>
      </c>
      <c r="N617" s="18">
        <f>IF($C617&lt;&gt;"",0,IF($D617&lt;&gt;"",$G617*INDEX(Υλικά!$J$3:$J$130,$F617,1)/INDEX(Υλικά!$E$3:$E$130,$F617,1),0))</f>
        <v>0</v>
      </c>
      <c r="O617" s="19">
        <f t="shared" si="10"/>
        <v>78.900000000000006</v>
      </c>
      <c r="P617" s="3"/>
    </row>
    <row r="618" spans="1:16" x14ac:dyDescent="0.35">
      <c r="A618" s="15">
        <v>44239</v>
      </c>
      <c r="B618" s="7">
        <v>0.86111111111111105</v>
      </c>
      <c r="C618" s="3"/>
      <c r="D618" s="3" t="s">
        <v>32</v>
      </c>
      <c r="E618" s="3" t="str">
        <f>IF(C618&lt;&gt;"",INDEX(ΣυνδΑθρ!$I$2:$I$96,MATCH(C618,ΣυνδΑθρ!$A$2:$A$100,0),1),IF(D618&lt;&gt;"",INDEX(Υλικά!$D$3:$D$140,MATCH(D618,Υλικά!$B$3:$B$140,0),1),""))</f>
        <v>gr</v>
      </c>
      <c r="F618" s="10">
        <f>IF(C618&lt;&gt;"",MATCH($C618,ΣυνδΑθρ!$A$2:$A$100,0),IF(D618&lt;&gt;"",MATCH($D618,Υλικά!$B$3:$B$130,0),0))</f>
        <v>14</v>
      </c>
      <c r="G618" s="3">
        <v>200</v>
      </c>
      <c r="H618" s="16">
        <f>IF($C618&lt;&gt;"",$G618*INDEX(ΣυνδΑθρ!$B$2:$B$96,$F618,1)/INDEX(ΣυνδΑθρ!$J$2:$J$96,$F618,1),IF($D618&lt;&gt;"",$G618*INDEX(Υλικά!$G$3:$G$130,$F618,1)/INDEX(Υλικά!$E$3:$E$130,$F618,1),0))</f>
        <v>16</v>
      </c>
      <c r="I618" s="17">
        <f>IF($C618&lt;&gt;"",$G618*INDEX(ΣυνδΑθρ!$C$2:$C$100,$F618,1)/INDEX(ΣυνδΑθρ!$J$2:$J$96,$F618,1),IF($D618&lt;&gt;"",$G618*INDEX(Υλικά!$H$3:$H$130,$F618,1)/INDEX(Υλικά!$E$3:$E$130,$F618,1),0))</f>
        <v>8</v>
      </c>
      <c r="J618" s="18">
        <f>IF($C618&lt;&gt;"",$G618*INDEX(ΣυνδΑθρ!$D$2:$D$96,$F618,1)/INDEX(ΣυνδΑθρ!$J$2:$J$96,$F618,1),IF($D618&lt;&gt;"",$G618*INDEX(Υλικά!$I$3:$I$130,$F618,1)/INDEX(Υλικά!$E$3:$E$130,$F618,1),0))</f>
        <v>4</v>
      </c>
      <c r="K618" s="16">
        <f>$H618*Ref!$B$2</f>
        <v>64</v>
      </c>
      <c r="L618" s="17">
        <f>$I618*Ref!$B$3</f>
        <v>32</v>
      </c>
      <c r="M618" s="18">
        <f>$J618*Ref!$B$4</f>
        <v>36</v>
      </c>
      <c r="N618" s="18">
        <f>IF($C618&lt;&gt;"",0,IF($D618&lt;&gt;"",$G618*INDEX(Υλικά!$J$3:$J$130,$F618,1)/INDEX(Υλικά!$E$3:$E$130,$F618,1),0))</f>
        <v>0</v>
      </c>
      <c r="O618" s="19">
        <f t="shared" si="10"/>
        <v>132</v>
      </c>
      <c r="P618" s="3"/>
    </row>
    <row r="619" spans="1:16" x14ac:dyDescent="0.35">
      <c r="A619" s="15">
        <v>44240</v>
      </c>
      <c r="B619" s="7">
        <v>0.35416666666666669</v>
      </c>
      <c r="C619" s="3"/>
      <c r="D619" s="3" t="s">
        <v>58</v>
      </c>
      <c r="E619" s="3" t="str">
        <f>IF(C619&lt;&gt;"",INDEX(ΣυνδΑθρ!$I$2:$I$96,MATCH(C619,ΣυνδΑθρ!$A$2:$A$100,0),1),IF(D619&lt;&gt;"",INDEX(Υλικά!$D$3:$D$140,MATCH(D619,Υλικά!$B$3:$B$140,0),1),""))</f>
        <v>gr</v>
      </c>
      <c r="F619" s="10">
        <f>IF(C619&lt;&gt;"",MATCH($C619,ΣυνδΑθρ!$A$2:$A$100,0),IF(D619&lt;&gt;"",MATCH($D619,Υλικά!$B$3:$B$130,0),0))</f>
        <v>12</v>
      </c>
      <c r="G619" s="3">
        <v>250</v>
      </c>
      <c r="H619" s="16">
        <f>IF($C619&lt;&gt;"",$G619*INDEX(ΣυνδΑθρ!$B$2:$B$96,$F619,1)/INDEX(ΣυνδΑθρ!$J$2:$J$96,$F619,1),IF($D619&lt;&gt;"",$G619*INDEX(Υλικά!$G$3:$G$130,$F619,1)/INDEX(Υλικά!$E$3:$E$130,$F619,1),0))</f>
        <v>8.25</v>
      </c>
      <c r="I619" s="17">
        <f>IF($C619&lt;&gt;"",$G619*INDEX(ΣυνδΑθρ!$C$2:$C$100,$F619,1)/INDEX(ΣυνδΑθρ!$J$2:$J$96,$F619,1),IF($D619&lt;&gt;"",$G619*INDEX(Υλικά!$H$3:$H$130,$F619,1)/INDEX(Υλικά!$E$3:$E$130,$F619,1),0))</f>
        <v>11.75</v>
      </c>
      <c r="J619" s="18">
        <f>IF($C619&lt;&gt;"",$G619*INDEX(ΣυνδΑθρ!$D$2:$D$96,$F619,1)/INDEX(ΣυνδΑθρ!$J$2:$J$96,$F619,1),IF($D619&lt;&gt;"",$G619*INDEX(Υλικά!$I$3:$I$130,$F619,1)/INDEX(Υλικά!$E$3:$E$130,$F619,1),0))</f>
        <v>3.75</v>
      </c>
      <c r="K619" s="16">
        <f>$H619*Ref!$B$2</f>
        <v>33</v>
      </c>
      <c r="L619" s="17">
        <f>$I619*Ref!$B$3</f>
        <v>47</v>
      </c>
      <c r="M619" s="18">
        <f>$J619*Ref!$B$4</f>
        <v>33.75</v>
      </c>
      <c r="N619" s="18">
        <f>IF($C619&lt;&gt;"",0,IF($D619&lt;&gt;"",$G619*INDEX(Υλικά!$J$3:$J$130,$F619,1)/INDEX(Υλικά!$E$3:$E$130,$F619,1),0))</f>
        <v>0</v>
      </c>
      <c r="O619" s="19">
        <f t="shared" si="10"/>
        <v>113.75</v>
      </c>
      <c r="P619" s="3"/>
    </row>
    <row r="620" spans="1:16" x14ac:dyDescent="0.35">
      <c r="A620" s="15">
        <v>44240</v>
      </c>
      <c r="B620" s="7">
        <v>0.35416666666666669</v>
      </c>
      <c r="C620" s="3"/>
      <c r="D620" s="3" t="s">
        <v>21</v>
      </c>
      <c r="E620" s="3" t="str">
        <f>IF(C620&lt;&gt;"",INDEX(ΣυνδΑθρ!$I$2:$I$96,MATCH(C620,ΣυνδΑθρ!$A$2:$A$100,0),1),IF(D620&lt;&gt;"",INDEX(Υλικά!$D$3:$D$140,MATCH(D620,Υλικά!$B$3:$B$140,0),1),""))</f>
        <v>pc</v>
      </c>
      <c r="F620" s="10">
        <f>IF(C620&lt;&gt;"",MATCH($C620,ΣυνδΑθρ!$A$2:$A$100,0),IF(D620&lt;&gt;"",MATCH($D620,Υλικά!$B$3:$B$130,0),0))</f>
        <v>11</v>
      </c>
      <c r="G620" s="3">
        <v>2</v>
      </c>
      <c r="H620" s="16">
        <f>IF($C620&lt;&gt;"",$G620*INDEX(ΣυνδΑθρ!$B$2:$B$96,$F620,1)/INDEX(ΣυνδΑθρ!$J$2:$J$96,$F620,1),IF($D620&lt;&gt;"",$G620*INDEX(Υλικά!$G$3:$G$130,$F620,1)/INDEX(Υλικά!$E$3:$E$130,$F620,1),0))</f>
        <v>15.6</v>
      </c>
      <c r="I620" s="17">
        <f>IF($C620&lt;&gt;"",$G620*INDEX(ΣυνδΑθρ!$C$2:$C$100,$F620,1)/INDEX(ΣυνδΑθρ!$J$2:$J$96,$F620,1),IF($D620&lt;&gt;"",$G620*INDEX(Υλικά!$H$3:$H$130,$F620,1)/INDEX(Υλικά!$E$3:$E$130,$F620,1),0))</f>
        <v>1.32</v>
      </c>
      <c r="J620" s="18">
        <f>IF($C620&lt;&gt;"",$G620*INDEX(ΣυνδΑθρ!$D$2:$D$96,$F620,1)/INDEX(ΣυνδΑθρ!$J$2:$J$96,$F620,1),IF($D620&lt;&gt;"",$G620*INDEX(Υλικά!$I$3:$I$130,$F620,1)/INDEX(Υλικά!$E$3:$E$130,$F620,1),0))</f>
        <v>13.2</v>
      </c>
      <c r="K620" s="16">
        <f>$H620*Ref!$B$2</f>
        <v>62.4</v>
      </c>
      <c r="L620" s="17">
        <f>$I620*Ref!$B$3</f>
        <v>5.28</v>
      </c>
      <c r="M620" s="18">
        <f>$J620*Ref!$B$4</f>
        <v>118.8</v>
      </c>
      <c r="N620" s="18">
        <f>IF($C620&lt;&gt;"",0,IF($D620&lt;&gt;"",$G620*INDEX(Υλικά!$J$3:$J$130,$F620,1)/INDEX(Υλικά!$E$3:$E$130,$F620,1),0))</f>
        <v>0</v>
      </c>
      <c r="O620" s="19">
        <f t="shared" si="10"/>
        <v>186.48</v>
      </c>
      <c r="P620" s="3"/>
    </row>
    <row r="621" spans="1:16" x14ac:dyDescent="0.35">
      <c r="A621" s="15">
        <v>44240</v>
      </c>
      <c r="B621" s="7">
        <v>0.35416666666666669</v>
      </c>
      <c r="C621" s="3"/>
      <c r="D621" s="3" t="s">
        <v>46</v>
      </c>
      <c r="E621" s="3" t="str">
        <f>IF(C621&lt;&gt;"",INDEX(ΣυνδΑθρ!$I$2:$I$96,MATCH(C621,ΣυνδΑθρ!$A$2:$A$100,0),1),IF(D621&lt;&gt;"",INDEX(Υλικά!$D$3:$D$140,MATCH(D621,Υλικά!$B$3:$B$140,0),1),""))</f>
        <v>gr</v>
      </c>
      <c r="F621" s="10">
        <f>IF(C621&lt;&gt;"",MATCH($C621,ΣυνδΑθρ!$A$2:$A$100,0),IF(D621&lt;&gt;"",MATCH($D621,Υλικά!$B$3:$B$130,0),0))</f>
        <v>19</v>
      </c>
      <c r="G621" s="3">
        <v>50</v>
      </c>
      <c r="H621" s="16">
        <f>IF($C621&lt;&gt;"",$G621*INDEX(ΣυνδΑθρ!$B$2:$B$96,$F621,1)/INDEX(ΣυνδΑθρ!$J$2:$J$96,$F621,1),IF($D621&lt;&gt;"",$G621*INDEX(Υλικά!$G$3:$G$130,$F621,1)/INDEX(Υλικά!$E$3:$E$130,$F621,1),0))</f>
        <v>7.1</v>
      </c>
      <c r="I621" s="17">
        <f>IF($C621&lt;&gt;"",$G621*INDEX(ΣυνδΑθρ!$C$2:$C$100,$F621,1)/INDEX(ΣυνδΑθρ!$J$2:$J$96,$F621,1),IF($D621&lt;&gt;"",$G621*INDEX(Υλικά!$H$3:$H$130,$F621,1)/INDEX(Υλικά!$E$3:$E$130,$F621,1),0))</f>
        <v>2.0499999999999998</v>
      </c>
      <c r="J621" s="18">
        <f>IF($C621&lt;&gt;"",$G621*INDEX(ΣυνδΑθρ!$D$2:$D$96,$F621,1)/INDEX(ΣυνδΑθρ!$J$2:$J$96,$F621,1),IF($D621&lt;&gt;"",$G621*INDEX(Υλικά!$I$3:$I$130,$F621,1)/INDEX(Υλικά!$E$3:$E$130,$F621,1),0))</f>
        <v>10.65</v>
      </c>
      <c r="K621" s="16">
        <f>$H621*Ref!$B$2</f>
        <v>28.4</v>
      </c>
      <c r="L621" s="17">
        <f>$I621*Ref!$B$3</f>
        <v>8.1999999999999993</v>
      </c>
      <c r="M621" s="18">
        <f>$J621*Ref!$B$4</f>
        <v>95.850000000000009</v>
      </c>
      <c r="N621" s="18">
        <f>IF($C621&lt;&gt;"",0,IF($D621&lt;&gt;"",$G621*INDEX(Υλικά!$J$3:$J$130,$F621,1)/INDEX(Υλικά!$E$3:$E$130,$F621,1),0))</f>
        <v>0</v>
      </c>
      <c r="O621" s="19">
        <f t="shared" si="10"/>
        <v>132.44999999999999</v>
      </c>
      <c r="P621" s="3"/>
    </row>
    <row r="622" spans="1:16" x14ac:dyDescent="0.35">
      <c r="A622" s="15">
        <v>44240</v>
      </c>
      <c r="B622" s="7">
        <v>0.35416666666666702</v>
      </c>
      <c r="C622" s="3" t="s">
        <v>166</v>
      </c>
      <c r="D622" s="3"/>
      <c r="E622" s="3" t="str">
        <f>IF(C622&lt;&gt;"",INDEX(ΣυνδΑθρ!$I$2:$I$96,MATCH(C622,ΣυνδΑθρ!$A$2:$A$100,0),1),IF(D622&lt;&gt;"",INDEX(Υλικά!$D$3:$D$140,MATCH(D622,Υλικά!$B$3:$B$140,0),1),""))</f>
        <v>gr</v>
      </c>
      <c r="F622" s="10">
        <f>IF(C622&lt;&gt;"",MATCH($C622,ΣυνδΑθρ!$A$2:$A$100,0),IF(D622&lt;&gt;"",MATCH($D622,Υλικά!$B$3:$B$130,0),0))</f>
        <v>19</v>
      </c>
      <c r="G622" s="3">
        <v>90</v>
      </c>
      <c r="H622" s="16">
        <f>IF($C622&lt;&gt;"",$G622*INDEX(ΣυνδΑθρ!$B$2:$B$96,$F622,1)/INDEX(ΣυνδΑθρ!$J$2:$J$96,$F622,1),IF($D622&lt;&gt;"",$G622*INDEX(Υλικά!$G$3:$G$130,$F622,1)/INDEX(Υλικά!$E$3:$E$130,$F622,1),0))</f>
        <v>6.5764285714285711</v>
      </c>
      <c r="I622" s="17">
        <f>IF($C622&lt;&gt;"",$G622*INDEX(ΣυνδΑθρ!$C$2:$C$100,$F622,1)/INDEX(ΣυνδΑθρ!$J$2:$J$96,$F622,1),IF($D622&lt;&gt;"",$G622*INDEX(Υλικά!$H$3:$H$130,$F622,1)/INDEX(Υλικά!$E$3:$E$130,$F622,1),0))</f>
        <v>41.849999999999994</v>
      </c>
      <c r="J622" s="18">
        <f>IF($C622&lt;&gt;"",$G622*INDEX(ΣυνδΑθρ!$D$2:$D$96,$F622,1)/INDEX(ΣυνδΑθρ!$J$2:$J$96,$F622,1),IF($D622&lt;&gt;"",$G622*INDEX(Υλικά!$I$3:$I$130,$F622,1)/INDEX(Υλικά!$E$3:$E$130,$F622,1),0))</f>
        <v>0.75214285714285722</v>
      </c>
      <c r="K622" s="16">
        <f>$H622*Ref!$B$2</f>
        <v>26.305714285714284</v>
      </c>
      <c r="L622" s="17">
        <f>$I622*Ref!$B$3</f>
        <v>167.39999999999998</v>
      </c>
      <c r="M622" s="18">
        <f>$J622*Ref!$B$4</f>
        <v>6.769285714285715</v>
      </c>
      <c r="N622" s="18">
        <f>IF($C622&lt;&gt;"",0,IF($D622&lt;&gt;"",$G622*INDEX(Υλικά!$J$3:$J$130,$F622,1)/INDEX(Υλικά!$E$3:$E$130,$F622,1),0))</f>
        <v>0</v>
      </c>
      <c r="O622" s="19">
        <f t="shared" si="10"/>
        <v>200.47499999999997</v>
      </c>
      <c r="P622" s="3"/>
    </row>
    <row r="623" spans="1:16" x14ac:dyDescent="0.35">
      <c r="A623" s="15">
        <v>44240</v>
      </c>
      <c r="B623" s="7">
        <v>0.5625</v>
      </c>
      <c r="C623" s="3" t="s">
        <v>201</v>
      </c>
      <c r="D623" s="3"/>
      <c r="E623" s="3" t="str">
        <f>IF(C623&lt;&gt;"",INDEX(ΣυνδΑθρ!$I$2:$I$96,MATCH(C623,ΣυνδΑθρ!$A$2:$A$100,0),1),IF(D623&lt;&gt;"",INDEX(Υλικά!$D$3:$D$140,MATCH(D623,Υλικά!$B$3:$B$140,0),1),""))</f>
        <v>cm2</v>
      </c>
      <c r="F623" s="10">
        <f>IF(C623&lt;&gt;"",MATCH($C623,ΣυνδΑθρ!$A$2:$A$100,0),IF(D623&lt;&gt;"",MATCH($D623,Υλικά!$B$3:$B$130,0),0))</f>
        <v>31</v>
      </c>
      <c r="G623" s="3">
        <v>65</v>
      </c>
      <c r="H623" s="16">
        <f>IF($C623&lt;&gt;"",$G623*INDEX(ΣυνδΑθρ!$B$2:$B$96,$F623,1)/INDEX(ΣυνδΑθρ!$J$2:$J$96,$F623,1),IF($D623&lt;&gt;"",$G623*INDEX(Υλικά!$G$3:$G$130,$F623,1)/INDEX(Υλικά!$E$3:$E$130,$F623,1),0))</f>
        <v>12.931749999999999</v>
      </c>
      <c r="I623" s="17">
        <f>IF($C623&lt;&gt;"",$G623*INDEX(ΣυνδΑθρ!$C$2:$C$100,$F623,1)/INDEX(ΣυνδΑθρ!$J$2:$J$96,$F623,1),IF($D623&lt;&gt;"",$G623*INDEX(Υλικά!$H$3:$H$130,$F623,1)/INDEX(Υλικά!$E$3:$E$130,$F623,1),0))</f>
        <v>24.211850000000002</v>
      </c>
      <c r="J623" s="18">
        <f>IF($C623&lt;&gt;"",$G623*INDEX(ΣυνδΑθρ!$D$2:$D$96,$F623,1)/INDEX(ΣυνδΑθρ!$J$2:$J$96,$F623,1),IF($D623&lt;&gt;"",$G623*INDEX(Υλικά!$I$3:$I$130,$F623,1)/INDEX(Υλικά!$E$3:$E$130,$F623,1),0))</f>
        <v>20.535450000000001</v>
      </c>
      <c r="K623" s="16">
        <f>$H623*Ref!$B$2</f>
        <v>51.726999999999997</v>
      </c>
      <c r="L623" s="17">
        <f>$I623*Ref!$B$3</f>
        <v>96.847400000000007</v>
      </c>
      <c r="M623" s="18">
        <f>$J623*Ref!$B$4</f>
        <v>184.81905</v>
      </c>
      <c r="N623" s="18">
        <f>IF($C623&lt;&gt;"",0,IF($D623&lt;&gt;"",$G623*INDEX(Υλικά!$J$3:$J$130,$F623,1)/INDEX(Υλικά!$E$3:$E$130,$F623,1),0))</f>
        <v>0</v>
      </c>
      <c r="O623" s="19">
        <f t="shared" si="10"/>
        <v>333.39345000000003</v>
      </c>
      <c r="P623" s="3"/>
    </row>
    <row r="624" spans="1:16" x14ac:dyDescent="0.35">
      <c r="A624" s="15">
        <v>44240</v>
      </c>
      <c r="B624" s="7">
        <v>0.5625</v>
      </c>
      <c r="C624" s="3"/>
      <c r="D624" s="3" t="s">
        <v>14</v>
      </c>
      <c r="E624" s="3" t="str">
        <f>IF(C624&lt;&gt;"",INDEX(ΣυνδΑθρ!$I$2:$I$96,MATCH(C624,ΣυνδΑθρ!$A$2:$A$100,0),1),IF(D624&lt;&gt;"",INDEX(Υλικά!$D$3:$D$140,MATCH(D624,Υλικά!$B$3:$B$140,0),1),""))</f>
        <v>slc</v>
      </c>
      <c r="F624" s="10">
        <f>IF(C624&lt;&gt;"",MATCH($C624,ΣυνδΑθρ!$A$2:$A$100,0),IF(D624&lt;&gt;"",MATCH($D624,Υλικά!$B$3:$B$130,0),0))</f>
        <v>7</v>
      </c>
      <c r="G624" s="3">
        <v>4.5</v>
      </c>
      <c r="H624" s="16">
        <f>IF($C624&lt;&gt;"",$G624*INDEX(ΣυνδΑθρ!$B$2:$B$96,$F624,1)/INDEX(ΣυνδΑθρ!$J$2:$J$96,$F624,1),IF($D624&lt;&gt;"",$G624*INDEX(Υλικά!$G$3:$G$130,$F624,1)/INDEX(Υλικά!$E$3:$E$130,$F624,1),0))</f>
        <v>12.6</v>
      </c>
      <c r="I624" s="17">
        <f>IF($C624&lt;&gt;"",$G624*INDEX(ΣυνδΑθρ!$C$2:$C$100,$F624,1)/INDEX(ΣυνδΑθρ!$J$2:$J$96,$F624,1),IF($D624&lt;&gt;"",$G624*INDEX(Υλικά!$H$3:$H$130,$F624,1)/INDEX(Υλικά!$E$3:$E$130,$F624,1),0))</f>
        <v>3.6</v>
      </c>
      <c r="J624" s="18">
        <f>IF($C624&lt;&gt;"",$G624*INDEX(ΣυνδΑθρ!$D$2:$D$96,$F624,1)/INDEX(ΣυνδΑθρ!$J$2:$J$96,$F624,1),IF($D624&lt;&gt;"",$G624*INDEX(Υλικά!$I$3:$I$130,$F624,1)/INDEX(Υλικά!$E$3:$E$130,$F624,1),0))</f>
        <v>1.8</v>
      </c>
      <c r="K624" s="16">
        <f>$H624*Ref!$B$2</f>
        <v>50.4</v>
      </c>
      <c r="L624" s="17">
        <f>$I624*Ref!$B$3</f>
        <v>14.4</v>
      </c>
      <c r="M624" s="18">
        <f>$J624*Ref!$B$4</f>
        <v>16.2</v>
      </c>
      <c r="N624" s="18">
        <f>IF($C624&lt;&gt;"",0,IF($D624&lt;&gt;"",$G624*INDEX(Υλικά!$J$3:$J$130,$F624,1)/INDEX(Υλικά!$E$3:$E$130,$F624,1),0))</f>
        <v>0</v>
      </c>
      <c r="O624" s="19">
        <f t="shared" si="10"/>
        <v>81</v>
      </c>
      <c r="P624" s="3"/>
    </row>
    <row r="625" spans="1:16" x14ac:dyDescent="0.35">
      <c r="A625" s="15">
        <v>44240</v>
      </c>
      <c r="B625" s="7">
        <v>0.85416666666666663</v>
      </c>
      <c r="C625" s="3" t="s">
        <v>201</v>
      </c>
      <c r="D625" s="3"/>
      <c r="E625" s="3" t="str">
        <f>IF(C625&lt;&gt;"",INDEX(ΣυνδΑθρ!$I$2:$I$96,MATCH(C625,ΣυνδΑθρ!$A$2:$A$100,0),1),IF(D625&lt;&gt;"",INDEX(Υλικά!$D$3:$D$140,MATCH(D625,Υλικά!$B$3:$B$140,0),1),""))</f>
        <v>cm2</v>
      </c>
      <c r="F625" s="10">
        <f>IF(C625&lt;&gt;"",MATCH($C625,ΣυνδΑθρ!$A$2:$A$100,0),IF(D625&lt;&gt;"",MATCH($D625,Υλικά!$B$3:$B$130,0),0))</f>
        <v>31</v>
      </c>
      <c r="G625" s="3">
        <v>40</v>
      </c>
      <c r="H625" s="16">
        <f>IF($C625&lt;&gt;"",$G625*INDEX(ΣυνδΑθρ!$B$2:$B$96,$F625,1)/INDEX(ΣυνδΑθρ!$J$2:$J$96,$F625,1),IF($D625&lt;&gt;"",$G625*INDEX(Υλικά!$G$3:$G$130,$F625,1)/INDEX(Υλικά!$E$3:$E$130,$F625,1),0))</f>
        <v>7.9580000000000002</v>
      </c>
      <c r="I625" s="17">
        <f>IF($C625&lt;&gt;"",$G625*INDEX(ΣυνδΑθρ!$C$2:$C$100,$F625,1)/INDEX(ΣυνδΑθρ!$J$2:$J$96,$F625,1),IF($D625&lt;&gt;"",$G625*INDEX(Υλικά!$H$3:$H$130,$F625,1)/INDEX(Υλικά!$E$3:$E$130,$F625,1),0))</f>
        <v>14.8996</v>
      </c>
      <c r="J625" s="18">
        <f>IF($C625&lt;&gt;"",$G625*INDEX(ΣυνδΑθρ!$D$2:$D$96,$F625,1)/INDEX(ΣυνδΑθρ!$J$2:$J$96,$F625,1),IF($D625&lt;&gt;"",$G625*INDEX(Υλικά!$I$3:$I$130,$F625,1)/INDEX(Υλικά!$E$3:$E$130,$F625,1),0))</f>
        <v>12.6372</v>
      </c>
      <c r="K625" s="16">
        <f>$H625*Ref!$B$2</f>
        <v>31.832000000000001</v>
      </c>
      <c r="L625" s="17">
        <f>$I625*Ref!$B$3</f>
        <v>59.598399999999998</v>
      </c>
      <c r="M625" s="18">
        <f>$J625*Ref!$B$4</f>
        <v>113.73480000000001</v>
      </c>
      <c r="N625" s="18">
        <f>IF($C625&lt;&gt;"",0,IF($D625&lt;&gt;"",$G625*INDEX(Υλικά!$J$3:$J$130,$F625,1)/INDEX(Υλικά!$E$3:$E$130,$F625,1),0))</f>
        <v>0</v>
      </c>
      <c r="O625" s="19">
        <f t="shared" si="10"/>
        <v>205.1652</v>
      </c>
      <c r="P625" s="3"/>
    </row>
    <row r="626" spans="1:16" x14ac:dyDescent="0.35">
      <c r="A626" s="15">
        <v>44240</v>
      </c>
      <c r="B626" s="7">
        <v>0.875</v>
      </c>
      <c r="C626" s="3" t="s">
        <v>205</v>
      </c>
      <c r="D626" s="3"/>
      <c r="E626" s="3" t="str">
        <f>IF(C626&lt;&gt;"",INDEX(ΣυνδΑθρ!$I$2:$I$96,MATCH(C626,ΣυνδΑθρ!$A$2:$A$100,0),1),IF(D626&lt;&gt;"",INDEX(Υλικά!$D$3:$D$140,MATCH(D626,Υλικά!$B$3:$B$140,0),1),""))</f>
        <v>gr</v>
      </c>
      <c r="F626" s="10">
        <f>IF(C626&lt;&gt;"",MATCH($C626,ΣυνδΑθρ!$A$2:$A$100,0),IF(D626&lt;&gt;"",MATCH($D626,Υλικά!$B$3:$B$130,0),0))</f>
        <v>32</v>
      </c>
      <c r="G626" s="3">
        <v>50</v>
      </c>
      <c r="H626" s="16">
        <f>IF($C626&lt;&gt;"",$G626*INDEX(ΣυνδΑθρ!$B$2:$B$96,$F626,1)/INDEX(ΣυνδΑθρ!$J$2:$J$96,$F626,1),IF($D626&lt;&gt;"",$G626*INDEX(Υλικά!$G$3:$G$130,$F626,1)/INDEX(Υλικά!$E$3:$E$130,$F626,1),0))</f>
        <v>3.5335714285714284</v>
      </c>
      <c r="I626" s="17">
        <f>IF($C626&lt;&gt;"",$G626*INDEX(ΣυνδΑθρ!$C$2:$C$100,$F626,1)/INDEX(ΣυνδΑθρ!$J$2:$J$96,$F626,1),IF($D626&lt;&gt;"",$G626*INDEX(Υλικά!$H$3:$H$130,$F626,1)/INDEX(Υλικά!$E$3:$E$130,$F626,1),0))</f>
        <v>15.075714285714284</v>
      </c>
      <c r="J626" s="18">
        <f>IF($C626&lt;&gt;"",$G626*INDEX(ΣυνδΑθρ!$D$2:$D$96,$F626,1)/INDEX(ΣυνδΑθρ!$J$2:$J$96,$F626,1),IF($D626&lt;&gt;"",$G626*INDEX(Υλικά!$I$3:$I$130,$F626,1)/INDEX(Υλικά!$E$3:$E$130,$F626,1),0))</f>
        <v>4.1360714285714275</v>
      </c>
      <c r="K626" s="16">
        <f>$H626*Ref!$B$2</f>
        <v>14.134285714285713</v>
      </c>
      <c r="L626" s="17">
        <f>$I626*Ref!$B$3</f>
        <v>60.302857142857135</v>
      </c>
      <c r="M626" s="18">
        <f>$J626*Ref!$B$4</f>
        <v>37.224642857142847</v>
      </c>
      <c r="N626" s="18">
        <f>IF($C626&lt;&gt;"",0,IF($D626&lt;&gt;"",$G626*INDEX(Υλικά!$J$3:$J$130,$F626,1)/INDEX(Υλικά!$E$3:$E$130,$F626,1),0))</f>
        <v>0</v>
      </c>
      <c r="O626" s="19">
        <f t="shared" si="10"/>
        <v>111.66178571428568</v>
      </c>
      <c r="P626" s="3"/>
    </row>
    <row r="627" spans="1:16" x14ac:dyDescent="0.35">
      <c r="A627" s="15">
        <v>44240</v>
      </c>
      <c r="B627" s="7">
        <v>0.95833333333333337</v>
      </c>
      <c r="C627" s="3" t="s">
        <v>176</v>
      </c>
      <c r="D627" s="3"/>
      <c r="E627" s="3" t="str">
        <f>IF(C627&lt;&gt;"",INDEX(ΣυνδΑθρ!$I$2:$I$96,MATCH(C627,ΣυνδΑθρ!$A$2:$A$100,0),1),IF(D627&lt;&gt;"",INDEX(Υλικά!$D$3:$D$140,MATCH(D627,Υλικά!$B$3:$B$140,0),1),""))</f>
        <v>gr</v>
      </c>
      <c r="F627" s="10">
        <f>IF(C627&lt;&gt;"",MATCH($C627,ΣυνδΑθρ!$A$2:$A$100,0),IF(D627&lt;&gt;"",MATCH($D627,Υλικά!$B$3:$B$130,0),0))</f>
        <v>21</v>
      </c>
      <c r="G627" s="3">
        <v>50</v>
      </c>
      <c r="H627" s="16">
        <f>IF($C627&lt;&gt;"",$G627*INDEX(ΣυνδΑθρ!$B$2:$B$96,$F627,1)/INDEX(ΣυνδΑθρ!$J$2:$J$96,$F627,1),IF($D627&lt;&gt;"",$G627*INDEX(Υλικά!$G$3:$G$130,$F627,1)/INDEX(Υλικά!$E$3:$E$130,$F627,1),0))</f>
        <v>3.0123348017621145</v>
      </c>
      <c r="I627" s="17">
        <f>IF($C627&lt;&gt;"",$G627*INDEX(ΣυνδΑθρ!$C$2:$C$100,$F627,1)/INDEX(ΣυνδΑθρ!$J$2:$J$96,$F627,1),IF($D627&lt;&gt;"",$G627*INDEX(Υλικά!$H$3:$H$130,$F627,1)/INDEX(Υλικά!$E$3:$E$130,$F627,1),0))</f>
        <v>7.2167400881057269</v>
      </c>
      <c r="J627" s="18">
        <f>IF($C627&lt;&gt;"",$G627*INDEX(ΣυνδΑθρ!$D$2:$D$96,$F627,1)/INDEX(ΣυνδΑθρ!$J$2:$J$96,$F627,1),IF($D627&lt;&gt;"",$G627*INDEX(Υλικά!$I$3:$I$130,$F627,1)/INDEX(Υλικά!$E$3:$E$130,$F627,1),0))</f>
        <v>2.2462555066079291</v>
      </c>
      <c r="K627" s="16">
        <f>$H627*Ref!$B$2</f>
        <v>12.049339207048458</v>
      </c>
      <c r="L627" s="17">
        <f>$I627*Ref!$B$3</f>
        <v>28.866960352422907</v>
      </c>
      <c r="M627" s="18">
        <f>$J627*Ref!$B$4</f>
        <v>20.216299559471363</v>
      </c>
      <c r="N627" s="18">
        <f>IF($C627&lt;&gt;"",0,IF($D627&lt;&gt;"",$G627*INDEX(Υλικά!$J$3:$J$130,$F627,1)/INDEX(Υλικά!$E$3:$E$130,$F627,1),0))</f>
        <v>0</v>
      </c>
      <c r="O627" s="19">
        <f t="shared" si="10"/>
        <v>61.132599118942736</v>
      </c>
      <c r="P627" s="3"/>
    </row>
    <row r="628" spans="1:16" x14ac:dyDescent="0.35">
      <c r="A628" s="15">
        <v>44240</v>
      </c>
      <c r="B628" s="7">
        <v>0.95833333333333337</v>
      </c>
      <c r="C628" s="3"/>
      <c r="D628" s="3" t="s">
        <v>32</v>
      </c>
      <c r="E628" s="3" t="str">
        <f>IF(C628&lt;&gt;"",INDEX(ΣυνδΑθρ!$I$2:$I$96,MATCH(C628,ΣυνδΑθρ!$A$2:$A$100,0),1),IF(D628&lt;&gt;"",INDEX(Υλικά!$D$3:$D$140,MATCH(D628,Υλικά!$B$3:$B$140,0),1),""))</f>
        <v>gr</v>
      </c>
      <c r="F628" s="10">
        <f>IF(C628&lt;&gt;"",MATCH($C628,ΣυνδΑθρ!$A$2:$A$100,0),IF(D628&lt;&gt;"",MATCH($D628,Υλικά!$B$3:$B$130,0),0))</f>
        <v>14</v>
      </c>
      <c r="G628" s="3">
        <v>100</v>
      </c>
      <c r="H628" s="16">
        <f>IF($C628&lt;&gt;"",$G628*INDEX(ΣυνδΑθρ!$B$2:$B$96,$F628,1)/INDEX(ΣυνδΑθρ!$J$2:$J$96,$F628,1),IF($D628&lt;&gt;"",$G628*INDEX(Υλικά!$G$3:$G$130,$F628,1)/INDEX(Υλικά!$E$3:$E$130,$F628,1),0))</f>
        <v>8</v>
      </c>
      <c r="I628" s="17">
        <f>IF($C628&lt;&gt;"",$G628*INDEX(ΣυνδΑθρ!$C$2:$C$100,$F628,1)/INDEX(ΣυνδΑθρ!$J$2:$J$96,$F628,1),IF($D628&lt;&gt;"",$G628*INDEX(Υλικά!$H$3:$H$130,$F628,1)/INDEX(Υλικά!$E$3:$E$130,$F628,1),0))</f>
        <v>4</v>
      </c>
      <c r="J628" s="18">
        <f>IF($C628&lt;&gt;"",$G628*INDEX(ΣυνδΑθρ!$D$2:$D$96,$F628,1)/INDEX(ΣυνδΑθρ!$J$2:$J$96,$F628,1),IF($D628&lt;&gt;"",$G628*INDEX(Υλικά!$I$3:$I$130,$F628,1)/INDEX(Υλικά!$E$3:$E$130,$F628,1),0))</f>
        <v>2</v>
      </c>
      <c r="K628" s="16">
        <f>$H628*Ref!$B$2</f>
        <v>32</v>
      </c>
      <c r="L628" s="17">
        <f>$I628*Ref!$B$3</f>
        <v>16</v>
      </c>
      <c r="M628" s="18">
        <f>$J628*Ref!$B$4</f>
        <v>18</v>
      </c>
      <c r="N628" s="18">
        <f>IF($C628&lt;&gt;"",0,IF($D628&lt;&gt;"",$G628*INDEX(Υλικά!$J$3:$J$130,$F628,1)/INDEX(Υλικά!$E$3:$E$130,$F628,1),0))</f>
        <v>0</v>
      </c>
      <c r="O628" s="19">
        <f t="shared" si="10"/>
        <v>66</v>
      </c>
      <c r="P628" s="3"/>
    </row>
    <row r="629" spans="1:16" x14ac:dyDescent="0.35">
      <c r="A629" s="15">
        <v>44241</v>
      </c>
      <c r="B629" s="7">
        <v>5.2083333333333336E-2</v>
      </c>
      <c r="C629" s="3" t="s">
        <v>166</v>
      </c>
      <c r="D629" s="3"/>
      <c r="E629" s="3" t="str">
        <f>IF(C629&lt;&gt;"",INDEX(ΣυνδΑθρ!$I$2:$I$96,MATCH(C629,ΣυνδΑθρ!$A$2:$A$100,0),1),IF(D629&lt;&gt;"",INDEX(Υλικά!$D$3:$D$140,MATCH(D629,Υλικά!$B$3:$B$140,0),1),""))</f>
        <v>gr</v>
      </c>
      <c r="F629" s="10">
        <f>IF(C629&lt;&gt;"",MATCH($C629,ΣυνδΑθρ!$A$2:$A$100,0),IF(D629&lt;&gt;"",MATCH($D629,Υλικά!$B$3:$B$130,0),0))</f>
        <v>19</v>
      </c>
      <c r="G629" s="3">
        <v>50</v>
      </c>
      <c r="H629" s="16">
        <f>IF($C629&lt;&gt;"",$G629*INDEX(ΣυνδΑθρ!$B$2:$B$96,$F629,1)/INDEX(ΣυνδΑθρ!$J$2:$J$96,$F629,1),IF($D629&lt;&gt;"",$G629*INDEX(Υλικά!$G$3:$G$130,$F629,1)/INDEX(Υλικά!$E$3:$E$130,$F629,1),0))</f>
        <v>3.6535714285714285</v>
      </c>
      <c r="I629" s="17">
        <f>IF($C629&lt;&gt;"",$G629*INDEX(ΣυνδΑθρ!$C$2:$C$100,$F629,1)/INDEX(ΣυνδΑθρ!$J$2:$J$96,$F629,1),IF($D629&lt;&gt;"",$G629*INDEX(Υλικά!$H$3:$H$130,$F629,1)/INDEX(Υλικά!$E$3:$E$130,$F629,1),0))</f>
        <v>23.249999999999996</v>
      </c>
      <c r="J629" s="18">
        <f>IF($C629&lt;&gt;"",$G629*INDEX(ΣυνδΑθρ!$D$2:$D$96,$F629,1)/INDEX(ΣυνδΑθρ!$J$2:$J$96,$F629,1),IF($D629&lt;&gt;"",$G629*INDEX(Υλικά!$I$3:$I$130,$F629,1)/INDEX(Υλικά!$E$3:$E$130,$F629,1),0))</f>
        <v>0.41785714285714293</v>
      </c>
      <c r="K629" s="16">
        <f>$H629*Ref!$B$2</f>
        <v>14.614285714285714</v>
      </c>
      <c r="L629" s="17">
        <f>$I629*Ref!$B$3</f>
        <v>92.999999999999986</v>
      </c>
      <c r="M629" s="18">
        <f>$J629*Ref!$B$4</f>
        <v>3.7607142857142861</v>
      </c>
      <c r="N629" s="18">
        <f>IF($C629&lt;&gt;"",0,IF($D629&lt;&gt;"",$G629*INDEX(Υλικά!$J$3:$J$130,$F629,1)/INDEX(Υλικά!$E$3:$E$130,$F629,1),0))</f>
        <v>0</v>
      </c>
      <c r="O629" s="19">
        <f t="shared" si="10"/>
        <v>111.37499999999999</v>
      </c>
      <c r="P629" s="3"/>
    </row>
    <row r="630" spans="1:16" x14ac:dyDescent="0.35">
      <c r="A630" s="15">
        <v>44241</v>
      </c>
      <c r="B630" s="7">
        <v>0.38541666666666669</v>
      </c>
      <c r="C630" s="3" t="s">
        <v>166</v>
      </c>
      <c r="D630" s="3"/>
      <c r="E630" s="3" t="str">
        <f>IF(C630&lt;&gt;"",INDEX(ΣυνδΑθρ!$I$2:$I$96,MATCH(C630,ΣυνδΑθρ!$A$2:$A$100,0),1),IF(D630&lt;&gt;"",INDEX(Υλικά!$D$3:$D$140,MATCH(D630,Υλικά!$B$3:$B$140,0),1),""))</f>
        <v>gr</v>
      </c>
      <c r="F630" s="10">
        <f>IF(C630&lt;&gt;"",MATCH($C630,ΣυνδΑθρ!$A$2:$A$100,0),IF(D630&lt;&gt;"",MATCH($D630,Υλικά!$B$3:$B$130,0),0))</f>
        <v>19</v>
      </c>
      <c r="G630" s="3">
        <v>100</v>
      </c>
      <c r="H630" s="16">
        <f>IF($C630&lt;&gt;"",$G630*INDEX(ΣυνδΑθρ!$B$2:$B$96,$F630,1)/INDEX(ΣυνδΑθρ!$J$2:$J$96,$F630,1),IF($D630&lt;&gt;"",$G630*INDEX(Υλικά!$G$3:$G$130,$F630,1)/INDEX(Υλικά!$E$3:$E$130,$F630,1),0))</f>
        <v>7.3071428571428569</v>
      </c>
      <c r="I630" s="17">
        <f>IF($C630&lt;&gt;"",$G630*INDEX(ΣυνδΑθρ!$C$2:$C$100,$F630,1)/INDEX(ΣυνδΑθρ!$J$2:$J$96,$F630,1),IF($D630&lt;&gt;"",$G630*INDEX(Υλικά!$H$3:$H$130,$F630,1)/INDEX(Υλικά!$E$3:$E$130,$F630,1),0))</f>
        <v>46.499999999999993</v>
      </c>
      <c r="J630" s="18">
        <f>IF($C630&lt;&gt;"",$G630*INDEX(ΣυνδΑθρ!$D$2:$D$96,$F630,1)/INDEX(ΣυνδΑθρ!$J$2:$J$96,$F630,1),IF($D630&lt;&gt;"",$G630*INDEX(Υλικά!$I$3:$I$130,$F630,1)/INDEX(Υλικά!$E$3:$E$130,$F630,1),0))</f>
        <v>0.83571428571428585</v>
      </c>
      <c r="K630" s="16">
        <f>$H630*Ref!$B$2</f>
        <v>29.228571428571428</v>
      </c>
      <c r="L630" s="17">
        <f>$I630*Ref!$B$3</f>
        <v>185.99999999999997</v>
      </c>
      <c r="M630" s="18">
        <f>$J630*Ref!$B$4</f>
        <v>7.5214285714285722</v>
      </c>
      <c r="N630" s="18">
        <f>IF($C630&lt;&gt;"",0,IF($D630&lt;&gt;"",$G630*INDEX(Υλικά!$J$3:$J$130,$F630,1)/INDEX(Υλικά!$E$3:$E$130,$F630,1),0))</f>
        <v>0</v>
      </c>
      <c r="O630" s="19">
        <f t="shared" si="10"/>
        <v>222.74999999999997</v>
      </c>
      <c r="P630" s="3"/>
    </row>
    <row r="631" spans="1:16" x14ac:dyDescent="0.35">
      <c r="A631" s="15">
        <v>44241</v>
      </c>
      <c r="B631" s="7">
        <v>0.38541666666666669</v>
      </c>
      <c r="C631" s="3"/>
      <c r="D631" s="3" t="s">
        <v>14</v>
      </c>
      <c r="E631" s="3" t="str">
        <f>IF(C631&lt;&gt;"",INDEX(ΣυνδΑθρ!$I$2:$I$96,MATCH(C631,ΣυνδΑθρ!$A$2:$A$100,0),1),IF(D631&lt;&gt;"",INDEX(Υλικά!$D$3:$D$140,MATCH(D631,Υλικά!$B$3:$B$140,0),1),""))</f>
        <v>slc</v>
      </c>
      <c r="F631" s="10">
        <f>IF(C631&lt;&gt;"",MATCH($C631,ΣυνδΑθρ!$A$2:$A$100,0),IF(D631&lt;&gt;"",MATCH($D631,Υλικά!$B$3:$B$130,0),0))</f>
        <v>7</v>
      </c>
      <c r="G631" s="3">
        <v>4.5</v>
      </c>
      <c r="H631" s="16">
        <f>IF($C631&lt;&gt;"",$G631*INDEX(ΣυνδΑθρ!$B$2:$B$96,$F631,1)/INDEX(ΣυνδΑθρ!$J$2:$J$96,$F631,1),IF($D631&lt;&gt;"",$G631*INDEX(Υλικά!$G$3:$G$130,$F631,1)/INDEX(Υλικά!$E$3:$E$130,$F631,1),0))</f>
        <v>12.6</v>
      </c>
      <c r="I631" s="17">
        <f>IF($C631&lt;&gt;"",$G631*INDEX(ΣυνδΑθρ!$C$2:$C$100,$F631,1)/INDEX(ΣυνδΑθρ!$J$2:$J$96,$F631,1),IF($D631&lt;&gt;"",$G631*INDEX(Υλικά!$H$3:$H$130,$F631,1)/INDEX(Υλικά!$E$3:$E$130,$F631,1),0))</f>
        <v>3.6</v>
      </c>
      <c r="J631" s="18">
        <f>IF($C631&lt;&gt;"",$G631*INDEX(ΣυνδΑθρ!$D$2:$D$96,$F631,1)/INDEX(ΣυνδΑθρ!$J$2:$J$96,$F631,1),IF($D631&lt;&gt;"",$G631*INDEX(Υλικά!$I$3:$I$130,$F631,1)/INDEX(Υλικά!$E$3:$E$130,$F631,1),0))</f>
        <v>1.8</v>
      </c>
      <c r="K631" s="16">
        <f>$H631*Ref!$B$2</f>
        <v>50.4</v>
      </c>
      <c r="L631" s="17">
        <f>$I631*Ref!$B$3</f>
        <v>14.4</v>
      </c>
      <c r="M631" s="18">
        <f>$J631*Ref!$B$4</f>
        <v>16.2</v>
      </c>
      <c r="N631" s="18">
        <f>IF($C631&lt;&gt;"",0,IF($D631&lt;&gt;"",$G631*INDEX(Υλικά!$J$3:$J$130,$F631,1)/INDEX(Υλικά!$E$3:$E$130,$F631,1),0))</f>
        <v>0</v>
      </c>
      <c r="O631" s="19">
        <f t="shared" si="10"/>
        <v>81</v>
      </c>
      <c r="P631" s="3"/>
    </row>
    <row r="632" spans="1:16" x14ac:dyDescent="0.35">
      <c r="A632" s="15">
        <v>44241</v>
      </c>
      <c r="B632" s="7">
        <v>0.58333333333333337</v>
      </c>
      <c r="C632" s="3" t="s">
        <v>206</v>
      </c>
      <c r="D632" s="3"/>
      <c r="E632" s="3" t="str">
        <f>IF(C632&lt;&gt;"",INDEX(ΣυνδΑθρ!$I$2:$I$96,MATCH(C632,ΣυνδΑθρ!$A$2:$A$100,0),1),IF(D632&lt;&gt;"",INDEX(Υλικά!$D$3:$D$140,MATCH(D632,Υλικά!$B$3:$B$140,0),1),""))</f>
        <v>pc</v>
      </c>
      <c r="F632" s="10">
        <f>IF(C632&lt;&gt;"",MATCH($C632,ΣυνδΑθρ!$A$2:$A$100,0),IF(D632&lt;&gt;"",MATCH($D632,Υλικά!$B$3:$B$130,0),0))</f>
        <v>33</v>
      </c>
      <c r="G632" s="3">
        <v>2</v>
      </c>
      <c r="H632" s="16">
        <f>IF($C632&lt;&gt;"",$G632*INDEX(ΣυνδΑθρ!$B$2:$B$96,$F632,1)/INDEX(ΣυνδΑθρ!$J$2:$J$96,$F632,1),IF($D632&lt;&gt;"",$G632*INDEX(Υλικά!$G$3:$G$130,$F632,1)/INDEX(Υλικά!$E$3:$E$130,$F632,1),0))</f>
        <v>37.8125</v>
      </c>
      <c r="I632" s="17">
        <f>IF($C632&lt;&gt;"",$G632*INDEX(ΣυνδΑθρ!$C$2:$C$100,$F632,1)/INDEX(ΣυνδΑθρ!$J$2:$J$96,$F632,1),IF($D632&lt;&gt;"",$G632*INDEX(Υλικά!$H$3:$H$130,$F632,1)/INDEX(Υλικά!$E$3:$E$130,$F632,1),0))</f>
        <v>8.6374999999999993</v>
      </c>
      <c r="J632" s="18">
        <f>IF($C632&lt;&gt;"",$G632*INDEX(ΣυνδΑθρ!$D$2:$D$96,$F632,1)/INDEX(ΣυνδΑθρ!$J$2:$J$96,$F632,1),IF($D632&lt;&gt;"",$G632*INDEX(Υλικά!$I$3:$I$130,$F632,1)/INDEX(Υλικά!$E$3:$E$130,$F632,1),0))</f>
        <v>16.436250000000001</v>
      </c>
      <c r="K632" s="16">
        <f>$H632*Ref!$B$2</f>
        <v>151.25</v>
      </c>
      <c r="L632" s="17">
        <f>$I632*Ref!$B$3</f>
        <v>34.549999999999997</v>
      </c>
      <c r="M632" s="18">
        <f>$J632*Ref!$B$4</f>
        <v>147.92625000000001</v>
      </c>
      <c r="N632" s="18">
        <f>IF($C632&lt;&gt;"",0,IF($D632&lt;&gt;"",$G632*INDEX(Υλικά!$J$3:$J$130,$F632,1)/INDEX(Υλικά!$E$3:$E$130,$F632,1),0))</f>
        <v>0</v>
      </c>
      <c r="O632" s="19">
        <f t="shared" si="10"/>
        <v>333.72625000000005</v>
      </c>
      <c r="P632" s="3"/>
    </row>
    <row r="633" spans="1:16" x14ac:dyDescent="0.35">
      <c r="A633" s="15">
        <v>44241</v>
      </c>
      <c r="B633" s="7">
        <v>0.58333333333333337</v>
      </c>
      <c r="C633" s="3"/>
      <c r="D633" s="3" t="s">
        <v>139</v>
      </c>
      <c r="E633" s="3" t="str">
        <f>IF(C633&lt;&gt;"",INDEX(ΣυνδΑθρ!$I$2:$I$96,MATCH(C633,ΣυνδΑθρ!$A$2:$A$100,0),1),IF(D633&lt;&gt;"",INDEX(Υλικά!$D$3:$D$140,MATCH(D633,Υλικά!$B$3:$B$140,0),1),""))</f>
        <v>gr</v>
      </c>
      <c r="F633" s="10">
        <f>IF(C633&lt;&gt;"",MATCH($C633,ΣυνδΑθρ!$A$2:$A$100,0),IF(D633&lt;&gt;"",MATCH($D633,Υλικά!$B$3:$B$130,0),0))</f>
        <v>54</v>
      </c>
      <c r="G633" s="3">
        <v>500</v>
      </c>
      <c r="H633" s="16">
        <f>IF($C633&lt;&gt;"",$G633*INDEX(ΣυνδΑθρ!$B$2:$B$96,$F633,1)/INDEX(ΣυνδΑθρ!$J$2:$J$96,$F633,1),IF($D633&lt;&gt;"",$G633*INDEX(Υλικά!$G$3:$G$130,$F633,1)/INDEX(Υλικά!$E$3:$E$130,$F633,1),0))</f>
        <v>14</v>
      </c>
      <c r="I633" s="17">
        <f>IF($C633&lt;&gt;"",$G633*INDEX(ΣυνδΑθρ!$C$2:$C$100,$F633,1)/INDEX(ΣυνδΑθρ!$J$2:$J$96,$F633,1),IF($D633&lt;&gt;"",$G633*INDEX(Υλικά!$H$3:$H$130,$F633,1)/INDEX(Υλικά!$E$3:$E$130,$F633,1),0))</f>
        <v>35</v>
      </c>
      <c r="J633" s="18">
        <f>IF($C633&lt;&gt;"",$G633*INDEX(ΣυνδΑθρ!$D$2:$D$96,$F633,1)/INDEX(ΣυνδΑθρ!$J$2:$J$96,$F633,1),IF($D633&lt;&gt;"",$G633*INDEX(Υλικά!$I$3:$I$130,$F633,1)/INDEX(Υλικά!$E$3:$E$130,$F633,1),0))</f>
        <v>0</v>
      </c>
      <c r="K633" s="16">
        <f>$H633*Ref!$B$2</f>
        <v>56</v>
      </c>
      <c r="L633" s="17">
        <f>$I633*Ref!$B$3</f>
        <v>140</v>
      </c>
      <c r="M633" s="18">
        <f>$J633*Ref!$B$4</f>
        <v>0</v>
      </c>
      <c r="N633" s="18">
        <f>IF($C633&lt;&gt;"",0,IF($D633&lt;&gt;"",$G633*INDEX(Υλικά!$J$3:$J$130,$F633,1)/INDEX(Υλικά!$E$3:$E$130,$F633,1),0))</f>
        <v>0</v>
      </c>
      <c r="O633" s="19">
        <f t="shared" si="10"/>
        <v>196</v>
      </c>
      <c r="P633" s="3"/>
    </row>
    <row r="634" spans="1:16" x14ac:dyDescent="0.35">
      <c r="A634" s="15">
        <v>44241</v>
      </c>
      <c r="B634" s="7">
        <v>0.58333333333333337</v>
      </c>
      <c r="C634" s="3"/>
      <c r="D634" s="3" t="s">
        <v>128</v>
      </c>
      <c r="E634" s="3" t="str">
        <f>IF(C634&lt;&gt;"",INDEX(ΣυνδΑθρ!$I$2:$I$96,MATCH(C634,ΣυνδΑθρ!$A$2:$A$100,0),1),IF(D634&lt;&gt;"",INDEX(Υλικά!$D$3:$D$140,MATCH(D634,Υλικά!$B$3:$B$140,0),1),""))</f>
        <v>gr</v>
      </c>
      <c r="F634" s="10">
        <f>IF(C634&lt;&gt;"",MATCH($C634,ΣυνδΑθρ!$A$2:$A$100,0),IF(D634&lt;&gt;"",MATCH($D634,Υλικά!$B$3:$B$130,0),0))</f>
        <v>50</v>
      </c>
      <c r="G634" s="3">
        <v>60</v>
      </c>
      <c r="H634" s="16">
        <f>IF($C634&lt;&gt;"",$G634*INDEX(ΣυνδΑθρ!$B$2:$B$96,$F634,1)/INDEX(ΣυνδΑθρ!$J$2:$J$96,$F634,1),IF($D634&lt;&gt;"",$G634*INDEX(Υλικά!$G$3:$G$130,$F634,1)/INDEX(Υλικά!$E$3:$E$130,$F634,1),0))</f>
        <v>1.2</v>
      </c>
      <c r="I634" s="17">
        <f>IF($C634&lt;&gt;"",$G634*INDEX(ΣυνδΑθρ!$C$2:$C$100,$F634,1)/INDEX(ΣυνδΑθρ!$J$2:$J$96,$F634,1),IF($D634&lt;&gt;"",$G634*INDEX(Υλικά!$H$3:$H$130,$F634,1)/INDEX(Υλικά!$E$3:$E$130,$F634,1),0))</f>
        <v>10.199999999999999</v>
      </c>
      <c r="J634" s="18">
        <f>IF($C634&lt;&gt;"",$G634*INDEX(ΣυνδΑθρ!$D$2:$D$96,$F634,1)/INDEX(ΣυνδΑθρ!$J$2:$J$96,$F634,1),IF($D634&lt;&gt;"",$G634*INDEX(Υλικά!$I$3:$I$130,$F634,1)/INDEX(Υλικά!$E$3:$E$130,$F634,1),0))</f>
        <v>0</v>
      </c>
      <c r="K634" s="16">
        <f>$H634*Ref!$B$2</f>
        <v>4.8</v>
      </c>
      <c r="L634" s="17">
        <f>$I634*Ref!$B$3</f>
        <v>40.799999999999997</v>
      </c>
      <c r="M634" s="18">
        <f>$J634*Ref!$B$4</f>
        <v>0</v>
      </c>
      <c r="N634" s="18">
        <f>IF($C634&lt;&gt;"",0,IF($D634&lt;&gt;"",$G634*INDEX(Υλικά!$J$3:$J$130,$F634,1)/INDEX(Υλικά!$E$3:$E$130,$F634,1),0))</f>
        <v>0</v>
      </c>
      <c r="O634" s="19">
        <f t="shared" si="10"/>
        <v>45.599999999999994</v>
      </c>
      <c r="P634" s="3"/>
    </row>
    <row r="635" spans="1:16" x14ac:dyDescent="0.35">
      <c r="A635" s="15">
        <v>44241</v>
      </c>
      <c r="B635" s="7">
        <v>0.58333333333333337</v>
      </c>
      <c r="C635" s="3"/>
      <c r="D635" s="3" t="s">
        <v>8</v>
      </c>
      <c r="E635" s="3" t="str">
        <f>IF(C635&lt;&gt;"",INDEX(ΣυνδΑθρ!$I$2:$I$96,MATCH(C635,ΣυνδΑθρ!$A$2:$A$100,0),1),IF(D635&lt;&gt;"",INDEX(Υλικά!$D$3:$D$140,MATCH(D635,Υλικά!$B$3:$B$140,0),1),""))</f>
        <v>gr</v>
      </c>
      <c r="F635" s="10">
        <f>IF(C635&lt;&gt;"",MATCH($C635,ΣυνδΑθρ!$A$2:$A$100,0),IF(D635&lt;&gt;"",MATCH($D635,Υλικά!$B$3:$B$130,0),0))</f>
        <v>3</v>
      </c>
      <c r="G635" s="3">
        <v>5</v>
      </c>
      <c r="H635" s="16">
        <f>IF($C635&lt;&gt;"",$G635*INDEX(ΣυνδΑθρ!$B$2:$B$96,$F635,1)/INDEX(ΣυνδΑθρ!$J$2:$J$96,$F635,1),IF($D635&lt;&gt;"",$G635*INDEX(Υλικά!$G$3:$G$130,$F635,1)/INDEX(Υλικά!$E$3:$E$130,$F635,1),0))</f>
        <v>0</v>
      </c>
      <c r="I635" s="17">
        <f>IF($C635&lt;&gt;"",$G635*INDEX(ΣυνδΑθρ!$C$2:$C$100,$F635,1)/INDEX(ΣυνδΑθρ!$J$2:$J$96,$F635,1),IF($D635&lt;&gt;"",$G635*INDEX(Υλικά!$H$3:$H$130,$F635,1)/INDEX(Υλικά!$E$3:$E$130,$F635,1),0))</f>
        <v>0</v>
      </c>
      <c r="J635" s="18">
        <f>IF($C635&lt;&gt;"",$G635*INDEX(ΣυνδΑθρ!$D$2:$D$96,$F635,1)/INDEX(ΣυνδΑθρ!$J$2:$J$96,$F635,1),IF($D635&lt;&gt;"",$G635*INDEX(Υλικά!$I$3:$I$130,$F635,1)/INDEX(Υλικά!$E$3:$E$130,$F635,1),0))</f>
        <v>4.665</v>
      </c>
      <c r="K635" s="16">
        <f>$H635*Ref!$B$2</f>
        <v>0</v>
      </c>
      <c r="L635" s="17">
        <f>$I635*Ref!$B$3</f>
        <v>0</v>
      </c>
      <c r="M635" s="18">
        <f>$J635*Ref!$B$4</f>
        <v>41.984999999999999</v>
      </c>
      <c r="N635" s="18">
        <f>IF($C635&lt;&gt;"",0,IF($D635&lt;&gt;"",$G635*INDEX(Υλικά!$J$3:$J$130,$F635,1)/INDEX(Υλικά!$E$3:$E$130,$F635,1),0))</f>
        <v>0</v>
      </c>
      <c r="O635" s="19">
        <f t="shared" si="10"/>
        <v>41.984999999999999</v>
      </c>
      <c r="P635" s="3"/>
    </row>
    <row r="636" spans="1:16" x14ac:dyDescent="0.35">
      <c r="A636" s="15">
        <v>44241</v>
      </c>
      <c r="B636" s="7">
        <v>0.58333333333333337</v>
      </c>
      <c r="C636" s="3" t="s">
        <v>205</v>
      </c>
      <c r="D636" s="3"/>
      <c r="E636" s="3" t="str">
        <f>IF(C636&lt;&gt;"",INDEX(ΣυνδΑθρ!$I$2:$I$96,MATCH(C636,ΣυνδΑθρ!$A$2:$A$100,0),1),IF(D636&lt;&gt;"",INDEX(Υλικά!$D$3:$D$140,MATCH(D636,Υλικά!$B$3:$B$140,0),1),""))</f>
        <v>gr</v>
      </c>
      <c r="F636" s="10">
        <f>IF(C636&lt;&gt;"",MATCH($C636,ΣυνδΑθρ!$A$2:$A$100,0),IF(D636&lt;&gt;"",MATCH($D636,Υλικά!$B$3:$B$130,0),0))</f>
        <v>32</v>
      </c>
      <c r="G636" s="3">
        <v>60</v>
      </c>
      <c r="H636" s="16">
        <f>IF($C636&lt;&gt;"",$G636*INDEX(ΣυνδΑθρ!$B$2:$B$96,$F636,1)/INDEX(ΣυνδΑθρ!$J$2:$J$96,$F636,1),IF($D636&lt;&gt;"",$G636*INDEX(Υλικά!$G$3:$G$130,$F636,1)/INDEX(Υλικά!$E$3:$E$130,$F636,1),0))</f>
        <v>4.2402857142857142</v>
      </c>
      <c r="I636" s="17">
        <f>IF($C636&lt;&gt;"",$G636*INDEX(ΣυνδΑθρ!$C$2:$C$100,$F636,1)/INDEX(ΣυνδΑθρ!$J$2:$J$96,$F636,1),IF($D636&lt;&gt;"",$G636*INDEX(Υλικά!$H$3:$H$130,$F636,1)/INDEX(Υλικά!$E$3:$E$130,$F636,1),0))</f>
        <v>18.090857142857139</v>
      </c>
      <c r="J636" s="18">
        <f>IF($C636&lt;&gt;"",$G636*INDEX(ΣυνδΑθρ!$D$2:$D$96,$F636,1)/INDEX(ΣυνδΑθρ!$J$2:$J$96,$F636,1),IF($D636&lt;&gt;"",$G636*INDEX(Υλικά!$I$3:$I$130,$F636,1)/INDEX(Υλικά!$E$3:$E$130,$F636,1),0))</f>
        <v>4.9632857142857141</v>
      </c>
      <c r="K636" s="16">
        <f>$H636*Ref!$B$2</f>
        <v>16.961142857142857</v>
      </c>
      <c r="L636" s="17">
        <f>$I636*Ref!$B$3</f>
        <v>72.363428571428557</v>
      </c>
      <c r="M636" s="18">
        <f>$J636*Ref!$B$4</f>
        <v>44.66957142857143</v>
      </c>
      <c r="N636" s="18">
        <f>IF($C636&lt;&gt;"",0,IF($D636&lt;&gt;"",$G636*INDEX(Υλικά!$J$3:$J$130,$F636,1)/INDEX(Υλικά!$E$3:$E$130,$F636,1),0))</f>
        <v>0</v>
      </c>
      <c r="O636" s="19">
        <f t="shared" si="10"/>
        <v>133.99414285714283</v>
      </c>
      <c r="P636" s="3"/>
    </row>
    <row r="637" spans="1:16" x14ac:dyDescent="0.35">
      <c r="A637" s="15">
        <v>44241</v>
      </c>
      <c r="B637" s="7">
        <v>0.83333333333333337</v>
      </c>
      <c r="C637" s="3" t="s">
        <v>206</v>
      </c>
      <c r="D637" s="3"/>
      <c r="E637" s="3" t="str">
        <f>IF(C637&lt;&gt;"",INDEX(ΣυνδΑθρ!$I$2:$I$96,MATCH(C637,ΣυνδΑθρ!$A$2:$A$100,0),1),IF(D637&lt;&gt;"",INDEX(Υλικά!$D$3:$D$140,MATCH(D637,Υλικά!$B$3:$B$140,0),1),""))</f>
        <v>pc</v>
      </c>
      <c r="F637" s="10">
        <f>IF(C637&lt;&gt;"",MATCH($C637,ΣυνδΑθρ!$A$2:$A$100,0),IF(D637&lt;&gt;"",MATCH($D637,Υλικά!$B$3:$B$130,0),0))</f>
        <v>33</v>
      </c>
      <c r="G637" s="3">
        <v>1.5</v>
      </c>
      <c r="H637" s="16">
        <f>IF($C637&lt;&gt;"",$G637*INDEX(ΣυνδΑθρ!$B$2:$B$96,$F637,1)/INDEX(ΣυνδΑθρ!$J$2:$J$96,$F637,1),IF($D637&lt;&gt;"",$G637*INDEX(Υλικά!$G$3:$G$130,$F637,1)/INDEX(Υλικά!$E$3:$E$130,$F637,1),0))</f>
        <v>28.359375</v>
      </c>
      <c r="I637" s="17">
        <f>IF($C637&lt;&gt;"",$G637*INDEX(ΣυνδΑθρ!$C$2:$C$100,$F637,1)/INDEX(ΣυνδΑθρ!$J$2:$J$96,$F637,1),IF($D637&lt;&gt;"",$G637*INDEX(Υλικά!$H$3:$H$130,$F637,1)/INDEX(Υλικά!$E$3:$E$130,$F637,1),0))</f>
        <v>6.4781249999999995</v>
      </c>
      <c r="J637" s="18">
        <f>IF($C637&lt;&gt;"",$G637*INDEX(ΣυνδΑθρ!$D$2:$D$96,$F637,1)/INDEX(ΣυνδΑθρ!$J$2:$J$96,$F637,1),IF($D637&lt;&gt;"",$G637*INDEX(Υλικά!$I$3:$I$130,$F637,1)/INDEX(Υλικά!$E$3:$E$130,$F637,1),0))</f>
        <v>12.327187500000001</v>
      </c>
      <c r="K637" s="16">
        <f>$H637*Ref!$B$2</f>
        <v>113.4375</v>
      </c>
      <c r="L637" s="17">
        <f>$I637*Ref!$B$3</f>
        <v>25.912499999999998</v>
      </c>
      <c r="M637" s="18">
        <f>$J637*Ref!$B$4</f>
        <v>110.94468750000001</v>
      </c>
      <c r="N637" s="18">
        <f>IF($C637&lt;&gt;"",0,IF($D637&lt;&gt;"",$G637*INDEX(Υλικά!$J$3:$J$130,$F637,1)/INDEX(Υλικά!$E$3:$E$130,$F637,1),0))</f>
        <v>0</v>
      </c>
      <c r="O637" s="19">
        <f t="shared" si="10"/>
        <v>250.29468750000001</v>
      </c>
      <c r="P637" s="3"/>
    </row>
    <row r="638" spans="1:16" x14ac:dyDescent="0.35">
      <c r="A638" s="15">
        <v>44241</v>
      </c>
      <c r="B638" s="7">
        <v>0.83333333333333337</v>
      </c>
      <c r="C638" s="3"/>
      <c r="D638" s="3" t="s">
        <v>128</v>
      </c>
      <c r="E638" s="3" t="str">
        <f>IF(C638&lt;&gt;"",INDEX(ΣυνδΑθρ!$I$2:$I$96,MATCH(C638,ΣυνδΑθρ!$A$2:$A$100,0),1),IF(D638&lt;&gt;"",INDEX(Υλικά!$D$3:$D$140,MATCH(D638,Υλικά!$B$3:$B$140,0),1),""))</f>
        <v>gr</v>
      </c>
      <c r="F638" s="10">
        <f>IF(C638&lt;&gt;"",MATCH($C638,ΣυνδΑθρ!$A$2:$A$100,0),IF(D638&lt;&gt;"",MATCH($D638,Υλικά!$B$3:$B$130,0),0))</f>
        <v>50</v>
      </c>
      <c r="G638" s="3">
        <v>100</v>
      </c>
      <c r="H638" s="16">
        <f>IF($C638&lt;&gt;"",$G638*INDEX(ΣυνδΑθρ!$B$2:$B$96,$F638,1)/INDEX(ΣυνδΑθρ!$J$2:$J$96,$F638,1),IF($D638&lt;&gt;"",$G638*INDEX(Υλικά!$G$3:$G$130,$F638,1)/INDEX(Υλικά!$E$3:$E$130,$F638,1),0))</f>
        <v>2</v>
      </c>
      <c r="I638" s="17">
        <f>IF($C638&lt;&gt;"",$G638*INDEX(ΣυνδΑθρ!$C$2:$C$100,$F638,1)/INDEX(ΣυνδΑθρ!$J$2:$J$96,$F638,1),IF($D638&lt;&gt;"",$G638*INDEX(Υλικά!$H$3:$H$130,$F638,1)/INDEX(Υλικά!$E$3:$E$130,$F638,1),0))</f>
        <v>17</v>
      </c>
      <c r="J638" s="18">
        <f>IF($C638&lt;&gt;"",$G638*INDEX(ΣυνδΑθρ!$D$2:$D$96,$F638,1)/INDEX(ΣυνδΑθρ!$J$2:$J$96,$F638,1),IF($D638&lt;&gt;"",$G638*INDEX(Υλικά!$I$3:$I$130,$F638,1)/INDEX(Υλικά!$E$3:$E$130,$F638,1),0))</f>
        <v>0</v>
      </c>
      <c r="K638" s="16">
        <f>$H638*Ref!$B$2</f>
        <v>8</v>
      </c>
      <c r="L638" s="17">
        <f>$I638*Ref!$B$3</f>
        <v>68</v>
      </c>
      <c r="M638" s="18">
        <f>$J638*Ref!$B$4</f>
        <v>0</v>
      </c>
      <c r="N638" s="18">
        <f>IF($C638&lt;&gt;"",0,IF($D638&lt;&gt;"",$G638*INDEX(Υλικά!$J$3:$J$130,$F638,1)/INDEX(Υλικά!$E$3:$E$130,$F638,1),0))</f>
        <v>0</v>
      </c>
      <c r="O638" s="19">
        <f t="shared" si="10"/>
        <v>76</v>
      </c>
      <c r="P638" s="3"/>
    </row>
    <row r="639" spans="1:16" x14ac:dyDescent="0.35">
      <c r="A639" s="15">
        <v>44242</v>
      </c>
      <c r="B639" s="7">
        <v>0.34375</v>
      </c>
      <c r="C639" s="3"/>
      <c r="D639" s="3" t="s">
        <v>58</v>
      </c>
      <c r="E639" s="3" t="str">
        <f>IF(C639&lt;&gt;"",INDEX(ΣυνδΑθρ!$I$2:$I$96,MATCH(C639,ΣυνδΑθρ!$A$2:$A$100,0),1),IF(D639&lt;&gt;"",INDEX(Υλικά!$D$3:$D$140,MATCH(D639,Υλικά!$B$3:$B$140,0),1),""))</f>
        <v>gr</v>
      </c>
      <c r="F639" s="10">
        <f>IF(C639&lt;&gt;"",MATCH($C639,ΣυνδΑθρ!$A$2:$A$100,0),IF(D639&lt;&gt;"",MATCH($D639,Υλικά!$B$3:$B$130,0),0))</f>
        <v>12</v>
      </c>
      <c r="G639" s="3">
        <v>50</v>
      </c>
      <c r="H639" s="16">
        <f>IF($C639&lt;&gt;"",$G639*INDEX(ΣυνδΑθρ!$B$2:$B$96,$F639,1)/INDEX(ΣυνδΑθρ!$J$2:$J$96,$F639,1),IF($D639&lt;&gt;"",$G639*INDEX(Υλικά!$G$3:$G$130,$F639,1)/INDEX(Υλικά!$E$3:$E$130,$F639,1),0))</f>
        <v>1.65</v>
      </c>
      <c r="I639" s="17">
        <f>IF($C639&lt;&gt;"",$G639*INDEX(ΣυνδΑθρ!$C$2:$C$100,$F639,1)/INDEX(ΣυνδΑθρ!$J$2:$J$96,$F639,1),IF($D639&lt;&gt;"",$G639*INDEX(Υλικά!$H$3:$H$130,$F639,1)/INDEX(Υλικά!$E$3:$E$130,$F639,1),0))</f>
        <v>2.35</v>
      </c>
      <c r="J639" s="18">
        <f>IF($C639&lt;&gt;"",$G639*INDEX(ΣυνδΑθρ!$D$2:$D$96,$F639,1)/INDEX(ΣυνδΑθρ!$J$2:$J$96,$F639,1),IF($D639&lt;&gt;"",$G639*INDEX(Υλικά!$I$3:$I$130,$F639,1)/INDEX(Υλικά!$E$3:$E$130,$F639,1),0))</f>
        <v>0.75</v>
      </c>
      <c r="K639" s="16">
        <f>$H639*Ref!$B$2</f>
        <v>6.6</v>
      </c>
      <c r="L639" s="17">
        <f>$I639*Ref!$B$3</f>
        <v>9.4</v>
      </c>
      <c r="M639" s="18">
        <f>$J639*Ref!$B$4</f>
        <v>6.75</v>
      </c>
      <c r="N639" s="18">
        <f>IF($C639&lt;&gt;"",0,IF($D639&lt;&gt;"",$G639*INDEX(Υλικά!$J$3:$J$130,$F639,1)/INDEX(Υλικά!$E$3:$E$130,$F639,1),0))</f>
        <v>0</v>
      </c>
      <c r="O639" s="19">
        <f t="shared" si="10"/>
        <v>22.75</v>
      </c>
      <c r="P639" s="3"/>
    </row>
    <row r="640" spans="1:16" x14ac:dyDescent="0.35">
      <c r="A640" s="15">
        <v>44242</v>
      </c>
      <c r="B640" s="7">
        <v>0.34375</v>
      </c>
      <c r="C640" s="3" t="s">
        <v>166</v>
      </c>
      <c r="D640" s="3"/>
      <c r="E640" s="3" t="str">
        <f>IF(C640&lt;&gt;"",INDEX(ΣυνδΑθρ!$I$2:$I$96,MATCH(C640,ΣυνδΑθρ!$A$2:$A$100,0),1),IF(D640&lt;&gt;"",INDEX(Υλικά!$D$3:$D$140,MATCH(D640,Υλικά!$B$3:$B$140,0),1),""))</f>
        <v>gr</v>
      </c>
      <c r="F640" s="10">
        <f>IF(C640&lt;&gt;"",MATCH($C640,ΣυνδΑθρ!$A$2:$A$100,0),IF(D640&lt;&gt;"",MATCH($D640,Υλικά!$B$3:$B$130,0),0))</f>
        <v>19</v>
      </c>
      <c r="G640" s="3">
        <v>100</v>
      </c>
      <c r="H640" s="16">
        <f>IF($C640&lt;&gt;"",$G640*INDEX(ΣυνδΑθρ!$B$2:$B$96,$F640,1)/INDEX(ΣυνδΑθρ!$J$2:$J$96,$F640,1),IF($D640&lt;&gt;"",$G640*INDEX(Υλικά!$G$3:$G$130,$F640,1)/INDEX(Υλικά!$E$3:$E$130,$F640,1),0))</f>
        <v>7.3071428571428569</v>
      </c>
      <c r="I640" s="17">
        <f>IF($C640&lt;&gt;"",$G640*INDEX(ΣυνδΑθρ!$C$2:$C$100,$F640,1)/INDEX(ΣυνδΑθρ!$J$2:$J$96,$F640,1),IF($D640&lt;&gt;"",$G640*INDEX(Υλικά!$H$3:$H$130,$F640,1)/INDEX(Υλικά!$E$3:$E$130,$F640,1),0))</f>
        <v>46.499999999999993</v>
      </c>
      <c r="J640" s="18">
        <f>IF($C640&lt;&gt;"",$G640*INDEX(ΣυνδΑθρ!$D$2:$D$96,$F640,1)/INDEX(ΣυνδΑθρ!$J$2:$J$96,$F640,1),IF($D640&lt;&gt;"",$G640*INDEX(Υλικά!$I$3:$I$130,$F640,1)/INDEX(Υλικά!$E$3:$E$130,$F640,1),0))</f>
        <v>0.83571428571428585</v>
      </c>
      <c r="K640" s="16">
        <f>$H640*Ref!$B$2</f>
        <v>29.228571428571428</v>
      </c>
      <c r="L640" s="17">
        <f>$I640*Ref!$B$3</f>
        <v>185.99999999999997</v>
      </c>
      <c r="M640" s="18">
        <f>$J640*Ref!$B$4</f>
        <v>7.5214285714285722</v>
      </c>
      <c r="N640" s="18">
        <f>IF($C640&lt;&gt;"",0,IF($D640&lt;&gt;"",$G640*INDEX(Υλικά!$J$3:$J$130,$F640,1)/INDEX(Υλικά!$E$3:$E$130,$F640,1),0))</f>
        <v>0</v>
      </c>
      <c r="O640" s="19">
        <f t="shared" si="10"/>
        <v>222.74999999999997</v>
      </c>
      <c r="P640" s="3"/>
    </row>
    <row r="641" spans="1:16" x14ac:dyDescent="0.35">
      <c r="A641" s="15">
        <v>44242</v>
      </c>
      <c r="B641" s="7">
        <v>0.34375</v>
      </c>
      <c r="C641" s="3"/>
      <c r="D641" s="3" t="s">
        <v>14</v>
      </c>
      <c r="E641" s="3" t="str">
        <f>IF(C641&lt;&gt;"",INDEX(ΣυνδΑθρ!$I$2:$I$96,MATCH(C641,ΣυνδΑθρ!$A$2:$A$100,0),1),IF(D641&lt;&gt;"",INDEX(Υλικά!$D$3:$D$140,MATCH(D641,Υλικά!$B$3:$B$140,0),1),""))</f>
        <v>slc</v>
      </c>
      <c r="F641" s="10">
        <f>IF(C641&lt;&gt;"",MATCH($C641,ΣυνδΑθρ!$A$2:$A$100,0),IF(D641&lt;&gt;"",MATCH($D641,Υλικά!$B$3:$B$130,0),0))</f>
        <v>7</v>
      </c>
      <c r="G641" s="3">
        <v>4.5</v>
      </c>
      <c r="H641" s="16">
        <f>IF($C641&lt;&gt;"",$G641*INDEX(ΣυνδΑθρ!$B$2:$B$96,$F641,1)/INDEX(ΣυνδΑθρ!$J$2:$J$96,$F641,1),IF($D641&lt;&gt;"",$G641*INDEX(Υλικά!$G$3:$G$130,$F641,1)/INDEX(Υλικά!$E$3:$E$130,$F641,1),0))</f>
        <v>12.6</v>
      </c>
      <c r="I641" s="17">
        <f>IF($C641&lt;&gt;"",$G641*INDEX(ΣυνδΑθρ!$C$2:$C$100,$F641,1)/INDEX(ΣυνδΑθρ!$J$2:$J$96,$F641,1),IF($D641&lt;&gt;"",$G641*INDEX(Υλικά!$H$3:$H$130,$F641,1)/INDEX(Υλικά!$E$3:$E$130,$F641,1),0))</f>
        <v>3.6</v>
      </c>
      <c r="J641" s="18">
        <f>IF($C641&lt;&gt;"",$G641*INDEX(ΣυνδΑθρ!$D$2:$D$96,$F641,1)/INDEX(ΣυνδΑθρ!$J$2:$J$96,$F641,1),IF($D641&lt;&gt;"",$G641*INDEX(Υλικά!$I$3:$I$130,$F641,1)/INDEX(Υλικά!$E$3:$E$130,$F641,1),0))</f>
        <v>1.8</v>
      </c>
      <c r="K641" s="16">
        <f>$H641*Ref!$B$2</f>
        <v>50.4</v>
      </c>
      <c r="L641" s="17">
        <f>$I641*Ref!$B$3</f>
        <v>14.4</v>
      </c>
      <c r="M641" s="18">
        <f>$J641*Ref!$B$4</f>
        <v>16.2</v>
      </c>
      <c r="N641" s="18">
        <f>IF($C641&lt;&gt;"",0,IF($D641&lt;&gt;"",$G641*INDEX(Υλικά!$J$3:$J$130,$F641,1)/INDEX(Υλικά!$E$3:$E$130,$F641,1),0))</f>
        <v>0</v>
      </c>
      <c r="O641" s="19">
        <f t="shared" si="10"/>
        <v>81</v>
      </c>
      <c r="P641" s="3"/>
    </row>
    <row r="642" spans="1:16" x14ac:dyDescent="0.35">
      <c r="A642" s="15">
        <v>44242</v>
      </c>
      <c r="B642" s="7">
        <v>0.54166666666666663</v>
      </c>
      <c r="C642" s="3" t="s">
        <v>201</v>
      </c>
      <c r="D642" s="3"/>
      <c r="E642" s="3" t="str">
        <f>IF(C642&lt;&gt;"",INDEX(ΣυνδΑθρ!$I$2:$I$96,MATCH(C642,ΣυνδΑθρ!$A$2:$A$100,0),1),IF(D642&lt;&gt;"",INDEX(Υλικά!$D$3:$D$140,MATCH(D642,Υλικά!$B$3:$B$140,0),1),""))</f>
        <v>cm2</v>
      </c>
      <c r="F642" s="10">
        <f>IF(C642&lt;&gt;"",MATCH($C642,ΣυνδΑθρ!$A$2:$A$100,0),IF(D642&lt;&gt;"",MATCH($D642,Υλικά!$B$3:$B$130,0),0))</f>
        <v>31</v>
      </c>
      <c r="G642" s="3">
        <v>45</v>
      </c>
      <c r="H642" s="16">
        <f>IF($C642&lt;&gt;"",$G642*INDEX(ΣυνδΑθρ!$B$2:$B$96,$F642,1)/INDEX(ΣυνδΑθρ!$J$2:$J$96,$F642,1),IF($D642&lt;&gt;"",$G642*INDEX(Υλικά!$G$3:$G$130,$F642,1)/INDEX(Υλικά!$E$3:$E$130,$F642,1),0))</f>
        <v>8.95275</v>
      </c>
      <c r="I642" s="17">
        <f>IF($C642&lt;&gt;"",$G642*INDEX(ΣυνδΑθρ!$C$2:$C$100,$F642,1)/INDEX(ΣυνδΑθρ!$J$2:$J$96,$F642,1),IF($D642&lt;&gt;"",$G642*INDEX(Υλικά!$H$3:$H$130,$F642,1)/INDEX(Υλικά!$E$3:$E$130,$F642,1),0))</f>
        <v>16.762049999999999</v>
      </c>
      <c r="J642" s="18">
        <f>IF($C642&lt;&gt;"",$G642*INDEX(ΣυνδΑθρ!$D$2:$D$96,$F642,1)/INDEX(ΣυνδΑθρ!$J$2:$J$96,$F642,1),IF($D642&lt;&gt;"",$G642*INDEX(Υλικά!$I$3:$I$130,$F642,1)/INDEX(Υλικά!$E$3:$E$130,$F642,1),0))</f>
        <v>14.216850000000001</v>
      </c>
      <c r="K642" s="16">
        <f>$H642*Ref!$B$2</f>
        <v>35.811</v>
      </c>
      <c r="L642" s="17">
        <f>$I642*Ref!$B$3</f>
        <v>67.048199999999994</v>
      </c>
      <c r="M642" s="18">
        <f>$J642*Ref!$B$4</f>
        <v>127.95165</v>
      </c>
      <c r="N642" s="18">
        <f>IF($C642&lt;&gt;"",0,IF($D642&lt;&gt;"",$G642*INDEX(Υλικά!$J$3:$J$130,$F642,1)/INDEX(Υλικά!$E$3:$E$130,$F642,1),0))</f>
        <v>0</v>
      </c>
      <c r="O642" s="19">
        <f t="shared" si="10"/>
        <v>230.81084999999999</v>
      </c>
      <c r="P642" s="3"/>
    </row>
    <row r="643" spans="1:16" x14ac:dyDescent="0.35">
      <c r="A643" s="15">
        <v>44242</v>
      </c>
      <c r="B643" s="7">
        <v>0.58333333333333337</v>
      </c>
      <c r="C643" s="3" t="s">
        <v>206</v>
      </c>
      <c r="D643" s="3"/>
      <c r="E643" s="3" t="str">
        <f>IF(C643&lt;&gt;"",INDEX(ΣυνδΑθρ!$I$2:$I$96,MATCH(C643,ΣυνδΑθρ!$A$2:$A$100,0),1),IF(D643&lt;&gt;"",INDEX(Υλικά!$D$3:$D$140,MATCH(D643,Υλικά!$B$3:$B$140,0),1),""))</f>
        <v>pc</v>
      </c>
      <c r="F643" s="10">
        <f>IF(C643&lt;&gt;"",MATCH($C643,ΣυνδΑθρ!$A$2:$A$100,0),IF(D643&lt;&gt;"",MATCH($D643,Υλικά!$B$3:$B$130,0),0))</f>
        <v>33</v>
      </c>
      <c r="G643" s="3">
        <v>1</v>
      </c>
      <c r="H643" s="16">
        <f>IF($C643&lt;&gt;"",$G643*INDEX(ΣυνδΑθρ!$B$2:$B$96,$F643,1)/INDEX(ΣυνδΑθρ!$J$2:$J$96,$F643,1),IF($D643&lt;&gt;"",$G643*INDEX(Υλικά!$G$3:$G$130,$F643,1)/INDEX(Υλικά!$E$3:$E$130,$F643,1),0))</f>
        <v>18.90625</v>
      </c>
      <c r="I643" s="17">
        <f>IF($C643&lt;&gt;"",$G643*INDEX(ΣυνδΑθρ!$C$2:$C$100,$F643,1)/INDEX(ΣυνδΑθρ!$J$2:$J$96,$F643,1),IF($D643&lt;&gt;"",$G643*INDEX(Υλικά!$H$3:$H$130,$F643,1)/INDEX(Υλικά!$E$3:$E$130,$F643,1),0))</f>
        <v>4.3187499999999996</v>
      </c>
      <c r="J643" s="18">
        <f>IF($C643&lt;&gt;"",$G643*INDEX(ΣυνδΑθρ!$D$2:$D$96,$F643,1)/INDEX(ΣυνδΑθρ!$J$2:$J$96,$F643,1),IF($D643&lt;&gt;"",$G643*INDEX(Υλικά!$I$3:$I$130,$F643,1)/INDEX(Υλικά!$E$3:$E$130,$F643,1),0))</f>
        <v>8.2181250000000006</v>
      </c>
      <c r="K643" s="16">
        <f>$H643*Ref!$B$2</f>
        <v>75.625</v>
      </c>
      <c r="L643" s="17">
        <f>$I643*Ref!$B$3</f>
        <v>17.274999999999999</v>
      </c>
      <c r="M643" s="18">
        <f>$J643*Ref!$B$4</f>
        <v>73.963125000000005</v>
      </c>
      <c r="N643" s="18">
        <f>IF($C643&lt;&gt;"",0,IF($D643&lt;&gt;"",$G643*INDEX(Υλικά!$J$3:$J$130,$F643,1)/INDEX(Υλικά!$E$3:$E$130,$F643,1),0))</f>
        <v>0</v>
      </c>
      <c r="O643" s="19">
        <f t="shared" si="10"/>
        <v>166.86312500000003</v>
      </c>
      <c r="P643" s="3"/>
    </row>
    <row r="644" spans="1:16" x14ac:dyDescent="0.35">
      <c r="A644" s="15">
        <v>44242</v>
      </c>
      <c r="B644" s="7">
        <v>0.58333333333333337</v>
      </c>
      <c r="C644" s="3"/>
      <c r="D644" s="3" t="s">
        <v>139</v>
      </c>
      <c r="E644" s="3" t="str">
        <f>IF(C644&lt;&gt;"",INDEX(ΣυνδΑθρ!$I$2:$I$96,MATCH(C644,ΣυνδΑθρ!$A$2:$A$100,0),1),IF(D644&lt;&gt;"",INDEX(Υλικά!$D$3:$D$140,MATCH(D644,Υλικά!$B$3:$B$140,0),1),""))</f>
        <v>gr</v>
      </c>
      <c r="F644" s="10">
        <f>IF(C644&lt;&gt;"",MATCH($C644,ΣυνδΑθρ!$A$2:$A$100,0),IF(D644&lt;&gt;"",MATCH($D644,Υλικά!$B$3:$B$130,0),0))</f>
        <v>54</v>
      </c>
      <c r="G644" s="3">
        <v>150</v>
      </c>
      <c r="H644" s="16">
        <f>IF($C644&lt;&gt;"",$G644*INDEX(ΣυνδΑθρ!$B$2:$B$96,$F644,1)/INDEX(ΣυνδΑθρ!$J$2:$J$96,$F644,1),IF($D644&lt;&gt;"",$G644*INDEX(Υλικά!$G$3:$G$130,$F644,1)/INDEX(Υλικά!$E$3:$E$130,$F644,1),0))</f>
        <v>4.2</v>
      </c>
      <c r="I644" s="17">
        <f>IF($C644&lt;&gt;"",$G644*INDEX(ΣυνδΑθρ!$C$2:$C$100,$F644,1)/INDEX(ΣυνδΑθρ!$J$2:$J$96,$F644,1),IF($D644&lt;&gt;"",$G644*INDEX(Υλικά!$H$3:$H$130,$F644,1)/INDEX(Υλικά!$E$3:$E$130,$F644,1),0))</f>
        <v>10.5</v>
      </c>
      <c r="J644" s="18">
        <f>IF($C644&lt;&gt;"",$G644*INDEX(ΣυνδΑθρ!$D$2:$D$96,$F644,1)/INDEX(ΣυνδΑθρ!$J$2:$J$96,$F644,1),IF($D644&lt;&gt;"",$G644*INDEX(Υλικά!$I$3:$I$130,$F644,1)/INDEX(Υλικά!$E$3:$E$130,$F644,1),0))</f>
        <v>0</v>
      </c>
      <c r="K644" s="16">
        <f>$H644*Ref!$B$2</f>
        <v>16.8</v>
      </c>
      <c r="L644" s="17">
        <f>$I644*Ref!$B$3</f>
        <v>42</v>
      </c>
      <c r="M644" s="18">
        <f>$J644*Ref!$B$4</f>
        <v>0</v>
      </c>
      <c r="N644" s="18">
        <f>IF($C644&lt;&gt;"",0,IF($D644&lt;&gt;"",$G644*INDEX(Υλικά!$J$3:$J$130,$F644,1)/INDEX(Υλικά!$E$3:$E$130,$F644,1),0))</f>
        <v>0</v>
      </c>
      <c r="O644" s="19">
        <f t="shared" si="10"/>
        <v>58.8</v>
      </c>
      <c r="P644" s="3"/>
    </row>
    <row r="645" spans="1:16" x14ac:dyDescent="0.35">
      <c r="A645" s="15">
        <v>44242</v>
      </c>
      <c r="B645" s="7">
        <v>0.70833333333333337</v>
      </c>
      <c r="C645" s="3" t="s">
        <v>205</v>
      </c>
      <c r="D645" s="3"/>
      <c r="E645" s="3" t="str">
        <f>IF(C645&lt;&gt;"",INDEX(ΣυνδΑθρ!$I$2:$I$96,MATCH(C645,ΣυνδΑθρ!$A$2:$A$100,0),1),IF(D645&lt;&gt;"",INDEX(Υλικά!$D$3:$D$140,MATCH(D645,Υλικά!$B$3:$B$140,0),1),""))</f>
        <v>gr</v>
      </c>
      <c r="F645" s="10">
        <f>IF(C645&lt;&gt;"",MATCH($C645,ΣυνδΑθρ!$A$2:$A$100,0),IF(D645&lt;&gt;"",MATCH($D645,Υλικά!$B$3:$B$130,0),0))</f>
        <v>32</v>
      </c>
      <c r="G645" s="3">
        <v>80</v>
      </c>
      <c r="H645" s="16">
        <f>IF($C645&lt;&gt;"",$G645*INDEX(ΣυνδΑθρ!$B$2:$B$96,$F645,1)/INDEX(ΣυνδΑθρ!$J$2:$J$96,$F645,1),IF($D645&lt;&gt;"",$G645*INDEX(Υλικά!$G$3:$G$130,$F645,1)/INDEX(Υλικά!$E$3:$E$130,$F645,1),0))</f>
        <v>5.6537142857142859</v>
      </c>
      <c r="I645" s="17">
        <f>IF($C645&lt;&gt;"",$G645*INDEX(ΣυνδΑθρ!$C$2:$C$100,$F645,1)/INDEX(ΣυνδΑθρ!$J$2:$J$96,$F645,1),IF($D645&lt;&gt;"",$G645*INDEX(Υλικά!$H$3:$H$130,$F645,1)/INDEX(Υλικά!$E$3:$E$130,$F645,1),0))</f>
        <v>24.121142857142857</v>
      </c>
      <c r="J645" s="18">
        <f>IF($C645&lt;&gt;"",$G645*INDEX(ΣυνδΑθρ!$D$2:$D$96,$F645,1)/INDEX(ΣυνδΑθρ!$J$2:$J$96,$F645,1),IF($D645&lt;&gt;"",$G645*INDEX(Υλικά!$I$3:$I$130,$F645,1)/INDEX(Υλικά!$E$3:$E$130,$F645,1),0))</f>
        <v>6.6177142857142854</v>
      </c>
      <c r="K645" s="16">
        <f>$H645*Ref!$B$2</f>
        <v>22.614857142857144</v>
      </c>
      <c r="L645" s="17">
        <f>$I645*Ref!$B$3</f>
        <v>96.484571428571428</v>
      </c>
      <c r="M645" s="18">
        <f>$J645*Ref!$B$4</f>
        <v>59.559428571428569</v>
      </c>
      <c r="N645" s="18">
        <f>IF($C645&lt;&gt;"",0,IF($D645&lt;&gt;"",$G645*INDEX(Υλικά!$J$3:$J$130,$F645,1)/INDEX(Υλικά!$E$3:$E$130,$F645,1),0))</f>
        <v>0</v>
      </c>
      <c r="O645" s="19">
        <f t="shared" si="10"/>
        <v>178.65885714285713</v>
      </c>
      <c r="P645" s="3"/>
    </row>
    <row r="646" spans="1:16" x14ac:dyDescent="0.35">
      <c r="A646" s="15">
        <v>44242</v>
      </c>
      <c r="B646" s="7">
        <v>0.83333333333333337</v>
      </c>
      <c r="C646" s="3" t="s">
        <v>206</v>
      </c>
      <c r="D646" s="3"/>
      <c r="E646" s="3" t="str">
        <f>IF(C646&lt;&gt;"",INDEX(ΣυνδΑθρ!$I$2:$I$96,MATCH(C646,ΣυνδΑθρ!$A$2:$A$100,0),1),IF(D646&lt;&gt;"",INDEX(Υλικά!$D$3:$D$140,MATCH(D646,Υλικά!$B$3:$B$140,0),1),""))</f>
        <v>pc</v>
      </c>
      <c r="F646" s="10">
        <f>IF(C646&lt;&gt;"",MATCH($C646,ΣυνδΑθρ!$A$2:$A$100,0),IF(D646&lt;&gt;"",MATCH($D646,Υλικά!$B$3:$B$130,0),0))</f>
        <v>33</v>
      </c>
      <c r="G646" s="3">
        <v>2</v>
      </c>
      <c r="H646" s="16">
        <f>IF($C646&lt;&gt;"",$G646*INDEX(ΣυνδΑθρ!$B$2:$B$96,$F646,1)/INDEX(ΣυνδΑθρ!$J$2:$J$96,$F646,1),IF($D646&lt;&gt;"",$G646*INDEX(Υλικά!$G$3:$G$130,$F646,1)/INDEX(Υλικά!$E$3:$E$130,$F646,1),0))</f>
        <v>37.8125</v>
      </c>
      <c r="I646" s="17">
        <f>IF($C646&lt;&gt;"",$G646*INDEX(ΣυνδΑθρ!$C$2:$C$100,$F646,1)/INDEX(ΣυνδΑθρ!$J$2:$J$96,$F646,1),IF($D646&lt;&gt;"",$G646*INDEX(Υλικά!$H$3:$H$130,$F646,1)/INDEX(Υλικά!$E$3:$E$130,$F646,1),0))</f>
        <v>8.6374999999999993</v>
      </c>
      <c r="J646" s="18">
        <f>IF($C646&lt;&gt;"",$G646*INDEX(ΣυνδΑθρ!$D$2:$D$96,$F646,1)/INDEX(ΣυνδΑθρ!$J$2:$J$96,$F646,1),IF($D646&lt;&gt;"",$G646*INDEX(Υλικά!$I$3:$I$130,$F646,1)/INDEX(Υλικά!$E$3:$E$130,$F646,1),0))</f>
        <v>16.436250000000001</v>
      </c>
      <c r="K646" s="16">
        <f>$H646*Ref!$B$2</f>
        <v>151.25</v>
      </c>
      <c r="L646" s="17">
        <f>$I646*Ref!$B$3</f>
        <v>34.549999999999997</v>
      </c>
      <c r="M646" s="18">
        <f>$J646*Ref!$B$4</f>
        <v>147.92625000000001</v>
      </c>
      <c r="N646" s="18">
        <f>IF($C646&lt;&gt;"",0,IF($D646&lt;&gt;"",$G646*INDEX(Υλικά!$J$3:$J$130,$F646,1)/INDEX(Υλικά!$E$3:$E$130,$F646,1),0))</f>
        <v>0</v>
      </c>
      <c r="O646" s="19">
        <f t="shared" si="10"/>
        <v>333.72625000000005</v>
      </c>
      <c r="P646" s="3"/>
    </row>
    <row r="647" spans="1:16" x14ac:dyDescent="0.35">
      <c r="A647" s="15">
        <v>44242</v>
      </c>
      <c r="B647" s="7">
        <v>0.83333333333333337</v>
      </c>
      <c r="C647" s="3"/>
      <c r="D647" s="3" t="s">
        <v>128</v>
      </c>
      <c r="E647" s="3" t="str">
        <f>IF(C647&lt;&gt;"",INDEX(ΣυνδΑθρ!$I$2:$I$96,MATCH(C647,ΣυνδΑθρ!$A$2:$A$100,0),1),IF(D647&lt;&gt;"",INDEX(Υλικά!$D$3:$D$140,MATCH(D647,Υλικά!$B$3:$B$140,0),1),""))</f>
        <v>gr</v>
      </c>
      <c r="F647" s="10">
        <f>IF(C647&lt;&gt;"",MATCH($C647,ΣυνδΑθρ!$A$2:$A$100,0),IF(D647&lt;&gt;"",MATCH($D647,Υλικά!$B$3:$B$130,0),0))</f>
        <v>50</v>
      </c>
      <c r="G647" s="3">
        <v>150</v>
      </c>
      <c r="H647" s="16">
        <f>IF($C647&lt;&gt;"",$G647*INDEX(ΣυνδΑθρ!$B$2:$B$96,$F647,1)/INDEX(ΣυνδΑθρ!$J$2:$J$96,$F647,1),IF($D647&lt;&gt;"",$G647*INDEX(Υλικά!$G$3:$G$130,$F647,1)/INDEX(Υλικά!$E$3:$E$130,$F647,1),0))</f>
        <v>3</v>
      </c>
      <c r="I647" s="17">
        <f>IF($C647&lt;&gt;"",$G647*INDEX(ΣυνδΑθρ!$C$2:$C$100,$F647,1)/INDEX(ΣυνδΑθρ!$J$2:$J$96,$F647,1),IF($D647&lt;&gt;"",$G647*INDEX(Υλικά!$H$3:$H$130,$F647,1)/INDEX(Υλικά!$E$3:$E$130,$F647,1),0))</f>
        <v>25.5</v>
      </c>
      <c r="J647" s="18">
        <f>IF($C647&lt;&gt;"",$G647*INDEX(ΣυνδΑθρ!$D$2:$D$96,$F647,1)/INDEX(ΣυνδΑθρ!$J$2:$J$96,$F647,1),IF($D647&lt;&gt;"",$G647*INDEX(Υλικά!$I$3:$I$130,$F647,1)/INDEX(Υλικά!$E$3:$E$130,$F647,1),0))</f>
        <v>0</v>
      </c>
      <c r="K647" s="16">
        <f>$H647*Ref!$B$2</f>
        <v>12</v>
      </c>
      <c r="L647" s="17">
        <f>$I647*Ref!$B$3</f>
        <v>102</v>
      </c>
      <c r="M647" s="18">
        <f>$J647*Ref!$B$4</f>
        <v>0</v>
      </c>
      <c r="N647" s="18">
        <f>IF($C647&lt;&gt;"",0,IF($D647&lt;&gt;"",$G647*INDEX(Υλικά!$J$3:$J$130,$F647,1)/INDEX(Υλικά!$E$3:$E$130,$F647,1),0))</f>
        <v>0</v>
      </c>
      <c r="O647" s="19">
        <f t="shared" si="10"/>
        <v>114</v>
      </c>
      <c r="P647" s="3"/>
    </row>
    <row r="648" spans="1:16" x14ac:dyDescent="0.35">
      <c r="A648" s="15">
        <v>44242</v>
      </c>
      <c r="B648" s="7">
        <v>0.98958333333333337</v>
      </c>
      <c r="C648" s="3"/>
      <c r="D648" s="3" t="s">
        <v>187</v>
      </c>
      <c r="E648" s="3" t="str">
        <f>IF(C648&lt;&gt;"",INDEX(ΣυνδΑθρ!$I$2:$I$96,MATCH(C648,ΣυνδΑθρ!$A$2:$A$100,0),1),IF(D648&lt;&gt;"",INDEX(Υλικά!$D$3:$D$140,MATCH(D648,Υλικά!$B$3:$B$140,0),1),""))</f>
        <v>gr</v>
      </c>
      <c r="F648" s="10">
        <f>IF(C648&lt;&gt;"",MATCH($C648,ΣυνδΑθρ!$A$2:$A$100,0),IF(D648&lt;&gt;"",MATCH($D648,Υλικά!$B$3:$B$130,0),0))</f>
        <v>84</v>
      </c>
      <c r="G648" s="3">
        <v>150</v>
      </c>
      <c r="H648" s="16">
        <f>IF($C648&lt;&gt;"",$G648*INDEX(ΣυνδΑθρ!$B$2:$B$96,$F648,1)/INDEX(ΣυνδΑθρ!$J$2:$J$96,$F648,1),IF($D648&lt;&gt;"",$G648*INDEX(Υλικά!$G$3:$G$130,$F648,1)/INDEX(Υλικά!$E$3:$E$130,$F648,1),0))</f>
        <v>1.05</v>
      </c>
      <c r="I648" s="17">
        <f>IF($C648&lt;&gt;"",$G648*INDEX(ΣυνδΑθρ!$C$2:$C$100,$F648,1)/INDEX(ΣυνδΑθρ!$J$2:$J$96,$F648,1),IF($D648&lt;&gt;"",$G648*INDEX(Υλικά!$H$3:$H$130,$F648,1)/INDEX(Υλικά!$E$3:$E$130,$F648,1),0))</f>
        <v>18</v>
      </c>
      <c r="J648" s="18">
        <f>IF($C648&lt;&gt;"",$G648*INDEX(ΣυνδΑθρ!$D$2:$D$96,$F648,1)/INDEX(ΣυνδΑθρ!$J$2:$J$96,$F648,1),IF($D648&lt;&gt;"",$G648*INDEX(Υλικά!$I$3:$I$130,$F648,1)/INDEX(Υλικά!$E$3:$E$130,$F648,1),0))</f>
        <v>0.3</v>
      </c>
      <c r="K648" s="16">
        <f>$H648*Ref!$B$2</f>
        <v>4.2</v>
      </c>
      <c r="L648" s="17">
        <f>$I648*Ref!$B$3</f>
        <v>72</v>
      </c>
      <c r="M648" s="18">
        <f>$J648*Ref!$B$4</f>
        <v>2.6999999999999997</v>
      </c>
      <c r="N648" s="18">
        <f>IF($C648&lt;&gt;"",0,IF($D648&lt;&gt;"",$G648*INDEX(Υλικά!$J$3:$J$130,$F648,1)/INDEX(Υλικά!$E$3:$E$130,$F648,1),0))</f>
        <v>0</v>
      </c>
      <c r="O648" s="19">
        <f t="shared" si="10"/>
        <v>78.900000000000006</v>
      </c>
      <c r="P648" s="3"/>
    </row>
    <row r="649" spans="1:16" x14ac:dyDescent="0.35">
      <c r="A649" s="15">
        <v>44243</v>
      </c>
      <c r="B649" s="7">
        <v>0.35416666666666669</v>
      </c>
      <c r="C649" s="3" t="s">
        <v>166</v>
      </c>
      <c r="D649" s="3"/>
      <c r="E649" s="3" t="str">
        <f>IF(C649&lt;&gt;"",INDEX(ΣυνδΑθρ!$I$2:$I$96,MATCH(C649,ΣυνδΑθρ!$A$2:$A$100,0),1),IF(D649&lt;&gt;"",INDEX(Υλικά!$D$3:$D$140,MATCH(D649,Υλικά!$B$3:$B$140,0),1),""))</f>
        <v>gr</v>
      </c>
      <c r="F649" s="10">
        <f>IF(C649&lt;&gt;"",MATCH($C649,ΣυνδΑθρ!$A$2:$A$100,0),IF(D649&lt;&gt;"",MATCH($D649,Υλικά!$B$3:$B$130,0),0))</f>
        <v>19</v>
      </c>
      <c r="G649" s="3">
        <v>90</v>
      </c>
      <c r="H649" s="16">
        <f>IF($C649&lt;&gt;"",$G649*INDEX(ΣυνδΑθρ!$B$2:$B$96,$F649,1)/INDEX(ΣυνδΑθρ!$J$2:$J$96,$F649,1),IF($D649&lt;&gt;"",$G649*INDEX(Υλικά!$G$3:$G$130,$F649,1)/INDEX(Υλικά!$E$3:$E$130,$F649,1),0))</f>
        <v>6.5764285714285711</v>
      </c>
      <c r="I649" s="17">
        <f>IF($C649&lt;&gt;"",$G649*INDEX(ΣυνδΑθρ!$C$2:$C$100,$F649,1)/INDEX(ΣυνδΑθρ!$J$2:$J$96,$F649,1),IF($D649&lt;&gt;"",$G649*INDEX(Υλικά!$H$3:$H$130,$F649,1)/INDEX(Υλικά!$E$3:$E$130,$F649,1),0))</f>
        <v>41.849999999999994</v>
      </c>
      <c r="J649" s="18">
        <f>IF($C649&lt;&gt;"",$G649*INDEX(ΣυνδΑθρ!$D$2:$D$96,$F649,1)/INDEX(ΣυνδΑθρ!$J$2:$J$96,$F649,1),IF($D649&lt;&gt;"",$G649*INDEX(Υλικά!$I$3:$I$130,$F649,1)/INDEX(Υλικά!$E$3:$E$130,$F649,1),0))</f>
        <v>0.75214285714285722</v>
      </c>
      <c r="K649" s="16">
        <f>$H649*Ref!$B$2</f>
        <v>26.305714285714284</v>
      </c>
      <c r="L649" s="17">
        <f>$I649*Ref!$B$3</f>
        <v>167.39999999999998</v>
      </c>
      <c r="M649" s="18">
        <f>$J649*Ref!$B$4</f>
        <v>6.769285714285715</v>
      </c>
      <c r="N649" s="18">
        <f>IF($C649&lt;&gt;"",0,IF($D649&lt;&gt;"",$G649*INDEX(Υλικά!$J$3:$J$130,$F649,1)/INDEX(Υλικά!$E$3:$E$130,$F649,1),0))</f>
        <v>0</v>
      </c>
      <c r="O649" s="19">
        <f t="shared" si="10"/>
        <v>200.47499999999997</v>
      </c>
      <c r="P649" s="3"/>
    </row>
    <row r="650" spans="1:16" x14ac:dyDescent="0.35">
      <c r="A650" s="15">
        <v>44243</v>
      </c>
      <c r="B650" s="7">
        <v>0.35416666666666669</v>
      </c>
      <c r="C650" s="3"/>
      <c r="D650" s="3" t="s">
        <v>58</v>
      </c>
      <c r="E650" s="3" t="str">
        <f>IF(C650&lt;&gt;"",INDEX(ΣυνδΑθρ!$I$2:$I$96,MATCH(C650,ΣυνδΑθρ!$A$2:$A$100,0),1),IF(D650&lt;&gt;"",INDEX(Υλικά!$D$3:$D$140,MATCH(D650,Υλικά!$B$3:$B$140,0),1),""))</f>
        <v>gr</v>
      </c>
      <c r="F650" s="10">
        <f>IF(C650&lt;&gt;"",MATCH($C650,ΣυνδΑθρ!$A$2:$A$100,0),IF(D650&lt;&gt;"",MATCH($D650,Υλικά!$B$3:$B$130,0),0))</f>
        <v>12</v>
      </c>
      <c r="G650" s="3">
        <v>250</v>
      </c>
      <c r="H650" s="16">
        <f>IF($C650&lt;&gt;"",$G650*INDEX(ΣυνδΑθρ!$B$2:$B$96,$F650,1)/INDEX(ΣυνδΑθρ!$J$2:$J$96,$F650,1),IF($D650&lt;&gt;"",$G650*INDEX(Υλικά!$G$3:$G$130,$F650,1)/INDEX(Υλικά!$E$3:$E$130,$F650,1),0))</f>
        <v>8.25</v>
      </c>
      <c r="I650" s="17">
        <f>IF($C650&lt;&gt;"",$G650*INDEX(ΣυνδΑθρ!$C$2:$C$100,$F650,1)/INDEX(ΣυνδΑθρ!$J$2:$J$96,$F650,1),IF($D650&lt;&gt;"",$G650*INDEX(Υλικά!$H$3:$H$130,$F650,1)/INDEX(Υλικά!$E$3:$E$130,$F650,1),0))</f>
        <v>11.75</v>
      </c>
      <c r="J650" s="18">
        <f>IF($C650&lt;&gt;"",$G650*INDEX(ΣυνδΑθρ!$D$2:$D$96,$F650,1)/INDEX(ΣυνδΑθρ!$J$2:$J$96,$F650,1),IF($D650&lt;&gt;"",$G650*INDEX(Υλικά!$I$3:$I$130,$F650,1)/INDEX(Υλικά!$E$3:$E$130,$F650,1),0))</f>
        <v>3.75</v>
      </c>
      <c r="K650" s="16">
        <f>$H650*Ref!$B$2</f>
        <v>33</v>
      </c>
      <c r="L650" s="17">
        <f>$I650*Ref!$B$3</f>
        <v>47</v>
      </c>
      <c r="M650" s="18">
        <f>$J650*Ref!$B$4</f>
        <v>33.75</v>
      </c>
      <c r="N650" s="18">
        <f>IF($C650&lt;&gt;"",0,IF($D650&lt;&gt;"",$G650*INDEX(Υλικά!$J$3:$J$130,$F650,1)/INDEX(Υλικά!$E$3:$E$130,$F650,1),0))</f>
        <v>0</v>
      </c>
      <c r="O650" s="19">
        <f t="shared" si="10"/>
        <v>113.75</v>
      </c>
      <c r="P650" s="3"/>
    </row>
    <row r="651" spans="1:16" x14ac:dyDescent="0.35">
      <c r="A651" s="15">
        <v>44243</v>
      </c>
      <c r="B651" s="7">
        <v>0.35416666666666669</v>
      </c>
      <c r="C651" s="3"/>
      <c r="D651" s="3" t="s">
        <v>14</v>
      </c>
      <c r="E651" s="3" t="str">
        <f>IF(C651&lt;&gt;"",INDEX(ΣυνδΑθρ!$I$2:$I$96,MATCH(C651,ΣυνδΑθρ!$A$2:$A$100,0),1),IF(D651&lt;&gt;"",INDEX(Υλικά!$D$3:$D$140,MATCH(D651,Υλικά!$B$3:$B$140,0),1),""))</f>
        <v>slc</v>
      </c>
      <c r="F651" s="10">
        <f>IF(C651&lt;&gt;"",MATCH($C651,ΣυνδΑθρ!$A$2:$A$100,0),IF(D651&lt;&gt;"",MATCH($D651,Υλικά!$B$3:$B$130,0),0))</f>
        <v>7</v>
      </c>
      <c r="G651" s="3">
        <v>4.5</v>
      </c>
      <c r="H651" s="16">
        <f>IF($C651&lt;&gt;"",$G651*INDEX(ΣυνδΑθρ!$B$2:$B$96,$F651,1)/INDEX(ΣυνδΑθρ!$J$2:$J$96,$F651,1),IF($D651&lt;&gt;"",$G651*INDEX(Υλικά!$G$3:$G$130,$F651,1)/INDEX(Υλικά!$E$3:$E$130,$F651,1),0))</f>
        <v>12.6</v>
      </c>
      <c r="I651" s="17">
        <f>IF($C651&lt;&gt;"",$G651*INDEX(ΣυνδΑθρ!$C$2:$C$100,$F651,1)/INDEX(ΣυνδΑθρ!$J$2:$J$96,$F651,1),IF($D651&lt;&gt;"",$G651*INDEX(Υλικά!$H$3:$H$130,$F651,1)/INDEX(Υλικά!$E$3:$E$130,$F651,1),0))</f>
        <v>3.6</v>
      </c>
      <c r="J651" s="18">
        <f>IF($C651&lt;&gt;"",$G651*INDEX(ΣυνδΑθρ!$D$2:$D$96,$F651,1)/INDEX(ΣυνδΑθρ!$J$2:$J$96,$F651,1),IF($D651&lt;&gt;"",$G651*INDEX(Υλικά!$I$3:$I$130,$F651,1)/INDEX(Υλικά!$E$3:$E$130,$F651,1),0))</f>
        <v>1.8</v>
      </c>
      <c r="K651" s="16">
        <f>$H651*Ref!$B$2</f>
        <v>50.4</v>
      </c>
      <c r="L651" s="17">
        <f>$I651*Ref!$B$3</f>
        <v>14.4</v>
      </c>
      <c r="M651" s="18">
        <f>$J651*Ref!$B$4</f>
        <v>16.2</v>
      </c>
      <c r="N651" s="18">
        <f>IF($C651&lt;&gt;"",0,IF($D651&lt;&gt;"",$G651*INDEX(Υλικά!$J$3:$J$130,$F651,1)/INDEX(Υλικά!$E$3:$E$130,$F651,1),0))</f>
        <v>0</v>
      </c>
      <c r="O651" s="19">
        <f t="shared" si="10"/>
        <v>81</v>
      </c>
      <c r="P651" s="3"/>
    </row>
    <row r="652" spans="1:16" x14ac:dyDescent="0.35">
      <c r="A652" s="15">
        <v>44243</v>
      </c>
      <c r="B652" s="7">
        <v>0.58333333333333337</v>
      </c>
      <c r="C652" s="3" t="s">
        <v>182</v>
      </c>
      <c r="D652" s="3"/>
      <c r="E652" s="3" t="str">
        <f>IF(C652&lt;&gt;"",INDEX(ΣυνδΑθρ!$I$2:$I$96,MATCH(C652,ΣυνδΑθρ!$A$2:$A$100,0),1),IF(D652&lt;&gt;"",INDEX(Υλικά!$D$3:$D$140,MATCH(D652,Υλικά!$B$3:$B$140,0),1),""))</f>
        <v>gr</v>
      </c>
      <c r="F652" s="10">
        <f>IF(C652&lt;&gt;"",MATCH($C652,ΣυνδΑθρ!$A$2:$A$100,0),IF(D652&lt;&gt;"",MATCH($D652,Υλικά!$B$3:$B$130,0),0))</f>
        <v>23</v>
      </c>
      <c r="G652" s="3">
        <v>250</v>
      </c>
      <c r="H652" s="16">
        <f>IF($C652&lt;&gt;"",$G652*INDEX(ΣυνδΑθρ!$B$2:$B$96,$F652,1)/INDEX(ΣυνδΑθρ!$J$2:$J$96,$F652,1),IF($D652&lt;&gt;"",$G652*INDEX(Υλικά!$G$3:$G$130,$F652,1)/INDEX(Υλικά!$E$3:$E$130,$F652,1),0))</f>
        <v>4.2175000000000011</v>
      </c>
      <c r="I652" s="17">
        <f>IF($C652&lt;&gt;"",$G652*INDEX(ΣυνδΑθρ!$C$2:$C$100,$F652,1)/INDEX(ΣυνδΑθρ!$J$2:$J$96,$F652,1),IF($D652&lt;&gt;"",$G652*INDEX(Υλικά!$H$3:$H$130,$F652,1)/INDEX(Υλικά!$E$3:$E$130,$F652,1),0))</f>
        <v>22.32375</v>
      </c>
      <c r="J652" s="18">
        <f>IF($C652&lt;&gt;"",$G652*INDEX(ΣυνδΑθρ!$D$2:$D$96,$F652,1)/INDEX(ΣυνδΑθρ!$J$2:$J$96,$F652,1),IF($D652&lt;&gt;"",$G652*INDEX(Υλικά!$I$3:$I$130,$F652,1)/INDEX(Υλικά!$E$3:$E$130,$F652,1),0))</f>
        <v>19.284999999999997</v>
      </c>
      <c r="K652" s="16">
        <f>$H652*Ref!$B$2</f>
        <v>16.870000000000005</v>
      </c>
      <c r="L652" s="17">
        <f>$I652*Ref!$B$3</f>
        <v>89.295000000000002</v>
      </c>
      <c r="M652" s="18">
        <f>$J652*Ref!$B$4</f>
        <v>173.56499999999997</v>
      </c>
      <c r="N652" s="18">
        <f>IF($C652&lt;&gt;"",0,IF($D652&lt;&gt;"",$G652*INDEX(Υλικά!$J$3:$J$130,$F652,1)/INDEX(Υλικά!$E$3:$E$130,$F652,1),0))</f>
        <v>0</v>
      </c>
      <c r="O652" s="19">
        <f t="shared" si="10"/>
        <v>279.72999999999996</v>
      </c>
      <c r="P652" s="3"/>
    </row>
    <row r="653" spans="1:16" x14ac:dyDescent="0.35">
      <c r="A653" s="15">
        <v>44243</v>
      </c>
      <c r="B653" s="7">
        <v>0.58333333333333337</v>
      </c>
      <c r="C653" s="3"/>
      <c r="D653" s="3" t="s">
        <v>63</v>
      </c>
      <c r="E653" s="3" t="str">
        <f>IF(C653&lt;&gt;"",INDEX(ΣυνδΑθρ!$I$2:$I$96,MATCH(C653,ΣυνδΑθρ!$A$2:$A$100,0),1),IF(D653&lt;&gt;"",INDEX(Υλικά!$D$3:$D$140,MATCH(D653,Υλικά!$B$3:$B$140,0),1),""))</f>
        <v>pc</v>
      </c>
      <c r="F653" s="10">
        <f>IF(C653&lt;&gt;"",MATCH($C653,ΣυνδΑθρ!$A$2:$A$100,0),IF(D653&lt;&gt;"",MATCH($D653,Υλικά!$B$3:$B$130,0),0))</f>
        <v>23</v>
      </c>
      <c r="G653" s="3">
        <v>1</v>
      </c>
      <c r="H653" s="16">
        <f>IF($C653&lt;&gt;"",$G653*INDEX(ΣυνδΑθρ!$B$2:$B$96,$F653,1)/INDEX(ΣυνδΑθρ!$J$2:$J$96,$F653,1),IF($D653&lt;&gt;"",$G653*INDEX(Υλικά!$G$3:$G$130,$F653,1)/INDEX(Υλικά!$E$3:$E$130,$F653,1),0))</f>
        <v>47</v>
      </c>
      <c r="I653" s="17">
        <f>IF($C653&lt;&gt;"",$G653*INDEX(ΣυνδΑθρ!$C$2:$C$100,$F653,1)/INDEX(ΣυνδΑθρ!$J$2:$J$96,$F653,1),IF($D653&lt;&gt;"",$G653*INDEX(Υλικά!$H$3:$H$130,$F653,1)/INDEX(Υλικά!$E$3:$E$130,$F653,1),0))</f>
        <v>0</v>
      </c>
      <c r="J653" s="18">
        <f>IF($C653&lt;&gt;"",$G653*INDEX(ΣυνδΑθρ!$D$2:$D$96,$F653,1)/INDEX(ΣυνδΑθρ!$J$2:$J$96,$F653,1),IF($D653&lt;&gt;"",$G653*INDEX(Υλικά!$I$3:$I$130,$F653,1)/INDEX(Υλικά!$E$3:$E$130,$F653,1),0))</f>
        <v>1.2</v>
      </c>
      <c r="K653" s="16">
        <f>$H653*Ref!$B$2</f>
        <v>188</v>
      </c>
      <c r="L653" s="17">
        <f>$I653*Ref!$B$3</f>
        <v>0</v>
      </c>
      <c r="M653" s="18">
        <f>$J653*Ref!$B$4</f>
        <v>10.799999999999999</v>
      </c>
      <c r="N653" s="18">
        <f>IF($C653&lt;&gt;"",0,IF($D653&lt;&gt;"",$G653*INDEX(Υλικά!$J$3:$J$130,$F653,1)/INDEX(Υλικά!$E$3:$E$130,$F653,1),0))</f>
        <v>0</v>
      </c>
      <c r="O653" s="19">
        <f t="shared" si="10"/>
        <v>198.8</v>
      </c>
      <c r="P653" s="3"/>
    </row>
    <row r="654" spans="1:16" x14ac:dyDescent="0.35">
      <c r="A654" s="15">
        <v>44243</v>
      </c>
      <c r="B654" s="7">
        <v>0.58333333333333304</v>
      </c>
      <c r="C654" s="3" t="s">
        <v>166</v>
      </c>
      <c r="D654" s="3"/>
      <c r="E654" s="3" t="str">
        <f>IF(C654&lt;&gt;"",INDEX(ΣυνδΑθρ!$I$2:$I$96,MATCH(C654,ΣυνδΑθρ!$A$2:$A$100,0),1),IF(D654&lt;&gt;"",INDEX(Υλικά!$D$3:$D$140,MATCH(D654,Υλικά!$B$3:$B$140,0),1),""))</f>
        <v>gr</v>
      </c>
      <c r="F654" s="10">
        <f>IF(C654&lt;&gt;"",MATCH($C654,ΣυνδΑθρ!$A$2:$A$100,0),IF(D654&lt;&gt;"",MATCH($D654,Υλικά!$B$3:$B$130,0),0))</f>
        <v>19</v>
      </c>
      <c r="G654" s="3">
        <v>50</v>
      </c>
      <c r="H654" s="16">
        <f>IF($C654&lt;&gt;"",$G654*INDEX(ΣυνδΑθρ!$B$2:$B$96,$F654,1)/INDEX(ΣυνδΑθρ!$J$2:$J$96,$F654,1),IF($D654&lt;&gt;"",$G654*INDEX(Υλικά!$G$3:$G$130,$F654,1)/INDEX(Υλικά!$E$3:$E$130,$F654,1),0))</f>
        <v>3.6535714285714285</v>
      </c>
      <c r="I654" s="17">
        <f>IF($C654&lt;&gt;"",$G654*INDEX(ΣυνδΑθρ!$C$2:$C$100,$F654,1)/INDEX(ΣυνδΑθρ!$J$2:$J$96,$F654,1),IF($D654&lt;&gt;"",$G654*INDEX(Υλικά!$H$3:$H$130,$F654,1)/INDEX(Υλικά!$E$3:$E$130,$F654,1),0))</f>
        <v>23.249999999999996</v>
      </c>
      <c r="J654" s="18">
        <f>IF($C654&lt;&gt;"",$G654*INDEX(ΣυνδΑθρ!$D$2:$D$96,$F654,1)/INDEX(ΣυνδΑθρ!$J$2:$J$96,$F654,1),IF($D654&lt;&gt;"",$G654*INDEX(Υλικά!$I$3:$I$130,$F654,1)/INDEX(Υλικά!$E$3:$E$130,$F654,1),0))</f>
        <v>0.41785714285714293</v>
      </c>
      <c r="K654" s="16">
        <f>$H654*Ref!$B$2</f>
        <v>14.614285714285714</v>
      </c>
      <c r="L654" s="17">
        <f>$I654*Ref!$B$3</f>
        <v>92.999999999999986</v>
      </c>
      <c r="M654" s="18">
        <f>$J654*Ref!$B$4</f>
        <v>3.7607142857142861</v>
      </c>
      <c r="N654" s="18">
        <f>IF($C654&lt;&gt;"",0,IF($D654&lt;&gt;"",$G654*INDEX(Υλικά!$J$3:$J$130,$F654,1)/INDEX(Υλικά!$E$3:$E$130,$F654,1),0))</f>
        <v>0</v>
      </c>
      <c r="O654" s="19">
        <f t="shared" ref="O654:O717" si="11">SUM(K654:N654)</f>
        <v>111.37499999999999</v>
      </c>
      <c r="P654" s="3"/>
    </row>
    <row r="655" spans="1:16" x14ac:dyDescent="0.35">
      <c r="A655" s="15">
        <v>44243</v>
      </c>
      <c r="B655" s="7">
        <v>0.71875</v>
      </c>
      <c r="C655" s="3" t="s">
        <v>205</v>
      </c>
      <c r="D655" s="3"/>
      <c r="E655" s="3" t="str">
        <f>IF(C655&lt;&gt;"",INDEX(ΣυνδΑθρ!$I$2:$I$96,MATCH(C655,ΣυνδΑθρ!$A$2:$A$100,0),1),IF(D655&lt;&gt;"",INDEX(Υλικά!$D$3:$D$140,MATCH(D655,Υλικά!$B$3:$B$140,0),1),""))</f>
        <v>gr</v>
      </c>
      <c r="F655" s="10">
        <f>IF(C655&lt;&gt;"",MATCH($C655,ΣυνδΑθρ!$A$2:$A$100,0),IF(D655&lt;&gt;"",MATCH($D655,Υλικά!$B$3:$B$130,0),0))</f>
        <v>32</v>
      </c>
      <c r="G655" s="3">
        <v>55</v>
      </c>
      <c r="H655" s="16">
        <f>IF($C655&lt;&gt;"",$G655*INDEX(ΣυνδΑθρ!$B$2:$B$96,$F655,1)/INDEX(ΣυνδΑθρ!$J$2:$J$96,$F655,1),IF($D655&lt;&gt;"",$G655*INDEX(Υλικά!$G$3:$G$130,$F655,1)/INDEX(Υλικά!$E$3:$E$130,$F655,1),0))</f>
        <v>3.8869285714285713</v>
      </c>
      <c r="I655" s="17">
        <f>IF($C655&lt;&gt;"",$G655*INDEX(ΣυνδΑθρ!$C$2:$C$100,$F655,1)/INDEX(ΣυνδΑθρ!$J$2:$J$96,$F655,1),IF($D655&lt;&gt;"",$G655*INDEX(Υλικά!$H$3:$H$130,$F655,1)/INDEX(Υλικά!$E$3:$E$130,$F655,1),0))</f>
        <v>16.583285714285712</v>
      </c>
      <c r="J655" s="18">
        <f>IF($C655&lt;&gt;"",$G655*INDEX(ΣυνδΑθρ!$D$2:$D$96,$F655,1)/INDEX(ΣυνδΑθρ!$J$2:$J$96,$F655,1),IF($D655&lt;&gt;"",$G655*INDEX(Υλικά!$I$3:$I$130,$F655,1)/INDEX(Υλικά!$E$3:$E$130,$F655,1),0))</f>
        <v>4.5496785714285712</v>
      </c>
      <c r="K655" s="16">
        <f>$H655*Ref!$B$2</f>
        <v>15.547714285714285</v>
      </c>
      <c r="L655" s="17">
        <f>$I655*Ref!$B$3</f>
        <v>66.333142857142846</v>
      </c>
      <c r="M655" s="18">
        <f>$J655*Ref!$B$4</f>
        <v>40.947107142857142</v>
      </c>
      <c r="N655" s="18">
        <f>IF($C655&lt;&gt;"",0,IF($D655&lt;&gt;"",$G655*INDEX(Υλικά!$J$3:$J$130,$F655,1)/INDEX(Υλικά!$E$3:$E$130,$F655,1),0))</f>
        <v>0</v>
      </c>
      <c r="O655" s="19">
        <f t="shared" si="11"/>
        <v>122.82796428571427</v>
      </c>
      <c r="P655" s="3"/>
    </row>
    <row r="656" spans="1:16" x14ac:dyDescent="0.35">
      <c r="A656" s="15">
        <v>44243</v>
      </c>
      <c r="B656" s="7">
        <v>0.85416666666666663</v>
      </c>
      <c r="C656" s="3"/>
      <c r="D656" s="3" t="s">
        <v>21</v>
      </c>
      <c r="E656" s="3" t="str">
        <f>IF(C656&lt;&gt;"",INDEX(ΣυνδΑθρ!$I$2:$I$96,MATCH(C656,ΣυνδΑθρ!$A$2:$A$100,0),1),IF(D656&lt;&gt;"",INDEX(Υλικά!$D$3:$D$140,MATCH(D656,Υλικά!$B$3:$B$140,0),1),""))</f>
        <v>pc</v>
      </c>
      <c r="F656" s="10">
        <f>IF(C656&lt;&gt;"",MATCH($C656,ΣυνδΑθρ!$A$2:$A$100,0),IF(D656&lt;&gt;"",MATCH($D656,Υλικά!$B$3:$B$130,0),0))</f>
        <v>11</v>
      </c>
      <c r="G656" s="3">
        <v>2</v>
      </c>
      <c r="H656" s="16">
        <f>IF($C656&lt;&gt;"",$G656*INDEX(ΣυνδΑθρ!$B$2:$B$96,$F656,1)/INDEX(ΣυνδΑθρ!$J$2:$J$96,$F656,1),IF($D656&lt;&gt;"",$G656*INDEX(Υλικά!$G$3:$G$130,$F656,1)/INDEX(Υλικά!$E$3:$E$130,$F656,1),0))</f>
        <v>15.6</v>
      </c>
      <c r="I656" s="17">
        <f>IF($C656&lt;&gt;"",$G656*INDEX(ΣυνδΑθρ!$C$2:$C$100,$F656,1)/INDEX(ΣυνδΑθρ!$J$2:$J$96,$F656,1),IF($D656&lt;&gt;"",$G656*INDEX(Υλικά!$H$3:$H$130,$F656,1)/INDEX(Υλικά!$E$3:$E$130,$F656,1),0))</f>
        <v>1.32</v>
      </c>
      <c r="J656" s="18">
        <f>IF($C656&lt;&gt;"",$G656*INDEX(ΣυνδΑθρ!$D$2:$D$96,$F656,1)/INDEX(ΣυνδΑθρ!$J$2:$J$96,$F656,1),IF($D656&lt;&gt;"",$G656*INDEX(Υλικά!$I$3:$I$130,$F656,1)/INDEX(Υλικά!$E$3:$E$130,$F656,1),0))</f>
        <v>13.2</v>
      </c>
      <c r="K656" s="16">
        <f>$H656*Ref!$B$2</f>
        <v>62.4</v>
      </c>
      <c r="L656" s="17">
        <f>$I656*Ref!$B$3</f>
        <v>5.28</v>
      </c>
      <c r="M656" s="18">
        <f>$J656*Ref!$B$4</f>
        <v>118.8</v>
      </c>
      <c r="N656" s="18">
        <f>IF($C656&lt;&gt;"",0,IF($D656&lt;&gt;"",$G656*INDEX(Υλικά!$J$3:$J$130,$F656,1)/INDEX(Υλικά!$E$3:$E$130,$F656,1),0))</f>
        <v>0</v>
      </c>
      <c r="O656" s="19">
        <f t="shared" si="11"/>
        <v>186.48</v>
      </c>
      <c r="P656" s="3"/>
    </row>
    <row r="657" spans="1:16" x14ac:dyDescent="0.35">
      <c r="A657" s="15">
        <v>44243</v>
      </c>
      <c r="B657" s="7">
        <v>0.85416666666666663</v>
      </c>
      <c r="C657" s="3" t="s">
        <v>166</v>
      </c>
      <c r="D657" s="3"/>
      <c r="E657" s="3" t="str">
        <f>IF(C657&lt;&gt;"",INDEX(ΣυνδΑθρ!$I$2:$I$96,MATCH(C657,ΣυνδΑθρ!$A$2:$A$100,0),1),IF(D657&lt;&gt;"",INDEX(Υλικά!$D$3:$D$140,MATCH(D657,Υλικά!$B$3:$B$140,0),1),""))</f>
        <v>gr</v>
      </c>
      <c r="F657" s="10">
        <f>IF(C657&lt;&gt;"",MATCH($C657,ΣυνδΑθρ!$A$2:$A$100,0),IF(D657&lt;&gt;"",MATCH($D657,Υλικά!$B$3:$B$130,0),0))</f>
        <v>19</v>
      </c>
      <c r="G657" s="3">
        <v>50</v>
      </c>
      <c r="H657" s="16">
        <f>IF($C657&lt;&gt;"",$G657*INDEX(ΣυνδΑθρ!$B$2:$B$96,$F657,1)/INDEX(ΣυνδΑθρ!$J$2:$J$96,$F657,1),IF($D657&lt;&gt;"",$G657*INDEX(Υλικά!$G$3:$G$130,$F657,1)/INDEX(Υλικά!$E$3:$E$130,$F657,1),0))</f>
        <v>3.6535714285714285</v>
      </c>
      <c r="I657" s="17">
        <f>IF($C657&lt;&gt;"",$G657*INDEX(ΣυνδΑθρ!$C$2:$C$100,$F657,1)/INDEX(ΣυνδΑθρ!$J$2:$J$96,$F657,1),IF($D657&lt;&gt;"",$G657*INDEX(Υλικά!$H$3:$H$130,$F657,1)/INDEX(Υλικά!$E$3:$E$130,$F657,1),0))</f>
        <v>23.249999999999996</v>
      </c>
      <c r="J657" s="18">
        <f>IF($C657&lt;&gt;"",$G657*INDEX(ΣυνδΑθρ!$D$2:$D$96,$F657,1)/INDEX(ΣυνδΑθρ!$J$2:$J$96,$F657,1),IF($D657&lt;&gt;"",$G657*INDEX(Υλικά!$I$3:$I$130,$F657,1)/INDEX(Υλικά!$E$3:$E$130,$F657,1),0))</f>
        <v>0.41785714285714293</v>
      </c>
      <c r="K657" s="16">
        <f>$H657*Ref!$B$2</f>
        <v>14.614285714285714</v>
      </c>
      <c r="L657" s="17">
        <f>$I657*Ref!$B$3</f>
        <v>92.999999999999986</v>
      </c>
      <c r="M657" s="18">
        <f>$J657*Ref!$B$4</f>
        <v>3.7607142857142861</v>
      </c>
      <c r="N657" s="18">
        <f>IF($C657&lt;&gt;"",0,IF($D657&lt;&gt;"",$G657*INDEX(Υλικά!$J$3:$J$130,$F657,1)/INDEX(Υλικά!$E$3:$E$130,$F657,1),0))</f>
        <v>0</v>
      </c>
      <c r="O657" s="19">
        <f t="shared" si="11"/>
        <v>111.37499999999999</v>
      </c>
      <c r="P657" s="3"/>
    </row>
    <row r="658" spans="1:16" x14ac:dyDescent="0.35">
      <c r="A658" s="15">
        <v>44243</v>
      </c>
      <c r="B658" s="7">
        <v>0.85416666666666663</v>
      </c>
      <c r="C658" s="3"/>
      <c r="D658" s="3" t="s">
        <v>42</v>
      </c>
      <c r="E658" s="3" t="str">
        <f>IF(C658&lt;&gt;"",INDEX(ΣυνδΑθρ!$I$2:$I$96,MATCH(C658,ΣυνδΑθρ!$A$2:$A$100,0),1),IF(D658&lt;&gt;"",INDEX(Υλικά!$D$3:$D$140,MATCH(D658,Υλικά!$B$3:$B$140,0),1),""))</f>
        <v>gr</v>
      </c>
      <c r="F658" s="10">
        <f>IF(C658&lt;&gt;"",MATCH($C658,ΣυνδΑθρ!$A$2:$A$100,0),IF(D658&lt;&gt;"",MATCH($D658,Υλικά!$B$3:$B$130,0),0))</f>
        <v>16</v>
      </c>
      <c r="G658" s="3">
        <v>100</v>
      </c>
      <c r="H658" s="16">
        <f>IF($C658&lt;&gt;"",$G658*INDEX(ΣυνδΑθρ!$B$2:$B$96,$F658,1)/INDEX(ΣυνδΑθρ!$J$2:$J$96,$F658,1),IF($D658&lt;&gt;"",$G658*INDEX(Υλικά!$G$3:$G$130,$F658,1)/INDEX(Υλικά!$E$3:$E$130,$F658,1),0))</f>
        <v>0.9</v>
      </c>
      <c r="I658" s="17">
        <f>IF($C658&lt;&gt;"",$G658*INDEX(ΣυνδΑθρ!$C$2:$C$100,$F658,1)/INDEX(ΣυνδΑθρ!$J$2:$J$96,$F658,1),IF($D658&lt;&gt;"",$G658*INDEX(Υλικά!$H$3:$H$130,$F658,1)/INDEX(Υλικά!$E$3:$E$130,$F658,1),0))</f>
        <v>3.9</v>
      </c>
      <c r="J658" s="18">
        <f>IF($C658&lt;&gt;"",$G658*INDEX(ΣυνδΑθρ!$D$2:$D$96,$F658,1)/INDEX(ΣυνδΑθρ!$J$2:$J$96,$F658,1),IF($D658&lt;&gt;"",$G658*INDEX(Υλικά!$I$3:$I$130,$F658,1)/INDEX(Υλικά!$E$3:$E$130,$F658,1),0))</f>
        <v>0.2</v>
      </c>
      <c r="K658" s="16">
        <f>$H658*Ref!$B$2</f>
        <v>3.6</v>
      </c>
      <c r="L658" s="17">
        <f>$I658*Ref!$B$3</f>
        <v>15.6</v>
      </c>
      <c r="M658" s="18">
        <f>$J658*Ref!$B$4</f>
        <v>1.8</v>
      </c>
      <c r="N658" s="18">
        <f>IF($C658&lt;&gt;"",0,IF($D658&lt;&gt;"",$G658*INDEX(Υλικά!$J$3:$J$130,$F658,1)/INDEX(Υλικά!$E$3:$E$130,$F658,1),0))</f>
        <v>0</v>
      </c>
      <c r="O658" s="19">
        <f t="shared" si="11"/>
        <v>21</v>
      </c>
      <c r="P658" s="3"/>
    </row>
    <row r="659" spans="1:16" x14ac:dyDescent="0.35">
      <c r="A659" s="15">
        <v>44243</v>
      </c>
      <c r="B659" s="7">
        <v>0.95833333333333337</v>
      </c>
      <c r="C659" s="3"/>
      <c r="D659" s="3" t="s">
        <v>187</v>
      </c>
      <c r="E659" s="3" t="str">
        <f>IF(C659&lt;&gt;"",INDEX(ΣυνδΑθρ!$I$2:$I$96,MATCH(C659,ΣυνδΑθρ!$A$2:$A$100,0),1),IF(D659&lt;&gt;"",INDEX(Υλικά!$D$3:$D$140,MATCH(D659,Υλικά!$B$3:$B$140,0),1),""))</f>
        <v>gr</v>
      </c>
      <c r="F659" s="10">
        <f>IF(C659&lt;&gt;"",MATCH($C659,ΣυνδΑθρ!$A$2:$A$100,0),IF(D659&lt;&gt;"",MATCH($D659,Υλικά!$B$3:$B$130,0),0))</f>
        <v>84</v>
      </c>
      <c r="G659" s="3">
        <v>130</v>
      </c>
      <c r="H659" s="16">
        <f>IF($C659&lt;&gt;"",$G659*INDEX(ΣυνδΑθρ!$B$2:$B$96,$F659,1)/INDEX(ΣυνδΑθρ!$J$2:$J$96,$F659,1),IF($D659&lt;&gt;"",$G659*INDEX(Υλικά!$G$3:$G$130,$F659,1)/INDEX(Υλικά!$E$3:$E$130,$F659,1),0))</f>
        <v>0.91</v>
      </c>
      <c r="I659" s="17">
        <f>IF($C659&lt;&gt;"",$G659*INDEX(ΣυνδΑθρ!$C$2:$C$100,$F659,1)/INDEX(ΣυνδΑθρ!$J$2:$J$96,$F659,1),IF($D659&lt;&gt;"",$G659*INDEX(Υλικά!$H$3:$H$130,$F659,1)/INDEX(Υλικά!$E$3:$E$130,$F659,1),0))</f>
        <v>15.6</v>
      </c>
      <c r="J659" s="18">
        <f>IF($C659&lt;&gt;"",$G659*INDEX(ΣυνδΑθρ!$D$2:$D$96,$F659,1)/INDEX(ΣυνδΑθρ!$J$2:$J$96,$F659,1),IF($D659&lt;&gt;"",$G659*INDEX(Υλικά!$I$3:$I$130,$F659,1)/INDEX(Υλικά!$E$3:$E$130,$F659,1),0))</f>
        <v>0.26</v>
      </c>
      <c r="K659" s="16">
        <f>$H659*Ref!$B$2</f>
        <v>3.64</v>
      </c>
      <c r="L659" s="17">
        <f>$I659*Ref!$B$3</f>
        <v>62.4</v>
      </c>
      <c r="M659" s="18">
        <f>$J659*Ref!$B$4</f>
        <v>2.34</v>
      </c>
      <c r="N659" s="18">
        <f>IF($C659&lt;&gt;"",0,IF($D659&lt;&gt;"",$G659*INDEX(Υλικά!$J$3:$J$130,$F659,1)/INDEX(Υλικά!$E$3:$E$130,$F659,1),0))</f>
        <v>0</v>
      </c>
      <c r="O659" s="19">
        <f t="shared" si="11"/>
        <v>68.38</v>
      </c>
      <c r="P659" s="3"/>
    </row>
    <row r="660" spans="1:16" x14ac:dyDescent="0.35">
      <c r="A660" s="15">
        <v>44244</v>
      </c>
      <c r="B660" s="7">
        <v>0.34375</v>
      </c>
      <c r="C660" s="3" t="s">
        <v>166</v>
      </c>
      <c r="D660" s="3"/>
      <c r="E660" s="3" t="str">
        <f>IF(C660&lt;&gt;"",INDEX(ΣυνδΑθρ!$I$2:$I$96,MATCH(C660,ΣυνδΑθρ!$A$2:$A$100,0),1),IF(D660&lt;&gt;"",INDEX(Υλικά!$D$3:$D$140,MATCH(D660,Υλικά!$B$3:$B$140,0),1),""))</f>
        <v>gr</v>
      </c>
      <c r="F660" s="10">
        <f>IF(C660&lt;&gt;"",MATCH($C660,ΣυνδΑθρ!$A$2:$A$100,0),IF(D660&lt;&gt;"",MATCH($D660,Υλικά!$B$3:$B$130,0),0))</f>
        <v>19</v>
      </c>
      <c r="G660" s="3">
        <v>120</v>
      </c>
      <c r="H660" s="16">
        <f>IF($C660&lt;&gt;"",$G660*INDEX(ΣυνδΑθρ!$B$2:$B$96,$F660,1)/INDEX(ΣυνδΑθρ!$J$2:$J$96,$F660,1),IF($D660&lt;&gt;"",$G660*INDEX(Υλικά!$G$3:$G$130,$F660,1)/INDEX(Υλικά!$E$3:$E$130,$F660,1),0))</f>
        <v>8.7685714285714287</v>
      </c>
      <c r="I660" s="17">
        <f>IF($C660&lt;&gt;"",$G660*INDEX(ΣυνδΑθρ!$C$2:$C$100,$F660,1)/INDEX(ΣυνδΑθρ!$J$2:$J$96,$F660,1),IF($D660&lt;&gt;"",$G660*INDEX(Υλικά!$H$3:$H$130,$F660,1)/INDEX(Υλικά!$E$3:$E$130,$F660,1),0))</f>
        <v>55.79999999999999</v>
      </c>
      <c r="J660" s="18">
        <f>IF($C660&lt;&gt;"",$G660*INDEX(ΣυνδΑθρ!$D$2:$D$96,$F660,1)/INDEX(ΣυνδΑθρ!$J$2:$J$96,$F660,1),IF($D660&lt;&gt;"",$G660*INDEX(Υλικά!$I$3:$I$130,$F660,1)/INDEX(Υλικά!$E$3:$E$130,$F660,1),0))</f>
        <v>1.0028571428571429</v>
      </c>
      <c r="K660" s="16">
        <f>$H660*Ref!$B$2</f>
        <v>35.074285714285715</v>
      </c>
      <c r="L660" s="17">
        <f>$I660*Ref!$B$3</f>
        <v>223.19999999999996</v>
      </c>
      <c r="M660" s="18">
        <f>$J660*Ref!$B$4</f>
        <v>9.0257142857142867</v>
      </c>
      <c r="N660" s="18">
        <f>IF($C660&lt;&gt;"",0,IF($D660&lt;&gt;"",$G660*INDEX(Υλικά!$J$3:$J$130,$F660,1)/INDEX(Υλικά!$E$3:$E$130,$F660,1),0))</f>
        <v>0</v>
      </c>
      <c r="O660" s="19">
        <f t="shared" si="11"/>
        <v>267.29999999999995</v>
      </c>
      <c r="P660" s="3"/>
    </row>
    <row r="661" spans="1:16" x14ac:dyDescent="0.35">
      <c r="A661" s="15">
        <v>44244</v>
      </c>
      <c r="B661" s="7">
        <v>0.34375</v>
      </c>
      <c r="C661" s="3"/>
      <c r="D661" s="3" t="s">
        <v>58</v>
      </c>
      <c r="E661" s="3" t="str">
        <f>IF(C661&lt;&gt;"",INDEX(ΣυνδΑθρ!$I$2:$I$96,MATCH(C661,ΣυνδΑθρ!$A$2:$A$100,0),1),IF(D661&lt;&gt;"",INDEX(Υλικά!$D$3:$D$140,MATCH(D661,Υλικά!$B$3:$B$140,0),1),""))</f>
        <v>gr</v>
      </c>
      <c r="F661" s="10">
        <f>IF(C661&lt;&gt;"",MATCH($C661,ΣυνδΑθρ!$A$2:$A$100,0),IF(D661&lt;&gt;"",MATCH($D661,Υλικά!$B$3:$B$130,0),0))</f>
        <v>12</v>
      </c>
      <c r="G661" s="3">
        <v>250</v>
      </c>
      <c r="H661" s="16">
        <f>IF($C661&lt;&gt;"",$G661*INDEX(ΣυνδΑθρ!$B$2:$B$96,$F661,1)/INDEX(ΣυνδΑθρ!$J$2:$J$96,$F661,1),IF($D661&lt;&gt;"",$G661*INDEX(Υλικά!$G$3:$G$130,$F661,1)/INDEX(Υλικά!$E$3:$E$130,$F661,1),0))</f>
        <v>8.25</v>
      </c>
      <c r="I661" s="17">
        <f>IF($C661&lt;&gt;"",$G661*INDEX(ΣυνδΑθρ!$C$2:$C$100,$F661,1)/INDEX(ΣυνδΑθρ!$J$2:$J$96,$F661,1),IF($D661&lt;&gt;"",$G661*INDEX(Υλικά!$H$3:$H$130,$F661,1)/INDEX(Υλικά!$E$3:$E$130,$F661,1),0))</f>
        <v>11.75</v>
      </c>
      <c r="J661" s="18">
        <f>IF($C661&lt;&gt;"",$G661*INDEX(ΣυνδΑθρ!$D$2:$D$96,$F661,1)/INDEX(ΣυνδΑθρ!$J$2:$J$96,$F661,1),IF($D661&lt;&gt;"",$G661*INDEX(Υλικά!$I$3:$I$130,$F661,1)/INDEX(Υλικά!$E$3:$E$130,$F661,1),0))</f>
        <v>3.75</v>
      </c>
      <c r="K661" s="16">
        <f>$H661*Ref!$B$2</f>
        <v>33</v>
      </c>
      <c r="L661" s="17">
        <f>$I661*Ref!$B$3</f>
        <v>47</v>
      </c>
      <c r="M661" s="18">
        <f>$J661*Ref!$B$4</f>
        <v>33.75</v>
      </c>
      <c r="N661" s="18">
        <f>IF($C661&lt;&gt;"",0,IF($D661&lt;&gt;"",$G661*INDEX(Υλικά!$J$3:$J$130,$F661,1)/INDEX(Υλικά!$E$3:$E$130,$F661,1),0))</f>
        <v>0</v>
      </c>
      <c r="O661" s="19">
        <f t="shared" si="11"/>
        <v>113.75</v>
      </c>
      <c r="P661" s="3"/>
    </row>
    <row r="662" spans="1:16" x14ac:dyDescent="0.35">
      <c r="A662" s="15">
        <v>44244</v>
      </c>
      <c r="B662" s="7">
        <v>0.34375</v>
      </c>
      <c r="C662" s="3"/>
      <c r="D662" s="3" t="s">
        <v>14</v>
      </c>
      <c r="E662" s="3" t="str">
        <f>IF(C662&lt;&gt;"",INDEX(ΣυνδΑθρ!$I$2:$I$96,MATCH(C662,ΣυνδΑθρ!$A$2:$A$100,0),1),IF(D662&lt;&gt;"",INDEX(Υλικά!$D$3:$D$140,MATCH(D662,Υλικά!$B$3:$B$140,0),1),""))</f>
        <v>slc</v>
      </c>
      <c r="F662" s="10">
        <f>IF(C662&lt;&gt;"",MATCH($C662,ΣυνδΑθρ!$A$2:$A$100,0),IF(D662&lt;&gt;"",MATCH($D662,Υλικά!$B$3:$B$130,0),0))</f>
        <v>7</v>
      </c>
      <c r="G662" s="3">
        <v>4.5</v>
      </c>
      <c r="H662" s="16">
        <f>IF($C662&lt;&gt;"",$G662*INDEX(ΣυνδΑθρ!$B$2:$B$96,$F662,1)/INDEX(ΣυνδΑθρ!$J$2:$J$96,$F662,1),IF($D662&lt;&gt;"",$G662*INDEX(Υλικά!$G$3:$G$130,$F662,1)/INDEX(Υλικά!$E$3:$E$130,$F662,1),0))</f>
        <v>12.6</v>
      </c>
      <c r="I662" s="17">
        <f>IF($C662&lt;&gt;"",$G662*INDEX(ΣυνδΑθρ!$C$2:$C$100,$F662,1)/INDEX(ΣυνδΑθρ!$J$2:$J$96,$F662,1),IF($D662&lt;&gt;"",$G662*INDEX(Υλικά!$H$3:$H$130,$F662,1)/INDEX(Υλικά!$E$3:$E$130,$F662,1),0))</f>
        <v>3.6</v>
      </c>
      <c r="J662" s="18">
        <f>IF($C662&lt;&gt;"",$G662*INDEX(ΣυνδΑθρ!$D$2:$D$96,$F662,1)/INDEX(ΣυνδΑθρ!$J$2:$J$96,$F662,1),IF($D662&lt;&gt;"",$G662*INDEX(Υλικά!$I$3:$I$130,$F662,1)/INDEX(Υλικά!$E$3:$E$130,$F662,1),0))</f>
        <v>1.8</v>
      </c>
      <c r="K662" s="16">
        <f>$H662*Ref!$B$2</f>
        <v>50.4</v>
      </c>
      <c r="L662" s="17">
        <f>$I662*Ref!$B$3</f>
        <v>14.4</v>
      </c>
      <c r="M662" s="18">
        <f>$J662*Ref!$B$4</f>
        <v>16.2</v>
      </c>
      <c r="N662" s="18">
        <f>IF($C662&lt;&gt;"",0,IF($D662&lt;&gt;"",$G662*INDEX(Υλικά!$J$3:$J$130,$F662,1)/INDEX(Υλικά!$E$3:$E$130,$F662,1),0))</f>
        <v>0</v>
      </c>
      <c r="O662" s="19">
        <f t="shared" si="11"/>
        <v>81</v>
      </c>
      <c r="P662" s="3"/>
    </row>
    <row r="663" spans="1:16" x14ac:dyDescent="0.35">
      <c r="A663" s="15">
        <v>44244</v>
      </c>
      <c r="B663" s="7">
        <v>0.58333333333333337</v>
      </c>
      <c r="C663" s="3" t="s">
        <v>182</v>
      </c>
      <c r="D663" s="3"/>
      <c r="E663" s="3" t="str">
        <f>IF(C663&lt;&gt;"",INDEX(ΣυνδΑθρ!$I$2:$I$96,MATCH(C663,ΣυνδΑθρ!$A$2:$A$100,0),1),IF(D663&lt;&gt;"",INDEX(Υλικά!$D$3:$D$140,MATCH(D663,Υλικά!$B$3:$B$140,0),1),""))</f>
        <v>gr</v>
      </c>
      <c r="F663" s="10">
        <f>IF(C663&lt;&gt;"",MATCH($C663,ΣυνδΑθρ!$A$2:$A$100,0),IF(D663&lt;&gt;"",MATCH($D663,Υλικά!$B$3:$B$130,0),0))</f>
        <v>23</v>
      </c>
      <c r="G663" s="3">
        <v>300</v>
      </c>
      <c r="H663" s="16">
        <f>IF($C663&lt;&gt;"",$G663*INDEX(ΣυνδΑθρ!$B$2:$B$96,$F663,1)/INDEX(ΣυνδΑθρ!$J$2:$J$96,$F663,1),IF($D663&lt;&gt;"",$G663*INDEX(Υλικά!$G$3:$G$130,$F663,1)/INDEX(Υλικά!$E$3:$E$130,$F663,1),0))</f>
        <v>5.0610000000000017</v>
      </c>
      <c r="I663" s="17">
        <f>IF($C663&lt;&gt;"",$G663*INDEX(ΣυνδΑθρ!$C$2:$C$100,$F663,1)/INDEX(ΣυνδΑθρ!$J$2:$J$96,$F663,1),IF($D663&lt;&gt;"",$G663*INDEX(Υλικά!$H$3:$H$130,$F663,1)/INDEX(Υλικά!$E$3:$E$130,$F663,1),0))</f>
        <v>26.788499999999999</v>
      </c>
      <c r="J663" s="18">
        <f>IF($C663&lt;&gt;"",$G663*INDEX(ΣυνδΑθρ!$D$2:$D$96,$F663,1)/INDEX(ΣυνδΑθρ!$J$2:$J$96,$F663,1),IF($D663&lt;&gt;"",$G663*INDEX(Υλικά!$I$3:$I$130,$F663,1)/INDEX(Υλικά!$E$3:$E$130,$F663,1),0))</f>
        <v>23.141999999999996</v>
      </c>
      <c r="K663" s="16">
        <f>$H663*Ref!$B$2</f>
        <v>20.244000000000007</v>
      </c>
      <c r="L663" s="17">
        <f>$I663*Ref!$B$3</f>
        <v>107.154</v>
      </c>
      <c r="M663" s="18">
        <f>$J663*Ref!$B$4</f>
        <v>208.27799999999996</v>
      </c>
      <c r="N663" s="18">
        <f>IF($C663&lt;&gt;"",0,IF($D663&lt;&gt;"",$G663*INDEX(Υλικά!$J$3:$J$130,$F663,1)/INDEX(Υλικά!$E$3:$E$130,$F663,1),0))</f>
        <v>0</v>
      </c>
      <c r="O663" s="19">
        <f t="shared" si="11"/>
        <v>335.67599999999993</v>
      </c>
      <c r="P663" s="3"/>
    </row>
    <row r="664" spans="1:16" x14ac:dyDescent="0.35">
      <c r="A664" s="15">
        <v>44244</v>
      </c>
      <c r="B664" s="7">
        <v>0.58333333333333337</v>
      </c>
      <c r="C664" s="3"/>
      <c r="D664" s="3" t="s">
        <v>63</v>
      </c>
      <c r="E664" s="3" t="str">
        <f>IF(C664&lt;&gt;"",INDEX(ΣυνδΑθρ!$I$2:$I$96,MATCH(C664,ΣυνδΑθρ!$A$2:$A$100,0),1),IF(D664&lt;&gt;"",INDEX(Υλικά!$D$3:$D$140,MATCH(D664,Υλικά!$B$3:$B$140,0),1),""))</f>
        <v>pc</v>
      </c>
      <c r="F664" s="10">
        <f>IF(C664&lt;&gt;"",MATCH($C664,ΣυνδΑθρ!$A$2:$A$100,0),IF(D664&lt;&gt;"",MATCH($D664,Υλικά!$B$3:$B$130,0),0))</f>
        <v>23</v>
      </c>
      <c r="G664" s="3">
        <v>1</v>
      </c>
      <c r="H664" s="16">
        <f>IF($C664&lt;&gt;"",$G664*INDEX(ΣυνδΑθρ!$B$2:$B$96,$F664,1)/INDEX(ΣυνδΑθρ!$J$2:$J$96,$F664,1),IF($D664&lt;&gt;"",$G664*INDEX(Υλικά!$G$3:$G$130,$F664,1)/INDEX(Υλικά!$E$3:$E$130,$F664,1),0))</f>
        <v>47</v>
      </c>
      <c r="I664" s="17">
        <f>IF($C664&lt;&gt;"",$G664*INDEX(ΣυνδΑθρ!$C$2:$C$100,$F664,1)/INDEX(ΣυνδΑθρ!$J$2:$J$96,$F664,1),IF($D664&lt;&gt;"",$G664*INDEX(Υλικά!$H$3:$H$130,$F664,1)/INDEX(Υλικά!$E$3:$E$130,$F664,1),0))</f>
        <v>0</v>
      </c>
      <c r="J664" s="18">
        <f>IF($C664&lt;&gt;"",$G664*INDEX(ΣυνδΑθρ!$D$2:$D$96,$F664,1)/INDEX(ΣυνδΑθρ!$J$2:$J$96,$F664,1),IF($D664&lt;&gt;"",$G664*INDEX(Υλικά!$I$3:$I$130,$F664,1)/INDEX(Υλικά!$E$3:$E$130,$F664,1),0))</f>
        <v>1.2</v>
      </c>
      <c r="K664" s="16">
        <f>$H664*Ref!$B$2</f>
        <v>188</v>
      </c>
      <c r="L664" s="17">
        <f>$I664*Ref!$B$3</f>
        <v>0</v>
      </c>
      <c r="M664" s="18">
        <f>$J664*Ref!$B$4</f>
        <v>10.799999999999999</v>
      </c>
      <c r="N664" s="18">
        <f>IF($C664&lt;&gt;"",0,IF($D664&lt;&gt;"",$G664*INDEX(Υλικά!$J$3:$J$130,$F664,1)/INDEX(Υλικά!$E$3:$E$130,$F664,1),0))</f>
        <v>0</v>
      </c>
      <c r="O664" s="19">
        <f t="shared" si="11"/>
        <v>198.8</v>
      </c>
      <c r="P664" s="3"/>
    </row>
    <row r="665" spans="1:16" x14ac:dyDescent="0.35">
      <c r="A665" s="15">
        <v>44244</v>
      </c>
      <c r="B665" s="7">
        <v>0.79861111111111116</v>
      </c>
      <c r="C665" s="3" t="s">
        <v>205</v>
      </c>
      <c r="D665" s="3"/>
      <c r="E665" s="3" t="str">
        <f>IF(C665&lt;&gt;"",INDEX(ΣυνδΑθρ!$I$2:$I$96,MATCH(C665,ΣυνδΑθρ!$A$2:$A$100,0),1),IF(D665&lt;&gt;"",INDEX(Υλικά!$D$3:$D$140,MATCH(D665,Υλικά!$B$3:$B$140,0),1),""))</f>
        <v>gr</v>
      </c>
      <c r="F665" s="10">
        <f>IF(C665&lt;&gt;"",MATCH($C665,ΣυνδΑθρ!$A$2:$A$100,0),IF(D665&lt;&gt;"",MATCH($D665,Υλικά!$B$3:$B$130,0),0))</f>
        <v>32</v>
      </c>
      <c r="G665" s="3">
        <v>50</v>
      </c>
      <c r="H665" s="16">
        <f>IF($C665&lt;&gt;"",$G665*INDEX(ΣυνδΑθρ!$B$2:$B$96,$F665,1)/INDEX(ΣυνδΑθρ!$J$2:$J$96,$F665,1),IF($D665&lt;&gt;"",$G665*INDEX(Υλικά!$G$3:$G$130,$F665,1)/INDEX(Υλικά!$E$3:$E$130,$F665,1),0))</f>
        <v>3.5335714285714284</v>
      </c>
      <c r="I665" s="17">
        <f>IF($C665&lt;&gt;"",$G665*INDEX(ΣυνδΑθρ!$C$2:$C$100,$F665,1)/INDEX(ΣυνδΑθρ!$J$2:$J$96,$F665,1),IF($D665&lt;&gt;"",$G665*INDEX(Υλικά!$H$3:$H$130,$F665,1)/INDEX(Υλικά!$E$3:$E$130,$F665,1),0))</f>
        <v>15.075714285714284</v>
      </c>
      <c r="J665" s="18">
        <f>IF($C665&lt;&gt;"",$G665*INDEX(ΣυνδΑθρ!$D$2:$D$96,$F665,1)/INDEX(ΣυνδΑθρ!$J$2:$J$96,$F665,1),IF($D665&lt;&gt;"",$G665*INDEX(Υλικά!$I$3:$I$130,$F665,1)/INDEX(Υλικά!$E$3:$E$130,$F665,1),0))</f>
        <v>4.1360714285714275</v>
      </c>
      <c r="K665" s="16">
        <f>$H665*Ref!$B$2</f>
        <v>14.134285714285713</v>
      </c>
      <c r="L665" s="17">
        <f>$I665*Ref!$B$3</f>
        <v>60.302857142857135</v>
      </c>
      <c r="M665" s="18">
        <f>$J665*Ref!$B$4</f>
        <v>37.224642857142847</v>
      </c>
      <c r="N665" s="18">
        <f>IF($C665&lt;&gt;"",0,IF($D665&lt;&gt;"",$G665*INDEX(Υλικά!$J$3:$J$130,$F665,1)/INDEX(Υλικά!$E$3:$E$130,$F665,1),0))</f>
        <v>0</v>
      </c>
      <c r="O665" s="19">
        <f t="shared" si="11"/>
        <v>111.66178571428568</v>
      </c>
      <c r="P665" s="3"/>
    </row>
    <row r="666" spans="1:16" x14ac:dyDescent="0.35">
      <c r="A666" s="15">
        <v>44244</v>
      </c>
      <c r="B666" s="7">
        <v>0.875</v>
      </c>
      <c r="C666" s="3"/>
      <c r="D666" s="3" t="s">
        <v>128</v>
      </c>
      <c r="E666" s="3" t="str">
        <f>IF(C666&lt;&gt;"",INDEX(ΣυνδΑθρ!$I$2:$I$96,MATCH(C666,ΣυνδΑθρ!$A$2:$A$100,0),1),IF(D666&lt;&gt;"",INDEX(Υλικά!$D$3:$D$140,MATCH(D666,Υλικά!$B$3:$B$140,0),1),""))</f>
        <v>gr</v>
      </c>
      <c r="F666" s="10">
        <f>IF(C666&lt;&gt;"",MATCH($C666,ΣυνδΑθρ!$A$2:$A$100,0),IF(D666&lt;&gt;"",MATCH($D666,Υλικά!$B$3:$B$130,0),0))</f>
        <v>50</v>
      </c>
      <c r="G666" s="3">
        <v>200</v>
      </c>
      <c r="H666" s="16">
        <f>IF($C666&lt;&gt;"",$G666*INDEX(ΣυνδΑθρ!$B$2:$B$96,$F666,1)/INDEX(ΣυνδΑθρ!$J$2:$J$96,$F666,1),IF($D666&lt;&gt;"",$G666*INDEX(Υλικά!$G$3:$G$130,$F666,1)/INDEX(Υλικά!$E$3:$E$130,$F666,1),0))</f>
        <v>4</v>
      </c>
      <c r="I666" s="17">
        <f>IF($C666&lt;&gt;"",$G666*INDEX(ΣυνδΑθρ!$C$2:$C$100,$F666,1)/INDEX(ΣυνδΑθρ!$J$2:$J$96,$F666,1),IF($D666&lt;&gt;"",$G666*INDEX(Υλικά!$H$3:$H$130,$F666,1)/INDEX(Υλικά!$E$3:$E$130,$F666,1),0))</f>
        <v>34</v>
      </c>
      <c r="J666" s="18">
        <f>IF($C666&lt;&gt;"",$G666*INDEX(ΣυνδΑθρ!$D$2:$D$96,$F666,1)/INDEX(ΣυνδΑθρ!$J$2:$J$96,$F666,1),IF($D666&lt;&gt;"",$G666*INDEX(Υλικά!$I$3:$I$130,$F666,1)/INDEX(Υλικά!$E$3:$E$130,$F666,1),0))</f>
        <v>0</v>
      </c>
      <c r="K666" s="16">
        <f>$H666*Ref!$B$2</f>
        <v>16</v>
      </c>
      <c r="L666" s="17">
        <f>$I666*Ref!$B$3</f>
        <v>136</v>
      </c>
      <c r="M666" s="18">
        <f>$J666*Ref!$B$4</f>
        <v>0</v>
      </c>
      <c r="N666" s="18">
        <f>IF($C666&lt;&gt;"",0,IF($D666&lt;&gt;"",$G666*INDEX(Υλικά!$J$3:$J$130,$F666,1)/INDEX(Υλικά!$E$3:$E$130,$F666,1),0))</f>
        <v>0</v>
      </c>
      <c r="O666" s="19">
        <f t="shared" si="11"/>
        <v>152</v>
      </c>
      <c r="P666" s="3"/>
    </row>
    <row r="667" spans="1:16" x14ac:dyDescent="0.35">
      <c r="A667" s="15">
        <v>44244</v>
      </c>
      <c r="B667" s="7">
        <v>0.875</v>
      </c>
      <c r="C667" s="3"/>
      <c r="D667" s="3" t="s">
        <v>14</v>
      </c>
      <c r="E667" s="3" t="str">
        <f>IF(C667&lt;&gt;"",INDEX(ΣυνδΑθρ!$I$2:$I$96,MATCH(C667,ΣυνδΑθρ!$A$2:$A$100,0),1),IF(D667&lt;&gt;"",INDEX(Υλικά!$D$3:$D$140,MATCH(D667,Υλικά!$B$3:$B$140,0),1),""))</f>
        <v>slc</v>
      </c>
      <c r="F667" s="10">
        <f>IF(C667&lt;&gt;"",MATCH($C667,ΣυνδΑθρ!$A$2:$A$100,0),IF(D667&lt;&gt;"",MATCH($D667,Υλικά!$B$3:$B$130,0),0))</f>
        <v>7</v>
      </c>
      <c r="G667" s="3">
        <v>4</v>
      </c>
      <c r="H667" s="16">
        <f>IF($C667&lt;&gt;"",$G667*INDEX(ΣυνδΑθρ!$B$2:$B$96,$F667,1)/INDEX(ΣυνδΑθρ!$J$2:$J$96,$F667,1),IF($D667&lt;&gt;"",$G667*INDEX(Υλικά!$G$3:$G$130,$F667,1)/INDEX(Υλικά!$E$3:$E$130,$F667,1),0))</f>
        <v>11.2</v>
      </c>
      <c r="I667" s="17">
        <f>IF($C667&lt;&gt;"",$G667*INDEX(ΣυνδΑθρ!$C$2:$C$100,$F667,1)/INDEX(ΣυνδΑθρ!$J$2:$J$96,$F667,1),IF($D667&lt;&gt;"",$G667*INDEX(Υλικά!$H$3:$H$130,$F667,1)/INDEX(Υλικά!$E$3:$E$130,$F667,1),0))</f>
        <v>3.2</v>
      </c>
      <c r="J667" s="18">
        <f>IF($C667&lt;&gt;"",$G667*INDEX(ΣυνδΑθρ!$D$2:$D$96,$F667,1)/INDEX(ΣυνδΑθρ!$J$2:$J$96,$F667,1),IF($D667&lt;&gt;"",$G667*INDEX(Υλικά!$I$3:$I$130,$F667,1)/INDEX(Υλικά!$E$3:$E$130,$F667,1),0))</f>
        <v>1.6</v>
      </c>
      <c r="K667" s="16">
        <f>$H667*Ref!$B$2</f>
        <v>44.8</v>
      </c>
      <c r="L667" s="17">
        <f>$I667*Ref!$B$3</f>
        <v>12.8</v>
      </c>
      <c r="M667" s="18">
        <f>$J667*Ref!$B$4</f>
        <v>14.4</v>
      </c>
      <c r="N667" s="18">
        <f>IF($C667&lt;&gt;"",0,IF($D667&lt;&gt;"",$G667*INDEX(Υλικά!$J$3:$J$130,$F667,1)/INDEX(Υλικά!$E$3:$E$130,$F667,1),0))</f>
        <v>0</v>
      </c>
      <c r="O667" s="19">
        <f t="shared" si="11"/>
        <v>72</v>
      </c>
      <c r="P667" s="3"/>
    </row>
    <row r="668" spans="1:16" x14ac:dyDescent="0.35">
      <c r="A668" s="15">
        <v>44244</v>
      </c>
      <c r="B668" s="7">
        <v>0.99652777777777779</v>
      </c>
      <c r="C668" s="3"/>
      <c r="D668" s="3" t="s">
        <v>187</v>
      </c>
      <c r="E668" s="3" t="str">
        <f>IF(C668&lt;&gt;"",INDEX(ΣυνδΑθρ!$I$2:$I$96,MATCH(C668,ΣυνδΑθρ!$A$2:$A$100,0),1),IF(D668&lt;&gt;"",INDEX(Υλικά!$D$3:$D$140,MATCH(D668,Υλικά!$B$3:$B$140,0),1),""))</f>
        <v>gr</v>
      </c>
      <c r="F668" s="10">
        <f>IF(C668&lt;&gt;"",MATCH($C668,ΣυνδΑθρ!$A$2:$A$100,0),IF(D668&lt;&gt;"",MATCH($D668,Υλικά!$B$3:$B$130,0),0))</f>
        <v>84</v>
      </c>
      <c r="G668" s="3">
        <v>180</v>
      </c>
      <c r="H668" s="16">
        <f>IF($C668&lt;&gt;"",$G668*INDEX(ΣυνδΑθρ!$B$2:$B$96,$F668,1)/INDEX(ΣυνδΑθρ!$J$2:$J$96,$F668,1),IF($D668&lt;&gt;"",$G668*INDEX(Υλικά!$G$3:$G$130,$F668,1)/INDEX(Υλικά!$E$3:$E$130,$F668,1),0))</f>
        <v>1.2599999999999998</v>
      </c>
      <c r="I668" s="17">
        <f>IF($C668&lt;&gt;"",$G668*INDEX(ΣυνδΑθρ!$C$2:$C$100,$F668,1)/INDEX(ΣυνδΑθρ!$J$2:$J$96,$F668,1),IF($D668&lt;&gt;"",$G668*INDEX(Υλικά!$H$3:$H$130,$F668,1)/INDEX(Υλικά!$E$3:$E$130,$F668,1),0))</f>
        <v>21.6</v>
      </c>
      <c r="J668" s="18">
        <f>IF($C668&lt;&gt;"",$G668*INDEX(ΣυνδΑθρ!$D$2:$D$96,$F668,1)/INDEX(ΣυνδΑθρ!$J$2:$J$96,$F668,1),IF($D668&lt;&gt;"",$G668*INDEX(Υλικά!$I$3:$I$130,$F668,1)/INDEX(Υλικά!$E$3:$E$130,$F668,1),0))</f>
        <v>0.36</v>
      </c>
      <c r="K668" s="16">
        <f>$H668*Ref!$B$2</f>
        <v>5.0399999999999991</v>
      </c>
      <c r="L668" s="17">
        <f>$I668*Ref!$B$3</f>
        <v>86.4</v>
      </c>
      <c r="M668" s="18">
        <f>$J668*Ref!$B$4</f>
        <v>3.2399999999999998</v>
      </c>
      <c r="N668" s="18">
        <f>IF($C668&lt;&gt;"",0,IF($D668&lt;&gt;"",$G668*INDEX(Υλικά!$J$3:$J$130,$F668,1)/INDEX(Υλικά!$E$3:$E$130,$F668,1),0))</f>
        <v>0</v>
      </c>
      <c r="O668" s="19">
        <f t="shared" si="11"/>
        <v>94.679999999999993</v>
      </c>
      <c r="P668" s="3"/>
    </row>
    <row r="669" spans="1:16" x14ac:dyDescent="0.35">
      <c r="A669" s="15">
        <v>44245</v>
      </c>
      <c r="B669" s="7">
        <v>0.33333333333333331</v>
      </c>
      <c r="C669" s="3"/>
      <c r="D669" s="3" t="s">
        <v>58</v>
      </c>
      <c r="E669" s="3" t="str">
        <f>IF(C669&lt;&gt;"",INDEX(ΣυνδΑθρ!$I$2:$I$96,MATCH(C669,ΣυνδΑθρ!$A$2:$A$100,0),1),IF(D669&lt;&gt;"",INDEX(Υλικά!$D$3:$D$140,MATCH(D669,Υλικά!$B$3:$B$140,0),1),""))</f>
        <v>gr</v>
      </c>
      <c r="F669" s="10">
        <f>IF(C669&lt;&gt;"",MATCH($C669,ΣυνδΑθρ!$A$2:$A$100,0),IF(D669&lt;&gt;"",MATCH($D669,Υλικά!$B$3:$B$130,0),0))</f>
        <v>12</v>
      </c>
      <c r="G669" s="3">
        <v>250</v>
      </c>
      <c r="H669" s="16">
        <f>IF($C669&lt;&gt;"",$G669*INDEX(ΣυνδΑθρ!$B$2:$B$96,$F669,1)/INDEX(ΣυνδΑθρ!$J$2:$J$96,$F669,1),IF($D669&lt;&gt;"",$G669*INDEX(Υλικά!$G$3:$G$130,$F669,1)/INDEX(Υλικά!$E$3:$E$130,$F669,1),0))</f>
        <v>8.25</v>
      </c>
      <c r="I669" s="17">
        <f>IF($C669&lt;&gt;"",$G669*INDEX(ΣυνδΑθρ!$C$2:$C$100,$F669,1)/INDEX(ΣυνδΑθρ!$J$2:$J$96,$F669,1),IF($D669&lt;&gt;"",$G669*INDEX(Υλικά!$H$3:$H$130,$F669,1)/INDEX(Υλικά!$E$3:$E$130,$F669,1),0))</f>
        <v>11.75</v>
      </c>
      <c r="J669" s="18">
        <f>IF($C669&lt;&gt;"",$G669*INDEX(ΣυνδΑθρ!$D$2:$D$96,$F669,1)/INDEX(ΣυνδΑθρ!$J$2:$J$96,$F669,1),IF($D669&lt;&gt;"",$G669*INDEX(Υλικά!$I$3:$I$130,$F669,1)/INDEX(Υλικά!$E$3:$E$130,$F669,1),0))</f>
        <v>3.75</v>
      </c>
      <c r="K669" s="16">
        <f>$H669*Ref!$B$2</f>
        <v>33</v>
      </c>
      <c r="L669" s="17">
        <f>$I669*Ref!$B$3</f>
        <v>47</v>
      </c>
      <c r="M669" s="18">
        <f>$J669*Ref!$B$4</f>
        <v>33.75</v>
      </c>
      <c r="N669" s="18">
        <f>IF($C669&lt;&gt;"",0,IF($D669&lt;&gt;"",$G669*INDEX(Υλικά!$J$3:$J$130,$F669,1)/INDEX(Υλικά!$E$3:$E$130,$F669,1),0))</f>
        <v>0</v>
      </c>
      <c r="O669" s="19">
        <f t="shared" si="11"/>
        <v>113.75</v>
      </c>
      <c r="P669" s="3"/>
    </row>
    <row r="670" spans="1:16" x14ac:dyDescent="0.35">
      <c r="A670" s="15">
        <v>44245</v>
      </c>
      <c r="B670" s="7">
        <v>0.33333333333333331</v>
      </c>
      <c r="C670" s="3" t="s">
        <v>166</v>
      </c>
      <c r="D670" s="3"/>
      <c r="E670" s="3" t="str">
        <f>IF(C670&lt;&gt;"",INDEX(ΣυνδΑθρ!$I$2:$I$96,MATCH(C670,ΣυνδΑθρ!$A$2:$A$100,0),1),IF(D670&lt;&gt;"",INDEX(Υλικά!$D$3:$D$140,MATCH(D670,Υλικά!$B$3:$B$140,0),1),""))</f>
        <v>gr</v>
      </c>
      <c r="F670" s="10">
        <f>IF(C670&lt;&gt;"",MATCH($C670,ΣυνδΑθρ!$A$2:$A$100,0),IF(D670&lt;&gt;"",MATCH($D670,Υλικά!$B$3:$B$130,0),0))</f>
        <v>19</v>
      </c>
      <c r="G670" s="3">
        <v>80</v>
      </c>
      <c r="H670" s="16">
        <f>IF($C670&lt;&gt;"",$G670*INDEX(ΣυνδΑθρ!$B$2:$B$96,$F670,1)/INDEX(ΣυνδΑθρ!$J$2:$J$96,$F670,1),IF($D670&lt;&gt;"",$G670*INDEX(Υλικά!$G$3:$G$130,$F670,1)/INDEX(Υλικά!$E$3:$E$130,$F670,1),0))</f>
        <v>5.8457142857142861</v>
      </c>
      <c r="I670" s="17">
        <f>IF($C670&lt;&gt;"",$G670*INDEX(ΣυνδΑθρ!$C$2:$C$100,$F670,1)/INDEX(ΣυνδΑθρ!$J$2:$J$96,$F670,1),IF($D670&lt;&gt;"",$G670*INDEX(Υλικά!$H$3:$H$130,$F670,1)/INDEX(Υλικά!$E$3:$E$130,$F670,1),0))</f>
        <v>37.199999999999996</v>
      </c>
      <c r="J670" s="18">
        <f>IF($C670&lt;&gt;"",$G670*INDEX(ΣυνδΑθρ!$D$2:$D$96,$F670,1)/INDEX(ΣυνδΑθρ!$J$2:$J$96,$F670,1),IF($D670&lt;&gt;"",$G670*INDEX(Υλικά!$I$3:$I$130,$F670,1)/INDEX(Υλικά!$E$3:$E$130,$F670,1),0))</f>
        <v>0.66857142857142871</v>
      </c>
      <c r="K670" s="16">
        <f>$H670*Ref!$B$2</f>
        <v>23.382857142857144</v>
      </c>
      <c r="L670" s="17">
        <f>$I670*Ref!$B$3</f>
        <v>148.79999999999998</v>
      </c>
      <c r="M670" s="18">
        <f>$J670*Ref!$B$4</f>
        <v>6.0171428571428587</v>
      </c>
      <c r="N670" s="18">
        <f>IF($C670&lt;&gt;"",0,IF($D670&lt;&gt;"",$G670*INDEX(Υλικά!$J$3:$J$130,$F670,1)/INDEX(Υλικά!$E$3:$E$130,$F670,1),0))</f>
        <v>0</v>
      </c>
      <c r="O670" s="19">
        <f t="shared" si="11"/>
        <v>178.2</v>
      </c>
      <c r="P670" s="3"/>
    </row>
    <row r="671" spans="1:16" x14ac:dyDescent="0.35">
      <c r="A671" s="15">
        <v>44245</v>
      </c>
      <c r="B671" s="7">
        <v>0.33333333333333298</v>
      </c>
      <c r="C671" s="3"/>
      <c r="D671" s="3" t="s">
        <v>14</v>
      </c>
      <c r="E671" s="3" t="str">
        <f>IF(C671&lt;&gt;"",INDEX(ΣυνδΑθρ!$I$2:$I$96,MATCH(C671,ΣυνδΑθρ!$A$2:$A$100,0),1),IF(D671&lt;&gt;"",INDEX(Υλικά!$D$3:$D$140,MATCH(D671,Υλικά!$B$3:$B$140,0),1),""))</f>
        <v>slc</v>
      </c>
      <c r="F671" s="10">
        <f>IF(C671&lt;&gt;"",MATCH($C671,ΣυνδΑθρ!$A$2:$A$100,0),IF(D671&lt;&gt;"",MATCH($D671,Υλικά!$B$3:$B$130,0),0))</f>
        <v>7</v>
      </c>
      <c r="G671" s="3">
        <v>4.5</v>
      </c>
      <c r="H671" s="16">
        <f>IF($C671&lt;&gt;"",$G671*INDEX(ΣυνδΑθρ!$B$2:$B$96,$F671,1)/INDEX(ΣυνδΑθρ!$J$2:$J$96,$F671,1),IF($D671&lt;&gt;"",$G671*INDEX(Υλικά!$G$3:$G$130,$F671,1)/INDEX(Υλικά!$E$3:$E$130,$F671,1),0))</f>
        <v>12.6</v>
      </c>
      <c r="I671" s="17">
        <f>IF($C671&lt;&gt;"",$G671*INDEX(ΣυνδΑθρ!$C$2:$C$100,$F671,1)/INDEX(ΣυνδΑθρ!$J$2:$J$96,$F671,1),IF($D671&lt;&gt;"",$G671*INDEX(Υλικά!$H$3:$H$130,$F671,1)/INDEX(Υλικά!$E$3:$E$130,$F671,1),0))</f>
        <v>3.6</v>
      </c>
      <c r="J671" s="18">
        <f>IF($C671&lt;&gt;"",$G671*INDEX(ΣυνδΑθρ!$D$2:$D$96,$F671,1)/INDEX(ΣυνδΑθρ!$J$2:$J$96,$F671,1),IF($D671&lt;&gt;"",$G671*INDEX(Υλικά!$I$3:$I$130,$F671,1)/INDEX(Υλικά!$E$3:$E$130,$F671,1),0))</f>
        <v>1.8</v>
      </c>
      <c r="K671" s="16">
        <f>$H671*Ref!$B$2</f>
        <v>50.4</v>
      </c>
      <c r="L671" s="17">
        <f>$I671*Ref!$B$3</f>
        <v>14.4</v>
      </c>
      <c r="M671" s="18">
        <f>$J671*Ref!$B$4</f>
        <v>16.2</v>
      </c>
      <c r="N671" s="18">
        <f>IF($C671&lt;&gt;"",0,IF($D671&lt;&gt;"",$G671*INDEX(Υλικά!$J$3:$J$130,$F671,1)/INDEX(Υλικά!$E$3:$E$130,$F671,1),0))</f>
        <v>0</v>
      </c>
      <c r="O671" s="19">
        <f t="shared" si="11"/>
        <v>81</v>
      </c>
      <c r="P671" s="3"/>
    </row>
    <row r="672" spans="1:16" x14ac:dyDescent="0.35">
      <c r="A672" s="15">
        <v>44245</v>
      </c>
      <c r="B672" s="7">
        <v>0.5625</v>
      </c>
      <c r="C672" s="3"/>
      <c r="D672" s="3" t="s">
        <v>80</v>
      </c>
      <c r="E672" s="3" t="str">
        <f>IF(C672&lt;&gt;"",INDEX(ΣυνδΑθρ!$I$2:$I$96,MATCH(C672,ΣυνδΑθρ!$A$2:$A$100,0),1),IF(D672&lt;&gt;"",INDEX(Υλικά!$D$3:$D$140,MATCH(D672,Υλικά!$B$3:$B$140,0),1),""))</f>
        <v>gr</v>
      </c>
      <c r="F672" s="10">
        <f>IF(C672&lt;&gt;"",MATCH($C672,ΣυνδΑθρ!$A$2:$A$100,0),IF(D672&lt;&gt;"",MATCH($D672,Υλικά!$B$3:$B$130,0),0))</f>
        <v>32</v>
      </c>
      <c r="G672" s="3">
        <v>230</v>
      </c>
      <c r="H672" s="16">
        <f>IF($C672&lt;&gt;"",$G672*INDEX(ΣυνδΑθρ!$B$2:$B$96,$F672,1)/INDEX(ΣυνδΑθρ!$J$2:$J$96,$F672,1),IF($D672&lt;&gt;"",$G672*INDEX(Υλικά!$G$3:$G$130,$F672,1)/INDEX(Υλικά!$E$3:$E$130,$F672,1),0))</f>
        <v>71.3</v>
      </c>
      <c r="I672" s="17">
        <f>IF($C672&lt;&gt;"",$G672*INDEX(ΣυνδΑθρ!$C$2:$C$100,$F672,1)/INDEX(ΣυνδΑθρ!$J$2:$J$96,$F672,1),IF($D672&lt;&gt;"",$G672*INDEX(Υλικά!$H$3:$H$130,$F672,1)/INDEX(Υλικά!$E$3:$E$130,$F672,1),0))</f>
        <v>0</v>
      </c>
      <c r="J672" s="18">
        <f>IF($C672&lt;&gt;"",$G672*INDEX(ΣυνδΑθρ!$D$2:$D$96,$F672,1)/INDEX(ΣυνδΑθρ!$J$2:$J$96,$F672,1),IF($D672&lt;&gt;"",$G672*INDEX(Υλικά!$I$3:$I$130,$F672,1)/INDEX(Υλικά!$E$3:$E$130,$F672,1),0))</f>
        <v>8.2799999999999994</v>
      </c>
      <c r="K672" s="16">
        <f>$H672*Ref!$B$2</f>
        <v>285.2</v>
      </c>
      <c r="L672" s="17">
        <f>$I672*Ref!$B$3</f>
        <v>0</v>
      </c>
      <c r="M672" s="18">
        <f>$J672*Ref!$B$4</f>
        <v>74.52</v>
      </c>
      <c r="N672" s="18">
        <f>IF($C672&lt;&gt;"",0,IF($D672&lt;&gt;"",$G672*INDEX(Υλικά!$J$3:$J$130,$F672,1)/INDEX(Υλικά!$E$3:$E$130,$F672,1),0))</f>
        <v>0</v>
      </c>
      <c r="O672" s="19">
        <f t="shared" si="11"/>
        <v>359.71999999999997</v>
      </c>
      <c r="P672" s="3"/>
    </row>
    <row r="673" spans="1:16" x14ac:dyDescent="0.35">
      <c r="A673" s="15">
        <v>44245</v>
      </c>
      <c r="B673" s="7">
        <v>0.5625</v>
      </c>
      <c r="C673" s="3"/>
      <c r="D673" s="3" t="s">
        <v>148</v>
      </c>
      <c r="E673" s="3" t="str">
        <f>IF(C673&lt;&gt;"",INDEX(ΣυνδΑθρ!$I$2:$I$96,MATCH(C673,ΣυνδΑθρ!$A$2:$A$100,0),1),IF(D673&lt;&gt;"",INDEX(Υλικά!$D$3:$D$140,MATCH(D673,Υλικά!$B$3:$B$140,0),1),""))</f>
        <v>gr</v>
      </c>
      <c r="F673" s="10">
        <f>IF(C673&lt;&gt;"",MATCH($C673,ΣυνδΑθρ!$A$2:$A$100,0),IF(D673&lt;&gt;"",MATCH($D673,Υλικά!$B$3:$B$130,0),0))</f>
        <v>59</v>
      </c>
      <c r="G673" s="3">
        <v>300</v>
      </c>
      <c r="H673" s="16">
        <f>IF($C673&lt;&gt;"",$G673*INDEX(ΣυνδΑθρ!$B$2:$B$96,$F673,1)/INDEX(ΣυνδΑθρ!$J$2:$J$96,$F673,1),IF($D673&lt;&gt;"",$G673*INDEX(Υλικά!$G$3:$G$130,$F673,1)/INDEX(Υλικά!$E$3:$E$130,$F673,1),0))</f>
        <v>3.9</v>
      </c>
      <c r="I673" s="17">
        <f>IF($C673&lt;&gt;"",$G673*INDEX(ΣυνδΑθρ!$C$2:$C$100,$F673,1)/INDEX(ΣυνδΑθρ!$J$2:$J$96,$F673,1),IF($D673&lt;&gt;"",$G673*INDEX(Υλικά!$H$3:$H$130,$F673,1)/INDEX(Υλικά!$E$3:$E$130,$F673,1),0))</f>
        <v>18</v>
      </c>
      <c r="J673" s="18">
        <f>IF($C673&lt;&gt;"",$G673*INDEX(ΣυνδΑθρ!$D$2:$D$96,$F673,1)/INDEX(ΣυνδΑθρ!$J$2:$J$96,$F673,1),IF($D673&lt;&gt;"",$G673*INDEX(Υλικά!$I$3:$I$130,$F673,1)/INDEX(Υλικά!$E$3:$E$130,$F673,1),0))</f>
        <v>0</v>
      </c>
      <c r="K673" s="16">
        <f>$H673*Ref!$B$2</f>
        <v>15.6</v>
      </c>
      <c r="L673" s="17">
        <f>$I673*Ref!$B$3</f>
        <v>72</v>
      </c>
      <c r="M673" s="18">
        <f>$J673*Ref!$B$4</f>
        <v>0</v>
      </c>
      <c r="N673" s="18">
        <f>IF($C673&lt;&gt;"",0,IF($D673&lt;&gt;"",$G673*INDEX(Υλικά!$J$3:$J$130,$F673,1)/INDEX(Υλικά!$E$3:$E$130,$F673,1),0))</f>
        <v>0</v>
      </c>
      <c r="O673" s="19">
        <f t="shared" si="11"/>
        <v>87.6</v>
      </c>
      <c r="P673" s="3"/>
    </row>
    <row r="674" spans="1:16" x14ac:dyDescent="0.35">
      <c r="A674" s="15">
        <v>44245</v>
      </c>
      <c r="B674" s="7">
        <v>0.5625</v>
      </c>
      <c r="C674" s="3"/>
      <c r="D674" s="3" t="s">
        <v>8</v>
      </c>
      <c r="E674" s="3" t="str">
        <f>IF(C674&lt;&gt;"",INDEX(ΣυνδΑθρ!$I$2:$I$96,MATCH(C674,ΣυνδΑθρ!$A$2:$A$100,0),1),IF(D674&lt;&gt;"",INDEX(Υλικά!$D$3:$D$140,MATCH(D674,Υλικά!$B$3:$B$140,0),1),""))</f>
        <v>gr</v>
      </c>
      <c r="F674" s="10">
        <f>IF(C674&lt;&gt;"",MATCH($C674,ΣυνδΑθρ!$A$2:$A$100,0),IF(D674&lt;&gt;"",MATCH($D674,Υλικά!$B$3:$B$130,0),0))</f>
        <v>3</v>
      </c>
      <c r="G674" s="3">
        <v>10</v>
      </c>
      <c r="H674" s="16">
        <f>IF($C674&lt;&gt;"",$G674*INDEX(ΣυνδΑθρ!$B$2:$B$96,$F674,1)/INDEX(ΣυνδΑθρ!$J$2:$J$96,$F674,1),IF($D674&lt;&gt;"",$G674*INDEX(Υλικά!$G$3:$G$130,$F674,1)/INDEX(Υλικά!$E$3:$E$130,$F674,1),0))</f>
        <v>0</v>
      </c>
      <c r="I674" s="17">
        <f>IF($C674&lt;&gt;"",$G674*INDEX(ΣυνδΑθρ!$C$2:$C$100,$F674,1)/INDEX(ΣυνδΑθρ!$J$2:$J$96,$F674,1),IF($D674&lt;&gt;"",$G674*INDEX(Υλικά!$H$3:$H$130,$F674,1)/INDEX(Υλικά!$E$3:$E$130,$F674,1),0))</f>
        <v>0</v>
      </c>
      <c r="J674" s="18">
        <f>IF($C674&lt;&gt;"",$G674*INDEX(ΣυνδΑθρ!$D$2:$D$96,$F674,1)/INDEX(ΣυνδΑθρ!$J$2:$J$96,$F674,1),IF($D674&lt;&gt;"",$G674*INDEX(Υλικά!$I$3:$I$130,$F674,1)/INDEX(Υλικά!$E$3:$E$130,$F674,1),0))</f>
        <v>9.33</v>
      </c>
      <c r="K674" s="16">
        <f>$H674*Ref!$B$2</f>
        <v>0</v>
      </c>
      <c r="L674" s="17">
        <f>$I674*Ref!$B$3</f>
        <v>0</v>
      </c>
      <c r="M674" s="18">
        <f>$J674*Ref!$B$4</f>
        <v>83.97</v>
      </c>
      <c r="N674" s="18">
        <f>IF($C674&lt;&gt;"",0,IF($D674&lt;&gt;"",$G674*INDEX(Υλικά!$J$3:$J$130,$F674,1)/INDEX(Υλικά!$E$3:$E$130,$F674,1),0))</f>
        <v>0</v>
      </c>
      <c r="O674" s="19">
        <f t="shared" si="11"/>
        <v>83.97</v>
      </c>
      <c r="P674" s="3"/>
    </row>
    <row r="675" spans="1:16" x14ac:dyDescent="0.35">
      <c r="A675" s="15">
        <v>44245</v>
      </c>
      <c r="B675" s="7">
        <v>0.76388888888888884</v>
      </c>
      <c r="C675" s="3" t="s">
        <v>205</v>
      </c>
      <c r="D675" s="3"/>
      <c r="E675" s="3" t="str">
        <f>IF(C675&lt;&gt;"",INDEX(ΣυνδΑθρ!$I$2:$I$96,MATCH(C675,ΣυνδΑθρ!$A$2:$A$100,0),1),IF(D675&lt;&gt;"",INDEX(Υλικά!$D$3:$D$140,MATCH(D675,Υλικά!$B$3:$B$140,0),1),""))</f>
        <v>gr</v>
      </c>
      <c r="F675" s="10">
        <f>IF(C675&lt;&gt;"",MATCH($C675,ΣυνδΑθρ!$A$2:$A$100,0),IF(D675&lt;&gt;"",MATCH($D675,Υλικά!$B$3:$B$130,0),0))</f>
        <v>32</v>
      </c>
      <c r="G675" s="3">
        <v>50</v>
      </c>
      <c r="H675" s="16">
        <f>IF($C675&lt;&gt;"",$G675*INDEX(ΣυνδΑθρ!$B$2:$B$96,$F675,1)/INDEX(ΣυνδΑθρ!$J$2:$J$96,$F675,1),IF($D675&lt;&gt;"",$G675*INDEX(Υλικά!$G$3:$G$130,$F675,1)/INDEX(Υλικά!$E$3:$E$130,$F675,1),0))</f>
        <v>3.5335714285714284</v>
      </c>
      <c r="I675" s="17">
        <f>IF($C675&lt;&gt;"",$G675*INDEX(ΣυνδΑθρ!$C$2:$C$100,$F675,1)/INDEX(ΣυνδΑθρ!$J$2:$J$96,$F675,1),IF($D675&lt;&gt;"",$G675*INDEX(Υλικά!$H$3:$H$130,$F675,1)/INDEX(Υλικά!$E$3:$E$130,$F675,1),0))</f>
        <v>15.075714285714284</v>
      </c>
      <c r="J675" s="18">
        <f>IF($C675&lt;&gt;"",$G675*INDEX(ΣυνδΑθρ!$D$2:$D$96,$F675,1)/INDEX(ΣυνδΑθρ!$J$2:$J$96,$F675,1),IF($D675&lt;&gt;"",$G675*INDEX(Υλικά!$I$3:$I$130,$F675,1)/INDEX(Υλικά!$E$3:$E$130,$F675,1),0))</f>
        <v>4.1360714285714275</v>
      </c>
      <c r="K675" s="16">
        <f>$H675*Ref!$B$2</f>
        <v>14.134285714285713</v>
      </c>
      <c r="L675" s="17">
        <f>$I675*Ref!$B$3</f>
        <v>60.302857142857135</v>
      </c>
      <c r="M675" s="18">
        <f>$J675*Ref!$B$4</f>
        <v>37.224642857142847</v>
      </c>
      <c r="N675" s="18">
        <f>IF($C675&lt;&gt;"",0,IF($D675&lt;&gt;"",$G675*INDEX(Υλικά!$J$3:$J$130,$F675,1)/INDEX(Υλικά!$E$3:$E$130,$F675,1),0))</f>
        <v>0</v>
      </c>
      <c r="O675" s="19">
        <f t="shared" si="11"/>
        <v>111.66178571428568</v>
      </c>
      <c r="P675" s="3"/>
    </row>
    <row r="676" spans="1:16" x14ac:dyDescent="0.35">
      <c r="A676" s="15">
        <v>44245</v>
      </c>
      <c r="B676" s="7">
        <v>0.86458333333333337</v>
      </c>
      <c r="C676" s="3" t="s">
        <v>166</v>
      </c>
      <c r="D676" s="3"/>
      <c r="E676" s="3" t="str">
        <f>IF(C676&lt;&gt;"",INDEX(ΣυνδΑθρ!$I$2:$I$96,MATCH(C676,ΣυνδΑθρ!$A$2:$A$100,0),1),IF(D676&lt;&gt;"",INDEX(Υλικά!$D$3:$D$140,MATCH(D676,Υλικά!$B$3:$B$140,0),1),""))</f>
        <v>gr</v>
      </c>
      <c r="F676" s="10">
        <f>IF(C676&lt;&gt;"",MATCH($C676,ΣυνδΑθρ!$A$2:$A$100,0),IF(D676&lt;&gt;"",MATCH($D676,Υλικά!$B$3:$B$130,0),0))</f>
        <v>19</v>
      </c>
      <c r="G676" s="3">
        <v>25</v>
      </c>
      <c r="H676" s="16">
        <f>IF($C676&lt;&gt;"",$G676*INDEX(ΣυνδΑθρ!$B$2:$B$96,$F676,1)/INDEX(ΣυνδΑθρ!$J$2:$J$96,$F676,1),IF($D676&lt;&gt;"",$G676*INDEX(Υλικά!$G$3:$G$130,$F676,1)/INDEX(Υλικά!$E$3:$E$130,$F676,1),0))</f>
        <v>1.8267857142857142</v>
      </c>
      <c r="I676" s="17">
        <f>IF($C676&lt;&gt;"",$G676*INDEX(ΣυνδΑθρ!$C$2:$C$100,$F676,1)/INDEX(ΣυνδΑθρ!$J$2:$J$96,$F676,1),IF($D676&lt;&gt;"",$G676*INDEX(Υλικά!$H$3:$H$130,$F676,1)/INDEX(Υλικά!$E$3:$E$130,$F676,1),0))</f>
        <v>11.624999999999998</v>
      </c>
      <c r="J676" s="18">
        <f>IF($C676&lt;&gt;"",$G676*INDEX(ΣυνδΑθρ!$D$2:$D$96,$F676,1)/INDEX(ΣυνδΑθρ!$J$2:$J$96,$F676,1),IF($D676&lt;&gt;"",$G676*INDEX(Υλικά!$I$3:$I$130,$F676,1)/INDEX(Υλικά!$E$3:$E$130,$F676,1),0))</f>
        <v>0.20892857142857146</v>
      </c>
      <c r="K676" s="16">
        <f>$H676*Ref!$B$2</f>
        <v>7.3071428571428569</v>
      </c>
      <c r="L676" s="17">
        <f>$I676*Ref!$B$3</f>
        <v>46.499999999999993</v>
      </c>
      <c r="M676" s="18">
        <f>$J676*Ref!$B$4</f>
        <v>1.8803571428571431</v>
      </c>
      <c r="N676" s="18">
        <f>IF($C676&lt;&gt;"",0,IF($D676&lt;&gt;"",$G676*INDEX(Υλικά!$J$3:$J$130,$F676,1)/INDEX(Υλικά!$E$3:$E$130,$F676,1),0))</f>
        <v>0</v>
      </c>
      <c r="O676" s="19">
        <f t="shared" si="11"/>
        <v>55.687499999999993</v>
      </c>
      <c r="P676" s="3"/>
    </row>
    <row r="677" spans="1:16" x14ac:dyDescent="0.35">
      <c r="A677" s="15">
        <v>44245</v>
      </c>
      <c r="B677" s="7">
        <v>0.86458333333333337</v>
      </c>
      <c r="C677" s="3"/>
      <c r="D677" s="3" t="s">
        <v>148</v>
      </c>
      <c r="E677" s="3" t="str">
        <f>IF(C677&lt;&gt;"",INDEX(ΣυνδΑθρ!$I$2:$I$96,MATCH(C677,ΣυνδΑθρ!$A$2:$A$100,0),1),IF(D677&lt;&gt;"",INDEX(Υλικά!$D$3:$D$140,MATCH(D677,Υλικά!$B$3:$B$140,0),1),""))</f>
        <v>gr</v>
      </c>
      <c r="F677" s="10">
        <f>IF(C677&lt;&gt;"",MATCH($C677,ΣυνδΑθρ!$A$2:$A$100,0),IF(D677&lt;&gt;"",MATCH($D677,Υλικά!$B$3:$B$130,0),0))</f>
        <v>59</v>
      </c>
      <c r="G677" s="3">
        <v>300</v>
      </c>
      <c r="H677" s="16">
        <f>IF($C677&lt;&gt;"",$G677*INDEX(ΣυνδΑθρ!$B$2:$B$96,$F677,1)/INDEX(ΣυνδΑθρ!$J$2:$J$96,$F677,1),IF($D677&lt;&gt;"",$G677*INDEX(Υλικά!$G$3:$G$130,$F677,1)/INDEX(Υλικά!$E$3:$E$130,$F677,1),0))</f>
        <v>3.9</v>
      </c>
      <c r="I677" s="17">
        <f>IF($C677&lt;&gt;"",$G677*INDEX(ΣυνδΑθρ!$C$2:$C$100,$F677,1)/INDEX(ΣυνδΑθρ!$J$2:$J$96,$F677,1),IF($D677&lt;&gt;"",$G677*INDEX(Υλικά!$H$3:$H$130,$F677,1)/INDEX(Υλικά!$E$3:$E$130,$F677,1),0))</f>
        <v>18</v>
      </c>
      <c r="J677" s="18">
        <f>IF($C677&lt;&gt;"",$G677*INDEX(ΣυνδΑθρ!$D$2:$D$96,$F677,1)/INDEX(ΣυνδΑθρ!$J$2:$J$96,$F677,1),IF($D677&lt;&gt;"",$G677*INDEX(Υλικά!$I$3:$I$130,$F677,1)/INDEX(Υλικά!$E$3:$E$130,$F677,1),0))</f>
        <v>0</v>
      </c>
      <c r="K677" s="16">
        <f>$H677*Ref!$B$2</f>
        <v>15.6</v>
      </c>
      <c r="L677" s="17">
        <f>$I677*Ref!$B$3</f>
        <v>72</v>
      </c>
      <c r="M677" s="18">
        <f>$J677*Ref!$B$4</f>
        <v>0</v>
      </c>
      <c r="N677" s="18">
        <f>IF($C677&lt;&gt;"",0,IF($D677&lt;&gt;"",$G677*INDEX(Υλικά!$J$3:$J$130,$F677,1)/INDEX(Υλικά!$E$3:$E$130,$F677,1),0))</f>
        <v>0</v>
      </c>
      <c r="O677" s="19">
        <f t="shared" si="11"/>
        <v>87.6</v>
      </c>
      <c r="P677" s="3"/>
    </row>
    <row r="678" spans="1:16" x14ac:dyDescent="0.35">
      <c r="A678" s="15">
        <v>44245</v>
      </c>
      <c r="B678" s="7">
        <v>0.86458333333333304</v>
      </c>
      <c r="C678" s="3"/>
      <c r="D678" s="3" t="s">
        <v>8</v>
      </c>
      <c r="E678" s="3" t="str">
        <f>IF(C678&lt;&gt;"",INDEX(ΣυνδΑθρ!$I$2:$I$96,MATCH(C678,ΣυνδΑθρ!$A$2:$A$100,0),1),IF(D678&lt;&gt;"",INDEX(Υλικά!$D$3:$D$140,MATCH(D678,Υλικά!$B$3:$B$140,0),1),""))</f>
        <v>gr</v>
      </c>
      <c r="F678" s="10">
        <f>IF(C678&lt;&gt;"",MATCH($C678,ΣυνδΑθρ!$A$2:$A$100,0),IF(D678&lt;&gt;"",MATCH($D678,Υλικά!$B$3:$B$130,0),0))</f>
        <v>3</v>
      </c>
      <c r="G678" s="3">
        <v>10</v>
      </c>
      <c r="H678" s="16">
        <f>IF($C678&lt;&gt;"",$G678*INDEX(ΣυνδΑθρ!$B$2:$B$96,$F678,1)/INDEX(ΣυνδΑθρ!$J$2:$J$96,$F678,1),IF($D678&lt;&gt;"",$G678*INDEX(Υλικά!$G$3:$G$130,$F678,1)/INDEX(Υλικά!$E$3:$E$130,$F678,1),0))</f>
        <v>0</v>
      </c>
      <c r="I678" s="17">
        <f>IF($C678&lt;&gt;"",$G678*INDEX(ΣυνδΑθρ!$C$2:$C$100,$F678,1)/INDEX(ΣυνδΑθρ!$J$2:$J$96,$F678,1),IF($D678&lt;&gt;"",$G678*INDEX(Υλικά!$H$3:$H$130,$F678,1)/INDEX(Υλικά!$E$3:$E$130,$F678,1),0))</f>
        <v>0</v>
      </c>
      <c r="J678" s="18">
        <f>IF($C678&lt;&gt;"",$G678*INDEX(ΣυνδΑθρ!$D$2:$D$96,$F678,1)/INDEX(ΣυνδΑθρ!$J$2:$J$96,$F678,1),IF($D678&lt;&gt;"",$G678*INDEX(Υλικά!$I$3:$I$130,$F678,1)/INDEX(Υλικά!$E$3:$E$130,$F678,1),0))</f>
        <v>9.33</v>
      </c>
      <c r="K678" s="16">
        <f>$H678*Ref!$B$2</f>
        <v>0</v>
      </c>
      <c r="L678" s="17">
        <f>$I678*Ref!$B$3</f>
        <v>0</v>
      </c>
      <c r="M678" s="18">
        <f>$J678*Ref!$B$4</f>
        <v>83.97</v>
      </c>
      <c r="N678" s="18">
        <f>IF($C678&lt;&gt;"",0,IF($D678&lt;&gt;"",$G678*INDEX(Υλικά!$J$3:$J$130,$F678,1)/INDEX(Υλικά!$E$3:$E$130,$F678,1),0))</f>
        <v>0</v>
      </c>
      <c r="O678" s="19">
        <f t="shared" si="11"/>
        <v>83.97</v>
      </c>
      <c r="P678" s="3"/>
    </row>
    <row r="679" spans="1:16" x14ac:dyDescent="0.35">
      <c r="A679" s="15">
        <v>44245</v>
      </c>
      <c r="B679" s="7">
        <v>0.86458333333333304</v>
      </c>
      <c r="C679" s="3"/>
      <c r="D679" s="3" t="s">
        <v>128</v>
      </c>
      <c r="E679" s="3" t="str">
        <f>IF(C679&lt;&gt;"",INDEX(ΣυνδΑθρ!$I$2:$I$96,MATCH(C679,ΣυνδΑθρ!$A$2:$A$100,0),1),IF(D679&lt;&gt;"",INDEX(Υλικά!$D$3:$D$140,MATCH(D679,Υλικά!$B$3:$B$140,0),1),""))</f>
        <v>gr</v>
      </c>
      <c r="F679" s="10">
        <f>IF(C679&lt;&gt;"",MATCH($C679,ΣυνδΑθρ!$A$2:$A$100,0),IF(D679&lt;&gt;"",MATCH($D679,Υλικά!$B$3:$B$130,0),0))</f>
        <v>50</v>
      </c>
      <c r="G679" s="3">
        <v>50</v>
      </c>
      <c r="H679" s="16">
        <f>IF($C679&lt;&gt;"",$G679*INDEX(ΣυνδΑθρ!$B$2:$B$96,$F679,1)/INDEX(ΣυνδΑθρ!$J$2:$J$96,$F679,1),IF($D679&lt;&gt;"",$G679*INDEX(Υλικά!$G$3:$G$130,$F679,1)/INDEX(Υλικά!$E$3:$E$130,$F679,1),0))</f>
        <v>1</v>
      </c>
      <c r="I679" s="17">
        <f>IF($C679&lt;&gt;"",$G679*INDEX(ΣυνδΑθρ!$C$2:$C$100,$F679,1)/INDEX(ΣυνδΑθρ!$J$2:$J$96,$F679,1),IF($D679&lt;&gt;"",$G679*INDEX(Υλικά!$H$3:$H$130,$F679,1)/INDEX(Υλικά!$E$3:$E$130,$F679,1),0))</f>
        <v>8.5</v>
      </c>
      <c r="J679" s="18">
        <f>IF($C679&lt;&gt;"",$G679*INDEX(ΣυνδΑθρ!$D$2:$D$96,$F679,1)/INDEX(ΣυνδΑθρ!$J$2:$J$96,$F679,1),IF($D679&lt;&gt;"",$G679*INDEX(Υλικά!$I$3:$I$130,$F679,1)/INDEX(Υλικά!$E$3:$E$130,$F679,1),0))</f>
        <v>0</v>
      </c>
      <c r="K679" s="16">
        <f>$H679*Ref!$B$2</f>
        <v>4</v>
      </c>
      <c r="L679" s="17">
        <f>$I679*Ref!$B$3</f>
        <v>34</v>
      </c>
      <c r="M679" s="18">
        <f>$J679*Ref!$B$4</f>
        <v>0</v>
      </c>
      <c r="N679" s="18">
        <f>IF($C679&lt;&gt;"",0,IF($D679&lt;&gt;"",$G679*INDEX(Υλικά!$J$3:$J$130,$F679,1)/INDEX(Υλικά!$E$3:$E$130,$F679,1),0))</f>
        <v>0</v>
      </c>
      <c r="O679" s="19">
        <f t="shared" si="11"/>
        <v>38</v>
      </c>
      <c r="P679" s="3"/>
    </row>
    <row r="680" spans="1:16" x14ac:dyDescent="0.35">
      <c r="A680" s="15">
        <v>44245</v>
      </c>
      <c r="B680" s="7">
        <v>0.86458333333333304</v>
      </c>
      <c r="C680" s="3"/>
      <c r="D680" s="3" t="s">
        <v>46</v>
      </c>
      <c r="E680" s="3" t="str">
        <f>IF(C680&lt;&gt;"",INDEX(ΣυνδΑθρ!$I$2:$I$96,MATCH(C680,ΣυνδΑθρ!$A$2:$A$100,0),1),IF(D680&lt;&gt;"",INDEX(Υλικά!$D$3:$D$140,MATCH(D680,Υλικά!$B$3:$B$140,0),1),""))</f>
        <v>gr</v>
      </c>
      <c r="F680" s="10">
        <f>IF(C680&lt;&gt;"",MATCH($C680,ΣυνδΑθρ!$A$2:$A$100,0),IF(D680&lt;&gt;"",MATCH($D680,Υλικά!$B$3:$B$130,0),0))</f>
        <v>19</v>
      </c>
      <c r="G680" s="3">
        <v>100</v>
      </c>
      <c r="H680" s="16">
        <f>IF($C680&lt;&gt;"",$G680*INDEX(ΣυνδΑθρ!$B$2:$B$96,$F680,1)/INDEX(ΣυνδΑθρ!$J$2:$J$96,$F680,1),IF($D680&lt;&gt;"",$G680*INDEX(Υλικά!$G$3:$G$130,$F680,1)/INDEX(Υλικά!$E$3:$E$130,$F680,1),0))</f>
        <v>14.2</v>
      </c>
      <c r="I680" s="17">
        <f>IF($C680&lt;&gt;"",$G680*INDEX(ΣυνδΑθρ!$C$2:$C$100,$F680,1)/INDEX(ΣυνδΑθρ!$J$2:$J$96,$F680,1),IF($D680&lt;&gt;"",$G680*INDEX(Υλικά!$H$3:$H$130,$F680,1)/INDEX(Υλικά!$E$3:$E$130,$F680,1),0))</f>
        <v>4.0999999999999996</v>
      </c>
      <c r="J680" s="18">
        <f>IF($C680&lt;&gt;"",$G680*INDEX(ΣυνδΑθρ!$D$2:$D$96,$F680,1)/INDEX(ΣυνδΑθρ!$J$2:$J$96,$F680,1),IF($D680&lt;&gt;"",$G680*INDEX(Υλικά!$I$3:$I$130,$F680,1)/INDEX(Υλικά!$E$3:$E$130,$F680,1),0))</f>
        <v>21.3</v>
      </c>
      <c r="K680" s="16">
        <f>$H680*Ref!$B$2</f>
        <v>56.8</v>
      </c>
      <c r="L680" s="17">
        <f>$I680*Ref!$B$3</f>
        <v>16.399999999999999</v>
      </c>
      <c r="M680" s="18">
        <f>$J680*Ref!$B$4</f>
        <v>191.70000000000002</v>
      </c>
      <c r="N680" s="18">
        <f>IF($C680&lt;&gt;"",0,IF($D680&lt;&gt;"",$G680*INDEX(Υλικά!$J$3:$J$130,$F680,1)/INDEX(Υλικά!$E$3:$E$130,$F680,1),0))</f>
        <v>0</v>
      </c>
      <c r="O680" s="19">
        <f t="shared" si="11"/>
        <v>264.89999999999998</v>
      </c>
      <c r="P680" s="3"/>
    </row>
    <row r="681" spans="1:16" x14ac:dyDescent="0.35">
      <c r="A681" s="15">
        <v>44246</v>
      </c>
      <c r="B681" s="7">
        <v>0.35416666666666669</v>
      </c>
      <c r="C681" s="3"/>
      <c r="D681" s="3" t="s">
        <v>58</v>
      </c>
      <c r="E681" s="3" t="str">
        <f>IF(C681&lt;&gt;"",INDEX(ΣυνδΑθρ!$I$2:$I$96,MATCH(C681,ΣυνδΑθρ!$A$2:$A$100,0),1),IF(D681&lt;&gt;"",INDEX(Υλικά!$D$3:$D$140,MATCH(D681,Υλικά!$B$3:$B$140,0),1),""))</f>
        <v>gr</v>
      </c>
      <c r="F681" s="10">
        <f>IF(C681&lt;&gt;"",MATCH($C681,ΣυνδΑθρ!$A$2:$A$100,0),IF(D681&lt;&gt;"",MATCH($D681,Υλικά!$B$3:$B$130,0),0))</f>
        <v>12</v>
      </c>
      <c r="G681" s="3">
        <v>250</v>
      </c>
      <c r="H681" s="16">
        <f>IF($C681&lt;&gt;"",$G681*INDEX(ΣυνδΑθρ!$B$2:$B$96,$F681,1)/INDEX(ΣυνδΑθρ!$J$2:$J$96,$F681,1),IF($D681&lt;&gt;"",$G681*INDEX(Υλικά!$G$3:$G$130,$F681,1)/INDEX(Υλικά!$E$3:$E$130,$F681,1),0))</f>
        <v>8.25</v>
      </c>
      <c r="I681" s="17">
        <f>IF($C681&lt;&gt;"",$G681*INDEX(ΣυνδΑθρ!$C$2:$C$100,$F681,1)/INDEX(ΣυνδΑθρ!$J$2:$J$96,$F681,1),IF($D681&lt;&gt;"",$G681*INDEX(Υλικά!$H$3:$H$130,$F681,1)/INDEX(Υλικά!$E$3:$E$130,$F681,1),0))</f>
        <v>11.75</v>
      </c>
      <c r="J681" s="18">
        <f>IF($C681&lt;&gt;"",$G681*INDEX(ΣυνδΑθρ!$D$2:$D$96,$F681,1)/INDEX(ΣυνδΑθρ!$J$2:$J$96,$F681,1),IF($D681&lt;&gt;"",$G681*INDEX(Υλικά!$I$3:$I$130,$F681,1)/INDEX(Υλικά!$E$3:$E$130,$F681,1),0))</f>
        <v>3.75</v>
      </c>
      <c r="K681" s="16">
        <f>$H681*Ref!$B$2</f>
        <v>33</v>
      </c>
      <c r="L681" s="17">
        <f>$I681*Ref!$B$3</f>
        <v>47</v>
      </c>
      <c r="M681" s="18">
        <f>$J681*Ref!$B$4</f>
        <v>33.75</v>
      </c>
      <c r="N681" s="18">
        <f>IF($C681&lt;&gt;"",0,IF($D681&lt;&gt;"",$G681*INDEX(Υλικά!$J$3:$J$130,$F681,1)/INDEX(Υλικά!$E$3:$E$130,$F681,1),0))</f>
        <v>0</v>
      </c>
      <c r="O681" s="19">
        <f t="shared" si="11"/>
        <v>113.75</v>
      </c>
      <c r="P681" s="3"/>
    </row>
    <row r="682" spans="1:16" x14ac:dyDescent="0.35">
      <c r="A682" s="15">
        <v>44246</v>
      </c>
      <c r="B682" s="7">
        <v>0.35416666666666669</v>
      </c>
      <c r="C682" s="3"/>
      <c r="D682" s="3" t="s">
        <v>14</v>
      </c>
      <c r="E682" s="3" t="str">
        <f>IF(C682&lt;&gt;"",INDEX(ΣυνδΑθρ!$I$2:$I$96,MATCH(C682,ΣυνδΑθρ!$A$2:$A$100,0),1),IF(D682&lt;&gt;"",INDEX(Υλικά!$D$3:$D$140,MATCH(D682,Υλικά!$B$3:$B$140,0),1),""))</f>
        <v>slc</v>
      </c>
      <c r="F682" s="10">
        <f>IF(C682&lt;&gt;"",MATCH($C682,ΣυνδΑθρ!$A$2:$A$100,0),IF(D682&lt;&gt;"",MATCH($D682,Υλικά!$B$3:$B$130,0),0))</f>
        <v>7</v>
      </c>
      <c r="G682" s="3">
        <v>2</v>
      </c>
      <c r="H682" s="16">
        <f>IF($C682&lt;&gt;"",$G682*INDEX(ΣυνδΑθρ!$B$2:$B$96,$F682,1)/INDEX(ΣυνδΑθρ!$J$2:$J$96,$F682,1),IF($D682&lt;&gt;"",$G682*INDEX(Υλικά!$G$3:$G$130,$F682,1)/INDEX(Υλικά!$E$3:$E$130,$F682,1),0))</f>
        <v>5.6</v>
      </c>
      <c r="I682" s="17">
        <f>IF($C682&lt;&gt;"",$G682*INDEX(ΣυνδΑθρ!$C$2:$C$100,$F682,1)/INDEX(ΣυνδΑθρ!$J$2:$J$96,$F682,1),IF($D682&lt;&gt;"",$G682*INDEX(Υλικά!$H$3:$H$130,$F682,1)/INDEX(Υλικά!$E$3:$E$130,$F682,1),0))</f>
        <v>1.6</v>
      </c>
      <c r="J682" s="18">
        <f>IF($C682&lt;&gt;"",$G682*INDEX(ΣυνδΑθρ!$D$2:$D$96,$F682,1)/INDEX(ΣυνδΑθρ!$J$2:$J$96,$F682,1),IF($D682&lt;&gt;"",$G682*INDEX(Υλικά!$I$3:$I$130,$F682,1)/INDEX(Υλικά!$E$3:$E$130,$F682,1),0))</f>
        <v>0.8</v>
      </c>
      <c r="K682" s="16">
        <f>$H682*Ref!$B$2</f>
        <v>22.4</v>
      </c>
      <c r="L682" s="17">
        <f>$I682*Ref!$B$3</f>
        <v>6.4</v>
      </c>
      <c r="M682" s="18">
        <f>$J682*Ref!$B$4</f>
        <v>7.2</v>
      </c>
      <c r="N682" s="18">
        <f>IF($C682&lt;&gt;"",0,IF($D682&lt;&gt;"",$G682*INDEX(Υλικά!$J$3:$J$130,$F682,1)/INDEX(Υλικά!$E$3:$E$130,$F682,1),0))</f>
        <v>0</v>
      </c>
      <c r="O682" s="19">
        <f t="shared" si="11"/>
        <v>36</v>
      </c>
      <c r="P682" s="3"/>
    </row>
    <row r="683" spans="1:16" x14ac:dyDescent="0.35">
      <c r="A683" s="15">
        <v>44246</v>
      </c>
      <c r="B683" s="7">
        <v>0.35416666666666702</v>
      </c>
      <c r="C683" s="3"/>
      <c r="D683" s="3" t="s">
        <v>158</v>
      </c>
      <c r="E683" s="3" t="str">
        <f>IF(C683&lt;&gt;"",INDEX(ΣυνδΑθρ!$I$2:$I$96,MATCH(C683,ΣυνδΑθρ!$A$2:$A$100,0),1),IF(D683&lt;&gt;"",INDEX(Υλικά!$D$3:$D$140,MATCH(D683,Υλικά!$B$3:$B$140,0),1),""))</f>
        <v>gr</v>
      </c>
      <c r="F683" s="10">
        <f>IF(C683&lt;&gt;"",MATCH($C683,ΣυνδΑθρ!$A$2:$A$100,0),IF(D683&lt;&gt;"",MATCH($D683,Υλικά!$B$3:$B$130,0),0))</f>
        <v>65</v>
      </c>
      <c r="G683" s="3">
        <v>40</v>
      </c>
      <c r="H683" s="16">
        <f>IF($C683&lt;&gt;"",$G683*INDEX(ΣυνδΑθρ!$B$2:$B$96,$F683,1)/INDEX(ΣυνδΑθρ!$J$2:$J$96,$F683,1),IF($D683&lt;&gt;"",$G683*INDEX(Υλικά!$G$3:$G$130,$F683,1)/INDEX(Υλικά!$E$3:$E$130,$F683,1),0))</f>
        <v>12</v>
      </c>
      <c r="I683" s="17">
        <f>IF($C683&lt;&gt;"",$G683*INDEX(ΣυνδΑθρ!$C$2:$C$100,$F683,1)/INDEX(ΣυνδΑθρ!$J$2:$J$96,$F683,1),IF($D683&lt;&gt;"",$G683*INDEX(Υλικά!$H$3:$H$130,$F683,1)/INDEX(Υλικά!$E$3:$E$130,$F683,1),0))</f>
        <v>0</v>
      </c>
      <c r="J683" s="18">
        <f>IF($C683&lt;&gt;"",$G683*INDEX(ΣυνδΑθρ!$D$2:$D$96,$F683,1)/INDEX(ΣυνδΑθρ!$J$2:$J$96,$F683,1),IF($D683&lt;&gt;"",$G683*INDEX(Υλικά!$I$3:$I$130,$F683,1)/INDEX(Υλικά!$E$3:$E$130,$F683,1),0))</f>
        <v>13.6</v>
      </c>
      <c r="K683" s="16">
        <f>$H683*Ref!$B$2</f>
        <v>48</v>
      </c>
      <c r="L683" s="17">
        <f>$I683*Ref!$B$3</f>
        <v>0</v>
      </c>
      <c r="M683" s="18">
        <f>$J683*Ref!$B$4</f>
        <v>122.39999999999999</v>
      </c>
      <c r="N683" s="18">
        <f>IF($C683&lt;&gt;"",0,IF($D683&lt;&gt;"",$G683*INDEX(Υλικά!$J$3:$J$130,$F683,1)/INDEX(Υλικά!$E$3:$E$130,$F683,1),0))</f>
        <v>0</v>
      </c>
      <c r="O683" s="19">
        <f t="shared" si="11"/>
        <v>170.39999999999998</v>
      </c>
      <c r="P683" s="3"/>
    </row>
    <row r="684" spans="1:16" x14ac:dyDescent="0.35">
      <c r="A684" s="15">
        <v>44246</v>
      </c>
      <c r="B684" s="7">
        <v>0.35416666666666702</v>
      </c>
      <c r="C684" s="3" t="s">
        <v>166</v>
      </c>
      <c r="D684" s="3"/>
      <c r="E684" s="3" t="str">
        <f>IF(C684&lt;&gt;"",INDEX(ΣυνδΑθρ!$I$2:$I$96,MATCH(C684,ΣυνδΑθρ!$A$2:$A$100,0),1),IF(D684&lt;&gt;"",INDEX(Υλικά!$D$3:$D$140,MATCH(D684,Υλικά!$B$3:$B$140,0),1),""))</f>
        <v>gr</v>
      </c>
      <c r="F684" s="10">
        <f>IF(C684&lt;&gt;"",MATCH($C684,ΣυνδΑθρ!$A$2:$A$100,0),IF(D684&lt;&gt;"",MATCH($D684,Υλικά!$B$3:$B$130,0),0))</f>
        <v>19</v>
      </c>
      <c r="G684" s="3">
        <v>100</v>
      </c>
      <c r="H684" s="16">
        <f>IF($C684&lt;&gt;"",$G684*INDEX(ΣυνδΑθρ!$B$2:$B$96,$F684,1)/INDEX(ΣυνδΑθρ!$J$2:$J$96,$F684,1),IF($D684&lt;&gt;"",$G684*INDEX(Υλικά!$G$3:$G$130,$F684,1)/INDEX(Υλικά!$E$3:$E$130,$F684,1),0))</f>
        <v>7.3071428571428569</v>
      </c>
      <c r="I684" s="17">
        <f>IF($C684&lt;&gt;"",$G684*INDEX(ΣυνδΑθρ!$C$2:$C$100,$F684,1)/INDEX(ΣυνδΑθρ!$J$2:$J$96,$F684,1),IF($D684&lt;&gt;"",$G684*INDEX(Υλικά!$H$3:$H$130,$F684,1)/INDEX(Υλικά!$E$3:$E$130,$F684,1),0))</f>
        <v>46.499999999999993</v>
      </c>
      <c r="J684" s="18">
        <f>IF($C684&lt;&gt;"",$G684*INDEX(ΣυνδΑθρ!$D$2:$D$96,$F684,1)/INDEX(ΣυνδΑθρ!$J$2:$J$96,$F684,1),IF($D684&lt;&gt;"",$G684*INDEX(Υλικά!$I$3:$I$130,$F684,1)/INDEX(Υλικά!$E$3:$E$130,$F684,1),0))</f>
        <v>0.83571428571428585</v>
      </c>
      <c r="K684" s="16">
        <f>$H684*Ref!$B$2</f>
        <v>29.228571428571428</v>
      </c>
      <c r="L684" s="17">
        <f>$I684*Ref!$B$3</f>
        <v>185.99999999999997</v>
      </c>
      <c r="M684" s="18">
        <f>$J684*Ref!$B$4</f>
        <v>7.5214285714285722</v>
      </c>
      <c r="N684" s="18">
        <f>IF($C684&lt;&gt;"",0,IF($D684&lt;&gt;"",$G684*INDEX(Υλικά!$J$3:$J$130,$F684,1)/INDEX(Υλικά!$E$3:$E$130,$F684,1),0))</f>
        <v>0</v>
      </c>
      <c r="O684" s="19">
        <f t="shared" si="11"/>
        <v>222.74999999999997</v>
      </c>
      <c r="P684" s="3"/>
    </row>
    <row r="685" spans="1:16" x14ac:dyDescent="0.35">
      <c r="A685" s="15">
        <v>44246</v>
      </c>
      <c r="B685" s="7">
        <v>0.58333333333333337</v>
      </c>
      <c r="C685" s="3" t="s">
        <v>212</v>
      </c>
      <c r="D685" s="3"/>
      <c r="E685" s="3" t="str">
        <f>IF(C685&lt;&gt;"",INDEX(ΣυνδΑθρ!$I$2:$I$96,MATCH(C685,ΣυνδΑθρ!$A$2:$A$100,0),1),IF(D685&lt;&gt;"",INDEX(Υλικά!$D$3:$D$140,MATCH(D685,Υλικά!$B$3:$B$140,0),1),""))</f>
        <v>gr</v>
      </c>
      <c r="F685" s="10">
        <f>IF(C685&lt;&gt;"",MATCH($C685,ΣυνδΑθρ!$A$2:$A$100,0),IF(D685&lt;&gt;"",MATCH($D685,Υλικά!$B$3:$B$130,0),0))</f>
        <v>34</v>
      </c>
      <c r="G685" s="3">
        <v>300</v>
      </c>
      <c r="H685" s="16">
        <f>IF($C685&lt;&gt;"",$G685*INDEX(ΣυνδΑθρ!$B$2:$B$96,$F685,1)/INDEX(ΣυνδΑθρ!$J$2:$J$96,$F685,1),IF($D685&lt;&gt;"",$G685*INDEX(Υλικά!$G$3:$G$130,$F685,1)/INDEX(Υλικά!$E$3:$E$130,$F685,1),0))</f>
        <v>42.408749999999998</v>
      </c>
      <c r="I685" s="17">
        <f>IF($C685&lt;&gt;"",$G685*INDEX(ΣυνδΑθρ!$C$2:$C$100,$F685,1)/INDEX(ΣυνδΑθρ!$J$2:$J$96,$F685,1),IF($D685&lt;&gt;"",$G685*INDEX(Υλικά!$H$3:$H$130,$F685,1)/INDEX(Υλικά!$E$3:$E$130,$F685,1),0))</f>
        <v>11.234999999999999</v>
      </c>
      <c r="J685" s="18">
        <f>IF($C685&lt;&gt;"",$G685*INDEX(ΣυνδΑθρ!$D$2:$D$96,$F685,1)/INDEX(ΣυνδΑθρ!$J$2:$J$96,$F685,1),IF($D685&lt;&gt;"",$G685*INDEX(Υλικά!$I$3:$I$130,$F685,1)/INDEX(Υλικά!$E$3:$E$130,$F685,1),0))</f>
        <v>45.142499999999998</v>
      </c>
      <c r="K685" s="16">
        <f>$H685*Ref!$B$2</f>
        <v>169.63499999999999</v>
      </c>
      <c r="L685" s="17">
        <f>$I685*Ref!$B$3</f>
        <v>44.94</v>
      </c>
      <c r="M685" s="18">
        <f>$J685*Ref!$B$4</f>
        <v>406.28249999999997</v>
      </c>
      <c r="N685" s="18">
        <f>IF($C685&lt;&gt;"",0,IF($D685&lt;&gt;"",$G685*INDEX(Υλικά!$J$3:$J$130,$F685,1)/INDEX(Υλικά!$E$3:$E$130,$F685,1),0))</f>
        <v>0</v>
      </c>
      <c r="O685" s="19">
        <f t="shared" si="11"/>
        <v>620.85749999999996</v>
      </c>
      <c r="P685" s="3"/>
    </row>
    <row r="686" spans="1:16" x14ac:dyDescent="0.35">
      <c r="A686" s="15">
        <v>44246</v>
      </c>
      <c r="B686" s="7">
        <v>0.58333333333333337</v>
      </c>
      <c r="C686" s="3" t="s">
        <v>166</v>
      </c>
      <c r="D686" s="3"/>
      <c r="E686" s="3" t="str">
        <f>IF(C686&lt;&gt;"",INDEX(ΣυνδΑθρ!$I$2:$I$96,MATCH(C686,ΣυνδΑθρ!$A$2:$A$100,0),1),IF(D686&lt;&gt;"",INDEX(Υλικά!$D$3:$D$140,MATCH(D686,Υλικά!$B$3:$B$140,0),1),""))</f>
        <v>gr</v>
      </c>
      <c r="F686" s="10">
        <f>IF(C686&lt;&gt;"",MATCH($C686,ΣυνδΑθρ!$A$2:$A$100,0),IF(D686&lt;&gt;"",MATCH($D686,Υλικά!$B$3:$B$130,0),0))</f>
        <v>19</v>
      </c>
      <c r="G686" s="3">
        <v>100</v>
      </c>
      <c r="H686" s="16">
        <f>IF($C686&lt;&gt;"",$G686*INDEX(ΣυνδΑθρ!$B$2:$B$96,$F686,1)/INDEX(ΣυνδΑθρ!$J$2:$J$96,$F686,1),IF($D686&lt;&gt;"",$G686*INDEX(Υλικά!$G$3:$G$130,$F686,1)/INDEX(Υλικά!$E$3:$E$130,$F686,1),0))</f>
        <v>7.3071428571428569</v>
      </c>
      <c r="I686" s="17">
        <f>IF($C686&lt;&gt;"",$G686*INDEX(ΣυνδΑθρ!$C$2:$C$100,$F686,1)/INDEX(ΣυνδΑθρ!$J$2:$J$96,$F686,1),IF($D686&lt;&gt;"",$G686*INDEX(Υλικά!$H$3:$H$130,$F686,1)/INDEX(Υλικά!$E$3:$E$130,$F686,1),0))</f>
        <v>46.499999999999993</v>
      </c>
      <c r="J686" s="18">
        <f>IF($C686&lt;&gt;"",$G686*INDEX(ΣυνδΑθρ!$D$2:$D$96,$F686,1)/INDEX(ΣυνδΑθρ!$J$2:$J$96,$F686,1),IF($D686&lt;&gt;"",$G686*INDEX(Υλικά!$I$3:$I$130,$F686,1)/INDEX(Υλικά!$E$3:$E$130,$F686,1),0))</f>
        <v>0.83571428571428585</v>
      </c>
      <c r="K686" s="16">
        <f>$H686*Ref!$B$2</f>
        <v>29.228571428571428</v>
      </c>
      <c r="L686" s="17">
        <f>$I686*Ref!$B$3</f>
        <v>185.99999999999997</v>
      </c>
      <c r="M686" s="18">
        <f>$J686*Ref!$B$4</f>
        <v>7.5214285714285722</v>
      </c>
      <c r="N686" s="18">
        <f>IF($C686&lt;&gt;"",0,IF($D686&lt;&gt;"",$G686*INDEX(Υλικά!$J$3:$J$130,$F686,1)/INDEX(Υλικά!$E$3:$E$130,$F686,1),0))</f>
        <v>0</v>
      </c>
      <c r="O686" s="19">
        <f t="shared" si="11"/>
        <v>222.74999999999997</v>
      </c>
      <c r="P686" s="3"/>
    </row>
    <row r="687" spans="1:16" x14ac:dyDescent="0.35">
      <c r="A687" s="15">
        <v>44246</v>
      </c>
      <c r="B687" s="7">
        <v>0.75</v>
      </c>
      <c r="C687" s="3" t="s">
        <v>205</v>
      </c>
      <c r="D687" s="3"/>
      <c r="E687" s="3" t="str">
        <f>IF(C687&lt;&gt;"",INDEX(ΣυνδΑθρ!$I$2:$I$96,MATCH(C687,ΣυνδΑθρ!$A$2:$A$100,0),1),IF(D687&lt;&gt;"",INDEX(Υλικά!$D$3:$D$140,MATCH(D687,Υλικά!$B$3:$B$140,0),1),""))</f>
        <v>gr</v>
      </c>
      <c r="F687" s="10">
        <f>IF(C687&lt;&gt;"",MATCH($C687,ΣυνδΑθρ!$A$2:$A$100,0),IF(D687&lt;&gt;"",MATCH($D687,Υλικά!$B$3:$B$130,0),0))</f>
        <v>32</v>
      </c>
      <c r="G687" s="3">
        <v>50</v>
      </c>
      <c r="H687" s="16">
        <f>IF($C687&lt;&gt;"",$G687*INDEX(ΣυνδΑθρ!$B$2:$B$96,$F687,1)/INDEX(ΣυνδΑθρ!$J$2:$J$96,$F687,1),IF($D687&lt;&gt;"",$G687*INDEX(Υλικά!$G$3:$G$130,$F687,1)/INDEX(Υλικά!$E$3:$E$130,$F687,1),0))</f>
        <v>3.5335714285714284</v>
      </c>
      <c r="I687" s="17">
        <f>IF($C687&lt;&gt;"",$G687*INDEX(ΣυνδΑθρ!$C$2:$C$100,$F687,1)/INDEX(ΣυνδΑθρ!$J$2:$J$96,$F687,1),IF($D687&lt;&gt;"",$G687*INDEX(Υλικά!$H$3:$H$130,$F687,1)/INDEX(Υλικά!$E$3:$E$130,$F687,1),0))</f>
        <v>15.075714285714284</v>
      </c>
      <c r="J687" s="18">
        <f>IF($C687&lt;&gt;"",$G687*INDEX(ΣυνδΑθρ!$D$2:$D$96,$F687,1)/INDEX(ΣυνδΑθρ!$J$2:$J$96,$F687,1),IF($D687&lt;&gt;"",$G687*INDEX(Υλικά!$I$3:$I$130,$F687,1)/INDEX(Υλικά!$E$3:$E$130,$F687,1),0))</f>
        <v>4.1360714285714275</v>
      </c>
      <c r="K687" s="16">
        <f>$H687*Ref!$B$2</f>
        <v>14.134285714285713</v>
      </c>
      <c r="L687" s="17">
        <f>$I687*Ref!$B$3</f>
        <v>60.302857142857135</v>
      </c>
      <c r="M687" s="18">
        <f>$J687*Ref!$B$4</f>
        <v>37.224642857142847</v>
      </c>
      <c r="N687" s="18">
        <f>IF($C687&lt;&gt;"",0,IF($D687&lt;&gt;"",$G687*INDEX(Υλικά!$J$3:$J$130,$F687,1)/INDEX(Υλικά!$E$3:$E$130,$F687,1),0))</f>
        <v>0</v>
      </c>
      <c r="O687" s="19">
        <f t="shared" si="11"/>
        <v>111.66178571428568</v>
      </c>
      <c r="P687" s="3"/>
    </row>
    <row r="688" spans="1:16" x14ac:dyDescent="0.35">
      <c r="A688" s="15">
        <v>44246</v>
      </c>
      <c r="B688" s="7">
        <v>0.91666666666666663</v>
      </c>
      <c r="C688" s="3"/>
      <c r="D688" s="3" t="s">
        <v>32</v>
      </c>
      <c r="E688" s="3" t="str">
        <f>IF(C688&lt;&gt;"",INDEX(ΣυνδΑθρ!$I$2:$I$96,MATCH(C688,ΣυνδΑθρ!$A$2:$A$100,0),1),IF(D688&lt;&gt;"",INDEX(Υλικά!$D$3:$D$140,MATCH(D688,Υλικά!$B$3:$B$140,0),1),""))</f>
        <v>gr</v>
      </c>
      <c r="F688" s="10">
        <f>IF(C688&lt;&gt;"",MATCH($C688,ΣυνδΑθρ!$A$2:$A$100,0),IF(D688&lt;&gt;"",MATCH($D688,Υλικά!$B$3:$B$130,0),0))</f>
        <v>14</v>
      </c>
      <c r="G688" s="3">
        <v>180</v>
      </c>
      <c r="H688" s="16">
        <f>IF($C688&lt;&gt;"",$G688*INDEX(ΣυνδΑθρ!$B$2:$B$96,$F688,1)/INDEX(ΣυνδΑθρ!$J$2:$J$96,$F688,1),IF($D688&lt;&gt;"",$G688*INDEX(Υλικά!$G$3:$G$130,$F688,1)/INDEX(Υλικά!$E$3:$E$130,$F688,1),0))</f>
        <v>14.4</v>
      </c>
      <c r="I688" s="17">
        <f>IF($C688&lt;&gt;"",$G688*INDEX(ΣυνδΑθρ!$C$2:$C$100,$F688,1)/INDEX(ΣυνδΑθρ!$J$2:$J$96,$F688,1),IF($D688&lt;&gt;"",$G688*INDEX(Υλικά!$H$3:$H$130,$F688,1)/INDEX(Υλικά!$E$3:$E$130,$F688,1),0))</f>
        <v>7.2</v>
      </c>
      <c r="J688" s="18">
        <f>IF($C688&lt;&gt;"",$G688*INDEX(ΣυνδΑθρ!$D$2:$D$96,$F688,1)/INDEX(ΣυνδΑθρ!$J$2:$J$96,$F688,1),IF($D688&lt;&gt;"",$G688*INDEX(Υλικά!$I$3:$I$130,$F688,1)/INDEX(Υλικά!$E$3:$E$130,$F688,1),0))</f>
        <v>3.6</v>
      </c>
      <c r="K688" s="16">
        <f>$H688*Ref!$B$2</f>
        <v>57.6</v>
      </c>
      <c r="L688" s="17">
        <f>$I688*Ref!$B$3</f>
        <v>28.8</v>
      </c>
      <c r="M688" s="18">
        <f>$J688*Ref!$B$4</f>
        <v>32.4</v>
      </c>
      <c r="N688" s="18">
        <f>IF($C688&lt;&gt;"",0,IF($D688&lt;&gt;"",$G688*INDEX(Υλικά!$J$3:$J$130,$F688,1)/INDEX(Υλικά!$E$3:$E$130,$F688,1),0))</f>
        <v>0</v>
      </c>
      <c r="O688" s="19">
        <f t="shared" si="11"/>
        <v>118.80000000000001</v>
      </c>
      <c r="P688" s="3"/>
    </row>
    <row r="689" spans="1:16" x14ac:dyDescent="0.35">
      <c r="A689" s="15">
        <v>44246</v>
      </c>
      <c r="B689" s="7">
        <v>0.91666666666666663</v>
      </c>
      <c r="C689" s="3"/>
      <c r="D689" s="3" t="s">
        <v>187</v>
      </c>
      <c r="E689" s="3" t="str">
        <f>IF(C689&lt;&gt;"",INDEX(ΣυνδΑθρ!$I$2:$I$96,MATCH(C689,ΣυνδΑθρ!$A$2:$A$100,0),1),IF(D689&lt;&gt;"",INDEX(Υλικά!$D$3:$D$140,MATCH(D689,Υλικά!$B$3:$B$140,0),1),""))</f>
        <v>gr</v>
      </c>
      <c r="F689" s="10">
        <f>IF(C689&lt;&gt;"",MATCH($C689,ΣυνδΑθρ!$A$2:$A$100,0),IF(D689&lt;&gt;"",MATCH($D689,Υλικά!$B$3:$B$130,0),0))</f>
        <v>84</v>
      </c>
      <c r="G689" s="3">
        <v>150</v>
      </c>
      <c r="H689" s="16">
        <f>IF($C689&lt;&gt;"",$G689*INDEX(ΣυνδΑθρ!$B$2:$B$96,$F689,1)/INDEX(ΣυνδΑθρ!$J$2:$J$96,$F689,1),IF($D689&lt;&gt;"",$G689*INDEX(Υλικά!$G$3:$G$130,$F689,1)/INDEX(Υλικά!$E$3:$E$130,$F689,1),0))</f>
        <v>1.05</v>
      </c>
      <c r="I689" s="17">
        <f>IF($C689&lt;&gt;"",$G689*INDEX(ΣυνδΑθρ!$C$2:$C$100,$F689,1)/INDEX(ΣυνδΑθρ!$J$2:$J$96,$F689,1),IF($D689&lt;&gt;"",$G689*INDEX(Υλικά!$H$3:$H$130,$F689,1)/INDEX(Υλικά!$E$3:$E$130,$F689,1),0))</f>
        <v>18</v>
      </c>
      <c r="J689" s="18">
        <f>IF($C689&lt;&gt;"",$G689*INDEX(ΣυνδΑθρ!$D$2:$D$96,$F689,1)/INDEX(ΣυνδΑθρ!$J$2:$J$96,$F689,1),IF($D689&lt;&gt;"",$G689*INDEX(Υλικά!$I$3:$I$130,$F689,1)/INDEX(Υλικά!$E$3:$E$130,$F689,1),0))</f>
        <v>0.3</v>
      </c>
      <c r="K689" s="16">
        <f>$H689*Ref!$B$2</f>
        <v>4.2</v>
      </c>
      <c r="L689" s="17">
        <f>$I689*Ref!$B$3</f>
        <v>72</v>
      </c>
      <c r="M689" s="18">
        <f>$J689*Ref!$B$4</f>
        <v>2.6999999999999997</v>
      </c>
      <c r="N689" s="18">
        <f>IF($C689&lt;&gt;"",0,IF($D689&lt;&gt;"",$G689*INDEX(Υλικά!$J$3:$J$130,$F689,1)/INDEX(Υλικά!$E$3:$E$130,$F689,1),0))</f>
        <v>0</v>
      </c>
      <c r="O689" s="19">
        <f t="shared" si="11"/>
        <v>78.900000000000006</v>
      </c>
      <c r="P689" s="3"/>
    </row>
    <row r="690" spans="1:16" x14ac:dyDescent="0.35">
      <c r="A690" s="15">
        <v>44247</v>
      </c>
      <c r="B690" s="7">
        <v>0.375</v>
      </c>
      <c r="C690" s="3"/>
      <c r="D690" s="3" t="s">
        <v>58</v>
      </c>
      <c r="E690" s="3" t="str">
        <f>IF(C690&lt;&gt;"",INDEX(ΣυνδΑθρ!$I$2:$I$96,MATCH(C690,ΣυνδΑθρ!$A$2:$A$100,0),1),IF(D690&lt;&gt;"",INDEX(Υλικά!$D$3:$D$140,MATCH(D690,Υλικά!$B$3:$B$140,0),1),""))</f>
        <v>gr</v>
      </c>
      <c r="F690" s="10">
        <f>IF(C690&lt;&gt;"",MATCH($C690,ΣυνδΑθρ!$A$2:$A$100,0),IF(D690&lt;&gt;"",MATCH($D690,Υλικά!$B$3:$B$130,0),0))</f>
        <v>12</v>
      </c>
      <c r="G690" s="3">
        <v>250</v>
      </c>
      <c r="H690" s="16">
        <f>IF($C690&lt;&gt;"",$G690*INDEX(ΣυνδΑθρ!$B$2:$B$96,$F690,1)/INDEX(ΣυνδΑθρ!$J$2:$J$96,$F690,1),IF($D690&lt;&gt;"",$G690*INDEX(Υλικά!$G$3:$G$130,$F690,1)/INDEX(Υλικά!$E$3:$E$130,$F690,1),0))</f>
        <v>8.25</v>
      </c>
      <c r="I690" s="17">
        <f>IF($C690&lt;&gt;"",$G690*INDEX(ΣυνδΑθρ!$C$2:$C$100,$F690,1)/INDEX(ΣυνδΑθρ!$J$2:$J$96,$F690,1),IF($D690&lt;&gt;"",$G690*INDEX(Υλικά!$H$3:$H$130,$F690,1)/INDEX(Υλικά!$E$3:$E$130,$F690,1),0))</f>
        <v>11.75</v>
      </c>
      <c r="J690" s="18">
        <f>IF($C690&lt;&gt;"",$G690*INDEX(ΣυνδΑθρ!$D$2:$D$96,$F690,1)/INDEX(ΣυνδΑθρ!$J$2:$J$96,$F690,1),IF($D690&lt;&gt;"",$G690*INDEX(Υλικά!$I$3:$I$130,$F690,1)/INDEX(Υλικά!$E$3:$E$130,$F690,1),0))</f>
        <v>3.75</v>
      </c>
      <c r="K690" s="16">
        <f>$H690*Ref!$B$2</f>
        <v>33</v>
      </c>
      <c r="L690" s="17">
        <f>$I690*Ref!$B$3</f>
        <v>47</v>
      </c>
      <c r="M690" s="18">
        <f>$J690*Ref!$B$4</f>
        <v>33.75</v>
      </c>
      <c r="N690" s="18">
        <f>IF($C690&lt;&gt;"",0,IF($D690&lt;&gt;"",$G690*INDEX(Υλικά!$J$3:$J$130,$F690,1)/INDEX(Υλικά!$E$3:$E$130,$F690,1),0))</f>
        <v>0</v>
      </c>
      <c r="O690" s="19">
        <f t="shared" si="11"/>
        <v>113.75</v>
      </c>
      <c r="P690" s="3"/>
    </row>
    <row r="691" spans="1:16" x14ac:dyDescent="0.35">
      <c r="A691" s="15">
        <v>44247</v>
      </c>
      <c r="B691" s="7">
        <v>0.375</v>
      </c>
      <c r="C691" s="3" t="s">
        <v>166</v>
      </c>
      <c r="D691" s="3"/>
      <c r="E691" s="3" t="str">
        <f>IF(C691&lt;&gt;"",INDEX(ΣυνδΑθρ!$I$2:$I$96,MATCH(C691,ΣυνδΑθρ!$A$2:$A$100,0),1),IF(D691&lt;&gt;"",INDEX(Υλικά!$D$3:$D$140,MATCH(D691,Υλικά!$B$3:$B$140,0),1),""))</f>
        <v>gr</v>
      </c>
      <c r="F691" s="10">
        <f>IF(C691&lt;&gt;"",MATCH($C691,ΣυνδΑθρ!$A$2:$A$100,0),IF(D691&lt;&gt;"",MATCH($D691,Υλικά!$B$3:$B$130,0),0))</f>
        <v>19</v>
      </c>
      <c r="G691" s="3">
        <v>80</v>
      </c>
      <c r="H691" s="16">
        <f>IF($C691&lt;&gt;"",$G691*INDEX(ΣυνδΑθρ!$B$2:$B$96,$F691,1)/INDEX(ΣυνδΑθρ!$J$2:$J$96,$F691,1),IF($D691&lt;&gt;"",$G691*INDEX(Υλικά!$G$3:$G$130,$F691,1)/INDEX(Υλικά!$E$3:$E$130,$F691,1),0))</f>
        <v>5.8457142857142861</v>
      </c>
      <c r="I691" s="17">
        <f>IF($C691&lt;&gt;"",$G691*INDEX(ΣυνδΑθρ!$C$2:$C$100,$F691,1)/INDEX(ΣυνδΑθρ!$J$2:$J$96,$F691,1),IF($D691&lt;&gt;"",$G691*INDEX(Υλικά!$H$3:$H$130,$F691,1)/INDEX(Υλικά!$E$3:$E$130,$F691,1),0))</f>
        <v>37.199999999999996</v>
      </c>
      <c r="J691" s="18">
        <f>IF($C691&lt;&gt;"",$G691*INDEX(ΣυνδΑθρ!$D$2:$D$96,$F691,1)/INDEX(ΣυνδΑθρ!$J$2:$J$96,$F691,1),IF($D691&lt;&gt;"",$G691*INDEX(Υλικά!$I$3:$I$130,$F691,1)/INDEX(Υλικά!$E$3:$E$130,$F691,1),0))</f>
        <v>0.66857142857142871</v>
      </c>
      <c r="K691" s="16">
        <f>$H691*Ref!$B$2</f>
        <v>23.382857142857144</v>
      </c>
      <c r="L691" s="17">
        <f>$I691*Ref!$B$3</f>
        <v>148.79999999999998</v>
      </c>
      <c r="M691" s="18">
        <f>$J691*Ref!$B$4</f>
        <v>6.0171428571428587</v>
      </c>
      <c r="N691" s="18">
        <f>IF($C691&lt;&gt;"",0,IF($D691&lt;&gt;"",$G691*INDEX(Υλικά!$J$3:$J$130,$F691,1)/INDEX(Υλικά!$E$3:$E$130,$F691,1),0))</f>
        <v>0</v>
      </c>
      <c r="O691" s="19">
        <f t="shared" si="11"/>
        <v>178.2</v>
      </c>
      <c r="P691" s="3"/>
    </row>
    <row r="692" spans="1:16" x14ac:dyDescent="0.35">
      <c r="A692" s="15">
        <v>44247</v>
      </c>
      <c r="B692" s="7">
        <v>0.375</v>
      </c>
      <c r="C692" s="3"/>
      <c r="D692" s="3" t="s">
        <v>21</v>
      </c>
      <c r="E692" s="3" t="str">
        <f>IF(C692&lt;&gt;"",INDEX(ΣυνδΑθρ!$I$2:$I$96,MATCH(C692,ΣυνδΑθρ!$A$2:$A$100,0),1),IF(D692&lt;&gt;"",INDEX(Υλικά!$D$3:$D$140,MATCH(D692,Υλικά!$B$3:$B$140,0),1),""))</f>
        <v>pc</v>
      </c>
      <c r="F692" s="10">
        <f>IF(C692&lt;&gt;"",MATCH($C692,ΣυνδΑθρ!$A$2:$A$100,0),IF(D692&lt;&gt;"",MATCH($D692,Υλικά!$B$3:$B$130,0),0))</f>
        <v>11</v>
      </c>
      <c r="G692" s="3">
        <v>2</v>
      </c>
      <c r="H692" s="16">
        <f>IF($C692&lt;&gt;"",$G692*INDEX(ΣυνδΑθρ!$B$2:$B$96,$F692,1)/INDEX(ΣυνδΑθρ!$J$2:$J$96,$F692,1),IF($D692&lt;&gt;"",$G692*INDEX(Υλικά!$G$3:$G$130,$F692,1)/INDEX(Υλικά!$E$3:$E$130,$F692,1),0))</f>
        <v>15.6</v>
      </c>
      <c r="I692" s="17">
        <f>IF($C692&lt;&gt;"",$G692*INDEX(ΣυνδΑθρ!$C$2:$C$100,$F692,1)/INDEX(ΣυνδΑθρ!$J$2:$J$96,$F692,1),IF($D692&lt;&gt;"",$G692*INDEX(Υλικά!$H$3:$H$130,$F692,1)/INDEX(Υλικά!$E$3:$E$130,$F692,1),0))</f>
        <v>1.32</v>
      </c>
      <c r="J692" s="18">
        <f>IF($C692&lt;&gt;"",$G692*INDEX(ΣυνδΑθρ!$D$2:$D$96,$F692,1)/INDEX(ΣυνδΑθρ!$J$2:$J$96,$F692,1),IF($D692&lt;&gt;"",$G692*INDEX(Υλικά!$I$3:$I$130,$F692,1)/INDEX(Υλικά!$E$3:$E$130,$F692,1),0))</f>
        <v>13.2</v>
      </c>
      <c r="K692" s="16">
        <f>$H692*Ref!$B$2</f>
        <v>62.4</v>
      </c>
      <c r="L692" s="17">
        <f>$I692*Ref!$B$3</f>
        <v>5.28</v>
      </c>
      <c r="M692" s="18">
        <f>$J692*Ref!$B$4</f>
        <v>118.8</v>
      </c>
      <c r="N692" s="18">
        <f>IF($C692&lt;&gt;"",0,IF($D692&lt;&gt;"",$G692*INDEX(Υλικά!$J$3:$J$130,$F692,1)/INDEX(Υλικά!$E$3:$E$130,$F692,1),0))</f>
        <v>0</v>
      </c>
      <c r="O692" s="19">
        <f t="shared" si="11"/>
        <v>186.48</v>
      </c>
      <c r="P692" s="3"/>
    </row>
    <row r="693" spans="1:16" x14ac:dyDescent="0.35">
      <c r="A693" s="15">
        <v>44247</v>
      </c>
      <c r="B693" s="7">
        <v>0.375</v>
      </c>
      <c r="C693" s="3"/>
      <c r="D693" s="3" t="s">
        <v>158</v>
      </c>
      <c r="E693" s="3" t="str">
        <f>IF(C693&lt;&gt;"",INDEX(ΣυνδΑθρ!$I$2:$I$96,MATCH(C693,ΣυνδΑθρ!$A$2:$A$100,0),1),IF(D693&lt;&gt;"",INDEX(Υλικά!$D$3:$D$140,MATCH(D693,Υλικά!$B$3:$B$140,0),1),""))</f>
        <v>gr</v>
      </c>
      <c r="F693" s="10">
        <f>IF(C693&lt;&gt;"",MATCH($C693,ΣυνδΑθρ!$A$2:$A$100,0),IF(D693&lt;&gt;"",MATCH($D693,Υλικά!$B$3:$B$130,0),0))</f>
        <v>65</v>
      </c>
      <c r="G693" s="3">
        <v>25</v>
      </c>
      <c r="H693" s="16">
        <f>IF($C693&lt;&gt;"",$G693*INDEX(ΣυνδΑθρ!$B$2:$B$96,$F693,1)/INDEX(ΣυνδΑθρ!$J$2:$J$96,$F693,1),IF($D693&lt;&gt;"",$G693*INDEX(Υλικά!$G$3:$G$130,$F693,1)/INDEX(Υλικά!$E$3:$E$130,$F693,1),0))</f>
        <v>7.5</v>
      </c>
      <c r="I693" s="17">
        <f>IF($C693&lt;&gt;"",$G693*INDEX(ΣυνδΑθρ!$C$2:$C$100,$F693,1)/INDEX(ΣυνδΑθρ!$J$2:$J$96,$F693,1),IF($D693&lt;&gt;"",$G693*INDEX(Υλικά!$H$3:$H$130,$F693,1)/INDEX(Υλικά!$E$3:$E$130,$F693,1),0))</f>
        <v>0</v>
      </c>
      <c r="J693" s="18">
        <f>IF($C693&lt;&gt;"",$G693*INDEX(ΣυνδΑθρ!$D$2:$D$96,$F693,1)/INDEX(ΣυνδΑθρ!$J$2:$J$96,$F693,1),IF($D693&lt;&gt;"",$G693*INDEX(Υλικά!$I$3:$I$130,$F693,1)/INDEX(Υλικά!$E$3:$E$130,$F693,1),0))</f>
        <v>8.5</v>
      </c>
      <c r="K693" s="16">
        <f>$H693*Ref!$B$2</f>
        <v>30</v>
      </c>
      <c r="L693" s="17">
        <f>$I693*Ref!$B$3</f>
        <v>0</v>
      </c>
      <c r="M693" s="18">
        <f>$J693*Ref!$B$4</f>
        <v>76.5</v>
      </c>
      <c r="N693" s="18">
        <f>IF($C693&lt;&gt;"",0,IF($D693&lt;&gt;"",$G693*INDEX(Υλικά!$J$3:$J$130,$F693,1)/INDEX(Υλικά!$E$3:$E$130,$F693,1),0))</f>
        <v>0</v>
      </c>
      <c r="O693" s="19">
        <f t="shared" si="11"/>
        <v>106.5</v>
      </c>
      <c r="P693" s="3"/>
    </row>
    <row r="694" spans="1:16" x14ac:dyDescent="0.35">
      <c r="A694" s="15">
        <v>44247</v>
      </c>
      <c r="B694" s="7">
        <v>0.60416666666666663</v>
      </c>
      <c r="C694" s="3"/>
      <c r="D694" s="3" t="s">
        <v>80</v>
      </c>
      <c r="E694" s="3" t="str">
        <f>IF(C694&lt;&gt;"",INDEX(ΣυνδΑθρ!$I$2:$I$96,MATCH(C694,ΣυνδΑθρ!$A$2:$A$100,0),1),IF(D694&lt;&gt;"",INDEX(Υλικά!$D$3:$D$140,MATCH(D694,Υλικά!$B$3:$B$140,0),1),""))</f>
        <v>gr</v>
      </c>
      <c r="F694" s="10">
        <f>IF(C694&lt;&gt;"",MATCH($C694,ΣυνδΑθρ!$A$2:$A$100,0),IF(D694&lt;&gt;"",MATCH($D694,Υλικά!$B$3:$B$130,0),0))</f>
        <v>32</v>
      </c>
      <c r="G694" s="3">
        <v>150</v>
      </c>
      <c r="H694" s="16">
        <f>IF($C694&lt;&gt;"",$G694*INDEX(ΣυνδΑθρ!$B$2:$B$96,$F694,1)/INDEX(ΣυνδΑθρ!$J$2:$J$96,$F694,1),IF($D694&lt;&gt;"",$G694*INDEX(Υλικά!$G$3:$G$130,$F694,1)/INDEX(Υλικά!$E$3:$E$130,$F694,1),0))</f>
        <v>46.5</v>
      </c>
      <c r="I694" s="17">
        <f>IF($C694&lt;&gt;"",$G694*INDEX(ΣυνδΑθρ!$C$2:$C$100,$F694,1)/INDEX(ΣυνδΑθρ!$J$2:$J$96,$F694,1),IF($D694&lt;&gt;"",$G694*INDEX(Υλικά!$H$3:$H$130,$F694,1)/INDEX(Υλικά!$E$3:$E$130,$F694,1),0))</f>
        <v>0</v>
      </c>
      <c r="J694" s="18">
        <f>IF($C694&lt;&gt;"",$G694*INDEX(ΣυνδΑθρ!$D$2:$D$96,$F694,1)/INDEX(ΣυνδΑθρ!$J$2:$J$96,$F694,1),IF($D694&lt;&gt;"",$G694*INDEX(Υλικά!$I$3:$I$130,$F694,1)/INDEX(Υλικά!$E$3:$E$130,$F694,1),0))</f>
        <v>5.4</v>
      </c>
      <c r="K694" s="16">
        <f>$H694*Ref!$B$2</f>
        <v>186</v>
      </c>
      <c r="L694" s="17">
        <f>$I694*Ref!$B$3</f>
        <v>0</v>
      </c>
      <c r="M694" s="18">
        <f>$J694*Ref!$B$4</f>
        <v>48.6</v>
      </c>
      <c r="N694" s="18">
        <f>IF($C694&lt;&gt;"",0,IF($D694&lt;&gt;"",$G694*INDEX(Υλικά!$J$3:$J$130,$F694,1)/INDEX(Υλικά!$E$3:$E$130,$F694,1),0))</f>
        <v>0</v>
      </c>
      <c r="O694" s="19">
        <f t="shared" si="11"/>
        <v>234.6</v>
      </c>
      <c r="P694" s="3"/>
    </row>
    <row r="695" spans="1:16" x14ac:dyDescent="0.35">
      <c r="A695" s="15">
        <v>44247</v>
      </c>
      <c r="B695" s="7">
        <v>0.60416666666666663</v>
      </c>
      <c r="C695" s="3"/>
      <c r="D695" s="3" t="s">
        <v>148</v>
      </c>
      <c r="E695" s="3" t="str">
        <f>IF(C695&lt;&gt;"",INDEX(ΣυνδΑθρ!$I$2:$I$96,MATCH(C695,ΣυνδΑθρ!$A$2:$A$100,0),1),IF(D695&lt;&gt;"",INDEX(Υλικά!$D$3:$D$140,MATCH(D695,Υλικά!$B$3:$B$140,0),1),""))</f>
        <v>gr</v>
      </c>
      <c r="F695" s="10">
        <f>IF(C695&lt;&gt;"",MATCH($C695,ΣυνδΑθρ!$A$2:$A$100,0),IF(D695&lt;&gt;"",MATCH($D695,Υλικά!$B$3:$B$130,0),0))</f>
        <v>59</v>
      </c>
      <c r="G695" s="3">
        <v>200</v>
      </c>
      <c r="H695" s="16">
        <f>IF($C695&lt;&gt;"",$G695*INDEX(ΣυνδΑθρ!$B$2:$B$96,$F695,1)/INDEX(ΣυνδΑθρ!$J$2:$J$96,$F695,1),IF($D695&lt;&gt;"",$G695*INDEX(Υλικά!$G$3:$G$130,$F695,1)/INDEX(Υλικά!$E$3:$E$130,$F695,1),0))</f>
        <v>2.6</v>
      </c>
      <c r="I695" s="17">
        <f>IF($C695&lt;&gt;"",$G695*INDEX(ΣυνδΑθρ!$C$2:$C$100,$F695,1)/INDEX(ΣυνδΑθρ!$J$2:$J$96,$F695,1),IF($D695&lt;&gt;"",$G695*INDEX(Υλικά!$H$3:$H$130,$F695,1)/INDEX(Υλικά!$E$3:$E$130,$F695,1),0))</f>
        <v>12</v>
      </c>
      <c r="J695" s="18">
        <f>IF($C695&lt;&gt;"",$G695*INDEX(ΣυνδΑθρ!$D$2:$D$96,$F695,1)/INDEX(ΣυνδΑθρ!$J$2:$J$96,$F695,1),IF($D695&lt;&gt;"",$G695*INDEX(Υλικά!$I$3:$I$130,$F695,1)/INDEX(Υλικά!$E$3:$E$130,$F695,1),0))</f>
        <v>0</v>
      </c>
      <c r="K695" s="16">
        <f>$H695*Ref!$B$2</f>
        <v>10.4</v>
      </c>
      <c r="L695" s="17">
        <f>$I695*Ref!$B$3</f>
        <v>48</v>
      </c>
      <c r="M695" s="18">
        <f>$J695*Ref!$B$4</f>
        <v>0</v>
      </c>
      <c r="N695" s="18">
        <f>IF($C695&lt;&gt;"",0,IF($D695&lt;&gt;"",$G695*INDEX(Υλικά!$J$3:$J$130,$F695,1)/INDEX(Υλικά!$E$3:$E$130,$F695,1),0))</f>
        <v>0</v>
      </c>
      <c r="O695" s="19">
        <f t="shared" si="11"/>
        <v>58.4</v>
      </c>
      <c r="P695" s="3"/>
    </row>
    <row r="696" spans="1:16" x14ac:dyDescent="0.35">
      <c r="A696" s="15">
        <v>44247</v>
      </c>
      <c r="B696" s="7">
        <v>0.60416666666666696</v>
      </c>
      <c r="C696" s="3"/>
      <c r="D696" s="3" t="s">
        <v>8</v>
      </c>
      <c r="E696" s="3" t="str">
        <f>IF(C696&lt;&gt;"",INDEX(ΣυνδΑθρ!$I$2:$I$96,MATCH(C696,ΣυνδΑθρ!$A$2:$A$100,0),1),IF(D696&lt;&gt;"",INDEX(Υλικά!$D$3:$D$140,MATCH(D696,Υλικά!$B$3:$B$140,0),1),""))</f>
        <v>gr</v>
      </c>
      <c r="F696" s="10">
        <f>IF(C696&lt;&gt;"",MATCH($C696,ΣυνδΑθρ!$A$2:$A$100,0),IF(D696&lt;&gt;"",MATCH($D696,Υλικά!$B$3:$B$130,0),0))</f>
        <v>3</v>
      </c>
      <c r="G696" s="3">
        <v>5</v>
      </c>
      <c r="H696" s="16">
        <f>IF($C696&lt;&gt;"",$G696*INDEX(ΣυνδΑθρ!$B$2:$B$96,$F696,1)/INDEX(ΣυνδΑθρ!$J$2:$J$96,$F696,1),IF($D696&lt;&gt;"",$G696*INDEX(Υλικά!$G$3:$G$130,$F696,1)/INDEX(Υλικά!$E$3:$E$130,$F696,1),0))</f>
        <v>0</v>
      </c>
      <c r="I696" s="17">
        <f>IF($C696&lt;&gt;"",$G696*INDEX(ΣυνδΑθρ!$C$2:$C$100,$F696,1)/INDEX(ΣυνδΑθρ!$J$2:$J$96,$F696,1),IF($D696&lt;&gt;"",$G696*INDEX(Υλικά!$H$3:$H$130,$F696,1)/INDEX(Υλικά!$E$3:$E$130,$F696,1),0))</f>
        <v>0</v>
      </c>
      <c r="J696" s="18">
        <f>IF($C696&lt;&gt;"",$G696*INDEX(ΣυνδΑθρ!$D$2:$D$96,$F696,1)/INDEX(ΣυνδΑθρ!$J$2:$J$96,$F696,1),IF($D696&lt;&gt;"",$G696*INDEX(Υλικά!$I$3:$I$130,$F696,1)/INDEX(Υλικά!$E$3:$E$130,$F696,1),0))</f>
        <v>4.665</v>
      </c>
      <c r="K696" s="16">
        <f>$H696*Ref!$B$2</f>
        <v>0</v>
      </c>
      <c r="L696" s="17">
        <f>$I696*Ref!$B$3</f>
        <v>0</v>
      </c>
      <c r="M696" s="18">
        <f>$J696*Ref!$B$4</f>
        <v>41.984999999999999</v>
      </c>
      <c r="N696" s="18">
        <f>IF($C696&lt;&gt;"",0,IF($D696&lt;&gt;"",$G696*INDEX(Υλικά!$J$3:$J$130,$F696,1)/INDEX(Υλικά!$E$3:$E$130,$F696,1),0))</f>
        <v>0</v>
      </c>
      <c r="O696" s="19">
        <f t="shared" si="11"/>
        <v>41.984999999999999</v>
      </c>
      <c r="P696" s="3"/>
    </row>
    <row r="697" spans="1:16" x14ac:dyDescent="0.35">
      <c r="A697" s="15">
        <v>44247</v>
      </c>
      <c r="B697" s="7">
        <v>0.67708333333333337</v>
      </c>
      <c r="C697" s="3" t="s">
        <v>205</v>
      </c>
      <c r="D697" s="3"/>
      <c r="E697" s="3" t="str">
        <f>IF(C697&lt;&gt;"",INDEX(ΣυνδΑθρ!$I$2:$I$96,MATCH(C697,ΣυνδΑθρ!$A$2:$A$100,0),1),IF(D697&lt;&gt;"",INDEX(Υλικά!$D$3:$D$140,MATCH(D697,Υλικά!$B$3:$B$140,0),1),""))</f>
        <v>gr</v>
      </c>
      <c r="F697" s="10">
        <f>IF(C697&lt;&gt;"",MATCH($C697,ΣυνδΑθρ!$A$2:$A$100,0),IF(D697&lt;&gt;"",MATCH($D697,Υλικά!$B$3:$B$130,0),0))</f>
        <v>32</v>
      </c>
      <c r="G697" s="3">
        <v>50</v>
      </c>
      <c r="H697" s="16">
        <f>IF($C697&lt;&gt;"",$G697*INDEX(ΣυνδΑθρ!$B$2:$B$96,$F697,1)/INDEX(ΣυνδΑθρ!$J$2:$J$96,$F697,1),IF($D697&lt;&gt;"",$G697*INDEX(Υλικά!$G$3:$G$130,$F697,1)/INDEX(Υλικά!$E$3:$E$130,$F697,1),0))</f>
        <v>3.5335714285714284</v>
      </c>
      <c r="I697" s="17">
        <f>IF($C697&lt;&gt;"",$G697*INDEX(ΣυνδΑθρ!$C$2:$C$100,$F697,1)/INDEX(ΣυνδΑθρ!$J$2:$J$96,$F697,1),IF($D697&lt;&gt;"",$G697*INDEX(Υλικά!$H$3:$H$130,$F697,1)/INDEX(Υλικά!$E$3:$E$130,$F697,1),0))</f>
        <v>15.075714285714284</v>
      </c>
      <c r="J697" s="18">
        <f>IF($C697&lt;&gt;"",$G697*INDEX(ΣυνδΑθρ!$D$2:$D$96,$F697,1)/INDEX(ΣυνδΑθρ!$J$2:$J$96,$F697,1),IF($D697&lt;&gt;"",$G697*INDEX(Υλικά!$I$3:$I$130,$F697,1)/INDEX(Υλικά!$E$3:$E$130,$F697,1),0))</f>
        <v>4.1360714285714275</v>
      </c>
      <c r="K697" s="16">
        <f>$H697*Ref!$B$2</f>
        <v>14.134285714285713</v>
      </c>
      <c r="L697" s="17">
        <f>$I697*Ref!$B$3</f>
        <v>60.302857142857135</v>
      </c>
      <c r="M697" s="18">
        <f>$J697*Ref!$B$4</f>
        <v>37.224642857142847</v>
      </c>
      <c r="N697" s="18">
        <f>IF($C697&lt;&gt;"",0,IF($D697&lt;&gt;"",$G697*INDEX(Υλικά!$J$3:$J$130,$F697,1)/INDEX(Υλικά!$E$3:$E$130,$F697,1),0))</f>
        <v>0</v>
      </c>
      <c r="O697" s="19">
        <f t="shared" si="11"/>
        <v>111.66178571428568</v>
      </c>
      <c r="P697" s="3"/>
    </row>
    <row r="698" spans="1:16" x14ac:dyDescent="0.35">
      <c r="A698" s="15">
        <v>44247</v>
      </c>
      <c r="B698" s="7">
        <v>0.85416666666666663</v>
      </c>
      <c r="C698" s="3" t="s">
        <v>157</v>
      </c>
      <c r="D698" s="3"/>
      <c r="E698" s="3" t="str">
        <f>IF(C698&lt;&gt;"",INDEX(ΣυνδΑθρ!$I$2:$I$96,MATCH(C698,ΣυνδΑθρ!$A$2:$A$100,0),1),IF(D698&lt;&gt;"",INDEX(Υλικά!$D$3:$D$140,MATCH(D698,Υλικά!$B$3:$B$140,0),1),""))</f>
        <v>gr</v>
      </c>
      <c r="F698" s="10">
        <f>IF(C698&lt;&gt;"",MATCH($C698,ΣυνδΑθρ!$A$2:$A$100,0),IF(D698&lt;&gt;"",MATCH($D698,Υλικά!$B$3:$B$130,0),0))</f>
        <v>17</v>
      </c>
      <c r="G698" s="3">
        <v>500</v>
      </c>
      <c r="H698" s="16">
        <f>IF($C698&lt;&gt;"",$G698*INDEX(ΣυνδΑθρ!$B$2:$B$96,$F698,1)/INDEX(ΣυνδΑθρ!$J$2:$J$96,$F698,1),IF($D698&lt;&gt;"",$G698*INDEX(Υλικά!$G$3:$G$130,$F698,1)/INDEX(Υλικά!$E$3:$E$130,$F698,1),0))</f>
        <v>8.9452054794520528</v>
      </c>
      <c r="I698" s="17">
        <f>IF($C698&lt;&gt;"",$G698*INDEX(ΣυνδΑθρ!$C$2:$C$100,$F698,1)/INDEX(ΣυνδΑθρ!$J$2:$J$96,$F698,1),IF($D698&lt;&gt;"",$G698*INDEX(Υλικά!$H$3:$H$130,$F698,1)/INDEX(Υλικά!$E$3:$E$130,$F698,1),0))</f>
        <v>26.760273972602739</v>
      </c>
      <c r="J698" s="18">
        <f>IF($C698&lt;&gt;"",$G698*INDEX(ΣυνδΑθρ!$D$2:$D$96,$F698,1)/INDEX(ΣυνδΑθρ!$J$2:$J$96,$F698,1),IF($D698&lt;&gt;"",$G698*INDEX(Υλικά!$I$3:$I$130,$F698,1)/INDEX(Υλικά!$E$3:$E$130,$F698,1),0))</f>
        <v>7.3287671232876717</v>
      </c>
      <c r="K698" s="16">
        <f>$H698*Ref!$B$2</f>
        <v>35.780821917808211</v>
      </c>
      <c r="L698" s="17">
        <f>$I698*Ref!$B$3</f>
        <v>107.04109589041096</v>
      </c>
      <c r="M698" s="18">
        <f>$J698*Ref!$B$4</f>
        <v>65.958904109589042</v>
      </c>
      <c r="N698" s="18">
        <f>IF($C698&lt;&gt;"",0,IF($D698&lt;&gt;"",$G698*INDEX(Υλικά!$J$3:$J$130,$F698,1)/INDEX(Υλικά!$E$3:$E$130,$F698,1),0))</f>
        <v>0</v>
      </c>
      <c r="O698" s="19">
        <f t="shared" si="11"/>
        <v>208.7808219178082</v>
      </c>
      <c r="P698" s="3"/>
    </row>
    <row r="699" spans="1:16" x14ac:dyDescent="0.35">
      <c r="A699" s="15">
        <v>44247</v>
      </c>
      <c r="B699" s="7">
        <v>0.95833333333333337</v>
      </c>
      <c r="C699" s="3"/>
      <c r="D699" s="3" t="s">
        <v>155</v>
      </c>
      <c r="E699" s="3" t="str">
        <f>IF(C699&lt;&gt;"",INDEX(ΣυνδΑθρ!$I$2:$I$96,MATCH(C699,ΣυνδΑθρ!$A$2:$A$100,0),1),IF(D699&lt;&gt;"",INDEX(Υλικά!$D$3:$D$140,MATCH(D699,Υλικά!$B$3:$B$140,0),1),""))</f>
        <v>gr</v>
      </c>
      <c r="F699" s="10">
        <f>IF(C699&lt;&gt;"",MATCH($C699,ΣυνδΑθρ!$A$2:$A$100,0),IF(D699&lt;&gt;"",MATCH($D699,Υλικά!$B$3:$B$130,0),0))</f>
        <v>63</v>
      </c>
      <c r="G699" s="3">
        <v>110</v>
      </c>
      <c r="H699" s="16">
        <f>IF($C699&lt;&gt;"",$G699*INDEX(ΣυνδΑθρ!$B$2:$B$96,$F699,1)/INDEX(ΣυνδΑθρ!$J$2:$J$96,$F699,1),IF($D699&lt;&gt;"",$G699*INDEX(Υλικά!$G$3:$G$130,$F699,1)/INDEX(Υλικά!$E$3:$E$130,$F699,1),0))</f>
        <v>1.2100000000000002</v>
      </c>
      <c r="I699" s="17">
        <f>IF($C699&lt;&gt;"",$G699*INDEX(ΣυνδΑθρ!$C$2:$C$100,$F699,1)/INDEX(ΣυνδΑθρ!$J$2:$J$96,$F699,1),IF($D699&lt;&gt;"",$G699*INDEX(Υλικά!$H$3:$H$130,$F699,1)/INDEX(Υλικά!$E$3:$E$130,$F699,1),0))</f>
        <v>25.08</v>
      </c>
      <c r="J699" s="18">
        <f>IF($C699&lt;&gt;"",$G699*INDEX(ΣυνδΑθρ!$D$2:$D$96,$F699,1)/INDEX(ΣυνδΑθρ!$J$2:$J$96,$F699,1),IF($D699&lt;&gt;"",$G699*INDEX(Υλικά!$I$3:$I$130,$F699,1)/INDEX(Υλικά!$E$3:$E$130,$F699,1),0))</f>
        <v>0.33</v>
      </c>
      <c r="K699" s="16">
        <f>$H699*Ref!$B$2</f>
        <v>4.8400000000000007</v>
      </c>
      <c r="L699" s="17">
        <f>$I699*Ref!$B$3</f>
        <v>100.32</v>
      </c>
      <c r="M699" s="18">
        <f>$J699*Ref!$B$4</f>
        <v>2.97</v>
      </c>
      <c r="N699" s="18">
        <f>IF($C699&lt;&gt;"",0,IF($D699&lt;&gt;"",$G699*INDEX(Υλικά!$J$3:$J$130,$F699,1)/INDEX(Υλικά!$E$3:$E$130,$F699,1),0))</f>
        <v>0</v>
      </c>
      <c r="O699" s="19">
        <f t="shared" si="11"/>
        <v>108.13</v>
      </c>
      <c r="P699" s="3"/>
    </row>
    <row r="700" spans="1:16" x14ac:dyDescent="0.35">
      <c r="A700" s="15">
        <v>44248</v>
      </c>
      <c r="B700" s="7">
        <v>0.39583333333333331</v>
      </c>
      <c r="C700" s="3"/>
      <c r="D700" s="3" t="s">
        <v>14</v>
      </c>
      <c r="E700" s="3" t="str">
        <f>IF(C700&lt;&gt;"",INDEX(ΣυνδΑθρ!$I$2:$I$96,MATCH(C700,ΣυνδΑθρ!$A$2:$A$100,0),1),IF(D700&lt;&gt;"",INDEX(Υλικά!$D$3:$D$140,MATCH(D700,Υλικά!$B$3:$B$140,0),1),""))</f>
        <v>slc</v>
      </c>
      <c r="F700" s="10">
        <f>IF(C700&lt;&gt;"",MATCH($C700,ΣυνδΑθρ!$A$2:$A$100,0),IF(D700&lt;&gt;"",MATCH($D700,Υλικά!$B$3:$B$130,0),0))</f>
        <v>7</v>
      </c>
      <c r="G700" s="3">
        <v>2.5</v>
      </c>
      <c r="H700" s="16">
        <f>IF($C700&lt;&gt;"",$G700*INDEX(ΣυνδΑθρ!$B$2:$B$96,$F700,1)/INDEX(ΣυνδΑθρ!$J$2:$J$96,$F700,1),IF($D700&lt;&gt;"",$G700*INDEX(Υλικά!$G$3:$G$130,$F700,1)/INDEX(Υλικά!$E$3:$E$130,$F700,1),0))</f>
        <v>7</v>
      </c>
      <c r="I700" s="17">
        <f>IF($C700&lt;&gt;"",$G700*INDEX(ΣυνδΑθρ!$C$2:$C$100,$F700,1)/INDEX(ΣυνδΑθρ!$J$2:$J$96,$F700,1),IF($D700&lt;&gt;"",$G700*INDEX(Υλικά!$H$3:$H$130,$F700,1)/INDEX(Υλικά!$E$3:$E$130,$F700,1),0))</f>
        <v>2</v>
      </c>
      <c r="J700" s="18">
        <f>IF($C700&lt;&gt;"",$G700*INDEX(ΣυνδΑθρ!$D$2:$D$96,$F700,1)/INDEX(ΣυνδΑθρ!$J$2:$J$96,$F700,1),IF($D700&lt;&gt;"",$G700*INDEX(Υλικά!$I$3:$I$130,$F700,1)/INDEX(Υλικά!$E$3:$E$130,$F700,1),0))</f>
        <v>1</v>
      </c>
      <c r="K700" s="16">
        <f>$H700*Ref!$B$2</f>
        <v>28</v>
      </c>
      <c r="L700" s="17">
        <f>$I700*Ref!$B$3</f>
        <v>8</v>
      </c>
      <c r="M700" s="18">
        <f>$J700*Ref!$B$4</f>
        <v>9</v>
      </c>
      <c r="N700" s="18">
        <f>IF($C700&lt;&gt;"",0,IF($D700&lt;&gt;"",$G700*INDEX(Υλικά!$J$3:$J$130,$F700,1)/INDEX(Υλικά!$E$3:$E$130,$F700,1),0))</f>
        <v>0</v>
      </c>
      <c r="O700" s="19">
        <f t="shared" si="11"/>
        <v>45</v>
      </c>
      <c r="P700" s="3"/>
    </row>
    <row r="701" spans="1:16" x14ac:dyDescent="0.35">
      <c r="A701" s="15">
        <v>44248</v>
      </c>
      <c r="B701" s="7">
        <v>0.39583333333333298</v>
      </c>
      <c r="C701" s="3" t="s">
        <v>166</v>
      </c>
      <c r="D701" s="3"/>
      <c r="E701" s="3" t="str">
        <f>IF(C701&lt;&gt;"",INDEX(ΣυνδΑθρ!$I$2:$I$96,MATCH(C701,ΣυνδΑθρ!$A$2:$A$100,0),1),IF(D701&lt;&gt;"",INDEX(Υλικά!$D$3:$D$140,MATCH(D701,Υλικά!$B$3:$B$140,0),1),""))</f>
        <v>gr</v>
      </c>
      <c r="F701" s="10">
        <f>IF(C701&lt;&gt;"",MATCH($C701,ΣυνδΑθρ!$A$2:$A$100,0),IF(D701&lt;&gt;"",MATCH($D701,Υλικά!$B$3:$B$130,0),0))</f>
        <v>19</v>
      </c>
      <c r="G701" s="3">
        <v>70</v>
      </c>
      <c r="H701" s="16">
        <f>IF($C701&lt;&gt;"",$G701*INDEX(ΣυνδΑθρ!$B$2:$B$96,$F701,1)/INDEX(ΣυνδΑθρ!$J$2:$J$96,$F701,1),IF($D701&lt;&gt;"",$G701*INDEX(Υλικά!$G$3:$G$130,$F701,1)/INDEX(Υλικά!$E$3:$E$130,$F701,1),0))</f>
        <v>5.1150000000000002</v>
      </c>
      <c r="I701" s="17">
        <f>IF($C701&lt;&gt;"",$G701*INDEX(ΣυνδΑθρ!$C$2:$C$100,$F701,1)/INDEX(ΣυνδΑθρ!$J$2:$J$96,$F701,1),IF($D701&lt;&gt;"",$G701*INDEX(Υλικά!$H$3:$H$130,$F701,1)/INDEX(Υλικά!$E$3:$E$130,$F701,1),0))</f>
        <v>32.549999999999997</v>
      </c>
      <c r="J701" s="18">
        <f>IF($C701&lt;&gt;"",$G701*INDEX(ΣυνδΑθρ!$D$2:$D$96,$F701,1)/INDEX(ΣυνδΑθρ!$J$2:$J$96,$F701,1),IF($D701&lt;&gt;"",$G701*INDEX(Υλικά!$I$3:$I$130,$F701,1)/INDEX(Υλικά!$E$3:$E$130,$F701,1),0))</f>
        <v>0.58500000000000008</v>
      </c>
      <c r="K701" s="16">
        <f>$H701*Ref!$B$2</f>
        <v>20.46</v>
      </c>
      <c r="L701" s="17">
        <f>$I701*Ref!$B$3</f>
        <v>130.19999999999999</v>
      </c>
      <c r="M701" s="18">
        <f>$J701*Ref!$B$4</f>
        <v>5.2650000000000006</v>
      </c>
      <c r="N701" s="18">
        <f>IF($C701&lt;&gt;"",0,IF($D701&lt;&gt;"",$G701*INDEX(Υλικά!$J$3:$J$130,$F701,1)/INDEX(Υλικά!$E$3:$E$130,$F701,1),0))</f>
        <v>0</v>
      </c>
      <c r="O701" s="19">
        <f t="shared" si="11"/>
        <v>155.92500000000001</v>
      </c>
      <c r="P701" s="3"/>
    </row>
    <row r="702" spans="1:16" x14ac:dyDescent="0.35">
      <c r="A702" s="15">
        <v>44248</v>
      </c>
      <c r="B702" s="7">
        <v>0.39583333333333331</v>
      </c>
      <c r="C702" s="3"/>
      <c r="D702" s="3" t="s">
        <v>58</v>
      </c>
      <c r="E702" s="3" t="str">
        <f>IF(C702&lt;&gt;"",INDEX(ΣυνδΑθρ!$I$2:$I$96,MATCH(C702,ΣυνδΑθρ!$A$2:$A$100,0),1),IF(D702&lt;&gt;"",INDEX(Υλικά!$D$3:$D$140,MATCH(D702,Υλικά!$B$3:$B$140,0),1),""))</f>
        <v>gr</v>
      </c>
      <c r="F702" s="10">
        <f>IF(C702&lt;&gt;"",MATCH($C702,ΣυνδΑθρ!$A$2:$A$100,0),IF(D702&lt;&gt;"",MATCH($D702,Υλικά!$B$3:$B$130,0),0))</f>
        <v>12</v>
      </c>
      <c r="G702" s="3">
        <v>250</v>
      </c>
      <c r="H702" s="16">
        <f>IF($C702&lt;&gt;"",$G702*INDEX(ΣυνδΑθρ!$B$2:$B$96,$F702,1)/INDEX(ΣυνδΑθρ!$J$2:$J$96,$F702,1),IF($D702&lt;&gt;"",$G702*INDEX(Υλικά!$G$3:$G$130,$F702,1)/INDEX(Υλικά!$E$3:$E$130,$F702,1),0))</f>
        <v>8.25</v>
      </c>
      <c r="I702" s="17">
        <f>IF($C702&lt;&gt;"",$G702*INDEX(ΣυνδΑθρ!$C$2:$C$100,$F702,1)/INDEX(ΣυνδΑθρ!$J$2:$J$96,$F702,1),IF($D702&lt;&gt;"",$G702*INDEX(Υλικά!$H$3:$H$130,$F702,1)/INDEX(Υλικά!$E$3:$E$130,$F702,1),0))</f>
        <v>11.75</v>
      </c>
      <c r="J702" s="18">
        <f>IF($C702&lt;&gt;"",$G702*INDEX(ΣυνδΑθρ!$D$2:$D$96,$F702,1)/INDEX(ΣυνδΑθρ!$J$2:$J$96,$F702,1),IF($D702&lt;&gt;"",$G702*INDEX(Υλικά!$I$3:$I$130,$F702,1)/INDEX(Υλικά!$E$3:$E$130,$F702,1),0))</f>
        <v>3.75</v>
      </c>
      <c r="K702" s="16">
        <f>$H702*Ref!$B$2</f>
        <v>33</v>
      </c>
      <c r="L702" s="17">
        <f>$I702*Ref!$B$3</f>
        <v>47</v>
      </c>
      <c r="M702" s="18">
        <f>$J702*Ref!$B$4</f>
        <v>33.75</v>
      </c>
      <c r="N702" s="18">
        <f>IF($C702&lt;&gt;"",0,IF($D702&lt;&gt;"",$G702*INDEX(Υλικά!$J$3:$J$130,$F702,1)/INDEX(Υλικά!$E$3:$E$130,$F702,1),0))</f>
        <v>0</v>
      </c>
      <c r="O702" s="19">
        <f t="shared" si="11"/>
        <v>113.75</v>
      </c>
      <c r="P702" s="3"/>
    </row>
    <row r="703" spans="1:16" x14ac:dyDescent="0.35">
      <c r="A703" s="15">
        <v>44248</v>
      </c>
      <c r="B703" s="7">
        <v>0.58333333333333337</v>
      </c>
      <c r="C703" s="3"/>
      <c r="D703" s="3" t="s">
        <v>132</v>
      </c>
      <c r="E703" s="3" t="str">
        <f>IF(C703&lt;&gt;"",INDEX(ΣυνδΑθρ!$I$2:$I$96,MATCH(C703,ΣυνδΑθρ!$A$2:$A$100,0),1),IF(D703&lt;&gt;"",INDEX(Υλικά!$D$3:$D$140,MATCH(D703,Υλικά!$B$3:$B$140,0),1),""))</f>
        <v>gr</v>
      </c>
      <c r="F703" s="10">
        <f>IF(C703&lt;&gt;"",MATCH($C703,ΣυνδΑθρ!$A$2:$A$100,0),IF(D703&lt;&gt;"",MATCH($D703,Υλικά!$B$3:$B$130,0),0))</f>
        <v>51</v>
      </c>
      <c r="G703" s="3">
        <v>160</v>
      </c>
      <c r="H703" s="16">
        <f>IF($C703&lt;&gt;"",$G703*INDEX(ΣυνδΑθρ!$B$2:$B$96,$F703,1)/INDEX(ΣυνδΑθρ!$J$2:$J$96,$F703,1),IF($D703&lt;&gt;"",$G703*INDEX(Υλικά!$G$3:$G$130,$F703,1)/INDEX(Υλικά!$E$3:$E$130,$F703,1),0))</f>
        <v>43.2</v>
      </c>
      <c r="I703" s="17">
        <f>IF($C703&lt;&gt;"",$G703*INDEX(ΣυνδΑθρ!$C$2:$C$100,$F703,1)/INDEX(ΣυνδΑθρ!$J$2:$J$96,$F703,1),IF($D703&lt;&gt;"",$G703*INDEX(Υλικά!$H$3:$H$130,$F703,1)/INDEX(Υλικά!$E$3:$E$130,$F703,1),0))</f>
        <v>0</v>
      </c>
      <c r="J703" s="18">
        <f>IF($C703&lt;&gt;"",$G703*INDEX(ΣυνδΑθρ!$D$2:$D$96,$F703,1)/INDEX(ΣυνδΑθρ!$J$2:$J$96,$F703,1),IF($D703&lt;&gt;"",$G703*INDEX(Υλικά!$I$3:$I$130,$F703,1)/INDEX(Υλικά!$E$3:$E$130,$F703,1),0))</f>
        <v>22.4</v>
      </c>
      <c r="K703" s="16">
        <f>$H703*Ref!$B$2</f>
        <v>172.8</v>
      </c>
      <c r="L703" s="17">
        <f>$I703*Ref!$B$3</f>
        <v>0</v>
      </c>
      <c r="M703" s="18">
        <f>$J703*Ref!$B$4</f>
        <v>201.6</v>
      </c>
      <c r="N703" s="18">
        <f>IF($C703&lt;&gt;"",0,IF($D703&lt;&gt;"",$G703*INDEX(Υλικά!$J$3:$J$130,$F703,1)/INDEX(Υλικά!$E$3:$E$130,$F703,1),0))</f>
        <v>0</v>
      </c>
      <c r="O703" s="19">
        <f t="shared" si="11"/>
        <v>374.4</v>
      </c>
      <c r="P703" s="3"/>
    </row>
    <row r="704" spans="1:16" x14ac:dyDescent="0.35">
      <c r="A704" s="15">
        <v>44248</v>
      </c>
      <c r="B704" s="7">
        <v>0.58333333333333337</v>
      </c>
      <c r="C704" s="3"/>
      <c r="D704" s="3" t="s">
        <v>174</v>
      </c>
      <c r="E704" s="3" t="str">
        <f>IF(C704&lt;&gt;"",INDEX(ΣυνδΑθρ!$I$2:$I$96,MATCH(C704,ΣυνδΑθρ!$A$2:$A$100,0),1),IF(D704&lt;&gt;"",INDEX(Υλικά!$D$3:$D$140,MATCH(D704,Υλικά!$B$3:$B$140,0),1),""))</f>
        <v>gr</v>
      </c>
      <c r="F704" s="10">
        <f>IF(C704&lt;&gt;"",MATCH($C704,ΣυνδΑθρ!$A$2:$A$100,0),IF(D704&lt;&gt;"",MATCH($D704,Υλικά!$B$3:$B$130,0),0))</f>
        <v>75</v>
      </c>
      <c r="G704" s="3">
        <v>200</v>
      </c>
      <c r="H704" s="16">
        <f>IF($C704&lt;&gt;"",$G704*INDEX(ΣυνδΑθρ!$B$2:$B$96,$F704,1)/INDEX(ΣυνδΑθρ!$J$2:$J$96,$F704,1),IF($D704&lt;&gt;"",$G704*INDEX(Υλικά!$G$3:$G$130,$F704,1)/INDEX(Υλικά!$E$3:$E$130,$F704,1),0))</f>
        <v>2.8</v>
      </c>
      <c r="I704" s="17">
        <f>IF($C704&lt;&gt;"",$G704*INDEX(ΣυνδΑθρ!$C$2:$C$100,$F704,1)/INDEX(ΣυνδΑθρ!$J$2:$J$96,$F704,1),IF($D704&lt;&gt;"",$G704*INDEX(Υλικά!$H$3:$H$130,$F704,1)/INDEX(Υλικά!$E$3:$E$130,$F704,1),0))</f>
        <v>5.8</v>
      </c>
      <c r="J704" s="18">
        <f>IF($C704&lt;&gt;"",$G704*INDEX(ΣυνδΑθρ!$D$2:$D$96,$F704,1)/INDEX(ΣυνδΑθρ!$J$2:$J$96,$F704,1),IF($D704&lt;&gt;"",$G704*INDEX(Υλικά!$I$3:$I$130,$F704,1)/INDEX(Υλικά!$E$3:$E$130,$F704,1),0))</f>
        <v>0.4</v>
      </c>
      <c r="K704" s="16">
        <f>$H704*Ref!$B$2</f>
        <v>11.2</v>
      </c>
      <c r="L704" s="17">
        <f>$I704*Ref!$B$3</f>
        <v>23.2</v>
      </c>
      <c r="M704" s="18">
        <f>$J704*Ref!$B$4</f>
        <v>3.6</v>
      </c>
      <c r="N704" s="18">
        <f>IF($C704&lt;&gt;"",0,IF($D704&lt;&gt;"",$G704*INDEX(Υλικά!$J$3:$J$130,$F704,1)/INDEX(Υλικά!$E$3:$E$130,$F704,1),0))</f>
        <v>0</v>
      </c>
      <c r="O704" s="19">
        <f t="shared" si="11"/>
        <v>38</v>
      </c>
      <c r="P704" s="3"/>
    </row>
    <row r="705" spans="1:16" x14ac:dyDescent="0.35">
      <c r="A705" s="15">
        <v>44248</v>
      </c>
      <c r="B705" s="7">
        <v>0.58333333333333304</v>
      </c>
      <c r="C705" s="3"/>
      <c r="D705" s="3" t="s">
        <v>8</v>
      </c>
      <c r="E705" s="3" t="str">
        <f>IF(C705&lt;&gt;"",INDEX(ΣυνδΑθρ!$I$2:$I$96,MATCH(C705,ΣυνδΑθρ!$A$2:$A$100,0),1),IF(D705&lt;&gt;"",INDEX(Υλικά!$D$3:$D$140,MATCH(D705,Υλικά!$B$3:$B$140,0),1),""))</f>
        <v>gr</v>
      </c>
      <c r="F705" s="10">
        <f>IF(C705&lt;&gt;"",MATCH($C705,ΣυνδΑθρ!$A$2:$A$100,0),IF(D705&lt;&gt;"",MATCH($D705,Υλικά!$B$3:$B$130,0),0))</f>
        <v>3</v>
      </c>
      <c r="G705" s="3">
        <v>20</v>
      </c>
      <c r="H705" s="16">
        <f>IF($C705&lt;&gt;"",$G705*INDEX(ΣυνδΑθρ!$B$2:$B$96,$F705,1)/INDEX(ΣυνδΑθρ!$J$2:$J$96,$F705,1),IF($D705&lt;&gt;"",$G705*INDEX(Υλικά!$G$3:$G$130,$F705,1)/INDEX(Υλικά!$E$3:$E$130,$F705,1),0))</f>
        <v>0</v>
      </c>
      <c r="I705" s="17">
        <f>IF($C705&lt;&gt;"",$G705*INDEX(ΣυνδΑθρ!$C$2:$C$100,$F705,1)/INDEX(ΣυνδΑθρ!$J$2:$J$96,$F705,1),IF($D705&lt;&gt;"",$G705*INDEX(Υλικά!$H$3:$H$130,$F705,1)/INDEX(Υλικά!$E$3:$E$130,$F705,1),0))</f>
        <v>0</v>
      </c>
      <c r="J705" s="18">
        <f>IF($C705&lt;&gt;"",$G705*INDEX(ΣυνδΑθρ!$D$2:$D$96,$F705,1)/INDEX(ΣυνδΑθρ!$J$2:$J$96,$F705,1),IF($D705&lt;&gt;"",$G705*INDEX(Υλικά!$I$3:$I$130,$F705,1)/INDEX(Υλικά!$E$3:$E$130,$F705,1),0))</f>
        <v>18.66</v>
      </c>
      <c r="K705" s="16">
        <f>$H705*Ref!$B$2</f>
        <v>0</v>
      </c>
      <c r="L705" s="17">
        <f>$I705*Ref!$B$3</f>
        <v>0</v>
      </c>
      <c r="M705" s="18">
        <f>$J705*Ref!$B$4</f>
        <v>167.94</v>
      </c>
      <c r="N705" s="18">
        <f>IF($C705&lt;&gt;"",0,IF($D705&lt;&gt;"",$G705*INDEX(Υλικά!$J$3:$J$130,$F705,1)/INDEX(Υλικά!$E$3:$E$130,$F705,1),0))</f>
        <v>0</v>
      </c>
      <c r="O705" s="19">
        <f t="shared" si="11"/>
        <v>167.94</v>
      </c>
      <c r="P705" s="3"/>
    </row>
    <row r="706" spans="1:16" x14ac:dyDescent="0.35">
      <c r="A706" s="15">
        <v>44248</v>
      </c>
      <c r="B706" s="7">
        <v>0.58333333333333337</v>
      </c>
      <c r="C706" s="3"/>
      <c r="D706" s="3" t="s">
        <v>128</v>
      </c>
      <c r="E706" s="3" t="str">
        <f>IF(C706&lt;&gt;"",INDEX(ΣυνδΑθρ!$I$2:$I$96,MATCH(C706,ΣυνδΑθρ!$A$2:$A$100,0),1),IF(D706&lt;&gt;"",INDEX(Υλικά!$D$3:$D$140,MATCH(D706,Υλικά!$B$3:$B$140,0),1),""))</f>
        <v>gr</v>
      </c>
      <c r="F706" s="10">
        <f>IF(C706&lt;&gt;"",MATCH($C706,ΣυνδΑθρ!$A$2:$A$100,0),IF(D706&lt;&gt;"",MATCH($D706,Υλικά!$B$3:$B$130,0),0))</f>
        <v>50</v>
      </c>
      <c r="G706" s="3">
        <v>60</v>
      </c>
      <c r="H706" s="16">
        <f>IF($C706&lt;&gt;"",$G706*INDEX(ΣυνδΑθρ!$B$2:$B$96,$F706,1)/INDEX(ΣυνδΑθρ!$J$2:$J$96,$F706,1),IF($D706&lt;&gt;"",$G706*INDEX(Υλικά!$G$3:$G$130,$F706,1)/INDEX(Υλικά!$E$3:$E$130,$F706,1),0))</f>
        <v>1.2</v>
      </c>
      <c r="I706" s="17">
        <f>IF($C706&lt;&gt;"",$G706*INDEX(ΣυνδΑθρ!$C$2:$C$100,$F706,1)/INDEX(ΣυνδΑθρ!$J$2:$J$96,$F706,1),IF($D706&lt;&gt;"",$G706*INDEX(Υλικά!$H$3:$H$130,$F706,1)/INDEX(Υλικά!$E$3:$E$130,$F706,1),0))</f>
        <v>10.199999999999999</v>
      </c>
      <c r="J706" s="18">
        <f>IF($C706&lt;&gt;"",$G706*INDEX(ΣυνδΑθρ!$D$2:$D$96,$F706,1)/INDEX(ΣυνδΑθρ!$J$2:$J$96,$F706,1),IF($D706&lt;&gt;"",$G706*INDEX(Υλικά!$I$3:$I$130,$F706,1)/INDEX(Υλικά!$E$3:$E$130,$F706,1),0))</f>
        <v>0</v>
      </c>
      <c r="K706" s="16">
        <f>$H706*Ref!$B$2</f>
        <v>4.8</v>
      </c>
      <c r="L706" s="17">
        <f>$I706*Ref!$B$3</f>
        <v>40.799999999999997</v>
      </c>
      <c r="M706" s="18">
        <f>$J706*Ref!$B$4</f>
        <v>0</v>
      </c>
      <c r="N706" s="18">
        <f>IF($C706&lt;&gt;"",0,IF($D706&lt;&gt;"",$G706*INDEX(Υλικά!$J$3:$J$130,$F706,1)/INDEX(Υλικά!$E$3:$E$130,$F706,1),0))</f>
        <v>0</v>
      </c>
      <c r="O706" s="19">
        <f t="shared" si="11"/>
        <v>45.599999999999994</v>
      </c>
      <c r="P706" s="3"/>
    </row>
    <row r="707" spans="1:16" x14ac:dyDescent="0.35">
      <c r="A707" s="15">
        <v>44248</v>
      </c>
      <c r="B707" s="7">
        <v>0.58333333333333404</v>
      </c>
      <c r="C707" s="3"/>
      <c r="D707" s="3" t="s">
        <v>120</v>
      </c>
      <c r="E707" s="3" t="str">
        <f>IF(C707&lt;&gt;"",INDEX(ΣυνδΑθρ!$I$2:$I$96,MATCH(C707,ΣυνδΑθρ!$A$2:$A$100,0),1),IF(D707&lt;&gt;"",INDEX(Υλικά!$D$3:$D$140,MATCH(D707,Υλικά!$B$3:$B$140,0),1),""))</f>
        <v>gr</v>
      </c>
      <c r="F707" s="10">
        <f>IF(C707&lt;&gt;"",MATCH($C707,ΣυνδΑθρ!$A$2:$A$100,0),IF(D707&lt;&gt;"",MATCH($D707,Υλικά!$B$3:$B$130,0),0))</f>
        <v>45</v>
      </c>
      <c r="G707" s="3">
        <v>30</v>
      </c>
      <c r="H707" s="16">
        <f>IF($C707&lt;&gt;"",$G707*INDEX(ΣυνδΑθρ!$B$2:$B$96,$F707,1)/INDEX(ΣυνδΑθρ!$J$2:$J$96,$F707,1),IF($D707&lt;&gt;"",$G707*INDEX(Υλικά!$G$3:$G$130,$F707,1)/INDEX(Υλικά!$E$3:$E$130,$F707,1),0))</f>
        <v>0.33</v>
      </c>
      <c r="I707" s="17">
        <f>IF($C707&lt;&gt;"",$G707*INDEX(ΣυνδΑθρ!$C$2:$C$100,$F707,1)/INDEX(ΣυνδΑθρ!$J$2:$J$96,$F707,1),IF($D707&lt;&gt;"",$G707*INDEX(Υλικά!$H$3:$H$130,$F707,1)/INDEX(Υλικά!$E$3:$E$130,$F707,1),0))</f>
        <v>2.91</v>
      </c>
      <c r="J707" s="18">
        <f>IF($C707&lt;&gt;"",$G707*INDEX(ΣυνδΑθρ!$D$2:$D$96,$F707,1)/INDEX(ΣυνδΑθρ!$J$2:$J$96,$F707,1),IF($D707&lt;&gt;"",$G707*INDEX(Υλικά!$I$3:$I$130,$F707,1)/INDEX(Υλικά!$E$3:$E$130,$F707,1),0))</f>
        <v>0.06</v>
      </c>
      <c r="K707" s="16">
        <f>$H707*Ref!$B$2</f>
        <v>1.32</v>
      </c>
      <c r="L707" s="17">
        <f>$I707*Ref!$B$3</f>
        <v>11.64</v>
      </c>
      <c r="M707" s="18">
        <f>$J707*Ref!$B$4</f>
        <v>0.54</v>
      </c>
      <c r="N707" s="18">
        <f>IF($C707&lt;&gt;"",0,IF($D707&lt;&gt;"",$G707*INDEX(Υλικά!$J$3:$J$130,$F707,1)/INDEX(Υλικά!$E$3:$E$130,$F707,1),0))</f>
        <v>0</v>
      </c>
      <c r="O707" s="19">
        <f t="shared" si="11"/>
        <v>13.5</v>
      </c>
      <c r="P707" s="3"/>
    </row>
    <row r="708" spans="1:16" x14ac:dyDescent="0.35">
      <c r="A708" s="15">
        <v>44248</v>
      </c>
      <c r="B708" s="7">
        <v>0.58333333333333504</v>
      </c>
      <c r="C708" s="3"/>
      <c r="D708" s="3" t="s">
        <v>133</v>
      </c>
      <c r="E708" s="3" t="str">
        <f>IF(C708&lt;&gt;"",INDEX(ΣυνδΑθρ!$I$2:$I$96,MATCH(C708,ΣυνδΑθρ!$A$2:$A$100,0),1),IF(D708&lt;&gt;"",INDEX(Υλικά!$D$3:$D$140,MATCH(D708,Υλικά!$B$3:$B$140,0),1),""))</f>
        <v>gr</v>
      </c>
      <c r="F708" s="10">
        <f>IF(C708&lt;&gt;"",MATCH($C708,ΣυνδΑθρ!$A$2:$A$100,0),IF(D708&lt;&gt;"",MATCH($D708,Υλικά!$B$3:$B$130,0),0))</f>
        <v>52</v>
      </c>
      <c r="G708" s="3">
        <v>10</v>
      </c>
      <c r="H708" s="16">
        <f>IF($C708&lt;&gt;"",$G708*INDEX(ΣυνδΑθρ!$B$2:$B$96,$F708,1)/INDEX(ΣυνδΑθρ!$J$2:$J$96,$F708,1),IF($D708&lt;&gt;"",$G708*INDEX(Υλικά!$G$3:$G$130,$F708,1)/INDEX(Υλικά!$E$3:$E$130,$F708,1),0))</f>
        <v>0.44</v>
      </c>
      <c r="I708" s="17">
        <f>IF($C708&lt;&gt;"",$G708*INDEX(ΣυνδΑθρ!$C$2:$C$100,$F708,1)/INDEX(ΣυνδΑθρ!$J$2:$J$96,$F708,1),IF($D708&lt;&gt;"",$G708*INDEX(Υλικά!$H$3:$H$130,$F708,1)/INDEX(Υλικά!$E$3:$E$130,$F708,1),0))</f>
        <v>5.45</v>
      </c>
      <c r="J708" s="18">
        <f>IF($C708&lt;&gt;"",$G708*INDEX(ΣυνδΑθρ!$D$2:$D$96,$F708,1)/INDEX(ΣυνδΑθρ!$J$2:$J$96,$F708,1),IF($D708&lt;&gt;"",$G708*INDEX(Υλικά!$I$3:$I$130,$F708,1)/INDEX(Υλικά!$E$3:$E$130,$F708,1),0))</f>
        <v>3.05</v>
      </c>
      <c r="K708" s="16">
        <f>$H708*Ref!$B$2</f>
        <v>1.76</v>
      </c>
      <c r="L708" s="17">
        <f>$I708*Ref!$B$3</f>
        <v>21.8</v>
      </c>
      <c r="M708" s="18">
        <f>$J708*Ref!$B$4</f>
        <v>27.45</v>
      </c>
      <c r="N708" s="18">
        <f>IF($C708&lt;&gt;"",0,IF($D708&lt;&gt;"",$G708*INDEX(Υλικά!$J$3:$J$130,$F708,1)/INDEX(Υλικά!$E$3:$E$130,$F708,1),0))</f>
        <v>0</v>
      </c>
      <c r="O708" s="19">
        <f t="shared" si="11"/>
        <v>51.010000000000005</v>
      </c>
      <c r="P708" s="3"/>
    </row>
    <row r="709" spans="1:16" x14ac:dyDescent="0.35">
      <c r="A709" s="15">
        <v>44248</v>
      </c>
      <c r="B709" s="7">
        <v>0.58333333333333337</v>
      </c>
      <c r="C709" s="3"/>
      <c r="D709" s="3" t="s">
        <v>63</v>
      </c>
      <c r="E709" s="3" t="str">
        <f>IF(C709&lt;&gt;"",INDEX(ΣυνδΑθρ!$I$2:$I$96,MATCH(C709,ΣυνδΑθρ!$A$2:$A$100,0),1),IF(D709&lt;&gt;"",INDEX(Υλικά!$D$3:$D$140,MATCH(D709,Υλικά!$B$3:$B$140,0),1),""))</f>
        <v>pc</v>
      </c>
      <c r="F709" s="10">
        <f>IF(C709&lt;&gt;"",MATCH($C709,ΣυνδΑθρ!$A$2:$A$100,0),IF(D709&lt;&gt;"",MATCH($D709,Υλικά!$B$3:$B$130,0),0))</f>
        <v>23</v>
      </c>
      <c r="G709" s="3">
        <v>0.3</v>
      </c>
      <c r="H709" s="16">
        <f>IF($C709&lt;&gt;"",$G709*INDEX(ΣυνδΑθρ!$B$2:$B$96,$F709,1)/INDEX(ΣυνδΑθρ!$J$2:$J$96,$F709,1),IF($D709&lt;&gt;"",$G709*INDEX(Υλικά!$G$3:$G$130,$F709,1)/INDEX(Υλικά!$E$3:$E$130,$F709,1),0))</f>
        <v>14.1</v>
      </c>
      <c r="I709" s="17">
        <f>IF($C709&lt;&gt;"",$G709*INDEX(ΣυνδΑθρ!$C$2:$C$100,$F709,1)/INDEX(ΣυνδΑθρ!$J$2:$J$96,$F709,1),IF($D709&lt;&gt;"",$G709*INDEX(Υλικά!$H$3:$H$130,$F709,1)/INDEX(Υλικά!$E$3:$E$130,$F709,1),0))</f>
        <v>0</v>
      </c>
      <c r="J709" s="18">
        <f>IF($C709&lt;&gt;"",$G709*INDEX(ΣυνδΑθρ!$D$2:$D$96,$F709,1)/INDEX(ΣυνδΑθρ!$J$2:$J$96,$F709,1),IF($D709&lt;&gt;"",$G709*INDEX(Υλικά!$I$3:$I$130,$F709,1)/INDEX(Υλικά!$E$3:$E$130,$F709,1),0))</f>
        <v>0.36</v>
      </c>
      <c r="K709" s="16">
        <f>$H709*Ref!$B$2</f>
        <v>56.4</v>
      </c>
      <c r="L709" s="17">
        <f>$I709*Ref!$B$3</f>
        <v>0</v>
      </c>
      <c r="M709" s="18">
        <f>$J709*Ref!$B$4</f>
        <v>3.2399999999999998</v>
      </c>
      <c r="N709" s="18">
        <f>IF($C709&lt;&gt;"",0,IF($D709&lt;&gt;"",$G709*INDEX(Υλικά!$J$3:$J$130,$F709,1)/INDEX(Υλικά!$E$3:$E$130,$F709,1),0))</f>
        <v>0</v>
      </c>
      <c r="O709" s="19">
        <f t="shared" si="11"/>
        <v>59.64</v>
      </c>
      <c r="P709" s="3"/>
    </row>
    <row r="710" spans="1:16" x14ac:dyDescent="0.35">
      <c r="A710" s="15">
        <v>44248</v>
      </c>
      <c r="B710" s="7">
        <v>0.72916666666666663</v>
      </c>
      <c r="C710" s="3" t="s">
        <v>205</v>
      </c>
      <c r="D710" s="3"/>
      <c r="E710" s="3" t="str">
        <f>IF(C710&lt;&gt;"",INDEX(ΣυνδΑθρ!$I$2:$I$96,MATCH(C710,ΣυνδΑθρ!$A$2:$A$100,0),1),IF(D710&lt;&gt;"",INDEX(Υλικά!$D$3:$D$140,MATCH(D710,Υλικά!$B$3:$B$140,0),1),""))</f>
        <v>gr</v>
      </c>
      <c r="F710" s="10">
        <f>IF(C710&lt;&gt;"",MATCH($C710,ΣυνδΑθρ!$A$2:$A$100,0),IF(D710&lt;&gt;"",MATCH($D710,Υλικά!$B$3:$B$130,0),0))</f>
        <v>32</v>
      </c>
      <c r="G710" s="3">
        <v>50</v>
      </c>
      <c r="H710" s="16">
        <f>IF($C710&lt;&gt;"",$G710*INDEX(ΣυνδΑθρ!$B$2:$B$96,$F710,1)/INDEX(ΣυνδΑθρ!$J$2:$J$96,$F710,1),IF($D710&lt;&gt;"",$G710*INDEX(Υλικά!$G$3:$G$130,$F710,1)/INDEX(Υλικά!$E$3:$E$130,$F710,1),0))</f>
        <v>3.5335714285714284</v>
      </c>
      <c r="I710" s="17">
        <f>IF($C710&lt;&gt;"",$G710*INDEX(ΣυνδΑθρ!$C$2:$C$100,$F710,1)/INDEX(ΣυνδΑθρ!$J$2:$J$96,$F710,1),IF($D710&lt;&gt;"",$G710*INDEX(Υλικά!$H$3:$H$130,$F710,1)/INDEX(Υλικά!$E$3:$E$130,$F710,1),0))</f>
        <v>15.075714285714284</v>
      </c>
      <c r="J710" s="18">
        <f>IF($C710&lt;&gt;"",$G710*INDEX(ΣυνδΑθρ!$D$2:$D$96,$F710,1)/INDEX(ΣυνδΑθρ!$J$2:$J$96,$F710,1),IF($D710&lt;&gt;"",$G710*INDEX(Υλικά!$I$3:$I$130,$F710,1)/INDEX(Υλικά!$E$3:$E$130,$F710,1),0))</f>
        <v>4.1360714285714275</v>
      </c>
      <c r="K710" s="16">
        <f>$H710*Ref!$B$2</f>
        <v>14.134285714285713</v>
      </c>
      <c r="L710" s="17">
        <f>$I710*Ref!$B$3</f>
        <v>60.302857142857135</v>
      </c>
      <c r="M710" s="18">
        <f>$J710*Ref!$B$4</f>
        <v>37.224642857142847</v>
      </c>
      <c r="N710" s="18">
        <f>IF($C710&lt;&gt;"",0,IF($D710&lt;&gt;"",$G710*INDEX(Υλικά!$J$3:$J$130,$F710,1)/INDEX(Υλικά!$E$3:$E$130,$F710,1),0))</f>
        <v>0</v>
      </c>
      <c r="O710" s="19">
        <f t="shared" si="11"/>
        <v>111.66178571428568</v>
      </c>
      <c r="P710" s="3"/>
    </row>
    <row r="711" spans="1:16" x14ac:dyDescent="0.35">
      <c r="A711" s="15">
        <v>44248</v>
      </c>
      <c r="B711" s="7">
        <v>0.85416666666666663</v>
      </c>
      <c r="C711" s="3" t="s">
        <v>157</v>
      </c>
      <c r="D711" s="3"/>
      <c r="E711" s="3" t="str">
        <f>IF(C711&lt;&gt;"",INDEX(ΣυνδΑθρ!$I$2:$I$96,MATCH(C711,ΣυνδΑθρ!$A$2:$A$100,0),1),IF(D711&lt;&gt;"",INDEX(Υλικά!$D$3:$D$140,MATCH(D711,Υλικά!$B$3:$B$140,0),1),""))</f>
        <v>gr</v>
      </c>
      <c r="F711" s="10">
        <f>IF(C711&lt;&gt;"",MATCH($C711,ΣυνδΑθρ!$A$2:$A$100,0),IF(D711&lt;&gt;"",MATCH($D711,Υλικά!$B$3:$B$130,0),0))</f>
        <v>17</v>
      </c>
      <c r="G711" s="3">
        <v>400</v>
      </c>
      <c r="H711" s="16">
        <f>IF($C711&lt;&gt;"",$G711*INDEX(ΣυνδΑθρ!$B$2:$B$96,$F711,1)/INDEX(ΣυνδΑθρ!$J$2:$J$96,$F711,1),IF($D711&lt;&gt;"",$G711*INDEX(Υλικά!$G$3:$G$130,$F711,1)/INDEX(Υλικά!$E$3:$E$130,$F711,1),0))</f>
        <v>7.1561643835616424</v>
      </c>
      <c r="I711" s="17">
        <f>IF($C711&lt;&gt;"",$G711*INDEX(ΣυνδΑθρ!$C$2:$C$100,$F711,1)/INDEX(ΣυνδΑθρ!$J$2:$J$96,$F711,1),IF($D711&lt;&gt;"",$G711*INDEX(Υλικά!$H$3:$H$130,$F711,1)/INDEX(Υλικά!$E$3:$E$130,$F711,1),0))</f>
        <v>21.408219178082192</v>
      </c>
      <c r="J711" s="18">
        <f>IF($C711&lt;&gt;"",$G711*INDEX(ΣυνδΑθρ!$D$2:$D$96,$F711,1)/INDEX(ΣυνδΑθρ!$J$2:$J$96,$F711,1),IF($D711&lt;&gt;"",$G711*INDEX(Υλικά!$I$3:$I$130,$F711,1)/INDEX(Υλικά!$E$3:$E$130,$F711,1),0))</f>
        <v>5.8630136986301373</v>
      </c>
      <c r="K711" s="16">
        <f>$H711*Ref!$B$2</f>
        <v>28.62465753424657</v>
      </c>
      <c r="L711" s="17">
        <f>$I711*Ref!$B$3</f>
        <v>85.632876712328766</v>
      </c>
      <c r="M711" s="18">
        <f>$J711*Ref!$B$4</f>
        <v>52.767123287671239</v>
      </c>
      <c r="N711" s="18">
        <f>IF($C711&lt;&gt;"",0,IF($D711&lt;&gt;"",$G711*INDEX(Υλικά!$J$3:$J$130,$F711,1)/INDEX(Υλικά!$E$3:$E$130,$F711,1),0))</f>
        <v>0</v>
      </c>
      <c r="O711" s="19">
        <f t="shared" si="11"/>
        <v>167.02465753424656</v>
      </c>
      <c r="P711" s="3"/>
    </row>
    <row r="712" spans="1:16" x14ac:dyDescent="0.35">
      <c r="A712" s="15">
        <v>44248</v>
      </c>
      <c r="B712" s="7">
        <v>0.85416666666666663</v>
      </c>
      <c r="C712" s="3"/>
      <c r="D712" s="3" t="s">
        <v>66</v>
      </c>
      <c r="E712" s="3" t="str">
        <f>IF(C712&lt;&gt;"",INDEX(ΣυνδΑθρ!$I$2:$I$96,MATCH(C712,ΣυνδΑθρ!$A$2:$A$100,0),1),IF(D712&lt;&gt;"",INDEX(Υλικά!$D$3:$D$140,MATCH(D712,Υλικά!$B$3:$B$140,0),1),""))</f>
        <v>gr</v>
      </c>
      <c r="F712" s="10">
        <f>IF(C712&lt;&gt;"",MATCH($C712,ΣυνδΑθρ!$A$2:$A$100,0),IF(D712&lt;&gt;"",MATCH($D712,Υλικά!$B$3:$B$130,0),0))</f>
        <v>25</v>
      </c>
      <c r="G712" s="3">
        <v>50</v>
      </c>
      <c r="H712" s="16">
        <f>IF($C712&lt;&gt;"",$G712*INDEX(ΣυνδΑθρ!$B$2:$B$96,$F712,1)/INDEX(ΣυνδΑθρ!$J$2:$J$96,$F712,1),IF($D712&lt;&gt;"",$G712*INDEX(Υλικά!$G$3:$G$130,$F712,1)/INDEX(Υλικά!$E$3:$E$130,$F712,1),0))</f>
        <v>5.05</v>
      </c>
      <c r="I712" s="17">
        <f>IF($C712&lt;&gt;"",$G712*INDEX(ΣυνδΑθρ!$C$2:$C$100,$F712,1)/INDEX(ΣυνδΑθρ!$J$2:$J$96,$F712,1),IF($D712&lt;&gt;"",$G712*INDEX(Υλικά!$H$3:$H$130,$F712,1)/INDEX(Υλικά!$E$3:$E$130,$F712,1),0))</f>
        <v>33.6</v>
      </c>
      <c r="J712" s="18">
        <f>IF($C712&lt;&gt;"",$G712*INDEX(ΣυνδΑθρ!$D$2:$D$96,$F712,1)/INDEX(ΣυνδΑθρ!$J$2:$J$96,$F712,1),IF($D712&lt;&gt;"",$G712*INDEX(Υλικά!$I$3:$I$130,$F712,1)/INDEX(Υλικά!$E$3:$E$130,$F712,1),0))</f>
        <v>2.7</v>
      </c>
      <c r="K712" s="16">
        <f>$H712*Ref!$B$2</f>
        <v>20.2</v>
      </c>
      <c r="L712" s="17">
        <f>$I712*Ref!$B$3</f>
        <v>134.4</v>
      </c>
      <c r="M712" s="18">
        <f>$J712*Ref!$B$4</f>
        <v>24.3</v>
      </c>
      <c r="N712" s="18">
        <f>IF($C712&lt;&gt;"",0,IF($D712&lt;&gt;"",$G712*INDEX(Υλικά!$J$3:$J$130,$F712,1)/INDEX(Υλικά!$E$3:$E$130,$F712,1),0))</f>
        <v>0</v>
      </c>
      <c r="O712" s="19">
        <f t="shared" si="11"/>
        <v>178.9</v>
      </c>
      <c r="P712" s="3"/>
    </row>
    <row r="713" spans="1:16" x14ac:dyDescent="0.35">
      <c r="A713" s="15">
        <v>44249</v>
      </c>
      <c r="B713" s="7">
        <v>0.375</v>
      </c>
      <c r="C713" s="3"/>
      <c r="D713" s="3" t="s">
        <v>58</v>
      </c>
      <c r="E713" s="3" t="str">
        <f>IF(C713&lt;&gt;"",INDEX(ΣυνδΑθρ!$I$2:$I$96,MATCH(C713,ΣυνδΑθρ!$A$2:$A$100,0),1),IF(D713&lt;&gt;"",INDEX(Υλικά!$D$3:$D$140,MATCH(D713,Υλικά!$B$3:$B$140,0),1),""))</f>
        <v>gr</v>
      </c>
      <c r="F713" s="10">
        <f>IF(C713&lt;&gt;"",MATCH($C713,ΣυνδΑθρ!$A$2:$A$100,0),IF(D713&lt;&gt;"",MATCH($D713,Υλικά!$B$3:$B$130,0),0))</f>
        <v>12</v>
      </c>
      <c r="G713" s="3">
        <v>250</v>
      </c>
      <c r="H713" s="16">
        <f>IF($C713&lt;&gt;"",$G713*INDEX(ΣυνδΑθρ!$B$2:$B$96,$F713,1)/INDEX(ΣυνδΑθρ!$J$2:$J$96,$F713,1),IF($D713&lt;&gt;"",$G713*INDEX(Υλικά!$G$3:$G$130,$F713,1)/INDEX(Υλικά!$E$3:$E$130,$F713,1),0))</f>
        <v>8.25</v>
      </c>
      <c r="I713" s="17">
        <f>IF($C713&lt;&gt;"",$G713*INDEX(ΣυνδΑθρ!$C$2:$C$100,$F713,1)/INDEX(ΣυνδΑθρ!$J$2:$J$96,$F713,1),IF($D713&lt;&gt;"",$G713*INDEX(Υλικά!$H$3:$H$130,$F713,1)/INDEX(Υλικά!$E$3:$E$130,$F713,1),0))</f>
        <v>11.75</v>
      </c>
      <c r="J713" s="18">
        <f>IF($C713&lt;&gt;"",$G713*INDEX(ΣυνδΑθρ!$D$2:$D$96,$F713,1)/INDEX(ΣυνδΑθρ!$J$2:$J$96,$F713,1),IF($D713&lt;&gt;"",$G713*INDEX(Υλικά!$I$3:$I$130,$F713,1)/INDEX(Υλικά!$E$3:$E$130,$F713,1),0))</f>
        <v>3.75</v>
      </c>
      <c r="K713" s="16">
        <f>$H713*Ref!$B$2</f>
        <v>33</v>
      </c>
      <c r="L713" s="17">
        <f>$I713*Ref!$B$3</f>
        <v>47</v>
      </c>
      <c r="M713" s="18">
        <f>$J713*Ref!$B$4</f>
        <v>33.75</v>
      </c>
      <c r="N713" s="18">
        <f>IF($C713&lt;&gt;"",0,IF($D713&lt;&gt;"",$G713*INDEX(Υλικά!$J$3:$J$130,$F713,1)/INDEX(Υλικά!$E$3:$E$130,$F713,1),0))</f>
        <v>0</v>
      </c>
      <c r="O713" s="19">
        <f t="shared" si="11"/>
        <v>113.75</v>
      </c>
      <c r="P713" s="3"/>
    </row>
    <row r="714" spans="1:16" x14ac:dyDescent="0.35">
      <c r="A714" s="15">
        <v>44249</v>
      </c>
      <c r="B714" s="7">
        <v>0.375</v>
      </c>
      <c r="C714" s="3" t="s">
        <v>194</v>
      </c>
      <c r="D714" s="3"/>
      <c r="E714" s="3" t="str">
        <f>IF(C714&lt;&gt;"",INDEX(ΣυνδΑθρ!$I$2:$I$96,MATCH(C714,ΣυνδΑθρ!$A$2:$A$100,0),1),IF(D714&lt;&gt;"",INDEX(Υλικά!$D$3:$D$140,MATCH(D714,Υλικά!$B$3:$B$140,0),1),""))</f>
        <v>gr</v>
      </c>
      <c r="F714" s="10">
        <f>IF(C714&lt;&gt;"",MATCH($C714,ΣυνδΑθρ!$A$2:$A$100,0),IF(D714&lt;&gt;"",MATCH($D714,Υλικά!$B$3:$B$130,0),0))</f>
        <v>28</v>
      </c>
      <c r="G714" s="3">
        <v>50</v>
      </c>
      <c r="H714" s="16">
        <f>IF($C714&lt;&gt;"",$G714*INDEX(ΣυνδΑθρ!$B$2:$B$96,$F714,1)/INDEX(ΣυνδΑθρ!$J$2:$J$96,$F714,1),IF($D714&lt;&gt;"",$G714*INDEX(Υλικά!$G$3:$G$130,$F714,1)/INDEX(Υλικά!$E$3:$E$130,$F714,1),0))</f>
        <v>3.6218750000000002</v>
      </c>
      <c r="I714" s="17">
        <f>IF($C714&lt;&gt;"",$G714*INDEX(ΣυνδΑθρ!$C$2:$C$100,$F714,1)/INDEX(ΣυνδΑθρ!$J$2:$J$96,$F714,1),IF($D714&lt;&gt;"",$G714*INDEX(Υλικά!$H$3:$H$130,$F714,1)/INDEX(Υλικά!$E$3:$E$130,$F714,1),0))</f>
        <v>25.907812499999999</v>
      </c>
      <c r="J714" s="18">
        <f>IF($C714&lt;&gt;"",$G714*INDEX(ΣυνδΑθρ!$D$2:$D$96,$F714,1)/INDEX(ΣυνδΑθρ!$J$2:$J$96,$F714,1),IF($D714&lt;&gt;"",$G714*INDEX(Υλικά!$I$3:$I$130,$F714,1)/INDEX(Υλικά!$E$3:$E$130,$F714,1),0))</f>
        <v>3.2562499999999996</v>
      </c>
      <c r="K714" s="16">
        <f>$H714*Ref!$B$2</f>
        <v>14.487500000000001</v>
      </c>
      <c r="L714" s="17">
        <f>$I714*Ref!$B$3</f>
        <v>103.63124999999999</v>
      </c>
      <c r="M714" s="18">
        <f>$J714*Ref!$B$4</f>
        <v>29.306249999999999</v>
      </c>
      <c r="N714" s="18">
        <f>IF($C714&lt;&gt;"",0,IF($D714&lt;&gt;"",$G714*INDEX(Υλικά!$J$3:$J$130,$F714,1)/INDEX(Υλικά!$E$3:$E$130,$F714,1),0))</f>
        <v>0</v>
      </c>
      <c r="O714" s="19">
        <f t="shared" si="11"/>
        <v>147.42499999999998</v>
      </c>
      <c r="P714" s="3"/>
    </row>
    <row r="715" spans="1:16" x14ac:dyDescent="0.35">
      <c r="A715" s="15">
        <v>44249</v>
      </c>
      <c r="B715" s="7">
        <v>0.375</v>
      </c>
      <c r="C715" s="3"/>
      <c r="D715" s="3" t="s">
        <v>14</v>
      </c>
      <c r="E715" s="3" t="str">
        <f>IF(C715&lt;&gt;"",INDEX(ΣυνδΑθρ!$I$2:$I$96,MATCH(C715,ΣυνδΑθρ!$A$2:$A$100,0),1),IF(D715&lt;&gt;"",INDEX(Υλικά!$D$3:$D$140,MATCH(D715,Υλικά!$B$3:$B$140,0),1),""))</f>
        <v>slc</v>
      </c>
      <c r="F715" s="10">
        <f>IF(C715&lt;&gt;"",MATCH($C715,ΣυνδΑθρ!$A$2:$A$100,0),IF(D715&lt;&gt;"",MATCH($D715,Υλικά!$B$3:$B$130,0),0))</f>
        <v>7</v>
      </c>
      <c r="G715" s="3">
        <v>3</v>
      </c>
      <c r="H715" s="16">
        <f>IF($C715&lt;&gt;"",$G715*INDEX(ΣυνδΑθρ!$B$2:$B$96,$F715,1)/INDEX(ΣυνδΑθρ!$J$2:$J$96,$F715,1),IF($D715&lt;&gt;"",$G715*INDEX(Υλικά!$G$3:$G$130,$F715,1)/INDEX(Υλικά!$E$3:$E$130,$F715,1),0))</f>
        <v>8.3999999999999986</v>
      </c>
      <c r="I715" s="17">
        <f>IF($C715&lt;&gt;"",$G715*INDEX(ΣυνδΑθρ!$C$2:$C$100,$F715,1)/INDEX(ΣυνδΑθρ!$J$2:$J$96,$F715,1),IF($D715&lt;&gt;"",$G715*INDEX(Υλικά!$H$3:$H$130,$F715,1)/INDEX(Υλικά!$E$3:$E$130,$F715,1),0))</f>
        <v>2.4000000000000004</v>
      </c>
      <c r="J715" s="18">
        <f>IF($C715&lt;&gt;"",$G715*INDEX(ΣυνδΑθρ!$D$2:$D$96,$F715,1)/INDEX(ΣυνδΑθρ!$J$2:$J$96,$F715,1),IF($D715&lt;&gt;"",$G715*INDEX(Υλικά!$I$3:$I$130,$F715,1)/INDEX(Υλικά!$E$3:$E$130,$F715,1),0))</f>
        <v>1.2000000000000002</v>
      </c>
      <c r="K715" s="16">
        <f>$H715*Ref!$B$2</f>
        <v>33.599999999999994</v>
      </c>
      <c r="L715" s="17">
        <f>$I715*Ref!$B$3</f>
        <v>9.6000000000000014</v>
      </c>
      <c r="M715" s="18">
        <f>$J715*Ref!$B$4</f>
        <v>10.8</v>
      </c>
      <c r="N715" s="18">
        <f>IF($C715&lt;&gt;"",0,IF($D715&lt;&gt;"",$G715*INDEX(Υλικά!$J$3:$J$130,$F715,1)/INDEX(Υλικά!$E$3:$E$130,$F715,1),0))</f>
        <v>0</v>
      </c>
      <c r="O715" s="19">
        <f t="shared" si="11"/>
        <v>54</v>
      </c>
      <c r="P715" s="3"/>
    </row>
    <row r="716" spans="1:16" x14ac:dyDescent="0.35">
      <c r="A716" s="15">
        <v>44249</v>
      </c>
      <c r="B716" s="7">
        <v>0.5625</v>
      </c>
      <c r="C716" s="3"/>
      <c r="D716" s="3" t="s">
        <v>198</v>
      </c>
      <c r="E716" s="3" t="str">
        <f>IF(C716&lt;&gt;"",INDEX(ΣυνδΑθρ!$I$2:$I$96,MATCH(C716,ΣυνδΑθρ!$A$2:$A$100,0),1),IF(D716&lt;&gt;"",INDEX(Υλικά!$D$3:$D$140,MATCH(D716,Υλικά!$B$3:$B$140,0),1),""))</f>
        <v>gr</v>
      </c>
      <c r="F716" s="10">
        <f>IF(C716&lt;&gt;"",MATCH($C716,ΣυνδΑθρ!$A$2:$A$100,0),IF(D716&lt;&gt;"",MATCH($D716,Υλικά!$B$3:$B$130,0),0))</f>
        <v>89</v>
      </c>
      <c r="G716" s="3">
        <v>100</v>
      </c>
      <c r="H716" s="16">
        <f>IF($C716&lt;&gt;"",$G716*INDEX(ΣυνδΑθρ!$B$2:$B$96,$F716,1)/INDEX(ΣυνδΑθρ!$J$2:$J$96,$F716,1),IF($D716&lt;&gt;"",$G716*INDEX(Υλικά!$G$3:$G$130,$F716,1)/INDEX(Υλικά!$E$3:$E$130,$F716,1),0))</f>
        <v>22.5</v>
      </c>
      <c r="I716" s="17">
        <f>IF($C716&lt;&gt;"",$G716*INDEX(ΣυνδΑθρ!$C$2:$C$100,$F716,1)/INDEX(ΣυνδΑθρ!$J$2:$J$96,$F716,1),IF($D716&lt;&gt;"",$G716*INDEX(Υλικά!$H$3:$H$130,$F716,1)/INDEX(Υλικά!$E$3:$E$130,$F716,1),0))</f>
        <v>50</v>
      </c>
      <c r="J716" s="18">
        <f>IF($C716&lt;&gt;"",$G716*INDEX(ΣυνδΑθρ!$D$2:$D$96,$F716,1)/INDEX(ΣυνδΑθρ!$J$2:$J$96,$F716,1),IF($D716&lt;&gt;"",$G716*INDEX(Υλικά!$I$3:$I$130,$F716,1)/INDEX(Υλικά!$E$3:$E$130,$F716,1),0))</f>
        <v>1.9</v>
      </c>
      <c r="K716" s="16">
        <f>$H716*Ref!$B$2</f>
        <v>90</v>
      </c>
      <c r="L716" s="17">
        <f>$I716*Ref!$B$3</f>
        <v>200</v>
      </c>
      <c r="M716" s="18">
        <f>$J716*Ref!$B$4</f>
        <v>17.099999999999998</v>
      </c>
      <c r="N716" s="18">
        <f>IF($C716&lt;&gt;"",0,IF($D716&lt;&gt;"",$G716*INDEX(Υλικά!$J$3:$J$130,$F716,1)/INDEX(Υλικά!$E$3:$E$130,$F716,1),0))</f>
        <v>0</v>
      </c>
      <c r="O716" s="19">
        <f t="shared" si="11"/>
        <v>307.10000000000002</v>
      </c>
      <c r="P716" s="3"/>
    </row>
    <row r="717" spans="1:16" x14ac:dyDescent="0.35">
      <c r="A717" s="15">
        <v>44249</v>
      </c>
      <c r="B717" s="7">
        <v>0.5625</v>
      </c>
      <c r="C717" s="3"/>
      <c r="D717" s="3" t="s">
        <v>27</v>
      </c>
      <c r="E717" s="3" t="str">
        <f>IF(C717&lt;&gt;"",INDEX(ΣυνδΑθρ!$I$2:$I$96,MATCH(C717,ΣυνδΑθρ!$A$2:$A$100,0),1),IF(D717&lt;&gt;"",INDEX(Υλικά!$D$3:$D$140,MATCH(D717,Υλικά!$B$3:$B$140,0),1),""))</f>
        <v>gr</v>
      </c>
      <c r="F717" s="10">
        <f>IF(C717&lt;&gt;"",MATCH($C717,ΣυνδΑθρ!$A$2:$A$100,0),IF(D717&lt;&gt;"",MATCH($D717,Υλικά!$B$3:$B$130,0),0))</f>
        <v>2</v>
      </c>
      <c r="G717" s="3">
        <v>50</v>
      </c>
      <c r="H717" s="16">
        <f>IF($C717&lt;&gt;"",$G717*INDEX(ΣυνδΑθρ!$B$2:$B$96,$F717,1)/INDEX(ΣυνδΑθρ!$J$2:$J$96,$F717,1),IF($D717&lt;&gt;"",$G717*INDEX(Υλικά!$G$3:$G$130,$F717,1)/INDEX(Υλικά!$E$3:$E$130,$F717,1),0))</f>
        <v>0.55000000000000004</v>
      </c>
      <c r="I717" s="17">
        <f>IF($C717&lt;&gt;"",$G717*INDEX(ΣυνδΑθρ!$C$2:$C$100,$F717,1)/INDEX(ΣυνδΑθρ!$J$2:$J$96,$F717,1),IF($D717&lt;&gt;"",$G717*INDEX(Υλικά!$H$3:$H$130,$F717,1)/INDEX(Υλικά!$E$3:$E$130,$F717,1),0))</f>
        <v>4.6500000000000004</v>
      </c>
      <c r="J717" s="18">
        <f>IF($C717&lt;&gt;"",$G717*INDEX(ΣυνδΑθρ!$D$2:$D$96,$F717,1)/INDEX(ΣυνδΑθρ!$J$2:$J$96,$F717,1),IF($D717&lt;&gt;"",$G717*INDEX(Υλικά!$I$3:$I$130,$F717,1)/INDEX(Υλικά!$E$3:$E$130,$F717,1),0))</f>
        <v>0.05</v>
      </c>
      <c r="K717" s="16">
        <f>$H717*Ref!$B$2</f>
        <v>2.2000000000000002</v>
      </c>
      <c r="L717" s="17">
        <f>$I717*Ref!$B$3</f>
        <v>18.600000000000001</v>
      </c>
      <c r="M717" s="18">
        <f>$J717*Ref!$B$4</f>
        <v>0.45</v>
      </c>
      <c r="N717" s="18">
        <f>IF($C717&lt;&gt;"",0,IF($D717&lt;&gt;"",$G717*INDEX(Υλικά!$J$3:$J$130,$F717,1)/INDEX(Υλικά!$E$3:$E$130,$F717,1),0))</f>
        <v>0</v>
      </c>
      <c r="O717" s="19">
        <f t="shared" si="11"/>
        <v>21.25</v>
      </c>
      <c r="P717" s="3"/>
    </row>
    <row r="718" spans="1:16" x14ac:dyDescent="0.35">
      <c r="A718" s="15">
        <v>44249</v>
      </c>
      <c r="B718" s="7">
        <v>0.5625</v>
      </c>
      <c r="C718" s="3"/>
      <c r="D718" s="3" t="s">
        <v>8</v>
      </c>
      <c r="E718" s="3" t="str">
        <f>IF(C718&lt;&gt;"",INDEX(ΣυνδΑθρ!$I$2:$I$96,MATCH(C718,ΣυνδΑθρ!$A$2:$A$100,0),1),IF(D718&lt;&gt;"",INDEX(Υλικά!$D$3:$D$140,MATCH(D718,Υλικά!$B$3:$B$140,0),1),""))</f>
        <v>gr</v>
      </c>
      <c r="F718" s="10">
        <f>IF(C718&lt;&gt;"",MATCH($C718,ΣυνδΑθρ!$A$2:$A$100,0),IF(D718&lt;&gt;"",MATCH($D718,Υλικά!$B$3:$B$130,0),0))</f>
        <v>3</v>
      </c>
      <c r="G718" s="3">
        <v>5</v>
      </c>
      <c r="H718" s="16">
        <f>IF($C718&lt;&gt;"",$G718*INDEX(ΣυνδΑθρ!$B$2:$B$96,$F718,1)/INDEX(ΣυνδΑθρ!$J$2:$J$96,$F718,1),IF($D718&lt;&gt;"",$G718*INDEX(Υλικά!$G$3:$G$130,$F718,1)/INDEX(Υλικά!$E$3:$E$130,$F718,1),0))</f>
        <v>0</v>
      </c>
      <c r="I718" s="17">
        <f>IF($C718&lt;&gt;"",$G718*INDEX(ΣυνδΑθρ!$C$2:$C$100,$F718,1)/INDEX(ΣυνδΑθρ!$J$2:$J$96,$F718,1),IF($D718&lt;&gt;"",$G718*INDEX(Υλικά!$H$3:$H$130,$F718,1)/INDEX(Υλικά!$E$3:$E$130,$F718,1),0))</f>
        <v>0</v>
      </c>
      <c r="J718" s="18">
        <f>IF($C718&lt;&gt;"",$G718*INDEX(ΣυνδΑθρ!$D$2:$D$96,$F718,1)/INDEX(ΣυνδΑθρ!$J$2:$J$96,$F718,1),IF($D718&lt;&gt;"",$G718*INDEX(Υλικά!$I$3:$I$130,$F718,1)/INDEX(Υλικά!$E$3:$E$130,$F718,1),0))</f>
        <v>4.665</v>
      </c>
      <c r="K718" s="16">
        <f>$H718*Ref!$B$2</f>
        <v>0</v>
      </c>
      <c r="L718" s="17">
        <f>$I718*Ref!$B$3</f>
        <v>0</v>
      </c>
      <c r="M718" s="18">
        <f>$J718*Ref!$B$4</f>
        <v>41.984999999999999</v>
      </c>
      <c r="N718" s="18">
        <f>IF($C718&lt;&gt;"",0,IF($D718&lt;&gt;"",$G718*INDEX(Υλικά!$J$3:$J$130,$F718,1)/INDEX(Υλικά!$E$3:$E$130,$F718,1),0))</f>
        <v>0</v>
      </c>
      <c r="O718" s="19">
        <f t="shared" ref="O718:O781" si="12">SUM(K718:N718)</f>
        <v>41.984999999999999</v>
      </c>
      <c r="P718" s="3"/>
    </row>
    <row r="719" spans="1:16" x14ac:dyDescent="0.35">
      <c r="A719" s="15">
        <v>44249</v>
      </c>
      <c r="B719" s="7">
        <v>0.625</v>
      </c>
      <c r="C719" s="3"/>
      <c r="D719" s="3" t="s">
        <v>133</v>
      </c>
      <c r="E719" s="3" t="str">
        <f>IF(C719&lt;&gt;"",INDEX(ΣυνδΑθρ!$I$2:$I$96,MATCH(C719,ΣυνδΑθρ!$A$2:$A$100,0),1),IF(D719&lt;&gt;"",INDEX(Υλικά!$D$3:$D$140,MATCH(D719,Υλικά!$B$3:$B$140,0),1),""))</f>
        <v>gr</v>
      </c>
      <c r="F719" s="10">
        <f>IF(C719&lt;&gt;"",MATCH($C719,ΣυνδΑθρ!$A$2:$A$100,0),IF(D719&lt;&gt;"",MATCH($D719,Υλικά!$B$3:$B$130,0),0))</f>
        <v>52</v>
      </c>
      <c r="G719" s="3">
        <v>15</v>
      </c>
      <c r="H719" s="16">
        <f>IF($C719&lt;&gt;"",$G719*INDEX(ΣυνδΑθρ!$B$2:$B$96,$F719,1)/INDEX(ΣυνδΑθρ!$J$2:$J$96,$F719,1),IF($D719&lt;&gt;"",$G719*INDEX(Υλικά!$G$3:$G$130,$F719,1)/INDEX(Υλικά!$E$3:$E$130,$F719,1),0))</f>
        <v>0.66</v>
      </c>
      <c r="I719" s="17">
        <f>IF($C719&lt;&gt;"",$G719*INDEX(ΣυνδΑθρ!$C$2:$C$100,$F719,1)/INDEX(ΣυνδΑθρ!$J$2:$J$96,$F719,1),IF($D719&lt;&gt;"",$G719*INDEX(Υλικά!$H$3:$H$130,$F719,1)/INDEX(Υλικά!$E$3:$E$130,$F719,1),0))</f>
        <v>8.1750000000000007</v>
      </c>
      <c r="J719" s="18">
        <f>IF($C719&lt;&gt;"",$G719*INDEX(ΣυνδΑθρ!$D$2:$D$96,$F719,1)/INDEX(ΣυνδΑθρ!$J$2:$J$96,$F719,1),IF($D719&lt;&gt;"",$G719*INDEX(Υλικά!$I$3:$I$130,$F719,1)/INDEX(Υλικά!$E$3:$E$130,$F719,1),0))</f>
        <v>4.5750000000000002</v>
      </c>
      <c r="K719" s="16">
        <f>$H719*Ref!$B$2</f>
        <v>2.64</v>
      </c>
      <c r="L719" s="17">
        <f>$I719*Ref!$B$3</f>
        <v>32.700000000000003</v>
      </c>
      <c r="M719" s="18">
        <f>$J719*Ref!$B$4</f>
        <v>41.175000000000004</v>
      </c>
      <c r="N719" s="18">
        <f>IF($C719&lt;&gt;"",0,IF($D719&lt;&gt;"",$G719*INDEX(Υλικά!$J$3:$J$130,$F719,1)/INDEX(Υλικά!$E$3:$E$130,$F719,1),0))</f>
        <v>0</v>
      </c>
      <c r="O719" s="19">
        <f t="shared" si="12"/>
        <v>76.515000000000015</v>
      </c>
      <c r="P719" s="3"/>
    </row>
    <row r="720" spans="1:16" x14ac:dyDescent="0.35">
      <c r="A720" s="15">
        <v>44249</v>
      </c>
      <c r="B720" s="7">
        <v>0.85416666666666663</v>
      </c>
      <c r="C720" s="3"/>
      <c r="D720" s="3" t="s">
        <v>198</v>
      </c>
      <c r="E720" s="3" t="str">
        <f>IF(C720&lt;&gt;"",INDEX(ΣυνδΑθρ!$I$2:$I$96,MATCH(C720,ΣυνδΑθρ!$A$2:$A$100,0),1),IF(D720&lt;&gt;"",INDEX(Υλικά!$D$3:$D$140,MATCH(D720,Υλικά!$B$3:$B$140,0),1),""))</f>
        <v>gr</v>
      </c>
      <c r="F720" s="10">
        <f>IF(C720&lt;&gt;"",MATCH($C720,ΣυνδΑθρ!$A$2:$A$100,0),IF(D720&lt;&gt;"",MATCH($D720,Υλικά!$B$3:$B$130,0),0))</f>
        <v>89</v>
      </c>
      <c r="G720" s="3">
        <v>80</v>
      </c>
      <c r="H720" s="16">
        <f>IF($C720&lt;&gt;"",$G720*INDEX(ΣυνδΑθρ!$B$2:$B$96,$F720,1)/INDEX(ΣυνδΑθρ!$J$2:$J$96,$F720,1),IF($D720&lt;&gt;"",$G720*INDEX(Υλικά!$G$3:$G$130,$F720,1)/INDEX(Υλικά!$E$3:$E$130,$F720,1),0))</f>
        <v>18</v>
      </c>
      <c r="I720" s="17">
        <f>IF($C720&lt;&gt;"",$G720*INDEX(ΣυνδΑθρ!$C$2:$C$100,$F720,1)/INDEX(ΣυνδΑθρ!$J$2:$J$96,$F720,1),IF($D720&lt;&gt;"",$G720*INDEX(Υλικά!$H$3:$H$130,$F720,1)/INDEX(Υλικά!$E$3:$E$130,$F720,1),0))</f>
        <v>40</v>
      </c>
      <c r="J720" s="18">
        <f>IF($C720&lt;&gt;"",$G720*INDEX(ΣυνδΑθρ!$D$2:$D$96,$F720,1)/INDEX(ΣυνδΑθρ!$J$2:$J$96,$F720,1),IF($D720&lt;&gt;"",$G720*INDEX(Υλικά!$I$3:$I$130,$F720,1)/INDEX(Υλικά!$E$3:$E$130,$F720,1),0))</f>
        <v>1.52</v>
      </c>
      <c r="K720" s="16">
        <f>$H720*Ref!$B$2</f>
        <v>72</v>
      </c>
      <c r="L720" s="17">
        <f>$I720*Ref!$B$3</f>
        <v>160</v>
      </c>
      <c r="M720" s="18">
        <f>$J720*Ref!$B$4</f>
        <v>13.68</v>
      </c>
      <c r="N720" s="18">
        <f>IF($C720&lt;&gt;"",0,IF($D720&lt;&gt;"",$G720*INDEX(Υλικά!$J$3:$J$130,$F720,1)/INDEX(Υλικά!$E$3:$E$130,$F720,1),0))</f>
        <v>0</v>
      </c>
      <c r="O720" s="19">
        <f t="shared" si="12"/>
        <v>245.68</v>
      </c>
      <c r="P720" s="3"/>
    </row>
    <row r="721" spans="1:16" x14ac:dyDescent="0.35">
      <c r="A721" s="15">
        <v>44249</v>
      </c>
      <c r="B721" s="7">
        <v>0.85416666666666663</v>
      </c>
      <c r="C721" s="3"/>
      <c r="D721" s="3" t="s">
        <v>63</v>
      </c>
      <c r="E721" s="3" t="str">
        <f>IF(C721&lt;&gt;"",INDEX(ΣυνδΑθρ!$I$2:$I$96,MATCH(C721,ΣυνδΑθρ!$A$2:$A$100,0),1),IF(D721&lt;&gt;"",INDEX(Υλικά!$D$3:$D$140,MATCH(D721,Υλικά!$B$3:$B$140,0),1),""))</f>
        <v>pc</v>
      </c>
      <c r="F721" s="10">
        <f>IF(C721&lt;&gt;"",MATCH($C721,ΣυνδΑθρ!$A$2:$A$100,0),IF(D721&lt;&gt;"",MATCH($D721,Υλικά!$B$3:$B$130,0),0))</f>
        <v>23</v>
      </c>
      <c r="G721" s="3">
        <v>1</v>
      </c>
      <c r="H721" s="16">
        <f>IF($C721&lt;&gt;"",$G721*INDEX(ΣυνδΑθρ!$B$2:$B$96,$F721,1)/INDEX(ΣυνδΑθρ!$J$2:$J$96,$F721,1),IF($D721&lt;&gt;"",$G721*INDEX(Υλικά!$G$3:$G$130,$F721,1)/INDEX(Υλικά!$E$3:$E$130,$F721,1),0))</f>
        <v>47</v>
      </c>
      <c r="I721" s="17">
        <f>IF($C721&lt;&gt;"",$G721*INDEX(ΣυνδΑθρ!$C$2:$C$100,$F721,1)/INDEX(ΣυνδΑθρ!$J$2:$J$96,$F721,1),IF($D721&lt;&gt;"",$G721*INDEX(Υλικά!$H$3:$H$130,$F721,1)/INDEX(Υλικά!$E$3:$E$130,$F721,1),0))</f>
        <v>0</v>
      </c>
      <c r="J721" s="18">
        <f>IF($C721&lt;&gt;"",$G721*INDEX(ΣυνδΑθρ!$D$2:$D$96,$F721,1)/INDEX(ΣυνδΑθρ!$J$2:$J$96,$F721,1),IF($D721&lt;&gt;"",$G721*INDEX(Υλικά!$I$3:$I$130,$F721,1)/INDEX(Υλικά!$E$3:$E$130,$F721,1),0))</f>
        <v>1.2</v>
      </c>
      <c r="K721" s="16">
        <f>$H721*Ref!$B$2</f>
        <v>188</v>
      </c>
      <c r="L721" s="17">
        <f>$I721*Ref!$B$3</f>
        <v>0</v>
      </c>
      <c r="M721" s="18">
        <f>$J721*Ref!$B$4</f>
        <v>10.799999999999999</v>
      </c>
      <c r="N721" s="18">
        <f>IF($C721&lt;&gt;"",0,IF($D721&lt;&gt;"",$G721*INDEX(Υλικά!$J$3:$J$130,$F721,1)/INDEX(Υλικά!$E$3:$E$130,$F721,1),0))</f>
        <v>0</v>
      </c>
      <c r="O721" s="19">
        <f t="shared" si="12"/>
        <v>198.8</v>
      </c>
      <c r="P721" s="3"/>
    </row>
    <row r="722" spans="1:16" x14ac:dyDescent="0.35">
      <c r="A722" s="15">
        <v>44249</v>
      </c>
      <c r="B722" s="7">
        <v>0.85416666666666663</v>
      </c>
      <c r="C722" s="3"/>
      <c r="D722" s="3" t="s">
        <v>8</v>
      </c>
      <c r="E722" s="3" t="str">
        <f>IF(C722&lt;&gt;"",INDEX(ΣυνδΑθρ!$I$2:$I$96,MATCH(C722,ΣυνδΑθρ!$A$2:$A$100,0),1),IF(D722&lt;&gt;"",INDEX(Υλικά!$D$3:$D$140,MATCH(D722,Υλικά!$B$3:$B$140,0),1),""))</f>
        <v>gr</v>
      </c>
      <c r="F722" s="10">
        <f>IF(C722&lt;&gt;"",MATCH($C722,ΣυνδΑθρ!$A$2:$A$100,0),IF(D722&lt;&gt;"",MATCH($D722,Υλικά!$B$3:$B$130,0),0))</f>
        <v>3</v>
      </c>
      <c r="G722" s="3">
        <v>5</v>
      </c>
      <c r="H722" s="16">
        <f>IF($C722&lt;&gt;"",$G722*INDEX(ΣυνδΑθρ!$B$2:$B$96,$F722,1)/INDEX(ΣυνδΑθρ!$J$2:$J$96,$F722,1),IF($D722&lt;&gt;"",$G722*INDEX(Υλικά!$G$3:$G$130,$F722,1)/INDEX(Υλικά!$E$3:$E$130,$F722,1),0))</f>
        <v>0</v>
      </c>
      <c r="I722" s="17">
        <f>IF($C722&lt;&gt;"",$G722*INDEX(ΣυνδΑθρ!$C$2:$C$100,$F722,1)/INDEX(ΣυνδΑθρ!$J$2:$J$96,$F722,1),IF($D722&lt;&gt;"",$G722*INDEX(Υλικά!$H$3:$H$130,$F722,1)/INDEX(Υλικά!$E$3:$E$130,$F722,1),0))</f>
        <v>0</v>
      </c>
      <c r="J722" s="18">
        <f>IF($C722&lt;&gt;"",$G722*INDEX(ΣυνδΑθρ!$D$2:$D$96,$F722,1)/INDEX(ΣυνδΑθρ!$J$2:$J$96,$F722,1),IF($D722&lt;&gt;"",$G722*INDEX(Υλικά!$I$3:$I$130,$F722,1)/INDEX(Υλικά!$E$3:$E$130,$F722,1),0))</f>
        <v>4.665</v>
      </c>
      <c r="K722" s="16">
        <f>$H722*Ref!$B$2</f>
        <v>0</v>
      </c>
      <c r="L722" s="17">
        <f>$I722*Ref!$B$3</f>
        <v>0</v>
      </c>
      <c r="M722" s="18">
        <f>$J722*Ref!$B$4</f>
        <v>41.984999999999999</v>
      </c>
      <c r="N722" s="18">
        <f>IF($C722&lt;&gt;"",0,IF($D722&lt;&gt;"",$G722*INDEX(Υλικά!$J$3:$J$130,$F722,1)/INDEX(Υλικά!$E$3:$E$130,$F722,1),0))</f>
        <v>0</v>
      </c>
      <c r="O722" s="19">
        <f t="shared" si="12"/>
        <v>41.984999999999999</v>
      </c>
      <c r="P722" s="3"/>
    </row>
    <row r="723" spans="1:16" x14ac:dyDescent="0.35">
      <c r="A723" s="15">
        <v>44249</v>
      </c>
      <c r="B723" s="7">
        <v>0.95833333333333337</v>
      </c>
      <c r="C723" s="3"/>
      <c r="D723" s="3" t="s">
        <v>187</v>
      </c>
      <c r="E723" s="3" t="str">
        <f>IF(C723&lt;&gt;"",INDEX(ΣυνδΑθρ!$I$2:$I$96,MATCH(C723,ΣυνδΑθρ!$A$2:$A$100,0),1),IF(D723&lt;&gt;"",INDEX(Υλικά!$D$3:$D$140,MATCH(D723,Υλικά!$B$3:$B$140,0),1),""))</f>
        <v>gr</v>
      </c>
      <c r="F723" s="10">
        <f>IF(C723&lt;&gt;"",MATCH($C723,ΣυνδΑθρ!$A$2:$A$100,0),IF(D723&lt;&gt;"",MATCH($D723,Υλικά!$B$3:$B$130,0),0))</f>
        <v>84</v>
      </c>
      <c r="G723" s="3">
        <v>200</v>
      </c>
      <c r="H723" s="16">
        <f>IF($C723&lt;&gt;"",$G723*INDEX(ΣυνδΑθρ!$B$2:$B$96,$F723,1)/INDEX(ΣυνδΑθρ!$J$2:$J$96,$F723,1),IF($D723&lt;&gt;"",$G723*INDEX(Υλικά!$G$3:$G$130,$F723,1)/INDEX(Υλικά!$E$3:$E$130,$F723,1),0))</f>
        <v>1.4</v>
      </c>
      <c r="I723" s="17">
        <f>IF($C723&lt;&gt;"",$G723*INDEX(ΣυνδΑθρ!$C$2:$C$100,$F723,1)/INDEX(ΣυνδΑθρ!$J$2:$J$96,$F723,1),IF($D723&lt;&gt;"",$G723*INDEX(Υλικά!$H$3:$H$130,$F723,1)/INDEX(Υλικά!$E$3:$E$130,$F723,1),0))</f>
        <v>24</v>
      </c>
      <c r="J723" s="18">
        <f>IF($C723&lt;&gt;"",$G723*INDEX(ΣυνδΑθρ!$D$2:$D$96,$F723,1)/INDEX(ΣυνδΑθρ!$J$2:$J$96,$F723,1),IF($D723&lt;&gt;"",$G723*INDEX(Υλικά!$I$3:$I$130,$F723,1)/INDEX(Υλικά!$E$3:$E$130,$F723,1),0))</f>
        <v>0.4</v>
      </c>
      <c r="K723" s="16">
        <f>$H723*Ref!$B$2</f>
        <v>5.6</v>
      </c>
      <c r="L723" s="17">
        <f>$I723*Ref!$B$3</f>
        <v>96</v>
      </c>
      <c r="M723" s="18">
        <f>$J723*Ref!$B$4</f>
        <v>3.6</v>
      </c>
      <c r="N723" s="18">
        <f>IF($C723&lt;&gt;"",0,IF($D723&lt;&gt;"",$G723*INDEX(Υλικά!$J$3:$J$130,$F723,1)/INDEX(Υλικά!$E$3:$E$130,$F723,1),0))</f>
        <v>0</v>
      </c>
      <c r="O723" s="19">
        <f t="shared" si="12"/>
        <v>105.19999999999999</v>
      </c>
      <c r="P723" s="3"/>
    </row>
    <row r="724" spans="1:16" x14ac:dyDescent="0.35">
      <c r="A724" s="15">
        <v>44250</v>
      </c>
      <c r="B724" s="7">
        <v>0.33333333333333331</v>
      </c>
      <c r="C724" s="3"/>
      <c r="D724" s="3" t="s">
        <v>58</v>
      </c>
      <c r="E724" s="3" t="str">
        <f>IF(C724&lt;&gt;"",INDEX(ΣυνδΑθρ!$I$2:$I$96,MATCH(C724,ΣυνδΑθρ!$A$2:$A$100,0),1),IF(D724&lt;&gt;"",INDEX(Υλικά!$D$3:$D$140,MATCH(D724,Υλικά!$B$3:$B$140,0),1),""))</f>
        <v>gr</v>
      </c>
      <c r="F724" s="10">
        <f>IF(C724&lt;&gt;"",MATCH($C724,ΣυνδΑθρ!$A$2:$A$100,0),IF(D724&lt;&gt;"",MATCH($D724,Υλικά!$B$3:$B$130,0),0))</f>
        <v>12</v>
      </c>
      <c r="G724" s="3">
        <v>250</v>
      </c>
      <c r="H724" s="16">
        <f>IF($C724&lt;&gt;"",$G724*INDEX(ΣυνδΑθρ!$B$2:$B$96,$F724,1)/INDEX(ΣυνδΑθρ!$J$2:$J$96,$F724,1),IF($D724&lt;&gt;"",$G724*INDEX(Υλικά!$G$3:$G$130,$F724,1)/INDEX(Υλικά!$E$3:$E$130,$F724,1),0))</f>
        <v>8.25</v>
      </c>
      <c r="I724" s="17">
        <f>IF($C724&lt;&gt;"",$G724*INDEX(ΣυνδΑθρ!$C$2:$C$100,$F724,1)/INDEX(ΣυνδΑθρ!$J$2:$J$96,$F724,1),IF($D724&lt;&gt;"",$G724*INDEX(Υλικά!$H$3:$H$130,$F724,1)/INDEX(Υλικά!$E$3:$E$130,$F724,1),0))</f>
        <v>11.75</v>
      </c>
      <c r="J724" s="18">
        <f>IF($C724&lt;&gt;"",$G724*INDEX(ΣυνδΑθρ!$D$2:$D$96,$F724,1)/INDEX(ΣυνδΑθρ!$J$2:$J$96,$F724,1),IF($D724&lt;&gt;"",$G724*INDEX(Υλικά!$I$3:$I$130,$F724,1)/INDEX(Υλικά!$E$3:$E$130,$F724,1),0))</f>
        <v>3.75</v>
      </c>
      <c r="K724" s="16">
        <f>$H724*Ref!$B$2</f>
        <v>33</v>
      </c>
      <c r="L724" s="17">
        <f>$I724*Ref!$B$3</f>
        <v>47</v>
      </c>
      <c r="M724" s="18">
        <f>$J724*Ref!$B$4</f>
        <v>33.75</v>
      </c>
      <c r="N724" s="18">
        <f>IF($C724&lt;&gt;"",0,IF($D724&lt;&gt;"",$G724*INDEX(Υλικά!$J$3:$J$130,$F724,1)/INDEX(Υλικά!$E$3:$E$130,$F724,1),0))</f>
        <v>0</v>
      </c>
      <c r="O724" s="19">
        <f t="shared" si="12"/>
        <v>113.75</v>
      </c>
      <c r="P724" s="3"/>
    </row>
    <row r="725" spans="1:16" x14ac:dyDescent="0.35">
      <c r="A725" s="15">
        <v>44250</v>
      </c>
      <c r="B725" s="7">
        <v>0.33333333333333331</v>
      </c>
      <c r="C725" s="3" t="s">
        <v>194</v>
      </c>
      <c r="D725" s="3"/>
      <c r="E725" s="3" t="str">
        <f>IF(C725&lt;&gt;"",INDEX(ΣυνδΑθρ!$I$2:$I$96,MATCH(C725,ΣυνδΑθρ!$A$2:$A$100,0),1),IF(D725&lt;&gt;"",INDEX(Υλικά!$D$3:$D$140,MATCH(D725,Υλικά!$B$3:$B$140,0),1),""))</f>
        <v>gr</v>
      </c>
      <c r="F725" s="10">
        <f>IF(C725&lt;&gt;"",MATCH($C725,ΣυνδΑθρ!$A$2:$A$100,0),IF(D725&lt;&gt;"",MATCH($D725,Υλικά!$B$3:$B$130,0),0))</f>
        <v>28</v>
      </c>
      <c r="G725" s="3">
        <v>40</v>
      </c>
      <c r="H725" s="16">
        <f>IF($C725&lt;&gt;"",$G725*INDEX(ΣυνδΑθρ!$B$2:$B$96,$F725,1)/INDEX(ΣυνδΑθρ!$J$2:$J$96,$F725,1),IF($D725&lt;&gt;"",$G725*INDEX(Υλικά!$G$3:$G$130,$F725,1)/INDEX(Υλικά!$E$3:$E$130,$F725,1),0))</f>
        <v>2.8975</v>
      </c>
      <c r="I725" s="17">
        <f>IF($C725&lt;&gt;"",$G725*INDEX(ΣυνδΑθρ!$C$2:$C$100,$F725,1)/INDEX(ΣυνδΑθρ!$J$2:$J$96,$F725,1),IF($D725&lt;&gt;"",$G725*INDEX(Υλικά!$H$3:$H$130,$F725,1)/INDEX(Υλικά!$E$3:$E$130,$F725,1),0))</f>
        <v>20.72625</v>
      </c>
      <c r="J725" s="18">
        <f>IF($C725&lt;&gt;"",$G725*INDEX(ΣυνδΑθρ!$D$2:$D$96,$F725,1)/INDEX(ΣυνδΑθρ!$J$2:$J$96,$F725,1),IF($D725&lt;&gt;"",$G725*INDEX(Υλικά!$I$3:$I$130,$F725,1)/INDEX(Υλικά!$E$3:$E$130,$F725,1),0))</f>
        <v>2.605</v>
      </c>
      <c r="K725" s="16">
        <f>$H725*Ref!$B$2</f>
        <v>11.59</v>
      </c>
      <c r="L725" s="17">
        <f>$I725*Ref!$B$3</f>
        <v>82.905000000000001</v>
      </c>
      <c r="M725" s="18">
        <f>$J725*Ref!$B$4</f>
        <v>23.445</v>
      </c>
      <c r="N725" s="18">
        <f>IF($C725&lt;&gt;"",0,IF($D725&lt;&gt;"",$G725*INDEX(Υλικά!$J$3:$J$130,$F725,1)/INDEX(Υλικά!$E$3:$E$130,$F725,1),0))</f>
        <v>0</v>
      </c>
      <c r="O725" s="19">
        <f t="shared" si="12"/>
        <v>117.94</v>
      </c>
      <c r="P725" s="3"/>
    </row>
    <row r="726" spans="1:16" x14ac:dyDescent="0.35">
      <c r="A726" s="15">
        <v>44250</v>
      </c>
      <c r="B726" s="7">
        <v>0.33333333333333298</v>
      </c>
      <c r="C726" s="3"/>
      <c r="D726" s="3" t="s">
        <v>14</v>
      </c>
      <c r="E726" s="3" t="str">
        <f>IF(C726&lt;&gt;"",INDEX(ΣυνδΑθρ!$I$2:$I$96,MATCH(C726,ΣυνδΑθρ!$A$2:$A$100,0),1),IF(D726&lt;&gt;"",INDEX(Υλικά!$D$3:$D$140,MATCH(D726,Υλικά!$B$3:$B$140,0),1),""))</f>
        <v>slc</v>
      </c>
      <c r="F726" s="10">
        <f>IF(C726&lt;&gt;"",MATCH($C726,ΣυνδΑθρ!$A$2:$A$100,0),IF(D726&lt;&gt;"",MATCH($D726,Υλικά!$B$3:$B$130,0),0))</f>
        <v>7</v>
      </c>
      <c r="G726" s="3">
        <v>2.5</v>
      </c>
      <c r="H726" s="16">
        <f>IF($C726&lt;&gt;"",$G726*INDEX(ΣυνδΑθρ!$B$2:$B$96,$F726,1)/INDEX(ΣυνδΑθρ!$J$2:$J$96,$F726,1),IF($D726&lt;&gt;"",$G726*INDEX(Υλικά!$G$3:$G$130,$F726,1)/INDEX(Υλικά!$E$3:$E$130,$F726,1),0))</f>
        <v>7</v>
      </c>
      <c r="I726" s="17">
        <f>IF($C726&lt;&gt;"",$G726*INDEX(ΣυνδΑθρ!$C$2:$C$100,$F726,1)/INDEX(ΣυνδΑθρ!$J$2:$J$96,$F726,1),IF($D726&lt;&gt;"",$G726*INDEX(Υλικά!$H$3:$H$130,$F726,1)/INDEX(Υλικά!$E$3:$E$130,$F726,1),0))</f>
        <v>2</v>
      </c>
      <c r="J726" s="18">
        <f>IF($C726&lt;&gt;"",$G726*INDEX(ΣυνδΑθρ!$D$2:$D$96,$F726,1)/INDEX(ΣυνδΑθρ!$J$2:$J$96,$F726,1),IF($D726&lt;&gt;"",$G726*INDEX(Υλικά!$I$3:$I$130,$F726,1)/INDEX(Υλικά!$E$3:$E$130,$F726,1),0))</f>
        <v>1</v>
      </c>
      <c r="K726" s="16">
        <f>$H726*Ref!$B$2</f>
        <v>28</v>
      </c>
      <c r="L726" s="17">
        <f>$I726*Ref!$B$3</f>
        <v>8</v>
      </c>
      <c r="M726" s="18">
        <f>$J726*Ref!$B$4</f>
        <v>9</v>
      </c>
      <c r="N726" s="18">
        <f>IF($C726&lt;&gt;"",0,IF($D726&lt;&gt;"",$G726*INDEX(Υλικά!$J$3:$J$130,$F726,1)/INDEX(Υλικά!$E$3:$E$130,$F726,1),0))</f>
        <v>0</v>
      </c>
      <c r="O726" s="19">
        <f t="shared" si="12"/>
        <v>45</v>
      </c>
      <c r="P726" s="3"/>
    </row>
    <row r="727" spans="1:16" x14ac:dyDescent="0.35">
      <c r="A727" s="15">
        <v>44250</v>
      </c>
      <c r="B727" s="7">
        <v>0.5</v>
      </c>
      <c r="C727" s="3" t="s">
        <v>166</v>
      </c>
      <c r="D727" s="3"/>
      <c r="E727" s="3" t="str">
        <f>IF(C727&lt;&gt;"",INDEX(ΣυνδΑθρ!$I$2:$I$96,MATCH(C727,ΣυνδΑθρ!$A$2:$A$100,0),1),IF(D727&lt;&gt;"",INDEX(Υλικά!$D$3:$D$140,MATCH(D727,Υλικά!$B$3:$B$140,0),1),""))</f>
        <v>gr</v>
      </c>
      <c r="F727" s="10">
        <f>IF(C727&lt;&gt;"",MATCH($C727,ΣυνδΑθρ!$A$2:$A$100,0),IF(D727&lt;&gt;"",MATCH($D727,Υλικά!$B$3:$B$130,0),0))</f>
        <v>19</v>
      </c>
      <c r="G727" s="3">
        <v>25</v>
      </c>
      <c r="H727" s="16">
        <f>IF($C727&lt;&gt;"",$G727*INDEX(ΣυνδΑθρ!$B$2:$B$96,$F727,1)/INDEX(ΣυνδΑθρ!$J$2:$J$96,$F727,1),IF($D727&lt;&gt;"",$G727*INDEX(Υλικά!$G$3:$G$130,$F727,1)/INDEX(Υλικά!$E$3:$E$130,$F727,1),0))</f>
        <v>1.8267857142857142</v>
      </c>
      <c r="I727" s="17">
        <f>IF($C727&lt;&gt;"",$G727*INDEX(ΣυνδΑθρ!$C$2:$C$100,$F727,1)/INDEX(ΣυνδΑθρ!$J$2:$J$96,$F727,1),IF($D727&lt;&gt;"",$G727*INDEX(Υλικά!$H$3:$H$130,$F727,1)/INDEX(Υλικά!$E$3:$E$130,$F727,1),0))</f>
        <v>11.624999999999998</v>
      </c>
      <c r="J727" s="18">
        <f>IF($C727&lt;&gt;"",$G727*INDEX(ΣυνδΑθρ!$D$2:$D$96,$F727,1)/INDEX(ΣυνδΑθρ!$J$2:$J$96,$F727,1),IF($D727&lt;&gt;"",$G727*INDEX(Υλικά!$I$3:$I$130,$F727,1)/INDEX(Υλικά!$E$3:$E$130,$F727,1),0))</f>
        <v>0.20892857142857146</v>
      </c>
      <c r="K727" s="16">
        <f>$H727*Ref!$B$2</f>
        <v>7.3071428571428569</v>
      </c>
      <c r="L727" s="17">
        <f>$I727*Ref!$B$3</f>
        <v>46.499999999999993</v>
      </c>
      <c r="M727" s="18">
        <f>$J727*Ref!$B$4</f>
        <v>1.8803571428571431</v>
      </c>
      <c r="N727" s="18">
        <f>IF($C727&lt;&gt;"",0,IF($D727&lt;&gt;"",$G727*INDEX(Υλικά!$J$3:$J$130,$F727,1)/INDEX(Υλικά!$E$3:$E$130,$F727,1),0))</f>
        <v>0</v>
      </c>
      <c r="O727" s="19">
        <f t="shared" si="12"/>
        <v>55.687499999999993</v>
      </c>
      <c r="P727" s="3"/>
    </row>
    <row r="728" spans="1:16" x14ac:dyDescent="0.35">
      <c r="A728" s="15">
        <v>44250</v>
      </c>
      <c r="B728" s="7">
        <v>0.64583333333333337</v>
      </c>
      <c r="C728" s="3"/>
      <c r="D728" s="3" t="s">
        <v>198</v>
      </c>
      <c r="E728" s="3" t="str">
        <f>IF(C728&lt;&gt;"",INDEX(ΣυνδΑθρ!$I$2:$I$96,MATCH(C728,ΣυνδΑθρ!$A$2:$A$100,0),1),IF(D728&lt;&gt;"",INDEX(Υλικά!$D$3:$D$140,MATCH(D728,Υλικά!$B$3:$B$140,0),1),""))</f>
        <v>gr</v>
      </c>
      <c r="F728" s="10">
        <f>IF(C728&lt;&gt;"",MATCH($C728,ΣυνδΑθρ!$A$2:$A$100,0),IF(D728&lt;&gt;"",MATCH($D728,Υλικά!$B$3:$B$130,0),0))</f>
        <v>89</v>
      </c>
      <c r="G728" s="3">
        <v>80</v>
      </c>
      <c r="H728" s="16">
        <f>IF($C728&lt;&gt;"",$G728*INDEX(ΣυνδΑθρ!$B$2:$B$96,$F728,1)/INDEX(ΣυνδΑθρ!$J$2:$J$96,$F728,1),IF($D728&lt;&gt;"",$G728*INDEX(Υλικά!$G$3:$G$130,$F728,1)/INDEX(Υλικά!$E$3:$E$130,$F728,1),0))</f>
        <v>18</v>
      </c>
      <c r="I728" s="17">
        <f>IF($C728&lt;&gt;"",$G728*INDEX(ΣυνδΑθρ!$C$2:$C$100,$F728,1)/INDEX(ΣυνδΑθρ!$J$2:$J$96,$F728,1),IF($D728&lt;&gt;"",$G728*INDEX(Υλικά!$H$3:$H$130,$F728,1)/INDEX(Υλικά!$E$3:$E$130,$F728,1),0))</f>
        <v>40</v>
      </c>
      <c r="J728" s="18">
        <f>IF($C728&lt;&gt;"",$G728*INDEX(ΣυνδΑθρ!$D$2:$D$96,$F728,1)/INDEX(ΣυνδΑθρ!$J$2:$J$96,$F728,1),IF($D728&lt;&gt;"",$G728*INDEX(Υλικά!$I$3:$I$130,$F728,1)/INDEX(Υλικά!$E$3:$E$130,$F728,1),0))</f>
        <v>1.52</v>
      </c>
      <c r="K728" s="16">
        <f>$H728*Ref!$B$2</f>
        <v>72</v>
      </c>
      <c r="L728" s="17">
        <f>$I728*Ref!$B$3</f>
        <v>160</v>
      </c>
      <c r="M728" s="18">
        <f>$J728*Ref!$B$4</f>
        <v>13.68</v>
      </c>
      <c r="N728" s="18">
        <f>IF($C728&lt;&gt;"",0,IF($D728&lt;&gt;"",$G728*INDEX(Υλικά!$J$3:$J$130,$F728,1)/INDEX(Υλικά!$E$3:$E$130,$F728,1),0))</f>
        <v>0</v>
      </c>
      <c r="O728" s="19">
        <f t="shared" si="12"/>
        <v>245.68</v>
      </c>
      <c r="P728" s="3"/>
    </row>
    <row r="729" spans="1:16" x14ac:dyDescent="0.35">
      <c r="A729" s="15">
        <v>44250</v>
      </c>
      <c r="B729" s="7">
        <v>0.64583333333333337</v>
      </c>
      <c r="C729" s="3"/>
      <c r="D729" s="3" t="s">
        <v>8</v>
      </c>
      <c r="E729" s="3" t="str">
        <f>IF(C729&lt;&gt;"",INDEX(ΣυνδΑθρ!$I$2:$I$96,MATCH(C729,ΣυνδΑθρ!$A$2:$A$100,0),1),IF(D729&lt;&gt;"",INDEX(Υλικά!$D$3:$D$140,MATCH(D729,Υλικά!$B$3:$B$140,0),1),""))</f>
        <v>gr</v>
      </c>
      <c r="F729" s="10">
        <f>IF(C729&lt;&gt;"",MATCH($C729,ΣυνδΑθρ!$A$2:$A$100,0),IF(D729&lt;&gt;"",MATCH($D729,Υλικά!$B$3:$B$130,0),0))</f>
        <v>3</v>
      </c>
      <c r="G729" s="3">
        <v>5</v>
      </c>
      <c r="H729" s="16">
        <f>IF($C729&lt;&gt;"",$G729*INDEX(ΣυνδΑθρ!$B$2:$B$96,$F729,1)/INDEX(ΣυνδΑθρ!$J$2:$J$96,$F729,1),IF($D729&lt;&gt;"",$G729*INDEX(Υλικά!$G$3:$G$130,$F729,1)/INDEX(Υλικά!$E$3:$E$130,$F729,1),0))</f>
        <v>0</v>
      </c>
      <c r="I729" s="17">
        <f>IF($C729&lt;&gt;"",$G729*INDEX(ΣυνδΑθρ!$C$2:$C$100,$F729,1)/INDEX(ΣυνδΑθρ!$J$2:$J$96,$F729,1),IF($D729&lt;&gt;"",$G729*INDEX(Υλικά!$H$3:$H$130,$F729,1)/INDEX(Υλικά!$E$3:$E$130,$F729,1),0))</f>
        <v>0</v>
      </c>
      <c r="J729" s="18">
        <f>IF($C729&lt;&gt;"",$G729*INDEX(ΣυνδΑθρ!$D$2:$D$96,$F729,1)/INDEX(ΣυνδΑθρ!$J$2:$J$96,$F729,1),IF($D729&lt;&gt;"",$G729*INDEX(Υλικά!$I$3:$I$130,$F729,1)/INDEX(Υλικά!$E$3:$E$130,$F729,1),0))</f>
        <v>4.665</v>
      </c>
      <c r="K729" s="16">
        <f>$H729*Ref!$B$2</f>
        <v>0</v>
      </c>
      <c r="L729" s="17">
        <f>$I729*Ref!$B$3</f>
        <v>0</v>
      </c>
      <c r="M729" s="18">
        <f>$J729*Ref!$B$4</f>
        <v>41.984999999999999</v>
      </c>
      <c r="N729" s="18">
        <f>IF($C729&lt;&gt;"",0,IF($D729&lt;&gt;"",$G729*INDEX(Υλικά!$J$3:$J$130,$F729,1)/INDEX(Υλικά!$E$3:$E$130,$F729,1),0))</f>
        <v>0</v>
      </c>
      <c r="O729" s="19">
        <f t="shared" si="12"/>
        <v>41.984999999999999</v>
      </c>
      <c r="P729" s="3"/>
    </row>
    <row r="730" spans="1:16" x14ac:dyDescent="0.35">
      <c r="A730" s="15">
        <v>44250</v>
      </c>
      <c r="B730" s="7">
        <v>0.66666666666666663</v>
      </c>
      <c r="C730" s="3"/>
      <c r="D730" s="3" t="s">
        <v>133</v>
      </c>
      <c r="E730" s="3" t="str">
        <f>IF(C730&lt;&gt;"",INDEX(ΣυνδΑθρ!$I$2:$I$96,MATCH(C730,ΣυνδΑθρ!$A$2:$A$100,0),1),IF(D730&lt;&gt;"",INDEX(Υλικά!$D$3:$D$140,MATCH(D730,Υλικά!$B$3:$B$140,0),1),""))</f>
        <v>gr</v>
      </c>
      <c r="F730" s="10">
        <f>IF(C730&lt;&gt;"",MATCH($C730,ΣυνδΑθρ!$A$2:$A$100,0),IF(D730&lt;&gt;"",MATCH($D730,Υλικά!$B$3:$B$130,0),0))</f>
        <v>52</v>
      </c>
      <c r="G730" s="3">
        <v>25</v>
      </c>
      <c r="H730" s="16">
        <f>IF($C730&lt;&gt;"",$G730*INDEX(ΣυνδΑθρ!$B$2:$B$96,$F730,1)/INDEX(ΣυνδΑθρ!$J$2:$J$96,$F730,1),IF($D730&lt;&gt;"",$G730*INDEX(Υλικά!$G$3:$G$130,$F730,1)/INDEX(Υλικά!$E$3:$E$130,$F730,1),0))</f>
        <v>1.1000000000000001</v>
      </c>
      <c r="I730" s="17">
        <f>IF($C730&lt;&gt;"",$G730*INDEX(ΣυνδΑθρ!$C$2:$C$100,$F730,1)/INDEX(ΣυνδΑθρ!$J$2:$J$96,$F730,1),IF($D730&lt;&gt;"",$G730*INDEX(Υλικά!$H$3:$H$130,$F730,1)/INDEX(Υλικά!$E$3:$E$130,$F730,1),0))</f>
        <v>13.625</v>
      </c>
      <c r="J730" s="18">
        <f>IF($C730&lt;&gt;"",$G730*INDEX(ΣυνδΑθρ!$D$2:$D$96,$F730,1)/INDEX(ΣυνδΑθρ!$J$2:$J$96,$F730,1),IF($D730&lt;&gt;"",$G730*INDEX(Υλικά!$I$3:$I$130,$F730,1)/INDEX(Υλικά!$E$3:$E$130,$F730,1),0))</f>
        <v>7.625</v>
      </c>
      <c r="K730" s="16">
        <f>$H730*Ref!$B$2</f>
        <v>4.4000000000000004</v>
      </c>
      <c r="L730" s="17">
        <f>$I730*Ref!$B$3</f>
        <v>54.5</v>
      </c>
      <c r="M730" s="18">
        <f>$J730*Ref!$B$4</f>
        <v>68.625</v>
      </c>
      <c r="N730" s="18">
        <f>IF($C730&lt;&gt;"",0,IF($D730&lt;&gt;"",$G730*INDEX(Υλικά!$J$3:$J$130,$F730,1)/INDEX(Υλικά!$E$3:$E$130,$F730,1),0))</f>
        <v>0</v>
      </c>
      <c r="O730" s="19">
        <f t="shared" si="12"/>
        <v>127.52500000000001</v>
      </c>
      <c r="P730" s="3"/>
    </row>
    <row r="731" spans="1:16" x14ac:dyDescent="0.35">
      <c r="A731" s="15">
        <v>44250</v>
      </c>
      <c r="B731" s="7">
        <v>0.76041666666666663</v>
      </c>
      <c r="C731" s="3"/>
      <c r="D731" s="3" t="s">
        <v>14</v>
      </c>
      <c r="E731" s="3" t="str">
        <f>IF(C731&lt;&gt;"",INDEX(ΣυνδΑθρ!$I$2:$I$96,MATCH(C731,ΣυνδΑθρ!$A$2:$A$100,0),1),IF(D731&lt;&gt;"",INDEX(Υλικά!$D$3:$D$140,MATCH(D731,Υλικά!$B$3:$B$140,0),1),""))</f>
        <v>slc</v>
      </c>
      <c r="F731" s="10">
        <f>IF(C731&lt;&gt;"",MATCH($C731,ΣυνδΑθρ!$A$2:$A$100,0),IF(D731&lt;&gt;"",MATCH($D731,Υλικά!$B$3:$B$130,0),0))</f>
        <v>7</v>
      </c>
      <c r="G731" s="3">
        <v>2</v>
      </c>
      <c r="H731" s="16">
        <f>IF($C731&lt;&gt;"",$G731*INDEX(ΣυνδΑθρ!$B$2:$B$96,$F731,1)/INDEX(ΣυνδΑθρ!$J$2:$J$96,$F731,1),IF($D731&lt;&gt;"",$G731*INDEX(Υλικά!$G$3:$G$130,$F731,1)/INDEX(Υλικά!$E$3:$E$130,$F731,1),0))</f>
        <v>5.6</v>
      </c>
      <c r="I731" s="17">
        <f>IF($C731&lt;&gt;"",$G731*INDEX(ΣυνδΑθρ!$C$2:$C$100,$F731,1)/INDEX(ΣυνδΑθρ!$J$2:$J$96,$F731,1),IF($D731&lt;&gt;"",$G731*INDEX(Υλικά!$H$3:$H$130,$F731,1)/INDEX(Υλικά!$E$3:$E$130,$F731,1),0))</f>
        <v>1.6</v>
      </c>
      <c r="J731" s="18">
        <f>IF($C731&lt;&gt;"",$G731*INDEX(ΣυνδΑθρ!$D$2:$D$96,$F731,1)/INDEX(ΣυνδΑθρ!$J$2:$J$96,$F731,1),IF($D731&lt;&gt;"",$G731*INDEX(Υλικά!$I$3:$I$130,$F731,1)/INDEX(Υλικά!$E$3:$E$130,$F731,1),0))</f>
        <v>0.8</v>
      </c>
      <c r="K731" s="16">
        <f>$H731*Ref!$B$2</f>
        <v>22.4</v>
      </c>
      <c r="L731" s="17">
        <f>$I731*Ref!$B$3</f>
        <v>6.4</v>
      </c>
      <c r="M731" s="18">
        <f>$J731*Ref!$B$4</f>
        <v>7.2</v>
      </c>
      <c r="N731" s="18">
        <f>IF($C731&lt;&gt;"",0,IF($D731&lt;&gt;"",$G731*INDEX(Υλικά!$J$3:$J$130,$F731,1)/INDEX(Υλικά!$E$3:$E$130,$F731,1),0))</f>
        <v>0</v>
      </c>
      <c r="O731" s="19">
        <f t="shared" si="12"/>
        <v>36</v>
      </c>
      <c r="P731" s="3"/>
    </row>
    <row r="732" spans="1:16" x14ac:dyDescent="0.35">
      <c r="A732" s="15">
        <v>44250</v>
      </c>
      <c r="B732" s="7">
        <v>0.79166666666666663</v>
      </c>
      <c r="C732" s="3"/>
      <c r="D732" s="3" t="s">
        <v>93</v>
      </c>
      <c r="E732" s="3" t="str">
        <f>IF(C732&lt;&gt;"",INDEX(ΣυνδΑθρ!$I$2:$I$96,MATCH(C732,ΣυνδΑθρ!$A$2:$A$100,0),1),IF(D732&lt;&gt;"",INDEX(Υλικά!$D$3:$D$140,MATCH(D732,Υλικά!$B$3:$B$140,0),1),""))</f>
        <v>gr</v>
      </c>
      <c r="F732" s="10">
        <f>IF(C732&lt;&gt;"",MATCH($C732,ΣυνδΑθρ!$A$2:$A$100,0),IF(D732&lt;&gt;"",MATCH($D732,Υλικά!$B$3:$B$130,0),0))</f>
        <v>34</v>
      </c>
      <c r="G732" s="3">
        <v>10</v>
      </c>
      <c r="H732" s="16">
        <f>IF($C732&lt;&gt;"",$G732*INDEX(ΣυνδΑθρ!$B$2:$B$96,$F732,1)/INDEX(ΣυνδΑθρ!$J$2:$J$96,$F732,1),IF($D732&lt;&gt;"",$G732*INDEX(Υλικά!$G$3:$G$130,$F732,1)/INDEX(Υλικά!$E$3:$E$130,$F732,1),0))</f>
        <v>2.48</v>
      </c>
      <c r="I732" s="17">
        <f>IF($C732&lt;&gt;"",$G732*INDEX(ΣυνδΑθρ!$C$2:$C$100,$F732,1)/INDEX(ΣυνδΑθρ!$J$2:$J$96,$F732,1),IF($D732&lt;&gt;"",$G732*INDEX(Υλικά!$H$3:$H$130,$F732,1)/INDEX(Υλικά!$E$3:$E$130,$F732,1),0))</f>
        <v>0.5</v>
      </c>
      <c r="J732" s="18">
        <f>IF($C732&lt;&gt;"",$G732*INDEX(ΣυνδΑθρ!$D$2:$D$96,$F732,1)/INDEX(ΣυνδΑθρ!$J$2:$J$96,$F732,1),IF($D732&lt;&gt;"",$G732*INDEX(Υλικά!$I$3:$I$130,$F732,1)/INDEX(Υλικά!$E$3:$E$130,$F732,1),0))</f>
        <v>5.32</v>
      </c>
      <c r="K732" s="16">
        <f>$H732*Ref!$B$2</f>
        <v>9.92</v>
      </c>
      <c r="L732" s="17">
        <f>$I732*Ref!$B$3</f>
        <v>2</v>
      </c>
      <c r="M732" s="18">
        <f>$J732*Ref!$B$4</f>
        <v>47.88</v>
      </c>
      <c r="N732" s="18">
        <f>IF($C732&lt;&gt;"",0,IF($D732&lt;&gt;"",$G732*INDEX(Υλικά!$J$3:$J$130,$F732,1)/INDEX(Υλικά!$E$3:$E$130,$F732,1),0))</f>
        <v>0</v>
      </c>
      <c r="O732" s="19">
        <f t="shared" si="12"/>
        <v>59.800000000000004</v>
      </c>
      <c r="P732" s="3"/>
    </row>
    <row r="733" spans="1:16" x14ac:dyDescent="0.35">
      <c r="A733" s="15">
        <v>44250</v>
      </c>
      <c r="B733" s="7">
        <v>0.85416666666666663</v>
      </c>
      <c r="C733" s="3"/>
      <c r="D733" s="3" t="s">
        <v>148</v>
      </c>
      <c r="E733" s="3" t="str">
        <f>IF(C733&lt;&gt;"",INDEX(ΣυνδΑθρ!$I$2:$I$96,MATCH(C733,ΣυνδΑθρ!$A$2:$A$100,0),1),IF(D733&lt;&gt;"",INDEX(Υλικά!$D$3:$D$140,MATCH(D733,Υλικά!$B$3:$B$140,0),1),""))</f>
        <v>gr</v>
      </c>
      <c r="F733" s="10">
        <f>IF(C733&lt;&gt;"",MATCH($C733,ΣυνδΑθρ!$A$2:$A$100,0),IF(D733&lt;&gt;"",MATCH($D733,Υλικά!$B$3:$B$130,0),0))</f>
        <v>59</v>
      </c>
      <c r="G733" s="3">
        <v>250</v>
      </c>
      <c r="H733" s="16">
        <f>IF($C733&lt;&gt;"",$G733*INDEX(ΣυνδΑθρ!$B$2:$B$96,$F733,1)/INDEX(ΣυνδΑθρ!$J$2:$J$96,$F733,1),IF($D733&lt;&gt;"",$G733*INDEX(Υλικά!$G$3:$G$130,$F733,1)/INDEX(Υλικά!$E$3:$E$130,$F733,1),0))</f>
        <v>3.25</v>
      </c>
      <c r="I733" s="17">
        <f>IF($C733&lt;&gt;"",$G733*INDEX(ΣυνδΑθρ!$C$2:$C$100,$F733,1)/INDEX(ΣυνδΑθρ!$J$2:$J$96,$F733,1),IF($D733&lt;&gt;"",$G733*INDEX(Υλικά!$H$3:$H$130,$F733,1)/INDEX(Υλικά!$E$3:$E$130,$F733,1),0))</f>
        <v>15</v>
      </c>
      <c r="J733" s="18">
        <f>IF($C733&lt;&gt;"",$G733*INDEX(ΣυνδΑθρ!$D$2:$D$96,$F733,1)/INDEX(ΣυνδΑθρ!$J$2:$J$96,$F733,1),IF($D733&lt;&gt;"",$G733*INDEX(Υλικά!$I$3:$I$130,$F733,1)/INDEX(Υλικά!$E$3:$E$130,$F733,1),0))</f>
        <v>0</v>
      </c>
      <c r="K733" s="16">
        <f>$H733*Ref!$B$2</f>
        <v>13</v>
      </c>
      <c r="L733" s="17">
        <f>$I733*Ref!$B$3</f>
        <v>60</v>
      </c>
      <c r="M733" s="18">
        <f>$J733*Ref!$B$4</f>
        <v>0</v>
      </c>
      <c r="N733" s="18">
        <f>IF($C733&lt;&gt;"",0,IF($D733&lt;&gt;"",$G733*INDEX(Υλικά!$J$3:$J$130,$F733,1)/INDEX(Υλικά!$E$3:$E$130,$F733,1),0))</f>
        <v>0</v>
      </c>
      <c r="O733" s="19">
        <f t="shared" si="12"/>
        <v>73</v>
      </c>
      <c r="P733" s="3"/>
    </row>
    <row r="734" spans="1:16" x14ac:dyDescent="0.35">
      <c r="A734" s="15">
        <v>44250</v>
      </c>
      <c r="B734" s="7">
        <v>0.91666666666666663</v>
      </c>
      <c r="C734" s="3"/>
      <c r="D734" s="3" t="s">
        <v>63</v>
      </c>
      <c r="E734" s="3" t="str">
        <f>IF(C734&lt;&gt;"",INDEX(ΣυνδΑθρ!$I$2:$I$96,MATCH(C734,ΣυνδΑθρ!$A$2:$A$100,0),1),IF(D734&lt;&gt;"",INDEX(Υλικά!$D$3:$D$140,MATCH(D734,Υλικά!$B$3:$B$140,0),1),""))</f>
        <v>pc</v>
      </c>
      <c r="F734" s="10">
        <f>IF(C734&lt;&gt;"",MATCH($C734,ΣυνδΑθρ!$A$2:$A$100,0),IF(D734&lt;&gt;"",MATCH($D734,Υλικά!$B$3:$B$130,0),0))</f>
        <v>23</v>
      </c>
      <c r="G734" s="3">
        <v>1</v>
      </c>
      <c r="H734" s="16">
        <f>IF($C734&lt;&gt;"",$G734*INDEX(ΣυνδΑθρ!$B$2:$B$96,$F734,1)/INDEX(ΣυνδΑθρ!$J$2:$J$96,$F734,1),IF($D734&lt;&gt;"",$G734*INDEX(Υλικά!$G$3:$G$130,$F734,1)/INDEX(Υλικά!$E$3:$E$130,$F734,1),0))</f>
        <v>47</v>
      </c>
      <c r="I734" s="17">
        <f>IF($C734&lt;&gt;"",$G734*INDEX(ΣυνδΑθρ!$C$2:$C$100,$F734,1)/INDEX(ΣυνδΑθρ!$J$2:$J$96,$F734,1),IF($D734&lt;&gt;"",$G734*INDEX(Υλικά!$H$3:$H$130,$F734,1)/INDEX(Υλικά!$E$3:$E$130,$F734,1),0))</f>
        <v>0</v>
      </c>
      <c r="J734" s="18">
        <f>IF($C734&lt;&gt;"",$G734*INDEX(ΣυνδΑθρ!$D$2:$D$96,$F734,1)/INDEX(ΣυνδΑθρ!$J$2:$J$96,$F734,1),IF($D734&lt;&gt;"",$G734*INDEX(Υλικά!$I$3:$I$130,$F734,1)/INDEX(Υλικά!$E$3:$E$130,$F734,1),0))</f>
        <v>1.2</v>
      </c>
      <c r="K734" s="16">
        <f>$H734*Ref!$B$2</f>
        <v>188</v>
      </c>
      <c r="L734" s="17">
        <f>$I734*Ref!$B$3</f>
        <v>0</v>
      </c>
      <c r="M734" s="18">
        <f>$J734*Ref!$B$4</f>
        <v>10.799999999999999</v>
      </c>
      <c r="N734" s="18">
        <f>IF($C734&lt;&gt;"",0,IF($D734&lt;&gt;"",$G734*INDEX(Υλικά!$J$3:$J$130,$F734,1)/INDEX(Υλικά!$E$3:$E$130,$F734,1),0))</f>
        <v>0</v>
      </c>
      <c r="O734" s="19">
        <f t="shared" si="12"/>
        <v>198.8</v>
      </c>
      <c r="P734" s="3"/>
    </row>
    <row r="735" spans="1:16" x14ac:dyDescent="0.35">
      <c r="A735" s="15">
        <v>44250</v>
      </c>
      <c r="B735" s="7">
        <v>0.95833333333333337</v>
      </c>
      <c r="C735" s="3"/>
      <c r="D735" s="3" t="s">
        <v>187</v>
      </c>
      <c r="E735" s="3" t="str">
        <f>IF(C735&lt;&gt;"",INDEX(ΣυνδΑθρ!$I$2:$I$96,MATCH(C735,ΣυνδΑθρ!$A$2:$A$100,0),1),IF(D735&lt;&gt;"",INDEX(Υλικά!$D$3:$D$140,MATCH(D735,Υλικά!$B$3:$B$140,0),1),""))</f>
        <v>gr</v>
      </c>
      <c r="F735" s="10">
        <f>IF(C735&lt;&gt;"",MATCH($C735,ΣυνδΑθρ!$A$2:$A$100,0),IF(D735&lt;&gt;"",MATCH($D735,Υλικά!$B$3:$B$130,0),0))</f>
        <v>84</v>
      </c>
      <c r="G735" s="3">
        <v>250</v>
      </c>
      <c r="H735" s="16">
        <f>IF($C735&lt;&gt;"",$G735*INDEX(ΣυνδΑθρ!$B$2:$B$96,$F735,1)/INDEX(ΣυνδΑθρ!$J$2:$J$96,$F735,1),IF($D735&lt;&gt;"",$G735*INDEX(Υλικά!$G$3:$G$130,$F735,1)/INDEX(Υλικά!$E$3:$E$130,$F735,1),0))</f>
        <v>1.75</v>
      </c>
      <c r="I735" s="17">
        <f>IF($C735&lt;&gt;"",$G735*INDEX(ΣυνδΑθρ!$C$2:$C$100,$F735,1)/INDEX(ΣυνδΑθρ!$J$2:$J$96,$F735,1),IF($D735&lt;&gt;"",$G735*INDEX(Υλικά!$H$3:$H$130,$F735,1)/INDEX(Υλικά!$E$3:$E$130,$F735,1),0))</f>
        <v>30</v>
      </c>
      <c r="J735" s="18">
        <f>IF($C735&lt;&gt;"",$G735*INDEX(ΣυνδΑθρ!$D$2:$D$96,$F735,1)/INDEX(ΣυνδΑθρ!$J$2:$J$96,$F735,1),IF($D735&lt;&gt;"",$G735*INDEX(Υλικά!$I$3:$I$130,$F735,1)/INDEX(Υλικά!$E$3:$E$130,$F735,1),0))</f>
        <v>0.5</v>
      </c>
      <c r="K735" s="16">
        <f>$H735*Ref!$B$2</f>
        <v>7</v>
      </c>
      <c r="L735" s="17">
        <f>$I735*Ref!$B$3</f>
        <v>120</v>
      </c>
      <c r="M735" s="18">
        <f>$J735*Ref!$B$4</f>
        <v>4.5</v>
      </c>
      <c r="N735" s="18">
        <f>IF($C735&lt;&gt;"",0,IF($D735&lt;&gt;"",$G735*INDEX(Υλικά!$J$3:$J$130,$F735,1)/INDEX(Υλικά!$E$3:$E$130,$F735,1),0))</f>
        <v>0</v>
      </c>
      <c r="O735" s="19">
        <f t="shared" si="12"/>
        <v>131.5</v>
      </c>
      <c r="P735" s="3"/>
    </row>
    <row r="736" spans="1:16" x14ac:dyDescent="0.35">
      <c r="A736" s="15">
        <v>44250</v>
      </c>
      <c r="B736" s="7">
        <v>0.95833333333333337</v>
      </c>
      <c r="C736" s="3"/>
      <c r="D736" s="3" t="s">
        <v>32</v>
      </c>
      <c r="E736" s="3" t="str">
        <f>IF(C736&lt;&gt;"",INDEX(ΣυνδΑθρ!$I$2:$I$96,MATCH(C736,ΣυνδΑθρ!$A$2:$A$100,0),1),IF(D736&lt;&gt;"",INDEX(Υλικά!$D$3:$D$140,MATCH(D736,Υλικά!$B$3:$B$140,0),1),""))</f>
        <v>gr</v>
      </c>
      <c r="F736" s="10">
        <f>IF(C736&lt;&gt;"",MATCH($C736,ΣυνδΑθρ!$A$2:$A$100,0),IF(D736&lt;&gt;"",MATCH($D736,Υλικά!$B$3:$B$130,0),0))</f>
        <v>14</v>
      </c>
      <c r="G736" s="3">
        <v>200</v>
      </c>
      <c r="H736" s="16">
        <f>IF($C736&lt;&gt;"",$G736*INDEX(ΣυνδΑθρ!$B$2:$B$96,$F736,1)/INDEX(ΣυνδΑθρ!$J$2:$J$96,$F736,1),IF($D736&lt;&gt;"",$G736*INDEX(Υλικά!$G$3:$G$130,$F736,1)/INDEX(Υλικά!$E$3:$E$130,$F736,1),0))</f>
        <v>16</v>
      </c>
      <c r="I736" s="17">
        <f>IF($C736&lt;&gt;"",$G736*INDEX(ΣυνδΑθρ!$C$2:$C$100,$F736,1)/INDEX(ΣυνδΑθρ!$J$2:$J$96,$F736,1),IF($D736&lt;&gt;"",$G736*INDEX(Υλικά!$H$3:$H$130,$F736,1)/INDEX(Υλικά!$E$3:$E$130,$F736,1),0))</f>
        <v>8</v>
      </c>
      <c r="J736" s="18">
        <f>IF($C736&lt;&gt;"",$G736*INDEX(ΣυνδΑθρ!$D$2:$D$96,$F736,1)/INDEX(ΣυνδΑθρ!$J$2:$J$96,$F736,1),IF($D736&lt;&gt;"",$G736*INDEX(Υλικά!$I$3:$I$130,$F736,1)/INDEX(Υλικά!$E$3:$E$130,$F736,1),0))</f>
        <v>4</v>
      </c>
      <c r="K736" s="16">
        <f>$H736*Ref!$B$2</f>
        <v>64</v>
      </c>
      <c r="L736" s="17">
        <f>$I736*Ref!$B$3</f>
        <v>32</v>
      </c>
      <c r="M736" s="18">
        <f>$J736*Ref!$B$4</f>
        <v>36</v>
      </c>
      <c r="N736" s="18">
        <f>IF($C736&lt;&gt;"",0,IF($D736&lt;&gt;"",$G736*INDEX(Υλικά!$J$3:$J$130,$F736,1)/INDEX(Υλικά!$E$3:$E$130,$F736,1),0))</f>
        <v>0</v>
      </c>
      <c r="O736" s="19">
        <f t="shared" si="12"/>
        <v>132</v>
      </c>
      <c r="P736" s="3"/>
    </row>
    <row r="737" spans="1:16" x14ac:dyDescent="0.35">
      <c r="A737" s="15">
        <v>44251</v>
      </c>
      <c r="B737" s="7">
        <v>0.33333333333333331</v>
      </c>
      <c r="C737" s="3"/>
      <c r="D737" s="3" t="s">
        <v>58</v>
      </c>
      <c r="E737" s="3" t="str">
        <f>IF(C737&lt;&gt;"",INDEX(ΣυνδΑθρ!$I$2:$I$96,MATCH(C737,ΣυνδΑθρ!$A$2:$A$100,0),1),IF(D737&lt;&gt;"",INDEX(Υλικά!$D$3:$D$140,MATCH(D737,Υλικά!$B$3:$B$140,0),1),""))</f>
        <v>gr</v>
      </c>
      <c r="F737" s="10">
        <f>IF(C737&lt;&gt;"",MATCH($C737,ΣυνδΑθρ!$A$2:$A$100,0),IF(D737&lt;&gt;"",MATCH($D737,Υλικά!$B$3:$B$130,0),0))</f>
        <v>12</v>
      </c>
      <c r="G737" s="3">
        <v>250</v>
      </c>
      <c r="H737" s="16">
        <f>IF($C737&lt;&gt;"",$G737*INDEX(ΣυνδΑθρ!$B$2:$B$96,$F737,1)/INDEX(ΣυνδΑθρ!$J$2:$J$96,$F737,1),IF($D737&lt;&gt;"",$G737*INDEX(Υλικά!$G$3:$G$130,$F737,1)/INDEX(Υλικά!$E$3:$E$130,$F737,1),0))</f>
        <v>8.25</v>
      </c>
      <c r="I737" s="17">
        <f>IF($C737&lt;&gt;"",$G737*INDEX(ΣυνδΑθρ!$C$2:$C$100,$F737,1)/INDEX(ΣυνδΑθρ!$J$2:$J$96,$F737,1),IF($D737&lt;&gt;"",$G737*INDEX(Υλικά!$H$3:$H$130,$F737,1)/INDEX(Υλικά!$E$3:$E$130,$F737,1),0))</f>
        <v>11.75</v>
      </c>
      <c r="J737" s="18">
        <f>IF($C737&lt;&gt;"",$G737*INDEX(ΣυνδΑθρ!$D$2:$D$96,$F737,1)/INDEX(ΣυνδΑθρ!$J$2:$J$96,$F737,1),IF($D737&lt;&gt;"",$G737*INDEX(Υλικά!$I$3:$I$130,$F737,1)/INDEX(Υλικά!$E$3:$E$130,$F737,1),0))</f>
        <v>3.75</v>
      </c>
      <c r="K737" s="16">
        <f>$H737*Ref!$B$2</f>
        <v>33</v>
      </c>
      <c r="L737" s="17">
        <f>$I737*Ref!$B$3</f>
        <v>47</v>
      </c>
      <c r="M737" s="18">
        <f>$J737*Ref!$B$4</f>
        <v>33.75</v>
      </c>
      <c r="N737" s="18">
        <f>IF($C737&lt;&gt;"",0,IF($D737&lt;&gt;"",$G737*INDEX(Υλικά!$J$3:$J$130,$F737,1)/INDEX(Υλικά!$E$3:$E$130,$F737,1),0))</f>
        <v>0</v>
      </c>
      <c r="O737" s="19">
        <f t="shared" si="12"/>
        <v>113.75</v>
      </c>
      <c r="P737" s="3"/>
    </row>
    <row r="738" spans="1:16" x14ac:dyDescent="0.35">
      <c r="A738" s="15">
        <v>44251</v>
      </c>
      <c r="B738" s="7">
        <v>0.33333333333333331</v>
      </c>
      <c r="C738" s="3" t="s">
        <v>166</v>
      </c>
      <c r="D738" s="3"/>
      <c r="E738" s="3" t="str">
        <f>IF(C738&lt;&gt;"",INDEX(ΣυνδΑθρ!$I$2:$I$96,MATCH(C738,ΣυνδΑθρ!$A$2:$A$100,0),1),IF(D738&lt;&gt;"",INDEX(Υλικά!$D$3:$D$140,MATCH(D738,Υλικά!$B$3:$B$140,0),1),""))</f>
        <v>gr</v>
      </c>
      <c r="F738" s="10">
        <f>IF(C738&lt;&gt;"",MATCH($C738,ΣυνδΑθρ!$A$2:$A$100,0),IF(D738&lt;&gt;"",MATCH($D738,Υλικά!$B$3:$B$130,0),0))</f>
        <v>19</v>
      </c>
      <c r="G738" s="3">
        <v>100</v>
      </c>
      <c r="H738" s="16">
        <f>IF($C738&lt;&gt;"",$G738*INDEX(ΣυνδΑθρ!$B$2:$B$96,$F738,1)/INDEX(ΣυνδΑθρ!$J$2:$J$96,$F738,1),IF($D738&lt;&gt;"",$G738*INDEX(Υλικά!$G$3:$G$130,$F738,1)/INDEX(Υλικά!$E$3:$E$130,$F738,1),0))</f>
        <v>7.3071428571428569</v>
      </c>
      <c r="I738" s="17">
        <f>IF($C738&lt;&gt;"",$G738*INDEX(ΣυνδΑθρ!$C$2:$C$100,$F738,1)/INDEX(ΣυνδΑθρ!$J$2:$J$96,$F738,1),IF($D738&lt;&gt;"",$G738*INDEX(Υλικά!$H$3:$H$130,$F738,1)/INDEX(Υλικά!$E$3:$E$130,$F738,1),0))</f>
        <v>46.499999999999993</v>
      </c>
      <c r="J738" s="18">
        <f>IF($C738&lt;&gt;"",$G738*INDEX(ΣυνδΑθρ!$D$2:$D$96,$F738,1)/INDEX(ΣυνδΑθρ!$J$2:$J$96,$F738,1),IF($D738&lt;&gt;"",$G738*INDEX(Υλικά!$I$3:$I$130,$F738,1)/INDEX(Υλικά!$E$3:$E$130,$F738,1),0))</f>
        <v>0.83571428571428585</v>
      </c>
      <c r="K738" s="16">
        <f>$H738*Ref!$B$2</f>
        <v>29.228571428571428</v>
      </c>
      <c r="L738" s="17">
        <f>$I738*Ref!$B$3</f>
        <v>185.99999999999997</v>
      </c>
      <c r="M738" s="18">
        <f>$J738*Ref!$B$4</f>
        <v>7.5214285714285722</v>
      </c>
      <c r="N738" s="18">
        <f>IF($C738&lt;&gt;"",0,IF($D738&lt;&gt;"",$G738*INDEX(Υλικά!$J$3:$J$130,$F738,1)/INDEX(Υλικά!$E$3:$E$130,$F738,1),0))</f>
        <v>0</v>
      </c>
      <c r="O738" s="19">
        <f t="shared" si="12"/>
        <v>222.74999999999997</v>
      </c>
      <c r="P738" s="3"/>
    </row>
    <row r="739" spans="1:16" x14ac:dyDescent="0.35">
      <c r="A739" s="15">
        <v>44251</v>
      </c>
      <c r="B739" s="7">
        <v>0.33333333333333298</v>
      </c>
      <c r="C739" s="3"/>
      <c r="D739" s="3" t="s">
        <v>14</v>
      </c>
      <c r="E739" s="3" t="str">
        <f>IF(C739&lt;&gt;"",INDEX(ΣυνδΑθρ!$I$2:$I$96,MATCH(C739,ΣυνδΑθρ!$A$2:$A$100,0),1),IF(D739&lt;&gt;"",INDEX(Υλικά!$D$3:$D$140,MATCH(D739,Υλικά!$B$3:$B$140,0),1),""))</f>
        <v>slc</v>
      </c>
      <c r="F739" s="10">
        <f>IF(C739&lt;&gt;"",MATCH($C739,ΣυνδΑθρ!$A$2:$A$100,0),IF(D739&lt;&gt;"",MATCH($D739,Υλικά!$B$3:$B$130,0),0))</f>
        <v>7</v>
      </c>
      <c r="G739" s="3">
        <v>4</v>
      </c>
      <c r="H739" s="16">
        <f>IF($C739&lt;&gt;"",$G739*INDEX(ΣυνδΑθρ!$B$2:$B$96,$F739,1)/INDEX(ΣυνδΑθρ!$J$2:$J$96,$F739,1),IF($D739&lt;&gt;"",$G739*INDEX(Υλικά!$G$3:$G$130,$F739,1)/INDEX(Υλικά!$E$3:$E$130,$F739,1),0))</f>
        <v>11.2</v>
      </c>
      <c r="I739" s="17">
        <f>IF($C739&lt;&gt;"",$G739*INDEX(ΣυνδΑθρ!$C$2:$C$100,$F739,1)/INDEX(ΣυνδΑθρ!$J$2:$J$96,$F739,1),IF($D739&lt;&gt;"",$G739*INDEX(Υλικά!$H$3:$H$130,$F739,1)/INDEX(Υλικά!$E$3:$E$130,$F739,1),0))</f>
        <v>3.2</v>
      </c>
      <c r="J739" s="18">
        <f>IF($C739&lt;&gt;"",$G739*INDEX(ΣυνδΑθρ!$D$2:$D$96,$F739,1)/INDEX(ΣυνδΑθρ!$J$2:$J$96,$F739,1),IF($D739&lt;&gt;"",$G739*INDEX(Υλικά!$I$3:$I$130,$F739,1)/INDEX(Υλικά!$E$3:$E$130,$F739,1),0))</f>
        <v>1.6</v>
      </c>
      <c r="K739" s="16">
        <f>$H739*Ref!$B$2</f>
        <v>44.8</v>
      </c>
      <c r="L739" s="17">
        <f>$I739*Ref!$B$3</f>
        <v>12.8</v>
      </c>
      <c r="M739" s="18">
        <f>$J739*Ref!$B$4</f>
        <v>14.4</v>
      </c>
      <c r="N739" s="18">
        <f>IF($C739&lt;&gt;"",0,IF($D739&lt;&gt;"",$G739*INDEX(Υλικά!$J$3:$J$130,$F739,1)/INDEX(Υλικά!$E$3:$E$130,$F739,1),0))</f>
        <v>0</v>
      </c>
      <c r="O739" s="19">
        <f t="shared" si="12"/>
        <v>72</v>
      </c>
      <c r="P739" s="3"/>
    </row>
    <row r="740" spans="1:16" x14ac:dyDescent="0.35">
      <c r="A740" s="15">
        <v>44251</v>
      </c>
      <c r="B740" s="7">
        <v>0.52083333333333337</v>
      </c>
      <c r="C740" s="3" t="s">
        <v>166</v>
      </c>
      <c r="D740" s="3"/>
      <c r="E740" s="3" t="str">
        <f>IF(C740&lt;&gt;"",INDEX(ΣυνδΑθρ!$I$2:$I$96,MATCH(C740,ΣυνδΑθρ!$A$2:$A$100,0),1),IF(D740&lt;&gt;"",INDEX(Υλικά!$D$3:$D$140,MATCH(D740,Υλικά!$B$3:$B$140,0),1),""))</f>
        <v>gr</v>
      </c>
      <c r="F740" s="10">
        <f>IF(C740&lt;&gt;"",MATCH($C740,ΣυνδΑθρ!$A$2:$A$100,0),IF(D740&lt;&gt;"",MATCH($D740,Υλικά!$B$3:$B$130,0),0))</f>
        <v>19</v>
      </c>
      <c r="G740" s="3">
        <v>170</v>
      </c>
      <c r="H740" s="16">
        <f>IF($C740&lt;&gt;"",$G740*INDEX(ΣυνδΑθρ!$B$2:$B$96,$F740,1)/INDEX(ΣυνδΑθρ!$J$2:$J$96,$F740,1),IF($D740&lt;&gt;"",$G740*INDEX(Υλικά!$G$3:$G$130,$F740,1)/INDEX(Υλικά!$E$3:$E$130,$F740,1),0))</f>
        <v>12.422142857142857</v>
      </c>
      <c r="I740" s="17">
        <f>IF($C740&lt;&gt;"",$G740*INDEX(ΣυνδΑθρ!$C$2:$C$100,$F740,1)/INDEX(ΣυνδΑθρ!$J$2:$J$96,$F740,1),IF($D740&lt;&gt;"",$G740*INDEX(Υλικά!$H$3:$H$130,$F740,1)/INDEX(Υλικά!$E$3:$E$130,$F740,1),0))</f>
        <v>79.049999999999983</v>
      </c>
      <c r="J740" s="18">
        <f>IF($C740&lt;&gt;"",$G740*INDEX(ΣυνδΑθρ!$D$2:$D$96,$F740,1)/INDEX(ΣυνδΑθρ!$J$2:$J$96,$F740,1),IF($D740&lt;&gt;"",$G740*INDEX(Υλικά!$I$3:$I$130,$F740,1)/INDEX(Υλικά!$E$3:$E$130,$F740,1),0))</f>
        <v>1.420714285714286</v>
      </c>
      <c r="K740" s="16">
        <f>$H740*Ref!$B$2</f>
        <v>49.688571428571429</v>
      </c>
      <c r="L740" s="17">
        <f>$I740*Ref!$B$3</f>
        <v>316.19999999999993</v>
      </c>
      <c r="M740" s="18">
        <f>$J740*Ref!$B$4</f>
        <v>12.786428571428575</v>
      </c>
      <c r="N740" s="18">
        <f>IF($C740&lt;&gt;"",0,IF($D740&lt;&gt;"",$G740*INDEX(Υλικά!$J$3:$J$130,$F740,1)/INDEX(Υλικά!$E$3:$E$130,$F740,1),0))</f>
        <v>0</v>
      </c>
      <c r="O740" s="19">
        <f t="shared" si="12"/>
        <v>378.67499999999995</v>
      </c>
      <c r="P740" s="3"/>
    </row>
    <row r="741" spans="1:16" x14ac:dyDescent="0.35">
      <c r="A741" s="15">
        <v>44251</v>
      </c>
      <c r="B741" s="7">
        <v>0.58333333333333337</v>
      </c>
      <c r="C741" s="3"/>
      <c r="D741" s="3" t="s">
        <v>21</v>
      </c>
      <c r="E741" s="3" t="str">
        <f>IF(C741&lt;&gt;"",INDEX(ΣυνδΑθρ!$I$2:$I$96,MATCH(C741,ΣυνδΑθρ!$A$2:$A$100,0),1),IF(D741&lt;&gt;"",INDEX(Υλικά!$D$3:$D$140,MATCH(D741,Υλικά!$B$3:$B$140,0),1),""))</f>
        <v>pc</v>
      </c>
      <c r="F741" s="10">
        <f>IF(C741&lt;&gt;"",MATCH($C741,ΣυνδΑθρ!$A$2:$A$100,0),IF(D741&lt;&gt;"",MATCH($D741,Υλικά!$B$3:$B$130,0),0))</f>
        <v>11</v>
      </c>
      <c r="G741" s="3">
        <v>2</v>
      </c>
      <c r="H741" s="16">
        <f>IF($C741&lt;&gt;"",$G741*INDEX(ΣυνδΑθρ!$B$2:$B$96,$F741,1)/INDEX(ΣυνδΑθρ!$J$2:$J$96,$F741,1),IF($D741&lt;&gt;"",$G741*INDEX(Υλικά!$G$3:$G$130,$F741,1)/INDEX(Υλικά!$E$3:$E$130,$F741,1),0))</f>
        <v>15.6</v>
      </c>
      <c r="I741" s="17">
        <f>IF($C741&lt;&gt;"",$G741*INDEX(ΣυνδΑθρ!$C$2:$C$100,$F741,1)/INDEX(ΣυνδΑθρ!$J$2:$J$96,$F741,1),IF($D741&lt;&gt;"",$G741*INDEX(Υλικά!$H$3:$H$130,$F741,1)/INDEX(Υλικά!$E$3:$E$130,$F741,1),0))</f>
        <v>1.32</v>
      </c>
      <c r="J741" s="18">
        <f>IF($C741&lt;&gt;"",$G741*INDEX(ΣυνδΑθρ!$D$2:$D$96,$F741,1)/INDEX(ΣυνδΑθρ!$J$2:$J$96,$F741,1),IF($D741&lt;&gt;"",$G741*INDEX(Υλικά!$I$3:$I$130,$F741,1)/INDEX(Υλικά!$E$3:$E$130,$F741,1),0))</f>
        <v>13.2</v>
      </c>
      <c r="K741" s="16">
        <f>$H741*Ref!$B$2</f>
        <v>62.4</v>
      </c>
      <c r="L741" s="17">
        <f>$I741*Ref!$B$3</f>
        <v>5.28</v>
      </c>
      <c r="M741" s="18">
        <f>$J741*Ref!$B$4</f>
        <v>118.8</v>
      </c>
      <c r="N741" s="18">
        <f>IF($C741&lt;&gt;"",0,IF($D741&lt;&gt;"",$G741*INDEX(Υλικά!$J$3:$J$130,$F741,1)/INDEX(Υλικά!$E$3:$E$130,$F741,1),0))</f>
        <v>0</v>
      </c>
      <c r="O741" s="19">
        <f t="shared" si="12"/>
        <v>186.48</v>
      </c>
      <c r="P741" s="3"/>
    </row>
    <row r="742" spans="1:16" x14ac:dyDescent="0.35">
      <c r="A742" s="15">
        <v>44251</v>
      </c>
      <c r="B742" s="7">
        <v>0.58333333333333337</v>
      </c>
      <c r="C742" s="3"/>
      <c r="D742" s="3" t="s">
        <v>46</v>
      </c>
      <c r="E742" s="3" t="str">
        <f>IF(C742&lt;&gt;"",INDEX(ΣυνδΑθρ!$I$2:$I$96,MATCH(C742,ΣυνδΑθρ!$A$2:$A$100,0),1),IF(D742&lt;&gt;"",INDEX(Υλικά!$D$3:$D$140,MATCH(D742,Υλικά!$B$3:$B$140,0),1),""))</f>
        <v>gr</v>
      </c>
      <c r="F742" s="10">
        <f>IF(C742&lt;&gt;"",MATCH($C742,ΣυνδΑθρ!$A$2:$A$100,0),IF(D742&lt;&gt;"",MATCH($D742,Υλικά!$B$3:$B$130,0),0))</f>
        <v>19</v>
      </c>
      <c r="G742" s="3">
        <v>30</v>
      </c>
      <c r="H742" s="16">
        <f>IF($C742&lt;&gt;"",$G742*INDEX(ΣυνδΑθρ!$B$2:$B$96,$F742,1)/INDEX(ΣυνδΑθρ!$J$2:$J$96,$F742,1),IF($D742&lt;&gt;"",$G742*INDEX(Υλικά!$G$3:$G$130,$F742,1)/INDEX(Υλικά!$E$3:$E$130,$F742,1),0))</f>
        <v>4.26</v>
      </c>
      <c r="I742" s="17">
        <f>IF($C742&lt;&gt;"",$G742*INDEX(ΣυνδΑθρ!$C$2:$C$100,$F742,1)/INDEX(ΣυνδΑθρ!$J$2:$J$96,$F742,1),IF($D742&lt;&gt;"",$G742*INDEX(Υλικά!$H$3:$H$130,$F742,1)/INDEX(Υλικά!$E$3:$E$130,$F742,1),0))</f>
        <v>1.2299999999999998</v>
      </c>
      <c r="J742" s="18">
        <f>IF($C742&lt;&gt;"",$G742*INDEX(ΣυνδΑθρ!$D$2:$D$96,$F742,1)/INDEX(ΣυνδΑθρ!$J$2:$J$96,$F742,1),IF($D742&lt;&gt;"",$G742*INDEX(Υλικά!$I$3:$I$130,$F742,1)/INDEX(Υλικά!$E$3:$E$130,$F742,1),0))</f>
        <v>6.39</v>
      </c>
      <c r="K742" s="16">
        <f>$H742*Ref!$B$2</f>
        <v>17.04</v>
      </c>
      <c r="L742" s="17">
        <f>$I742*Ref!$B$3</f>
        <v>4.919999999999999</v>
      </c>
      <c r="M742" s="18">
        <f>$J742*Ref!$B$4</f>
        <v>57.51</v>
      </c>
      <c r="N742" s="18">
        <f>IF($C742&lt;&gt;"",0,IF($D742&lt;&gt;"",$G742*INDEX(Υλικά!$J$3:$J$130,$F742,1)/INDEX(Υλικά!$E$3:$E$130,$F742,1),0))</f>
        <v>0</v>
      </c>
      <c r="O742" s="19">
        <f t="shared" si="12"/>
        <v>79.47</v>
      </c>
      <c r="P742" s="3"/>
    </row>
    <row r="743" spans="1:16" x14ac:dyDescent="0.35">
      <c r="A743" s="15">
        <v>44251</v>
      </c>
      <c r="B743" s="7">
        <v>0.85416666666666663</v>
      </c>
      <c r="C743" s="3"/>
      <c r="D743" s="3" t="s">
        <v>9</v>
      </c>
      <c r="E743" s="3" t="str">
        <f>IF(C743&lt;&gt;"",INDEX(ΣυνδΑθρ!$I$2:$I$96,MATCH(C743,ΣυνδΑθρ!$A$2:$A$100,0),1),IF(D743&lt;&gt;"",INDEX(Υλικά!$D$3:$D$140,MATCH(D743,Υλικά!$B$3:$B$140,0),1),""))</f>
        <v>gr</v>
      </c>
      <c r="F743" s="10">
        <f>IF(C743&lt;&gt;"",MATCH($C743,ΣυνδΑθρ!$A$2:$A$100,0),IF(D743&lt;&gt;"",MATCH($D743,Υλικά!$B$3:$B$130,0),0))</f>
        <v>4</v>
      </c>
      <c r="G743" s="3">
        <v>40</v>
      </c>
      <c r="H743" s="16">
        <f>IF($C743&lt;&gt;"",$G743*INDEX(ΣυνδΑθρ!$B$2:$B$96,$F743,1)/INDEX(ΣυνδΑθρ!$J$2:$J$96,$F743,1),IF($D743&lt;&gt;"",$G743*INDEX(Υλικά!$G$3:$G$130,$F743,1)/INDEX(Υλικά!$E$3:$E$130,$F743,1),0))</f>
        <v>2.84</v>
      </c>
      <c r="I743" s="17">
        <f>IF($C743&lt;&gt;"",$G743*INDEX(ΣυνδΑθρ!$C$2:$C$100,$F743,1)/INDEX(ΣυνδΑθρ!$J$2:$J$96,$F743,1),IF($D743&lt;&gt;"",$G743*INDEX(Υλικά!$H$3:$H$130,$F743,1)/INDEX(Υλικά!$E$3:$E$130,$F743,1),0))</f>
        <v>32</v>
      </c>
      <c r="J743" s="18">
        <f>IF($C743&lt;&gt;"",$G743*INDEX(ΣυνδΑθρ!$D$2:$D$96,$F743,1)/INDEX(ΣυνδΑθρ!$J$2:$J$96,$F743,1),IF($D743&lt;&gt;"",$G743*INDEX(Υλικά!$I$3:$I$130,$F743,1)/INDEX(Υλικά!$E$3:$E$130,$F743,1),0))</f>
        <v>0.28000000000000003</v>
      </c>
      <c r="K743" s="16">
        <f>$H743*Ref!$B$2</f>
        <v>11.36</v>
      </c>
      <c r="L743" s="17">
        <f>$I743*Ref!$B$3</f>
        <v>128</v>
      </c>
      <c r="M743" s="18">
        <f>$J743*Ref!$B$4</f>
        <v>2.5200000000000005</v>
      </c>
      <c r="N743" s="18">
        <f>IF($C743&lt;&gt;"",0,IF($D743&lt;&gt;"",$G743*INDEX(Υλικά!$J$3:$J$130,$F743,1)/INDEX(Υλικά!$E$3:$E$130,$F743,1),0))</f>
        <v>0</v>
      </c>
      <c r="O743" s="19">
        <f t="shared" si="12"/>
        <v>141.88000000000002</v>
      </c>
      <c r="P743" s="3"/>
    </row>
    <row r="744" spans="1:16" x14ac:dyDescent="0.35">
      <c r="A744" s="15">
        <v>44251</v>
      </c>
      <c r="B744" s="7">
        <v>0.85416666666666663</v>
      </c>
      <c r="C744" s="3" t="s">
        <v>166</v>
      </c>
      <c r="D744" s="3"/>
      <c r="E744" s="3" t="str">
        <f>IF(C744&lt;&gt;"",INDEX(ΣυνδΑθρ!$I$2:$I$96,MATCH(C744,ΣυνδΑθρ!$A$2:$A$100,0),1),IF(D744&lt;&gt;"",INDEX(Υλικά!$D$3:$D$140,MATCH(D744,Υλικά!$B$3:$B$140,0),1),""))</f>
        <v>gr</v>
      </c>
      <c r="F744" s="10">
        <f>IF(C744&lt;&gt;"",MATCH($C744,ΣυνδΑθρ!$A$2:$A$100,0),IF(D744&lt;&gt;"",MATCH($D744,Υλικά!$B$3:$B$130,0),0))</f>
        <v>19</v>
      </c>
      <c r="G744" s="3">
        <v>120</v>
      </c>
      <c r="H744" s="16">
        <f>IF($C744&lt;&gt;"",$G744*INDEX(ΣυνδΑθρ!$B$2:$B$96,$F744,1)/INDEX(ΣυνδΑθρ!$J$2:$J$96,$F744,1),IF($D744&lt;&gt;"",$G744*INDEX(Υλικά!$G$3:$G$130,$F744,1)/INDEX(Υλικά!$E$3:$E$130,$F744,1),0))</f>
        <v>8.7685714285714287</v>
      </c>
      <c r="I744" s="17">
        <f>IF($C744&lt;&gt;"",$G744*INDEX(ΣυνδΑθρ!$C$2:$C$100,$F744,1)/INDEX(ΣυνδΑθρ!$J$2:$J$96,$F744,1),IF($D744&lt;&gt;"",$G744*INDEX(Υλικά!$H$3:$H$130,$F744,1)/INDEX(Υλικά!$E$3:$E$130,$F744,1),0))</f>
        <v>55.79999999999999</v>
      </c>
      <c r="J744" s="18">
        <f>IF($C744&lt;&gt;"",$G744*INDEX(ΣυνδΑθρ!$D$2:$D$96,$F744,1)/INDEX(ΣυνδΑθρ!$J$2:$J$96,$F744,1),IF($D744&lt;&gt;"",$G744*INDEX(Υλικά!$I$3:$I$130,$F744,1)/INDEX(Υλικά!$E$3:$E$130,$F744,1),0))</f>
        <v>1.0028571428571429</v>
      </c>
      <c r="K744" s="16">
        <f>$H744*Ref!$B$2</f>
        <v>35.074285714285715</v>
      </c>
      <c r="L744" s="17">
        <f>$I744*Ref!$B$3</f>
        <v>223.19999999999996</v>
      </c>
      <c r="M744" s="18">
        <f>$J744*Ref!$B$4</f>
        <v>9.0257142857142867</v>
      </c>
      <c r="N744" s="18">
        <f>IF($C744&lt;&gt;"",0,IF($D744&lt;&gt;"",$G744*INDEX(Υλικά!$J$3:$J$130,$F744,1)/INDEX(Υλικά!$E$3:$E$130,$F744,1),0))</f>
        <v>0</v>
      </c>
      <c r="O744" s="19">
        <f t="shared" si="12"/>
        <v>267.29999999999995</v>
      </c>
      <c r="P744" s="3"/>
    </row>
    <row r="745" spans="1:16" x14ac:dyDescent="0.35">
      <c r="A745" s="15">
        <v>44251</v>
      </c>
      <c r="B745" s="7">
        <v>0.85416666666666696</v>
      </c>
      <c r="C745" s="3"/>
      <c r="D745" s="3" t="s">
        <v>158</v>
      </c>
      <c r="E745" s="3" t="str">
        <f>IF(C745&lt;&gt;"",INDEX(ΣυνδΑθρ!$I$2:$I$96,MATCH(C745,ΣυνδΑθρ!$A$2:$A$100,0),1),IF(D745&lt;&gt;"",INDEX(Υλικά!$D$3:$D$140,MATCH(D745,Υλικά!$B$3:$B$140,0),1),""))</f>
        <v>gr</v>
      </c>
      <c r="F745" s="10">
        <f>IF(C745&lt;&gt;"",MATCH($C745,ΣυνδΑθρ!$A$2:$A$100,0),IF(D745&lt;&gt;"",MATCH($D745,Υλικά!$B$3:$B$130,0),0))</f>
        <v>65</v>
      </c>
      <c r="G745" s="3">
        <v>40</v>
      </c>
      <c r="H745" s="16">
        <f>IF($C745&lt;&gt;"",$G745*INDEX(ΣυνδΑθρ!$B$2:$B$96,$F745,1)/INDEX(ΣυνδΑθρ!$J$2:$J$96,$F745,1),IF($D745&lt;&gt;"",$G745*INDEX(Υλικά!$G$3:$G$130,$F745,1)/INDEX(Υλικά!$E$3:$E$130,$F745,1),0))</f>
        <v>12</v>
      </c>
      <c r="I745" s="17">
        <f>IF($C745&lt;&gt;"",$G745*INDEX(ΣυνδΑθρ!$C$2:$C$100,$F745,1)/INDEX(ΣυνδΑθρ!$J$2:$J$96,$F745,1),IF($D745&lt;&gt;"",$G745*INDEX(Υλικά!$H$3:$H$130,$F745,1)/INDEX(Υλικά!$E$3:$E$130,$F745,1),0))</f>
        <v>0</v>
      </c>
      <c r="J745" s="18">
        <f>IF($C745&lt;&gt;"",$G745*INDEX(ΣυνδΑθρ!$D$2:$D$96,$F745,1)/INDEX(ΣυνδΑθρ!$J$2:$J$96,$F745,1),IF($D745&lt;&gt;"",$G745*INDEX(Υλικά!$I$3:$I$130,$F745,1)/INDEX(Υλικά!$E$3:$E$130,$F745,1),0))</f>
        <v>13.6</v>
      </c>
      <c r="K745" s="16">
        <f>$H745*Ref!$B$2</f>
        <v>48</v>
      </c>
      <c r="L745" s="17">
        <f>$I745*Ref!$B$3</f>
        <v>0</v>
      </c>
      <c r="M745" s="18">
        <f>$J745*Ref!$B$4</f>
        <v>122.39999999999999</v>
      </c>
      <c r="N745" s="18">
        <f>IF($C745&lt;&gt;"",0,IF($D745&lt;&gt;"",$G745*INDEX(Υλικά!$J$3:$J$130,$F745,1)/INDEX(Υλικά!$E$3:$E$130,$F745,1),0))</f>
        <v>0</v>
      </c>
      <c r="O745" s="19">
        <f t="shared" si="12"/>
        <v>170.39999999999998</v>
      </c>
      <c r="P745" s="3"/>
    </row>
    <row r="746" spans="1:16" x14ac:dyDescent="0.35">
      <c r="A746" s="15">
        <v>44251</v>
      </c>
      <c r="B746" s="7">
        <v>0.85416666666666696</v>
      </c>
      <c r="C746" s="3"/>
      <c r="D746" s="3" t="s">
        <v>21</v>
      </c>
      <c r="E746" s="3" t="str">
        <f>IF(C746&lt;&gt;"",INDEX(ΣυνδΑθρ!$I$2:$I$96,MATCH(C746,ΣυνδΑθρ!$A$2:$A$100,0),1),IF(D746&lt;&gt;"",INDEX(Υλικά!$D$3:$D$140,MATCH(D746,Υλικά!$B$3:$B$140,0),1),""))</f>
        <v>pc</v>
      </c>
      <c r="F746" s="10">
        <f>IF(C746&lt;&gt;"",MATCH($C746,ΣυνδΑθρ!$A$2:$A$100,0),IF(D746&lt;&gt;"",MATCH($D746,Υλικά!$B$3:$B$130,0),0))</f>
        <v>11</v>
      </c>
      <c r="G746" s="3">
        <v>1</v>
      </c>
      <c r="H746" s="16">
        <f>IF($C746&lt;&gt;"",$G746*INDEX(ΣυνδΑθρ!$B$2:$B$96,$F746,1)/INDEX(ΣυνδΑθρ!$J$2:$J$96,$F746,1),IF($D746&lt;&gt;"",$G746*INDEX(Υλικά!$G$3:$G$130,$F746,1)/INDEX(Υλικά!$E$3:$E$130,$F746,1),0))</f>
        <v>7.8</v>
      </c>
      <c r="I746" s="17">
        <f>IF($C746&lt;&gt;"",$G746*INDEX(ΣυνδΑθρ!$C$2:$C$100,$F746,1)/INDEX(ΣυνδΑθρ!$J$2:$J$96,$F746,1),IF($D746&lt;&gt;"",$G746*INDEX(Υλικά!$H$3:$H$130,$F746,1)/INDEX(Υλικά!$E$3:$E$130,$F746,1),0))</f>
        <v>0.66</v>
      </c>
      <c r="J746" s="18">
        <f>IF($C746&lt;&gt;"",$G746*INDEX(ΣυνδΑθρ!$D$2:$D$96,$F746,1)/INDEX(ΣυνδΑθρ!$J$2:$J$96,$F746,1),IF($D746&lt;&gt;"",$G746*INDEX(Υλικά!$I$3:$I$130,$F746,1)/INDEX(Υλικά!$E$3:$E$130,$F746,1),0))</f>
        <v>6.6</v>
      </c>
      <c r="K746" s="16">
        <f>$H746*Ref!$B$2</f>
        <v>31.2</v>
      </c>
      <c r="L746" s="17">
        <f>$I746*Ref!$B$3</f>
        <v>2.64</v>
      </c>
      <c r="M746" s="18">
        <f>$J746*Ref!$B$4</f>
        <v>59.4</v>
      </c>
      <c r="N746" s="18">
        <f>IF($C746&lt;&gt;"",0,IF($D746&lt;&gt;"",$G746*INDEX(Υλικά!$J$3:$J$130,$F746,1)/INDEX(Υλικά!$E$3:$E$130,$F746,1),0))</f>
        <v>0</v>
      </c>
      <c r="O746" s="19">
        <f t="shared" si="12"/>
        <v>93.24</v>
      </c>
      <c r="P746" s="3"/>
    </row>
    <row r="747" spans="1:16" x14ac:dyDescent="0.35">
      <c r="A747" s="15">
        <v>44252</v>
      </c>
      <c r="B747" s="7">
        <v>0.36458333333333331</v>
      </c>
      <c r="C747" s="3" t="s">
        <v>166</v>
      </c>
      <c r="D747" s="3"/>
      <c r="E747" s="3" t="str">
        <f>IF(C747&lt;&gt;"",INDEX(ΣυνδΑθρ!$I$2:$I$96,MATCH(C747,ΣυνδΑθρ!$A$2:$A$100,0),1),IF(D747&lt;&gt;"",INDEX(Υλικά!$D$3:$D$140,MATCH(D747,Υλικά!$B$3:$B$140,0),1),""))</f>
        <v>gr</v>
      </c>
      <c r="F747" s="10">
        <f>IF(C747&lt;&gt;"",MATCH($C747,ΣυνδΑθρ!$A$2:$A$100,0),IF(D747&lt;&gt;"",MATCH($D747,Υλικά!$B$3:$B$130,0),0))</f>
        <v>19</v>
      </c>
      <c r="G747" s="3">
        <v>120</v>
      </c>
      <c r="H747" s="16">
        <f>IF($C747&lt;&gt;"",$G747*INDEX(ΣυνδΑθρ!$B$2:$B$96,$F747,1)/INDEX(ΣυνδΑθρ!$J$2:$J$96,$F747,1),IF($D747&lt;&gt;"",$G747*INDEX(Υλικά!$G$3:$G$130,$F747,1)/INDEX(Υλικά!$E$3:$E$130,$F747,1),0))</f>
        <v>8.7685714285714287</v>
      </c>
      <c r="I747" s="17">
        <f>IF($C747&lt;&gt;"",$G747*INDEX(ΣυνδΑθρ!$C$2:$C$100,$F747,1)/INDEX(ΣυνδΑθρ!$J$2:$J$96,$F747,1),IF($D747&lt;&gt;"",$G747*INDEX(Υλικά!$H$3:$H$130,$F747,1)/INDEX(Υλικά!$E$3:$E$130,$F747,1),0))</f>
        <v>55.79999999999999</v>
      </c>
      <c r="J747" s="18">
        <f>IF($C747&lt;&gt;"",$G747*INDEX(ΣυνδΑθρ!$D$2:$D$96,$F747,1)/INDEX(ΣυνδΑθρ!$J$2:$J$96,$F747,1),IF($D747&lt;&gt;"",$G747*INDEX(Υλικά!$I$3:$I$130,$F747,1)/INDEX(Υλικά!$E$3:$E$130,$F747,1),0))</f>
        <v>1.0028571428571429</v>
      </c>
      <c r="K747" s="16">
        <f>$H747*Ref!$B$2</f>
        <v>35.074285714285715</v>
      </c>
      <c r="L747" s="17">
        <f>$I747*Ref!$B$3</f>
        <v>223.19999999999996</v>
      </c>
      <c r="M747" s="18">
        <f>$J747*Ref!$B$4</f>
        <v>9.0257142857142867</v>
      </c>
      <c r="N747" s="18">
        <f>IF($C747&lt;&gt;"",0,IF($D747&lt;&gt;"",$G747*INDEX(Υλικά!$J$3:$J$130,$F747,1)/INDEX(Υλικά!$E$3:$E$130,$F747,1),0))</f>
        <v>0</v>
      </c>
      <c r="O747" s="19">
        <f t="shared" si="12"/>
        <v>267.29999999999995</v>
      </c>
      <c r="P747" s="3"/>
    </row>
    <row r="748" spans="1:16" x14ac:dyDescent="0.35">
      <c r="A748" s="15">
        <v>44252</v>
      </c>
      <c r="B748" s="7">
        <v>0.36458333333333331</v>
      </c>
      <c r="C748" s="3"/>
      <c r="D748" s="3" t="s">
        <v>58</v>
      </c>
      <c r="E748" s="3" t="str">
        <f>IF(C748&lt;&gt;"",INDEX(ΣυνδΑθρ!$I$2:$I$96,MATCH(C748,ΣυνδΑθρ!$A$2:$A$100,0),1),IF(D748&lt;&gt;"",INDEX(Υλικά!$D$3:$D$140,MATCH(D748,Υλικά!$B$3:$B$140,0),1),""))</f>
        <v>gr</v>
      </c>
      <c r="F748" s="10">
        <f>IF(C748&lt;&gt;"",MATCH($C748,ΣυνδΑθρ!$A$2:$A$100,0),IF(D748&lt;&gt;"",MATCH($D748,Υλικά!$B$3:$B$130,0),0))</f>
        <v>12</v>
      </c>
      <c r="G748" s="3">
        <v>250</v>
      </c>
      <c r="H748" s="16">
        <f>IF($C748&lt;&gt;"",$G748*INDEX(ΣυνδΑθρ!$B$2:$B$96,$F748,1)/INDEX(ΣυνδΑθρ!$J$2:$J$96,$F748,1),IF($D748&lt;&gt;"",$G748*INDEX(Υλικά!$G$3:$G$130,$F748,1)/INDEX(Υλικά!$E$3:$E$130,$F748,1),0))</f>
        <v>8.25</v>
      </c>
      <c r="I748" s="17">
        <f>IF($C748&lt;&gt;"",$G748*INDEX(ΣυνδΑθρ!$C$2:$C$100,$F748,1)/INDEX(ΣυνδΑθρ!$J$2:$J$96,$F748,1),IF($D748&lt;&gt;"",$G748*INDEX(Υλικά!$H$3:$H$130,$F748,1)/INDEX(Υλικά!$E$3:$E$130,$F748,1),0))</f>
        <v>11.75</v>
      </c>
      <c r="J748" s="18">
        <f>IF($C748&lt;&gt;"",$G748*INDEX(ΣυνδΑθρ!$D$2:$D$96,$F748,1)/INDEX(ΣυνδΑθρ!$J$2:$J$96,$F748,1),IF($D748&lt;&gt;"",$G748*INDEX(Υλικά!$I$3:$I$130,$F748,1)/INDEX(Υλικά!$E$3:$E$130,$F748,1),0))</f>
        <v>3.75</v>
      </c>
      <c r="K748" s="16">
        <f>$H748*Ref!$B$2</f>
        <v>33</v>
      </c>
      <c r="L748" s="17">
        <f>$I748*Ref!$B$3</f>
        <v>47</v>
      </c>
      <c r="M748" s="18">
        <f>$J748*Ref!$B$4</f>
        <v>33.75</v>
      </c>
      <c r="N748" s="18">
        <f>IF($C748&lt;&gt;"",0,IF($D748&lt;&gt;"",$G748*INDEX(Υλικά!$J$3:$J$130,$F748,1)/INDEX(Υλικά!$E$3:$E$130,$F748,1),0))</f>
        <v>0</v>
      </c>
      <c r="O748" s="19">
        <f t="shared" si="12"/>
        <v>113.75</v>
      </c>
      <c r="P748" s="3"/>
    </row>
    <row r="749" spans="1:16" x14ac:dyDescent="0.35">
      <c r="A749" s="15">
        <v>44252</v>
      </c>
      <c r="B749" s="7">
        <v>0.36458333333333298</v>
      </c>
      <c r="C749" s="3"/>
      <c r="D749" s="3" t="s">
        <v>14</v>
      </c>
      <c r="E749" s="3" t="str">
        <f>IF(C749&lt;&gt;"",INDEX(ΣυνδΑθρ!$I$2:$I$96,MATCH(C749,ΣυνδΑθρ!$A$2:$A$100,0),1),IF(D749&lt;&gt;"",INDEX(Υλικά!$D$3:$D$140,MATCH(D749,Υλικά!$B$3:$B$140,0),1),""))</f>
        <v>slc</v>
      </c>
      <c r="F749" s="10">
        <f>IF(C749&lt;&gt;"",MATCH($C749,ΣυνδΑθρ!$A$2:$A$100,0),IF(D749&lt;&gt;"",MATCH($D749,Υλικά!$B$3:$B$130,0),0))</f>
        <v>7</v>
      </c>
      <c r="G749" s="3">
        <v>3.5</v>
      </c>
      <c r="H749" s="16">
        <f>IF($C749&lt;&gt;"",$G749*INDEX(ΣυνδΑθρ!$B$2:$B$96,$F749,1)/INDEX(ΣυνδΑθρ!$J$2:$J$96,$F749,1),IF($D749&lt;&gt;"",$G749*INDEX(Υλικά!$G$3:$G$130,$F749,1)/INDEX(Υλικά!$E$3:$E$130,$F749,1),0))</f>
        <v>9.7999999999999989</v>
      </c>
      <c r="I749" s="17">
        <f>IF($C749&lt;&gt;"",$G749*INDEX(ΣυνδΑθρ!$C$2:$C$100,$F749,1)/INDEX(ΣυνδΑθρ!$J$2:$J$96,$F749,1),IF($D749&lt;&gt;"",$G749*INDEX(Υλικά!$H$3:$H$130,$F749,1)/INDEX(Υλικά!$E$3:$E$130,$F749,1),0))</f>
        <v>2.8000000000000003</v>
      </c>
      <c r="J749" s="18">
        <f>IF($C749&lt;&gt;"",$G749*INDEX(ΣυνδΑθρ!$D$2:$D$96,$F749,1)/INDEX(ΣυνδΑθρ!$J$2:$J$96,$F749,1),IF($D749&lt;&gt;"",$G749*INDEX(Υλικά!$I$3:$I$130,$F749,1)/INDEX(Υλικά!$E$3:$E$130,$F749,1),0))</f>
        <v>1.4000000000000001</v>
      </c>
      <c r="K749" s="16">
        <f>$H749*Ref!$B$2</f>
        <v>39.199999999999996</v>
      </c>
      <c r="L749" s="17">
        <f>$I749*Ref!$B$3</f>
        <v>11.200000000000001</v>
      </c>
      <c r="M749" s="18">
        <f>$J749*Ref!$B$4</f>
        <v>12.600000000000001</v>
      </c>
      <c r="N749" s="18">
        <f>IF($C749&lt;&gt;"",0,IF($D749&lt;&gt;"",$G749*INDEX(Υλικά!$J$3:$J$130,$F749,1)/INDEX(Υλικά!$E$3:$E$130,$F749,1),0))</f>
        <v>0</v>
      </c>
      <c r="O749" s="19">
        <f t="shared" si="12"/>
        <v>63</v>
      </c>
      <c r="P749" s="3"/>
    </row>
    <row r="750" spans="1:16" x14ac:dyDescent="0.35">
      <c r="A750" s="15">
        <v>44252</v>
      </c>
      <c r="B750" s="7">
        <v>0.58333333333333337</v>
      </c>
      <c r="C750" s="3"/>
      <c r="D750" s="3" t="s">
        <v>213</v>
      </c>
      <c r="E750" s="3" t="str">
        <f>IF(C750&lt;&gt;"",INDEX(ΣυνδΑθρ!$I$2:$I$96,MATCH(C750,ΣυνδΑθρ!$A$2:$A$100,0),1),IF(D750&lt;&gt;"",INDEX(Υλικά!$D$3:$D$140,MATCH(D750,Υλικά!$B$3:$B$140,0),1),""))</f>
        <v>gr</v>
      </c>
      <c r="F750" s="10">
        <f>IF(C750&lt;&gt;"",MATCH($C750,ΣυνδΑθρ!$A$2:$A$100,0),IF(D750&lt;&gt;"",MATCH($D750,Υλικά!$B$3:$B$130,0),0))</f>
        <v>94</v>
      </c>
      <c r="G750" s="3">
        <v>120</v>
      </c>
      <c r="H750" s="16">
        <f>IF($C750&lt;&gt;"",$G750*INDEX(ΣυνδΑθρ!$B$2:$B$96,$F750,1)/INDEX(ΣυνδΑθρ!$J$2:$J$96,$F750,1),IF($D750&lt;&gt;"",$G750*INDEX(Υλικά!$G$3:$G$130,$F750,1)/INDEX(Υλικά!$E$3:$E$130,$F750,1),0))</f>
        <v>28.32</v>
      </c>
      <c r="I750" s="17">
        <f>IF($C750&lt;&gt;"",$G750*INDEX(ΣυνδΑθρ!$C$2:$C$100,$F750,1)/INDEX(ΣυνδΑθρ!$J$2:$J$96,$F750,1),IF($D750&lt;&gt;"",$G750*INDEX(Υλικά!$H$3:$H$130,$F750,1)/INDEX(Υλικά!$E$3:$E$130,$F750,1),0))</f>
        <v>2.64</v>
      </c>
      <c r="J750" s="18">
        <f>IF($C750&lt;&gt;"",$G750*INDEX(ΣυνδΑθρ!$D$2:$D$96,$F750,1)/INDEX(ΣυνδΑθρ!$J$2:$J$96,$F750,1),IF($D750&lt;&gt;"",$G750*INDEX(Υλικά!$I$3:$I$130,$F750,1)/INDEX(Υλικά!$E$3:$E$130,$F750,1),0))</f>
        <v>26.28</v>
      </c>
      <c r="K750" s="16">
        <f>$H750*Ref!$B$2</f>
        <v>113.28</v>
      </c>
      <c r="L750" s="17">
        <f>$I750*Ref!$B$3</f>
        <v>10.56</v>
      </c>
      <c r="M750" s="18">
        <f>$J750*Ref!$B$4</f>
        <v>236.52</v>
      </c>
      <c r="N750" s="18">
        <f>IF($C750&lt;&gt;"",0,IF($D750&lt;&gt;"",$G750*INDEX(Υλικά!$J$3:$J$130,$F750,1)/INDEX(Υλικά!$E$3:$E$130,$F750,1),0))</f>
        <v>0</v>
      </c>
      <c r="O750" s="19">
        <f t="shared" si="12"/>
        <v>360.36</v>
      </c>
      <c r="P750" s="3"/>
    </row>
    <row r="751" spans="1:16" x14ac:dyDescent="0.35">
      <c r="A751" s="15">
        <v>44252</v>
      </c>
      <c r="B751" s="7">
        <v>0.58333333333333337</v>
      </c>
      <c r="C751" s="3"/>
      <c r="D751" s="3" t="s">
        <v>42</v>
      </c>
      <c r="E751" s="3" t="str">
        <f>IF(C751&lt;&gt;"",INDEX(ΣυνδΑθρ!$I$2:$I$96,MATCH(C751,ΣυνδΑθρ!$A$2:$A$100,0),1),IF(D751&lt;&gt;"",INDEX(Υλικά!$D$3:$D$140,MATCH(D751,Υλικά!$B$3:$B$140,0),1),""))</f>
        <v>gr</v>
      </c>
      <c r="F751" s="10">
        <f>IF(C751&lt;&gt;"",MATCH($C751,ΣυνδΑθρ!$A$2:$A$100,0),IF(D751&lt;&gt;"",MATCH($D751,Υλικά!$B$3:$B$130,0),0))</f>
        <v>16</v>
      </c>
      <c r="G751" s="3">
        <v>100</v>
      </c>
      <c r="H751" s="16">
        <f>IF($C751&lt;&gt;"",$G751*INDEX(ΣυνδΑθρ!$B$2:$B$96,$F751,1)/INDEX(ΣυνδΑθρ!$J$2:$J$96,$F751,1),IF($D751&lt;&gt;"",$G751*INDEX(Υλικά!$G$3:$G$130,$F751,1)/INDEX(Υλικά!$E$3:$E$130,$F751,1),0))</f>
        <v>0.9</v>
      </c>
      <c r="I751" s="17">
        <f>IF($C751&lt;&gt;"",$G751*INDEX(ΣυνδΑθρ!$C$2:$C$100,$F751,1)/INDEX(ΣυνδΑθρ!$J$2:$J$96,$F751,1),IF($D751&lt;&gt;"",$G751*INDEX(Υλικά!$H$3:$H$130,$F751,1)/INDEX(Υλικά!$E$3:$E$130,$F751,1),0))</f>
        <v>3.9</v>
      </c>
      <c r="J751" s="18">
        <f>IF($C751&lt;&gt;"",$G751*INDEX(ΣυνδΑθρ!$D$2:$D$96,$F751,1)/INDEX(ΣυνδΑθρ!$J$2:$J$96,$F751,1),IF($D751&lt;&gt;"",$G751*INDEX(Υλικά!$I$3:$I$130,$F751,1)/INDEX(Υλικά!$E$3:$E$130,$F751,1),0))</f>
        <v>0.2</v>
      </c>
      <c r="K751" s="16">
        <f>$H751*Ref!$B$2</f>
        <v>3.6</v>
      </c>
      <c r="L751" s="17">
        <f>$I751*Ref!$B$3</f>
        <v>15.6</v>
      </c>
      <c r="M751" s="18">
        <f>$J751*Ref!$B$4</f>
        <v>1.8</v>
      </c>
      <c r="N751" s="18">
        <f>IF($C751&lt;&gt;"",0,IF($D751&lt;&gt;"",$G751*INDEX(Υλικά!$J$3:$J$130,$F751,1)/INDEX(Υλικά!$E$3:$E$130,$F751,1),0))</f>
        <v>0</v>
      </c>
      <c r="O751" s="19">
        <f t="shared" si="12"/>
        <v>21</v>
      </c>
      <c r="P751" s="3"/>
    </row>
    <row r="752" spans="1:16" x14ac:dyDescent="0.35">
      <c r="A752" s="15">
        <v>44252</v>
      </c>
      <c r="B752" s="7">
        <v>0.58333333333333304</v>
      </c>
      <c r="C752" s="3"/>
      <c r="D752" s="3" t="s">
        <v>27</v>
      </c>
      <c r="E752" s="3" t="str">
        <f>IF(C752&lt;&gt;"",INDEX(ΣυνδΑθρ!$I$2:$I$96,MATCH(C752,ΣυνδΑθρ!$A$2:$A$100,0),1),IF(D752&lt;&gt;"",INDEX(Υλικά!$D$3:$D$140,MATCH(D752,Υλικά!$B$3:$B$140,0),1),""))</f>
        <v>gr</v>
      </c>
      <c r="F752" s="10">
        <f>IF(C752&lt;&gt;"",MATCH($C752,ΣυνδΑθρ!$A$2:$A$100,0),IF(D752&lt;&gt;"",MATCH($D752,Υλικά!$B$3:$B$130,0),0))</f>
        <v>2</v>
      </c>
      <c r="G752" s="3">
        <v>20</v>
      </c>
      <c r="H752" s="16">
        <f>IF($C752&lt;&gt;"",$G752*INDEX(ΣυνδΑθρ!$B$2:$B$96,$F752,1)/INDEX(ΣυνδΑθρ!$J$2:$J$96,$F752,1),IF($D752&lt;&gt;"",$G752*INDEX(Υλικά!$G$3:$G$130,$F752,1)/INDEX(Υλικά!$E$3:$E$130,$F752,1),0))</f>
        <v>0.22</v>
      </c>
      <c r="I752" s="17">
        <f>IF($C752&lt;&gt;"",$G752*INDEX(ΣυνδΑθρ!$C$2:$C$100,$F752,1)/INDEX(ΣυνδΑθρ!$J$2:$J$96,$F752,1),IF($D752&lt;&gt;"",$G752*INDEX(Υλικά!$H$3:$H$130,$F752,1)/INDEX(Υλικά!$E$3:$E$130,$F752,1),0))</f>
        <v>1.86</v>
      </c>
      <c r="J752" s="18">
        <f>IF($C752&lt;&gt;"",$G752*INDEX(ΣυνδΑθρ!$D$2:$D$96,$F752,1)/INDEX(ΣυνδΑθρ!$J$2:$J$96,$F752,1),IF($D752&lt;&gt;"",$G752*INDEX(Υλικά!$I$3:$I$130,$F752,1)/INDEX(Υλικά!$E$3:$E$130,$F752,1),0))</f>
        <v>0.02</v>
      </c>
      <c r="K752" s="16">
        <f>$H752*Ref!$B$2</f>
        <v>0.88</v>
      </c>
      <c r="L752" s="17">
        <f>$I752*Ref!$B$3</f>
        <v>7.44</v>
      </c>
      <c r="M752" s="18">
        <f>$J752*Ref!$B$4</f>
        <v>0.18</v>
      </c>
      <c r="N752" s="18">
        <f>IF($C752&lt;&gt;"",0,IF($D752&lt;&gt;"",$G752*INDEX(Υλικά!$J$3:$J$130,$F752,1)/INDEX(Υλικά!$E$3:$E$130,$F752,1),0))</f>
        <v>0</v>
      </c>
      <c r="O752" s="19">
        <f t="shared" si="12"/>
        <v>8.5</v>
      </c>
      <c r="P752" s="3"/>
    </row>
    <row r="753" spans="1:16" x14ac:dyDescent="0.35">
      <c r="A753" s="15">
        <v>44252</v>
      </c>
      <c r="B753" s="7">
        <v>0.58333333333333304</v>
      </c>
      <c r="C753" s="3" t="s">
        <v>166</v>
      </c>
      <c r="D753" s="3"/>
      <c r="E753" s="3" t="str">
        <f>IF(C753&lt;&gt;"",INDEX(ΣυνδΑθρ!$I$2:$I$96,MATCH(C753,ΣυνδΑθρ!$A$2:$A$100,0),1),IF(D753&lt;&gt;"",INDEX(Υλικά!$D$3:$D$140,MATCH(D753,Υλικά!$B$3:$B$140,0),1),""))</f>
        <v>gr</v>
      </c>
      <c r="F753" s="10">
        <f>IF(C753&lt;&gt;"",MATCH($C753,ΣυνδΑθρ!$A$2:$A$100,0),IF(D753&lt;&gt;"",MATCH($D753,Υλικά!$B$3:$B$130,0),0))</f>
        <v>19</v>
      </c>
      <c r="G753" s="3">
        <v>60</v>
      </c>
      <c r="H753" s="16">
        <f>IF($C753&lt;&gt;"",$G753*INDEX(ΣυνδΑθρ!$B$2:$B$96,$F753,1)/INDEX(ΣυνδΑθρ!$J$2:$J$96,$F753,1),IF($D753&lt;&gt;"",$G753*INDEX(Υλικά!$G$3:$G$130,$F753,1)/INDEX(Υλικά!$E$3:$E$130,$F753,1),0))</f>
        <v>4.3842857142857143</v>
      </c>
      <c r="I753" s="17">
        <f>IF($C753&lt;&gt;"",$G753*INDEX(ΣυνδΑθρ!$C$2:$C$100,$F753,1)/INDEX(ΣυνδΑθρ!$J$2:$J$96,$F753,1),IF($D753&lt;&gt;"",$G753*INDEX(Υλικά!$H$3:$H$130,$F753,1)/INDEX(Υλικά!$E$3:$E$130,$F753,1),0))</f>
        <v>27.899999999999995</v>
      </c>
      <c r="J753" s="18">
        <f>IF($C753&lt;&gt;"",$G753*INDEX(ΣυνδΑθρ!$D$2:$D$96,$F753,1)/INDEX(ΣυνδΑθρ!$J$2:$J$96,$F753,1),IF($D753&lt;&gt;"",$G753*INDEX(Υλικά!$I$3:$I$130,$F753,1)/INDEX(Υλικά!$E$3:$E$130,$F753,1),0))</f>
        <v>0.50142857142857145</v>
      </c>
      <c r="K753" s="16">
        <f>$H753*Ref!$B$2</f>
        <v>17.537142857142857</v>
      </c>
      <c r="L753" s="17">
        <f>$I753*Ref!$B$3</f>
        <v>111.59999999999998</v>
      </c>
      <c r="M753" s="18">
        <f>$J753*Ref!$B$4</f>
        <v>4.5128571428571433</v>
      </c>
      <c r="N753" s="18">
        <f>IF($C753&lt;&gt;"",0,IF($D753&lt;&gt;"",$G753*INDEX(Υλικά!$J$3:$J$130,$F753,1)/INDEX(Υλικά!$E$3:$E$130,$F753,1),0))</f>
        <v>0</v>
      </c>
      <c r="O753" s="19">
        <f t="shared" si="12"/>
        <v>133.64999999999998</v>
      </c>
      <c r="P753" s="3"/>
    </row>
    <row r="754" spans="1:16" x14ac:dyDescent="0.35">
      <c r="A754" s="15">
        <v>44252</v>
      </c>
      <c r="B754" s="7">
        <v>0.85416666666666663</v>
      </c>
      <c r="C754" s="3" t="s">
        <v>192</v>
      </c>
      <c r="D754" s="3"/>
      <c r="E754" s="3" t="str">
        <f>IF(C754&lt;&gt;"",INDEX(ΣυνδΑθρ!$I$2:$I$96,MATCH(C754,ΣυνδΑθρ!$A$2:$A$100,0),1),IF(D754&lt;&gt;"",INDEX(Υλικά!$D$3:$D$140,MATCH(D754,Υλικά!$B$3:$B$140,0),1),""))</f>
        <v>gr</v>
      </c>
      <c r="F754" s="10">
        <f>IF(C754&lt;&gt;"",MATCH($C754,ΣυνδΑθρ!$A$2:$A$100,0),IF(D754&lt;&gt;"",MATCH($D754,Υλικά!$B$3:$B$130,0),0))</f>
        <v>26</v>
      </c>
      <c r="G754" s="3">
        <v>600</v>
      </c>
      <c r="H754" s="16">
        <f>IF($C754&lt;&gt;"",$G754*INDEX(ΣυνδΑθρ!$B$2:$B$96,$F754,1)/INDEX(ΣυνδΑθρ!$J$2:$J$96,$F754,1),IF($D754&lt;&gt;"",$G754*INDEX(Υλικά!$G$3:$G$130,$F754,1)/INDEX(Υλικά!$E$3:$E$130,$F754,1),0))</f>
        <v>10.9</v>
      </c>
      <c r="I754" s="17">
        <f>IF($C754&lt;&gt;"",$G754*INDEX(ΣυνδΑθρ!$C$2:$C$100,$F754,1)/INDEX(ΣυνδΑθρ!$J$2:$J$96,$F754,1),IF($D754&lt;&gt;"",$G754*INDEX(Υλικά!$H$3:$H$130,$F754,1)/INDEX(Υλικά!$E$3:$E$130,$F754,1),0))</f>
        <v>45.2</v>
      </c>
      <c r="J754" s="18">
        <f>IF($C754&lt;&gt;"",$G754*INDEX(ΣυνδΑθρ!$D$2:$D$96,$F754,1)/INDEX(ΣυνδΑθρ!$J$2:$J$96,$F754,1),IF($D754&lt;&gt;"",$G754*INDEX(Υλικά!$I$3:$I$130,$F754,1)/INDEX(Υλικά!$E$3:$E$130,$F754,1),0))</f>
        <v>11.83</v>
      </c>
      <c r="K754" s="16">
        <f>$H754*Ref!$B$2</f>
        <v>43.6</v>
      </c>
      <c r="L754" s="17">
        <f>$I754*Ref!$B$3</f>
        <v>180.8</v>
      </c>
      <c r="M754" s="18">
        <f>$J754*Ref!$B$4</f>
        <v>106.47</v>
      </c>
      <c r="N754" s="18">
        <f>IF($C754&lt;&gt;"",0,IF($D754&lt;&gt;"",$G754*INDEX(Υλικά!$J$3:$J$130,$F754,1)/INDEX(Υλικά!$E$3:$E$130,$F754,1),0))</f>
        <v>0</v>
      </c>
      <c r="O754" s="19">
        <f t="shared" si="12"/>
        <v>330.87</v>
      </c>
      <c r="P754" s="3"/>
    </row>
    <row r="755" spans="1:16" x14ac:dyDescent="0.35">
      <c r="A755" s="15">
        <v>44252</v>
      </c>
      <c r="B755" s="7">
        <v>0.94791666666666663</v>
      </c>
      <c r="C755" s="3"/>
      <c r="D755" s="3" t="s">
        <v>187</v>
      </c>
      <c r="E755" s="3" t="str">
        <f>IF(C755&lt;&gt;"",INDEX(ΣυνδΑθρ!$I$2:$I$96,MATCH(C755,ΣυνδΑθρ!$A$2:$A$100,0),1),IF(D755&lt;&gt;"",INDEX(Υλικά!$D$3:$D$140,MATCH(D755,Υλικά!$B$3:$B$140,0),1),""))</f>
        <v>gr</v>
      </c>
      <c r="F755" s="10">
        <f>IF(C755&lt;&gt;"",MATCH($C755,ΣυνδΑθρ!$A$2:$A$100,0),IF(D755&lt;&gt;"",MATCH($D755,Υλικά!$B$3:$B$130,0),0))</f>
        <v>84</v>
      </c>
      <c r="G755" s="3">
        <v>250</v>
      </c>
      <c r="H755" s="16">
        <f>IF($C755&lt;&gt;"",$G755*INDEX(ΣυνδΑθρ!$B$2:$B$96,$F755,1)/INDEX(ΣυνδΑθρ!$J$2:$J$96,$F755,1),IF($D755&lt;&gt;"",$G755*INDEX(Υλικά!$G$3:$G$130,$F755,1)/INDEX(Υλικά!$E$3:$E$130,$F755,1),0))</f>
        <v>1.75</v>
      </c>
      <c r="I755" s="17">
        <f>IF($C755&lt;&gt;"",$G755*INDEX(ΣυνδΑθρ!$C$2:$C$100,$F755,1)/INDEX(ΣυνδΑθρ!$J$2:$J$96,$F755,1),IF($D755&lt;&gt;"",$G755*INDEX(Υλικά!$H$3:$H$130,$F755,1)/INDEX(Υλικά!$E$3:$E$130,$F755,1),0))</f>
        <v>30</v>
      </c>
      <c r="J755" s="18">
        <f>IF($C755&lt;&gt;"",$G755*INDEX(ΣυνδΑθρ!$D$2:$D$96,$F755,1)/INDEX(ΣυνδΑθρ!$J$2:$J$96,$F755,1),IF($D755&lt;&gt;"",$G755*INDEX(Υλικά!$I$3:$I$130,$F755,1)/INDEX(Υλικά!$E$3:$E$130,$F755,1),0))</f>
        <v>0.5</v>
      </c>
      <c r="K755" s="16">
        <f>$H755*Ref!$B$2</f>
        <v>7</v>
      </c>
      <c r="L755" s="17">
        <f>$I755*Ref!$B$3</f>
        <v>120</v>
      </c>
      <c r="M755" s="18">
        <f>$J755*Ref!$B$4</f>
        <v>4.5</v>
      </c>
      <c r="N755" s="18">
        <f>IF($C755&lt;&gt;"",0,IF($D755&lt;&gt;"",$G755*INDEX(Υλικά!$J$3:$J$130,$F755,1)/INDEX(Υλικά!$E$3:$E$130,$F755,1),0))</f>
        <v>0</v>
      </c>
      <c r="O755" s="19">
        <f t="shared" si="12"/>
        <v>131.5</v>
      </c>
      <c r="P755" s="3"/>
    </row>
    <row r="756" spans="1:16" x14ac:dyDescent="0.35">
      <c r="A756" s="15">
        <v>44252</v>
      </c>
      <c r="B756" s="7">
        <v>0.95833333333333337</v>
      </c>
      <c r="C756" s="3"/>
      <c r="D756" s="3" t="s">
        <v>14</v>
      </c>
      <c r="E756" s="3" t="str">
        <f>IF(C756&lt;&gt;"",INDEX(ΣυνδΑθρ!$I$2:$I$96,MATCH(C756,ΣυνδΑθρ!$A$2:$A$100,0),1),IF(D756&lt;&gt;"",INDEX(Υλικά!$D$3:$D$140,MATCH(D756,Υλικά!$B$3:$B$140,0),1),""))</f>
        <v>slc</v>
      </c>
      <c r="F756" s="10">
        <f>IF(C756&lt;&gt;"",MATCH($C756,ΣυνδΑθρ!$A$2:$A$100,0),IF(D756&lt;&gt;"",MATCH($D756,Υλικά!$B$3:$B$130,0),0))</f>
        <v>7</v>
      </c>
      <c r="G756" s="3">
        <v>4</v>
      </c>
      <c r="H756" s="16">
        <f>IF($C756&lt;&gt;"",$G756*INDEX(ΣυνδΑθρ!$B$2:$B$96,$F756,1)/INDEX(ΣυνδΑθρ!$J$2:$J$96,$F756,1),IF($D756&lt;&gt;"",$G756*INDEX(Υλικά!$G$3:$G$130,$F756,1)/INDEX(Υλικά!$E$3:$E$130,$F756,1),0))</f>
        <v>11.2</v>
      </c>
      <c r="I756" s="17">
        <f>IF($C756&lt;&gt;"",$G756*INDEX(ΣυνδΑθρ!$C$2:$C$100,$F756,1)/INDEX(ΣυνδΑθρ!$J$2:$J$96,$F756,1),IF($D756&lt;&gt;"",$G756*INDEX(Υλικά!$H$3:$H$130,$F756,1)/INDEX(Υλικά!$E$3:$E$130,$F756,1),0))</f>
        <v>3.2</v>
      </c>
      <c r="J756" s="18">
        <f>IF($C756&lt;&gt;"",$G756*INDEX(ΣυνδΑθρ!$D$2:$D$96,$F756,1)/INDEX(ΣυνδΑθρ!$J$2:$J$96,$F756,1),IF($D756&lt;&gt;"",$G756*INDEX(Υλικά!$I$3:$I$130,$F756,1)/INDEX(Υλικά!$E$3:$E$130,$F756,1),0))</f>
        <v>1.6</v>
      </c>
      <c r="K756" s="16">
        <f>$H756*Ref!$B$2</f>
        <v>44.8</v>
      </c>
      <c r="L756" s="17">
        <f>$I756*Ref!$B$3</f>
        <v>12.8</v>
      </c>
      <c r="M756" s="18">
        <f>$J756*Ref!$B$4</f>
        <v>14.4</v>
      </c>
      <c r="N756" s="18">
        <f>IF($C756&lt;&gt;"",0,IF($D756&lt;&gt;"",$G756*INDEX(Υλικά!$J$3:$J$130,$F756,1)/INDEX(Υλικά!$E$3:$E$130,$F756,1),0))</f>
        <v>0</v>
      </c>
      <c r="O756" s="19">
        <f t="shared" si="12"/>
        <v>72</v>
      </c>
      <c r="P756" s="3"/>
    </row>
    <row r="757" spans="1:16" x14ac:dyDescent="0.35">
      <c r="A757" s="15">
        <v>44253</v>
      </c>
      <c r="B757" s="7">
        <v>0.33333333333333331</v>
      </c>
      <c r="C757" s="3"/>
      <c r="D757" s="3" t="s">
        <v>58</v>
      </c>
      <c r="E757" s="3" t="str">
        <f>IF(C757&lt;&gt;"",INDEX(ΣυνδΑθρ!$I$2:$I$96,MATCH(C757,ΣυνδΑθρ!$A$2:$A$100,0),1),IF(D757&lt;&gt;"",INDEX(Υλικά!$D$3:$D$140,MATCH(D757,Υλικά!$B$3:$B$140,0),1),""))</f>
        <v>gr</v>
      </c>
      <c r="F757" s="10">
        <f>IF(C757&lt;&gt;"",MATCH($C757,ΣυνδΑθρ!$A$2:$A$100,0),IF(D757&lt;&gt;"",MATCH($D757,Υλικά!$B$3:$B$130,0),0))</f>
        <v>12</v>
      </c>
      <c r="G757" s="3">
        <v>250</v>
      </c>
      <c r="H757" s="16">
        <f>IF($C757&lt;&gt;"",$G757*INDEX(ΣυνδΑθρ!$B$2:$B$96,$F757,1)/INDEX(ΣυνδΑθρ!$J$2:$J$96,$F757,1),IF($D757&lt;&gt;"",$G757*INDEX(Υλικά!$G$3:$G$130,$F757,1)/INDEX(Υλικά!$E$3:$E$130,$F757,1),0))</f>
        <v>8.25</v>
      </c>
      <c r="I757" s="17">
        <f>IF($C757&lt;&gt;"",$G757*INDEX(ΣυνδΑθρ!$C$2:$C$100,$F757,1)/INDEX(ΣυνδΑθρ!$J$2:$J$96,$F757,1),IF($D757&lt;&gt;"",$G757*INDEX(Υλικά!$H$3:$H$130,$F757,1)/INDEX(Υλικά!$E$3:$E$130,$F757,1),0))</f>
        <v>11.75</v>
      </c>
      <c r="J757" s="18">
        <f>IF($C757&lt;&gt;"",$G757*INDEX(ΣυνδΑθρ!$D$2:$D$96,$F757,1)/INDEX(ΣυνδΑθρ!$J$2:$J$96,$F757,1),IF($D757&lt;&gt;"",$G757*INDEX(Υλικά!$I$3:$I$130,$F757,1)/INDEX(Υλικά!$E$3:$E$130,$F757,1),0))</f>
        <v>3.75</v>
      </c>
      <c r="K757" s="16">
        <f>$H757*Ref!$B$2</f>
        <v>33</v>
      </c>
      <c r="L757" s="17">
        <f>$I757*Ref!$B$3</f>
        <v>47</v>
      </c>
      <c r="M757" s="18">
        <f>$J757*Ref!$B$4</f>
        <v>33.75</v>
      </c>
      <c r="N757" s="18">
        <f>IF($C757&lt;&gt;"",0,IF($D757&lt;&gt;"",$G757*INDEX(Υλικά!$J$3:$J$130,$F757,1)/INDEX(Υλικά!$E$3:$E$130,$F757,1),0))</f>
        <v>0</v>
      </c>
      <c r="O757" s="19">
        <f t="shared" si="12"/>
        <v>113.75</v>
      </c>
      <c r="P757" s="3"/>
    </row>
    <row r="758" spans="1:16" x14ac:dyDescent="0.35">
      <c r="A758" s="15">
        <v>44253</v>
      </c>
      <c r="B758" s="7">
        <v>0.33333333333333331</v>
      </c>
      <c r="C758" s="3" t="s">
        <v>166</v>
      </c>
      <c r="D758" s="3"/>
      <c r="E758" s="3" t="str">
        <f>IF(C758&lt;&gt;"",INDEX(ΣυνδΑθρ!$I$2:$I$96,MATCH(C758,ΣυνδΑθρ!$A$2:$A$100,0),1),IF(D758&lt;&gt;"",INDEX(Υλικά!$D$3:$D$140,MATCH(D758,Υλικά!$B$3:$B$140,0),1),""))</f>
        <v>gr</v>
      </c>
      <c r="F758" s="10">
        <f>IF(C758&lt;&gt;"",MATCH($C758,ΣυνδΑθρ!$A$2:$A$100,0),IF(D758&lt;&gt;"",MATCH($D758,Υλικά!$B$3:$B$130,0),0))</f>
        <v>19</v>
      </c>
      <c r="G758" s="3">
        <v>100</v>
      </c>
      <c r="H758" s="16">
        <f>IF($C758&lt;&gt;"",$G758*INDEX(ΣυνδΑθρ!$B$2:$B$96,$F758,1)/INDEX(ΣυνδΑθρ!$J$2:$J$96,$F758,1),IF($D758&lt;&gt;"",$G758*INDEX(Υλικά!$G$3:$G$130,$F758,1)/INDEX(Υλικά!$E$3:$E$130,$F758,1),0))</f>
        <v>7.3071428571428569</v>
      </c>
      <c r="I758" s="17">
        <f>IF($C758&lt;&gt;"",$G758*INDEX(ΣυνδΑθρ!$C$2:$C$100,$F758,1)/INDEX(ΣυνδΑθρ!$J$2:$J$96,$F758,1),IF($D758&lt;&gt;"",$G758*INDEX(Υλικά!$H$3:$H$130,$F758,1)/INDEX(Υλικά!$E$3:$E$130,$F758,1),0))</f>
        <v>46.499999999999993</v>
      </c>
      <c r="J758" s="18">
        <f>IF($C758&lt;&gt;"",$G758*INDEX(ΣυνδΑθρ!$D$2:$D$96,$F758,1)/INDEX(ΣυνδΑθρ!$J$2:$J$96,$F758,1),IF($D758&lt;&gt;"",$G758*INDEX(Υλικά!$I$3:$I$130,$F758,1)/INDEX(Υλικά!$E$3:$E$130,$F758,1),0))</f>
        <v>0.83571428571428585</v>
      </c>
      <c r="K758" s="16">
        <f>$H758*Ref!$B$2</f>
        <v>29.228571428571428</v>
      </c>
      <c r="L758" s="17">
        <f>$I758*Ref!$B$3</f>
        <v>185.99999999999997</v>
      </c>
      <c r="M758" s="18">
        <f>$J758*Ref!$B$4</f>
        <v>7.5214285714285722</v>
      </c>
      <c r="N758" s="18">
        <f>IF($C758&lt;&gt;"",0,IF($D758&lt;&gt;"",$G758*INDEX(Υλικά!$J$3:$J$130,$F758,1)/INDEX(Υλικά!$E$3:$E$130,$F758,1),0))</f>
        <v>0</v>
      </c>
      <c r="O758" s="19">
        <f t="shared" si="12"/>
        <v>222.74999999999997</v>
      </c>
      <c r="P758" s="3"/>
    </row>
    <row r="759" spans="1:16" x14ac:dyDescent="0.35">
      <c r="A759" s="15">
        <v>44253</v>
      </c>
      <c r="B759" s="7">
        <v>0.33333333333333331</v>
      </c>
      <c r="C759" s="3"/>
      <c r="D759" s="3" t="s">
        <v>14</v>
      </c>
      <c r="E759" s="3" t="str">
        <f>IF(C759&lt;&gt;"",INDEX(ΣυνδΑθρ!$I$2:$I$96,MATCH(C759,ΣυνδΑθρ!$A$2:$A$100,0),1),IF(D759&lt;&gt;"",INDEX(Υλικά!$D$3:$D$140,MATCH(D759,Υλικά!$B$3:$B$140,0),1),""))</f>
        <v>slc</v>
      </c>
      <c r="F759" s="10">
        <f>IF(C759&lt;&gt;"",MATCH($C759,ΣυνδΑθρ!$A$2:$A$100,0),IF(D759&lt;&gt;"",MATCH($D759,Υλικά!$B$3:$B$130,0),0))</f>
        <v>7</v>
      </c>
      <c r="G759" s="3">
        <v>4</v>
      </c>
      <c r="H759" s="16">
        <f>IF($C759&lt;&gt;"",$G759*INDEX(ΣυνδΑθρ!$B$2:$B$96,$F759,1)/INDEX(ΣυνδΑθρ!$J$2:$J$96,$F759,1),IF($D759&lt;&gt;"",$G759*INDEX(Υλικά!$G$3:$G$130,$F759,1)/INDEX(Υλικά!$E$3:$E$130,$F759,1),0))</f>
        <v>11.2</v>
      </c>
      <c r="I759" s="17">
        <f>IF($C759&lt;&gt;"",$G759*INDEX(ΣυνδΑθρ!$C$2:$C$100,$F759,1)/INDEX(ΣυνδΑθρ!$J$2:$J$96,$F759,1),IF($D759&lt;&gt;"",$G759*INDEX(Υλικά!$H$3:$H$130,$F759,1)/INDEX(Υλικά!$E$3:$E$130,$F759,1),0))</f>
        <v>3.2</v>
      </c>
      <c r="J759" s="18">
        <f>IF($C759&lt;&gt;"",$G759*INDEX(ΣυνδΑθρ!$D$2:$D$96,$F759,1)/INDEX(ΣυνδΑθρ!$J$2:$J$96,$F759,1),IF($D759&lt;&gt;"",$G759*INDEX(Υλικά!$I$3:$I$130,$F759,1)/INDEX(Υλικά!$E$3:$E$130,$F759,1),0))</f>
        <v>1.6</v>
      </c>
      <c r="K759" s="16">
        <f>$H759*Ref!$B$2</f>
        <v>44.8</v>
      </c>
      <c r="L759" s="17">
        <f>$I759*Ref!$B$3</f>
        <v>12.8</v>
      </c>
      <c r="M759" s="18">
        <f>$J759*Ref!$B$4</f>
        <v>14.4</v>
      </c>
      <c r="N759" s="18">
        <f>IF($C759&lt;&gt;"",0,IF($D759&lt;&gt;"",$G759*INDEX(Υλικά!$J$3:$J$130,$F759,1)/INDEX(Υλικά!$E$3:$E$130,$F759,1),0))</f>
        <v>0</v>
      </c>
      <c r="O759" s="19">
        <f t="shared" si="12"/>
        <v>72</v>
      </c>
      <c r="P759" s="3"/>
    </row>
    <row r="760" spans="1:16" x14ac:dyDescent="0.35">
      <c r="A760" s="15">
        <v>44253</v>
      </c>
      <c r="B760" s="7">
        <v>0.58333333333333337</v>
      </c>
      <c r="C760" s="3" t="s">
        <v>215</v>
      </c>
      <c r="D760" s="3"/>
      <c r="E760" s="3" t="str">
        <f>IF(C760&lt;&gt;"",INDEX(ΣυνδΑθρ!$I$2:$I$96,MATCH(C760,ΣυνδΑθρ!$A$2:$A$100,0),1),IF(D760&lt;&gt;"",INDEX(Υλικά!$D$3:$D$140,MATCH(D760,Υλικά!$B$3:$B$140,0),1),""))</f>
        <v>gr</v>
      </c>
      <c r="F760" s="10">
        <f>IF(C760&lt;&gt;"",MATCH($C760,ΣυνδΑθρ!$A$2:$A$100,0),IF(D760&lt;&gt;"",MATCH($D760,Υλικά!$B$3:$B$130,0),0))</f>
        <v>35</v>
      </c>
      <c r="G760" s="3">
        <v>250</v>
      </c>
      <c r="H760" s="16">
        <f>IF($C760&lt;&gt;"",$G760*INDEX(ΣυνδΑθρ!$B$2:$B$96,$F760,1)/INDEX(ΣυνδΑθρ!$J$2:$J$96,$F760,1),IF($D760&lt;&gt;"",$G760*INDEX(Υλικά!$G$3:$G$130,$F760,1)/INDEX(Υλικά!$E$3:$E$130,$F760,1),0))</f>
        <v>14.766666666666667</v>
      </c>
      <c r="I760" s="17">
        <f>IF($C760&lt;&gt;"",$G760*INDEX(ΣυνδΑθρ!$C$2:$C$100,$F760,1)/INDEX(ΣυνδΑθρ!$J$2:$J$96,$F760,1),IF($D760&lt;&gt;"",$G760*INDEX(Υλικά!$H$3:$H$130,$F760,1)/INDEX(Υλικά!$E$3:$E$130,$F760,1),0))</f>
        <v>36.549999999999997</v>
      </c>
      <c r="J760" s="18">
        <f>IF($C760&lt;&gt;"",$G760*INDEX(ΣυνδΑθρ!$D$2:$D$96,$F760,1)/INDEX(ΣυνδΑθρ!$J$2:$J$96,$F760,1),IF($D760&lt;&gt;"",$G760*INDEX(Υλικά!$I$3:$I$130,$F760,1)/INDEX(Υλικά!$E$3:$E$130,$F760,1),0))</f>
        <v>3.0491666666666659</v>
      </c>
      <c r="K760" s="16">
        <f>$H760*Ref!$B$2</f>
        <v>59.06666666666667</v>
      </c>
      <c r="L760" s="17">
        <f>$I760*Ref!$B$3</f>
        <v>146.19999999999999</v>
      </c>
      <c r="M760" s="18">
        <f>$J760*Ref!$B$4</f>
        <v>27.442499999999992</v>
      </c>
      <c r="N760" s="18">
        <f>IF($C760&lt;&gt;"",0,IF($D760&lt;&gt;"",$G760*INDEX(Υλικά!$J$3:$J$130,$F760,1)/INDEX(Υλικά!$E$3:$E$130,$F760,1),0))</f>
        <v>0</v>
      </c>
      <c r="O760" s="19">
        <f t="shared" si="12"/>
        <v>232.70916666666665</v>
      </c>
      <c r="P760" s="3"/>
    </row>
    <row r="761" spans="1:16" x14ac:dyDescent="0.35">
      <c r="A761" s="15">
        <v>44253</v>
      </c>
      <c r="B761" s="7">
        <v>0.58333333333333337</v>
      </c>
      <c r="C761" s="3"/>
      <c r="D761" s="3" t="s">
        <v>8</v>
      </c>
      <c r="E761" s="3" t="str">
        <f>IF(C761&lt;&gt;"",INDEX(ΣυνδΑθρ!$I$2:$I$96,MATCH(C761,ΣυνδΑθρ!$A$2:$A$100,0),1),IF(D761&lt;&gt;"",INDEX(Υλικά!$D$3:$D$140,MATCH(D761,Υλικά!$B$3:$B$140,0),1),""))</f>
        <v>gr</v>
      </c>
      <c r="F761" s="10">
        <f>IF(C761&lt;&gt;"",MATCH($C761,ΣυνδΑθρ!$A$2:$A$100,0),IF(D761&lt;&gt;"",MATCH($D761,Υλικά!$B$3:$B$130,0),0))</f>
        <v>3</v>
      </c>
      <c r="G761" s="3">
        <v>5</v>
      </c>
      <c r="H761" s="16">
        <f>IF($C761&lt;&gt;"",$G761*INDEX(ΣυνδΑθρ!$B$2:$B$96,$F761,1)/INDEX(ΣυνδΑθρ!$J$2:$J$96,$F761,1),IF($D761&lt;&gt;"",$G761*INDEX(Υλικά!$G$3:$G$130,$F761,1)/INDEX(Υλικά!$E$3:$E$130,$F761,1),0))</f>
        <v>0</v>
      </c>
      <c r="I761" s="17">
        <f>IF($C761&lt;&gt;"",$G761*INDEX(ΣυνδΑθρ!$C$2:$C$100,$F761,1)/INDEX(ΣυνδΑθρ!$J$2:$J$96,$F761,1),IF($D761&lt;&gt;"",$G761*INDEX(Υλικά!$H$3:$H$130,$F761,1)/INDEX(Υλικά!$E$3:$E$130,$F761,1),0))</f>
        <v>0</v>
      </c>
      <c r="J761" s="18">
        <f>IF($C761&lt;&gt;"",$G761*INDEX(ΣυνδΑθρ!$D$2:$D$96,$F761,1)/INDEX(ΣυνδΑθρ!$J$2:$J$96,$F761,1),IF($D761&lt;&gt;"",$G761*INDEX(Υλικά!$I$3:$I$130,$F761,1)/INDEX(Υλικά!$E$3:$E$130,$F761,1),0))</f>
        <v>4.665</v>
      </c>
      <c r="K761" s="16">
        <f>$H761*Ref!$B$2</f>
        <v>0</v>
      </c>
      <c r="L761" s="17">
        <f>$I761*Ref!$B$3</f>
        <v>0</v>
      </c>
      <c r="M761" s="18">
        <f>$J761*Ref!$B$4</f>
        <v>41.984999999999999</v>
      </c>
      <c r="N761" s="18">
        <f>IF($C761&lt;&gt;"",0,IF($D761&lt;&gt;"",$G761*INDEX(Υλικά!$J$3:$J$130,$F761,1)/INDEX(Υλικά!$E$3:$E$130,$F761,1),0))</f>
        <v>0</v>
      </c>
      <c r="O761" s="19">
        <f t="shared" si="12"/>
        <v>41.984999999999999</v>
      </c>
      <c r="P761" s="3"/>
    </row>
    <row r="762" spans="1:16" x14ac:dyDescent="0.35">
      <c r="A762" s="15">
        <v>44253</v>
      </c>
      <c r="B762" s="7">
        <v>0.70833333333333337</v>
      </c>
      <c r="C762" s="3"/>
      <c r="D762" s="3" t="s">
        <v>133</v>
      </c>
      <c r="E762" s="3" t="str">
        <f>IF(C762&lt;&gt;"",INDEX(ΣυνδΑθρ!$I$2:$I$96,MATCH(C762,ΣυνδΑθρ!$A$2:$A$100,0),1),IF(D762&lt;&gt;"",INDEX(Υλικά!$D$3:$D$140,MATCH(D762,Υλικά!$B$3:$B$140,0),1),""))</f>
        <v>gr</v>
      </c>
      <c r="F762" s="10">
        <f>IF(C762&lt;&gt;"",MATCH($C762,ΣυνδΑθρ!$A$2:$A$100,0),IF(D762&lt;&gt;"",MATCH($D762,Υλικά!$B$3:$B$130,0),0))</f>
        <v>52</v>
      </c>
      <c r="G762" s="3">
        <v>25</v>
      </c>
      <c r="H762" s="16">
        <f>IF($C762&lt;&gt;"",$G762*INDEX(ΣυνδΑθρ!$B$2:$B$96,$F762,1)/INDEX(ΣυνδΑθρ!$J$2:$J$96,$F762,1),IF($D762&lt;&gt;"",$G762*INDEX(Υλικά!$G$3:$G$130,$F762,1)/INDEX(Υλικά!$E$3:$E$130,$F762,1),0))</f>
        <v>1.1000000000000001</v>
      </c>
      <c r="I762" s="17">
        <f>IF($C762&lt;&gt;"",$G762*INDEX(ΣυνδΑθρ!$C$2:$C$100,$F762,1)/INDEX(ΣυνδΑθρ!$J$2:$J$96,$F762,1),IF($D762&lt;&gt;"",$G762*INDEX(Υλικά!$H$3:$H$130,$F762,1)/INDEX(Υλικά!$E$3:$E$130,$F762,1),0))</f>
        <v>13.625</v>
      </c>
      <c r="J762" s="18">
        <f>IF($C762&lt;&gt;"",$G762*INDEX(ΣυνδΑθρ!$D$2:$D$96,$F762,1)/INDEX(ΣυνδΑθρ!$J$2:$J$96,$F762,1),IF($D762&lt;&gt;"",$G762*INDEX(Υλικά!$I$3:$I$130,$F762,1)/INDEX(Υλικά!$E$3:$E$130,$F762,1),0))</f>
        <v>7.625</v>
      </c>
      <c r="K762" s="16">
        <f>$H762*Ref!$B$2</f>
        <v>4.4000000000000004</v>
      </c>
      <c r="L762" s="17">
        <f>$I762*Ref!$B$3</f>
        <v>54.5</v>
      </c>
      <c r="M762" s="18">
        <f>$J762*Ref!$B$4</f>
        <v>68.625</v>
      </c>
      <c r="N762" s="18">
        <f>IF($C762&lt;&gt;"",0,IF($D762&lt;&gt;"",$G762*INDEX(Υλικά!$J$3:$J$130,$F762,1)/INDEX(Υλικά!$E$3:$E$130,$F762,1),0))</f>
        <v>0</v>
      </c>
      <c r="O762" s="19">
        <f t="shared" si="12"/>
        <v>127.52500000000001</v>
      </c>
      <c r="P762" s="3"/>
    </row>
    <row r="763" spans="1:16" x14ac:dyDescent="0.35">
      <c r="A763" s="15">
        <v>44253</v>
      </c>
      <c r="B763" s="7">
        <v>0.83333333333333337</v>
      </c>
      <c r="C763" s="3" t="s">
        <v>215</v>
      </c>
      <c r="D763" s="3"/>
      <c r="E763" s="3" t="str">
        <f>IF(C763&lt;&gt;"",INDEX(ΣυνδΑθρ!$I$2:$I$96,MATCH(C763,ΣυνδΑθρ!$A$2:$A$100,0),1),IF(D763&lt;&gt;"",INDEX(Υλικά!$D$3:$D$140,MATCH(D763,Υλικά!$B$3:$B$140,0),1),""))</f>
        <v>gr</v>
      </c>
      <c r="F763" s="10">
        <f>IF(C763&lt;&gt;"",MATCH($C763,ΣυνδΑθρ!$A$2:$A$100,0),IF(D763&lt;&gt;"",MATCH($D763,Υλικά!$B$3:$B$130,0),0))</f>
        <v>35</v>
      </c>
      <c r="G763" s="3">
        <v>200</v>
      </c>
      <c r="H763" s="16">
        <f>IF($C763&lt;&gt;"",$G763*INDEX(ΣυνδΑθρ!$B$2:$B$96,$F763,1)/INDEX(ΣυνδΑθρ!$J$2:$J$96,$F763,1),IF($D763&lt;&gt;"",$G763*INDEX(Υλικά!$G$3:$G$130,$F763,1)/INDEX(Υλικά!$E$3:$E$130,$F763,1),0))</f>
        <v>11.813333333333333</v>
      </c>
      <c r="I763" s="17">
        <f>IF($C763&lt;&gt;"",$G763*INDEX(ΣυνδΑθρ!$C$2:$C$100,$F763,1)/INDEX(ΣυνδΑθρ!$J$2:$J$96,$F763,1),IF($D763&lt;&gt;"",$G763*INDEX(Υλικά!$H$3:$H$130,$F763,1)/INDEX(Υλικά!$E$3:$E$130,$F763,1),0))</f>
        <v>29.24</v>
      </c>
      <c r="J763" s="18">
        <f>IF($C763&lt;&gt;"",$G763*INDEX(ΣυνδΑθρ!$D$2:$D$96,$F763,1)/INDEX(ΣυνδΑθρ!$J$2:$J$96,$F763,1),IF($D763&lt;&gt;"",$G763*INDEX(Υλικά!$I$3:$I$130,$F763,1)/INDEX(Υλικά!$E$3:$E$130,$F763,1),0))</f>
        <v>2.4393333333333329</v>
      </c>
      <c r="K763" s="16">
        <f>$H763*Ref!$B$2</f>
        <v>47.25333333333333</v>
      </c>
      <c r="L763" s="17">
        <f>$I763*Ref!$B$3</f>
        <v>116.96</v>
      </c>
      <c r="M763" s="18">
        <f>$J763*Ref!$B$4</f>
        <v>21.953999999999997</v>
      </c>
      <c r="N763" s="18">
        <f>IF($C763&lt;&gt;"",0,IF($D763&lt;&gt;"",$G763*INDEX(Υλικά!$J$3:$J$130,$F763,1)/INDEX(Υλικά!$E$3:$E$130,$F763,1),0))</f>
        <v>0</v>
      </c>
      <c r="O763" s="19">
        <f t="shared" si="12"/>
        <v>186.16733333333332</v>
      </c>
      <c r="P763" s="3"/>
    </row>
    <row r="764" spans="1:16" x14ac:dyDescent="0.35">
      <c r="A764" s="15">
        <v>44253</v>
      </c>
      <c r="B764" s="7">
        <v>0.83333333333333337</v>
      </c>
      <c r="C764" s="3"/>
      <c r="D764" s="3" t="s">
        <v>63</v>
      </c>
      <c r="E764" s="3" t="str">
        <f>IF(C764&lt;&gt;"",INDEX(ΣυνδΑθρ!$I$2:$I$96,MATCH(C764,ΣυνδΑθρ!$A$2:$A$100,0),1),IF(D764&lt;&gt;"",INDEX(Υλικά!$D$3:$D$140,MATCH(D764,Υλικά!$B$3:$B$140,0),1),""))</f>
        <v>pc</v>
      </c>
      <c r="F764" s="10">
        <f>IF(C764&lt;&gt;"",MATCH($C764,ΣυνδΑθρ!$A$2:$A$100,0),IF(D764&lt;&gt;"",MATCH($D764,Υλικά!$B$3:$B$130,0),0))</f>
        <v>23</v>
      </c>
      <c r="G764" s="3">
        <v>1</v>
      </c>
      <c r="H764" s="16">
        <f>IF($C764&lt;&gt;"",$G764*INDEX(ΣυνδΑθρ!$B$2:$B$96,$F764,1)/INDEX(ΣυνδΑθρ!$J$2:$J$96,$F764,1),IF($D764&lt;&gt;"",$G764*INDEX(Υλικά!$G$3:$G$130,$F764,1)/INDEX(Υλικά!$E$3:$E$130,$F764,1),0))</f>
        <v>47</v>
      </c>
      <c r="I764" s="17">
        <f>IF($C764&lt;&gt;"",$G764*INDEX(ΣυνδΑθρ!$C$2:$C$100,$F764,1)/INDEX(ΣυνδΑθρ!$J$2:$J$96,$F764,1),IF($D764&lt;&gt;"",$G764*INDEX(Υλικά!$H$3:$H$130,$F764,1)/INDEX(Υλικά!$E$3:$E$130,$F764,1),0))</f>
        <v>0</v>
      </c>
      <c r="J764" s="18">
        <f>IF($C764&lt;&gt;"",$G764*INDEX(ΣυνδΑθρ!$D$2:$D$96,$F764,1)/INDEX(ΣυνδΑθρ!$J$2:$J$96,$F764,1),IF($D764&lt;&gt;"",$G764*INDEX(Υλικά!$I$3:$I$130,$F764,1)/INDEX(Υλικά!$E$3:$E$130,$F764,1),0))</f>
        <v>1.2</v>
      </c>
      <c r="K764" s="16">
        <f>$H764*Ref!$B$2</f>
        <v>188</v>
      </c>
      <c r="L764" s="17">
        <f>$I764*Ref!$B$3</f>
        <v>0</v>
      </c>
      <c r="M764" s="18">
        <f>$J764*Ref!$B$4</f>
        <v>10.799999999999999</v>
      </c>
      <c r="N764" s="18">
        <f>IF($C764&lt;&gt;"",0,IF($D764&lt;&gt;"",$G764*INDEX(Υλικά!$J$3:$J$130,$F764,1)/INDEX(Υλικά!$E$3:$E$130,$F764,1),0))</f>
        <v>0</v>
      </c>
      <c r="O764" s="19">
        <f t="shared" si="12"/>
        <v>198.8</v>
      </c>
      <c r="P764" s="3"/>
    </row>
    <row r="765" spans="1:16" x14ac:dyDescent="0.35">
      <c r="A765" s="15">
        <v>44253</v>
      </c>
      <c r="B765" s="7">
        <v>0.83333333333333304</v>
      </c>
      <c r="C765" s="3"/>
      <c r="D765" s="3" t="s">
        <v>8</v>
      </c>
      <c r="E765" s="3" t="str">
        <f>IF(C765&lt;&gt;"",INDEX(ΣυνδΑθρ!$I$2:$I$96,MATCH(C765,ΣυνδΑθρ!$A$2:$A$100,0),1),IF(D765&lt;&gt;"",INDEX(Υλικά!$D$3:$D$140,MATCH(D765,Υλικά!$B$3:$B$140,0),1),""))</f>
        <v>gr</v>
      </c>
      <c r="F765" s="10">
        <f>IF(C765&lt;&gt;"",MATCH($C765,ΣυνδΑθρ!$A$2:$A$100,0),IF(D765&lt;&gt;"",MATCH($D765,Υλικά!$B$3:$B$130,0),0))</f>
        <v>3</v>
      </c>
      <c r="G765" s="3">
        <v>5</v>
      </c>
      <c r="H765" s="16">
        <f>IF($C765&lt;&gt;"",$G765*INDEX(ΣυνδΑθρ!$B$2:$B$96,$F765,1)/INDEX(ΣυνδΑθρ!$J$2:$J$96,$F765,1),IF($D765&lt;&gt;"",$G765*INDEX(Υλικά!$G$3:$G$130,$F765,1)/INDEX(Υλικά!$E$3:$E$130,$F765,1),0))</f>
        <v>0</v>
      </c>
      <c r="I765" s="17">
        <f>IF($C765&lt;&gt;"",$G765*INDEX(ΣυνδΑθρ!$C$2:$C$100,$F765,1)/INDEX(ΣυνδΑθρ!$J$2:$J$96,$F765,1),IF($D765&lt;&gt;"",$G765*INDEX(Υλικά!$H$3:$H$130,$F765,1)/INDEX(Υλικά!$E$3:$E$130,$F765,1),0))</f>
        <v>0</v>
      </c>
      <c r="J765" s="18">
        <f>IF($C765&lt;&gt;"",$G765*INDEX(ΣυνδΑθρ!$D$2:$D$96,$F765,1)/INDEX(ΣυνδΑθρ!$J$2:$J$96,$F765,1),IF($D765&lt;&gt;"",$G765*INDEX(Υλικά!$I$3:$I$130,$F765,1)/INDEX(Υλικά!$E$3:$E$130,$F765,1),0))</f>
        <v>4.665</v>
      </c>
      <c r="K765" s="16">
        <f>$H765*Ref!$B$2</f>
        <v>0</v>
      </c>
      <c r="L765" s="17">
        <f>$I765*Ref!$B$3</f>
        <v>0</v>
      </c>
      <c r="M765" s="18">
        <f>$J765*Ref!$B$4</f>
        <v>41.984999999999999</v>
      </c>
      <c r="N765" s="18">
        <f>IF($C765&lt;&gt;"",0,IF($D765&lt;&gt;"",$G765*INDEX(Υλικά!$J$3:$J$130,$F765,1)/INDEX(Υλικά!$E$3:$E$130,$F765,1),0))</f>
        <v>0</v>
      </c>
      <c r="O765" s="19">
        <f t="shared" si="12"/>
        <v>41.984999999999999</v>
      </c>
      <c r="P765" s="3"/>
    </row>
    <row r="766" spans="1:16" x14ac:dyDescent="0.35">
      <c r="A766" s="15">
        <v>44253</v>
      </c>
      <c r="B766" s="7">
        <v>0.91666666666666663</v>
      </c>
      <c r="C766" s="3"/>
      <c r="D766" s="3" t="s">
        <v>187</v>
      </c>
      <c r="E766" s="3" t="str">
        <f>IF(C766&lt;&gt;"",INDEX(ΣυνδΑθρ!$I$2:$I$96,MATCH(C766,ΣυνδΑθρ!$A$2:$A$100,0),1),IF(D766&lt;&gt;"",INDEX(Υλικά!$D$3:$D$140,MATCH(D766,Υλικά!$B$3:$B$140,0),1),""))</f>
        <v>gr</v>
      </c>
      <c r="F766" s="10">
        <f>IF(C766&lt;&gt;"",MATCH($C766,ΣυνδΑθρ!$A$2:$A$100,0),IF(D766&lt;&gt;"",MATCH($D766,Υλικά!$B$3:$B$130,0),0))</f>
        <v>84</v>
      </c>
      <c r="G766" s="3">
        <v>200</v>
      </c>
      <c r="H766" s="16">
        <f>IF($C766&lt;&gt;"",$G766*INDEX(ΣυνδΑθρ!$B$2:$B$96,$F766,1)/INDEX(ΣυνδΑθρ!$J$2:$J$96,$F766,1),IF($D766&lt;&gt;"",$G766*INDEX(Υλικά!$G$3:$G$130,$F766,1)/INDEX(Υλικά!$E$3:$E$130,$F766,1),0))</f>
        <v>1.4</v>
      </c>
      <c r="I766" s="17">
        <f>IF($C766&lt;&gt;"",$G766*INDEX(ΣυνδΑθρ!$C$2:$C$100,$F766,1)/INDEX(ΣυνδΑθρ!$J$2:$J$96,$F766,1),IF($D766&lt;&gt;"",$G766*INDEX(Υλικά!$H$3:$H$130,$F766,1)/INDEX(Υλικά!$E$3:$E$130,$F766,1),0))</f>
        <v>24</v>
      </c>
      <c r="J766" s="18">
        <f>IF($C766&lt;&gt;"",$G766*INDEX(ΣυνδΑθρ!$D$2:$D$96,$F766,1)/INDEX(ΣυνδΑθρ!$J$2:$J$96,$F766,1),IF($D766&lt;&gt;"",$G766*INDEX(Υλικά!$I$3:$I$130,$F766,1)/INDEX(Υλικά!$E$3:$E$130,$F766,1),0))</f>
        <v>0.4</v>
      </c>
      <c r="K766" s="16">
        <f>$H766*Ref!$B$2</f>
        <v>5.6</v>
      </c>
      <c r="L766" s="17">
        <f>$I766*Ref!$B$3</f>
        <v>96</v>
      </c>
      <c r="M766" s="18">
        <f>$J766*Ref!$B$4</f>
        <v>3.6</v>
      </c>
      <c r="N766" s="18">
        <f>IF($C766&lt;&gt;"",0,IF($D766&lt;&gt;"",$G766*INDEX(Υλικά!$J$3:$J$130,$F766,1)/INDEX(Υλικά!$E$3:$E$130,$F766,1),0))</f>
        <v>0</v>
      </c>
      <c r="O766" s="19">
        <f t="shared" si="12"/>
        <v>105.19999999999999</v>
      </c>
      <c r="P766" s="3"/>
    </row>
    <row r="767" spans="1:16" x14ac:dyDescent="0.35">
      <c r="A767" s="15">
        <v>44254</v>
      </c>
      <c r="B767" s="7">
        <v>0.29166666666666669</v>
      </c>
      <c r="C767" s="3"/>
      <c r="D767" s="3" t="s">
        <v>58</v>
      </c>
      <c r="E767" s="3" t="str">
        <f>IF(C767&lt;&gt;"",INDEX(ΣυνδΑθρ!$I$2:$I$96,MATCH(C767,ΣυνδΑθρ!$A$2:$A$100,0),1),IF(D767&lt;&gt;"",INDEX(Υλικά!$D$3:$D$140,MATCH(D767,Υλικά!$B$3:$B$140,0),1),""))</f>
        <v>gr</v>
      </c>
      <c r="F767" s="10">
        <f>IF(C767&lt;&gt;"",MATCH($C767,ΣυνδΑθρ!$A$2:$A$100,0),IF(D767&lt;&gt;"",MATCH($D767,Υλικά!$B$3:$B$130,0),0))</f>
        <v>12</v>
      </c>
      <c r="G767" s="3">
        <v>250</v>
      </c>
      <c r="H767" s="16">
        <f>IF($C767&lt;&gt;"",$G767*INDEX(ΣυνδΑθρ!$B$2:$B$96,$F767,1)/INDEX(ΣυνδΑθρ!$J$2:$J$96,$F767,1),IF($D767&lt;&gt;"",$G767*INDEX(Υλικά!$G$3:$G$130,$F767,1)/INDEX(Υλικά!$E$3:$E$130,$F767,1),0))</f>
        <v>8.25</v>
      </c>
      <c r="I767" s="17">
        <f>IF($C767&lt;&gt;"",$G767*INDEX(ΣυνδΑθρ!$C$2:$C$100,$F767,1)/INDEX(ΣυνδΑθρ!$J$2:$J$96,$F767,1),IF($D767&lt;&gt;"",$G767*INDEX(Υλικά!$H$3:$H$130,$F767,1)/INDEX(Υλικά!$E$3:$E$130,$F767,1),0))</f>
        <v>11.75</v>
      </c>
      <c r="J767" s="18">
        <f>IF($C767&lt;&gt;"",$G767*INDEX(ΣυνδΑθρ!$D$2:$D$96,$F767,1)/INDEX(ΣυνδΑθρ!$J$2:$J$96,$F767,1),IF($D767&lt;&gt;"",$G767*INDEX(Υλικά!$I$3:$I$130,$F767,1)/INDEX(Υλικά!$E$3:$E$130,$F767,1),0))</f>
        <v>3.75</v>
      </c>
      <c r="K767" s="16">
        <f>$H767*Ref!$B$2</f>
        <v>33</v>
      </c>
      <c r="L767" s="17">
        <f>$I767*Ref!$B$3</f>
        <v>47</v>
      </c>
      <c r="M767" s="18">
        <f>$J767*Ref!$B$4</f>
        <v>33.75</v>
      </c>
      <c r="N767" s="18">
        <f>IF($C767&lt;&gt;"",0,IF($D767&lt;&gt;"",$G767*INDEX(Υλικά!$J$3:$J$130,$F767,1)/INDEX(Υλικά!$E$3:$E$130,$F767,1),0))</f>
        <v>0</v>
      </c>
      <c r="O767" s="19">
        <f t="shared" si="12"/>
        <v>113.75</v>
      </c>
      <c r="P767" s="3"/>
    </row>
    <row r="768" spans="1:16" x14ac:dyDescent="0.35">
      <c r="A768" s="15">
        <v>44254</v>
      </c>
      <c r="B768" s="7">
        <v>0.29166666666666669</v>
      </c>
      <c r="C768" s="3"/>
      <c r="D768" s="3" t="s">
        <v>14</v>
      </c>
      <c r="E768" s="3" t="str">
        <f>IF(C768&lt;&gt;"",INDEX(ΣυνδΑθρ!$I$2:$I$96,MATCH(C768,ΣυνδΑθρ!$A$2:$A$100,0),1),IF(D768&lt;&gt;"",INDEX(Υλικά!$D$3:$D$140,MATCH(D768,Υλικά!$B$3:$B$140,0),1),""))</f>
        <v>slc</v>
      </c>
      <c r="F768" s="10">
        <f>IF(C768&lt;&gt;"",MATCH($C768,ΣυνδΑθρ!$A$2:$A$100,0),IF(D768&lt;&gt;"",MATCH($D768,Υλικά!$B$3:$B$130,0),0))</f>
        <v>7</v>
      </c>
      <c r="G768" s="3">
        <v>4</v>
      </c>
      <c r="H768" s="16">
        <f>IF($C768&lt;&gt;"",$G768*INDEX(ΣυνδΑθρ!$B$2:$B$96,$F768,1)/INDEX(ΣυνδΑθρ!$J$2:$J$96,$F768,1),IF($D768&lt;&gt;"",$G768*INDEX(Υλικά!$G$3:$G$130,$F768,1)/INDEX(Υλικά!$E$3:$E$130,$F768,1),0))</f>
        <v>11.2</v>
      </c>
      <c r="I768" s="17">
        <f>IF($C768&lt;&gt;"",$G768*INDEX(ΣυνδΑθρ!$C$2:$C$100,$F768,1)/INDEX(ΣυνδΑθρ!$J$2:$J$96,$F768,1),IF($D768&lt;&gt;"",$G768*INDEX(Υλικά!$H$3:$H$130,$F768,1)/INDEX(Υλικά!$E$3:$E$130,$F768,1),0))</f>
        <v>3.2</v>
      </c>
      <c r="J768" s="18">
        <f>IF($C768&lt;&gt;"",$G768*INDEX(ΣυνδΑθρ!$D$2:$D$96,$F768,1)/INDEX(ΣυνδΑθρ!$J$2:$J$96,$F768,1),IF($D768&lt;&gt;"",$G768*INDEX(Υλικά!$I$3:$I$130,$F768,1)/INDEX(Υλικά!$E$3:$E$130,$F768,1),0))</f>
        <v>1.6</v>
      </c>
      <c r="K768" s="16">
        <f>$H768*Ref!$B$2</f>
        <v>44.8</v>
      </c>
      <c r="L768" s="17">
        <f>$I768*Ref!$B$3</f>
        <v>12.8</v>
      </c>
      <c r="M768" s="18">
        <f>$J768*Ref!$B$4</f>
        <v>14.4</v>
      </c>
      <c r="N768" s="18">
        <f>IF($C768&lt;&gt;"",0,IF($D768&lt;&gt;"",$G768*INDEX(Υλικά!$J$3:$J$130,$F768,1)/INDEX(Υλικά!$E$3:$E$130,$F768,1),0))</f>
        <v>0</v>
      </c>
      <c r="O768" s="19">
        <f t="shared" si="12"/>
        <v>72</v>
      </c>
      <c r="P768" s="3"/>
    </row>
    <row r="769" spans="1:16" x14ac:dyDescent="0.35">
      <c r="A769" s="15">
        <v>44254</v>
      </c>
      <c r="B769" s="7">
        <v>0.29166666666666669</v>
      </c>
      <c r="C769" s="3" t="s">
        <v>166</v>
      </c>
      <c r="D769" s="3"/>
      <c r="E769" s="3" t="str">
        <f>IF(C769&lt;&gt;"",INDEX(ΣυνδΑθρ!$I$2:$I$96,MATCH(C769,ΣυνδΑθρ!$A$2:$A$100,0),1),IF(D769&lt;&gt;"",INDEX(Υλικά!$D$3:$D$140,MATCH(D769,Υλικά!$B$3:$B$140,0),1),""))</f>
        <v>gr</v>
      </c>
      <c r="F769" s="10">
        <f>IF(C769&lt;&gt;"",MATCH($C769,ΣυνδΑθρ!$A$2:$A$100,0),IF(D769&lt;&gt;"",MATCH($D769,Υλικά!$B$3:$B$130,0),0))</f>
        <v>19</v>
      </c>
      <c r="G769" s="3">
        <v>80</v>
      </c>
      <c r="H769" s="16">
        <f>IF($C769&lt;&gt;"",$G769*INDEX(ΣυνδΑθρ!$B$2:$B$96,$F769,1)/INDEX(ΣυνδΑθρ!$J$2:$J$96,$F769,1),IF($D769&lt;&gt;"",$G769*INDEX(Υλικά!$G$3:$G$130,$F769,1)/INDEX(Υλικά!$E$3:$E$130,$F769,1),0))</f>
        <v>5.8457142857142861</v>
      </c>
      <c r="I769" s="17">
        <f>IF($C769&lt;&gt;"",$G769*INDEX(ΣυνδΑθρ!$C$2:$C$100,$F769,1)/INDEX(ΣυνδΑθρ!$J$2:$J$96,$F769,1),IF($D769&lt;&gt;"",$G769*INDEX(Υλικά!$H$3:$H$130,$F769,1)/INDEX(Υλικά!$E$3:$E$130,$F769,1),0))</f>
        <v>37.199999999999996</v>
      </c>
      <c r="J769" s="18">
        <f>IF($C769&lt;&gt;"",$G769*INDEX(ΣυνδΑθρ!$D$2:$D$96,$F769,1)/INDEX(ΣυνδΑθρ!$J$2:$J$96,$F769,1),IF($D769&lt;&gt;"",$G769*INDEX(Υλικά!$I$3:$I$130,$F769,1)/INDEX(Υλικά!$E$3:$E$130,$F769,1),0))</f>
        <v>0.66857142857142871</v>
      </c>
      <c r="K769" s="16">
        <f>$H769*Ref!$B$2</f>
        <v>23.382857142857144</v>
      </c>
      <c r="L769" s="17">
        <f>$I769*Ref!$B$3</f>
        <v>148.79999999999998</v>
      </c>
      <c r="M769" s="18">
        <f>$J769*Ref!$B$4</f>
        <v>6.0171428571428587</v>
      </c>
      <c r="N769" s="18">
        <f>IF($C769&lt;&gt;"",0,IF($D769&lt;&gt;"",$G769*INDEX(Υλικά!$J$3:$J$130,$F769,1)/INDEX(Υλικά!$E$3:$E$130,$F769,1),0))</f>
        <v>0</v>
      </c>
      <c r="O769" s="19">
        <f t="shared" si="12"/>
        <v>178.2</v>
      </c>
      <c r="P769" s="3"/>
    </row>
    <row r="770" spans="1:16" x14ac:dyDescent="0.35">
      <c r="A770" s="15">
        <v>44254</v>
      </c>
      <c r="B770" s="7">
        <v>0.58333333333333337</v>
      </c>
      <c r="C770" s="3"/>
      <c r="D770" s="3"/>
      <c r="E770" s="3" t="str">
        <f>IF(C770&lt;&gt;"",INDEX(ΣυνδΑθρ!$I$2:$I$96,MATCH(C770,ΣυνδΑθρ!$A$2:$A$100,0),1),IF(D770&lt;&gt;"",INDEX(Υλικά!$D$3:$D$140,MATCH(D770,Υλικά!$B$3:$B$140,0),1),""))</f>
        <v/>
      </c>
      <c r="F770" s="10">
        <f>IF(C770&lt;&gt;"",MATCH($C770,ΣυνδΑθρ!$A$2:$A$100,0),IF(D770&lt;&gt;"",MATCH($D770,Υλικά!$B$3:$B$130,0),0))</f>
        <v>0</v>
      </c>
      <c r="G770" s="3"/>
      <c r="H770" s="16">
        <f>IF($C770&lt;&gt;"",$G770*INDEX(ΣυνδΑθρ!$B$2:$B$96,$F770,1)/INDEX(ΣυνδΑθρ!$J$2:$J$96,$F770,1),IF($D770&lt;&gt;"",$G770*INDEX(Υλικά!$G$3:$G$130,$F770,1)/INDEX(Υλικά!$E$3:$E$130,$F770,1),0))</f>
        <v>0</v>
      </c>
      <c r="I770" s="17">
        <f>IF($C770&lt;&gt;"",$G770*INDEX(ΣυνδΑθρ!$C$2:$C$100,$F770,1)/INDEX(ΣυνδΑθρ!$J$2:$J$96,$F770,1),IF($D770&lt;&gt;"",$G770*INDEX(Υλικά!$H$3:$H$130,$F770,1)/INDEX(Υλικά!$E$3:$E$130,$F770,1),0))</f>
        <v>0</v>
      </c>
      <c r="J770" s="18">
        <f>IF($C770&lt;&gt;"",$G770*INDEX(ΣυνδΑθρ!$D$2:$D$96,$F770,1)/INDEX(ΣυνδΑθρ!$J$2:$J$96,$F770,1),IF($D770&lt;&gt;"",$G770*INDEX(Υλικά!$I$3:$I$130,$F770,1)/INDEX(Υλικά!$E$3:$E$130,$F770,1),0))</f>
        <v>0</v>
      </c>
      <c r="K770" s="16">
        <f>$H770*Ref!$B$2</f>
        <v>0</v>
      </c>
      <c r="L770" s="17">
        <f>$I770*Ref!$B$3</f>
        <v>0</v>
      </c>
      <c r="M770" s="18">
        <f>$J770*Ref!$B$4</f>
        <v>0</v>
      </c>
      <c r="N770" s="18">
        <f>IF($C770&lt;&gt;"",0,IF($D770&lt;&gt;"",$G770*INDEX(Υλικά!$J$3:$J$130,$F770,1)/INDEX(Υλικά!$E$3:$E$130,$F770,1),0))</f>
        <v>0</v>
      </c>
      <c r="O770" s="19">
        <f t="shared" si="12"/>
        <v>0</v>
      </c>
      <c r="P770" s="3" t="s">
        <v>217</v>
      </c>
    </row>
    <row r="771" spans="1:16" x14ac:dyDescent="0.35">
      <c r="A771" s="15">
        <v>44255</v>
      </c>
      <c r="B771" s="7">
        <v>8.3333333333333329E-2</v>
      </c>
      <c r="C771" s="3" t="s">
        <v>216</v>
      </c>
      <c r="D771" s="3"/>
      <c r="E771" s="3" t="str">
        <f>IF(C771&lt;&gt;"",INDEX(ΣυνδΑθρ!$I$2:$I$96,MATCH(C771,ΣυνδΑθρ!$A$2:$A$100,0),1),IF(D771&lt;&gt;"",INDEX(Υλικά!$D$3:$D$140,MATCH(D771,Υλικά!$B$3:$B$140,0),1),""))</f>
        <v>gr</v>
      </c>
      <c r="F771" s="10">
        <f>IF(C771&lt;&gt;"",MATCH($C771,ΣυνδΑθρ!$A$2:$A$100,0),IF(D771&lt;&gt;"",MATCH($D771,Υλικά!$B$3:$B$130,0),0))</f>
        <v>36</v>
      </c>
      <c r="G771" s="3">
        <v>50</v>
      </c>
      <c r="H771" s="16">
        <f>IF($C771&lt;&gt;"",$G771*INDEX(ΣυνδΑθρ!$B$2:$B$96,$F771,1)/INDEX(ΣυνδΑθρ!$J$2:$J$96,$F771,1),IF($D771&lt;&gt;"",$G771*INDEX(Υλικά!$G$3:$G$130,$F771,1)/INDEX(Υλικά!$E$3:$E$130,$F771,1),0))</f>
        <v>4.1926190476190479</v>
      </c>
      <c r="I771" s="17">
        <f>IF($C771&lt;&gt;"",$G771*INDEX(ΣυνδΑθρ!$C$2:$C$100,$F771,1)/INDEX(ΣυνδΑθρ!$J$2:$J$96,$F771,1),IF($D771&lt;&gt;"",$G771*INDEX(Υλικά!$H$3:$H$130,$F771,1)/INDEX(Υλικά!$E$3:$E$130,$F771,1),0))</f>
        <v>18.843095238095241</v>
      </c>
      <c r="J771" s="18">
        <f>IF($C771&lt;&gt;"",$G771*INDEX(ΣυνδΑθρ!$D$2:$D$96,$F771,1)/INDEX(ΣυνδΑθρ!$J$2:$J$96,$F771,1),IF($D771&lt;&gt;"",$G771*INDEX(Υλικά!$I$3:$I$130,$F771,1)/INDEX(Υλικά!$E$3:$E$130,$F771,1),0))</f>
        <v>4.2185714285714289</v>
      </c>
      <c r="K771" s="16">
        <f>$H771*Ref!$B$2</f>
        <v>16.770476190476192</v>
      </c>
      <c r="L771" s="17">
        <f>$I771*Ref!$B$3</f>
        <v>75.372380952380965</v>
      </c>
      <c r="M771" s="18">
        <f>$J771*Ref!$B$4</f>
        <v>37.967142857142861</v>
      </c>
      <c r="N771" s="18">
        <f>IF($C771&lt;&gt;"",0,IF($D771&lt;&gt;"",$G771*INDEX(Υλικά!$J$3:$J$130,$F771,1)/INDEX(Υλικά!$E$3:$E$130,$F771,1),0))</f>
        <v>0</v>
      </c>
      <c r="O771" s="19">
        <f t="shared" si="12"/>
        <v>130.11000000000001</v>
      </c>
      <c r="P771" s="3"/>
    </row>
    <row r="772" spans="1:16" x14ac:dyDescent="0.35">
      <c r="A772" s="15">
        <v>44255</v>
      </c>
      <c r="B772" s="7">
        <v>0.375</v>
      </c>
      <c r="C772" s="3" t="s">
        <v>166</v>
      </c>
      <c r="D772" s="3"/>
      <c r="E772" s="3" t="str">
        <f>IF(C772&lt;&gt;"",INDEX(ΣυνδΑθρ!$I$2:$I$96,MATCH(C772,ΣυνδΑθρ!$A$2:$A$100,0),1),IF(D772&lt;&gt;"",INDEX(Υλικά!$D$3:$D$140,MATCH(D772,Υλικά!$B$3:$B$140,0),1),""))</f>
        <v>gr</v>
      </c>
      <c r="F772" s="10">
        <f>IF(C772&lt;&gt;"",MATCH($C772,ΣυνδΑθρ!$A$2:$A$100,0),IF(D772&lt;&gt;"",MATCH($D772,Υλικά!$B$3:$B$130,0),0))</f>
        <v>19</v>
      </c>
      <c r="G772" s="3">
        <v>85</v>
      </c>
      <c r="H772" s="16">
        <f>IF($C772&lt;&gt;"",$G772*INDEX(ΣυνδΑθρ!$B$2:$B$96,$F772,1)/INDEX(ΣυνδΑθρ!$J$2:$J$96,$F772,1),IF($D772&lt;&gt;"",$G772*INDEX(Υλικά!$G$3:$G$130,$F772,1)/INDEX(Υλικά!$E$3:$E$130,$F772,1),0))</f>
        <v>6.2110714285714286</v>
      </c>
      <c r="I772" s="17">
        <f>IF($C772&lt;&gt;"",$G772*INDEX(ΣυνδΑθρ!$C$2:$C$100,$F772,1)/INDEX(ΣυνδΑθρ!$J$2:$J$96,$F772,1),IF($D772&lt;&gt;"",$G772*INDEX(Υλικά!$H$3:$H$130,$F772,1)/INDEX(Υλικά!$E$3:$E$130,$F772,1),0))</f>
        <v>39.524999999999991</v>
      </c>
      <c r="J772" s="18">
        <f>IF($C772&lt;&gt;"",$G772*INDEX(ΣυνδΑθρ!$D$2:$D$96,$F772,1)/INDEX(ΣυνδΑθρ!$J$2:$J$96,$F772,1),IF($D772&lt;&gt;"",$G772*INDEX(Υλικά!$I$3:$I$130,$F772,1)/INDEX(Υλικά!$E$3:$E$130,$F772,1),0))</f>
        <v>0.71035714285714302</v>
      </c>
      <c r="K772" s="16">
        <f>$H772*Ref!$B$2</f>
        <v>24.844285714285714</v>
      </c>
      <c r="L772" s="17">
        <f>$I772*Ref!$B$3</f>
        <v>158.09999999999997</v>
      </c>
      <c r="M772" s="18">
        <f>$J772*Ref!$B$4</f>
        <v>6.3932142857142873</v>
      </c>
      <c r="N772" s="18">
        <f>IF($C772&lt;&gt;"",0,IF($D772&lt;&gt;"",$G772*INDEX(Υλικά!$J$3:$J$130,$F772,1)/INDEX(Υλικά!$E$3:$E$130,$F772,1),0))</f>
        <v>0</v>
      </c>
      <c r="O772" s="19">
        <f t="shared" si="12"/>
        <v>189.33749999999998</v>
      </c>
      <c r="P772" s="3"/>
    </row>
    <row r="773" spans="1:16" x14ac:dyDescent="0.35">
      <c r="A773" s="15">
        <v>44255</v>
      </c>
      <c r="B773" s="7">
        <v>0.375</v>
      </c>
      <c r="C773" s="3"/>
      <c r="D773" s="3" t="s">
        <v>58</v>
      </c>
      <c r="E773" s="3" t="str">
        <f>IF(C773&lt;&gt;"",INDEX(ΣυνδΑθρ!$I$2:$I$96,MATCH(C773,ΣυνδΑθρ!$A$2:$A$100,0),1),IF(D773&lt;&gt;"",INDEX(Υλικά!$D$3:$D$140,MATCH(D773,Υλικά!$B$3:$B$140,0),1),""))</f>
        <v>gr</v>
      </c>
      <c r="F773" s="10">
        <f>IF(C773&lt;&gt;"",MATCH($C773,ΣυνδΑθρ!$A$2:$A$100,0),IF(D773&lt;&gt;"",MATCH($D773,Υλικά!$B$3:$B$130,0),0))</f>
        <v>12</v>
      </c>
      <c r="G773" s="3">
        <v>250</v>
      </c>
      <c r="H773" s="16">
        <f>IF($C773&lt;&gt;"",$G773*INDEX(ΣυνδΑθρ!$B$2:$B$96,$F773,1)/INDEX(ΣυνδΑθρ!$J$2:$J$96,$F773,1),IF($D773&lt;&gt;"",$G773*INDEX(Υλικά!$G$3:$G$130,$F773,1)/INDEX(Υλικά!$E$3:$E$130,$F773,1),0))</f>
        <v>8.25</v>
      </c>
      <c r="I773" s="17">
        <f>IF($C773&lt;&gt;"",$G773*INDEX(ΣυνδΑθρ!$C$2:$C$100,$F773,1)/INDEX(ΣυνδΑθρ!$J$2:$J$96,$F773,1),IF($D773&lt;&gt;"",$G773*INDEX(Υλικά!$H$3:$H$130,$F773,1)/INDEX(Υλικά!$E$3:$E$130,$F773,1),0))</f>
        <v>11.75</v>
      </c>
      <c r="J773" s="18">
        <f>IF($C773&lt;&gt;"",$G773*INDEX(ΣυνδΑθρ!$D$2:$D$96,$F773,1)/INDEX(ΣυνδΑθρ!$J$2:$J$96,$F773,1),IF($D773&lt;&gt;"",$G773*INDEX(Υλικά!$I$3:$I$130,$F773,1)/INDEX(Υλικά!$E$3:$E$130,$F773,1),0))</f>
        <v>3.75</v>
      </c>
      <c r="K773" s="16">
        <f>$H773*Ref!$B$2</f>
        <v>33</v>
      </c>
      <c r="L773" s="17">
        <f>$I773*Ref!$B$3</f>
        <v>47</v>
      </c>
      <c r="M773" s="18">
        <f>$J773*Ref!$B$4</f>
        <v>33.75</v>
      </c>
      <c r="N773" s="18">
        <f>IF($C773&lt;&gt;"",0,IF($D773&lt;&gt;"",$G773*INDEX(Υλικά!$J$3:$J$130,$F773,1)/INDEX(Υλικά!$E$3:$E$130,$F773,1),0))</f>
        <v>0</v>
      </c>
      <c r="O773" s="19">
        <f t="shared" si="12"/>
        <v>113.75</v>
      </c>
      <c r="P773" s="3"/>
    </row>
    <row r="774" spans="1:16" x14ac:dyDescent="0.35">
      <c r="A774" s="15">
        <v>44255</v>
      </c>
      <c r="B774" s="7">
        <v>0.375</v>
      </c>
      <c r="C774" s="3"/>
      <c r="D774" s="3" t="s">
        <v>14</v>
      </c>
      <c r="E774" s="3" t="str">
        <f>IF(C774&lt;&gt;"",INDEX(ΣυνδΑθρ!$I$2:$I$96,MATCH(C774,ΣυνδΑθρ!$A$2:$A$100,0),1),IF(D774&lt;&gt;"",INDEX(Υλικά!$D$3:$D$140,MATCH(D774,Υλικά!$B$3:$B$140,0),1),""))</f>
        <v>slc</v>
      </c>
      <c r="F774" s="10">
        <f>IF(C774&lt;&gt;"",MATCH($C774,ΣυνδΑθρ!$A$2:$A$100,0),IF(D774&lt;&gt;"",MATCH($D774,Υλικά!$B$3:$B$130,0),0))</f>
        <v>7</v>
      </c>
      <c r="G774" s="3">
        <v>4</v>
      </c>
      <c r="H774" s="16">
        <f>IF($C774&lt;&gt;"",$G774*INDEX(ΣυνδΑθρ!$B$2:$B$96,$F774,1)/INDEX(ΣυνδΑθρ!$J$2:$J$96,$F774,1),IF($D774&lt;&gt;"",$G774*INDEX(Υλικά!$G$3:$G$130,$F774,1)/INDEX(Υλικά!$E$3:$E$130,$F774,1),0))</f>
        <v>11.2</v>
      </c>
      <c r="I774" s="17">
        <f>IF($C774&lt;&gt;"",$G774*INDEX(ΣυνδΑθρ!$C$2:$C$100,$F774,1)/INDEX(ΣυνδΑθρ!$J$2:$J$96,$F774,1),IF($D774&lt;&gt;"",$G774*INDEX(Υλικά!$H$3:$H$130,$F774,1)/INDEX(Υλικά!$E$3:$E$130,$F774,1),0))</f>
        <v>3.2</v>
      </c>
      <c r="J774" s="18">
        <f>IF($C774&lt;&gt;"",$G774*INDEX(ΣυνδΑθρ!$D$2:$D$96,$F774,1)/INDEX(ΣυνδΑθρ!$J$2:$J$96,$F774,1),IF($D774&lt;&gt;"",$G774*INDEX(Υλικά!$I$3:$I$130,$F774,1)/INDEX(Υλικά!$E$3:$E$130,$F774,1),0))</f>
        <v>1.6</v>
      </c>
      <c r="K774" s="16">
        <f>$H774*Ref!$B$2</f>
        <v>44.8</v>
      </c>
      <c r="L774" s="17">
        <f>$I774*Ref!$B$3</f>
        <v>12.8</v>
      </c>
      <c r="M774" s="18">
        <f>$J774*Ref!$B$4</f>
        <v>14.4</v>
      </c>
      <c r="N774" s="18">
        <f>IF($C774&lt;&gt;"",0,IF($D774&lt;&gt;"",$G774*INDEX(Υλικά!$J$3:$J$130,$F774,1)/INDEX(Υλικά!$E$3:$E$130,$F774,1),0))</f>
        <v>0</v>
      </c>
      <c r="O774" s="19">
        <f t="shared" si="12"/>
        <v>72</v>
      </c>
      <c r="P774" s="3"/>
    </row>
    <row r="775" spans="1:16" x14ac:dyDescent="0.35">
      <c r="A775" s="15">
        <v>44255</v>
      </c>
      <c r="B775" s="7">
        <v>0.5</v>
      </c>
      <c r="C775" s="3" t="s">
        <v>216</v>
      </c>
      <c r="D775" s="3"/>
      <c r="E775" s="3" t="str">
        <f>IF(C775&lt;&gt;"",INDEX(ΣυνδΑθρ!$I$2:$I$96,MATCH(C775,ΣυνδΑθρ!$A$2:$A$100,0),1),IF(D775&lt;&gt;"",INDEX(Υλικά!$D$3:$D$140,MATCH(D775,Υλικά!$B$3:$B$140,0),1),""))</f>
        <v>gr</v>
      </c>
      <c r="F775" s="10">
        <f>IF(C775&lt;&gt;"",MATCH($C775,ΣυνδΑθρ!$A$2:$A$100,0),IF(D775&lt;&gt;"",MATCH($D775,Υλικά!$B$3:$B$130,0),0))</f>
        <v>36</v>
      </c>
      <c r="G775" s="3">
        <v>50</v>
      </c>
      <c r="H775" s="16">
        <f>IF($C775&lt;&gt;"",$G775*INDEX(ΣυνδΑθρ!$B$2:$B$96,$F775,1)/INDEX(ΣυνδΑθρ!$J$2:$J$96,$F775,1),IF($D775&lt;&gt;"",$G775*INDEX(Υλικά!$G$3:$G$130,$F775,1)/INDEX(Υλικά!$E$3:$E$130,$F775,1),0))</f>
        <v>4.1926190476190479</v>
      </c>
      <c r="I775" s="17">
        <f>IF($C775&lt;&gt;"",$G775*INDEX(ΣυνδΑθρ!$C$2:$C$100,$F775,1)/INDEX(ΣυνδΑθρ!$J$2:$J$96,$F775,1),IF($D775&lt;&gt;"",$G775*INDEX(Υλικά!$H$3:$H$130,$F775,1)/INDEX(Υλικά!$E$3:$E$130,$F775,1),0))</f>
        <v>18.843095238095241</v>
      </c>
      <c r="J775" s="18">
        <f>IF($C775&lt;&gt;"",$G775*INDEX(ΣυνδΑθρ!$D$2:$D$96,$F775,1)/INDEX(ΣυνδΑθρ!$J$2:$J$96,$F775,1),IF($D775&lt;&gt;"",$G775*INDEX(Υλικά!$I$3:$I$130,$F775,1)/INDEX(Υλικά!$E$3:$E$130,$F775,1),0))</f>
        <v>4.2185714285714289</v>
      </c>
      <c r="K775" s="16">
        <f>$H775*Ref!$B$2</f>
        <v>16.770476190476192</v>
      </c>
      <c r="L775" s="17">
        <f>$I775*Ref!$B$3</f>
        <v>75.372380952380965</v>
      </c>
      <c r="M775" s="18">
        <f>$J775*Ref!$B$4</f>
        <v>37.967142857142861</v>
      </c>
      <c r="N775" s="18">
        <f>IF($C775&lt;&gt;"",0,IF($D775&lt;&gt;"",$G775*INDEX(Υλικά!$J$3:$J$130,$F775,1)/INDEX(Υλικά!$E$3:$E$130,$F775,1),0))</f>
        <v>0</v>
      </c>
      <c r="O775" s="19">
        <f t="shared" si="12"/>
        <v>130.11000000000001</v>
      </c>
      <c r="P775" s="3"/>
    </row>
    <row r="776" spans="1:16" x14ac:dyDescent="0.35">
      <c r="A776" s="15">
        <v>44255</v>
      </c>
      <c r="B776" s="7">
        <v>0.58333333333333337</v>
      </c>
      <c r="C776" s="3" t="s">
        <v>192</v>
      </c>
      <c r="D776" s="3"/>
      <c r="E776" s="3" t="str">
        <f>IF(C776&lt;&gt;"",INDEX(ΣυνδΑθρ!$I$2:$I$96,MATCH(C776,ΣυνδΑθρ!$A$2:$A$100,0),1),IF(D776&lt;&gt;"",INDEX(Υλικά!$D$3:$D$140,MATCH(D776,Υλικά!$B$3:$B$140,0),1),""))</f>
        <v>gr</v>
      </c>
      <c r="F776" s="10">
        <f>IF(C776&lt;&gt;"",MATCH($C776,ΣυνδΑθρ!$A$2:$A$100,0),IF(D776&lt;&gt;"",MATCH($D776,Υλικά!$B$3:$B$130,0),0))</f>
        <v>26</v>
      </c>
      <c r="G776" s="3">
        <v>400</v>
      </c>
      <c r="H776" s="16">
        <f>IF($C776&lt;&gt;"",$G776*INDEX(ΣυνδΑθρ!$B$2:$B$96,$F776,1)/INDEX(ΣυνδΑθρ!$J$2:$J$96,$F776,1),IF($D776&lt;&gt;"",$G776*INDEX(Υλικά!$G$3:$G$130,$F776,1)/INDEX(Υλικά!$E$3:$E$130,$F776,1),0))</f>
        <v>7.2666666666666666</v>
      </c>
      <c r="I776" s="17">
        <f>IF($C776&lt;&gt;"",$G776*INDEX(ΣυνδΑθρ!$C$2:$C$100,$F776,1)/INDEX(ΣυνδΑθρ!$J$2:$J$96,$F776,1),IF($D776&lt;&gt;"",$G776*INDEX(Υλικά!$H$3:$H$130,$F776,1)/INDEX(Υλικά!$E$3:$E$130,$F776,1),0))</f>
        <v>30.133333333333333</v>
      </c>
      <c r="J776" s="18">
        <f>IF($C776&lt;&gt;"",$G776*INDEX(ΣυνδΑθρ!$D$2:$D$96,$F776,1)/INDEX(ΣυνδΑθρ!$J$2:$J$96,$F776,1),IF($D776&lt;&gt;"",$G776*INDEX(Υλικά!$I$3:$I$130,$F776,1)/INDEX(Υλικά!$E$3:$E$130,$F776,1),0))</f>
        <v>7.8866666666666667</v>
      </c>
      <c r="K776" s="16">
        <f>$H776*Ref!$B$2</f>
        <v>29.066666666666666</v>
      </c>
      <c r="L776" s="17">
        <f>$I776*Ref!$B$3</f>
        <v>120.53333333333333</v>
      </c>
      <c r="M776" s="18">
        <f>$J776*Ref!$B$4</f>
        <v>70.98</v>
      </c>
      <c r="N776" s="18">
        <f>IF($C776&lt;&gt;"",0,IF($D776&lt;&gt;"",$G776*INDEX(Υλικά!$J$3:$J$130,$F776,1)/INDEX(Υλικά!$E$3:$E$130,$F776,1),0))</f>
        <v>0</v>
      </c>
      <c r="O776" s="19">
        <f t="shared" si="12"/>
        <v>220.57999999999998</v>
      </c>
      <c r="P776" s="3"/>
    </row>
    <row r="777" spans="1:16" x14ac:dyDescent="0.35">
      <c r="A777" s="15">
        <v>44255</v>
      </c>
      <c r="B777" s="7">
        <v>0.58333333333333337</v>
      </c>
      <c r="C777" s="3"/>
      <c r="D777" s="3" t="s">
        <v>66</v>
      </c>
      <c r="E777" s="3" t="str">
        <f>IF(C777&lt;&gt;"",INDEX(ΣυνδΑθρ!$I$2:$I$96,MATCH(C777,ΣυνδΑθρ!$A$2:$A$100,0),1),IF(D777&lt;&gt;"",INDEX(Υλικά!$D$3:$D$140,MATCH(D777,Υλικά!$B$3:$B$140,0),1),""))</f>
        <v>gr</v>
      </c>
      <c r="F777" s="10">
        <f>IF(C777&lt;&gt;"",MATCH($C777,ΣυνδΑθρ!$A$2:$A$100,0),IF(D777&lt;&gt;"",MATCH($D777,Υλικά!$B$3:$B$130,0),0))</f>
        <v>25</v>
      </c>
      <c r="G777" s="3">
        <v>80</v>
      </c>
      <c r="H777" s="16">
        <f>IF($C777&lt;&gt;"",$G777*INDEX(ΣυνδΑθρ!$B$2:$B$96,$F777,1)/INDEX(ΣυνδΑθρ!$J$2:$J$96,$F777,1),IF($D777&lt;&gt;"",$G777*INDEX(Υλικά!$G$3:$G$130,$F777,1)/INDEX(Υλικά!$E$3:$E$130,$F777,1),0))</f>
        <v>8.08</v>
      </c>
      <c r="I777" s="17">
        <f>IF($C777&lt;&gt;"",$G777*INDEX(ΣυνδΑθρ!$C$2:$C$100,$F777,1)/INDEX(ΣυνδΑθρ!$J$2:$J$96,$F777,1),IF($D777&lt;&gt;"",$G777*INDEX(Υλικά!$H$3:$H$130,$F777,1)/INDEX(Υλικά!$E$3:$E$130,$F777,1),0))</f>
        <v>53.76</v>
      </c>
      <c r="J777" s="18">
        <f>IF($C777&lt;&gt;"",$G777*INDEX(ΣυνδΑθρ!$D$2:$D$96,$F777,1)/INDEX(ΣυνδΑθρ!$J$2:$J$96,$F777,1),IF($D777&lt;&gt;"",$G777*INDEX(Υλικά!$I$3:$I$130,$F777,1)/INDEX(Υλικά!$E$3:$E$130,$F777,1),0))</f>
        <v>4.32</v>
      </c>
      <c r="K777" s="16">
        <f>$H777*Ref!$B$2</f>
        <v>32.32</v>
      </c>
      <c r="L777" s="17">
        <f>$I777*Ref!$B$3</f>
        <v>215.04</v>
      </c>
      <c r="M777" s="18">
        <f>$J777*Ref!$B$4</f>
        <v>38.880000000000003</v>
      </c>
      <c r="N777" s="18">
        <f>IF($C777&lt;&gt;"",0,IF($D777&lt;&gt;"",$G777*INDEX(Υλικά!$J$3:$J$130,$F777,1)/INDEX(Υλικά!$E$3:$E$130,$F777,1),0))</f>
        <v>0</v>
      </c>
      <c r="O777" s="19">
        <f t="shared" si="12"/>
        <v>286.24</v>
      </c>
      <c r="P777" s="3"/>
    </row>
    <row r="778" spans="1:16" x14ac:dyDescent="0.35">
      <c r="A778" s="15">
        <v>44255</v>
      </c>
      <c r="B778" s="7">
        <v>0.58333333333333337</v>
      </c>
      <c r="C778" s="3"/>
      <c r="D778" s="3" t="s">
        <v>14</v>
      </c>
      <c r="E778" s="3" t="str">
        <f>IF(C778&lt;&gt;"",INDEX(ΣυνδΑθρ!$I$2:$I$96,MATCH(C778,ΣυνδΑθρ!$A$2:$A$100,0),1),IF(D778&lt;&gt;"",INDEX(Υλικά!$D$3:$D$140,MATCH(D778,Υλικά!$B$3:$B$140,0),1),""))</f>
        <v>slc</v>
      </c>
      <c r="F778" s="10">
        <f>IF(C778&lt;&gt;"",MATCH($C778,ΣυνδΑθρ!$A$2:$A$100,0),IF(D778&lt;&gt;"",MATCH($D778,Υλικά!$B$3:$B$130,0),0))</f>
        <v>7</v>
      </c>
      <c r="G778" s="3">
        <v>2</v>
      </c>
      <c r="H778" s="16">
        <f>IF($C778&lt;&gt;"",$G778*INDEX(ΣυνδΑθρ!$B$2:$B$96,$F778,1)/INDEX(ΣυνδΑθρ!$J$2:$J$96,$F778,1),IF($D778&lt;&gt;"",$G778*INDEX(Υλικά!$G$3:$G$130,$F778,1)/INDEX(Υλικά!$E$3:$E$130,$F778,1),0))</f>
        <v>5.6</v>
      </c>
      <c r="I778" s="17">
        <f>IF($C778&lt;&gt;"",$G778*INDEX(ΣυνδΑθρ!$C$2:$C$100,$F778,1)/INDEX(ΣυνδΑθρ!$J$2:$J$96,$F778,1),IF($D778&lt;&gt;"",$G778*INDEX(Υλικά!$H$3:$H$130,$F778,1)/INDEX(Υλικά!$E$3:$E$130,$F778,1),0))</f>
        <v>1.6</v>
      </c>
      <c r="J778" s="18">
        <f>IF($C778&lt;&gt;"",$G778*INDEX(ΣυνδΑθρ!$D$2:$D$96,$F778,1)/INDEX(ΣυνδΑθρ!$J$2:$J$96,$F778,1),IF($D778&lt;&gt;"",$G778*INDEX(Υλικά!$I$3:$I$130,$F778,1)/INDEX(Υλικά!$E$3:$E$130,$F778,1),0))</f>
        <v>0.8</v>
      </c>
      <c r="K778" s="16">
        <f>$H778*Ref!$B$2</f>
        <v>22.4</v>
      </c>
      <c r="L778" s="17">
        <f>$I778*Ref!$B$3</f>
        <v>6.4</v>
      </c>
      <c r="M778" s="18">
        <f>$J778*Ref!$B$4</f>
        <v>7.2</v>
      </c>
      <c r="N778" s="18">
        <f>IF($C778&lt;&gt;"",0,IF($D778&lt;&gt;"",$G778*INDEX(Υλικά!$J$3:$J$130,$F778,1)/INDEX(Υλικά!$E$3:$E$130,$F778,1),0))</f>
        <v>0</v>
      </c>
      <c r="O778" s="19">
        <f t="shared" si="12"/>
        <v>36</v>
      </c>
      <c r="P778" s="3"/>
    </row>
    <row r="779" spans="1:16" x14ac:dyDescent="0.35">
      <c r="A779" s="15">
        <v>44255</v>
      </c>
      <c r="B779" s="7">
        <v>0.75</v>
      </c>
      <c r="C779" s="3" t="s">
        <v>216</v>
      </c>
      <c r="D779" s="3"/>
      <c r="E779" s="3" t="str">
        <f>IF(C779&lt;&gt;"",INDEX(ΣυνδΑθρ!$I$2:$I$96,MATCH(C779,ΣυνδΑθρ!$A$2:$A$100,0),1),IF(D779&lt;&gt;"",INDEX(Υλικά!$D$3:$D$140,MATCH(D779,Υλικά!$B$3:$B$140,0),1),""))</f>
        <v>gr</v>
      </c>
      <c r="F779" s="10">
        <f>IF(C779&lt;&gt;"",MATCH($C779,ΣυνδΑθρ!$A$2:$A$100,0),IF(D779&lt;&gt;"",MATCH($D779,Υλικά!$B$3:$B$130,0),0))</f>
        <v>36</v>
      </c>
      <c r="G779" s="3">
        <v>50</v>
      </c>
      <c r="H779" s="16">
        <f>IF($C779&lt;&gt;"",$G779*INDEX(ΣυνδΑθρ!$B$2:$B$96,$F779,1)/INDEX(ΣυνδΑθρ!$J$2:$J$96,$F779,1),IF($D779&lt;&gt;"",$G779*INDEX(Υλικά!$G$3:$G$130,$F779,1)/INDEX(Υλικά!$E$3:$E$130,$F779,1),0))</f>
        <v>4.1926190476190479</v>
      </c>
      <c r="I779" s="17">
        <f>IF($C779&lt;&gt;"",$G779*INDEX(ΣυνδΑθρ!$C$2:$C$100,$F779,1)/INDEX(ΣυνδΑθρ!$J$2:$J$96,$F779,1),IF($D779&lt;&gt;"",$G779*INDEX(Υλικά!$H$3:$H$130,$F779,1)/INDEX(Υλικά!$E$3:$E$130,$F779,1),0))</f>
        <v>18.843095238095241</v>
      </c>
      <c r="J779" s="18">
        <f>IF($C779&lt;&gt;"",$G779*INDEX(ΣυνδΑθρ!$D$2:$D$96,$F779,1)/INDEX(ΣυνδΑθρ!$J$2:$J$96,$F779,1),IF($D779&lt;&gt;"",$G779*INDEX(Υλικά!$I$3:$I$130,$F779,1)/INDEX(Υλικά!$E$3:$E$130,$F779,1),0))</f>
        <v>4.2185714285714289</v>
      </c>
      <c r="K779" s="16">
        <f>$H779*Ref!$B$2</f>
        <v>16.770476190476192</v>
      </c>
      <c r="L779" s="17">
        <f>$I779*Ref!$B$3</f>
        <v>75.372380952380965</v>
      </c>
      <c r="M779" s="18">
        <f>$J779*Ref!$B$4</f>
        <v>37.967142857142861</v>
      </c>
      <c r="N779" s="18">
        <f>IF($C779&lt;&gt;"",0,IF($D779&lt;&gt;"",$G779*INDEX(Υλικά!$J$3:$J$130,$F779,1)/INDEX(Υλικά!$E$3:$E$130,$F779,1),0))</f>
        <v>0</v>
      </c>
      <c r="O779" s="19">
        <f t="shared" si="12"/>
        <v>130.11000000000001</v>
      </c>
      <c r="P779" s="3"/>
    </row>
    <row r="780" spans="1:16" x14ac:dyDescent="0.35">
      <c r="A780" s="15">
        <v>44255</v>
      </c>
      <c r="B780" s="7">
        <v>0.85416666666666663</v>
      </c>
      <c r="C780" s="3" t="s">
        <v>192</v>
      </c>
      <c r="D780" s="3"/>
      <c r="E780" s="3" t="str">
        <f>IF(C780&lt;&gt;"",INDEX(ΣυνδΑθρ!$I$2:$I$96,MATCH(C780,ΣυνδΑθρ!$A$2:$A$100,0),1),IF(D780&lt;&gt;"",INDEX(Υλικά!$D$3:$D$140,MATCH(D780,Υλικά!$B$3:$B$140,0),1),""))</f>
        <v>gr</v>
      </c>
      <c r="F780" s="10">
        <f>IF(C780&lt;&gt;"",MATCH($C780,ΣυνδΑθρ!$A$2:$A$100,0),IF(D780&lt;&gt;"",MATCH($D780,Υλικά!$B$3:$B$130,0),0))</f>
        <v>26</v>
      </c>
      <c r="G780" s="3">
        <v>450</v>
      </c>
      <c r="H780" s="16">
        <f>IF($C780&lt;&gt;"",$G780*INDEX(ΣυνδΑθρ!$B$2:$B$96,$F780,1)/INDEX(ΣυνδΑθρ!$J$2:$J$96,$F780,1),IF($D780&lt;&gt;"",$G780*INDEX(Υλικά!$G$3:$G$130,$F780,1)/INDEX(Υλικά!$E$3:$E$130,$F780,1),0))</f>
        <v>8.1750000000000007</v>
      </c>
      <c r="I780" s="17">
        <f>IF($C780&lt;&gt;"",$G780*INDEX(ΣυνδΑθρ!$C$2:$C$100,$F780,1)/INDEX(ΣυνδΑθρ!$J$2:$J$96,$F780,1),IF($D780&lt;&gt;"",$G780*INDEX(Υλικά!$H$3:$H$130,$F780,1)/INDEX(Υλικά!$E$3:$E$130,$F780,1),0))</f>
        <v>33.9</v>
      </c>
      <c r="J780" s="18">
        <f>IF($C780&lt;&gt;"",$G780*INDEX(ΣυνδΑθρ!$D$2:$D$96,$F780,1)/INDEX(ΣυνδΑθρ!$J$2:$J$96,$F780,1),IF($D780&lt;&gt;"",$G780*INDEX(Υλικά!$I$3:$I$130,$F780,1)/INDEX(Υλικά!$E$3:$E$130,$F780,1),0))</f>
        <v>8.8725000000000005</v>
      </c>
      <c r="K780" s="16">
        <f>$H780*Ref!$B$2</f>
        <v>32.700000000000003</v>
      </c>
      <c r="L780" s="17">
        <f>$I780*Ref!$B$3</f>
        <v>135.6</v>
      </c>
      <c r="M780" s="18">
        <f>$J780*Ref!$B$4</f>
        <v>79.852500000000006</v>
      </c>
      <c r="N780" s="18">
        <f>IF($C780&lt;&gt;"",0,IF($D780&lt;&gt;"",$G780*INDEX(Υλικά!$J$3:$J$130,$F780,1)/INDEX(Υλικά!$E$3:$E$130,$F780,1),0))</f>
        <v>0</v>
      </c>
      <c r="O780" s="19">
        <f t="shared" si="12"/>
        <v>248.15250000000003</v>
      </c>
      <c r="P780" s="3"/>
    </row>
    <row r="781" spans="1:16" x14ac:dyDescent="0.35">
      <c r="A781" s="15">
        <v>44255</v>
      </c>
      <c r="B781" s="7">
        <v>0.85416666666666663</v>
      </c>
      <c r="C781" s="3"/>
      <c r="D781" s="3" t="s">
        <v>46</v>
      </c>
      <c r="E781" s="3" t="str">
        <f>IF(C781&lt;&gt;"",INDEX(ΣυνδΑθρ!$I$2:$I$96,MATCH(C781,ΣυνδΑθρ!$A$2:$A$100,0),1),IF(D781&lt;&gt;"",INDEX(Υλικά!$D$3:$D$140,MATCH(D781,Υλικά!$B$3:$B$140,0),1),""))</f>
        <v>gr</v>
      </c>
      <c r="F781" s="10">
        <f>IF(C781&lt;&gt;"",MATCH($C781,ΣυνδΑθρ!$A$2:$A$100,0),IF(D781&lt;&gt;"",MATCH($D781,Υλικά!$B$3:$B$130,0),0))</f>
        <v>19</v>
      </c>
      <c r="G781" s="3">
        <v>50</v>
      </c>
      <c r="H781" s="16">
        <f>IF($C781&lt;&gt;"",$G781*INDEX(ΣυνδΑθρ!$B$2:$B$96,$F781,1)/INDEX(ΣυνδΑθρ!$J$2:$J$96,$F781,1),IF($D781&lt;&gt;"",$G781*INDEX(Υλικά!$G$3:$G$130,$F781,1)/INDEX(Υλικά!$E$3:$E$130,$F781,1),0))</f>
        <v>7.1</v>
      </c>
      <c r="I781" s="17">
        <f>IF($C781&lt;&gt;"",$G781*INDEX(ΣυνδΑθρ!$C$2:$C$100,$F781,1)/INDEX(ΣυνδΑθρ!$J$2:$J$96,$F781,1),IF($D781&lt;&gt;"",$G781*INDEX(Υλικά!$H$3:$H$130,$F781,1)/INDEX(Υλικά!$E$3:$E$130,$F781,1),0))</f>
        <v>2.0499999999999998</v>
      </c>
      <c r="J781" s="18">
        <f>IF($C781&lt;&gt;"",$G781*INDEX(ΣυνδΑθρ!$D$2:$D$96,$F781,1)/INDEX(ΣυνδΑθρ!$J$2:$J$96,$F781,1),IF($D781&lt;&gt;"",$G781*INDEX(Υλικά!$I$3:$I$130,$F781,1)/INDEX(Υλικά!$E$3:$E$130,$F781,1),0))</f>
        <v>10.65</v>
      </c>
      <c r="K781" s="16">
        <f>$H781*Ref!$B$2</f>
        <v>28.4</v>
      </c>
      <c r="L781" s="17">
        <f>$I781*Ref!$B$3</f>
        <v>8.1999999999999993</v>
      </c>
      <c r="M781" s="18">
        <f>$J781*Ref!$B$4</f>
        <v>95.850000000000009</v>
      </c>
      <c r="N781" s="18">
        <f>IF($C781&lt;&gt;"",0,IF($D781&lt;&gt;"",$G781*INDEX(Υλικά!$J$3:$J$130,$F781,1)/INDEX(Υλικά!$E$3:$E$130,$F781,1),0))</f>
        <v>0</v>
      </c>
      <c r="O781" s="19">
        <f t="shared" si="12"/>
        <v>132.44999999999999</v>
      </c>
      <c r="P781" s="3"/>
    </row>
    <row r="782" spans="1:16" x14ac:dyDescent="0.35">
      <c r="A782" s="15">
        <v>44256</v>
      </c>
      <c r="B782" s="7">
        <v>0.34375</v>
      </c>
      <c r="C782" s="3"/>
      <c r="D782" s="3" t="s">
        <v>58</v>
      </c>
      <c r="E782" s="3" t="str">
        <f>IF(C782&lt;&gt;"",INDEX(ΣυνδΑθρ!$I$2:$I$96,MATCH(C782,ΣυνδΑθρ!$A$2:$A$100,0),1),IF(D782&lt;&gt;"",INDEX(Υλικά!$D$3:$D$140,MATCH(D782,Υλικά!$B$3:$B$140,0),1),""))</f>
        <v>gr</v>
      </c>
      <c r="F782" s="10">
        <f>IF(C782&lt;&gt;"",MATCH($C782,ΣυνδΑθρ!$A$2:$A$100,0),IF(D782&lt;&gt;"",MATCH($D782,Υλικά!$B$3:$B$130,0),0))</f>
        <v>12</v>
      </c>
      <c r="G782" s="3">
        <v>250</v>
      </c>
      <c r="H782" s="16">
        <f>IF($C782&lt;&gt;"",$G782*INDEX(ΣυνδΑθρ!$B$2:$B$96,$F782,1)/INDEX(ΣυνδΑθρ!$J$2:$J$96,$F782,1),IF($D782&lt;&gt;"",$G782*INDEX(Υλικά!$G$3:$G$130,$F782,1)/INDEX(Υλικά!$E$3:$E$130,$F782,1),0))</f>
        <v>8.25</v>
      </c>
      <c r="I782" s="17">
        <f>IF($C782&lt;&gt;"",$G782*INDEX(ΣυνδΑθρ!$C$2:$C$100,$F782,1)/INDEX(ΣυνδΑθρ!$J$2:$J$96,$F782,1),IF($D782&lt;&gt;"",$G782*INDEX(Υλικά!$H$3:$H$130,$F782,1)/INDEX(Υλικά!$E$3:$E$130,$F782,1),0))</f>
        <v>11.75</v>
      </c>
      <c r="J782" s="18">
        <f>IF($C782&lt;&gt;"",$G782*INDEX(ΣυνδΑθρ!$D$2:$D$96,$F782,1)/INDEX(ΣυνδΑθρ!$J$2:$J$96,$F782,1),IF($D782&lt;&gt;"",$G782*INDEX(Υλικά!$I$3:$I$130,$F782,1)/INDEX(Υλικά!$E$3:$E$130,$F782,1),0))</f>
        <v>3.75</v>
      </c>
      <c r="K782" s="16">
        <f>$H782*Ref!$B$2</f>
        <v>33</v>
      </c>
      <c r="L782" s="17">
        <f>$I782*Ref!$B$3</f>
        <v>47</v>
      </c>
      <c r="M782" s="18">
        <f>$J782*Ref!$B$4</f>
        <v>33.75</v>
      </c>
      <c r="N782" s="18">
        <f>IF($C782&lt;&gt;"",0,IF($D782&lt;&gt;"",$G782*INDEX(Υλικά!$J$3:$J$130,$F782,1)/INDEX(Υλικά!$E$3:$E$130,$F782,1),0))</f>
        <v>0</v>
      </c>
      <c r="O782" s="19">
        <f t="shared" ref="O782:O845" si="13">SUM(K782:N782)</f>
        <v>113.75</v>
      </c>
      <c r="P782" s="3"/>
    </row>
    <row r="783" spans="1:16" x14ac:dyDescent="0.35">
      <c r="A783" s="15">
        <v>44256</v>
      </c>
      <c r="B783" s="7">
        <v>0.34375</v>
      </c>
      <c r="C783" s="3"/>
      <c r="D783" s="3" t="s">
        <v>14</v>
      </c>
      <c r="E783" s="3" t="str">
        <f>IF(C783&lt;&gt;"",INDEX(ΣυνδΑθρ!$I$2:$I$96,MATCH(C783,ΣυνδΑθρ!$A$2:$A$100,0),1),IF(D783&lt;&gt;"",INDEX(Υλικά!$D$3:$D$140,MATCH(D783,Υλικά!$B$3:$B$140,0),1),""))</f>
        <v>slc</v>
      </c>
      <c r="F783" s="10">
        <f>IF(C783&lt;&gt;"",MATCH($C783,ΣυνδΑθρ!$A$2:$A$100,0),IF(D783&lt;&gt;"",MATCH($D783,Υλικά!$B$3:$B$130,0),0))</f>
        <v>7</v>
      </c>
      <c r="G783" s="3">
        <v>4</v>
      </c>
      <c r="H783" s="16">
        <f>IF($C783&lt;&gt;"",$G783*INDEX(ΣυνδΑθρ!$B$2:$B$96,$F783,1)/INDEX(ΣυνδΑθρ!$J$2:$J$96,$F783,1),IF($D783&lt;&gt;"",$G783*INDEX(Υλικά!$G$3:$G$130,$F783,1)/INDEX(Υλικά!$E$3:$E$130,$F783,1),0))</f>
        <v>11.2</v>
      </c>
      <c r="I783" s="17">
        <f>IF($C783&lt;&gt;"",$G783*INDEX(ΣυνδΑθρ!$C$2:$C$100,$F783,1)/INDEX(ΣυνδΑθρ!$J$2:$J$96,$F783,1),IF($D783&lt;&gt;"",$G783*INDEX(Υλικά!$H$3:$H$130,$F783,1)/INDEX(Υλικά!$E$3:$E$130,$F783,1),0))</f>
        <v>3.2</v>
      </c>
      <c r="J783" s="18">
        <f>IF($C783&lt;&gt;"",$G783*INDEX(ΣυνδΑθρ!$D$2:$D$96,$F783,1)/INDEX(ΣυνδΑθρ!$J$2:$J$96,$F783,1),IF($D783&lt;&gt;"",$G783*INDEX(Υλικά!$I$3:$I$130,$F783,1)/INDEX(Υλικά!$E$3:$E$130,$F783,1),0))</f>
        <v>1.6</v>
      </c>
      <c r="K783" s="16">
        <f>$H783*Ref!$B$2</f>
        <v>44.8</v>
      </c>
      <c r="L783" s="17">
        <f>$I783*Ref!$B$3</f>
        <v>12.8</v>
      </c>
      <c r="M783" s="18">
        <f>$J783*Ref!$B$4</f>
        <v>14.4</v>
      </c>
      <c r="N783" s="18">
        <f>IF($C783&lt;&gt;"",0,IF($D783&lt;&gt;"",$G783*INDEX(Υλικά!$J$3:$J$130,$F783,1)/INDEX(Υλικά!$E$3:$E$130,$F783,1),0))</f>
        <v>0</v>
      </c>
      <c r="O783" s="19">
        <f t="shared" si="13"/>
        <v>72</v>
      </c>
      <c r="P783" s="3"/>
    </row>
    <row r="784" spans="1:16" x14ac:dyDescent="0.35">
      <c r="A784" s="15">
        <v>44256</v>
      </c>
      <c r="B784" s="7">
        <v>0.34375</v>
      </c>
      <c r="C784" s="3" t="s">
        <v>166</v>
      </c>
      <c r="D784" s="3"/>
      <c r="E784" s="3" t="str">
        <f>IF(C784&lt;&gt;"",INDEX(ΣυνδΑθρ!$I$2:$I$96,MATCH(C784,ΣυνδΑθρ!$A$2:$A$100,0),1),IF(D784&lt;&gt;"",INDEX(Υλικά!$D$3:$D$140,MATCH(D784,Υλικά!$B$3:$B$140,0),1),""))</f>
        <v>gr</v>
      </c>
      <c r="F784" s="10">
        <f>IF(C784&lt;&gt;"",MATCH($C784,ΣυνδΑθρ!$A$2:$A$100,0),IF(D784&lt;&gt;"",MATCH($D784,Υλικά!$B$3:$B$130,0),0))</f>
        <v>19</v>
      </c>
      <c r="G784" s="3">
        <v>80</v>
      </c>
      <c r="H784" s="16">
        <f>IF($C784&lt;&gt;"",$G784*INDEX(ΣυνδΑθρ!$B$2:$B$96,$F784,1)/INDEX(ΣυνδΑθρ!$J$2:$J$96,$F784,1),IF($D784&lt;&gt;"",$G784*INDEX(Υλικά!$G$3:$G$130,$F784,1)/INDEX(Υλικά!$E$3:$E$130,$F784,1),0))</f>
        <v>5.8457142857142861</v>
      </c>
      <c r="I784" s="17">
        <f>IF($C784&lt;&gt;"",$G784*INDEX(ΣυνδΑθρ!$C$2:$C$100,$F784,1)/INDEX(ΣυνδΑθρ!$J$2:$J$96,$F784,1),IF($D784&lt;&gt;"",$G784*INDEX(Υλικά!$H$3:$H$130,$F784,1)/INDEX(Υλικά!$E$3:$E$130,$F784,1),0))</f>
        <v>37.199999999999996</v>
      </c>
      <c r="J784" s="18">
        <f>IF($C784&lt;&gt;"",$G784*INDEX(ΣυνδΑθρ!$D$2:$D$96,$F784,1)/INDEX(ΣυνδΑθρ!$J$2:$J$96,$F784,1),IF($D784&lt;&gt;"",$G784*INDEX(Υλικά!$I$3:$I$130,$F784,1)/INDEX(Υλικά!$E$3:$E$130,$F784,1),0))</f>
        <v>0.66857142857142871</v>
      </c>
      <c r="K784" s="16">
        <f>$H784*Ref!$B$2</f>
        <v>23.382857142857144</v>
      </c>
      <c r="L784" s="17">
        <f>$I784*Ref!$B$3</f>
        <v>148.79999999999998</v>
      </c>
      <c r="M784" s="18">
        <f>$J784*Ref!$B$4</f>
        <v>6.0171428571428587</v>
      </c>
      <c r="N784" s="18">
        <f>IF($C784&lt;&gt;"",0,IF($D784&lt;&gt;"",$G784*INDEX(Υλικά!$J$3:$J$130,$F784,1)/INDEX(Υλικά!$E$3:$E$130,$F784,1),0))</f>
        <v>0</v>
      </c>
      <c r="O784" s="19">
        <f t="shared" si="13"/>
        <v>178.2</v>
      </c>
      <c r="P784" s="3"/>
    </row>
    <row r="785" spans="1:16" x14ac:dyDescent="0.35">
      <c r="A785" s="15">
        <v>44256</v>
      </c>
      <c r="B785" s="7">
        <v>0.58333333333333337</v>
      </c>
      <c r="C785" s="3"/>
      <c r="D785" s="3" t="s">
        <v>218</v>
      </c>
      <c r="E785" s="3" t="str">
        <f>IF(C785&lt;&gt;"",INDEX(ΣυνδΑθρ!$I$2:$I$96,MATCH(C785,ΣυνδΑθρ!$A$2:$A$100,0),1),IF(D785&lt;&gt;"",INDEX(Υλικά!$D$3:$D$140,MATCH(D785,Υλικά!$B$3:$B$140,0),1),""))</f>
        <v>gr</v>
      </c>
      <c r="F785" s="10">
        <f>IF(C785&lt;&gt;"",MATCH($C785,ΣυνδΑθρ!$A$2:$A$100,0),IF(D785&lt;&gt;"",MATCH($D785,Υλικά!$B$3:$B$130,0),0))</f>
        <v>96</v>
      </c>
      <c r="G785" s="3">
        <v>100</v>
      </c>
      <c r="H785" s="16">
        <f>IF($C785&lt;&gt;"",$G785*INDEX(ΣυνδΑθρ!$B$2:$B$96,$F785,1)/INDEX(ΣυνδΑθρ!$J$2:$J$96,$F785,1),IF($D785&lt;&gt;"",$G785*INDEX(Υλικά!$G$3:$G$130,$F785,1)/INDEX(Υλικά!$E$3:$E$130,$F785,1),0))</f>
        <v>20</v>
      </c>
      <c r="I785" s="17">
        <f>IF($C785&lt;&gt;"",$G785*INDEX(ΣυνδΑθρ!$C$2:$C$100,$F785,1)/INDEX(ΣυνδΑθρ!$J$2:$J$96,$F785,1),IF($D785&lt;&gt;"",$G785*INDEX(Υλικά!$H$3:$H$130,$F785,1)/INDEX(Υλικά!$E$3:$E$130,$F785,1),0))</f>
        <v>0</v>
      </c>
      <c r="J785" s="18">
        <f>IF($C785&lt;&gt;"",$G785*INDEX(ΣυνδΑθρ!$D$2:$D$96,$F785,1)/INDEX(ΣυνδΑθρ!$J$2:$J$96,$F785,1),IF($D785&lt;&gt;"",$G785*INDEX(Υλικά!$I$3:$I$130,$F785,1)/INDEX(Υλικά!$E$3:$E$130,$F785,1),0))</f>
        <v>0.5</v>
      </c>
      <c r="K785" s="16">
        <f>$H785*Ref!$B$2</f>
        <v>80</v>
      </c>
      <c r="L785" s="17">
        <f>$I785*Ref!$B$3</f>
        <v>0</v>
      </c>
      <c r="M785" s="18">
        <f>$J785*Ref!$B$4</f>
        <v>4.5</v>
      </c>
      <c r="N785" s="18">
        <f>IF($C785&lt;&gt;"",0,IF($D785&lt;&gt;"",$G785*INDEX(Υλικά!$J$3:$J$130,$F785,1)/INDEX(Υλικά!$E$3:$E$130,$F785,1),0))</f>
        <v>0</v>
      </c>
      <c r="O785" s="19">
        <f t="shared" si="13"/>
        <v>84.5</v>
      </c>
      <c r="P785" s="3"/>
    </row>
    <row r="786" spans="1:16" x14ac:dyDescent="0.35">
      <c r="A786" s="15">
        <v>44256</v>
      </c>
      <c r="B786" s="7">
        <v>0.58333333333333337</v>
      </c>
      <c r="C786" s="3"/>
      <c r="D786" s="3" t="s">
        <v>128</v>
      </c>
      <c r="E786" s="3" t="str">
        <f>IF(C786&lt;&gt;"",INDEX(ΣυνδΑθρ!$I$2:$I$96,MATCH(C786,ΣυνδΑθρ!$A$2:$A$100,0),1),IF(D786&lt;&gt;"",INDEX(Υλικά!$D$3:$D$140,MATCH(D786,Υλικά!$B$3:$B$140,0),1),""))</f>
        <v>gr</v>
      </c>
      <c r="F786" s="10">
        <f>IF(C786&lt;&gt;"",MATCH($C786,ΣυνδΑθρ!$A$2:$A$100,0),IF(D786&lt;&gt;"",MATCH($D786,Υλικά!$B$3:$B$130,0),0))</f>
        <v>50</v>
      </c>
      <c r="G786" s="3">
        <v>120</v>
      </c>
      <c r="H786" s="16">
        <f>IF($C786&lt;&gt;"",$G786*INDEX(ΣυνδΑθρ!$B$2:$B$96,$F786,1)/INDEX(ΣυνδΑθρ!$J$2:$J$96,$F786,1),IF($D786&lt;&gt;"",$G786*INDEX(Υλικά!$G$3:$G$130,$F786,1)/INDEX(Υλικά!$E$3:$E$130,$F786,1),0))</f>
        <v>2.4</v>
      </c>
      <c r="I786" s="17">
        <f>IF($C786&lt;&gt;"",$G786*INDEX(ΣυνδΑθρ!$C$2:$C$100,$F786,1)/INDEX(ΣυνδΑθρ!$J$2:$J$96,$F786,1),IF($D786&lt;&gt;"",$G786*INDEX(Υλικά!$H$3:$H$130,$F786,1)/INDEX(Υλικά!$E$3:$E$130,$F786,1),0))</f>
        <v>20.399999999999999</v>
      </c>
      <c r="J786" s="18">
        <f>IF($C786&lt;&gt;"",$G786*INDEX(ΣυνδΑθρ!$D$2:$D$96,$F786,1)/INDEX(ΣυνδΑθρ!$J$2:$J$96,$F786,1),IF($D786&lt;&gt;"",$G786*INDEX(Υλικά!$I$3:$I$130,$F786,1)/INDEX(Υλικά!$E$3:$E$130,$F786,1),0))</f>
        <v>0</v>
      </c>
      <c r="K786" s="16">
        <f>$H786*Ref!$B$2</f>
        <v>9.6</v>
      </c>
      <c r="L786" s="17">
        <f>$I786*Ref!$B$3</f>
        <v>81.599999999999994</v>
      </c>
      <c r="M786" s="18">
        <f>$J786*Ref!$B$4</f>
        <v>0</v>
      </c>
      <c r="N786" s="18">
        <f>IF($C786&lt;&gt;"",0,IF($D786&lt;&gt;"",$G786*INDEX(Υλικά!$J$3:$J$130,$F786,1)/INDEX(Υλικά!$E$3:$E$130,$F786,1),0))</f>
        <v>0</v>
      </c>
      <c r="O786" s="19">
        <f t="shared" si="13"/>
        <v>91.199999999999989</v>
      </c>
      <c r="P786" s="3"/>
    </row>
    <row r="787" spans="1:16" x14ac:dyDescent="0.35">
      <c r="A787" s="15">
        <v>44256</v>
      </c>
      <c r="B787" s="7">
        <v>0.58333333333333304</v>
      </c>
      <c r="C787" s="3"/>
      <c r="D787" s="3" t="s">
        <v>120</v>
      </c>
      <c r="E787" s="3" t="str">
        <f>IF(C787&lt;&gt;"",INDEX(ΣυνδΑθρ!$I$2:$I$96,MATCH(C787,ΣυνδΑθρ!$A$2:$A$100,0),1),IF(D787&lt;&gt;"",INDEX(Υλικά!$D$3:$D$140,MATCH(D787,Υλικά!$B$3:$B$140,0),1),""))</f>
        <v>gr</v>
      </c>
      <c r="F787" s="10">
        <f>IF(C787&lt;&gt;"",MATCH($C787,ΣυνδΑθρ!$A$2:$A$100,0),IF(D787&lt;&gt;"",MATCH($D787,Υλικά!$B$3:$B$130,0),0))</f>
        <v>45</v>
      </c>
      <c r="G787" s="3">
        <v>60</v>
      </c>
      <c r="H787" s="16">
        <f>IF($C787&lt;&gt;"",$G787*INDEX(ΣυνδΑθρ!$B$2:$B$96,$F787,1)/INDEX(ΣυνδΑθρ!$J$2:$J$96,$F787,1),IF($D787&lt;&gt;"",$G787*INDEX(Υλικά!$G$3:$G$130,$F787,1)/INDEX(Υλικά!$E$3:$E$130,$F787,1),0))</f>
        <v>0.66</v>
      </c>
      <c r="I787" s="17">
        <f>IF($C787&lt;&gt;"",$G787*INDEX(ΣυνδΑθρ!$C$2:$C$100,$F787,1)/INDEX(ΣυνδΑθρ!$J$2:$J$96,$F787,1),IF($D787&lt;&gt;"",$G787*INDEX(Υλικά!$H$3:$H$130,$F787,1)/INDEX(Υλικά!$E$3:$E$130,$F787,1),0))</f>
        <v>5.82</v>
      </c>
      <c r="J787" s="18">
        <f>IF($C787&lt;&gt;"",$G787*INDEX(ΣυνδΑθρ!$D$2:$D$96,$F787,1)/INDEX(ΣυνδΑθρ!$J$2:$J$96,$F787,1),IF($D787&lt;&gt;"",$G787*INDEX(Υλικά!$I$3:$I$130,$F787,1)/INDEX(Υλικά!$E$3:$E$130,$F787,1),0))</f>
        <v>0.12</v>
      </c>
      <c r="K787" s="16">
        <f>$H787*Ref!$B$2</f>
        <v>2.64</v>
      </c>
      <c r="L787" s="17">
        <f>$I787*Ref!$B$3</f>
        <v>23.28</v>
      </c>
      <c r="M787" s="18">
        <f>$J787*Ref!$B$4</f>
        <v>1.08</v>
      </c>
      <c r="N787" s="18">
        <f>IF($C787&lt;&gt;"",0,IF($D787&lt;&gt;"",$G787*INDEX(Υλικά!$J$3:$J$130,$F787,1)/INDEX(Υλικά!$E$3:$E$130,$F787,1),0))</f>
        <v>0</v>
      </c>
      <c r="O787" s="19">
        <f t="shared" si="13"/>
        <v>27</v>
      </c>
      <c r="P787" s="3"/>
    </row>
    <row r="788" spans="1:16" x14ac:dyDescent="0.35">
      <c r="A788" s="15">
        <v>44256</v>
      </c>
      <c r="B788" s="7">
        <v>0.58333333333333304</v>
      </c>
      <c r="C788" s="3"/>
      <c r="D788" s="3" t="s">
        <v>27</v>
      </c>
      <c r="E788" s="3" t="str">
        <f>IF(C788&lt;&gt;"",INDEX(ΣυνδΑθρ!$I$2:$I$96,MATCH(C788,ΣυνδΑθρ!$A$2:$A$100,0),1),IF(D788&lt;&gt;"",INDEX(Υλικά!$D$3:$D$140,MATCH(D788,Υλικά!$B$3:$B$140,0),1),""))</f>
        <v>gr</v>
      </c>
      <c r="F788" s="10">
        <f>IF(C788&lt;&gt;"",MATCH($C788,ΣυνδΑθρ!$A$2:$A$100,0),IF(D788&lt;&gt;"",MATCH($D788,Υλικά!$B$3:$B$130,0),0))</f>
        <v>2</v>
      </c>
      <c r="G788" s="3">
        <v>50</v>
      </c>
      <c r="H788" s="16">
        <f>IF($C788&lt;&gt;"",$G788*INDEX(ΣυνδΑθρ!$B$2:$B$96,$F788,1)/INDEX(ΣυνδΑθρ!$J$2:$J$96,$F788,1),IF($D788&lt;&gt;"",$G788*INDEX(Υλικά!$G$3:$G$130,$F788,1)/INDEX(Υλικά!$E$3:$E$130,$F788,1),0))</f>
        <v>0.55000000000000004</v>
      </c>
      <c r="I788" s="17">
        <f>IF($C788&lt;&gt;"",$G788*INDEX(ΣυνδΑθρ!$C$2:$C$100,$F788,1)/INDEX(ΣυνδΑθρ!$J$2:$J$96,$F788,1),IF($D788&lt;&gt;"",$G788*INDEX(Υλικά!$H$3:$H$130,$F788,1)/INDEX(Υλικά!$E$3:$E$130,$F788,1),0))</f>
        <v>4.6500000000000004</v>
      </c>
      <c r="J788" s="18">
        <f>IF($C788&lt;&gt;"",$G788*INDEX(ΣυνδΑθρ!$D$2:$D$96,$F788,1)/INDEX(ΣυνδΑθρ!$J$2:$J$96,$F788,1),IF($D788&lt;&gt;"",$G788*INDEX(Υλικά!$I$3:$I$130,$F788,1)/INDEX(Υλικά!$E$3:$E$130,$F788,1),0))</f>
        <v>0.05</v>
      </c>
      <c r="K788" s="16">
        <f>$H788*Ref!$B$2</f>
        <v>2.2000000000000002</v>
      </c>
      <c r="L788" s="17">
        <f>$I788*Ref!$B$3</f>
        <v>18.600000000000001</v>
      </c>
      <c r="M788" s="18">
        <f>$J788*Ref!$B$4</f>
        <v>0.45</v>
      </c>
      <c r="N788" s="18">
        <f>IF($C788&lt;&gt;"",0,IF($D788&lt;&gt;"",$G788*INDEX(Υλικά!$J$3:$J$130,$F788,1)/INDEX(Υλικά!$E$3:$E$130,$F788,1),0))</f>
        <v>0</v>
      </c>
      <c r="O788" s="19">
        <f t="shared" si="13"/>
        <v>21.25</v>
      </c>
      <c r="P788" s="3"/>
    </row>
    <row r="789" spans="1:16" x14ac:dyDescent="0.35">
      <c r="A789" s="15">
        <v>44256</v>
      </c>
      <c r="B789" s="7">
        <v>0.58333333333333304</v>
      </c>
      <c r="C789" s="3"/>
      <c r="D789" s="3" t="s">
        <v>44</v>
      </c>
      <c r="E789" s="3" t="str">
        <f>IF(C789&lt;&gt;"",INDEX(ΣυνδΑθρ!$I$2:$I$96,MATCH(C789,ΣυνδΑθρ!$A$2:$A$100,0),1),IF(D789&lt;&gt;"",INDEX(Υλικά!$D$3:$D$140,MATCH(D789,Υλικά!$B$3:$B$140,0),1),""))</f>
        <v>pc</v>
      </c>
      <c r="F789" s="10">
        <f>IF(C789&lt;&gt;"",MATCH($C789,ΣυνδΑθρ!$A$2:$A$100,0),IF(D789&lt;&gt;"",MATCH($D789,Υλικά!$B$3:$B$130,0),0))</f>
        <v>18</v>
      </c>
      <c r="G789" s="3">
        <v>3</v>
      </c>
      <c r="H789" s="16">
        <f>IF($C789&lt;&gt;"",$G789*INDEX(ΣυνδΑθρ!$B$2:$B$96,$F789,1)/INDEX(ΣυνδΑθρ!$J$2:$J$96,$F789,1),IF($D789&lt;&gt;"",$G789*INDEX(Υλικά!$G$3:$G$130,$F789,1)/INDEX(Υλικά!$E$3:$E$130,$F789,1),0))</f>
        <v>0.12000000000000002</v>
      </c>
      <c r="I789" s="17">
        <f>IF($C789&lt;&gt;"",$G789*INDEX(ΣυνδΑθρ!$C$2:$C$100,$F789,1)/INDEX(ΣυνδΑθρ!$J$2:$J$96,$F789,1),IF($D789&lt;&gt;"",$G789*INDEX(Υλικά!$H$3:$H$130,$F789,1)/INDEX(Υλικά!$E$3:$E$130,$F789,1),0))</f>
        <v>0.83999999999999986</v>
      </c>
      <c r="J789" s="18">
        <f>IF($C789&lt;&gt;"",$G789*INDEX(ΣυνδΑθρ!$D$2:$D$96,$F789,1)/INDEX(ΣυνδΑθρ!$J$2:$J$96,$F789,1),IF($D789&lt;&gt;"",$G789*INDEX(Υλικά!$I$3:$I$130,$F789,1)/INDEX(Υλικά!$E$3:$E$130,$F789,1),0))</f>
        <v>1.4100000000000001</v>
      </c>
      <c r="K789" s="16">
        <f>$H789*Ref!$B$2</f>
        <v>0.48000000000000009</v>
      </c>
      <c r="L789" s="17">
        <f>$I789*Ref!$B$3</f>
        <v>3.3599999999999994</v>
      </c>
      <c r="M789" s="18">
        <f>$J789*Ref!$B$4</f>
        <v>12.690000000000001</v>
      </c>
      <c r="N789" s="18">
        <f>IF($C789&lt;&gt;"",0,IF($D789&lt;&gt;"",$G789*INDEX(Υλικά!$J$3:$J$130,$F789,1)/INDEX(Υλικά!$E$3:$E$130,$F789,1),0))</f>
        <v>0</v>
      </c>
      <c r="O789" s="19">
        <f t="shared" si="13"/>
        <v>16.53</v>
      </c>
      <c r="P789" s="3"/>
    </row>
    <row r="790" spans="1:16" x14ac:dyDescent="0.35">
      <c r="A790" s="15">
        <v>44256</v>
      </c>
      <c r="B790" s="7">
        <v>0.61458333333333337</v>
      </c>
      <c r="C790" s="3" t="s">
        <v>216</v>
      </c>
      <c r="D790" s="3"/>
      <c r="E790" s="3" t="str">
        <f>IF(C790&lt;&gt;"",INDEX(ΣυνδΑθρ!$I$2:$I$96,MATCH(C790,ΣυνδΑθρ!$A$2:$A$100,0),1),IF(D790&lt;&gt;"",INDEX(Υλικά!$D$3:$D$140,MATCH(D790,Υλικά!$B$3:$B$140,0),1),""))</f>
        <v>gr</v>
      </c>
      <c r="F790" s="10">
        <f>IF(C790&lt;&gt;"",MATCH($C790,ΣυνδΑθρ!$A$2:$A$100,0),IF(D790&lt;&gt;"",MATCH($D790,Υλικά!$B$3:$B$130,0),0))</f>
        <v>36</v>
      </c>
      <c r="G790" s="3">
        <v>40</v>
      </c>
      <c r="H790" s="16">
        <f>IF($C790&lt;&gt;"",$G790*INDEX(ΣυνδΑθρ!$B$2:$B$96,$F790,1)/INDEX(ΣυνδΑθρ!$J$2:$J$96,$F790,1),IF($D790&lt;&gt;"",$G790*INDEX(Υλικά!$G$3:$G$130,$F790,1)/INDEX(Υλικά!$E$3:$E$130,$F790,1),0))</f>
        <v>3.3540952380952382</v>
      </c>
      <c r="I790" s="17">
        <f>IF($C790&lt;&gt;"",$G790*INDEX(ΣυνδΑθρ!$C$2:$C$100,$F790,1)/INDEX(ΣυνδΑθρ!$J$2:$J$96,$F790,1),IF($D790&lt;&gt;"",$G790*INDEX(Υλικά!$H$3:$H$130,$F790,1)/INDEX(Υλικά!$E$3:$E$130,$F790,1),0))</f>
        <v>15.074476190476192</v>
      </c>
      <c r="J790" s="18">
        <f>IF($C790&lt;&gt;"",$G790*INDEX(ΣυνδΑθρ!$D$2:$D$96,$F790,1)/INDEX(ΣυνδΑθρ!$J$2:$J$96,$F790,1),IF($D790&lt;&gt;"",$G790*INDEX(Υλικά!$I$3:$I$130,$F790,1)/INDEX(Υλικά!$E$3:$E$130,$F790,1),0))</f>
        <v>3.374857142857143</v>
      </c>
      <c r="K790" s="16">
        <f>$H790*Ref!$B$2</f>
        <v>13.416380952380953</v>
      </c>
      <c r="L790" s="17">
        <f>$I790*Ref!$B$3</f>
        <v>60.297904761904768</v>
      </c>
      <c r="M790" s="18">
        <f>$J790*Ref!$B$4</f>
        <v>30.373714285714286</v>
      </c>
      <c r="N790" s="18">
        <f>IF($C790&lt;&gt;"",0,IF($D790&lt;&gt;"",$G790*INDEX(Υλικά!$J$3:$J$130,$F790,1)/INDEX(Υλικά!$E$3:$E$130,$F790,1),0))</f>
        <v>0</v>
      </c>
      <c r="O790" s="19">
        <f t="shared" si="13"/>
        <v>104.08800000000001</v>
      </c>
      <c r="P790" s="3"/>
    </row>
    <row r="791" spans="1:16" x14ac:dyDescent="0.35">
      <c r="A791" s="15">
        <v>44256</v>
      </c>
      <c r="B791" s="7">
        <v>0.75</v>
      </c>
      <c r="C791" s="3" t="s">
        <v>216</v>
      </c>
      <c r="D791" s="3"/>
      <c r="E791" s="3" t="str">
        <f>IF(C791&lt;&gt;"",INDEX(ΣυνδΑθρ!$I$2:$I$96,MATCH(C791,ΣυνδΑθρ!$A$2:$A$100,0),1),IF(D791&lt;&gt;"",INDEX(Υλικά!$D$3:$D$140,MATCH(D791,Υλικά!$B$3:$B$140,0),1),""))</f>
        <v>gr</v>
      </c>
      <c r="F791" s="10">
        <f>IF(C791&lt;&gt;"",MATCH($C791,ΣυνδΑθρ!$A$2:$A$100,0),IF(D791&lt;&gt;"",MATCH($D791,Υλικά!$B$3:$B$130,0),0))</f>
        <v>36</v>
      </c>
      <c r="G791" s="3">
        <v>50</v>
      </c>
      <c r="H791" s="16">
        <f>IF($C791&lt;&gt;"",$G791*INDEX(ΣυνδΑθρ!$B$2:$B$96,$F791,1)/INDEX(ΣυνδΑθρ!$J$2:$J$96,$F791,1),IF($D791&lt;&gt;"",$G791*INDEX(Υλικά!$G$3:$G$130,$F791,1)/INDEX(Υλικά!$E$3:$E$130,$F791,1),0))</f>
        <v>4.1926190476190479</v>
      </c>
      <c r="I791" s="17">
        <f>IF($C791&lt;&gt;"",$G791*INDEX(ΣυνδΑθρ!$C$2:$C$100,$F791,1)/INDEX(ΣυνδΑθρ!$J$2:$J$96,$F791,1),IF($D791&lt;&gt;"",$G791*INDEX(Υλικά!$H$3:$H$130,$F791,1)/INDEX(Υλικά!$E$3:$E$130,$F791,1),0))</f>
        <v>18.843095238095241</v>
      </c>
      <c r="J791" s="18">
        <f>IF($C791&lt;&gt;"",$G791*INDEX(ΣυνδΑθρ!$D$2:$D$96,$F791,1)/INDEX(ΣυνδΑθρ!$J$2:$J$96,$F791,1),IF($D791&lt;&gt;"",$G791*INDEX(Υλικά!$I$3:$I$130,$F791,1)/INDEX(Υλικά!$E$3:$E$130,$F791,1),0))</f>
        <v>4.2185714285714289</v>
      </c>
      <c r="K791" s="16">
        <f>$H791*Ref!$B$2</f>
        <v>16.770476190476192</v>
      </c>
      <c r="L791" s="17">
        <f>$I791*Ref!$B$3</f>
        <v>75.372380952380965</v>
      </c>
      <c r="M791" s="18">
        <f>$J791*Ref!$B$4</f>
        <v>37.967142857142861</v>
      </c>
      <c r="N791" s="18">
        <f>IF($C791&lt;&gt;"",0,IF($D791&lt;&gt;"",$G791*INDEX(Υλικά!$J$3:$J$130,$F791,1)/INDEX(Υλικά!$E$3:$E$130,$F791,1),0))</f>
        <v>0</v>
      </c>
      <c r="O791" s="19">
        <f t="shared" si="13"/>
        <v>130.11000000000001</v>
      </c>
      <c r="P791" s="3"/>
    </row>
    <row r="792" spans="1:16" x14ac:dyDescent="0.35">
      <c r="A792" s="15">
        <v>44256</v>
      </c>
      <c r="B792" s="7">
        <v>0.84375</v>
      </c>
      <c r="C792" s="3"/>
      <c r="D792" s="3" t="s">
        <v>93</v>
      </c>
      <c r="E792" s="3" t="str">
        <f>IF(C792&lt;&gt;"",INDEX(ΣυνδΑθρ!$I$2:$I$96,MATCH(C792,ΣυνδΑθρ!$A$2:$A$100,0),1),IF(D792&lt;&gt;"",INDEX(Υλικά!$D$3:$D$140,MATCH(D792,Υλικά!$B$3:$B$140,0),1),""))</f>
        <v>gr</v>
      </c>
      <c r="F792" s="10">
        <f>IF(C792&lt;&gt;"",MATCH($C792,ΣυνδΑθρ!$A$2:$A$100,0),IF(D792&lt;&gt;"",MATCH($D792,Υλικά!$B$3:$B$130,0),0))</f>
        <v>34</v>
      </c>
      <c r="G792" s="3">
        <v>12</v>
      </c>
      <c r="H792" s="16">
        <f>IF($C792&lt;&gt;"",$G792*INDEX(ΣυνδΑθρ!$B$2:$B$96,$F792,1)/INDEX(ΣυνδΑθρ!$J$2:$J$96,$F792,1),IF($D792&lt;&gt;"",$G792*INDEX(Υλικά!$G$3:$G$130,$F792,1)/INDEX(Υλικά!$E$3:$E$130,$F792,1),0))</f>
        <v>2.9760000000000004</v>
      </c>
      <c r="I792" s="17">
        <f>IF($C792&lt;&gt;"",$G792*INDEX(ΣυνδΑθρ!$C$2:$C$100,$F792,1)/INDEX(ΣυνδΑθρ!$J$2:$J$96,$F792,1),IF($D792&lt;&gt;"",$G792*INDEX(Υλικά!$H$3:$H$130,$F792,1)/INDEX(Υλικά!$E$3:$E$130,$F792,1),0))</f>
        <v>0.6</v>
      </c>
      <c r="J792" s="18">
        <f>IF($C792&lt;&gt;"",$G792*INDEX(ΣυνδΑθρ!$D$2:$D$96,$F792,1)/INDEX(ΣυνδΑθρ!$J$2:$J$96,$F792,1),IF($D792&lt;&gt;"",$G792*INDEX(Υλικά!$I$3:$I$130,$F792,1)/INDEX(Υλικά!$E$3:$E$130,$F792,1),0))</f>
        <v>6.3840000000000012</v>
      </c>
      <c r="K792" s="16">
        <f>$H792*Ref!$B$2</f>
        <v>11.904000000000002</v>
      </c>
      <c r="L792" s="17">
        <f>$I792*Ref!$B$3</f>
        <v>2.4</v>
      </c>
      <c r="M792" s="18">
        <f>$J792*Ref!$B$4</f>
        <v>57.45600000000001</v>
      </c>
      <c r="N792" s="18">
        <f>IF($C792&lt;&gt;"",0,IF($D792&lt;&gt;"",$G792*INDEX(Υλικά!$J$3:$J$130,$F792,1)/INDEX(Υλικά!$E$3:$E$130,$F792,1),0))</f>
        <v>0</v>
      </c>
      <c r="O792" s="19">
        <f t="shared" si="13"/>
        <v>71.760000000000019</v>
      </c>
      <c r="P792" s="3"/>
    </row>
    <row r="793" spans="1:16" x14ac:dyDescent="0.35">
      <c r="A793" s="15">
        <v>44256</v>
      </c>
      <c r="B793" s="7">
        <v>0.86458333333333337</v>
      </c>
      <c r="C793" s="3"/>
      <c r="D793" s="3" t="s">
        <v>169</v>
      </c>
      <c r="E793" s="3" t="e">
        <f>IF(C793&lt;&gt;"",INDEX(ΣυνδΑθρ!$I$2:$I$96,MATCH(C793,ΣυνδΑθρ!$A$2:$A$100,0),1),IF(D793&lt;&gt;"",INDEX(Υλικά!$D$3:$D$140,MATCH(D793,Υλικά!$B$3:$B$140,0),1),""))</f>
        <v>#N/A</v>
      </c>
      <c r="F793" s="10" t="e">
        <f>IF(C793&lt;&gt;"",MATCH($C793,ΣυνδΑθρ!$A$2:$A$100,0),IF(D793&lt;&gt;"",MATCH($D793,Υλικά!$B$3:$B$130,0),0))</f>
        <v>#N/A</v>
      </c>
      <c r="G793" s="3">
        <v>60</v>
      </c>
      <c r="H793" s="16" t="e">
        <f>IF($C793&lt;&gt;"",$G793*INDEX(ΣυνδΑθρ!$B$2:$B$96,$F793,1)/INDEX(ΣυνδΑθρ!$J$2:$J$96,$F793,1),IF($D793&lt;&gt;"",$G793*INDEX(Υλικά!$G$3:$G$130,$F793,1)/INDEX(Υλικά!$E$3:$E$130,$F793,1),0))</f>
        <v>#N/A</v>
      </c>
      <c r="I793" s="17" t="e">
        <f>IF($C793&lt;&gt;"",$G793*INDEX(ΣυνδΑθρ!$C$2:$C$100,$F793,1)/INDEX(ΣυνδΑθρ!$J$2:$J$96,$F793,1),IF($D793&lt;&gt;"",$G793*INDEX(Υλικά!$H$3:$H$130,$F793,1)/INDEX(Υλικά!$E$3:$E$130,$F793,1),0))</f>
        <v>#N/A</v>
      </c>
      <c r="J793" s="18" t="e">
        <f>IF($C793&lt;&gt;"",$G793*INDEX(ΣυνδΑθρ!$D$2:$D$96,$F793,1)/INDEX(ΣυνδΑθρ!$J$2:$J$96,$F793,1),IF($D793&lt;&gt;"",$G793*INDEX(Υλικά!$I$3:$I$130,$F793,1)/INDEX(Υλικά!$E$3:$E$130,$F793,1),0))</f>
        <v>#N/A</v>
      </c>
      <c r="K793" s="16" t="e">
        <f>$H793*Ref!$B$2</f>
        <v>#N/A</v>
      </c>
      <c r="L793" s="17" t="e">
        <f>$I793*Ref!$B$3</f>
        <v>#N/A</v>
      </c>
      <c r="M793" s="18" t="e">
        <f>$J793*Ref!$B$4</f>
        <v>#N/A</v>
      </c>
      <c r="N793" s="18" t="e">
        <f>IF($C793&lt;&gt;"",0,IF($D793&lt;&gt;"",$G793*INDEX(Υλικά!$J$3:$J$130,$F793,1)/INDEX(Υλικά!$E$3:$E$130,$F793,1),0))</f>
        <v>#N/A</v>
      </c>
      <c r="O793" s="19" t="e">
        <f t="shared" si="13"/>
        <v>#N/A</v>
      </c>
      <c r="P793" s="3"/>
    </row>
    <row r="794" spans="1:16" x14ac:dyDescent="0.35">
      <c r="A794" s="15">
        <v>44256</v>
      </c>
      <c r="B794" s="7">
        <v>0.86458333333333337</v>
      </c>
      <c r="C794" s="3"/>
      <c r="D794" s="3" t="s">
        <v>63</v>
      </c>
      <c r="E794" s="3" t="str">
        <f>IF(C794&lt;&gt;"",INDEX(ΣυνδΑθρ!$I$2:$I$96,MATCH(C794,ΣυνδΑθρ!$A$2:$A$100,0),1),IF(D794&lt;&gt;"",INDEX(Υλικά!$D$3:$D$140,MATCH(D794,Υλικά!$B$3:$B$140,0),1),""))</f>
        <v>pc</v>
      </c>
      <c r="F794" s="10">
        <f>IF(C794&lt;&gt;"",MATCH($C794,ΣυνδΑθρ!$A$2:$A$100,0),IF(D794&lt;&gt;"",MATCH($D794,Υλικά!$B$3:$B$130,0),0))</f>
        <v>23</v>
      </c>
      <c r="G794" s="3">
        <v>1</v>
      </c>
      <c r="H794" s="16">
        <f>IF($C794&lt;&gt;"",$G794*INDEX(ΣυνδΑθρ!$B$2:$B$96,$F794,1)/INDEX(ΣυνδΑθρ!$J$2:$J$96,$F794,1),IF($D794&lt;&gt;"",$G794*INDEX(Υλικά!$G$3:$G$130,$F794,1)/INDEX(Υλικά!$E$3:$E$130,$F794,1),0))</f>
        <v>47</v>
      </c>
      <c r="I794" s="17">
        <f>IF($C794&lt;&gt;"",$G794*INDEX(ΣυνδΑθρ!$C$2:$C$100,$F794,1)/INDEX(ΣυνδΑθρ!$J$2:$J$96,$F794,1),IF($D794&lt;&gt;"",$G794*INDEX(Υλικά!$H$3:$H$130,$F794,1)/INDEX(Υλικά!$E$3:$E$130,$F794,1),0))</f>
        <v>0</v>
      </c>
      <c r="J794" s="18">
        <f>IF($C794&lt;&gt;"",$G794*INDEX(ΣυνδΑθρ!$D$2:$D$96,$F794,1)/INDEX(ΣυνδΑθρ!$J$2:$J$96,$F794,1),IF($D794&lt;&gt;"",$G794*INDEX(Υλικά!$I$3:$I$130,$F794,1)/INDEX(Υλικά!$E$3:$E$130,$F794,1),0))</f>
        <v>1.2</v>
      </c>
      <c r="K794" s="16">
        <f>$H794*Ref!$B$2</f>
        <v>188</v>
      </c>
      <c r="L794" s="17">
        <f>$I794*Ref!$B$3</f>
        <v>0</v>
      </c>
      <c r="M794" s="18">
        <f>$J794*Ref!$B$4</f>
        <v>10.799999999999999</v>
      </c>
      <c r="N794" s="18">
        <f>IF($C794&lt;&gt;"",0,IF($D794&lt;&gt;"",$G794*INDEX(Υλικά!$J$3:$J$130,$F794,1)/INDEX(Υλικά!$E$3:$E$130,$F794,1),0))</f>
        <v>0</v>
      </c>
      <c r="O794" s="19">
        <f t="shared" si="13"/>
        <v>198.8</v>
      </c>
      <c r="P794" s="3"/>
    </row>
    <row r="795" spans="1:16" x14ac:dyDescent="0.35">
      <c r="A795" s="15">
        <v>44256</v>
      </c>
      <c r="B795" s="7">
        <v>0.86458333333333304</v>
      </c>
      <c r="C795" s="3"/>
      <c r="D795" s="3" t="s">
        <v>8</v>
      </c>
      <c r="E795" s="3" t="str">
        <f>IF(C795&lt;&gt;"",INDEX(ΣυνδΑθρ!$I$2:$I$96,MATCH(C795,ΣυνδΑθρ!$A$2:$A$100,0),1),IF(D795&lt;&gt;"",INDEX(Υλικά!$D$3:$D$140,MATCH(D795,Υλικά!$B$3:$B$140,0),1),""))</f>
        <v>gr</v>
      </c>
      <c r="F795" s="10">
        <f>IF(C795&lt;&gt;"",MATCH($C795,ΣυνδΑθρ!$A$2:$A$100,0),IF(D795&lt;&gt;"",MATCH($D795,Υλικά!$B$3:$B$130,0),0))</f>
        <v>3</v>
      </c>
      <c r="G795" s="3">
        <v>5</v>
      </c>
      <c r="H795" s="16">
        <f>IF($C795&lt;&gt;"",$G795*INDEX(ΣυνδΑθρ!$B$2:$B$96,$F795,1)/INDEX(ΣυνδΑθρ!$J$2:$J$96,$F795,1),IF($D795&lt;&gt;"",$G795*INDEX(Υλικά!$G$3:$G$130,$F795,1)/INDEX(Υλικά!$E$3:$E$130,$F795,1),0))</f>
        <v>0</v>
      </c>
      <c r="I795" s="17">
        <f>IF($C795&lt;&gt;"",$G795*INDEX(ΣυνδΑθρ!$C$2:$C$100,$F795,1)/INDEX(ΣυνδΑθρ!$J$2:$J$96,$F795,1),IF($D795&lt;&gt;"",$G795*INDEX(Υλικά!$H$3:$H$130,$F795,1)/INDEX(Υλικά!$E$3:$E$130,$F795,1),0))</f>
        <v>0</v>
      </c>
      <c r="J795" s="18">
        <f>IF($C795&lt;&gt;"",$G795*INDEX(ΣυνδΑθρ!$D$2:$D$96,$F795,1)/INDEX(ΣυνδΑθρ!$J$2:$J$96,$F795,1),IF($D795&lt;&gt;"",$G795*INDEX(Υλικά!$I$3:$I$130,$F795,1)/INDEX(Υλικά!$E$3:$E$130,$F795,1),0))</f>
        <v>4.665</v>
      </c>
      <c r="K795" s="16">
        <f>$H795*Ref!$B$2</f>
        <v>0</v>
      </c>
      <c r="L795" s="17">
        <f>$I795*Ref!$B$3</f>
        <v>0</v>
      </c>
      <c r="M795" s="18">
        <f>$J795*Ref!$B$4</f>
        <v>41.984999999999999</v>
      </c>
      <c r="N795" s="18">
        <f>IF($C795&lt;&gt;"",0,IF($D795&lt;&gt;"",$G795*INDEX(Υλικά!$J$3:$J$130,$F795,1)/INDEX(Υλικά!$E$3:$E$130,$F795,1),0))</f>
        <v>0</v>
      </c>
      <c r="O795" s="19">
        <f t="shared" si="13"/>
        <v>41.984999999999999</v>
      </c>
      <c r="P795" s="3"/>
    </row>
    <row r="796" spans="1:16" x14ac:dyDescent="0.35">
      <c r="A796" s="15">
        <v>44256</v>
      </c>
      <c r="B796" s="7">
        <v>0.95833333333333337</v>
      </c>
      <c r="C796" s="3"/>
      <c r="D796" s="3" t="s">
        <v>187</v>
      </c>
      <c r="E796" s="3" t="str">
        <f>IF(C796&lt;&gt;"",INDEX(ΣυνδΑθρ!$I$2:$I$96,MATCH(C796,ΣυνδΑθρ!$A$2:$A$100,0),1),IF(D796&lt;&gt;"",INDEX(Υλικά!$D$3:$D$140,MATCH(D796,Υλικά!$B$3:$B$140,0),1),""))</f>
        <v>gr</v>
      </c>
      <c r="F796" s="10">
        <f>IF(C796&lt;&gt;"",MATCH($C796,ΣυνδΑθρ!$A$2:$A$100,0),IF(D796&lt;&gt;"",MATCH($D796,Υλικά!$B$3:$B$130,0),0))</f>
        <v>84</v>
      </c>
      <c r="G796" s="3">
        <v>240</v>
      </c>
      <c r="H796" s="16">
        <f>IF($C796&lt;&gt;"",$G796*INDEX(ΣυνδΑθρ!$B$2:$B$96,$F796,1)/INDEX(ΣυνδΑθρ!$J$2:$J$96,$F796,1),IF($D796&lt;&gt;"",$G796*INDEX(Υλικά!$G$3:$G$130,$F796,1)/INDEX(Υλικά!$E$3:$E$130,$F796,1),0))</f>
        <v>1.68</v>
      </c>
      <c r="I796" s="17">
        <f>IF($C796&lt;&gt;"",$G796*INDEX(ΣυνδΑθρ!$C$2:$C$100,$F796,1)/INDEX(ΣυνδΑθρ!$J$2:$J$96,$F796,1),IF($D796&lt;&gt;"",$G796*INDEX(Υλικά!$H$3:$H$130,$F796,1)/INDEX(Υλικά!$E$3:$E$130,$F796,1),0))</f>
        <v>28.8</v>
      </c>
      <c r="J796" s="18">
        <f>IF($C796&lt;&gt;"",$G796*INDEX(ΣυνδΑθρ!$D$2:$D$96,$F796,1)/INDEX(ΣυνδΑθρ!$J$2:$J$96,$F796,1),IF($D796&lt;&gt;"",$G796*INDEX(Υλικά!$I$3:$I$130,$F796,1)/INDEX(Υλικά!$E$3:$E$130,$F796,1),0))</f>
        <v>0.48</v>
      </c>
      <c r="K796" s="16">
        <f>$H796*Ref!$B$2</f>
        <v>6.72</v>
      </c>
      <c r="L796" s="17">
        <f>$I796*Ref!$B$3</f>
        <v>115.2</v>
      </c>
      <c r="M796" s="18">
        <f>$J796*Ref!$B$4</f>
        <v>4.32</v>
      </c>
      <c r="N796" s="18">
        <f>IF($C796&lt;&gt;"",0,IF($D796&lt;&gt;"",$G796*INDEX(Υλικά!$J$3:$J$130,$F796,1)/INDEX(Υλικά!$E$3:$E$130,$F796,1),0))</f>
        <v>0</v>
      </c>
      <c r="O796" s="19">
        <f t="shared" si="13"/>
        <v>126.24000000000001</v>
      </c>
      <c r="P796" s="3"/>
    </row>
    <row r="797" spans="1:16" x14ac:dyDescent="0.35">
      <c r="A797" s="15">
        <v>44257</v>
      </c>
      <c r="B797" s="7">
        <v>0.34375</v>
      </c>
      <c r="C797" s="3"/>
      <c r="D797" s="3" t="s">
        <v>58</v>
      </c>
      <c r="E797" s="3" t="str">
        <f>IF(C797&lt;&gt;"",INDEX(ΣυνδΑθρ!$I$2:$I$96,MATCH(C797,ΣυνδΑθρ!$A$2:$A$100,0),1),IF(D797&lt;&gt;"",INDEX(Υλικά!$D$3:$D$140,MATCH(D797,Υλικά!$B$3:$B$140,0),1),""))</f>
        <v>gr</v>
      </c>
      <c r="F797" s="10">
        <f>IF(C797&lt;&gt;"",MATCH($C797,ΣυνδΑθρ!$A$2:$A$100,0),IF(D797&lt;&gt;"",MATCH($D797,Υλικά!$B$3:$B$130,0),0))</f>
        <v>12</v>
      </c>
      <c r="G797" s="3">
        <v>250</v>
      </c>
      <c r="H797" s="16">
        <f>IF($C797&lt;&gt;"",$G797*INDEX(ΣυνδΑθρ!$B$2:$B$96,$F797,1)/INDEX(ΣυνδΑθρ!$J$2:$J$96,$F797,1),IF($D797&lt;&gt;"",$G797*INDEX(Υλικά!$G$3:$G$130,$F797,1)/INDEX(Υλικά!$E$3:$E$130,$F797,1),0))</f>
        <v>8.25</v>
      </c>
      <c r="I797" s="17">
        <f>IF($C797&lt;&gt;"",$G797*INDEX(ΣυνδΑθρ!$C$2:$C$100,$F797,1)/INDEX(ΣυνδΑθρ!$J$2:$J$96,$F797,1),IF($D797&lt;&gt;"",$G797*INDEX(Υλικά!$H$3:$H$130,$F797,1)/INDEX(Υλικά!$E$3:$E$130,$F797,1),0))</f>
        <v>11.75</v>
      </c>
      <c r="J797" s="18">
        <f>IF($C797&lt;&gt;"",$G797*INDEX(ΣυνδΑθρ!$D$2:$D$96,$F797,1)/INDEX(ΣυνδΑθρ!$J$2:$J$96,$F797,1),IF($D797&lt;&gt;"",$G797*INDEX(Υλικά!$I$3:$I$130,$F797,1)/INDEX(Υλικά!$E$3:$E$130,$F797,1),0))</f>
        <v>3.75</v>
      </c>
      <c r="K797" s="16">
        <f>$H797*Ref!$B$2</f>
        <v>33</v>
      </c>
      <c r="L797" s="17">
        <f>$I797*Ref!$B$3</f>
        <v>47</v>
      </c>
      <c r="M797" s="18">
        <f>$J797*Ref!$B$4</f>
        <v>33.75</v>
      </c>
      <c r="N797" s="18">
        <f>IF($C797&lt;&gt;"",0,IF($D797&lt;&gt;"",$G797*INDEX(Υλικά!$J$3:$J$130,$F797,1)/INDEX(Υλικά!$E$3:$E$130,$F797,1),0))</f>
        <v>0</v>
      </c>
      <c r="O797" s="19">
        <f t="shared" si="13"/>
        <v>113.75</v>
      </c>
      <c r="P797" s="3"/>
    </row>
    <row r="798" spans="1:16" x14ac:dyDescent="0.35">
      <c r="A798" s="15">
        <v>44257</v>
      </c>
      <c r="B798" s="7">
        <v>0.34375</v>
      </c>
      <c r="C798" s="3"/>
      <c r="D798" s="3" t="s">
        <v>14</v>
      </c>
      <c r="E798" s="3" t="str">
        <f>IF(C798&lt;&gt;"",INDEX(ΣυνδΑθρ!$I$2:$I$96,MATCH(C798,ΣυνδΑθρ!$A$2:$A$100,0),1),IF(D798&lt;&gt;"",INDEX(Υλικά!$D$3:$D$140,MATCH(D798,Υλικά!$B$3:$B$140,0),1),""))</f>
        <v>slc</v>
      </c>
      <c r="F798" s="10">
        <f>IF(C798&lt;&gt;"",MATCH($C798,ΣυνδΑθρ!$A$2:$A$100,0),IF(D798&lt;&gt;"",MATCH($D798,Υλικά!$B$3:$B$130,0),0))</f>
        <v>7</v>
      </c>
      <c r="G798" s="3">
        <v>4</v>
      </c>
      <c r="H798" s="16">
        <f>IF($C798&lt;&gt;"",$G798*INDEX(ΣυνδΑθρ!$B$2:$B$96,$F798,1)/INDEX(ΣυνδΑθρ!$J$2:$J$96,$F798,1),IF($D798&lt;&gt;"",$G798*INDEX(Υλικά!$G$3:$G$130,$F798,1)/INDEX(Υλικά!$E$3:$E$130,$F798,1),0))</f>
        <v>11.2</v>
      </c>
      <c r="I798" s="17">
        <f>IF($C798&lt;&gt;"",$G798*INDEX(ΣυνδΑθρ!$C$2:$C$100,$F798,1)/INDEX(ΣυνδΑθρ!$J$2:$J$96,$F798,1),IF($D798&lt;&gt;"",$G798*INDEX(Υλικά!$H$3:$H$130,$F798,1)/INDEX(Υλικά!$E$3:$E$130,$F798,1),0))</f>
        <v>3.2</v>
      </c>
      <c r="J798" s="18">
        <f>IF($C798&lt;&gt;"",$G798*INDEX(ΣυνδΑθρ!$D$2:$D$96,$F798,1)/INDEX(ΣυνδΑθρ!$J$2:$J$96,$F798,1),IF($D798&lt;&gt;"",$G798*INDEX(Υλικά!$I$3:$I$130,$F798,1)/INDEX(Υλικά!$E$3:$E$130,$F798,1),0))</f>
        <v>1.6</v>
      </c>
      <c r="K798" s="16">
        <f>$H798*Ref!$B$2</f>
        <v>44.8</v>
      </c>
      <c r="L798" s="17">
        <f>$I798*Ref!$B$3</f>
        <v>12.8</v>
      </c>
      <c r="M798" s="18">
        <f>$J798*Ref!$B$4</f>
        <v>14.4</v>
      </c>
      <c r="N798" s="18">
        <f>IF($C798&lt;&gt;"",0,IF($D798&lt;&gt;"",$G798*INDEX(Υλικά!$J$3:$J$130,$F798,1)/INDEX(Υλικά!$E$3:$E$130,$F798,1),0))</f>
        <v>0</v>
      </c>
      <c r="O798" s="19">
        <f t="shared" si="13"/>
        <v>72</v>
      </c>
      <c r="P798" s="3"/>
    </row>
    <row r="799" spans="1:16" x14ac:dyDescent="0.35">
      <c r="A799" s="15">
        <v>44257</v>
      </c>
      <c r="B799" s="7">
        <v>0.34375</v>
      </c>
      <c r="C799" s="3" t="s">
        <v>166</v>
      </c>
      <c r="D799" s="3"/>
      <c r="E799" s="3" t="str">
        <f>IF(C799&lt;&gt;"",INDEX(ΣυνδΑθρ!$I$2:$I$96,MATCH(C799,ΣυνδΑθρ!$A$2:$A$100,0),1),IF(D799&lt;&gt;"",INDEX(Υλικά!$D$3:$D$140,MATCH(D799,Υλικά!$B$3:$B$140,0),1),""))</f>
        <v>gr</v>
      </c>
      <c r="F799" s="10">
        <f>IF(C799&lt;&gt;"",MATCH($C799,ΣυνδΑθρ!$A$2:$A$100,0),IF(D799&lt;&gt;"",MATCH($D799,Υλικά!$B$3:$B$130,0),0))</f>
        <v>19</v>
      </c>
      <c r="G799" s="3">
        <v>80</v>
      </c>
      <c r="H799" s="16">
        <f>IF($C799&lt;&gt;"",$G799*INDEX(ΣυνδΑθρ!$B$2:$B$96,$F799,1)/INDEX(ΣυνδΑθρ!$J$2:$J$96,$F799,1),IF($D799&lt;&gt;"",$G799*INDEX(Υλικά!$G$3:$G$130,$F799,1)/INDEX(Υλικά!$E$3:$E$130,$F799,1),0))</f>
        <v>5.8457142857142861</v>
      </c>
      <c r="I799" s="17">
        <f>IF($C799&lt;&gt;"",$G799*INDEX(ΣυνδΑθρ!$C$2:$C$100,$F799,1)/INDEX(ΣυνδΑθρ!$J$2:$J$96,$F799,1),IF($D799&lt;&gt;"",$G799*INDEX(Υλικά!$H$3:$H$130,$F799,1)/INDEX(Υλικά!$E$3:$E$130,$F799,1),0))</f>
        <v>37.199999999999996</v>
      </c>
      <c r="J799" s="18">
        <f>IF($C799&lt;&gt;"",$G799*INDEX(ΣυνδΑθρ!$D$2:$D$96,$F799,1)/INDEX(ΣυνδΑθρ!$J$2:$J$96,$F799,1),IF($D799&lt;&gt;"",$G799*INDEX(Υλικά!$I$3:$I$130,$F799,1)/INDEX(Υλικά!$E$3:$E$130,$F799,1),0))</f>
        <v>0.66857142857142871</v>
      </c>
      <c r="K799" s="16">
        <f>$H799*Ref!$B$2</f>
        <v>23.382857142857144</v>
      </c>
      <c r="L799" s="17">
        <f>$I799*Ref!$B$3</f>
        <v>148.79999999999998</v>
      </c>
      <c r="M799" s="18">
        <f>$J799*Ref!$B$4</f>
        <v>6.0171428571428587</v>
      </c>
      <c r="N799" s="18">
        <f>IF($C799&lt;&gt;"",0,IF($D799&lt;&gt;"",$G799*INDEX(Υλικά!$J$3:$J$130,$F799,1)/INDEX(Υλικά!$E$3:$E$130,$F799,1),0))</f>
        <v>0</v>
      </c>
      <c r="O799" s="19">
        <f t="shared" si="13"/>
        <v>178.2</v>
      </c>
      <c r="P799" s="3"/>
    </row>
    <row r="800" spans="1:16" x14ac:dyDescent="0.35">
      <c r="A800" s="15">
        <v>44257</v>
      </c>
      <c r="B800" s="7">
        <v>0.5625</v>
      </c>
      <c r="C800" s="3"/>
      <c r="D800" s="3" t="s">
        <v>218</v>
      </c>
      <c r="E800" s="3" t="str">
        <f>IF(C800&lt;&gt;"",INDEX(ΣυνδΑθρ!$I$2:$I$96,MATCH(C800,ΣυνδΑθρ!$A$2:$A$100,0),1),IF(D800&lt;&gt;"",INDEX(Υλικά!$D$3:$D$140,MATCH(D800,Υλικά!$B$3:$B$140,0),1),""))</f>
        <v>gr</v>
      </c>
      <c r="F800" s="10">
        <f>IF(C800&lt;&gt;"",MATCH($C800,ΣυνδΑθρ!$A$2:$A$100,0),IF(D800&lt;&gt;"",MATCH($D800,Υλικά!$B$3:$B$130,0),0))</f>
        <v>96</v>
      </c>
      <c r="G800" s="3">
        <v>120</v>
      </c>
      <c r="H800" s="16">
        <f>IF($C800&lt;&gt;"",$G800*INDEX(ΣυνδΑθρ!$B$2:$B$96,$F800,1)/INDEX(ΣυνδΑθρ!$J$2:$J$96,$F800,1),IF($D800&lt;&gt;"",$G800*INDEX(Υλικά!$G$3:$G$130,$F800,1)/INDEX(Υλικά!$E$3:$E$130,$F800,1),0))</f>
        <v>24</v>
      </c>
      <c r="I800" s="17">
        <f>IF($C800&lt;&gt;"",$G800*INDEX(ΣυνδΑθρ!$C$2:$C$100,$F800,1)/INDEX(ΣυνδΑθρ!$J$2:$J$96,$F800,1),IF($D800&lt;&gt;"",$G800*INDEX(Υλικά!$H$3:$H$130,$F800,1)/INDEX(Υλικά!$E$3:$E$130,$F800,1),0))</f>
        <v>0</v>
      </c>
      <c r="J800" s="18">
        <f>IF($C800&lt;&gt;"",$G800*INDEX(ΣυνδΑθρ!$D$2:$D$96,$F800,1)/INDEX(ΣυνδΑθρ!$J$2:$J$96,$F800,1),IF($D800&lt;&gt;"",$G800*INDEX(Υλικά!$I$3:$I$130,$F800,1)/INDEX(Υλικά!$E$3:$E$130,$F800,1),0))</f>
        <v>0.6</v>
      </c>
      <c r="K800" s="16">
        <f>$H800*Ref!$B$2</f>
        <v>96</v>
      </c>
      <c r="L800" s="17">
        <f>$I800*Ref!$B$3</f>
        <v>0</v>
      </c>
      <c r="M800" s="18">
        <f>$J800*Ref!$B$4</f>
        <v>5.3999999999999995</v>
      </c>
      <c r="N800" s="18">
        <f>IF($C800&lt;&gt;"",0,IF($D800&lt;&gt;"",$G800*INDEX(Υλικά!$J$3:$J$130,$F800,1)/INDEX(Υλικά!$E$3:$E$130,$F800,1),0))</f>
        <v>0</v>
      </c>
      <c r="O800" s="19">
        <f t="shared" si="13"/>
        <v>101.4</v>
      </c>
      <c r="P800" s="3"/>
    </row>
    <row r="801" spans="1:16" x14ac:dyDescent="0.35">
      <c r="A801" s="15">
        <v>44257</v>
      </c>
      <c r="B801" s="7">
        <v>0.5625</v>
      </c>
      <c r="C801" s="3"/>
      <c r="D801" s="3" t="s">
        <v>44</v>
      </c>
      <c r="E801" s="3" t="str">
        <f>IF(C801&lt;&gt;"",INDEX(ΣυνδΑθρ!$I$2:$I$96,MATCH(C801,ΣυνδΑθρ!$A$2:$A$100,0),1),IF(D801&lt;&gt;"",INDEX(Υλικά!$D$3:$D$140,MATCH(D801,Υλικά!$B$3:$B$140,0),1),""))</f>
        <v>pc</v>
      </c>
      <c r="F801" s="10">
        <f>IF(C801&lt;&gt;"",MATCH($C801,ΣυνδΑθρ!$A$2:$A$100,0),IF(D801&lt;&gt;"",MATCH($D801,Υλικά!$B$3:$B$130,0),0))</f>
        <v>18</v>
      </c>
      <c r="G801" s="3">
        <v>6</v>
      </c>
      <c r="H801" s="16">
        <f>IF($C801&lt;&gt;"",$G801*INDEX(ΣυνδΑθρ!$B$2:$B$96,$F801,1)/INDEX(ΣυνδΑθρ!$J$2:$J$96,$F801,1),IF($D801&lt;&gt;"",$G801*INDEX(Υλικά!$G$3:$G$130,$F801,1)/INDEX(Υλικά!$E$3:$E$130,$F801,1),0))</f>
        <v>0.24000000000000005</v>
      </c>
      <c r="I801" s="17">
        <f>IF($C801&lt;&gt;"",$G801*INDEX(ΣυνδΑθρ!$C$2:$C$100,$F801,1)/INDEX(ΣυνδΑθρ!$J$2:$J$96,$F801,1),IF($D801&lt;&gt;"",$G801*INDEX(Υλικά!$H$3:$H$130,$F801,1)/INDEX(Υλικά!$E$3:$E$130,$F801,1),0))</f>
        <v>1.6799999999999997</v>
      </c>
      <c r="J801" s="18">
        <f>IF($C801&lt;&gt;"",$G801*INDEX(ΣυνδΑθρ!$D$2:$D$96,$F801,1)/INDEX(ΣυνδΑθρ!$J$2:$J$96,$F801,1),IF($D801&lt;&gt;"",$G801*INDEX(Υλικά!$I$3:$I$130,$F801,1)/INDEX(Υλικά!$E$3:$E$130,$F801,1),0))</f>
        <v>2.8200000000000003</v>
      </c>
      <c r="K801" s="16">
        <f>$H801*Ref!$B$2</f>
        <v>0.96000000000000019</v>
      </c>
      <c r="L801" s="17">
        <f>$I801*Ref!$B$3</f>
        <v>6.7199999999999989</v>
      </c>
      <c r="M801" s="18">
        <f>$J801*Ref!$B$4</f>
        <v>25.380000000000003</v>
      </c>
      <c r="N801" s="18">
        <f>IF($C801&lt;&gt;"",0,IF($D801&lt;&gt;"",$G801*INDEX(Υλικά!$J$3:$J$130,$F801,1)/INDEX(Υλικά!$E$3:$E$130,$F801,1),0))</f>
        <v>0</v>
      </c>
      <c r="O801" s="19">
        <f t="shared" si="13"/>
        <v>33.06</v>
      </c>
      <c r="P801" s="3"/>
    </row>
    <row r="802" spans="1:16" x14ac:dyDescent="0.35">
      <c r="A802" s="15">
        <v>44257</v>
      </c>
      <c r="B802" s="7">
        <v>0.5625</v>
      </c>
      <c r="C802" s="3" t="s">
        <v>166</v>
      </c>
      <c r="D802" s="3"/>
      <c r="E802" s="3" t="str">
        <f>IF(C802&lt;&gt;"",INDEX(ΣυνδΑθρ!$I$2:$I$96,MATCH(C802,ΣυνδΑθρ!$A$2:$A$100,0),1),IF(D802&lt;&gt;"",INDEX(Υλικά!$D$3:$D$140,MATCH(D802,Υλικά!$B$3:$B$140,0),1),""))</f>
        <v>gr</v>
      </c>
      <c r="F802" s="10">
        <f>IF(C802&lt;&gt;"",MATCH($C802,ΣυνδΑθρ!$A$2:$A$100,0),IF(D802&lt;&gt;"",MATCH($D802,Υλικά!$B$3:$B$130,0),0))</f>
        <v>19</v>
      </c>
      <c r="G802" s="3">
        <v>120</v>
      </c>
      <c r="H802" s="16">
        <f>IF($C802&lt;&gt;"",$G802*INDEX(ΣυνδΑθρ!$B$2:$B$96,$F802,1)/INDEX(ΣυνδΑθρ!$J$2:$J$96,$F802,1),IF($D802&lt;&gt;"",$G802*INDEX(Υλικά!$G$3:$G$130,$F802,1)/INDEX(Υλικά!$E$3:$E$130,$F802,1),0))</f>
        <v>8.7685714285714287</v>
      </c>
      <c r="I802" s="17">
        <f>IF($C802&lt;&gt;"",$G802*INDEX(ΣυνδΑθρ!$C$2:$C$100,$F802,1)/INDEX(ΣυνδΑθρ!$J$2:$J$96,$F802,1),IF($D802&lt;&gt;"",$G802*INDEX(Υλικά!$H$3:$H$130,$F802,1)/INDEX(Υλικά!$E$3:$E$130,$F802,1),0))</f>
        <v>55.79999999999999</v>
      </c>
      <c r="J802" s="18">
        <f>IF($C802&lt;&gt;"",$G802*INDEX(ΣυνδΑθρ!$D$2:$D$96,$F802,1)/INDEX(ΣυνδΑθρ!$J$2:$J$96,$F802,1),IF($D802&lt;&gt;"",$G802*INDEX(Υλικά!$I$3:$I$130,$F802,1)/INDEX(Υλικά!$E$3:$E$130,$F802,1),0))</f>
        <v>1.0028571428571429</v>
      </c>
      <c r="K802" s="16">
        <f>$H802*Ref!$B$2</f>
        <v>35.074285714285715</v>
      </c>
      <c r="L802" s="17">
        <f>$I802*Ref!$B$3</f>
        <v>223.19999999999996</v>
      </c>
      <c r="M802" s="18">
        <f>$J802*Ref!$B$4</f>
        <v>9.0257142857142867</v>
      </c>
      <c r="N802" s="18">
        <f>IF($C802&lt;&gt;"",0,IF($D802&lt;&gt;"",$G802*INDEX(Υλικά!$J$3:$J$130,$F802,1)/INDEX(Υλικά!$E$3:$E$130,$F802,1),0))</f>
        <v>0</v>
      </c>
      <c r="O802" s="19">
        <f t="shared" si="13"/>
        <v>267.29999999999995</v>
      </c>
      <c r="P802" s="3"/>
    </row>
    <row r="803" spans="1:16" x14ac:dyDescent="0.35">
      <c r="A803" s="15">
        <v>44257</v>
      </c>
      <c r="B803" s="7">
        <v>0.5625</v>
      </c>
      <c r="C803" s="3"/>
      <c r="D803" s="3" t="s">
        <v>42</v>
      </c>
      <c r="E803" s="3" t="str">
        <f>IF(C803&lt;&gt;"",INDEX(ΣυνδΑθρ!$I$2:$I$96,MATCH(C803,ΣυνδΑθρ!$A$2:$A$100,0),1),IF(D803&lt;&gt;"",INDEX(Υλικά!$D$3:$D$140,MATCH(D803,Υλικά!$B$3:$B$140,0),1),""))</f>
        <v>gr</v>
      </c>
      <c r="F803" s="10">
        <f>IF(C803&lt;&gt;"",MATCH($C803,ΣυνδΑθρ!$A$2:$A$100,0),IF(D803&lt;&gt;"",MATCH($D803,Υλικά!$B$3:$B$130,0),0))</f>
        <v>16</v>
      </c>
      <c r="G803" s="3">
        <v>80</v>
      </c>
      <c r="H803" s="16">
        <f>IF($C803&lt;&gt;"",$G803*INDEX(ΣυνδΑθρ!$B$2:$B$96,$F803,1)/INDEX(ΣυνδΑθρ!$J$2:$J$96,$F803,1),IF($D803&lt;&gt;"",$G803*INDEX(Υλικά!$G$3:$G$130,$F803,1)/INDEX(Υλικά!$E$3:$E$130,$F803,1),0))</f>
        <v>0.72</v>
      </c>
      <c r="I803" s="17">
        <f>IF($C803&lt;&gt;"",$G803*INDEX(ΣυνδΑθρ!$C$2:$C$100,$F803,1)/INDEX(ΣυνδΑθρ!$J$2:$J$96,$F803,1),IF($D803&lt;&gt;"",$G803*INDEX(Υλικά!$H$3:$H$130,$F803,1)/INDEX(Υλικά!$E$3:$E$130,$F803,1),0))</f>
        <v>3.12</v>
      </c>
      <c r="J803" s="18">
        <f>IF($C803&lt;&gt;"",$G803*INDEX(ΣυνδΑθρ!$D$2:$D$96,$F803,1)/INDEX(ΣυνδΑθρ!$J$2:$J$96,$F803,1),IF($D803&lt;&gt;"",$G803*INDEX(Υλικά!$I$3:$I$130,$F803,1)/INDEX(Υλικά!$E$3:$E$130,$F803,1),0))</f>
        <v>0.16</v>
      </c>
      <c r="K803" s="16">
        <f>$H803*Ref!$B$2</f>
        <v>2.88</v>
      </c>
      <c r="L803" s="17">
        <f>$I803*Ref!$B$3</f>
        <v>12.48</v>
      </c>
      <c r="M803" s="18">
        <f>$J803*Ref!$B$4</f>
        <v>1.44</v>
      </c>
      <c r="N803" s="18">
        <f>IF($C803&lt;&gt;"",0,IF($D803&lt;&gt;"",$G803*INDEX(Υλικά!$J$3:$J$130,$F803,1)/INDEX(Υλικά!$E$3:$E$130,$F803,1),0))</f>
        <v>0</v>
      </c>
      <c r="O803" s="19">
        <f t="shared" si="13"/>
        <v>16.8</v>
      </c>
      <c r="P803" s="3"/>
    </row>
    <row r="804" spans="1:16" x14ac:dyDescent="0.35">
      <c r="A804" s="15">
        <v>44257</v>
      </c>
      <c r="B804" s="7">
        <v>0.5625</v>
      </c>
      <c r="C804" s="3"/>
      <c r="D804" s="3" t="s">
        <v>8</v>
      </c>
      <c r="E804" s="3" t="str">
        <f>IF(C804&lt;&gt;"",INDEX(ΣυνδΑθρ!$I$2:$I$96,MATCH(C804,ΣυνδΑθρ!$A$2:$A$100,0),1),IF(D804&lt;&gt;"",INDEX(Υλικά!$D$3:$D$140,MATCH(D804,Υλικά!$B$3:$B$140,0),1),""))</f>
        <v>gr</v>
      </c>
      <c r="F804" s="10">
        <f>IF(C804&lt;&gt;"",MATCH($C804,ΣυνδΑθρ!$A$2:$A$100,0),IF(D804&lt;&gt;"",MATCH($D804,Υλικά!$B$3:$B$130,0),0))</f>
        <v>3</v>
      </c>
      <c r="G804" s="3">
        <v>5</v>
      </c>
      <c r="H804" s="16">
        <f>IF($C804&lt;&gt;"",$G804*INDEX(ΣυνδΑθρ!$B$2:$B$96,$F804,1)/INDEX(ΣυνδΑθρ!$J$2:$J$96,$F804,1),IF($D804&lt;&gt;"",$G804*INDEX(Υλικά!$G$3:$G$130,$F804,1)/INDEX(Υλικά!$E$3:$E$130,$F804,1),0))</f>
        <v>0</v>
      </c>
      <c r="I804" s="17">
        <f>IF($C804&lt;&gt;"",$G804*INDEX(ΣυνδΑθρ!$C$2:$C$100,$F804,1)/INDEX(ΣυνδΑθρ!$J$2:$J$96,$F804,1),IF($D804&lt;&gt;"",$G804*INDEX(Υλικά!$H$3:$H$130,$F804,1)/INDEX(Υλικά!$E$3:$E$130,$F804,1),0))</f>
        <v>0</v>
      </c>
      <c r="J804" s="18">
        <f>IF($C804&lt;&gt;"",$G804*INDEX(ΣυνδΑθρ!$D$2:$D$96,$F804,1)/INDEX(ΣυνδΑθρ!$J$2:$J$96,$F804,1),IF($D804&lt;&gt;"",$G804*INDEX(Υλικά!$I$3:$I$130,$F804,1)/INDEX(Υλικά!$E$3:$E$130,$F804,1),0))</f>
        <v>4.665</v>
      </c>
      <c r="K804" s="16">
        <f>$H804*Ref!$B$2</f>
        <v>0</v>
      </c>
      <c r="L804" s="17">
        <f>$I804*Ref!$B$3</f>
        <v>0</v>
      </c>
      <c r="M804" s="18">
        <f>$J804*Ref!$B$4</f>
        <v>41.984999999999999</v>
      </c>
      <c r="N804" s="18">
        <f>IF($C804&lt;&gt;"",0,IF($D804&lt;&gt;"",$G804*INDEX(Υλικά!$J$3:$J$130,$F804,1)/INDEX(Υλικά!$E$3:$E$130,$F804,1),0))</f>
        <v>0</v>
      </c>
      <c r="O804" s="19">
        <f t="shared" si="13"/>
        <v>41.984999999999999</v>
      </c>
      <c r="P804" s="3"/>
    </row>
    <row r="805" spans="1:16" x14ac:dyDescent="0.35">
      <c r="A805" s="15">
        <v>44257</v>
      </c>
      <c r="B805" s="7">
        <v>0.72916666666666663</v>
      </c>
      <c r="C805" s="3" t="s">
        <v>216</v>
      </c>
      <c r="D805" s="3"/>
      <c r="E805" s="3" t="str">
        <f>IF(C805&lt;&gt;"",INDEX(ΣυνδΑθρ!$I$2:$I$96,MATCH(C805,ΣυνδΑθρ!$A$2:$A$100,0),1),IF(D805&lt;&gt;"",INDEX(Υλικά!$D$3:$D$140,MATCH(D805,Υλικά!$B$3:$B$140,0),1),""))</f>
        <v>gr</v>
      </c>
      <c r="F805" s="10">
        <f>IF(C805&lt;&gt;"",MATCH($C805,ΣυνδΑθρ!$A$2:$A$100,0),IF(D805&lt;&gt;"",MATCH($D805,Υλικά!$B$3:$B$130,0),0))</f>
        <v>36</v>
      </c>
      <c r="G805" s="3">
        <v>40</v>
      </c>
      <c r="H805" s="16">
        <f>IF($C805&lt;&gt;"",$G805*INDEX(ΣυνδΑθρ!$B$2:$B$96,$F805,1)/INDEX(ΣυνδΑθρ!$J$2:$J$96,$F805,1),IF($D805&lt;&gt;"",$G805*INDEX(Υλικά!$G$3:$G$130,$F805,1)/INDEX(Υλικά!$E$3:$E$130,$F805,1),0))</f>
        <v>3.3540952380952382</v>
      </c>
      <c r="I805" s="17">
        <f>IF($C805&lt;&gt;"",$G805*INDEX(ΣυνδΑθρ!$C$2:$C$100,$F805,1)/INDEX(ΣυνδΑθρ!$J$2:$J$96,$F805,1),IF($D805&lt;&gt;"",$G805*INDEX(Υλικά!$H$3:$H$130,$F805,1)/INDEX(Υλικά!$E$3:$E$130,$F805,1),0))</f>
        <v>15.074476190476192</v>
      </c>
      <c r="J805" s="18">
        <f>IF($C805&lt;&gt;"",$G805*INDEX(ΣυνδΑθρ!$D$2:$D$96,$F805,1)/INDEX(ΣυνδΑθρ!$J$2:$J$96,$F805,1),IF($D805&lt;&gt;"",$G805*INDEX(Υλικά!$I$3:$I$130,$F805,1)/INDEX(Υλικά!$E$3:$E$130,$F805,1),0))</f>
        <v>3.374857142857143</v>
      </c>
      <c r="K805" s="16">
        <f>$H805*Ref!$B$2</f>
        <v>13.416380952380953</v>
      </c>
      <c r="L805" s="17">
        <f>$I805*Ref!$B$3</f>
        <v>60.297904761904768</v>
      </c>
      <c r="M805" s="18">
        <f>$J805*Ref!$B$4</f>
        <v>30.373714285714286</v>
      </c>
      <c r="N805" s="18">
        <f>IF($C805&lt;&gt;"",0,IF($D805&lt;&gt;"",$G805*INDEX(Υλικά!$J$3:$J$130,$F805,1)/INDEX(Υλικά!$E$3:$E$130,$F805,1),0))</f>
        <v>0</v>
      </c>
      <c r="O805" s="19">
        <f t="shared" si="13"/>
        <v>104.08800000000001</v>
      </c>
      <c r="P805" s="3"/>
    </row>
    <row r="806" spans="1:16" x14ac:dyDescent="0.35">
      <c r="A806" s="15">
        <v>44257</v>
      </c>
      <c r="B806" s="7">
        <v>0.85416666666666663</v>
      </c>
      <c r="C806" s="3"/>
      <c r="D806" s="3" t="s">
        <v>63</v>
      </c>
      <c r="E806" s="3" t="str">
        <f>IF(C806&lt;&gt;"",INDEX(ΣυνδΑθρ!$I$2:$I$96,MATCH(C806,ΣυνδΑθρ!$A$2:$A$100,0),1),IF(D806&lt;&gt;"",INDEX(Υλικά!$D$3:$D$140,MATCH(D806,Υλικά!$B$3:$B$140,0),1),""))</f>
        <v>pc</v>
      </c>
      <c r="F806" s="10">
        <f>IF(C806&lt;&gt;"",MATCH($C806,ΣυνδΑθρ!$A$2:$A$100,0),IF(D806&lt;&gt;"",MATCH($D806,Υλικά!$B$3:$B$130,0),0))</f>
        <v>23</v>
      </c>
      <c r="G806" s="3">
        <v>1</v>
      </c>
      <c r="H806" s="16">
        <f>IF($C806&lt;&gt;"",$G806*INDEX(ΣυνδΑθρ!$B$2:$B$96,$F806,1)/INDEX(ΣυνδΑθρ!$J$2:$J$96,$F806,1),IF($D806&lt;&gt;"",$G806*INDEX(Υλικά!$G$3:$G$130,$F806,1)/INDEX(Υλικά!$E$3:$E$130,$F806,1),0))</f>
        <v>47</v>
      </c>
      <c r="I806" s="17">
        <f>IF($C806&lt;&gt;"",$G806*INDEX(ΣυνδΑθρ!$C$2:$C$100,$F806,1)/INDEX(ΣυνδΑθρ!$J$2:$J$96,$F806,1),IF($D806&lt;&gt;"",$G806*INDEX(Υλικά!$H$3:$H$130,$F806,1)/INDEX(Υλικά!$E$3:$E$130,$F806,1),0))</f>
        <v>0</v>
      </c>
      <c r="J806" s="18">
        <f>IF($C806&lt;&gt;"",$G806*INDEX(ΣυνδΑθρ!$D$2:$D$96,$F806,1)/INDEX(ΣυνδΑθρ!$J$2:$J$96,$F806,1),IF($D806&lt;&gt;"",$G806*INDEX(Υλικά!$I$3:$I$130,$F806,1)/INDEX(Υλικά!$E$3:$E$130,$F806,1),0))</f>
        <v>1.2</v>
      </c>
      <c r="K806" s="16">
        <f>$H806*Ref!$B$2</f>
        <v>188</v>
      </c>
      <c r="L806" s="17">
        <f>$I806*Ref!$B$3</f>
        <v>0</v>
      </c>
      <c r="M806" s="18">
        <f>$J806*Ref!$B$4</f>
        <v>10.799999999999999</v>
      </c>
      <c r="N806" s="18">
        <f>IF($C806&lt;&gt;"",0,IF($D806&lt;&gt;"",$G806*INDEX(Υλικά!$J$3:$J$130,$F806,1)/INDEX(Υλικά!$E$3:$E$130,$F806,1),0))</f>
        <v>0</v>
      </c>
      <c r="O806" s="19">
        <f t="shared" si="13"/>
        <v>198.8</v>
      </c>
      <c r="P806" s="3"/>
    </row>
    <row r="807" spans="1:16" x14ac:dyDescent="0.35">
      <c r="A807" s="15">
        <v>44257</v>
      </c>
      <c r="B807" s="7">
        <v>0.85416666666666663</v>
      </c>
      <c r="C807" s="3"/>
      <c r="D807" s="3" t="s">
        <v>169</v>
      </c>
      <c r="E807" s="3" t="e">
        <f>IF(C807&lt;&gt;"",INDEX(ΣυνδΑθρ!$I$2:$I$96,MATCH(C807,ΣυνδΑθρ!$A$2:$A$100,0),1),IF(D807&lt;&gt;"",INDEX(Υλικά!$D$3:$D$140,MATCH(D807,Υλικά!$B$3:$B$140,0),1),""))</f>
        <v>#N/A</v>
      </c>
      <c r="F807" s="10" t="e">
        <f>IF(C807&lt;&gt;"",MATCH($C807,ΣυνδΑθρ!$A$2:$A$100,0),IF(D807&lt;&gt;"",MATCH($D807,Υλικά!$B$3:$B$130,0),0))</f>
        <v>#N/A</v>
      </c>
      <c r="G807" s="3">
        <v>50</v>
      </c>
      <c r="H807" s="16" t="e">
        <f>IF($C807&lt;&gt;"",$G807*INDEX(ΣυνδΑθρ!$B$2:$B$96,$F807,1)/INDEX(ΣυνδΑθρ!$J$2:$J$96,$F807,1),IF($D807&lt;&gt;"",$G807*INDEX(Υλικά!$G$3:$G$130,$F807,1)/INDEX(Υλικά!$E$3:$E$130,$F807,1),0))</f>
        <v>#N/A</v>
      </c>
      <c r="I807" s="17" t="e">
        <f>IF($C807&lt;&gt;"",$G807*INDEX(ΣυνδΑθρ!$C$2:$C$100,$F807,1)/INDEX(ΣυνδΑθρ!$J$2:$J$96,$F807,1),IF($D807&lt;&gt;"",$G807*INDEX(Υλικά!$H$3:$H$130,$F807,1)/INDEX(Υλικά!$E$3:$E$130,$F807,1),0))</f>
        <v>#N/A</v>
      </c>
      <c r="J807" s="18" t="e">
        <f>IF($C807&lt;&gt;"",$G807*INDEX(ΣυνδΑθρ!$D$2:$D$96,$F807,1)/INDEX(ΣυνδΑθρ!$J$2:$J$96,$F807,1),IF($D807&lt;&gt;"",$G807*INDEX(Υλικά!$I$3:$I$130,$F807,1)/INDEX(Υλικά!$E$3:$E$130,$F807,1),0))</f>
        <v>#N/A</v>
      </c>
      <c r="K807" s="16" t="e">
        <f>$H807*Ref!$B$2</f>
        <v>#N/A</v>
      </c>
      <c r="L807" s="17" t="e">
        <f>$I807*Ref!$B$3</f>
        <v>#N/A</v>
      </c>
      <c r="M807" s="18" t="e">
        <f>$J807*Ref!$B$4</f>
        <v>#N/A</v>
      </c>
      <c r="N807" s="18" t="e">
        <f>IF($C807&lt;&gt;"",0,IF($D807&lt;&gt;"",$G807*INDEX(Υλικά!$J$3:$J$130,$F807,1)/INDEX(Υλικά!$E$3:$E$130,$F807,1),0))</f>
        <v>#N/A</v>
      </c>
      <c r="O807" s="19" t="e">
        <f t="shared" si="13"/>
        <v>#N/A</v>
      </c>
      <c r="P807" s="3"/>
    </row>
    <row r="808" spans="1:16" x14ac:dyDescent="0.35">
      <c r="A808" s="15">
        <v>44257</v>
      </c>
      <c r="B808" s="7">
        <v>0.85416666666666696</v>
      </c>
      <c r="C808" s="3"/>
      <c r="D808" s="3" t="s">
        <v>8</v>
      </c>
      <c r="E808" s="3" t="str">
        <f>IF(C808&lt;&gt;"",INDEX(ΣυνδΑθρ!$I$2:$I$96,MATCH(C808,ΣυνδΑθρ!$A$2:$A$100,0),1),IF(D808&lt;&gt;"",INDEX(Υλικά!$D$3:$D$140,MATCH(D808,Υλικά!$B$3:$B$140,0),1),""))</f>
        <v>gr</v>
      </c>
      <c r="F808" s="10">
        <f>IF(C808&lt;&gt;"",MATCH($C808,ΣυνδΑθρ!$A$2:$A$100,0),IF(D808&lt;&gt;"",MATCH($D808,Υλικά!$B$3:$B$130,0),0))</f>
        <v>3</v>
      </c>
      <c r="G808" s="3">
        <v>8</v>
      </c>
      <c r="H808" s="16">
        <f>IF($C808&lt;&gt;"",$G808*INDEX(ΣυνδΑθρ!$B$2:$B$96,$F808,1)/INDEX(ΣυνδΑθρ!$J$2:$J$96,$F808,1),IF($D808&lt;&gt;"",$G808*INDEX(Υλικά!$G$3:$G$130,$F808,1)/INDEX(Υλικά!$E$3:$E$130,$F808,1),0))</f>
        <v>0</v>
      </c>
      <c r="I808" s="17">
        <f>IF($C808&lt;&gt;"",$G808*INDEX(ΣυνδΑθρ!$C$2:$C$100,$F808,1)/INDEX(ΣυνδΑθρ!$J$2:$J$96,$F808,1),IF($D808&lt;&gt;"",$G808*INDEX(Υλικά!$H$3:$H$130,$F808,1)/INDEX(Υλικά!$E$3:$E$130,$F808,1),0))</f>
        <v>0</v>
      </c>
      <c r="J808" s="18">
        <f>IF($C808&lt;&gt;"",$G808*INDEX(ΣυνδΑθρ!$D$2:$D$96,$F808,1)/INDEX(ΣυνδΑθρ!$J$2:$J$96,$F808,1),IF($D808&lt;&gt;"",$G808*INDEX(Υλικά!$I$3:$I$130,$F808,1)/INDEX(Υλικά!$E$3:$E$130,$F808,1),0))</f>
        <v>7.4639999999999995</v>
      </c>
      <c r="K808" s="16">
        <f>$H808*Ref!$B$2</f>
        <v>0</v>
      </c>
      <c r="L808" s="17">
        <f>$I808*Ref!$B$3</f>
        <v>0</v>
      </c>
      <c r="M808" s="18">
        <f>$J808*Ref!$B$4</f>
        <v>67.176000000000002</v>
      </c>
      <c r="N808" s="18">
        <f>IF($C808&lt;&gt;"",0,IF($D808&lt;&gt;"",$G808*INDEX(Υλικά!$J$3:$J$130,$F808,1)/INDEX(Υλικά!$E$3:$E$130,$F808,1),0))</f>
        <v>0</v>
      </c>
      <c r="O808" s="19">
        <f t="shared" si="13"/>
        <v>67.176000000000002</v>
      </c>
      <c r="P808" s="3"/>
    </row>
    <row r="809" spans="1:16" x14ac:dyDescent="0.35">
      <c r="A809" s="15">
        <v>44257</v>
      </c>
      <c r="B809" s="7">
        <v>0.95833333333333337</v>
      </c>
      <c r="C809" s="3"/>
      <c r="D809" s="3" t="s">
        <v>153</v>
      </c>
      <c r="E809" s="3" t="str">
        <f>IF(C809&lt;&gt;"",INDEX(ΣυνδΑθρ!$I$2:$I$96,MATCH(C809,ΣυνδΑθρ!$A$2:$A$100,0),1),IF(D809&lt;&gt;"",INDEX(Υλικά!$D$3:$D$140,MATCH(D809,Υλικά!$B$3:$B$140,0),1),""))</f>
        <v>gr</v>
      </c>
      <c r="F809" s="10">
        <f>IF(C809&lt;&gt;"",MATCH($C809,ΣυνδΑθρ!$A$2:$A$100,0),IF(D809&lt;&gt;"",MATCH($D809,Υλικά!$B$3:$B$130,0),0))</f>
        <v>61</v>
      </c>
      <c r="G809" s="3">
        <v>150</v>
      </c>
      <c r="H809" s="16">
        <f>IF($C809&lt;&gt;"",$G809*INDEX(ΣυνδΑθρ!$B$2:$B$96,$F809,1)/INDEX(ΣυνδΑθρ!$J$2:$J$96,$F809,1),IF($D809&lt;&gt;"",$G809*INDEX(Υλικά!$G$3:$G$130,$F809,1)/INDEX(Υλικά!$E$3:$E$130,$F809,1),0))</f>
        <v>1.2</v>
      </c>
      <c r="I809" s="17">
        <f>IF($C809&lt;&gt;"",$G809*INDEX(ΣυνδΑθρ!$C$2:$C$100,$F809,1)/INDEX(ΣυνδΑθρ!$J$2:$J$96,$F809,1),IF($D809&lt;&gt;"",$G809*INDEX(Υλικά!$H$3:$H$130,$F809,1)/INDEX(Υλικά!$E$3:$E$130,$F809,1),0))</f>
        <v>19.5</v>
      </c>
      <c r="J809" s="18">
        <f>IF($C809&lt;&gt;"",$G809*INDEX(ΣυνδΑθρ!$D$2:$D$96,$F809,1)/INDEX(ΣυνδΑθρ!$J$2:$J$96,$F809,1),IF($D809&lt;&gt;"",$G809*INDEX(Υλικά!$I$3:$I$130,$F809,1)/INDEX(Υλικά!$E$3:$E$130,$F809,1),0))</f>
        <v>0.45</v>
      </c>
      <c r="K809" s="16">
        <f>$H809*Ref!$B$2</f>
        <v>4.8</v>
      </c>
      <c r="L809" s="17">
        <f>$I809*Ref!$B$3</f>
        <v>78</v>
      </c>
      <c r="M809" s="18">
        <f>$J809*Ref!$B$4</f>
        <v>4.05</v>
      </c>
      <c r="N809" s="18">
        <f>IF($C809&lt;&gt;"",0,IF($D809&lt;&gt;"",$G809*INDEX(Υλικά!$J$3:$J$130,$F809,1)/INDEX(Υλικά!$E$3:$E$130,$F809,1),0))</f>
        <v>0</v>
      </c>
      <c r="O809" s="19">
        <f t="shared" si="13"/>
        <v>86.85</v>
      </c>
      <c r="P809" s="3"/>
    </row>
    <row r="810" spans="1:16" x14ac:dyDescent="0.35">
      <c r="A810" s="15">
        <v>44258</v>
      </c>
      <c r="B810" s="7">
        <v>0.34375</v>
      </c>
      <c r="C810" s="3"/>
      <c r="D810" s="3" t="s">
        <v>58</v>
      </c>
      <c r="E810" s="3" t="str">
        <f>IF(C810&lt;&gt;"",INDEX(ΣυνδΑθρ!$I$2:$I$96,MATCH(C810,ΣυνδΑθρ!$A$2:$A$100,0),1),IF(D810&lt;&gt;"",INDEX(Υλικά!$D$3:$D$140,MATCH(D810,Υλικά!$B$3:$B$140,0),1),""))</f>
        <v>gr</v>
      </c>
      <c r="F810" s="10">
        <f>IF(C810&lt;&gt;"",MATCH($C810,ΣυνδΑθρ!$A$2:$A$100,0),IF(D810&lt;&gt;"",MATCH($D810,Υλικά!$B$3:$B$130,0),0))</f>
        <v>12</v>
      </c>
      <c r="G810" s="3">
        <v>250</v>
      </c>
      <c r="H810" s="16">
        <f>IF($C810&lt;&gt;"",$G810*INDEX(ΣυνδΑθρ!$B$2:$B$96,$F810,1)/INDEX(ΣυνδΑθρ!$J$2:$J$96,$F810,1),IF($D810&lt;&gt;"",$G810*INDEX(Υλικά!$G$3:$G$130,$F810,1)/INDEX(Υλικά!$E$3:$E$130,$F810,1),0))</f>
        <v>8.25</v>
      </c>
      <c r="I810" s="17">
        <f>IF($C810&lt;&gt;"",$G810*INDEX(ΣυνδΑθρ!$C$2:$C$100,$F810,1)/INDEX(ΣυνδΑθρ!$J$2:$J$96,$F810,1),IF($D810&lt;&gt;"",$G810*INDEX(Υλικά!$H$3:$H$130,$F810,1)/INDEX(Υλικά!$E$3:$E$130,$F810,1),0))</f>
        <v>11.75</v>
      </c>
      <c r="J810" s="18">
        <f>IF($C810&lt;&gt;"",$G810*INDEX(ΣυνδΑθρ!$D$2:$D$96,$F810,1)/INDEX(ΣυνδΑθρ!$J$2:$J$96,$F810,1),IF($D810&lt;&gt;"",$G810*INDEX(Υλικά!$I$3:$I$130,$F810,1)/INDEX(Υλικά!$E$3:$E$130,$F810,1),0))</f>
        <v>3.75</v>
      </c>
      <c r="K810" s="16">
        <f>$H810*Ref!$B$2</f>
        <v>33</v>
      </c>
      <c r="L810" s="17">
        <f>$I810*Ref!$B$3</f>
        <v>47</v>
      </c>
      <c r="M810" s="18">
        <f>$J810*Ref!$B$4</f>
        <v>33.75</v>
      </c>
      <c r="N810" s="18">
        <f>IF($C810&lt;&gt;"",0,IF($D810&lt;&gt;"",$G810*INDEX(Υλικά!$J$3:$J$130,$F810,1)/INDEX(Υλικά!$E$3:$E$130,$F810,1),0))</f>
        <v>0</v>
      </c>
      <c r="O810" s="19">
        <f t="shared" si="13"/>
        <v>113.75</v>
      </c>
      <c r="P810" s="3"/>
    </row>
    <row r="811" spans="1:16" x14ac:dyDescent="0.35">
      <c r="A811" s="15">
        <v>44258</v>
      </c>
      <c r="B811" s="7">
        <v>0.34375</v>
      </c>
      <c r="C811" s="3"/>
      <c r="D811" s="3" t="s">
        <v>14</v>
      </c>
      <c r="E811" s="3" t="str">
        <f>IF(C811&lt;&gt;"",INDEX(ΣυνδΑθρ!$I$2:$I$96,MATCH(C811,ΣυνδΑθρ!$A$2:$A$100,0),1),IF(D811&lt;&gt;"",INDEX(Υλικά!$D$3:$D$140,MATCH(D811,Υλικά!$B$3:$B$140,0),1),""))</f>
        <v>slc</v>
      </c>
      <c r="F811" s="10">
        <f>IF(C811&lt;&gt;"",MATCH($C811,ΣυνδΑθρ!$A$2:$A$100,0),IF(D811&lt;&gt;"",MATCH($D811,Υλικά!$B$3:$B$130,0),0))</f>
        <v>7</v>
      </c>
      <c r="G811" s="3">
        <v>4</v>
      </c>
      <c r="H811" s="16">
        <f>IF($C811&lt;&gt;"",$G811*INDEX(ΣυνδΑθρ!$B$2:$B$96,$F811,1)/INDEX(ΣυνδΑθρ!$J$2:$J$96,$F811,1),IF($D811&lt;&gt;"",$G811*INDEX(Υλικά!$G$3:$G$130,$F811,1)/INDEX(Υλικά!$E$3:$E$130,$F811,1),0))</f>
        <v>11.2</v>
      </c>
      <c r="I811" s="17">
        <f>IF($C811&lt;&gt;"",$G811*INDEX(ΣυνδΑθρ!$C$2:$C$100,$F811,1)/INDEX(ΣυνδΑθρ!$J$2:$J$96,$F811,1),IF($D811&lt;&gt;"",$G811*INDEX(Υλικά!$H$3:$H$130,$F811,1)/INDEX(Υλικά!$E$3:$E$130,$F811,1),0))</f>
        <v>3.2</v>
      </c>
      <c r="J811" s="18">
        <f>IF($C811&lt;&gt;"",$G811*INDEX(ΣυνδΑθρ!$D$2:$D$96,$F811,1)/INDEX(ΣυνδΑθρ!$J$2:$J$96,$F811,1),IF($D811&lt;&gt;"",$G811*INDEX(Υλικά!$I$3:$I$130,$F811,1)/INDEX(Υλικά!$E$3:$E$130,$F811,1),0))</f>
        <v>1.6</v>
      </c>
      <c r="K811" s="16">
        <f>$H811*Ref!$B$2</f>
        <v>44.8</v>
      </c>
      <c r="L811" s="17">
        <f>$I811*Ref!$B$3</f>
        <v>12.8</v>
      </c>
      <c r="M811" s="18">
        <f>$J811*Ref!$B$4</f>
        <v>14.4</v>
      </c>
      <c r="N811" s="18">
        <f>IF($C811&lt;&gt;"",0,IF($D811&lt;&gt;"",$G811*INDEX(Υλικά!$J$3:$J$130,$F811,1)/INDEX(Υλικά!$E$3:$E$130,$F811,1),0))</f>
        <v>0</v>
      </c>
      <c r="O811" s="19">
        <f t="shared" si="13"/>
        <v>72</v>
      </c>
      <c r="P811" s="3"/>
    </row>
    <row r="812" spans="1:16" x14ac:dyDescent="0.35">
      <c r="A812" s="15">
        <v>44258</v>
      </c>
      <c r="B812" s="7">
        <v>0.34375</v>
      </c>
      <c r="C812" s="3" t="s">
        <v>166</v>
      </c>
      <c r="D812" s="3"/>
      <c r="E812" s="3" t="str">
        <f>IF(C812&lt;&gt;"",INDEX(ΣυνδΑθρ!$I$2:$I$96,MATCH(C812,ΣυνδΑθρ!$A$2:$A$100,0),1),IF(D812&lt;&gt;"",INDEX(Υλικά!$D$3:$D$140,MATCH(D812,Υλικά!$B$3:$B$140,0),1),""))</f>
        <v>gr</v>
      </c>
      <c r="F812" s="10">
        <f>IF(C812&lt;&gt;"",MATCH($C812,ΣυνδΑθρ!$A$2:$A$100,0),IF(D812&lt;&gt;"",MATCH($D812,Υλικά!$B$3:$B$130,0),0))</f>
        <v>19</v>
      </c>
      <c r="G812" s="3">
        <v>100</v>
      </c>
      <c r="H812" s="16">
        <f>IF($C812&lt;&gt;"",$G812*INDEX(ΣυνδΑθρ!$B$2:$B$96,$F812,1)/INDEX(ΣυνδΑθρ!$J$2:$J$96,$F812,1),IF($D812&lt;&gt;"",$G812*INDEX(Υλικά!$G$3:$G$130,$F812,1)/INDEX(Υλικά!$E$3:$E$130,$F812,1),0))</f>
        <v>7.3071428571428569</v>
      </c>
      <c r="I812" s="17">
        <f>IF($C812&lt;&gt;"",$G812*INDEX(ΣυνδΑθρ!$C$2:$C$100,$F812,1)/INDEX(ΣυνδΑθρ!$J$2:$J$96,$F812,1),IF($D812&lt;&gt;"",$G812*INDEX(Υλικά!$H$3:$H$130,$F812,1)/INDEX(Υλικά!$E$3:$E$130,$F812,1),0))</f>
        <v>46.499999999999993</v>
      </c>
      <c r="J812" s="18">
        <f>IF($C812&lt;&gt;"",$G812*INDEX(ΣυνδΑθρ!$D$2:$D$96,$F812,1)/INDEX(ΣυνδΑθρ!$J$2:$J$96,$F812,1),IF($D812&lt;&gt;"",$G812*INDEX(Υλικά!$I$3:$I$130,$F812,1)/INDEX(Υλικά!$E$3:$E$130,$F812,1),0))</f>
        <v>0.83571428571428585</v>
      </c>
      <c r="K812" s="16">
        <f>$H812*Ref!$B$2</f>
        <v>29.228571428571428</v>
      </c>
      <c r="L812" s="17">
        <f>$I812*Ref!$B$3</f>
        <v>185.99999999999997</v>
      </c>
      <c r="M812" s="18">
        <f>$J812*Ref!$B$4</f>
        <v>7.5214285714285722</v>
      </c>
      <c r="N812" s="18">
        <f>IF($C812&lt;&gt;"",0,IF($D812&lt;&gt;"",$G812*INDEX(Υλικά!$J$3:$J$130,$F812,1)/INDEX(Υλικά!$E$3:$E$130,$F812,1),0))</f>
        <v>0</v>
      </c>
      <c r="O812" s="19">
        <f t="shared" si="13"/>
        <v>222.74999999999997</v>
      </c>
      <c r="P812" s="3"/>
    </row>
    <row r="813" spans="1:16" x14ac:dyDescent="0.35">
      <c r="A813" s="15">
        <v>44258</v>
      </c>
      <c r="B813" s="7">
        <v>0.58333333333333337</v>
      </c>
      <c r="C813" s="3"/>
      <c r="D813" s="3" t="s">
        <v>11</v>
      </c>
      <c r="E813" s="3" t="str">
        <f>IF(C813&lt;&gt;"",INDEX(ΣυνδΑθρ!$I$2:$I$96,MATCH(C813,ΣυνδΑθρ!$A$2:$A$100,0),1),IF(D813&lt;&gt;"",INDEX(Υλικά!$D$3:$D$140,MATCH(D813,Υλικά!$B$3:$B$140,0),1),""))</f>
        <v>pc</v>
      </c>
      <c r="F813" s="10">
        <f>IF(C813&lt;&gt;"",MATCH($C813,ΣυνδΑθρ!$A$2:$A$100,0),IF(D813&lt;&gt;"",MATCH($D813,Υλικά!$B$3:$B$130,0),0))</f>
        <v>5</v>
      </c>
      <c r="G813" s="3">
        <v>0.25</v>
      </c>
      <c r="H813" s="16">
        <f>IF($C813&lt;&gt;"",$G813*INDEX(ΣυνδΑθρ!$B$2:$B$96,$F813,1)/INDEX(ΣυνδΑθρ!$J$2:$J$96,$F813,1),IF($D813&lt;&gt;"",$G813*INDEX(Υλικά!$G$3:$G$130,$F813,1)/INDEX(Υλικά!$E$3:$E$130,$F813,1),0))</f>
        <v>1.2</v>
      </c>
      <c r="I813" s="17">
        <f>IF($C813&lt;&gt;"",$G813*INDEX(ΣυνδΑθρ!$C$2:$C$100,$F813,1)/INDEX(ΣυνδΑθρ!$J$2:$J$96,$F813,1),IF($D813&lt;&gt;"",$G813*INDEX(Υλικά!$H$3:$H$130,$F813,1)/INDEX(Υλικά!$E$3:$E$130,$F813,1),0))</f>
        <v>4.5999999999999996</v>
      </c>
      <c r="J813" s="18">
        <f>IF($C813&lt;&gt;"",$G813*INDEX(ΣυνδΑθρ!$D$2:$D$96,$F813,1)/INDEX(ΣυνδΑθρ!$J$2:$J$96,$F813,1),IF($D813&lt;&gt;"",$G813*INDEX(Υλικά!$I$3:$I$130,$F813,1)/INDEX(Υλικά!$E$3:$E$130,$F813,1),0))</f>
        <v>0.03</v>
      </c>
      <c r="K813" s="16">
        <f>$H813*Ref!$B$2</f>
        <v>4.8</v>
      </c>
      <c r="L813" s="17">
        <f>$I813*Ref!$B$3</f>
        <v>18.399999999999999</v>
      </c>
      <c r="M813" s="18">
        <f>$J813*Ref!$B$4</f>
        <v>0.27</v>
      </c>
      <c r="N813" s="18">
        <f>IF($C813&lt;&gt;"",0,IF($D813&lt;&gt;"",$G813*INDEX(Υλικά!$J$3:$J$130,$F813,1)/INDEX(Υλικά!$E$3:$E$130,$F813,1),0))</f>
        <v>0</v>
      </c>
      <c r="O813" s="19">
        <f t="shared" si="13"/>
        <v>23.47</v>
      </c>
      <c r="P813" s="3"/>
    </row>
    <row r="814" spans="1:16" x14ac:dyDescent="0.35">
      <c r="A814" s="15">
        <v>44258</v>
      </c>
      <c r="B814" s="7">
        <v>0.58333333333333337</v>
      </c>
      <c r="C814" s="3"/>
      <c r="D814" s="3" t="s">
        <v>8</v>
      </c>
      <c r="E814" s="3" t="str">
        <f>IF(C814&lt;&gt;"",INDEX(ΣυνδΑθρ!$I$2:$I$96,MATCH(C814,ΣυνδΑθρ!$A$2:$A$100,0),1),IF(D814&lt;&gt;"",INDEX(Υλικά!$D$3:$D$140,MATCH(D814,Υλικά!$B$3:$B$140,0),1),""))</f>
        <v>gr</v>
      </c>
      <c r="F814" s="10">
        <f>IF(C814&lt;&gt;"",MATCH($C814,ΣυνδΑθρ!$A$2:$A$100,0),IF(D814&lt;&gt;"",MATCH($D814,Υλικά!$B$3:$B$130,0),0))</f>
        <v>3</v>
      </c>
      <c r="G814" s="3">
        <v>8</v>
      </c>
      <c r="H814" s="16">
        <f>IF($C814&lt;&gt;"",$G814*INDEX(ΣυνδΑθρ!$B$2:$B$96,$F814,1)/INDEX(ΣυνδΑθρ!$J$2:$J$96,$F814,1),IF($D814&lt;&gt;"",$G814*INDEX(Υλικά!$G$3:$G$130,$F814,1)/INDEX(Υλικά!$E$3:$E$130,$F814,1),0))</f>
        <v>0</v>
      </c>
      <c r="I814" s="17">
        <f>IF($C814&lt;&gt;"",$G814*INDEX(ΣυνδΑθρ!$C$2:$C$100,$F814,1)/INDEX(ΣυνδΑθρ!$J$2:$J$96,$F814,1),IF($D814&lt;&gt;"",$G814*INDEX(Υλικά!$H$3:$H$130,$F814,1)/INDEX(Υλικά!$E$3:$E$130,$F814,1),0))</f>
        <v>0</v>
      </c>
      <c r="J814" s="18">
        <f>IF($C814&lt;&gt;"",$G814*INDEX(ΣυνδΑθρ!$D$2:$D$96,$F814,1)/INDEX(ΣυνδΑθρ!$J$2:$J$96,$F814,1),IF($D814&lt;&gt;"",$G814*INDEX(Υλικά!$I$3:$I$130,$F814,1)/INDEX(Υλικά!$E$3:$E$130,$F814,1),0))</f>
        <v>7.4639999999999995</v>
      </c>
      <c r="K814" s="16">
        <f>$H814*Ref!$B$2</f>
        <v>0</v>
      </c>
      <c r="L814" s="17">
        <f>$I814*Ref!$B$3</f>
        <v>0</v>
      </c>
      <c r="M814" s="18">
        <f>$J814*Ref!$B$4</f>
        <v>67.176000000000002</v>
      </c>
      <c r="N814" s="18">
        <f>IF($C814&lt;&gt;"",0,IF($D814&lt;&gt;"",$G814*INDEX(Υλικά!$J$3:$J$130,$F814,1)/INDEX(Υλικά!$E$3:$E$130,$F814,1),0))</f>
        <v>0</v>
      </c>
      <c r="O814" s="19">
        <f t="shared" si="13"/>
        <v>67.176000000000002</v>
      </c>
      <c r="P814" s="3"/>
    </row>
    <row r="815" spans="1:16" x14ac:dyDescent="0.35">
      <c r="A815" s="15">
        <v>44258</v>
      </c>
      <c r="B815" s="7">
        <v>0.58333333333333337</v>
      </c>
      <c r="C815" s="3"/>
      <c r="D815" s="3" t="s">
        <v>158</v>
      </c>
      <c r="E815" s="3" t="str">
        <f>IF(C815&lt;&gt;"",INDEX(ΣυνδΑθρ!$I$2:$I$96,MATCH(C815,ΣυνδΑθρ!$A$2:$A$100,0),1),IF(D815&lt;&gt;"",INDEX(Υλικά!$D$3:$D$140,MATCH(D815,Υλικά!$B$3:$B$140,0),1),""))</f>
        <v>gr</v>
      </c>
      <c r="F815" s="10">
        <f>IF(C815&lt;&gt;"",MATCH($C815,ΣυνδΑθρ!$A$2:$A$100,0),IF(D815&lt;&gt;"",MATCH($D815,Υλικά!$B$3:$B$130,0),0))</f>
        <v>65</v>
      </c>
      <c r="G815" s="3">
        <v>20</v>
      </c>
      <c r="H815" s="16">
        <f>IF($C815&lt;&gt;"",$G815*INDEX(ΣυνδΑθρ!$B$2:$B$96,$F815,1)/INDEX(ΣυνδΑθρ!$J$2:$J$96,$F815,1),IF($D815&lt;&gt;"",$G815*INDEX(Υλικά!$G$3:$G$130,$F815,1)/INDEX(Υλικά!$E$3:$E$130,$F815,1),0))</f>
        <v>6</v>
      </c>
      <c r="I815" s="17">
        <f>IF($C815&lt;&gt;"",$G815*INDEX(ΣυνδΑθρ!$C$2:$C$100,$F815,1)/INDEX(ΣυνδΑθρ!$J$2:$J$96,$F815,1),IF($D815&lt;&gt;"",$G815*INDEX(Υλικά!$H$3:$H$130,$F815,1)/INDEX(Υλικά!$E$3:$E$130,$F815,1),0))</f>
        <v>0</v>
      </c>
      <c r="J815" s="18">
        <f>IF($C815&lt;&gt;"",$G815*INDEX(ΣυνδΑθρ!$D$2:$D$96,$F815,1)/INDEX(ΣυνδΑθρ!$J$2:$J$96,$F815,1),IF($D815&lt;&gt;"",$G815*INDEX(Υλικά!$I$3:$I$130,$F815,1)/INDEX(Υλικά!$E$3:$E$130,$F815,1),0))</f>
        <v>6.8</v>
      </c>
      <c r="K815" s="16">
        <f>$H815*Ref!$B$2</f>
        <v>24</v>
      </c>
      <c r="L815" s="17">
        <f>$I815*Ref!$B$3</f>
        <v>0</v>
      </c>
      <c r="M815" s="18">
        <f>$J815*Ref!$B$4</f>
        <v>61.199999999999996</v>
      </c>
      <c r="N815" s="18">
        <f>IF($C815&lt;&gt;"",0,IF($D815&lt;&gt;"",$G815*INDEX(Υλικά!$J$3:$J$130,$F815,1)/INDEX(Υλικά!$E$3:$E$130,$F815,1),0))</f>
        <v>0</v>
      </c>
      <c r="O815" s="19">
        <f t="shared" si="13"/>
        <v>85.199999999999989</v>
      </c>
      <c r="P815" s="3"/>
    </row>
    <row r="816" spans="1:16" x14ac:dyDescent="0.35">
      <c r="A816" s="15">
        <v>44258</v>
      </c>
      <c r="B816" s="7">
        <v>0.58333333333333337</v>
      </c>
      <c r="C816" s="3" t="s">
        <v>166</v>
      </c>
      <c r="D816" s="3"/>
      <c r="E816" s="3" t="str">
        <f>IF(C816&lt;&gt;"",INDEX(ΣυνδΑθρ!$I$2:$I$96,MATCH(C816,ΣυνδΑθρ!$A$2:$A$100,0),1),IF(D816&lt;&gt;"",INDEX(Υλικά!$D$3:$D$140,MATCH(D816,Υλικά!$B$3:$B$140,0),1),""))</f>
        <v>gr</v>
      </c>
      <c r="F816" s="10">
        <f>IF(C816&lt;&gt;"",MATCH($C816,ΣυνδΑθρ!$A$2:$A$100,0),IF(D816&lt;&gt;"",MATCH($D816,Υλικά!$B$3:$B$130,0),0))</f>
        <v>19</v>
      </c>
      <c r="G816" s="3">
        <v>120</v>
      </c>
      <c r="H816" s="16">
        <f>IF($C816&lt;&gt;"",$G816*INDEX(ΣυνδΑθρ!$B$2:$B$96,$F816,1)/INDEX(ΣυνδΑθρ!$J$2:$J$96,$F816,1),IF($D816&lt;&gt;"",$G816*INDEX(Υλικά!$G$3:$G$130,$F816,1)/INDEX(Υλικά!$E$3:$E$130,$F816,1),0))</f>
        <v>8.7685714285714287</v>
      </c>
      <c r="I816" s="17">
        <f>IF($C816&lt;&gt;"",$G816*INDEX(ΣυνδΑθρ!$C$2:$C$100,$F816,1)/INDEX(ΣυνδΑθρ!$J$2:$J$96,$F816,1),IF($D816&lt;&gt;"",$G816*INDEX(Υλικά!$H$3:$H$130,$F816,1)/INDEX(Υλικά!$E$3:$E$130,$F816,1),0))</f>
        <v>55.79999999999999</v>
      </c>
      <c r="J816" s="18">
        <f>IF($C816&lt;&gt;"",$G816*INDEX(ΣυνδΑθρ!$D$2:$D$96,$F816,1)/INDEX(ΣυνδΑθρ!$J$2:$J$96,$F816,1),IF($D816&lt;&gt;"",$G816*INDEX(Υλικά!$I$3:$I$130,$F816,1)/INDEX(Υλικά!$E$3:$E$130,$F816,1),0))</f>
        <v>1.0028571428571429</v>
      </c>
      <c r="K816" s="16">
        <f>$H816*Ref!$B$2</f>
        <v>35.074285714285715</v>
      </c>
      <c r="L816" s="17">
        <f>$I816*Ref!$B$3</f>
        <v>223.19999999999996</v>
      </c>
      <c r="M816" s="18">
        <f>$J816*Ref!$B$4</f>
        <v>9.0257142857142867</v>
      </c>
      <c r="N816" s="18">
        <f>IF($C816&lt;&gt;"",0,IF($D816&lt;&gt;"",$G816*INDEX(Υλικά!$J$3:$J$130,$F816,1)/INDEX(Υλικά!$E$3:$E$130,$F816,1),0))</f>
        <v>0</v>
      </c>
      <c r="O816" s="19">
        <f t="shared" si="13"/>
        <v>267.29999999999995</v>
      </c>
      <c r="P816" s="3"/>
    </row>
    <row r="817" spans="1:16" x14ac:dyDescent="0.35">
      <c r="A817" s="15">
        <v>44258</v>
      </c>
      <c r="B817" s="7">
        <v>0.58333333333333337</v>
      </c>
      <c r="C817" s="3"/>
      <c r="D817" s="3" t="s">
        <v>219</v>
      </c>
      <c r="E817" s="3" t="str">
        <f>IF(C817&lt;&gt;"",INDEX(ΣυνδΑθρ!$I$2:$I$96,MATCH(C817,ΣυνδΑθρ!$A$2:$A$100,0),1),IF(D817&lt;&gt;"",INDEX(Υλικά!$D$3:$D$140,MATCH(D817,Υλικά!$B$3:$B$140,0),1),""))</f>
        <v>gr</v>
      </c>
      <c r="F817" s="10">
        <f>IF(C817&lt;&gt;"",MATCH($C817,ΣυνδΑθρ!$A$2:$A$100,0),IF(D817&lt;&gt;"",MATCH($D817,Υλικά!$B$3:$B$130,0),0))</f>
        <v>97</v>
      </c>
      <c r="G817" s="3">
        <v>130</v>
      </c>
      <c r="H817" s="16">
        <f>IF($C817&lt;&gt;"",$G817*INDEX(ΣυνδΑθρ!$B$2:$B$96,$F817,1)/INDEX(ΣυνδΑθρ!$J$2:$J$96,$F817,1),IF($D817&lt;&gt;"",$G817*INDEX(Υλικά!$G$3:$G$130,$F817,1)/INDEX(Υλικά!$E$3:$E$130,$F817,1),0))</f>
        <v>16.25</v>
      </c>
      <c r="I817" s="17">
        <f>IF($C817&lt;&gt;"",$G817*INDEX(ΣυνδΑθρ!$C$2:$C$100,$F817,1)/INDEX(ΣυνδΑθρ!$J$2:$J$96,$F817,1),IF($D817&lt;&gt;"",$G817*INDEX(Υλικά!$H$3:$H$130,$F817,1)/INDEX(Υλικά!$E$3:$E$130,$F817,1),0))</f>
        <v>92.56</v>
      </c>
      <c r="J817" s="18">
        <f>IF($C817&lt;&gt;"",$G817*INDEX(ΣυνδΑθρ!$D$2:$D$96,$F817,1)/INDEX(ΣυνδΑθρ!$J$2:$J$96,$F817,1),IF($D817&lt;&gt;"",$G817*INDEX(Υλικά!$I$3:$I$130,$F817,1)/INDEX(Υλικά!$E$3:$E$130,$F817,1),0))</f>
        <v>2.6</v>
      </c>
      <c r="K817" s="16">
        <f>$H817*Ref!$B$2</f>
        <v>65</v>
      </c>
      <c r="L817" s="17">
        <f>$I817*Ref!$B$3</f>
        <v>370.24</v>
      </c>
      <c r="M817" s="18">
        <f>$J817*Ref!$B$4</f>
        <v>23.400000000000002</v>
      </c>
      <c r="N817" s="18">
        <f>IF($C817&lt;&gt;"",0,IF($D817&lt;&gt;"",$G817*INDEX(Υλικά!$J$3:$J$130,$F817,1)/INDEX(Υλικά!$E$3:$E$130,$F817,1),0))</f>
        <v>0</v>
      </c>
      <c r="O817" s="19">
        <f t="shared" si="13"/>
        <v>458.64</v>
      </c>
      <c r="P817" s="3"/>
    </row>
    <row r="818" spans="1:16" x14ac:dyDescent="0.35">
      <c r="A818" s="15">
        <v>44258</v>
      </c>
      <c r="B818" s="7">
        <v>0.71875</v>
      </c>
      <c r="C818" s="3" t="s">
        <v>216</v>
      </c>
      <c r="D818" s="3"/>
      <c r="E818" s="3" t="str">
        <f>IF(C818&lt;&gt;"",INDEX(ΣυνδΑθρ!$I$2:$I$96,MATCH(C818,ΣυνδΑθρ!$A$2:$A$100,0),1),IF(D818&lt;&gt;"",INDEX(Υλικά!$D$3:$D$140,MATCH(D818,Υλικά!$B$3:$B$140,0),1),""))</f>
        <v>gr</v>
      </c>
      <c r="F818" s="10">
        <f>IF(C818&lt;&gt;"",MATCH($C818,ΣυνδΑθρ!$A$2:$A$100,0),IF(D818&lt;&gt;"",MATCH($D818,Υλικά!$B$3:$B$130,0),0))</f>
        <v>36</v>
      </c>
      <c r="G818" s="3">
        <v>40</v>
      </c>
      <c r="H818" s="16">
        <f>IF($C818&lt;&gt;"",$G818*INDEX(ΣυνδΑθρ!$B$2:$B$96,$F818,1)/INDEX(ΣυνδΑθρ!$J$2:$J$96,$F818,1),IF($D818&lt;&gt;"",$G818*INDEX(Υλικά!$G$3:$G$130,$F818,1)/INDEX(Υλικά!$E$3:$E$130,$F818,1),0))</f>
        <v>3.3540952380952382</v>
      </c>
      <c r="I818" s="17">
        <f>IF($C818&lt;&gt;"",$G818*INDEX(ΣυνδΑθρ!$C$2:$C$100,$F818,1)/INDEX(ΣυνδΑθρ!$J$2:$J$96,$F818,1),IF($D818&lt;&gt;"",$G818*INDEX(Υλικά!$H$3:$H$130,$F818,1)/INDEX(Υλικά!$E$3:$E$130,$F818,1),0))</f>
        <v>15.074476190476192</v>
      </c>
      <c r="J818" s="18">
        <f>IF($C818&lt;&gt;"",$G818*INDEX(ΣυνδΑθρ!$D$2:$D$96,$F818,1)/INDEX(ΣυνδΑθρ!$J$2:$J$96,$F818,1),IF($D818&lt;&gt;"",$G818*INDEX(Υλικά!$I$3:$I$130,$F818,1)/INDEX(Υλικά!$E$3:$E$130,$F818,1),0))</f>
        <v>3.374857142857143</v>
      </c>
      <c r="K818" s="16">
        <f>$H818*Ref!$B$2</f>
        <v>13.416380952380953</v>
      </c>
      <c r="L818" s="17">
        <f>$I818*Ref!$B$3</f>
        <v>60.297904761904768</v>
      </c>
      <c r="M818" s="18">
        <f>$J818*Ref!$B$4</f>
        <v>30.373714285714286</v>
      </c>
      <c r="N818" s="18">
        <f>IF($C818&lt;&gt;"",0,IF($D818&lt;&gt;"",$G818*INDEX(Υλικά!$J$3:$J$130,$F818,1)/INDEX(Υλικά!$E$3:$E$130,$F818,1),0))</f>
        <v>0</v>
      </c>
      <c r="O818" s="19">
        <f t="shared" si="13"/>
        <v>104.08800000000001</v>
      </c>
      <c r="P818" s="3"/>
    </row>
    <row r="819" spans="1:16" x14ac:dyDescent="0.35">
      <c r="A819" s="15">
        <v>44258</v>
      </c>
      <c r="B819" s="7">
        <v>0.86458333333333337</v>
      </c>
      <c r="C819" s="3"/>
      <c r="D819" s="3" t="s">
        <v>220</v>
      </c>
      <c r="E819" s="3" t="str">
        <f>IF(C819&lt;&gt;"",INDEX(ΣυνδΑθρ!$I$2:$I$96,MATCH(C819,ΣυνδΑθρ!$A$2:$A$100,0),1),IF(D819&lt;&gt;"",INDEX(Υλικά!$D$3:$D$140,MATCH(D819,Υλικά!$B$3:$B$140,0),1),""))</f>
        <v>gr</v>
      </c>
      <c r="F819" s="10">
        <f>IF(C819&lt;&gt;"",MATCH($C819,ΣυνδΑθρ!$A$2:$A$100,0),IF(D819&lt;&gt;"",MATCH($D819,Υλικά!$B$3:$B$130,0),0))</f>
        <v>98</v>
      </c>
      <c r="G819" s="3">
        <v>100</v>
      </c>
      <c r="H819" s="16">
        <f>IF($C819&lt;&gt;"",$G819*INDEX(ΣυνδΑθρ!$B$2:$B$96,$F819,1)/INDEX(ΣυνδΑθρ!$J$2:$J$96,$F819,1),IF($D819&lt;&gt;"",$G819*INDEX(Υλικά!$G$3:$G$130,$F819,1)/INDEX(Υλικά!$E$3:$E$130,$F819,1),0))</f>
        <v>11</v>
      </c>
      <c r="I819" s="17">
        <f>IF($C819&lt;&gt;"",$G819*INDEX(ΣυνδΑθρ!$C$2:$C$100,$F819,1)/INDEX(ΣυνδΑθρ!$J$2:$J$96,$F819,1),IF($D819&lt;&gt;"",$G819*INDEX(Υλικά!$H$3:$H$130,$F819,1)/INDEX(Υλικά!$E$3:$E$130,$F819,1),0))</f>
        <v>4</v>
      </c>
      <c r="J819" s="18">
        <f>IF($C819&lt;&gt;"",$G819*INDEX(ΣυνδΑθρ!$D$2:$D$96,$F819,1)/INDEX(ΣυνδΑθρ!$J$2:$J$96,$F819,1),IF($D819&lt;&gt;"",$G819*INDEX(Υλικά!$I$3:$I$130,$F819,1)/INDEX(Υλικά!$E$3:$E$130,$F819,1),0))</f>
        <v>4</v>
      </c>
      <c r="K819" s="16">
        <f>$H819*Ref!$B$2</f>
        <v>44</v>
      </c>
      <c r="L819" s="17">
        <f>$I819*Ref!$B$3</f>
        <v>16</v>
      </c>
      <c r="M819" s="18">
        <f>$J819*Ref!$B$4</f>
        <v>36</v>
      </c>
      <c r="N819" s="18">
        <f>IF($C819&lt;&gt;"",0,IF($D819&lt;&gt;"",$G819*INDEX(Υλικά!$J$3:$J$130,$F819,1)/INDEX(Υλικά!$E$3:$E$130,$F819,1),0))</f>
        <v>0</v>
      </c>
      <c r="O819" s="19">
        <f t="shared" si="13"/>
        <v>96</v>
      </c>
      <c r="P819" s="3"/>
    </row>
    <row r="820" spans="1:16" x14ac:dyDescent="0.35">
      <c r="A820" s="15">
        <v>44258</v>
      </c>
      <c r="B820" s="7">
        <v>0.86458333333333337</v>
      </c>
      <c r="C820" s="3"/>
      <c r="D820" s="3" t="s">
        <v>63</v>
      </c>
      <c r="E820" s="3" t="str">
        <f>IF(C820&lt;&gt;"",INDEX(ΣυνδΑθρ!$I$2:$I$96,MATCH(C820,ΣυνδΑθρ!$A$2:$A$100,0),1),IF(D820&lt;&gt;"",INDEX(Υλικά!$D$3:$D$140,MATCH(D820,Υλικά!$B$3:$B$140,0),1),""))</f>
        <v>pc</v>
      </c>
      <c r="F820" s="10">
        <f>IF(C820&lt;&gt;"",MATCH($C820,ΣυνδΑθρ!$A$2:$A$100,0),IF(D820&lt;&gt;"",MATCH($D820,Υλικά!$B$3:$B$130,0),0))</f>
        <v>23</v>
      </c>
      <c r="G820" s="3">
        <v>1</v>
      </c>
      <c r="H820" s="16">
        <f>IF($C820&lt;&gt;"",$G820*INDEX(ΣυνδΑθρ!$B$2:$B$96,$F820,1)/INDEX(ΣυνδΑθρ!$J$2:$J$96,$F820,1),IF($D820&lt;&gt;"",$G820*INDEX(Υλικά!$G$3:$G$130,$F820,1)/INDEX(Υλικά!$E$3:$E$130,$F820,1),0))</f>
        <v>47</v>
      </c>
      <c r="I820" s="17">
        <f>IF($C820&lt;&gt;"",$G820*INDEX(ΣυνδΑθρ!$C$2:$C$100,$F820,1)/INDEX(ΣυνδΑθρ!$J$2:$J$96,$F820,1),IF($D820&lt;&gt;"",$G820*INDEX(Υλικά!$H$3:$H$130,$F820,1)/INDEX(Υλικά!$E$3:$E$130,$F820,1),0))</f>
        <v>0</v>
      </c>
      <c r="J820" s="18">
        <f>IF($C820&lt;&gt;"",$G820*INDEX(ΣυνδΑθρ!$D$2:$D$96,$F820,1)/INDEX(ΣυνδΑθρ!$J$2:$J$96,$F820,1),IF($D820&lt;&gt;"",$G820*INDEX(Υλικά!$I$3:$I$130,$F820,1)/INDEX(Υλικά!$E$3:$E$130,$F820,1),0))</f>
        <v>1.2</v>
      </c>
      <c r="K820" s="16">
        <f>$H820*Ref!$B$2</f>
        <v>188</v>
      </c>
      <c r="L820" s="17">
        <f>$I820*Ref!$B$3</f>
        <v>0</v>
      </c>
      <c r="M820" s="18">
        <f>$J820*Ref!$B$4</f>
        <v>10.799999999999999</v>
      </c>
      <c r="N820" s="18">
        <f>IF($C820&lt;&gt;"",0,IF($D820&lt;&gt;"",$G820*INDEX(Υλικά!$J$3:$J$130,$F820,1)/INDEX(Υλικά!$E$3:$E$130,$F820,1),0))</f>
        <v>0</v>
      </c>
      <c r="O820" s="19">
        <f t="shared" si="13"/>
        <v>198.8</v>
      </c>
      <c r="P820" s="3"/>
    </row>
    <row r="821" spans="1:16" x14ac:dyDescent="0.35">
      <c r="A821" s="15">
        <v>44258</v>
      </c>
      <c r="B821" s="7">
        <v>0.95833333333333337</v>
      </c>
      <c r="C821" s="3"/>
      <c r="D821" s="3" t="s">
        <v>153</v>
      </c>
      <c r="E821" s="3" t="str">
        <f>IF(C821&lt;&gt;"",INDEX(ΣυνδΑθρ!$I$2:$I$96,MATCH(C821,ΣυνδΑθρ!$A$2:$A$100,0),1),IF(D821&lt;&gt;"",INDEX(Υλικά!$D$3:$D$140,MATCH(D821,Υλικά!$B$3:$B$140,0),1),""))</f>
        <v>gr</v>
      </c>
      <c r="F821" s="10">
        <f>IF(C821&lt;&gt;"",MATCH($C821,ΣυνδΑθρ!$A$2:$A$100,0),IF(D821&lt;&gt;"",MATCH($D821,Υλικά!$B$3:$B$130,0),0))</f>
        <v>61</v>
      </c>
      <c r="G821" s="3">
        <v>150</v>
      </c>
      <c r="H821" s="16">
        <f>IF($C821&lt;&gt;"",$G821*INDEX(ΣυνδΑθρ!$B$2:$B$96,$F821,1)/INDEX(ΣυνδΑθρ!$J$2:$J$96,$F821,1),IF($D821&lt;&gt;"",$G821*INDEX(Υλικά!$G$3:$G$130,$F821,1)/INDEX(Υλικά!$E$3:$E$130,$F821,1),0))</f>
        <v>1.2</v>
      </c>
      <c r="I821" s="17">
        <f>IF($C821&lt;&gt;"",$G821*INDEX(ΣυνδΑθρ!$C$2:$C$100,$F821,1)/INDEX(ΣυνδΑθρ!$J$2:$J$96,$F821,1),IF($D821&lt;&gt;"",$G821*INDEX(Υλικά!$H$3:$H$130,$F821,1)/INDEX(Υλικά!$E$3:$E$130,$F821,1),0))</f>
        <v>19.5</v>
      </c>
      <c r="J821" s="18">
        <f>IF($C821&lt;&gt;"",$G821*INDEX(ΣυνδΑθρ!$D$2:$D$96,$F821,1)/INDEX(ΣυνδΑθρ!$J$2:$J$96,$F821,1),IF($D821&lt;&gt;"",$G821*INDEX(Υλικά!$I$3:$I$130,$F821,1)/INDEX(Υλικά!$E$3:$E$130,$F821,1),0))</f>
        <v>0.45</v>
      </c>
      <c r="K821" s="16">
        <f>$H821*Ref!$B$2</f>
        <v>4.8</v>
      </c>
      <c r="L821" s="17">
        <f>$I821*Ref!$B$3</f>
        <v>78</v>
      </c>
      <c r="M821" s="18">
        <f>$J821*Ref!$B$4</f>
        <v>4.05</v>
      </c>
      <c r="N821" s="18">
        <f>IF($C821&lt;&gt;"",0,IF($D821&lt;&gt;"",$G821*INDEX(Υλικά!$J$3:$J$130,$F821,1)/INDEX(Υλικά!$E$3:$E$130,$F821,1),0))</f>
        <v>0</v>
      </c>
      <c r="O821" s="19">
        <f t="shared" si="13"/>
        <v>86.85</v>
      </c>
      <c r="P821" s="3"/>
    </row>
    <row r="822" spans="1:16" x14ac:dyDescent="0.35">
      <c r="A822" s="15">
        <v>44259</v>
      </c>
      <c r="B822" s="7">
        <v>0.34375</v>
      </c>
      <c r="C822" s="3"/>
      <c r="D822" s="3" t="s">
        <v>58</v>
      </c>
      <c r="E822" s="3" t="str">
        <f>IF(C822&lt;&gt;"",INDEX(ΣυνδΑθρ!$I$2:$I$96,MATCH(C822,ΣυνδΑθρ!$A$2:$A$100,0),1),IF(D822&lt;&gt;"",INDEX(Υλικά!$D$3:$D$140,MATCH(D822,Υλικά!$B$3:$B$140,0),1),""))</f>
        <v>gr</v>
      </c>
      <c r="F822" s="10">
        <f>IF(C822&lt;&gt;"",MATCH($C822,ΣυνδΑθρ!$A$2:$A$100,0),IF(D822&lt;&gt;"",MATCH($D822,Υλικά!$B$3:$B$130,0),0))</f>
        <v>12</v>
      </c>
      <c r="G822" s="3">
        <v>250</v>
      </c>
      <c r="H822" s="16">
        <f>IF($C822&lt;&gt;"",$G822*INDEX(ΣυνδΑθρ!$B$2:$B$96,$F822,1)/INDEX(ΣυνδΑθρ!$J$2:$J$96,$F822,1),IF($D822&lt;&gt;"",$G822*INDEX(Υλικά!$G$3:$G$130,$F822,1)/INDEX(Υλικά!$E$3:$E$130,$F822,1),0))</f>
        <v>8.25</v>
      </c>
      <c r="I822" s="17">
        <f>IF($C822&lt;&gt;"",$G822*INDEX(ΣυνδΑθρ!$C$2:$C$100,$F822,1)/INDEX(ΣυνδΑθρ!$J$2:$J$96,$F822,1),IF($D822&lt;&gt;"",$G822*INDEX(Υλικά!$H$3:$H$130,$F822,1)/INDEX(Υλικά!$E$3:$E$130,$F822,1),0))</f>
        <v>11.75</v>
      </c>
      <c r="J822" s="18">
        <f>IF($C822&lt;&gt;"",$G822*INDEX(ΣυνδΑθρ!$D$2:$D$96,$F822,1)/INDEX(ΣυνδΑθρ!$J$2:$J$96,$F822,1),IF($D822&lt;&gt;"",$G822*INDEX(Υλικά!$I$3:$I$130,$F822,1)/INDEX(Υλικά!$E$3:$E$130,$F822,1),0))</f>
        <v>3.75</v>
      </c>
      <c r="K822" s="16">
        <f>$H822*Ref!$B$2</f>
        <v>33</v>
      </c>
      <c r="L822" s="17">
        <f>$I822*Ref!$B$3</f>
        <v>47</v>
      </c>
      <c r="M822" s="18">
        <f>$J822*Ref!$B$4</f>
        <v>33.75</v>
      </c>
      <c r="N822" s="18">
        <f>IF($C822&lt;&gt;"",0,IF($D822&lt;&gt;"",$G822*INDEX(Υλικά!$J$3:$J$130,$F822,1)/INDEX(Υλικά!$E$3:$E$130,$F822,1),0))</f>
        <v>0</v>
      </c>
      <c r="O822" s="19">
        <f t="shared" si="13"/>
        <v>113.75</v>
      </c>
      <c r="P822" s="3"/>
    </row>
    <row r="823" spans="1:16" x14ac:dyDescent="0.35">
      <c r="A823" s="15">
        <v>44259</v>
      </c>
      <c r="B823" s="7">
        <v>0.34375</v>
      </c>
      <c r="C823" s="3"/>
      <c r="D823" s="3" t="s">
        <v>14</v>
      </c>
      <c r="E823" s="3" t="str">
        <f>IF(C823&lt;&gt;"",INDEX(ΣυνδΑθρ!$I$2:$I$96,MATCH(C823,ΣυνδΑθρ!$A$2:$A$100,0),1),IF(D823&lt;&gt;"",INDEX(Υλικά!$D$3:$D$140,MATCH(D823,Υλικά!$B$3:$B$140,0),1),""))</f>
        <v>slc</v>
      </c>
      <c r="F823" s="10">
        <f>IF(C823&lt;&gt;"",MATCH($C823,ΣυνδΑθρ!$A$2:$A$100,0),IF(D823&lt;&gt;"",MATCH($D823,Υλικά!$B$3:$B$130,0),0))</f>
        <v>7</v>
      </c>
      <c r="G823" s="3">
        <v>4</v>
      </c>
      <c r="H823" s="16">
        <f>IF($C823&lt;&gt;"",$G823*INDEX(ΣυνδΑθρ!$B$2:$B$96,$F823,1)/INDEX(ΣυνδΑθρ!$J$2:$J$96,$F823,1),IF($D823&lt;&gt;"",$G823*INDEX(Υλικά!$G$3:$G$130,$F823,1)/INDEX(Υλικά!$E$3:$E$130,$F823,1),0))</f>
        <v>11.2</v>
      </c>
      <c r="I823" s="17">
        <f>IF($C823&lt;&gt;"",$G823*INDEX(ΣυνδΑθρ!$C$2:$C$100,$F823,1)/INDEX(ΣυνδΑθρ!$J$2:$J$96,$F823,1),IF($D823&lt;&gt;"",$G823*INDEX(Υλικά!$H$3:$H$130,$F823,1)/INDEX(Υλικά!$E$3:$E$130,$F823,1),0))</f>
        <v>3.2</v>
      </c>
      <c r="J823" s="18">
        <f>IF($C823&lt;&gt;"",$G823*INDEX(ΣυνδΑθρ!$D$2:$D$96,$F823,1)/INDEX(ΣυνδΑθρ!$J$2:$J$96,$F823,1),IF($D823&lt;&gt;"",$G823*INDEX(Υλικά!$I$3:$I$130,$F823,1)/INDEX(Υλικά!$E$3:$E$130,$F823,1),0))</f>
        <v>1.6</v>
      </c>
      <c r="K823" s="16">
        <f>$H823*Ref!$B$2</f>
        <v>44.8</v>
      </c>
      <c r="L823" s="17">
        <f>$I823*Ref!$B$3</f>
        <v>12.8</v>
      </c>
      <c r="M823" s="18">
        <f>$J823*Ref!$B$4</f>
        <v>14.4</v>
      </c>
      <c r="N823" s="18">
        <f>IF($C823&lt;&gt;"",0,IF($D823&lt;&gt;"",$G823*INDEX(Υλικά!$J$3:$J$130,$F823,1)/INDEX(Υλικά!$E$3:$E$130,$F823,1),0))</f>
        <v>0</v>
      </c>
      <c r="O823" s="19">
        <f t="shared" si="13"/>
        <v>72</v>
      </c>
      <c r="P823" s="3"/>
    </row>
    <row r="824" spans="1:16" x14ac:dyDescent="0.35">
      <c r="A824" s="15">
        <v>44259</v>
      </c>
      <c r="B824" s="7">
        <v>0.34375</v>
      </c>
      <c r="C824" s="3" t="s">
        <v>166</v>
      </c>
      <c r="D824" s="3"/>
      <c r="E824" s="3" t="str">
        <f>IF(C824&lt;&gt;"",INDEX(ΣυνδΑθρ!$I$2:$I$96,MATCH(C824,ΣυνδΑθρ!$A$2:$A$100,0),1),IF(D824&lt;&gt;"",INDEX(Υλικά!$D$3:$D$140,MATCH(D824,Υλικά!$B$3:$B$140,0),1),""))</f>
        <v>gr</v>
      </c>
      <c r="F824" s="10">
        <f>IF(C824&lt;&gt;"",MATCH($C824,ΣυνδΑθρ!$A$2:$A$100,0),IF(D824&lt;&gt;"",MATCH($D824,Υλικά!$B$3:$B$130,0),0))</f>
        <v>19</v>
      </c>
      <c r="G824" s="3">
        <v>100</v>
      </c>
      <c r="H824" s="16">
        <f>IF($C824&lt;&gt;"",$G824*INDEX(ΣυνδΑθρ!$B$2:$B$96,$F824,1)/INDEX(ΣυνδΑθρ!$J$2:$J$96,$F824,1),IF($D824&lt;&gt;"",$G824*INDEX(Υλικά!$G$3:$G$130,$F824,1)/INDEX(Υλικά!$E$3:$E$130,$F824,1),0))</f>
        <v>7.3071428571428569</v>
      </c>
      <c r="I824" s="17">
        <f>IF($C824&lt;&gt;"",$G824*INDEX(ΣυνδΑθρ!$C$2:$C$100,$F824,1)/INDEX(ΣυνδΑθρ!$J$2:$J$96,$F824,1),IF($D824&lt;&gt;"",$G824*INDEX(Υλικά!$H$3:$H$130,$F824,1)/INDEX(Υλικά!$E$3:$E$130,$F824,1),0))</f>
        <v>46.499999999999993</v>
      </c>
      <c r="J824" s="18">
        <f>IF($C824&lt;&gt;"",$G824*INDEX(ΣυνδΑθρ!$D$2:$D$96,$F824,1)/INDEX(ΣυνδΑθρ!$J$2:$J$96,$F824,1),IF($D824&lt;&gt;"",$G824*INDEX(Υλικά!$I$3:$I$130,$F824,1)/INDEX(Υλικά!$E$3:$E$130,$F824,1),0))</f>
        <v>0.83571428571428585</v>
      </c>
      <c r="K824" s="16">
        <f>$H824*Ref!$B$2</f>
        <v>29.228571428571428</v>
      </c>
      <c r="L824" s="17">
        <f>$I824*Ref!$B$3</f>
        <v>185.99999999999997</v>
      </c>
      <c r="M824" s="18">
        <f>$J824*Ref!$B$4</f>
        <v>7.5214285714285722</v>
      </c>
      <c r="N824" s="18">
        <f>IF($C824&lt;&gt;"",0,IF($D824&lt;&gt;"",$G824*INDEX(Υλικά!$J$3:$J$130,$F824,1)/INDEX(Υλικά!$E$3:$E$130,$F824,1),0))</f>
        <v>0</v>
      </c>
      <c r="O824" s="19">
        <f t="shared" si="13"/>
        <v>222.74999999999997</v>
      </c>
      <c r="P824" s="3"/>
    </row>
    <row r="825" spans="1:16" x14ac:dyDescent="0.35">
      <c r="A825" s="15">
        <v>44259</v>
      </c>
      <c r="B825" s="7">
        <v>0.60416666666666663</v>
      </c>
      <c r="C825" s="3"/>
      <c r="D825" s="3" t="s">
        <v>148</v>
      </c>
      <c r="E825" s="3" t="str">
        <f>IF(C825&lt;&gt;"",INDEX(ΣυνδΑθρ!$I$2:$I$96,MATCH(C825,ΣυνδΑθρ!$A$2:$A$100,0),1),IF(D825&lt;&gt;"",INDEX(Υλικά!$D$3:$D$140,MATCH(D825,Υλικά!$B$3:$B$140,0),1),""))</f>
        <v>gr</v>
      </c>
      <c r="F825" s="10">
        <f>IF(C825&lt;&gt;"",MATCH($C825,ΣυνδΑθρ!$A$2:$A$100,0),IF(D825&lt;&gt;"",MATCH($D825,Υλικά!$B$3:$B$130,0),0))</f>
        <v>59</v>
      </c>
      <c r="G825" s="3">
        <v>200</v>
      </c>
      <c r="H825" s="16">
        <f>IF($C825&lt;&gt;"",$G825*INDEX(ΣυνδΑθρ!$B$2:$B$96,$F825,1)/INDEX(ΣυνδΑθρ!$J$2:$J$96,$F825,1),IF($D825&lt;&gt;"",$G825*INDEX(Υλικά!$G$3:$G$130,$F825,1)/INDEX(Υλικά!$E$3:$E$130,$F825,1),0))</f>
        <v>2.6</v>
      </c>
      <c r="I825" s="17">
        <f>IF($C825&lt;&gt;"",$G825*INDEX(ΣυνδΑθρ!$C$2:$C$100,$F825,1)/INDEX(ΣυνδΑθρ!$J$2:$J$96,$F825,1),IF($D825&lt;&gt;"",$G825*INDEX(Υλικά!$H$3:$H$130,$F825,1)/INDEX(Υλικά!$E$3:$E$130,$F825,1),0))</f>
        <v>12</v>
      </c>
      <c r="J825" s="18">
        <f>IF($C825&lt;&gt;"",$G825*INDEX(ΣυνδΑθρ!$D$2:$D$96,$F825,1)/INDEX(ΣυνδΑθρ!$J$2:$J$96,$F825,1),IF($D825&lt;&gt;"",$G825*INDEX(Υλικά!$I$3:$I$130,$F825,1)/INDEX(Υλικά!$E$3:$E$130,$F825,1),0))</f>
        <v>0</v>
      </c>
      <c r="K825" s="16">
        <f>$H825*Ref!$B$2</f>
        <v>10.4</v>
      </c>
      <c r="L825" s="17">
        <f>$I825*Ref!$B$3</f>
        <v>48</v>
      </c>
      <c r="M825" s="18">
        <f>$J825*Ref!$B$4</f>
        <v>0</v>
      </c>
      <c r="N825" s="18">
        <f>IF($C825&lt;&gt;"",0,IF($D825&lt;&gt;"",$G825*INDEX(Υλικά!$J$3:$J$130,$F825,1)/INDEX(Υλικά!$E$3:$E$130,$F825,1),0))</f>
        <v>0</v>
      </c>
      <c r="O825" s="19">
        <f t="shared" si="13"/>
        <v>58.4</v>
      </c>
      <c r="P825" s="3"/>
    </row>
    <row r="826" spans="1:16" x14ac:dyDescent="0.35">
      <c r="A826" s="15">
        <v>44259</v>
      </c>
      <c r="B826" s="7">
        <v>0.60416666666666663</v>
      </c>
      <c r="C826" s="3"/>
      <c r="D826" s="3" t="s">
        <v>8</v>
      </c>
      <c r="E826" s="3" t="str">
        <f>IF(C826&lt;&gt;"",INDEX(ΣυνδΑθρ!$I$2:$I$96,MATCH(C826,ΣυνδΑθρ!$A$2:$A$100,0),1),IF(D826&lt;&gt;"",INDEX(Υλικά!$D$3:$D$140,MATCH(D826,Υλικά!$B$3:$B$140,0),1),""))</f>
        <v>gr</v>
      </c>
      <c r="F826" s="10">
        <f>IF(C826&lt;&gt;"",MATCH($C826,ΣυνδΑθρ!$A$2:$A$100,0),IF(D826&lt;&gt;"",MATCH($D826,Υλικά!$B$3:$B$130,0),0))</f>
        <v>3</v>
      </c>
      <c r="G826" s="3">
        <v>10</v>
      </c>
      <c r="H826" s="16">
        <f>IF($C826&lt;&gt;"",$G826*INDEX(ΣυνδΑθρ!$B$2:$B$96,$F826,1)/INDEX(ΣυνδΑθρ!$J$2:$J$96,$F826,1),IF($D826&lt;&gt;"",$G826*INDEX(Υλικά!$G$3:$G$130,$F826,1)/INDEX(Υλικά!$E$3:$E$130,$F826,1),0))</f>
        <v>0</v>
      </c>
      <c r="I826" s="17">
        <f>IF($C826&lt;&gt;"",$G826*INDEX(ΣυνδΑθρ!$C$2:$C$100,$F826,1)/INDEX(ΣυνδΑθρ!$J$2:$J$96,$F826,1),IF($D826&lt;&gt;"",$G826*INDEX(Υλικά!$H$3:$H$130,$F826,1)/INDEX(Υλικά!$E$3:$E$130,$F826,1),0))</f>
        <v>0</v>
      </c>
      <c r="J826" s="18">
        <f>IF($C826&lt;&gt;"",$G826*INDEX(ΣυνδΑθρ!$D$2:$D$96,$F826,1)/INDEX(ΣυνδΑθρ!$J$2:$J$96,$F826,1),IF($D826&lt;&gt;"",$G826*INDEX(Υλικά!$I$3:$I$130,$F826,1)/INDEX(Υλικά!$E$3:$E$130,$F826,1),0))</f>
        <v>9.33</v>
      </c>
      <c r="K826" s="16">
        <f>$H826*Ref!$B$2</f>
        <v>0</v>
      </c>
      <c r="L826" s="17">
        <f>$I826*Ref!$B$3</f>
        <v>0</v>
      </c>
      <c r="M826" s="18">
        <f>$J826*Ref!$B$4</f>
        <v>83.97</v>
      </c>
      <c r="N826" s="18">
        <f>IF($C826&lt;&gt;"",0,IF($D826&lt;&gt;"",$G826*INDEX(Υλικά!$J$3:$J$130,$F826,1)/INDEX(Υλικά!$E$3:$E$130,$F826,1),0))</f>
        <v>0</v>
      </c>
      <c r="O826" s="19">
        <f t="shared" si="13"/>
        <v>83.97</v>
      </c>
      <c r="P826" s="3"/>
    </row>
    <row r="827" spans="1:16" x14ac:dyDescent="0.35">
      <c r="A827" s="15">
        <v>44259</v>
      </c>
      <c r="B827" s="7">
        <v>0.60416666666666696</v>
      </c>
      <c r="C827" s="3"/>
      <c r="D827" s="3" t="s">
        <v>221</v>
      </c>
      <c r="E827" s="3" t="str">
        <f>IF(C827&lt;&gt;"",INDEX(ΣυνδΑθρ!$I$2:$I$96,MATCH(C827,ΣυνδΑθρ!$A$2:$A$100,0),1),IF(D827&lt;&gt;"",INDEX(Υλικά!$D$3:$D$140,MATCH(D827,Υλικά!$B$3:$B$140,0),1),""))</f>
        <v>gr</v>
      </c>
      <c r="F827" s="10">
        <f>IF(C827&lt;&gt;"",MATCH($C827,ΣυνδΑθρ!$A$2:$A$100,0),IF(D827&lt;&gt;"",MATCH($D827,Υλικά!$B$3:$B$130,0),0))</f>
        <v>99</v>
      </c>
      <c r="G827" s="3">
        <v>250</v>
      </c>
      <c r="H827" s="16">
        <f>IF($C827&lt;&gt;"",$G827*INDEX(ΣυνδΑθρ!$B$2:$B$96,$F827,1)/INDEX(ΣυνδΑθρ!$J$2:$J$96,$F827,1),IF($D827&lt;&gt;"",$G827*INDEX(Υλικά!$G$3:$G$130,$F827,1)/INDEX(Υλικά!$E$3:$E$130,$F827,1),0))</f>
        <v>70</v>
      </c>
      <c r="I827" s="17">
        <f>IF($C827&lt;&gt;"",$G827*INDEX(ΣυνδΑθρ!$C$2:$C$100,$F827,1)/INDEX(ΣυνδΑθρ!$J$2:$J$96,$F827,1),IF($D827&lt;&gt;"",$G827*INDEX(Υλικά!$H$3:$H$130,$F827,1)/INDEX(Υλικά!$E$3:$E$130,$F827,1),0))</f>
        <v>0</v>
      </c>
      <c r="J827" s="18">
        <f>IF($C827&lt;&gt;"",$G827*INDEX(ΣυνδΑθρ!$D$2:$D$96,$F827,1)/INDEX(ΣυνδΑθρ!$J$2:$J$96,$F827,1),IF($D827&lt;&gt;"",$G827*INDEX(Υλικά!$I$3:$I$130,$F827,1)/INDEX(Υλικά!$E$3:$E$130,$F827,1),0))</f>
        <v>3.25</v>
      </c>
      <c r="K827" s="16">
        <f>$H827*Ref!$B$2</f>
        <v>280</v>
      </c>
      <c r="L827" s="17">
        <f>$I827*Ref!$B$3</f>
        <v>0</v>
      </c>
      <c r="M827" s="18">
        <f>$J827*Ref!$B$4</f>
        <v>29.25</v>
      </c>
      <c r="N827" s="18">
        <f>IF($C827&lt;&gt;"",0,IF($D827&lt;&gt;"",$G827*INDEX(Υλικά!$J$3:$J$130,$F827,1)/INDEX(Υλικά!$E$3:$E$130,$F827,1),0))</f>
        <v>0</v>
      </c>
      <c r="O827" s="19">
        <f t="shared" si="13"/>
        <v>309.25</v>
      </c>
      <c r="P827" s="3"/>
    </row>
    <row r="828" spans="1:16" x14ac:dyDescent="0.35">
      <c r="A828" s="15">
        <v>44259</v>
      </c>
      <c r="B828" s="7">
        <v>0.64583333333333337</v>
      </c>
      <c r="C828" s="3" t="s">
        <v>216</v>
      </c>
      <c r="D828" s="3"/>
      <c r="E828" s="3" t="str">
        <f>IF(C828&lt;&gt;"",INDEX(ΣυνδΑθρ!$I$2:$I$96,MATCH(C828,ΣυνδΑθρ!$A$2:$A$100,0),1),IF(D828&lt;&gt;"",INDEX(Υλικά!$D$3:$D$140,MATCH(D828,Υλικά!$B$3:$B$140,0),1),""))</f>
        <v>gr</v>
      </c>
      <c r="F828" s="10">
        <f>IF(C828&lt;&gt;"",MATCH($C828,ΣυνδΑθρ!$A$2:$A$100,0),IF(D828&lt;&gt;"",MATCH($D828,Υλικά!$B$3:$B$130,0),0))</f>
        <v>36</v>
      </c>
      <c r="G828" s="3">
        <v>50</v>
      </c>
      <c r="H828" s="16">
        <f>IF($C828&lt;&gt;"",$G828*INDEX(ΣυνδΑθρ!$B$2:$B$96,$F828,1)/INDEX(ΣυνδΑθρ!$J$2:$J$96,$F828,1),IF($D828&lt;&gt;"",$G828*INDEX(Υλικά!$G$3:$G$130,$F828,1)/INDEX(Υλικά!$E$3:$E$130,$F828,1),0))</f>
        <v>4.1926190476190479</v>
      </c>
      <c r="I828" s="17">
        <f>IF($C828&lt;&gt;"",$G828*INDEX(ΣυνδΑθρ!$C$2:$C$100,$F828,1)/INDEX(ΣυνδΑθρ!$J$2:$J$96,$F828,1),IF($D828&lt;&gt;"",$G828*INDEX(Υλικά!$H$3:$H$130,$F828,1)/INDEX(Υλικά!$E$3:$E$130,$F828,1),0))</f>
        <v>18.843095238095241</v>
      </c>
      <c r="J828" s="18">
        <f>IF($C828&lt;&gt;"",$G828*INDEX(ΣυνδΑθρ!$D$2:$D$96,$F828,1)/INDEX(ΣυνδΑθρ!$J$2:$J$96,$F828,1),IF($D828&lt;&gt;"",$G828*INDEX(Υλικά!$I$3:$I$130,$F828,1)/INDEX(Υλικά!$E$3:$E$130,$F828,1),0))</f>
        <v>4.2185714285714289</v>
      </c>
      <c r="K828" s="16">
        <f>$H828*Ref!$B$2</f>
        <v>16.770476190476192</v>
      </c>
      <c r="L828" s="17">
        <f>$I828*Ref!$B$3</f>
        <v>75.372380952380965</v>
      </c>
      <c r="M828" s="18">
        <f>$J828*Ref!$B$4</f>
        <v>37.967142857142861</v>
      </c>
      <c r="N828" s="18">
        <f>IF($C828&lt;&gt;"",0,IF($D828&lt;&gt;"",$G828*INDEX(Υλικά!$J$3:$J$130,$F828,1)/INDEX(Υλικά!$E$3:$E$130,$F828,1),0))</f>
        <v>0</v>
      </c>
      <c r="O828" s="19">
        <f t="shared" si="13"/>
        <v>130.11000000000001</v>
      </c>
      <c r="P828" s="3"/>
    </row>
    <row r="829" spans="1:16" x14ac:dyDescent="0.35">
      <c r="A829" s="15">
        <v>44259</v>
      </c>
      <c r="B829" s="7">
        <v>0.79166666666666663</v>
      </c>
      <c r="C829" s="3"/>
      <c r="D829" s="3" t="s">
        <v>220</v>
      </c>
      <c r="E829" s="3" t="str">
        <f>IF(C829&lt;&gt;"",INDEX(ΣυνδΑθρ!$I$2:$I$96,MATCH(C829,ΣυνδΑθρ!$A$2:$A$100,0),1),IF(D829&lt;&gt;"",INDEX(Υλικά!$D$3:$D$140,MATCH(D829,Υλικά!$B$3:$B$140,0),1),""))</f>
        <v>gr</v>
      </c>
      <c r="F829" s="10">
        <f>IF(C829&lt;&gt;"",MATCH($C829,ΣυνδΑθρ!$A$2:$A$100,0),IF(D829&lt;&gt;"",MATCH($D829,Υλικά!$B$3:$B$130,0),0))</f>
        <v>98</v>
      </c>
      <c r="G829" s="3">
        <v>50</v>
      </c>
      <c r="H829" s="16">
        <f>IF($C829&lt;&gt;"",$G829*INDEX(ΣυνδΑθρ!$B$2:$B$96,$F829,1)/INDEX(ΣυνδΑθρ!$J$2:$J$96,$F829,1),IF($D829&lt;&gt;"",$G829*INDEX(Υλικά!$G$3:$G$130,$F829,1)/INDEX(Υλικά!$E$3:$E$130,$F829,1),0))</f>
        <v>5.5</v>
      </c>
      <c r="I829" s="17">
        <f>IF($C829&lt;&gt;"",$G829*INDEX(ΣυνδΑθρ!$C$2:$C$100,$F829,1)/INDEX(ΣυνδΑθρ!$J$2:$J$96,$F829,1),IF($D829&lt;&gt;"",$G829*INDEX(Υλικά!$H$3:$H$130,$F829,1)/INDEX(Υλικά!$E$3:$E$130,$F829,1),0))</f>
        <v>2</v>
      </c>
      <c r="J829" s="18">
        <f>IF($C829&lt;&gt;"",$G829*INDEX(ΣυνδΑθρ!$D$2:$D$96,$F829,1)/INDEX(ΣυνδΑθρ!$J$2:$J$96,$F829,1),IF($D829&lt;&gt;"",$G829*INDEX(Υλικά!$I$3:$I$130,$F829,1)/INDEX(Υλικά!$E$3:$E$130,$F829,1),0))</f>
        <v>2</v>
      </c>
      <c r="K829" s="16">
        <f>$H829*Ref!$B$2</f>
        <v>22</v>
      </c>
      <c r="L829" s="17">
        <f>$I829*Ref!$B$3</f>
        <v>8</v>
      </c>
      <c r="M829" s="18">
        <f>$J829*Ref!$B$4</f>
        <v>18</v>
      </c>
      <c r="N829" s="18">
        <f>IF($C829&lt;&gt;"",0,IF($D829&lt;&gt;"",$G829*INDEX(Υλικά!$J$3:$J$130,$F829,1)/INDEX(Υλικά!$E$3:$E$130,$F829,1),0))</f>
        <v>0</v>
      </c>
      <c r="O829" s="19">
        <f t="shared" si="13"/>
        <v>48</v>
      </c>
      <c r="P829" s="3"/>
    </row>
    <row r="830" spans="1:16" x14ac:dyDescent="0.35">
      <c r="A830" s="15">
        <v>44259</v>
      </c>
      <c r="B830" s="7">
        <v>0.83333333333333337</v>
      </c>
      <c r="C830" s="3"/>
      <c r="D830" s="3" t="s">
        <v>222</v>
      </c>
      <c r="E830" s="3" t="str">
        <f>IF(C830&lt;&gt;"",INDEX(ΣυνδΑθρ!$I$2:$I$96,MATCH(C830,ΣυνδΑθρ!$A$2:$A$100,0),1),IF(D830&lt;&gt;"",INDEX(Υλικά!$D$3:$D$140,MATCH(D830,Υλικά!$B$3:$B$140,0),1),""))</f>
        <v>gr</v>
      </c>
      <c r="F830" s="10">
        <f>IF(C830&lt;&gt;"",MATCH($C830,ΣυνδΑθρ!$A$2:$A$100,0),IF(D830&lt;&gt;"",MATCH($D830,Υλικά!$B$3:$B$130,0),0))</f>
        <v>100</v>
      </c>
      <c r="G830" s="3">
        <v>65</v>
      </c>
      <c r="H830" s="16">
        <f>IF($C830&lt;&gt;"",$G830*INDEX(ΣυνδΑθρ!$B$2:$B$96,$F830,1)/INDEX(ΣυνδΑθρ!$J$2:$J$96,$F830,1),IF($D830&lt;&gt;"",$G830*INDEX(Υλικά!$G$3:$G$130,$F830,1)/INDEX(Υλικά!$E$3:$E$130,$F830,1),0))</f>
        <v>9.5549999999999997</v>
      </c>
      <c r="I830" s="17">
        <f>IF($C830&lt;&gt;"",$G830*INDEX(ΣυνδΑθρ!$C$2:$C$100,$F830,1)/INDEX(ΣυνδΑθρ!$J$2:$J$96,$F830,1),IF($D830&lt;&gt;"",$G830*INDEX(Υλικά!$H$3:$H$130,$F830,1)/INDEX(Υλικά!$E$3:$E$130,$F830,1),0))</f>
        <v>1.7549999999999999</v>
      </c>
      <c r="J830" s="18">
        <f>IF($C830&lt;&gt;"",$G830*INDEX(ΣυνδΑθρ!$D$2:$D$96,$F830,1)/INDEX(ΣυνδΑθρ!$J$2:$J$96,$F830,1),IF($D830&lt;&gt;"",$G830*INDEX(Υλικά!$I$3:$I$130,$F830,1)/INDEX(Υλικά!$E$3:$E$130,$F830,1),0))</f>
        <v>15.73</v>
      </c>
      <c r="K830" s="16">
        <f>$H830*Ref!$B$2</f>
        <v>38.22</v>
      </c>
      <c r="L830" s="17">
        <f>$I830*Ref!$B$3</f>
        <v>7.02</v>
      </c>
      <c r="M830" s="18">
        <f>$J830*Ref!$B$4</f>
        <v>141.57</v>
      </c>
      <c r="N830" s="18">
        <f>IF($C830&lt;&gt;"",0,IF($D830&lt;&gt;"",$G830*INDEX(Υλικά!$J$3:$J$130,$F830,1)/INDEX(Υλικά!$E$3:$E$130,$F830,1),0))</f>
        <v>0</v>
      </c>
      <c r="O830" s="19">
        <f t="shared" si="13"/>
        <v>186.81</v>
      </c>
      <c r="P830" s="3"/>
    </row>
    <row r="831" spans="1:16" x14ac:dyDescent="0.35">
      <c r="A831" s="15">
        <v>44259</v>
      </c>
      <c r="B831" s="7">
        <v>0.83333333333333337</v>
      </c>
      <c r="C831" s="3" t="s">
        <v>166</v>
      </c>
      <c r="D831" s="3"/>
      <c r="E831" s="3" t="str">
        <f>IF(C831&lt;&gt;"",INDEX(ΣυνδΑθρ!$I$2:$I$96,MATCH(C831,ΣυνδΑθρ!$A$2:$A$100,0),1),IF(D831&lt;&gt;"",INDEX(Υλικά!$D$3:$D$140,MATCH(D831,Υλικά!$B$3:$B$140,0),1),""))</f>
        <v>gr</v>
      </c>
      <c r="F831" s="10">
        <f>IF(C831&lt;&gt;"",MATCH($C831,ΣυνδΑθρ!$A$2:$A$100,0),IF(D831&lt;&gt;"",MATCH($D831,Υλικά!$B$3:$B$130,0),0))</f>
        <v>19</v>
      </c>
      <c r="G831" s="3">
        <v>130</v>
      </c>
      <c r="H831" s="16">
        <f>IF($C831&lt;&gt;"",$G831*INDEX(ΣυνδΑθρ!$B$2:$B$96,$F831,1)/INDEX(ΣυνδΑθρ!$J$2:$J$96,$F831,1),IF($D831&lt;&gt;"",$G831*INDEX(Υλικά!$G$3:$G$130,$F831,1)/INDEX(Υλικά!$E$3:$E$130,$F831,1),0))</f>
        <v>9.4992857142857137</v>
      </c>
      <c r="I831" s="17">
        <f>IF($C831&lt;&gt;"",$G831*INDEX(ΣυνδΑθρ!$C$2:$C$100,$F831,1)/INDEX(ΣυνδΑθρ!$J$2:$J$96,$F831,1),IF($D831&lt;&gt;"",$G831*INDEX(Υλικά!$H$3:$H$130,$F831,1)/INDEX(Υλικά!$E$3:$E$130,$F831,1),0))</f>
        <v>60.449999999999989</v>
      </c>
      <c r="J831" s="18">
        <f>IF($C831&lt;&gt;"",$G831*INDEX(ΣυνδΑθρ!$D$2:$D$96,$F831,1)/INDEX(ΣυνδΑθρ!$J$2:$J$96,$F831,1),IF($D831&lt;&gt;"",$G831*INDEX(Υλικά!$I$3:$I$130,$F831,1)/INDEX(Υλικά!$E$3:$E$130,$F831,1),0))</f>
        <v>1.0864285714285715</v>
      </c>
      <c r="K831" s="16">
        <f>$H831*Ref!$B$2</f>
        <v>37.997142857142855</v>
      </c>
      <c r="L831" s="17">
        <f>$I831*Ref!$B$3</f>
        <v>241.79999999999995</v>
      </c>
      <c r="M831" s="18">
        <f>$J831*Ref!$B$4</f>
        <v>9.7778571428571439</v>
      </c>
      <c r="N831" s="18">
        <f>IF($C831&lt;&gt;"",0,IF($D831&lt;&gt;"",$G831*INDEX(Υλικά!$J$3:$J$130,$F831,1)/INDEX(Υλικά!$E$3:$E$130,$F831,1),0))</f>
        <v>0</v>
      </c>
      <c r="O831" s="19">
        <f t="shared" si="13"/>
        <v>289.57499999999999</v>
      </c>
      <c r="P831" s="3"/>
    </row>
    <row r="832" spans="1:16" x14ac:dyDescent="0.35">
      <c r="A832" s="15">
        <v>44259</v>
      </c>
      <c r="B832" s="7">
        <v>0.91666666666666663</v>
      </c>
      <c r="C832" s="3"/>
      <c r="D832" s="3" t="s">
        <v>153</v>
      </c>
      <c r="E832" s="3" t="str">
        <f>IF(C832&lt;&gt;"",INDEX(ΣυνδΑθρ!$I$2:$I$96,MATCH(C832,ΣυνδΑθρ!$A$2:$A$100,0),1),IF(D832&lt;&gt;"",INDEX(Υλικά!$D$3:$D$140,MATCH(D832,Υλικά!$B$3:$B$140,0),1),""))</f>
        <v>gr</v>
      </c>
      <c r="F832" s="10">
        <f>IF(C832&lt;&gt;"",MATCH($C832,ΣυνδΑθρ!$A$2:$A$100,0),IF(D832&lt;&gt;"",MATCH($D832,Υλικά!$B$3:$B$130,0),0))</f>
        <v>61</v>
      </c>
      <c r="G832" s="3">
        <v>150</v>
      </c>
      <c r="H832" s="16">
        <f>IF($C832&lt;&gt;"",$G832*INDEX(ΣυνδΑθρ!$B$2:$B$96,$F832,1)/INDEX(ΣυνδΑθρ!$J$2:$J$96,$F832,1),IF($D832&lt;&gt;"",$G832*INDEX(Υλικά!$G$3:$G$130,$F832,1)/INDEX(Υλικά!$E$3:$E$130,$F832,1),0))</f>
        <v>1.2</v>
      </c>
      <c r="I832" s="17">
        <f>IF($C832&lt;&gt;"",$G832*INDEX(ΣυνδΑθρ!$C$2:$C$100,$F832,1)/INDEX(ΣυνδΑθρ!$J$2:$J$96,$F832,1),IF($D832&lt;&gt;"",$G832*INDEX(Υλικά!$H$3:$H$130,$F832,1)/INDEX(Υλικά!$E$3:$E$130,$F832,1),0))</f>
        <v>19.5</v>
      </c>
      <c r="J832" s="18">
        <f>IF($C832&lt;&gt;"",$G832*INDEX(ΣυνδΑθρ!$D$2:$D$96,$F832,1)/INDEX(ΣυνδΑθρ!$J$2:$J$96,$F832,1),IF($D832&lt;&gt;"",$G832*INDEX(Υλικά!$I$3:$I$130,$F832,1)/INDEX(Υλικά!$E$3:$E$130,$F832,1),0))</f>
        <v>0.45</v>
      </c>
      <c r="K832" s="16">
        <f>$H832*Ref!$B$2</f>
        <v>4.8</v>
      </c>
      <c r="L832" s="17">
        <f>$I832*Ref!$B$3</f>
        <v>78</v>
      </c>
      <c r="M832" s="18">
        <f>$J832*Ref!$B$4</f>
        <v>4.05</v>
      </c>
      <c r="N832" s="18">
        <f>IF($C832&lt;&gt;"",0,IF($D832&lt;&gt;"",$G832*INDEX(Υλικά!$J$3:$J$130,$F832,1)/INDEX(Υλικά!$E$3:$E$130,$F832,1),0))</f>
        <v>0</v>
      </c>
      <c r="O832" s="19">
        <f t="shared" si="13"/>
        <v>86.85</v>
      </c>
      <c r="P832" s="3"/>
    </row>
    <row r="833" spans="1:16" x14ac:dyDescent="0.35">
      <c r="A833" s="15">
        <v>44260</v>
      </c>
      <c r="B833" s="7">
        <v>0.34375</v>
      </c>
      <c r="C833" s="3"/>
      <c r="D833" s="3" t="s">
        <v>58</v>
      </c>
      <c r="E833" s="3" t="str">
        <f>IF(C833&lt;&gt;"",INDEX(ΣυνδΑθρ!$I$2:$I$96,MATCH(C833,ΣυνδΑθρ!$A$2:$A$100,0),1),IF(D833&lt;&gt;"",INDEX(Υλικά!$D$3:$D$140,MATCH(D833,Υλικά!$B$3:$B$140,0),1),""))</f>
        <v>gr</v>
      </c>
      <c r="F833" s="10">
        <f>IF(C833&lt;&gt;"",MATCH($C833,ΣυνδΑθρ!$A$2:$A$100,0),IF(D833&lt;&gt;"",MATCH($D833,Υλικά!$B$3:$B$130,0),0))</f>
        <v>12</v>
      </c>
      <c r="G833" s="3">
        <v>250</v>
      </c>
      <c r="H833" s="16">
        <f>IF($C833&lt;&gt;"",$G833*INDEX(ΣυνδΑθρ!$B$2:$B$96,$F833,1)/INDEX(ΣυνδΑθρ!$J$2:$J$96,$F833,1),IF($D833&lt;&gt;"",$G833*INDEX(Υλικά!$G$3:$G$130,$F833,1)/INDEX(Υλικά!$E$3:$E$130,$F833,1),0))</f>
        <v>8.25</v>
      </c>
      <c r="I833" s="17">
        <f>IF($C833&lt;&gt;"",$G833*INDEX(ΣυνδΑθρ!$C$2:$C$100,$F833,1)/INDEX(ΣυνδΑθρ!$J$2:$J$96,$F833,1),IF($D833&lt;&gt;"",$G833*INDEX(Υλικά!$H$3:$H$130,$F833,1)/INDEX(Υλικά!$E$3:$E$130,$F833,1),0))</f>
        <v>11.75</v>
      </c>
      <c r="J833" s="18">
        <f>IF($C833&lt;&gt;"",$G833*INDEX(ΣυνδΑθρ!$D$2:$D$96,$F833,1)/INDEX(ΣυνδΑθρ!$J$2:$J$96,$F833,1),IF($D833&lt;&gt;"",$G833*INDEX(Υλικά!$I$3:$I$130,$F833,1)/INDEX(Υλικά!$E$3:$E$130,$F833,1),0))</f>
        <v>3.75</v>
      </c>
      <c r="K833" s="16">
        <f>$H833*Ref!$B$2</f>
        <v>33</v>
      </c>
      <c r="L833" s="17">
        <f>$I833*Ref!$B$3</f>
        <v>47</v>
      </c>
      <c r="M833" s="18">
        <f>$J833*Ref!$B$4</f>
        <v>33.75</v>
      </c>
      <c r="N833" s="18">
        <f>IF($C833&lt;&gt;"",0,IF($D833&lt;&gt;"",$G833*INDEX(Υλικά!$J$3:$J$130,$F833,1)/INDEX(Υλικά!$E$3:$E$130,$F833,1),0))</f>
        <v>0</v>
      </c>
      <c r="O833" s="19">
        <f t="shared" si="13"/>
        <v>113.75</v>
      </c>
      <c r="P833" s="3"/>
    </row>
    <row r="834" spans="1:16" x14ac:dyDescent="0.35">
      <c r="A834" s="15">
        <v>44260</v>
      </c>
      <c r="B834" s="7">
        <v>0.34375</v>
      </c>
      <c r="C834" s="3"/>
      <c r="D834" s="3" t="s">
        <v>14</v>
      </c>
      <c r="E834" s="3" t="str">
        <f>IF(C834&lt;&gt;"",INDEX(ΣυνδΑθρ!$I$2:$I$96,MATCH(C834,ΣυνδΑθρ!$A$2:$A$100,0),1),IF(D834&lt;&gt;"",INDEX(Υλικά!$D$3:$D$140,MATCH(D834,Υλικά!$B$3:$B$140,0),1),""))</f>
        <v>slc</v>
      </c>
      <c r="F834" s="10">
        <f>IF(C834&lt;&gt;"",MATCH($C834,ΣυνδΑθρ!$A$2:$A$100,0),IF(D834&lt;&gt;"",MATCH($D834,Υλικά!$B$3:$B$130,0),0))</f>
        <v>7</v>
      </c>
      <c r="G834" s="3">
        <v>4</v>
      </c>
      <c r="H834" s="16">
        <f>IF($C834&lt;&gt;"",$G834*INDEX(ΣυνδΑθρ!$B$2:$B$96,$F834,1)/INDEX(ΣυνδΑθρ!$J$2:$J$96,$F834,1),IF($D834&lt;&gt;"",$G834*INDEX(Υλικά!$G$3:$G$130,$F834,1)/INDEX(Υλικά!$E$3:$E$130,$F834,1),0))</f>
        <v>11.2</v>
      </c>
      <c r="I834" s="17">
        <f>IF($C834&lt;&gt;"",$G834*INDEX(ΣυνδΑθρ!$C$2:$C$100,$F834,1)/INDEX(ΣυνδΑθρ!$J$2:$J$96,$F834,1),IF($D834&lt;&gt;"",$G834*INDEX(Υλικά!$H$3:$H$130,$F834,1)/INDEX(Υλικά!$E$3:$E$130,$F834,1),0))</f>
        <v>3.2</v>
      </c>
      <c r="J834" s="18">
        <f>IF($C834&lt;&gt;"",$G834*INDEX(ΣυνδΑθρ!$D$2:$D$96,$F834,1)/INDEX(ΣυνδΑθρ!$J$2:$J$96,$F834,1),IF($D834&lt;&gt;"",$G834*INDEX(Υλικά!$I$3:$I$130,$F834,1)/INDEX(Υλικά!$E$3:$E$130,$F834,1),0))</f>
        <v>1.6</v>
      </c>
      <c r="K834" s="16">
        <f>$H834*Ref!$B$2</f>
        <v>44.8</v>
      </c>
      <c r="L834" s="17">
        <f>$I834*Ref!$B$3</f>
        <v>12.8</v>
      </c>
      <c r="M834" s="18">
        <f>$J834*Ref!$B$4</f>
        <v>14.4</v>
      </c>
      <c r="N834" s="18">
        <f>IF($C834&lt;&gt;"",0,IF($D834&lt;&gt;"",$G834*INDEX(Υλικά!$J$3:$J$130,$F834,1)/INDEX(Υλικά!$E$3:$E$130,$F834,1),0))</f>
        <v>0</v>
      </c>
      <c r="O834" s="19">
        <f t="shared" si="13"/>
        <v>72</v>
      </c>
      <c r="P834" s="3"/>
    </row>
    <row r="835" spans="1:16" x14ac:dyDescent="0.35">
      <c r="A835" s="15">
        <v>44260</v>
      </c>
      <c r="B835" s="7">
        <v>0.34375</v>
      </c>
      <c r="C835" s="3" t="s">
        <v>166</v>
      </c>
      <c r="D835" s="3"/>
      <c r="E835" s="3" t="str">
        <f>IF(C835&lt;&gt;"",INDEX(ΣυνδΑθρ!$I$2:$I$96,MATCH(C835,ΣυνδΑθρ!$A$2:$A$100,0),1),IF(D835&lt;&gt;"",INDEX(Υλικά!$D$3:$D$140,MATCH(D835,Υλικά!$B$3:$B$140,0),1),""))</f>
        <v>gr</v>
      </c>
      <c r="F835" s="10">
        <f>IF(C835&lt;&gt;"",MATCH($C835,ΣυνδΑθρ!$A$2:$A$100,0),IF(D835&lt;&gt;"",MATCH($D835,Υλικά!$B$3:$B$130,0),0))</f>
        <v>19</v>
      </c>
      <c r="G835" s="3">
        <v>80</v>
      </c>
      <c r="H835" s="16">
        <f>IF($C835&lt;&gt;"",$G835*INDEX(ΣυνδΑθρ!$B$2:$B$96,$F835,1)/INDEX(ΣυνδΑθρ!$J$2:$J$96,$F835,1),IF($D835&lt;&gt;"",$G835*INDEX(Υλικά!$G$3:$G$130,$F835,1)/INDEX(Υλικά!$E$3:$E$130,$F835,1),0))</f>
        <v>5.8457142857142861</v>
      </c>
      <c r="I835" s="17">
        <f>IF($C835&lt;&gt;"",$G835*INDEX(ΣυνδΑθρ!$C$2:$C$100,$F835,1)/INDEX(ΣυνδΑθρ!$J$2:$J$96,$F835,1),IF($D835&lt;&gt;"",$G835*INDEX(Υλικά!$H$3:$H$130,$F835,1)/INDEX(Υλικά!$E$3:$E$130,$F835,1),0))</f>
        <v>37.199999999999996</v>
      </c>
      <c r="J835" s="18">
        <f>IF($C835&lt;&gt;"",$G835*INDEX(ΣυνδΑθρ!$D$2:$D$96,$F835,1)/INDEX(ΣυνδΑθρ!$J$2:$J$96,$F835,1),IF($D835&lt;&gt;"",$G835*INDEX(Υλικά!$I$3:$I$130,$F835,1)/INDEX(Υλικά!$E$3:$E$130,$F835,1),0))</f>
        <v>0.66857142857142871</v>
      </c>
      <c r="K835" s="16">
        <f>$H835*Ref!$B$2</f>
        <v>23.382857142857144</v>
      </c>
      <c r="L835" s="17">
        <f>$I835*Ref!$B$3</f>
        <v>148.79999999999998</v>
      </c>
      <c r="M835" s="18">
        <f>$J835*Ref!$B$4</f>
        <v>6.0171428571428587</v>
      </c>
      <c r="N835" s="18">
        <f>IF($C835&lt;&gt;"",0,IF($D835&lt;&gt;"",$G835*INDEX(Υλικά!$J$3:$J$130,$F835,1)/INDEX(Υλικά!$E$3:$E$130,$F835,1),0))</f>
        <v>0</v>
      </c>
      <c r="O835" s="19">
        <f t="shared" si="13"/>
        <v>178.2</v>
      </c>
      <c r="P835" s="3"/>
    </row>
    <row r="836" spans="1:16" x14ac:dyDescent="0.35">
      <c r="A836" s="15">
        <v>44260</v>
      </c>
      <c r="B836" s="7">
        <v>0.5</v>
      </c>
      <c r="C836" s="3"/>
      <c r="D836" s="3" t="s">
        <v>220</v>
      </c>
      <c r="E836" s="3" t="str">
        <f>IF(C836&lt;&gt;"",INDEX(ΣυνδΑθρ!$I$2:$I$96,MATCH(C836,ΣυνδΑθρ!$A$2:$A$100,0),1),IF(D836&lt;&gt;"",INDEX(Υλικά!$D$3:$D$140,MATCH(D836,Υλικά!$B$3:$B$140,0),1),""))</f>
        <v>gr</v>
      </c>
      <c r="F836" s="10">
        <f>IF(C836&lt;&gt;"",MATCH($C836,ΣυνδΑθρ!$A$2:$A$100,0),IF(D836&lt;&gt;"",MATCH($D836,Υλικά!$B$3:$B$130,0),0))</f>
        <v>98</v>
      </c>
      <c r="G836" s="3">
        <v>40</v>
      </c>
      <c r="H836" s="16">
        <f>IF($C836&lt;&gt;"",$G836*INDEX(ΣυνδΑθρ!$B$2:$B$96,$F836,1)/INDEX(ΣυνδΑθρ!$J$2:$J$96,$F836,1),IF($D836&lt;&gt;"",$G836*INDEX(Υλικά!$G$3:$G$130,$F836,1)/INDEX(Υλικά!$E$3:$E$130,$F836,1),0))</f>
        <v>4.4000000000000004</v>
      </c>
      <c r="I836" s="17">
        <f>IF($C836&lt;&gt;"",$G836*INDEX(ΣυνδΑθρ!$C$2:$C$100,$F836,1)/INDEX(ΣυνδΑθρ!$J$2:$J$96,$F836,1),IF($D836&lt;&gt;"",$G836*INDEX(Υλικά!$H$3:$H$130,$F836,1)/INDEX(Υλικά!$E$3:$E$130,$F836,1),0))</f>
        <v>1.6</v>
      </c>
      <c r="J836" s="18">
        <f>IF($C836&lt;&gt;"",$G836*INDEX(ΣυνδΑθρ!$D$2:$D$96,$F836,1)/INDEX(ΣυνδΑθρ!$J$2:$J$96,$F836,1),IF($D836&lt;&gt;"",$G836*INDEX(Υλικά!$I$3:$I$130,$F836,1)/INDEX(Υλικά!$E$3:$E$130,$F836,1),0))</f>
        <v>1.6</v>
      </c>
      <c r="K836" s="16">
        <f>$H836*Ref!$B$2</f>
        <v>17.600000000000001</v>
      </c>
      <c r="L836" s="17">
        <f>$I836*Ref!$B$3</f>
        <v>6.4</v>
      </c>
      <c r="M836" s="18">
        <f>$J836*Ref!$B$4</f>
        <v>14.4</v>
      </c>
      <c r="N836" s="18">
        <f>IF($C836&lt;&gt;"",0,IF($D836&lt;&gt;"",$G836*INDEX(Υλικά!$J$3:$J$130,$F836,1)/INDEX(Υλικά!$E$3:$E$130,$F836,1),0))</f>
        <v>0</v>
      </c>
      <c r="O836" s="19">
        <f t="shared" si="13"/>
        <v>38.4</v>
      </c>
      <c r="P836" s="3"/>
    </row>
    <row r="837" spans="1:16" x14ac:dyDescent="0.35">
      <c r="A837" s="15">
        <v>44260</v>
      </c>
      <c r="B837" s="7">
        <v>0.5</v>
      </c>
      <c r="C837" s="3"/>
      <c r="D837" s="3" t="s">
        <v>42</v>
      </c>
      <c r="E837" s="3" t="str">
        <f>IF(C837&lt;&gt;"",INDEX(ΣυνδΑθρ!$I$2:$I$96,MATCH(C837,ΣυνδΑθρ!$A$2:$A$100,0),1),IF(D837&lt;&gt;"",INDEX(Υλικά!$D$3:$D$140,MATCH(D837,Υλικά!$B$3:$B$140,0),1),""))</f>
        <v>gr</v>
      </c>
      <c r="F837" s="10">
        <f>IF(C837&lt;&gt;"",MATCH($C837,ΣυνδΑθρ!$A$2:$A$100,0),IF(D837&lt;&gt;"",MATCH($D837,Υλικά!$B$3:$B$130,0),0))</f>
        <v>16</v>
      </c>
      <c r="G837" s="3">
        <v>100</v>
      </c>
      <c r="H837" s="16">
        <f>IF($C837&lt;&gt;"",$G837*INDEX(ΣυνδΑθρ!$B$2:$B$96,$F837,1)/INDEX(ΣυνδΑθρ!$J$2:$J$96,$F837,1),IF($D837&lt;&gt;"",$G837*INDEX(Υλικά!$G$3:$G$130,$F837,1)/INDEX(Υλικά!$E$3:$E$130,$F837,1),0))</f>
        <v>0.9</v>
      </c>
      <c r="I837" s="17">
        <f>IF($C837&lt;&gt;"",$G837*INDEX(ΣυνδΑθρ!$C$2:$C$100,$F837,1)/INDEX(ΣυνδΑθρ!$J$2:$J$96,$F837,1),IF($D837&lt;&gt;"",$G837*INDEX(Υλικά!$H$3:$H$130,$F837,1)/INDEX(Υλικά!$E$3:$E$130,$F837,1),0))</f>
        <v>3.9</v>
      </c>
      <c r="J837" s="18">
        <f>IF($C837&lt;&gt;"",$G837*INDEX(ΣυνδΑθρ!$D$2:$D$96,$F837,1)/INDEX(ΣυνδΑθρ!$J$2:$J$96,$F837,1),IF($D837&lt;&gt;"",$G837*INDEX(Υλικά!$I$3:$I$130,$F837,1)/INDEX(Υλικά!$E$3:$E$130,$F837,1),0))</f>
        <v>0.2</v>
      </c>
      <c r="K837" s="16">
        <f>$H837*Ref!$B$2</f>
        <v>3.6</v>
      </c>
      <c r="L837" s="17">
        <f>$I837*Ref!$B$3</f>
        <v>15.6</v>
      </c>
      <c r="M837" s="18">
        <f>$J837*Ref!$B$4</f>
        <v>1.8</v>
      </c>
      <c r="N837" s="18">
        <f>IF($C837&lt;&gt;"",0,IF($D837&lt;&gt;"",$G837*INDEX(Υλικά!$J$3:$J$130,$F837,1)/INDEX(Υλικά!$E$3:$E$130,$F837,1),0))</f>
        <v>0</v>
      </c>
      <c r="O837" s="19">
        <f t="shared" si="13"/>
        <v>21</v>
      </c>
      <c r="P837" s="3"/>
    </row>
    <row r="838" spans="1:16" x14ac:dyDescent="0.35">
      <c r="A838" s="15">
        <v>44260</v>
      </c>
      <c r="B838" s="7">
        <v>0.5625</v>
      </c>
      <c r="C838" s="3"/>
      <c r="D838" s="3" t="s">
        <v>174</v>
      </c>
      <c r="E838" s="3" t="str">
        <f>IF(C838&lt;&gt;"",INDEX(ΣυνδΑθρ!$I$2:$I$96,MATCH(C838,ΣυνδΑθρ!$A$2:$A$100,0),1),IF(D838&lt;&gt;"",INDEX(Υλικά!$D$3:$D$140,MATCH(D838,Υλικά!$B$3:$B$140,0),1),""))</f>
        <v>gr</v>
      </c>
      <c r="F838" s="10">
        <f>IF(C838&lt;&gt;"",MATCH($C838,ΣυνδΑθρ!$A$2:$A$100,0),IF(D838&lt;&gt;"",MATCH($D838,Υλικά!$B$3:$B$130,0),0))</f>
        <v>75</v>
      </c>
      <c r="G838" s="3">
        <v>150</v>
      </c>
      <c r="H838" s="16">
        <f>IF($C838&lt;&gt;"",$G838*INDEX(ΣυνδΑθρ!$B$2:$B$96,$F838,1)/INDEX(ΣυνδΑθρ!$J$2:$J$96,$F838,1),IF($D838&lt;&gt;"",$G838*INDEX(Υλικά!$G$3:$G$130,$F838,1)/INDEX(Υλικά!$E$3:$E$130,$F838,1),0))</f>
        <v>2.1</v>
      </c>
      <c r="I838" s="17">
        <f>IF($C838&lt;&gt;"",$G838*INDEX(ΣυνδΑθρ!$C$2:$C$100,$F838,1)/INDEX(ΣυνδΑθρ!$J$2:$J$96,$F838,1),IF($D838&lt;&gt;"",$G838*INDEX(Υλικά!$H$3:$H$130,$F838,1)/INDEX(Υλικά!$E$3:$E$130,$F838,1),0))</f>
        <v>4.3499999999999996</v>
      </c>
      <c r="J838" s="18">
        <f>IF($C838&lt;&gt;"",$G838*INDEX(ΣυνδΑθρ!$D$2:$D$96,$F838,1)/INDEX(ΣυνδΑθρ!$J$2:$J$96,$F838,1),IF($D838&lt;&gt;"",$G838*INDEX(Υλικά!$I$3:$I$130,$F838,1)/INDEX(Υλικά!$E$3:$E$130,$F838,1),0))</f>
        <v>0.3</v>
      </c>
      <c r="K838" s="16">
        <f>$H838*Ref!$B$2</f>
        <v>8.4</v>
      </c>
      <c r="L838" s="17">
        <f>$I838*Ref!$B$3</f>
        <v>17.399999999999999</v>
      </c>
      <c r="M838" s="18">
        <f>$J838*Ref!$B$4</f>
        <v>2.6999999999999997</v>
      </c>
      <c r="N838" s="18">
        <f>IF($C838&lt;&gt;"",0,IF($D838&lt;&gt;"",$G838*INDEX(Υλικά!$J$3:$J$130,$F838,1)/INDEX(Υλικά!$E$3:$E$130,$F838,1),0))</f>
        <v>0</v>
      </c>
      <c r="O838" s="19">
        <f t="shared" si="13"/>
        <v>28.499999999999996</v>
      </c>
      <c r="P838" s="3"/>
    </row>
    <row r="839" spans="1:16" x14ac:dyDescent="0.35">
      <c r="A839" s="15">
        <v>44260</v>
      </c>
      <c r="B839" s="7">
        <v>0.5625</v>
      </c>
      <c r="C839" s="3"/>
      <c r="D839" s="3" t="s">
        <v>42</v>
      </c>
      <c r="E839" s="3" t="str">
        <f>IF(C839&lt;&gt;"",INDEX(ΣυνδΑθρ!$I$2:$I$96,MATCH(C839,ΣυνδΑθρ!$A$2:$A$100,0),1),IF(D839&lt;&gt;"",INDEX(Υλικά!$D$3:$D$140,MATCH(D839,Υλικά!$B$3:$B$140,0),1),""))</f>
        <v>gr</v>
      </c>
      <c r="F839" s="10">
        <f>IF(C839&lt;&gt;"",MATCH($C839,ΣυνδΑθρ!$A$2:$A$100,0),IF(D839&lt;&gt;"",MATCH($D839,Υλικά!$B$3:$B$130,0),0))</f>
        <v>16</v>
      </c>
      <c r="G839" s="3">
        <v>40</v>
      </c>
      <c r="H839" s="16">
        <f>IF($C839&lt;&gt;"",$G839*INDEX(ΣυνδΑθρ!$B$2:$B$96,$F839,1)/INDEX(ΣυνδΑθρ!$J$2:$J$96,$F839,1),IF($D839&lt;&gt;"",$G839*INDEX(Υλικά!$G$3:$G$130,$F839,1)/INDEX(Υλικά!$E$3:$E$130,$F839,1),0))</f>
        <v>0.36</v>
      </c>
      <c r="I839" s="17">
        <f>IF($C839&lt;&gt;"",$G839*INDEX(ΣυνδΑθρ!$C$2:$C$100,$F839,1)/INDEX(ΣυνδΑθρ!$J$2:$J$96,$F839,1),IF($D839&lt;&gt;"",$G839*INDEX(Υλικά!$H$3:$H$130,$F839,1)/INDEX(Υλικά!$E$3:$E$130,$F839,1),0))</f>
        <v>1.56</v>
      </c>
      <c r="J839" s="18">
        <f>IF($C839&lt;&gt;"",$G839*INDEX(ΣυνδΑθρ!$D$2:$D$96,$F839,1)/INDEX(ΣυνδΑθρ!$J$2:$J$96,$F839,1),IF($D839&lt;&gt;"",$G839*INDEX(Υλικά!$I$3:$I$130,$F839,1)/INDEX(Υλικά!$E$3:$E$130,$F839,1),0))</f>
        <v>0.08</v>
      </c>
      <c r="K839" s="16">
        <f>$H839*Ref!$B$2</f>
        <v>1.44</v>
      </c>
      <c r="L839" s="17">
        <f>$I839*Ref!$B$3</f>
        <v>6.24</v>
      </c>
      <c r="M839" s="18">
        <f>$J839*Ref!$B$4</f>
        <v>0.72</v>
      </c>
      <c r="N839" s="18">
        <f>IF($C839&lt;&gt;"",0,IF($D839&lt;&gt;"",$G839*INDEX(Υλικά!$J$3:$J$130,$F839,1)/INDEX(Υλικά!$E$3:$E$130,$F839,1),0))</f>
        <v>0</v>
      </c>
      <c r="O839" s="19">
        <f t="shared" si="13"/>
        <v>8.4</v>
      </c>
      <c r="P839" s="3"/>
    </row>
    <row r="840" spans="1:16" x14ac:dyDescent="0.35">
      <c r="A840" s="15">
        <v>44260</v>
      </c>
      <c r="B840" s="7">
        <v>0.5625</v>
      </c>
      <c r="C840" s="3"/>
      <c r="D840" s="3" t="s">
        <v>8</v>
      </c>
      <c r="E840" s="3" t="str">
        <f>IF(C840&lt;&gt;"",INDEX(ΣυνδΑθρ!$I$2:$I$96,MATCH(C840,ΣυνδΑθρ!$A$2:$A$100,0),1),IF(D840&lt;&gt;"",INDEX(Υλικά!$D$3:$D$140,MATCH(D840,Υλικά!$B$3:$B$140,0),1),""))</f>
        <v>gr</v>
      </c>
      <c r="F840" s="10">
        <f>IF(C840&lt;&gt;"",MATCH($C840,ΣυνδΑθρ!$A$2:$A$100,0),IF(D840&lt;&gt;"",MATCH($D840,Υλικά!$B$3:$B$130,0),0))</f>
        <v>3</v>
      </c>
      <c r="G840" s="3">
        <v>5</v>
      </c>
      <c r="H840" s="16">
        <f>IF($C840&lt;&gt;"",$G840*INDEX(ΣυνδΑθρ!$B$2:$B$96,$F840,1)/INDEX(ΣυνδΑθρ!$J$2:$J$96,$F840,1),IF($D840&lt;&gt;"",$G840*INDEX(Υλικά!$G$3:$G$130,$F840,1)/INDEX(Υλικά!$E$3:$E$130,$F840,1),0))</f>
        <v>0</v>
      </c>
      <c r="I840" s="17">
        <f>IF($C840&lt;&gt;"",$G840*INDEX(ΣυνδΑθρ!$C$2:$C$100,$F840,1)/INDEX(ΣυνδΑθρ!$J$2:$J$96,$F840,1),IF($D840&lt;&gt;"",$G840*INDEX(Υλικά!$H$3:$H$130,$F840,1)/INDEX(Υλικά!$E$3:$E$130,$F840,1),0))</f>
        <v>0</v>
      </c>
      <c r="J840" s="18">
        <f>IF($C840&lt;&gt;"",$G840*INDEX(ΣυνδΑθρ!$D$2:$D$96,$F840,1)/INDEX(ΣυνδΑθρ!$J$2:$J$96,$F840,1),IF($D840&lt;&gt;"",$G840*INDEX(Υλικά!$I$3:$I$130,$F840,1)/INDEX(Υλικά!$E$3:$E$130,$F840,1),0))</f>
        <v>4.665</v>
      </c>
      <c r="K840" s="16">
        <f>$H840*Ref!$B$2</f>
        <v>0</v>
      </c>
      <c r="L840" s="17">
        <f>$I840*Ref!$B$3</f>
        <v>0</v>
      </c>
      <c r="M840" s="18">
        <f>$J840*Ref!$B$4</f>
        <v>41.984999999999999</v>
      </c>
      <c r="N840" s="18">
        <f>IF($C840&lt;&gt;"",0,IF($D840&lt;&gt;"",$G840*INDEX(Υλικά!$J$3:$J$130,$F840,1)/INDEX(Υλικά!$E$3:$E$130,$F840,1),0))</f>
        <v>0</v>
      </c>
      <c r="O840" s="19">
        <f t="shared" si="13"/>
        <v>41.984999999999999</v>
      </c>
      <c r="P840" s="3"/>
    </row>
    <row r="841" spans="1:16" x14ac:dyDescent="0.35">
      <c r="A841" s="15">
        <v>44260</v>
      </c>
      <c r="B841" s="7">
        <v>0.5625</v>
      </c>
      <c r="C841" s="3"/>
      <c r="D841" s="3" t="s">
        <v>44</v>
      </c>
      <c r="E841" s="3" t="str">
        <f>IF(C841&lt;&gt;"",INDEX(ΣυνδΑθρ!$I$2:$I$96,MATCH(C841,ΣυνδΑθρ!$A$2:$A$100,0),1),IF(D841&lt;&gt;"",INDEX(Υλικά!$D$3:$D$140,MATCH(D841,Υλικά!$B$3:$B$140,0),1),""))</f>
        <v>pc</v>
      </c>
      <c r="F841" s="10">
        <f>IF(C841&lt;&gt;"",MATCH($C841,ΣυνδΑθρ!$A$2:$A$100,0),IF(D841&lt;&gt;"",MATCH($D841,Υλικά!$B$3:$B$130,0),0))</f>
        <v>18</v>
      </c>
      <c r="G841" s="3">
        <v>5</v>
      </c>
      <c r="H841" s="16">
        <f>IF($C841&lt;&gt;"",$G841*INDEX(ΣυνδΑθρ!$B$2:$B$96,$F841,1)/INDEX(ΣυνδΑθρ!$J$2:$J$96,$F841,1),IF($D841&lt;&gt;"",$G841*INDEX(Υλικά!$G$3:$G$130,$F841,1)/INDEX(Υλικά!$E$3:$E$130,$F841,1),0))</f>
        <v>0.2</v>
      </c>
      <c r="I841" s="17">
        <f>IF($C841&lt;&gt;"",$G841*INDEX(ΣυνδΑθρ!$C$2:$C$100,$F841,1)/INDEX(ΣυνδΑθρ!$J$2:$J$96,$F841,1),IF($D841&lt;&gt;"",$G841*INDEX(Υλικά!$H$3:$H$130,$F841,1)/INDEX(Υλικά!$E$3:$E$130,$F841,1),0))</f>
        <v>1.4</v>
      </c>
      <c r="J841" s="18">
        <f>IF($C841&lt;&gt;"",$G841*INDEX(ΣυνδΑθρ!$D$2:$D$96,$F841,1)/INDEX(ΣυνδΑθρ!$J$2:$J$96,$F841,1),IF($D841&lt;&gt;"",$G841*INDEX(Υλικά!$I$3:$I$130,$F841,1)/INDEX(Υλικά!$E$3:$E$130,$F841,1),0))</f>
        <v>2.35</v>
      </c>
      <c r="K841" s="16">
        <f>$H841*Ref!$B$2</f>
        <v>0.8</v>
      </c>
      <c r="L841" s="17">
        <f>$I841*Ref!$B$3</f>
        <v>5.6</v>
      </c>
      <c r="M841" s="18">
        <f>$J841*Ref!$B$4</f>
        <v>21.150000000000002</v>
      </c>
      <c r="N841" s="18">
        <f>IF($C841&lt;&gt;"",0,IF($D841&lt;&gt;"",$G841*INDEX(Υλικά!$J$3:$J$130,$F841,1)/INDEX(Υλικά!$E$3:$E$130,$F841,1),0))</f>
        <v>0</v>
      </c>
      <c r="O841" s="19">
        <f t="shared" si="13"/>
        <v>27.55</v>
      </c>
      <c r="P841" s="3"/>
    </row>
    <row r="842" spans="1:16" x14ac:dyDescent="0.35">
      <c r="A842" s="15">
        <v>44260</v>
      </c>
      <c r="B842" s="7">
        <v>0.5625</v>
      </c>
      <c r="C842" s="3"/>
      <c r="D842" s="3" t="s">
        <v>221</v>
      </c>
      <c r="E842" s="3" t="str">
        <f>IF(C842&lt;&gt;"",INDEX(ΣυνδΑθρ!$I$2:$I$96,MATCH(C842,ΣυνδΑθρ!$A$2:$A$100,0),1),IF(D842&lt;&gt;"",INDEX(Υλικά!$D$3:$D$140,MATCH(D842,Υλικά!$B$3:$B$140,0),1),""))</f>
        <v>gr</v>
      </c>
      <c r="F842" s="10">
        <f>IF(C842&lt;&gt;"",MATCH($C842,ΣυνδΑθρ!$A$2:$A$100,0),IF(D842&lt;&gt;"",MATCH($D842,Υλικά!$B$3:$B$130,0),0))</f>
        <v>99</v>
      </c>
      <c r="G842" s="3">
        <v>200</v>
      </c>
      <c r="H842" s="16">
        <f>IF($C842&lt;&gt;"",$G842*INDEX(ΣυνδΑθρ!$B$2:$B$96,$F842,1)/INDEX(ΣυνδΑθρ!$J$2:$J$96,$F842,1),IF($D842&lt;&gt;"",$G842*INDEX(Υλικά!$G$3:$G$130,$F842,1)/INDEX(Υλικά!$E$3:$E$130,$F842,1),0))</f>
        <v>56</v>
      </c>
      <c r="I842" s="17">
        <f>IF($C842&lt;&gt;"",$G842*INDEX(ΣυνδΑθρ!$C$2:$C$100,$F842,1)/INDEX(ΣυνδΑθρ!$J$2:$J$96,$F842,1),IF($D842&lt;&gt;"",$G842*INDEX(Υλικά!$H$3:$H$130,$F842,1)/INDEX(Υλικά!$E$3:$E$130,$F842,1),0))</f>
        <v>0</v>
      </c>
      <c r="J842" s="18">
        <f>IF($C842&lt;&gt;"",$G842*INDEX(ΣυνδΑθρ!$D$2:$D$96,$F842,1)/INDEX(ΣυνδΑθρ!$J$2:$J$96,$F842,1),IF($D842&lt;&gt;"",$G842*INDEX(Υλικά!$I$3:$I$130,$F842,1)/INDEX(Υλικά!$E$3:$E$130,$F842,1),0))</f>
        <v>2.6</v>
      </c>
      <c r="K842" s="16">
        <f>$H842*Ref!$B$2</f>
        <v>224</v>
      </c>
      <c r="L842" s="17">
        <f>$I842*Ref!$B$3</f>
        <v>0</v>
      </c>
      <c r="M842" s="18">
        <f>$J842*Ref!$B$4</f>
        <v>23.400000000000002</v>
      </c>
      <c r="N842" s="18">
        <f>IF($C842&lt;&gt;"",0,IF($D842&lt;&gt;"",$G842*INDEX(Υλικά!$J$3:$J$130,$F842,1)/INDEX(Υλικά!$E$3:$E$130,$F842,1),0))</f>
        <v>0</v>
      </c>
      <c r="O842" s="19">
        <f t="shared" si="13"/>
        <v>247.4</v>
      </c>
      <c r="P842" s="3"/>
    </row>
    <row r="843" spans="1:16" x14ac:dyDescent="0.35">
      <c r="A843" s="15">
        <v>44260</v>
      </c>
      <c r="B843" s="7">
        <v>0.5625</v>
      </c>
      <c r="C843" s="3" t="s">
        <v>166</v>
      </c>
      <c r="D843" s="3"/>
      <c r="E843" s="3" t="str">
        <f>IF(C843&lt;&gt;"",INDEX(ΣυνδΑθρ!$I$2:$I$96,MATCH(C843,ΣυνδΑθρ!$A$2:$A$100,0),1),IF(D843&lt;&gt;"",INDEX(Υλικά!$D$3:$D$140,MATCH(D843,Υλικά!$B$3:$B$140,0),1),""))</f>
        <v>gr</v>
      </c>
      <c r="F843" s="10">
        <f>IF(C843&lt;&gt;"",MATCH($C843,ΣυνδΑθρ!$A$2:$A$100,0),IF(D843&lt;&gt;"",MATCH($D843,Υλικά!$B$3:$B$130,0),0))</f>
        <v>19</v>
      </c>
      <c r="G843" s="3">
        <v>20</v>
      </c>
      <c r="H843" s="16">
        <f>IF($C843&lt;&gt;"",$G843*INDEX(ΣυνδΑθρ!$B$2:$B$96,$F843,1)/INDEX(ΣυνδΑθρ!$J$2:$J$96,$F843,1),IF($D843&lt;&gt;"",$G843*INDEX(Υλικά!$G$3:$G$130,$F843,1)/INDEX(Υλικά!$E$3:$E$130,$F843,1),0))</f>
        <v>1.4614285714285715</v>
      </c>
      <c r="I843" s="17">
        <f>IF($C843&lt;&gt;"",$G843*INDEX(ΣυνδΑθρ!$C$2:$C$100,$F843,1)/INDEX(ΣυνδΑθρ!$J$2:$J$96,$F843,1),IF($D843&lt;&gt;"",$G843*INDEX(Υλικά!$H$3:$H$130,$F843,1)/INDEX(Υλικά!$E$3:$E$130,$F843,1),0))</f>
        <v>9.2999999999999989</v>
      </c>
      <c r="J843" s="18">
        <f>IF($C843&lt;&gt;"",$G843*INDEX(ΣυνδΑθρ!$D$2:$D$96,$F843,1)/INDEX(ΣυνδΑθρ!$J$2:$J$96,$F843,1),IF($D843&lt;&gt;"",$G843*INDEX(Υλικά!$I$3:$I$130,$F843,1)/INDEX(Υλικά!$E$3:$E$130,$F843,1),0))</f>
        <v>0.16714285714285718</v>
      </c>
      <c r="K843" s="16">
        <f>$H843*Ref!$B$2</f>
        <v>5.8457142857142861</v>
      </c>
      <c r="L843" s="17">
        <f>$I843*Ref!$B$3</f>
        <v>37.199999999999996</v>
      </c>
      <c r="M843" s="18">
        <f>$J843*Ref!$B$4</f>
        <v>1.5042857142857147</v>
      </c>
      <c r="N843" s="18">
        <f>IF($C843&lt;&gt;"",0,IF($D843&lt;&gt;"",$G843*INDEX(Υλικά!$J$3:$J$130,$F843,1)/INDEX(Υλικά!$E$3:$E$130,$F843,1),0))</f>
        <v>0</v>
      </c>
      <c r="O843" s="19">
        <f t="shared" si="13"/>
        <v>44.55</v>
      </c>
      <c r="P843" s="3"/>
    </row>
    <row r="844" spans="1:16" x14ac:dyDescent="0.35">
      <c r="A844" s="15">
        <v>44260</v>
      </c>
      <c r="B844" s="7">
        <v>0.61111111111111105</v>
      </c>
      <c r="C844" s="3" t="s">
        <v>216</v>
      </c>
      <c r="D844" s="3"/>
      <c r="E844" s="3" t="str">
        <f>IF(C844&lt;&gt;"",INDEX(ΣυνδΑθρ!$I$2:$I$96,MATCH(C844,ΣυνδΑθρ!$A$2:$A$100,0),1),IF(D844&lt;&gt;"",INDEX(Υλικά!$D$3:$D$140,MATCH(D844,Υλικά!$B$3:$B$140,0),1),""))</f>
        <v>gr</v>
      </c>
      <c r="F844" s="10">
        <f>IF(C844&lt;&gt;"",MATCH($C844,ΣυνδΑθρ!$A$2:$A$100,0),IF(D844&lt;&gt;"",MATCH($D844,Υλικά!$B$3:$B$130,0),0))</f>
        <v>36</v>
      </c>
      <c r="G844" s="3">
        <v>45</v>
      </c>
      <c r="H844" s="16">
        <f>IF($C844&lt;&gt;"",$G844*INDEX(ΣυνδΑθρ!$B$2:$B$96,$F844,1)/INDEX(ΣυνδΑθρ!$J$2:$J$96,$F844,1),IF($D844&lt;&gt;"",$G844*INDEX(Υλικά!$G$3:$G$130,$F844,1)/INDEX(Υλικά!$E$3:$E$130,$F844,1),0))</f>
        <v>3.7733571428571429</v>
      </c>
      <c r="I844" s="17">
        <f>IF($C844&lt;&gt;"",$G844*INDEX(ΣυνδΑθρ!$C$2:$C$100,$F844,1)/INDEX(ΣυνδΑθρ!$J$2:$J$96,$F844,1),IF($D844&lt;&gt;"",$G844*INDEX(Υλικά!$H$3:$H$130,$F844,1)/INDEX(Υλικά!$E$3:$E$130,$F844,1),0))</f>
        <v>16.958785714285717</v>
      </c>
      <c r="J844" s="18">
        <f>IF($C844&lt;&gt;"",$G844*INDEX(ΣυνδΑθρ!$D$2:$D$96,$F844,1)/INDEX(ΣυνδΑθρ!$J$2:$J$96,$F844,1),IF($D844&lt;&gt;"",$G844*INDEX(Υλικά!$I$3:$I$130,$F844,1)/INDEX(Υλικά!$E$3:$E$130,$F844,1),0))</f>
        <v>3.7967142857142857</v>
      </c>
      <c r="K844" s="16">
        <f>$H844*Ref!$B$2</f>
        <v>15.093428571428571</v>
      </c>
      <c r="L844" s="17">
        <f>$I844*Ref!$B$3</f>
        <v>67.83514285714287</v>
      </c>
      <c r="M844" s="18">
        <f>$J844*Ref!$B$4</f>
        <v>34.170428571428573</v>
      </c>
      <c r="N844" s="18">
        <f>IF($C844&lt;&gt;"",0,IF($D844&lt;&gt;"",$G844*INDEX(Υλικά!$J$3:$J$130,$F844,1)/INDEX(Υλικά!$E$3:$E$130,$F844,1),0))</f>
        <v>0</v>
      </c>
      <c r="O844" s="19">
        <f t="shared" si="13"/>
        <v>117.09900000000002</v>
      </c>
      <c r="P844" s="3"/>
    </row>
    <row r="845" spans="1:16" x14ac:dyDescent="0.35">
      <c r="A845" s="15">
        <v>44260</v>
      </c>
      <c r="B845" s="7">
        <v>0.73958333333333337</v>
      </c>
      <c r="C845" s="3"/>
      <c r="D845" s="3" t="s">
        <v>133</v>
      </c>
      <c r="E845" s="3" t="str">
        <f>IF(C845&lt;&gt;"",INDEX(ΣυνδΑθρ!$I$2:$I$96,MATCH(C845,ΣυνδΑθρ!$A$2:$A$100,0),1),IF(D845&lt;&gt;"",INDEX(Υλικά!$D$3:$D$140,MATCH(D845,Υλικά!$B$3:$B$140,0),1),""))</f>
        <v>gr</v>
      </c>
      <c r="F845" s="10">
        <f>IF(C845&lt;&gt;"",MATCH($C845,ΣυνδΑθρ!$A$2:$A$100,0),IF(D845&lt;&gt;"",MATCH($D845,Υλικά!$B$3:$B$130,0),0))</f>
        <v>52</v>
      </c>
      <c r="G845" s="3">
        <v>20</v>
      </c>
      <c r="H845" s="16">
        <f>IF($C845&lt;&gt;"",$G845*INDEX(ΣυνδΑθρ!$B$2:$B$96,$F845,1)/INDEX(ΣυνδΑθρ!$J$2:$J$96,$F845,1),IF($D845&lt;&gt;"",$G845*INDEX(Υλικά!$G$3:$G$130,$F845,1)/INDEX(Υλικά!$E$3:$E$130,$F845,1),0))</f>
        <v>0.88</v>
      </c>
      <c r="I845" s="17">
        <f>IF($C845&lt;&gt;"",$G845*INDEX(ΣυνδΑθρ!$C$2:$C$100,$F845,1)/INDEX(ΣυνδΑθρ!$J$2:$J$96,$F845,1),IF($D845&lt;&gt;"",$G845*INDEX(Υλικά!$H$3:$H$130,$F845,1)/INDEX(Υλικά!$E$3:$E$130,$F845,1),0))</f>
        <v>10.9</v>
      </c>
      <c r="J845" s="18">
        <f>IF($C845&lt;&gt;"",$G845*INDEX(ΣυνδΑθρ!$D$2:$D$96,$F845,1)/INDEX(ΣυνδΑθρ!$J$2:$J$96,$F845,1),IF($D845&lt;&gt;"",$G845*INDEX(Υλικά!$I$3:$I$130,$F845,1)/INDEX(Υλικά!$E$3:$E$130,$F845,1),0))</f>
        <v>6.1</v>
      </c>
      <c r="K845" s="16">
        <f>$H845*Ref!$B$2</f>
        <v>3.52</v>
      </c>
      <c r="L845" s="17">
        <f>$I845*Ref!$B$3</f>
        <v>43.6</v>
      </c>
      <c r="M845" s="18">
        <f>$J845*Ref!$B$4</f>
        <v>54.9</v>
      </c>
      <c r="N845" s="18">
        <f>IF($C845&lt;&gt;"",0,IF($D845&lt;&gt;"",$G845*INDEX(Υλικά!$J$3:$J$130,$F845,1)/INDEX(Υλικά!$E$3:$E$130,$F845,1),0))</f>
        <v>0</v>
      </c>
      <c r="O845" s="19">
        <f t="shared" si="13"/>
        <v>102.02000000000001</v>
      </c>
      <c r="P845" s="3"/>
    </row>
    <row r="846" spans="1:16" x14ac:dyDescent="0.35">
      <c r="A846" s="15">
        <v>44260</v>
      </c>
      <c r="B846" s="7">
        <v>0.79166666666666663</v>
      </c>
      <c r="C846" s="3"/>
      <c r="D846" s="3" t="s">
        <v>93</v>
      </c>
      <c r="E846" s="3" t="str">
        <f>IF(C846&lt;&gt;"",INDEX(ΣυνδΑθρ!$I$2:$I$96,MATCH(C846,ΣυνδΑθρ!$A$2:$A$100,0),1),IF(D846&lt;&gt;"",INDEX(Υλικά!$D$3:$D$140,MATCH(D846,Υλικά!$B$3:$B$140,0),1),""))</f>
        <v>gr</v>
      </c>
      <c r="F846" s="10">
        <f>IF(C846&lt;&gt;"",MATCH($C846,ΣυνδΑθρ!$A$2:$A$100,0),IF(D846&lt;&gt;"",MATCH($D846,Υλικά!$B$3:$B$130,0),0))</f>
        <v>34</v>
      </c>
      <c r="G846" s="3">
        <v>10</v>
      </c>
      <c r="H846" s="16">
        <f>IF($C846&lt;&gt;"",$G846*INDEX(ΣυνδΑθρ!$B$2:$B$96,$F846,1)/INDEX(ΣυνδΑθρ!$J$2:$J$96,$F846,1),IF($D846&lt;&gt;"",$G846*INDEX(Υλικά!$G$3:$G$130,$F846,1)/INDEX(Υλικά!$E$3:$E$130,$F846,1),0))</f>
        <v>2.48</v>
      </c>
      <c r="I846" s="17">
        <f>IF($C846&lt;&gt;"",$G846*INDEX(ΣυνδΑθρ!$C$2:$C$100,$F846,1)/INDEX(ΣυνδΑθρ!$J$2:$J$96,$F846,1),IF($D846&lt;&gt;"",$G846*INDEX(Υλικά!$H$3:$H$130,$F846,1)/INDEX(Υλικά!$E$3:$E$130,$F846,1),0))</f>
        <v>0.5</v>
      </c>
      <c r="J846" s="18">
        <f>IF($C846&lt;&gt;"",$G846*INDEX(ΣυνδΑθρ!$D$2:$D$96,$F846,1)/INDEX(ΣυνδΑθρ!$J$2:$J$96,$F846,1),IF($D846&lt;&gt;"",$G846*INDEX(Υλικά!$I$3:$I$130,$F846,1)/INDEX(Υλικά!$E$3:$E$130,$F846,1),0))</f>
        <v>5.32</v>
      </c>
      <c r="K846" s="16">
        <f>$H846*Ref!$B$2</f>
        <v>9.92</v>
      </c>
      <c r="L846" s="17">
        <f>$I846*Ref!$B$3</f>
        <v>2</v>
      </c>
      <c r="M846" s="18">
        <f>$J846*Ref!$B$4</f>
        <v>47.88</v>
      </c>
      <c r="N846" s="18">
        <f>IF($C846&lt;&gt;"",0,IF($D846&lt;&gt;"",$G846*INDEX(Υλικά!$J$3:$J$130,$F846,1)/INDEX(Υλικά!$E$3:$E$130,$F846,1),0))</f>
        <v>0</v>
      </c>
      <c r="O846" s="19">
        <f t="shared" ref="O846:O909" si="14">SUM(K846:N846)</f>
        <v>59.800000000000004</v>
      </c>
      <c r="P846" s="3"/>
    </row>
    <row r="847" spans="1:16" x14ac:dyDescent="0.35">
      <c r="A847" s="15">
        <v>44260</v>
      </c>
      <c r="B847" s="7">
        <v>0.81944444444444453</v>
      </c>
      <c r="C847" s="3" t="s">
        <v>166</v>
      </c>
      <c r="D847" s="3"/>
      <c r="E847" s="3" t="str">
        <f>IF(C847&lt;&gt;"",INDEX(ΣυνδΑθρ!$I$2:$I$96,MATCH(C847,ΣυνδΑθρ!$A$2:$A$100,0),1),IF(D847&lt;&gt;"",INDEX(Υλικά!$D$3:$D$140,MATCH(D847,Υλικά!$B$3:$B$140,0),1),""))</f>
        <v>gr</v>
      </c>
      <c r="F847" s="10">
        <f>IF(C847&lt;&gt;"",MATCH($C847,ΣυνδΑθρ!$A$2:$A$100,0),IF(D847&lt;&gt;"",MATCH($D847,Υλικά!$B$3:$B$130,0),0))</f>
        <v>19</v>
      </c>
      <c r="G847" s="3">
        <v>100</v>
      </c>
      <c r="H847" s="16">
        <f>IF($C847&lt;&gt;"",$G847*INDEX(ΣυνδΑθρ!$B$2:$B$96,$F847,1)/INDEX(ΣυνδΑθρ!$J$2:$J$96,$F847,1),IF($D847&lt;&gt;"",$G847*INDEX(Υλικά!$G$3:$G$130,$F847,1)/INDEX(Υλικά!$E$3:$E$130,$F847,1),0))</f>
        <v>7.3071428571428569</v>
      </c>
      <c r="I847" s="17">
        <f>IF($C847&lt;&gt;"",$G847*INDEX(ΣυνδΑθρ!$C$2:$C$100,$F847,1)/INDEX(ΣυνδΑθρ!$J$2:$J$96,$F847,1),IF($D847&lt;&gt;"",$G847*INDEX(Υλικά!$H$3:$H$130,$F847,1)/INDEX(Υλικά!$E$3:$E$130,$F847,1),0))</f>
        <v>46.499999999999993</v>
      </c>
      <c r="J847" s="18">
        <f>IF($C847&lt;&gt;"",$G847*INDEX(ΣυνδΑθρ!$D$2:$D$96,$F847,1)/INDEX(ΣυνδΑθρ!$J$2:$J$96,$F847,1),IF($D847&lt;&gt;"",$G847*INDEX(Υλικά!$I$3:$I$130,$F847,1)/INDEX(Υλικά!$E$3:$E$130,$F847,1),0))</f>
        <v>0.83571428571428585</v>
      </c>
      <c r="K847" s="16">
        <f>$H847*Ref!$B$2</f>
        <v>29.228571428571428</v>
      </c>
      <c r="L847" s="17">
        <f>$I847*Ref!$B$3</f>
        <v>185.99999999999997</v>
      </c>
      <c r="M847" s="18">
        <f>$J847*Ref!$B$4</f>
        <v>7.5214285714285722</v>
      </c>
      <c r="N847" s="18">
        <f>IF($C847&lt;&gt;"",0,IF($D847&lt;&gt;"",$G847*INDEX(Υλικά!$J$3:$J$130,$F847,1)/INDEX(Υλικά!$E$3:$E$130,$F847,1),0))</f>
        <v>0</v>
      </c>
      <c r="O847" s="19">
        <f t="shared" si="14"/>
        <v>222.74999999999997</v>
      </c>
      <c r="P847" s="3"/>
    </row>
    <row r="848" spans="1:16" x14ac:dyDescent="0.35">
      <c r="A848" s="15">
        <v>44260</v>
      </c>
      <c r="B848" s="7">
        <v>0.83333333333333337</v>
      </c>
      <c r="C848" s="3"/>
      <c r="D848" s="3" t="s">
        <v>32</v>
      </c>
      <c r="E848" s="3" t="str">
        <f>IF(C848&lt;&gt;"",INDEX(ΣυνδΑθρ!$I$2:$I$96,MATCH(C848,ΣυνδΑθρ!$A$2:$A$100,0),1),IF(D848&lt;&gt;"",INDEX(Υλικά!$D$3:$D$140,MATCH(D848,Υλικά!$B$3:$B$140,0),1),""))</f>
        <v>gr</v>
      </c>
      <c r="F848" s="10">
        <f>IF(C848&lt;&gt;"",MATCH($C848,ΣυνδΑθρ!$A$2:$A$100,0),IF(D848&lt;&gt;"",MATCH($D848,Υλικά!$B$3:$B$130,0),0))</f>
        <v>14</v>
      </c>
      <c r="G848" s="3">
        <v>200</v>
      </c>
      <c r="H848" s="16">
        <f>IF($C848&lt;&gt;"",$G848*INDEX(ΣυνδΑθρ!$B$2:$B$96,$F848,1)/INDEX(ΣυνδΑθρ!$J$2:$J$96,$F848,1),IF($D848&lt;&gt;"",$G848*INDEX(Υλικά!$G$3:$G$130,$F848,1)/INDEX(Υλικά!$E$3:$E$130,$F848,1),0))</f>
        <v>16</v>
      </c>
      <c r="I848" s="17">
        <f>IF($C848&lt;&gt;"",$G848*INDEX(ΣυνδΑθρ!$C$2:$C$100,$F848,1)/INDEX(ΣυνδΑθρ!$J$2:$J$96,$F848,1),IF($D848&lt;&gt;"",$G848*INDEX(Υλικά!$H$3:$H$130,$F848,1)/INDEX(Υλικά!$E$3:$E$130,$F848,1),0))</f>
        <v>8</v>
      </c>
      <c r="J848" s="18">
        <f>IF($C848&lt;&gt;"",$G848*INDEX(ΣυνδΑθρ!$D$2:$D$96,$F848,1)/INDEX(ΣυνδΑθρ!$J$2:$J$96,$F848,1),IF($D848&lt;&gt;"",$G848*INDEX(Υλικά!$I$3:$I$130,$F848,1)/INDEX(Υλικά!$E$3:$E$130,$F848,1),0))</f>
        <v>4</v>
      </c>
      <c r="K848" s="16">
        <f>$H848*Ref!$B$2</f>
        <v>64</v>
      </c>
      <c r="L848" s="17">
        <f>$I848*Ref!$B$3</f>
        <v>32</v>
      </c>
      <c r="M848" s="18">
        <f>$J848*Ref!$B$4</f>
        <v>36</v>
      </c>
      <c r="N848" s="18">
        <f>IF($C848&lt;&gt;"",0,IF($D848&lt;&gt;"",$G848*INDEX(Υλικά!$J$3:$J$130,$F848,1)/INDEX(Υλικά!$E$3:$E$130,$F848,1),0))</f>
        <v>0</v>
      </c>
      <c r="O848" s="19">
        <f t="shared" si="14"/>
        <v>132</v>
      </c>
      <c r="P848" s="3"/>
    </row>
    <row r="849" spans="1:16" x14ac:dyDescent="0.35">
      <c r="A849" s="15">
        <v>44260</v>
      </c>
      <c r="B849" s="7">
        <v>0.95833333333333337</v>
      </c>
      <c r="C849" s="3"/>
      <c r="D849" s="3" t="s">
        <v>187</v>
      </c>
      <c r="E849" s="3" t="str">
        <f>IF(C849&lt;&gt;"",INDEX(ΣυνδΑθρ!$I$2:$I$96,MATCH(C849,ΣυνδΑθρ!$A$2:$A$100,0),1),IF(D849&lt;&gt;"",INDEX(Υλικά!$D$3:$D$140,MATCH(D849,Υλικά!$B$3:$B$140,0),1),""))</f>
        <v>gr</v>
      </c>
      <c r="F849" s="10">
        <f>IF(C849&lt;&gt;"",MATCH($C849,ΣυνδΑθρ!$A$2:$A$100,0),IF(D849&lt;&gt;"",MATCH($D849,Υλικά!$B$3:$B$130,0),0))</f>
        <v>84</v>
      </c>
      <c r="G849" s="3">
        <v>150</v>
      </c>
      <c r="H849" s="16">
        <f>IF($C849&lt;&gt;"",$G849*INDEX(ΣυνδΑθρ!$B$2:$B$96,$F849,1)/INDEX(ΣυνδΑθρ!$J$2:$J$96,$F849,1),IF($D849&lt;&gt;"",$G849*INDEX(Υλικά!$G$3:$G$130,$F849,1)/INDEX(Υλικά!$E$3:$E$130,$F849,1),0))</f>
        <v>1.05</v>
      </c>
      <c r="I849" s="17">
        <f>IF($C849&lt;&gt;"",$G849*INDEX(ΣυνδΑθρ!$C$2:$C$100,$F849,1)/INDEX(ΣυνδΑθρ!$J$2:$J$96,$F849,1),IF($D849&lt;&gt;"",$G849*INDEX(Υλικά!$H$3:$H$130,$F849,1)/INDEX(Υλικά!$E$3:$E$130,$F849,1),0))</f>
        <v>18</v>
      </c>
      <c r="J849" s="18">
        <f>IF($C849&lt;&gt;"",$G849*INDEX(ΣυνδΑθρ!$D$2:$D$96,$F849,1)/INDEX(ΣυνδΑθρ!$J$2:$J$96,$F849,1),IF($D849&lt;&gt;"",$G849*INDEX(Υλικά!$I$3:$I$130,$F849,1)/INDEX(Υλικά!$E$3:$E$130,$F849,1),0))</f>
        <v>0.3</v>
      </c>
      <c r="K849" s="16">
        <f>$H849*Ref!$B$2</f>
        <v>4.2</v>
      </c>
      <c r="L849" s="17">
        <f>$I849*Ref!$B$3</f>
        <v>72</v>
      </c>
      <c r="M849" s="18">
        <f>$J849*Ref!$B$4</f>
        <v>2.6999999999999997</v>
      </c>
      <c r="N849" s="18">
        <f>IF($C849&lt;&gt;"",0,IF($D849&lt;&gt;"",$G849*INDEX(Υλικά!$J$3:$J$130,$F849,1)/INDEX(Υλικά!$E$3:$E$130,$F849,1),0))</f>
        <v>0</v>
      </c>
      <c r="O849" s="19">
        <f t="shared" si="14"/>
        <v>78.900000000000006</v>
      </c>
      <c r="P849" s="3"/>
    </row>
    <row r="850" spans="1:16" x14ac:dyDescent="0.35">
      <c r="A850" s="15">
        <v>44261</v>
      </c>
      <c r="B850" s="7">
        <v>0.33333333333333331</v>
      </c>
      <c r="C850" s="3"/>
      <c r="D850" s="3" t="s">
        <v>58</v>
      </c>
      <c r="E850" s="3" t="str">
        <f>IF(C850&lt;&gt;"",INDEX(ΣυνδΑθρ!$I$2:$I$96,MATCH(C850,ΣυνδΑθρ!$A$2:$A$100,0),1),IF(D850&lt;&gt;"",INDEX(Υλικά!$D$3:$D$140,MATCH(D850,Υλικά!$B$3:$B$140,0),1),""))</f>
        <v>gr</v>
      </c>
      <c r="F850" s="10">
        <f>IF(C850&lt;&gt;"",MATCH($C850,ΣυνδΑθρ!$A$2:$A$100,0),IF(D850&lt;&gt;"",MATCH($D850,Υλικά!$B$3:$B$130,0),0))</f>
        <v>12</v>
      </c>
      <c r="G850" s="3">
        <v>250</v>
      </c>
      <c r="H850" s="16">
        <f>IF($C850&lt;&gt;"",$G850*INDEX(ΣυνδΑθρ!$B$2:$B$96,$F850,1)/INDEX(ΣυνδΑθρ!$J$2:$J$96,$F850,1),IF($D850&lt;&gt;"",$G850*INDEX(Υλικά!$G$3:$G$130,$F850,1)/INDEX(Υλικά!$E$3:$E$130,$F850,1),0))</f>
        <v>8.25</v>
      </c>
      <c r="I850" s="17">
        <f>IF($C850&lt;&gt;"",$G850*INDEX(ΣυνδΑθρ!$C$2:$C$100,$F850,1)/INDEX(ΣυνδΑθρ!$J$2:$J$96,$F850,1),IF($D850&lt;&gt;"",$G850*INDEX(Υλικά!$H$3:$H$130,$F850,1)/INDEX(Υλικά!$E$3:$E$130,$F850,1),0))</f>
        <v>11.75</v>
      </c>
      <c r="J850" s="18">
        <f>IF($C850&lt;&gt;"",$G850*INDEX(ΣυνδΑθρ!$D$2:$D$96,$F850,1)/INDEX(ΣυνδΑθρ!$J$2:$J$96,$F850,1),IF($D850&lt;&gt;"",$G850*INDEX(Υλικά!$I$3:$I$130,$F850,1)/INDEX(Υλικά!$E$3:$E$130,$F850,1),0))</f>
        <v>3.75</v>
      </c>
      <c r="K850" s="16">
        <f>$H850*Ref!$B$2</f>
        <v>33</v>
      </c>
      <c r="L850" s="17">
        <f>$I850*Ref!$B$3</f>
        <v>47</v>
      </c>
      <c r="M850" s="18">
        <f>$J850*Ref!$B$4</f>
        <v>33.75</v>
      </c>
      <c r="N850" s="18">
        <f>IF($C850&lt;&gt;"",0,IF($D850&lt;&gt;"",$G850*INDEX(Υλικά!$J$3:$J$130,$F850,1)/INDEX(Υλικά!$E$3:$E$130,$F850,1),0))</f>
        <v>0</v>
      </c>
      <c r="O850" s="19">
        <f t="shared" si="14"/>
        <v>113.75</v>
      </c>
      <c r="P850" s="3"/>
    </row>
    <row r="851" spans="1:16" x14ac:dyDescent="0.35">
      <c r="A851" s="15">
        <v>44261</v>
      </c>
      <c r="B851" s="7">
        <v>0.33333333333333331</v>
      </c>
      <c r="C851" s="3" t="s">
        <v>166</v>
      </c>
      <c r="D851" s="3"/>
      <c r="E851" s="3" t="str">
        <f>IF(C851&lt;&gt;"",INDEX(ΣυνδΑθρ!$I$2:$I$96,MATCH(C851,ΣυνδΑθρ!$A$2:$A$100,0),1),IF(D851&lt;&gt;"",INDEX(Υλικά!$D$3:$D$140,MATCH(D851,Υλικά!$B$3:$B$140,0),1),""))</f>
        <v>gr</v>
      </c>
      <c r="F851" s="10">
        <f>IF(C851&lt;&gt;"",MATCH($C851,ΣυνδΑθρ!$A$2:$A$100,0),IF(D851&lt;&gt;"",MATCH($D851,Υλικά!$B$3:$B$130,0),0))</f>
        <v>19</v>
      </c>
      <c r="G851" s="3">
        <v>80</v>
      </c>
      <c r="H851" s="16">
        <f>IF($C851&lt;&gt;"",$G851*INDEX(ΣυνδΑθρ!$B$2:$B$96,$F851,1)/INDEX(ΣυνδΑθρ!$J$2:$J$96,$F851,1),IF($D851&lt;&gt;"",$G851*INDEX(Υλικά!$G$3:$G$130,$F851,1)/INDEX(Υλικά!$E$3:$E$130,$F851,1),0))</f>
        <v>5.8457142857142861</v>
      </c>
      <c r="I851" s="17">
        <f>IF($C851&lt;&gt;"",$G851*INDEX(ΣυνδΑθρ!$C$2:$C$100,$F851,1)/INDEX(ΣυνδΑθρ!$J$2:$J$96,$F851,1),IF($D851&lt;&gt;"",$G851*INDEX(Υλικά!$H$3:$H$130,$F851,1)/INDEX(Υλικά!$E$3:$E$130,$F851,1),0))</f>
        <v>37.199999999999996</v>
      </c>
      <c r="J851" s="18">
        <f>IF($C851&lt;&gt;"",$G851*INDEX(ΣυνδΑθρ!$D$2:$D$96,$F851,1)/INDEX(ΣυνδΑθρ!$J$2:$J$96,$F851,1),IF($D851&lt;&gt;"",$G851*INDEX(Υλικά!$I$3:$I$130,$F851,1)/INDEX(Υλικά!$E$3:$E$130,$F851,1),0))</f>
        <v>0.66857142857142871</v>
      </c>
      <c r="K851" s="16">
        <f>$H851*Ref!$B$2</f>
        <v>23.382857142857144</v>
      </c>
      <c r="L851" s="17">
        <f>$I851*Ref!$B$3</f>
        <v>148.79999999999998</v>
      </c>
      <c r="M851" s="18">
        <f>$J851*Ref!$B$4</f>
        <v>6.0171428571428587</v>
      </c>
      <c r="N851" s="18">
        <f>IF($C851&lt;&gt;"",0,IF($D851&lt;&gt;"",$G851*INDEX(Υλικά!$J$3:$J$130,$F851,1)/INDEX(Υλικά!$E$3:$E$130,$F851,1),0))</f>
        <v>0</v>
      </c>
      <c r="O851" s="19">
        <f t="shared" si="14"/>
        <v>178.2</v>
      </c>
      <c r="P851" s="3"/>
    </row>
    <row r="852" spans="1:16" x14ac:dyDescent="0.35">
      <c r="A852" s="15">
        <v>44261</v>
      </c>
      <c r="B852" s="7">
        <v>0.33333333333333298</v>
      </c>
      <c r="C852" s="3"/>
      <c r="D852" s="3" t="s">
        <v>14</v>
      </c>
      <c r="E852" s="3" t="str">
        <f>IF(C852&lt;&gt;"",INDEX(ΣυνδΑθρ!$I$2:$I$96,MATCH(C852,ΣυνδΑθρ!$A$2:$A$100,0),1),IF(D852&lt;&gt;"",INDEX(Υλικά!$D$3:$D$140,MATCH(D852,Υλικά!$B$3:$B$140,0),1),""))</f>
        <v>slc</v>
      </c>
      <c r="F852" s="10">
        <f>IF(C852&lt;&gt;"",MATCH($C852,ΣυνδΑθρ!$A$2:$A$100,0),IF(D852&lt;&gt;"",MATCH($D852,Υλικά!$B$3:$B$130,0),0))</f>
        <v>7</v>
      </c>
      <c r="G852" s="3">
        <v>2</v>
      </c>
      <c r="H852" s="16">
        <f>IF($C852&lt;&gt;"",$G852*INDEX(ΣυνδΑθρ!$B$2:$B$96,$F852,1)/INDEX(ΣυνδΑθρ!$J$2:$J$96,$F852,1),IF($D852&lt;&gt;"",$G852*INDEX(Υλικά!$G$3:$G$130,$F852,1)/INDEX(Υλικά!$E$3:$E$130,$F852,1),0))</f>
        <v>5.6</v>
      </c>
      <c r="I852" s="17">
        <f>IF($C852&lt;&gt;"",$G852*INDEX(ΣυνδΑθρ!$C$2:$C$100,$F852,1)/INDEX(ΣυνδΑθρ!$J$2:$J$96,$F852,1),IF($D852&lt;&gt;"",$G852*INDEX(Υλικά!$H$3:$H$130,$F852,1)/INDEX(Υλικά!$E$3:$E$130,$F852,1),0))</f>
        <v>1.6</v>
      </c>
      <c r="J852" s="18">
        <f>IF($C852&lt;&gt;"",$G852*INDEX(ΣυνδΑθρ!$D$2:$D$96,$F852,1)/INDEX(ΣυνδΑθρ!$J$2:$J$96,$F852,1),IF($D852&lt;&gt;"",$G852*INDEX(Υλικά!$I$3:$I$130,$F852,1)/INDEX(Υλικά!$E$3:$E$130,$F852,1),0))</f>
        <v>0.8</v>
      </c>
      <c r="K852" s="16">
        <f>$H852*Ref!$B$2</f>
        <v>22.4</v>
      </c>
      <c r="L852" s="17">
        <f>$I852*Ref!$B$3</f>
        <v>6.4</v>
      </c>
      <c r="M852" s="18">
        <f>$J852*Ref!$B$4</f>
        <v>7.2</v>
      </c>
      <c r="N852" s="18">
        <f>IF($C852&lt;&gt;"",0,IF($D852&lt;&gt;"",$G852*INDEX(Υλικά!$J$3:$J$130,$F852,1)/INDEX(Υλικά!$E$3:$E$130,$F852,1),0))</f>
        <v>0</v>
      </c>
      <c r="O852" s="19">
        <f t="shared" si="14"/>
        <v>36</v>
      </c>
      <c r="P852" s="3"/>
    </row>
    <row r="853" spans="1:16" x14ac:dyDescent="0.35">
      <c r="A853" s="15">
        <v>44261</v>
      </c>
      <c r="B853" s="7">
        <v>0.33333333333333298</v>
      </c>
      <c r="C853" s="3"/>
      <c r="D853" s="3" t="s">
        <v>110</v>
      </c>
      <c r="E853" s="3" t="str">
        <f>IF(C853&lt;&gt;"",INDEX(ΣυνδΑθρ!$I$2:$I$96,MATCH(C853,ΣυνδΑθρ!$A$2:$A$100,0),1),IF(D853&lt;&gt;"",INDEX(Υλικά!$D$3:$D$140,MATCH(D853,Υλικά!$B$3:$B$140,0),1),""))</f>
        <v>gr</v>
      </c>
      <c r="F853" s="10">
        <f>IF(C853&lt;&gt;"",MATCH($C853,ΣυνδΑθρ!$A$2:$A$100,0),IF(D853&lt;&gt;"",MATCH($D853,Υλικά!$B$3:$B$130,0),0))</f>
        <v>42</v>
      </c>
      <c r="G853" s="3">
        <v>60</v>
      </c>
      <c r="H853" s="16">
        <f>IF($C853&lt;&gt;"",$G853*INDEX(ΣυνδΑθρ!$B$2:$B$96,$F853,1)/INDEX(ΣυνδΑθρ!$J$2:$J$96,$F853,1),IF($D853&lt;&gt;"",$G853*INDEX(Υλικά!$G$3:$G$130,$F853,1)/INDEX(Υλικά!$E$3:$E$130,$F853,1),0))</f>
        <v>4.68</v>
      </c>
      <c r="I853" s="17">
        <f>IF($C853&lt;&gt;"",$G853*INDEX(ΣυνδΑθρ!$C$2:$C$100,$F853,1)/INDEX(ΣυνδΑθρ!$J$2:$J$96,$F853,1),IF($D853&lt;&gt;"",$G853*INDEX(Υλικά!$H$3:$H$130,$F853,1)/INDEX(Υλικά!$E$3:$E$130,$F853,1),0))</f>
        <v>1.98</v>
      </c>
      <c r="J853" s="18">
        <f>IF($C853&lt;&gt;"",$G853*INDEX(ΣυνδΑθρ!$D$2:$D$96,$F853,1)/INDEX(ΣυνδΑθρ!$J$2:$J$96,$F853,1),IF($D853&lt;&gt;"",$G853*INDEX(Υλικά!$I$3:$I$130,$F853,1)/INDEX(Υλικά!$E$3:$E$130,$F853,1),0))</f>
        <v>9.6</v>
      </c>
      <c r="K853" s="16">
        <f>$H853*Ref!$B$2</f>
        <v>18.72</v>
      </c>
      <c r="L853" s="17">
        <f>$I853*Ref!$B$3</f>
        <v>7.92</v>
      </c>
      <c r="M853" s="18">
        <f>$J853*Ref!$B$4</f>
        <v>86.399999999999991</v>
      </c>
      <c r="N853" s="18">
        <f>IF($C853&lt;&gt;"",0,IF($D853&lt;&gt;"",$G853*INDEX(Υλικά!$J$3:$J$130,$F853,1)/INDEX(Υλικά!$E$3:$E$130,$F853,1),0))</f>
        <v>0</v>
      </c>
      <c r="O853" s="19">
        <f t="shared" si="14"/>
        <v>113.03999999999999</v>
      </c>
      <c r="P853" s="3"/>
    </row>
    <row r="854" spans="1:16" x14ac:dyDescent="0.35">
      <c r="A854" s="15">
        <v>44261</v>
      </c>
      <c r="B854" s="7">
        <v>0.5625</v>
      </c>
      <c r="C854" s="3" t="s">
        <v>224</v>
      </c>
      <c r="D854" s="3"/>
      <c r="E854" s="3" t="str">
        <f>IF(C854&lt;&gt;"",INDEX(ΣυνδΑθρ!$I$2:$I$96,MATCH(C854,ΣυνδΑθρ!$A$2:$A$100,0),1),IF(D854&lt;&gt;"",INDEX(Υλικά!$D$3:$D$140,MATCH(D854,Υλικά!$B$3:$B$140,0),1),""))</f>
        <v>gr</v>
      </c>
      <c r="F854" s="10">
        <f>IF(C854&lt;&gt;"",MATCH($C854,ΣυνδΑθρ!$A$2:$A$100,0),IF(D854&lt;&gt;"",MATCH($D854,Υλικά!$B$3:$B$130,0),0))</f>
        <v>37</v>
      </c>
      <c r="G854" s="3">
        <v>200</v>
      </c>
      <c r="H854" s="16">
        <f>IF($C854&lt;&gt;"",$G854*INDEX(ΣυνδΑθρ!$B$2:$B$96,$F854,1)/INDEX(ΣυνδΑθρ!$J$2:$J$96,$F854,1),IF($D854&lt;&gt;"",$G854*INDEX(Υλικά!$G$3:$G$130,$F854,1)/INDEX(Υλικά!$E$3:$E$130,$F854,1),0))</f>
        <v>11.13</v>
      </c>
      <c r="I854" s="17">
        <f>IF($C854&lt;&gt;"",$G854*INDEX(ΣυνδΑθρ!$C$2:$C$100,$F854,1)/INDEX(ΣυνδΑθρ!$J$2:$J$96,$F854,1),IF($D854&lt;&gt;"",$G854*INDEX(Υλικά!$H$3:$H$130,$F854,1)/INDEX(Υλικά!$E$3:$E$130,$F854,1),0))</f>
        <v>4.82</v>
      </c>
      <c r="J854" s="18">
        <f>IF($C854&lt;&gt;"",$G854*INDEX(ΣυνδΑθρ!$D$2:$D$96,$F854,1)/INDEX(ΣυνδΑθρ!$J$2:$J$96,$F854,1),IF($D854&lt;&gt;"",$G854*INDEX(Υλικά!$I$3:$I$130,$F854,1)/INDEX(Υλικά!$E$3:$E$130,$F854,1),0))</f>
        <v>18.551000000000002</v>
      </c>
      <c r="K854" s="16">
        <f>$H854*Ref!$B$2</f>
        <v>44.52</v>
      </c>
      <c r="L854" s="17">
        <f>$I854*Ref!$B$3</f>
        <v>19.28</v>
      </c>
      <c r="M854" s="18">
        <f>$J854*Ref!$B$4</f>
        <v>166.959</v>
      </c>
      <c r="N854" s="18">
        <f>IF($C854&lt;&gt;"",0,IF($D854&lt;&gt;"",$G854*INDEX(Υλικά!$J$3:$J$130,$F854,1)/INDEX(Υλικά!$E$3:$E$130,$F854,1),0))</f>
        <v>0</v>
      </c>
      <c r="O854" s="19">
        <f t="shared" si="14"/>
        <v>230.75900000000001</v>
      </c>
      <c r="P854" s="3"/>
    </row>
    <row r="855" spans="1:16" x14ac:dyDescent="0.35">
      <c r="A855" s="15">
        <v>44261</v>
      </c>
      <c r="B855" s="7">
        <v>0.5625</v>
      </c>
      <c r="C855" s="3"/>
      <c r="D855" s="3" t="s">
        <v>9</v>
      </c>
      <c r="E855" s="3" t="str">
        <f>IF(C855&lt;&gt;"",INDEX(ΣυνδΑθρ!$I$2:$I$96,MATCH(C855,ΣυνδΑθρ!$A$2:$A$100,0),1),IF(D855&lt;&gt;"",INDEX(Υλικά!$D$3:$D$140,MATCH(D855,Υλικά!$B$3:$B$140,0),1),""))</f>
        <v>gr</v>
      </c>
      <c r="F855" s="10">
        <f>IF(C855&lt;&gt;"",MATCH($C855,ΣυνδΑθρ!$A$2:$A$100,0),IF(D855&lt;&gt;"",MATCH($D855,Υλικά!$B$3:$B$130,0),0))</f>
        <v>4</v>
      </c>
      <c r="G855" s="3">
        <v>50</v>
      </c>
      <c r="H855" s="16">
        <f>IF($C855&lt;&gt;"",$G855*INDEX(ΣυνδΑθρ!$B$2:$B$96,$F855,1)/INDEX(ΣυνδΑθρ!$J$2:$J$96,$F855,1),IF($D855&lt;&gt;"",$G855*INDEX(Υλικά!$G$3:$G$130,$F855,1)/INDEX(Υλικά!$E$3:$E$130,$F855,1),0))</f>
        <v>3.55</v>
      </c>
      <c r="I855" s="17">
        <f>IF($C855&lt;&gt;"",$G855*INDEX(ΣυνδΑθρ!$C$2:$C$100,$F855,1)/INDEX(ΣυνδΑθρ!$J$2:$J$96,$F855,1),IF($D855&lt;&gt;"",$G855*INDEX(Υλικά!$H$3:$H$130,$F855,1)/INDEX(Υλικά!$E$3:$E$130,$F855,1),0))</f>
        <v>40</v>
      </c>
      <c r="J855" s="18">
        <f>IF($C855&lt;&gt;"",$G855*INDEX(ΣυνδΑθρ!$D$2:$D$96,$F855,1)/INDEX(ΣυνδΑθρ!$J$2:$J$96,$F855,1),IF($D855&lt;&gt;"",$G855*INDEX(Υλικά!$I$3:$I$130,$F855,1)/INDEX(Υλικά!$E$3:$E$130,$F855,1),0))</f>
        <v>0.35</v>
      </c>
      <c r="K855" s="16">
        <f>$H855*Ref!$B$2</f>
        <v>14.2</v>
      </c>
      <c r="L855" s="17">
        <f>$I855*Ref!$B$3</f>
        <v>160</v>
      </c>
      <c r="M855" s="18">
        <f>$J855*Ref!$B$4</f>
        <v>3.15</v>
      </c>
      <c r="N855" s="18">
        <f>IF($C855&lt;&gt;"",0,IF($D855&lt;&gt;"",$G855*INDEX(Υλικά!$J$3:$J$130,$F855,1)/INDEX(Υλικά!$E$3:$E$130,$F855,1),0))</f>
        <v>0</v>
      </c>
      <c r="O855" s="19">
        <f t="shared" si="14"/>
        <v>177.35</v>
      </c>
      <c r="P855" s="3"/>
    </row>
    <row r="856" spans="1:16" x14ac:dyDescent="0.35">
      <c r="A856" s="15">
        <v>44261</v>
      </c>
      <c r="B856" s="7">
        <v>0.625</v>
      </c>
      <c r="C856" s="3" t="s">
        <v>205</v>
      </c>
      <c r="D856" s="3"/>
      <c r="E856" s="3" t="str">
        <f>IF(C856&lt;&gt;"",INDEX(ΣυνδΑθρ!$I$2:$I$96,MATCH(C856,ΣυνδΑθρ!$A$2:$A$100,0),1),IF(D856&lt;&gt;"",INDEX(Υλικά!$D$3:$D$140,MATCH(D856,Υλικά!$B$3:$B$140,0),1),""))</f>
        <v>gr</v>
      </c>
      <c r="F856" s="10">
        <f>IF(C856&lt;&gt;"",MATCH($C856,ΣυνδΑθρ!$A$2:$A$100,0),IF(D856&lt;&gt;"",MATCH($D856,Υλικά!$B$3:$B$130,0),0))</f>
        <v>32</v>
      </c>
      <c r="G856" s="3">
        <v>45</v>
      </c>
      <c r="H856" s="16">
        <f>IF($C856&lt;&gt;"",$G856*INDEX(ΣυνδΑθρ!$B$2:$B$96,$F856,1)/INDEX(ΣυνδΑθρ!$J$2:$J$96,$F856,1),IF($D856&lt;&gt;"",$G856*INDEX(Υλικά!$G$3:$G$130,$F856,1)/INDEX(Υλικά!$E$3:$E$130,$F856,1),0))</f>
        <v>3.1802142857142859</v>
      </c>
      <c r="I856" s="17">
        <f>IF($C856&lt;&gt;"",$G856*INDEX(ΣυνδΑθρ!$C$2:$C$100,$F856,1)/INDEX(ΣυνδΑθρ!$J$2:$J$96,$F856,1),IF($D856&lt;&gt;"",$G856*INDEX(Υλικά!$H$3:$H$130,$F856,1)/INDEX(Υλικά!$E$3:$E$130,$F856,1),0))</f>
        <v>13.568142857142856</v>
      </c>
      <c r="J856" s="18">
        <f>IF($C856&lt;&gt;"",$G856*INDEX(ΣυνδΑθρ!$D$2:$D$96,$F856,1)/INDEX(ΣυνδΑθρ!$J$2:$J$96,$F856,1),IF($D856&lt;&gt;"",$G856*INDEX(Υλικά!$I$3:$I$130,$F856,1)/INDEX(Υλικά!$E$3:$E$130,$F856,1),0))</f>
        <v>3.7224642857142856</v>
      </c>
      <c r="K856" s="16">
        <f>$H856*Ref!$B$2</f>
        <v>12.720857142857144</v>
      </c>
      <c r="L856" s="17">
        <f>$I856*Ref!$B$3</f>
        <v>54.272571428571425</v>
      </c>
      <c r="M856" s="18">
        <f>$J856*Ref!$B$4</f>
        <v>33.502178571428573</v>
      </c>
      <c r="N856" s="18">
        <f>IF($C856&lt;&gt;"",0,IF($D856&lt;&gt;"",$G856*INDEX(Υλικά!$J$3:$J$130,$F856,1)/INDEX(Υλικά!$E$3:$E$130,$F856,1),0))</f>
        <v>0</v>
      </c>
      <c r="O856" s="19">
        <f t="shared" si="14"/>
        <v>100.49560714285714</v>
      </c>
      <c r="P856" s="3"/>
    </row>
    <row r="857" spans="1:16" x14ac:dyDescent="0.35">
      <c r="A857" s="15">
        <v>44261</v>
      </c>
      <c r="B857" s="7">
        <v>0.8125</v>
      </c>
      <c r="C857" s="3"/>
      <c r="D857" s="3" t="s">
        <v>9</v>
      </c>
      <c r="E857" s="3" t="str">
        <f>IF(C857&lt;&gt;"",INDEX(ΣυνδΑθρ!$I$2:$I$96,MATCH(C857,ΣυνδΑθρ!$A$2:$A$100,0),1),IF(D857&lt;&gt;"",INDEX(Υλικά!$D$3:$D$140,MATCH(D857,Υλικά!$B$3:$B$140,0),1),""))</f>
        <v>gr</v>
      </c>
      <c r="F857" s="10">
        <f>IF(C857&lt;&gt;"",MATCH($C857,ΣυνδΑθρ!$A$2:$A$100,0),IF(D857&lt;&gt;"",MATCH($D857,Υλικά!$B$3:$B$130,0),0))</f>
        <v>4</v>
      </c>
      <c r="G857" s="3">
        <v>38</v>
      </c>
      <c r="H857" s="16">
        <f>IF($C857&lt;&gt;"",$G857*INDEX(ΣυνδΑθρ!$B$2:$B$96,$F857,1)/INDEX(ΣυνδΑθρ!$J$2:$J$96,$F857,1),IF($D857&lt;&gt;"",$G857*INDEX(Υλικά!$G$3:$G$130,$F857,1)/INDEX(Υλικά!$E$3:$E$130,$F857,1),0))</f>
        <v>2.698</v>
      </c>
      <c r="I857" s="17">
        <f>IF($C857&lt;&gt;"",$G857*INDEX(ΣυνδΑθρ!$C$2:$C$100,$F857,1)/INDEX(ΣυνδΑθρ!$J$2:$J$96,$F857,1),IF($D857&lt;&gt;"",$G857*INDEX(Υλικά!$H$3:$H$130,$F857,1)/INDEX(Υλικά!$E$3:$E$130,$F857,1),0))</f>
        <v>30.4</v>
      </c>
      <c r="J857" s="18">
        <f>IF($C857&lt;&gt;"",$G857*INDEX(ΣυνδΑθρ!$D$2:$D$96,$F857,1)/INDEX(ΣυνδΑθρ!$J$2:$J$96,$F857,1),IF($D857&lt;&gt;"",$G857*INDEX(Υλικά!$I$3:$I$130,$F857,1)/INDEX(Υλικά!$E$3:$E$130,$F857,1),0))</f>
        <v>0.26599999999999996</v>
      </c>
      <c r="K857" s="16">
        <f>$H857*Ref!$B$2</f>
        <v>10.792</v>
      </c>
      <c r="L857" s="17">
        <f>$I857*Ref!$B$3</f>
        <v>121.6</v>
      </c>
      <c r="M857" s="18">
        <f>$J857*Ref!$B$4</f>
        <v>2.3939999999999997</v>
      </c>
      <c r="N857" s="18">
        <f>IF($C857&lt;&gt;"",0,IF($D857&lt;&gt;"",$G857*INDEX(Υλικά!$J$3:$J$130,$F857,1)/INDEX(Υλικά!$E$3:$E$130,$F857,1),0))</f>
        <v>0</v>
      </c>
      <c r="O857" s="19">
        <f t="shared" si="14"/>
        <v>134.786</v>
      </c>
      <c r="P857" s="3"/>
    </row>
    <row r="858" spans="1:16" x14ac:dyDescent="0.35">
      <c r="A858" s="15">
        <v>44261</v>
      </c>
      <c r="B858" s="7">
        <v>0.8125</v>
      </c>
      <c r="C858" s="3"/>
      <c r="D858" s="3" t="s">
        <v>32</v>
      </c>
      <c r="E858" s="3" t="str">
        <f>IF(C858&lt;&gt;"",INDEX(ΣυνδΑθρ!$I$2:$I$96,MATCH(C858,ΣυνδΑθρ!$A$2:$A$100,0),1),IF(D858&lt;&gt;"",INDEX(Υλικά!$D$3:$D$140,MATCH(D858,Υλικά!$B$3:$B$140,0),1),""))</f>
        <v>gr</v>
      </c>
      <c r="F858" s="10">
        <f>IF(C858&lt;&gt;"",MATCH($C858,ΣυνδΑθρ!$A$2:$A$100,0),IF(D858&lt;&gt;"",MATCH($D858,Υλικά!$B$3:$B$130,0),0))</f>
        <v>14</v>
      </c>
      <c r="G858" s="3">
        <v>150</v>
      </c>
      <c r="H858" s="16">
        <f>IF($C858&lt;&gt;"",$G858*INDEX(ΣυνδΑθρ!$B$2:$B$96,$F858,1)/INDEX(ΣυνδΑθρ!$J$2:$J$96,$F858,1),IF($D858&lt;&gt;"",$G858*INDEX(Υλικά!$G$3:$G$130,$F858,1)/INDEX(Υλικά!$E$3:$E$130,$F858,1),0))</f>
        <v>12</v>
      </c>
      <c r="I858" s="17">
        <f>IF($C858&lt;&gt;"",$G858*INDEX(ΣυνδΑθρ!$C$2:$C$100,$F858,1)/INDEX(ΣυνδΑθρ!$J$2:$J$96,$F858,1),IF($D858&lt;&gt;"",$G858*INDEX(Υλικά!$H$3:$H$130,$F858,1)/INDEX(Υλικά!$E$3:$E$130,$F858,1),0))</f>
        <v>6</v>
      </c>
      <c r="J858" s="18">
        <f>IF($C858&lt;&gt;"",$G858*INDEX(ΣυνδΑθρ!$D$2:$D$96,$F858,1)/INDEX(ΣυνδΑθρ!$J$2:$J$96,$F858,1),IF($D858&lt;&gt;"",$G858*INDEX(Υλικά!$I$3:$I$130,$F858,1)/INDEX(Υλικά!$E$3:$E$130,$F858,1),0))</f>
        <v>3</v>
      </c>
      <c r="K858" s="16">
        <f>$H858*Ref!$B$2</f>
        <v>48</v>
      </c>
      <c r="L858" s="17">
        <f>$I858*Ref!$B$3</f>
        <v>24</v>
      </c>
      <c r="M858" s="18">
        <f>$J858*Ref!$B$4</f>
        <v>27</v>
      </c>
      <c r="N858" s="18">
        <f>IF($C858&lt;&gt;"",0,IF($D858&lt;&gt;"",$G858*INDEX(Υλικά!$J$3:$J$130,$F858,1)/INDEX(Υλικά!$E$3:$E$130,$F858,1),0))</f>
        <v>0</v>
      </c>
      <c r="O858" s="19">
        <f t="shared" si="14"/>
        <v>99</v>
      </c>
      <c r="P858" s="3"/>
    </row>
    <row r="859" spans="1:16" x14ac:dyDescent="0.35">
      <c r="A859" s="15">
        <v>44261</v>
      </c>
      <c r="B859" s="7">
        <v>0.85416666666666663</v>
      </c>
      <c r="C859" s="3"/>
      <c r="D859" s="3" t="s">
        <v>63</v>
      </c>
      <c r="E859" s="3" t="str">
        <f>IF(C859&lt;&gt;"",INDEX(ΣυνδΑθρ!$I$2:$I$96,MATCH(C859,ΣυνδΑθρ!$A$2:$A$100,0),1),IF(D859&lt;&gt;"",INDEX(Υλικά!$D$3:$D$140,MATCH(D859,Υλικά!$B$3:$B$140,0),1),""))</f>
        <v>pc</v>
      </c>
      <c r="F859" s="10">
        <f>IF(C859&lt;&gt;"",MATCH($C859,ΣυνδΑθρ!$A$2:$A$100,0),IF(D859&lt;&gt;"",MATCH($D859,Υλικά!$B$3:$B$130,0),0))</f>
        <v>23</v>
      </c>
      <c r="G859" s="3">
        <v>1</v>
      </c>
      <c r="H859" s="16">
        <f>IF($C859&lt;&gt;"",$G859*INDEX(ΣυνδΑθρ!$B$2:$B$96,$F859,1)/INDEX(ΣυνδΑθρ!$J$2:$J$96,$F859,1),IF($D859&lt;&gt;"",$G859*INDEX(Υλικά!$G$3:$G$130,$F859,1)/INDEX(Υλικά!$E$3:$E$130,$F859,1),0))</f>
        <v>47</v>
      </c>
      <c r="I859" s="17">
        <f>IF($C859&lt;&gt;"",$G859*INDEX(ΣυνδΑθρ!$C$2:$C$100,$F859,1)/INDEX(ΣυνδΑθρ!$J$2:$J$96,$F859,1),IF($D859&lt;&gt;"",$G859*INDEX(Υλικά!$H$3:$H$130,$F859,1)/INDEX(Υλικά!$E$3:$E$130,$F859,1),0))</f>
        <v>0</v>
      </c>
      <c r="J859" s="18">
        <f>IF($C859&lt;&gt;"",$G859*INDEX(ΣυνδΑθρ!$D$2:$D$96,$F859,1)/INDEX(ΣυνδΑθρ!$J$2:$J$96,$F859,1),IF($D859&lt;&gt;"",$G859*INDEX(Υλικά!$I$3:$I$130,$F859,1)/INDEX(Υλικά!$E$3:$E$130,$F859,1),0))</f>
        <v>1.2</v>
      </c>
      <c r="K859" s="16">
        <f>$H859*Ref!$B$2</f>
        <v>188</v>
      </c>
      <c r="L859" s="17">
        <f>$I859*Ref!$B$3</f>
        <v>0</v>
      </c>
      <c r="M859" s="18">
        <f>$J859*Ref!$B$4</f>
        <v>10.799999999999999</v>
      </c>
      <c r="N859" s="18">
        <f>IF($C859&lt;&gt;"",0,IF($D859&lt;&gt;"",$G859*INDEX(Υλικά!$J$3:$J$130,$F859,1)/INDEX(Υλικά!$E$3:$E$130,$F859,1),0))</f>
        <v>0</v>
      </c>
      <c r="O859" s="19">
        <f t="shared" si="14"/>
        <v>198.8</v>
      </c>
      <c r="P859" s="3"/>
    </row>
    <row r="860" spans="1:16" x14ac:dyDescent="0.35">
      <c r="A860" s="15">
        <v>44261</v>
      </c>
      <c r="B860" s="7">
        <v>0.85416666666666663</v>
      </c>
      <c r="C860" s="3" t="s">
        <v>166</v>
      </c>
      <c r="D860" s="3"/>
      <c r="E860" s="3" t="str">
        <f>IF(C860&lt;&gt;"",INDEX(ΣυνδΑθρ!$I$2:$I$96,MATCH(C860,ΣυνδΑθρ!$A$2:$A$100,0),1),IF(D860&lt;&gt;"",INDEX(Υλικά!$D$3:$D$140,MATCH(D860,Υλικά!$B$3:$B$140,0),1),""))</f>
        <v>gr</v>
      </c>
      <c r="F860" s="10">
        <f>IF(C860&lt;&gt;"",MATCH($C860,ΣυνδΑθρ!$A$2:$A$100,0),IF(D860&lt;&gt;"",MATCH($D860,Υλικά!$B$3:$B$130,0),0))</f>
        <v>19</v>
      </c>
      <c r="G860" s="3">
        <v>70</v>
      </c>
      <c r="H860" s="16">
        <f>IF($C860&lt;&gt;"",$G860*INDEX(ΣυνδΑθρ!$B$2:$B$96,$F860,1)/INDEX(ΣυνδΑθρ!$J$2:$J$96,$F860,1),IF($D860&lt;&gt;"",$G860*INDEX(Υλικά!$G$3:$G$130,$F860,1)/INDEX(Υλικά!$E$3:$E$130,$F860,1),0))</f>
        <v>5.1150000000000002</v>
      </c>
      <c r="I860" s="17">
        <f>IF($C860&lt;&gt;"",$G860*INDEX(ΣυνδΑθρ!$C$2:$C$100,$F860,1)/INDEX(ΣυνδΑθρ!$J$2:$J$96,$F860,1),IF($D860&lt;&gt;"",$G860*INDEX(Υλικά!$H$3:$H$130,$F860,1)/INDEX(Υλικά!$E$3:$E$130,$F860,1),0))</f>
        <v>32.549999999999997</v>
      </c>
      <c r="J860" s="18">
        <f>IF($C860&lt;&gt;"",$G860*INDEX(ΣυνδΑθρ!$D$2:$D$96,$F860,1)/INDEX(ΣυνδΑθρ!$J$2:$J$96,$F860,1),IF($D860&lt;&gt;"",$G860*INDEX(Υλικά!$I$3:$I$130,$F860,1)/INDEX(Υλικά!$E$3:$E$130,$F860,1),0))</f>
        <v>0.58500000000000008</v>
      </c>
      <c r="K860" s="16">
        <f>$H860*Ref!$B$2</f>
        <v>20.46</v>
      </c>
      <c r="L860" s="17">
        <f>$I860*Ref!$B$3</f>
        <v>130.19999999999999</v>
      </c>
      <c r="M860" s="18">
        <f>$J860*Ref!$B$4</f>
        <v>5.2650000000000006</v>
      </c>
      <c r="N860" s="18">
        <f>IF($C860&lt;&gt;"",0,IF($D860&lt;&gt;"",$G860*INDEX(Υλικά!$J$3:$J$130,$F860,1)/INDEX(Υλικά!$E$3:$E$130,$F860,1),0))</f>
        <v>0</v>
      </c>
      <c r="O860" s="19">
        <f t="shared" si="14"/>
        <v>155.92500000000001</v>
      </c>
      <c r="P860" s="3"/>
    </row>
    <row r="861" spans="1:16" x14ac:dyDescent="0.35">
      <c r="A861" s="15">
        <v>44262</v>
      </c>
      <c r="B861" s="7">
        <v>0.33333333333333331</v>
      </c>
      <c r="C861" s="3"/>
      <c r="D861" s="3" t="s">
        <v>58</v>
      </c>
      <c r="E861" s="3" t="str">
        <f>IF(C861&lt;&gt;"",INDEX(ΣυνδΑθρ!$I$2:$I$96,MATCH(C861,ΣυνδΑθρ!$A$2:$A$100,0),1),IF(D861&lt;&gt;"",INDEX(Υλικά!$D$3:$D$140,MATCH(D861,Υλικά!$B$3:$B$140,0),1),""))</f>
        <v>gr</v>
      </c>
      <c r="F861" s="10">
        <f>IF(C861&lt;&gt;"",MATCH($C861,ΣυνδΑθρ!$A$2:$A$100,0),IF(D861&lt;&gt;"",MATCH($D861,Υλικά!$B$3:$B$130,0),0))</f>
        <v>12</v>
      </c>
      <c r="G861" s="3">
        <v>250</v>
      </c>
      <c r="H861" s="16">
        <f>IF($C861&lt;&gt;"",$G861*INDEX(ΣυνδΑθρ!$B$2:$B$96,$F861,1)/INDEX(ΣυνδΑθρ!$J$2:$J$96,$F861,1),IF($D861&lt;&gt;"",$G861*INDEX(Υλικά!$G$3:$G$130,$F861,1)/INDEX(Υλικά!$E$3:$E$130,$F861,1),0))</f>
        <v>8.25</v>
      </c>
      <c r="I861" s="17">
        <f>IF($C861&lt;&gt;"",$G861*INDEX(ΣυνδΑθρ!$C$2:$C$100,$F861,1)/INDEX(ΣυνδΑθρ!$J$2:$J$96,$F861,1),IF($D861&lt;&gt;"",$G861*INDEX(Υλικά!$H$3:$H$130,$F861,1)/INDEX(Υλικά!$E$3:$E$130,$F861,1),0))</f>
        <v>11.75</v>
      </c>
      <c r="J861" s="18">
        <f>IF($C861&lt;&gt;"",$G861*INDEX(ΣυνδΑθρ!$D$2:$D$96,$F861,1)/INDEX(ΣυνδΑθρ!$J$2:$J$96,$F861,1),IF($D861&lt;&gt;"",$G861*INDEX(Υλικά!$I$3:$I$130,$F861,1)/INDEX(Υλικά!$E$3:$E$130,$F861,1),0))</f>
        <v>3.75</v>
      </c>
      <c r="K861" s="16">
        <f>$H861*Ref!$B$2</f>
        <v>33</v>
      </c>
      <c r="L861" s="17">
        <f>$I861*Ref!$B$3</f>
        <v>47</v>
      </c>
      <c r="M861" s="18">
        <f>$J861*Ref!$B$4</f>
        <v>33.75</v>
      </c>
      <c r="N861" s="18">
        <f>IF($C861&lt;&gt;"",0,IF($D861&lt;&gt;"",$G861*INDEX(Υλικά!$J$3:$J$130,$F861,1)/INDEX(Υλικά!$E$3:$E$130,$F861,1),0))</f>
        <v>0</v>
      </c>
      <c r="O861" s="19">
        <f t="shared" si="14"/>
        <v>113.75</v>
      </c>
      <c r="P861" s="3"/>
    </row>
    <row r="862" spans="1:16" x14ac:dyDescent="0.35">
      <c r="A862" s="15">
        <v>44262</v>
      </c>
      <c r="B862" s="7">
        <v>0.33333333333333331</v>
      </c>
      <c r="C862" s="3" t="s">
        <v>166</v>
      </c>
      <c r="D862" s="3"/>
      <c r="E862" s="3" t="str">
        <f>IF(C862&lt;&gt;"",INDEX(ΣυνδΑθρ!$I$2:$I$96,MATCH(C862,ΣυνδΑθρ!$A$2:$A$100,0),1),IF(D862&lt;&gt;"",INDEX(Υλικά!$D$3:$D$140,MATCH(D862,Υλικά!$B$3:$B$140,0),1),""))</f>
        <v>gr</v>
      </c>
      <c r="F862" s="10">
        <f>IF(C862&lt;&gt;"",MATCH($C862,ΣυνδΑθρ!$A$2:$A$100,0),IF(D862&lt;&gt;"",MATCH($D862,Υλικά!$B$3:$B$130,0),0))</f>
        <v>19</v>
      </c>
      <c r="G862" s="3">
        <v>70</v>
      </c>
      <c r="H862" s="16">
        <f>IF($C862&lt;&gt;"",$G862*INDEX(ΣυνδΑθρ!$B$2:$B$96,$F862,1)/INDEX(ΣυνδΑθρ!$J$2:$J$96,$F862,1),IF($D862&lt;&gt;"",$G862*INDEX(Υλικά!$G$3:$G$130,$F862,1)/INDEX(Υλικά!$E$3:$E$130,$F862,1),0))</f>
        <v>5.1150000000000002</v>
      </c>
      <c r="I862" s="17">
        <f>IF($C862&lt;&gt;"",$G862*INDEX(ΣυνδΑθρ!$C$2:$C$100,$F862,1)/INDEX(ΣυνδΑθρ!$J$2:$J$96,$F862,1),IF($D862&lt;&gt;"",$G862*INDEX(Υλικά!$H$3:$H$130,$F862,1)/INDEX(Υλικά!$E$3:$E$130,$F862,1),0))</f>
        <v>32.549999999999997</v>
      </c>
      <c r="J862" s="18">
        <f>IF($C862&lt;&gt;"",$G862*INDEX(ΣυνδΑθρ!$D$2:$D$96,$F862,1)/INDEX(ΣυνδΑθρ!$J$2:$J$96,$F862,1),IF($D862&lt;&gt;"",$G862*INDEX(Υλικά!$I$3:$I$130,$F862,1)/INDEX(Υλικά!$E$3:$E$130,$F862,1),0))</f>
        <v>0.58500000000000008</v>
      </c>
      <c r="K862" s="16">
        <f>$H862*Ref!$B$2</f>
        <v>20.46</v>
      </c>
      <c r="L862" s="17">
        <f>$I862*Ref!$B$3</f>
        <v>130.19999999999999</v>
      </c>
      <c r="M862" s="18">
        <f>$J862*Ref!$B$4</f>
        <v>5.2650000000000006</v>
      </c>
      <c r="N862" s="18">
        <f>IF($C862&lt;&gt;"",0,IF($D862&lt;&gt;"",$G862*INDEX(Υλικά!$J$3:$J$130,$F862,1)/INDEX(Υλικά!$E$3:$E$130,$F862,1),0))</f>
        <v>0</v>
      </c>
      <c r="O862" s="19">
        <f t="shared" si="14"/>
        <v>155.92500000000001</v>
      </c>
      <c r="P862" s="3"/>
    </row>
    <row r="863" spans="1:16" x14ac:dyDescent="0.35">
      <c r="A863" s="15">
        <v>44262</v>
      </c>
      <c r="B863" s="7">
        <v>0.33333333333333298</v>
      </c>
      <c r="C863" s="3"/>
      <c r="D863" s="3" t="s">
        <v>14</v>
      </c>
      <c r="E863" s="3" t="str">
        <f>IF(C863&lt;&gt;"",INDEX(ΣυνδΑθρ!$I$2:$I$96,MATCH(C863,ΣυνδΑθρ!$A$2:$A$100,0),1),IF(D863&lt;&gt;"",INDEX(Υλικά!$D$3:$D$140,MATCH(D863,Υλικά!$B$3:$B$140,0),1),""))</f>
        <v>slc</v>
      </c>
      <c r="F863" s="10">
        <f>IF(C863&lt;&gt;"",MATCH($C863,ΣυνδΑθρ!$A$2:$A$100,0),IF(D863&lt;&gt;"",MATCH($D863,Υλικά!$B$3:$B$130,0),0))</f>
        <v>7</v>
      </c>
      <c r="G863" s="3">
        <v>2</v>
      </c>
      <c r="H863" s="16">
        <f>IF($C863&lt;&gt;"",$G863*INDEX(ΣυνδΑθρ!$B$2:$B$96,$F863,1)/INDEX(ΣυνδΑθρ!$J$2:$J$96,$F863,1),IF($D863&lt;&gt;"",$G863*INDEX(Υλικά!$G$3:$G$130,$F863,1)/INDEX(Υλικά!$E$3:$E$130,$F863,1),0))</f>
        <v>5.6</v>
      </c>
      <c r="I863" s="17">
        <f>IF($C863&lt;&gt;"",$G863*INDEX(ΣυνδΑθρ!$C$2:$C$100,$F863,1)/INDEX(ΣυνδΑθρ!$J$2:$J$96,$F863,1),IF($D863&lt;&gt;"",$G863*INDEX(Υλικά!$H$3:$H$130,$F863,1)/INDEX(Υλικά!$E$3:$E$130,$F863,1),0))</f>
        <v>1.6</v>
      </c>
      <c r="J863" s="18">
        <f>IF($C863&lt;&gt;"",$G863*INDEX(ΣυνδΑθρ!$D$2:$D$96,$F863,1)/INDEX(ΣυνδΑθρ!$J$2:$J$96,$F863,1),IF($D863&lt;&gt;"",$G863*INDEX(Υλικά!$I$3:$I$130,$F863,1)/INDEX(Υλικά!$E$3:$E$130,$F863,1),0))</f>
        <v>0.8</v>
      </c>
      <c r="K863" s="16">
        <f>$H863*Ref!$B$2</f>
        <v>22.4</v>
      </c>
      <c r="L863" s="17">
        <f>$I863*Ref!$B$3</f>
        <v>6.4</v>
      </c>
      <c r="M863" s="18">
        <f>$J863*Ref!$B$4</f>
        <v>7.2</v>
      </c>
      <c r="N863" s="18">
        <f>IF($C863&lt;&gt;"",0,IF($D863&lt;&gt;"",$G863*INDEX(Υλικά!$J$3:$J$130,$F863,1)/INDEX(Υλικά!$E$3:$E$130,$F863,1),0))</f>
        <v>0</v>
      </c>
      <c r="O863" s="19">
        <f t="shared" si="14"/>
        <v>36</v>
      </c>
      <c r="P863" s="3"/>
    </row>
    <row r="864" spans="1:16" x14ac:dyDescent="0.35">
      <c r="A864" s="15">
        <v>44262</v>
      </c>
      <c r="B864" s="7">
        <v>0.33333333333333298</v>
      </c>
      <c r="C864" s="3"/>
      <c r="D864" s="3" t="s">
        <v>110</v>
      </c>
      <c r="E864" s="3" t="str">
        <f>IF(C864&lt;&gt;"",INDEX(ΣυνδΑθρ!$I$2:$I$96,MATCH(C864,ΣυνδΑθρ!$A$2:$A$100,0),1),IF(D864&lt;&gt;"",INDEX(Υλικά!$D$3:$D$140,MATCH(D864,Υλικά!$B$3:$B$140,0),1),""))</f>
        <v>gr</v>
      </c>
      <c r="F864" s="10">
        <f>IF(C864&lt;&gt;"",MATCH($C864,ΣυνδΑθρ!$A$2:$A$100,0),IF(D864&lt;&gt;"",MATCH($D864,Υλικά!$B$3:$B$130,0),0))</f>
        <v>42</v>
      </c>
      <c r="G864" s="3">
        <v>60</v>
      </c>
      <c r="H864" s="16">
        <f>IF($C864&lt;&gt;"",$G864*INDEX(ΣυνδΑθρ!$B$2:$B$96,$F864,1)/INDEX(ΣυνδΑθρ!$J$2:$J$96,$F864,1),IF($D864&lt;&gt;"",$G864*INDEX(Υλικά!$G$3:$G$130,$F864,1)/INDEX(Υλικά!$E$3:$E$130,$F864,1),0))</f>
        <v>4.68</v>
      </c>
      <c r="I864" s="17">
        <f>IF($C864&lt;&gt;"",$G864*INDEX(ΣυνδΑθρ!$C$2:$C$100,$F864,1)/INDEX(ΣυνδΑθρ!$J$2:$J$96,$F864,1),IF($D864&lt;&gt;"",$G864*INDEX(Υλικά!$H$3:$H$130,$F864,1)/INDEX(Υλικά!$E$3:$E$130,$F864,1),0))</f>
        <v>1.98</v>
      </c>
      <c r="J864" s="18">
        <f>IF($C864&lt;&gt;"",$G864*INDEX(ΣυνδΑθρ!$D$2:$D$96,$F864,1)/INDEX(ΣυνδΑθρ!$J$2:$J$96,$F864,1),IF($D864&lt;&gt;"",$G864*INDEX(Υλικά!$I$3:$I$130,$F864,1)/INDEX(Υλικά!$E$3:$E$130,$F864,1),0))</f>
        <v>9.6</v>
      </c>
      <c r="K864" s="16">
        <f>$H864*Ref!$B$2</f>
        <v>18.72</v>
      </c>
      <c r="L864" s="17">
        <f>$I864*Ref!$B$3</f>
        <v>7.92</v>
      </c>
      <c r="M864" s="18">
        <f>$J864*Ref!$B$4</f>
        <v>86.399999999999991</v>
      </c>
      <c r="N864" s="18">
        <f>IF($C864&lt;&gt;"",0,IF($D864&lt;&gt;"",$G864*INDEX(Υλικά!$J$3:$J$130,$F864,1)/INDEX(Υλικά!$E$3:$E$130,$F864,1),0))</f>
        <v>0</v>
      </c>
      <c r="O864" s="19">
        <f t="shared" si="14"/>
        <v>113.03999999999999</v>
      </c>
      <c r="P864" s="3"/>
    </row>
    <row r="865" spans="1:16" x14ac:dyDescent="0.35">
      <c r="A865" s="15">
        <v>44262</v>
      </c>
      <c r="B865" s="7">
        <v>0.48958333333333331</v>
      </c>
      <c r="C865" s="3"/>
      <c r="D865" s="3" t="s">
        <v>225</v>
      </c>
      <c r="E865" s="3" t="str">
        <f>IF(C865&lt;&gt;"",INDEX(ΣυνδΑθρ!$I$2:$I$96,MATCH(C865,ΣυνδΑθρ!$A$2:$A$100,0),1),IF(D865&lt;&gt;"",INDEX(Υλικά!$D$3:$D$140,MATCH(D865,Υλικά!$B$3:$B$140,0),1),""))</f>
        <v>slc</v>
      </c>
      <c r="F865" s="10">
        <f>IF(C865&lt;&gt;"",MATCH($C865,ΣυνδΑθρ!$A$2:$A$100,0),IF(D865&lt;&gt;"",MATCH($D865,Υλικά!$B$3:$B$130,0),0))</f>
        <v>102</v>
      </c>
      <c r="G865" s="3">
        <v>1</v>
      </c>
      <c r="H865" s="16">
        <f>IF($C865&lt;&gt;"",$G865*INDEX(ΣυνδΑθρ!$B$2:$B$96,$F865,1)/INDEX(ΣυνδΑθρ!$J$2:$J$96,$F865,1),IF($D865&lt;&gt;"",$G865*INDEX(Υλικά!$G$3:$G$130,$F865,1)/INDEX(Υλικά!$E$3:$E$130,$F865,1),0))</f>
        <v>7.3</v>
      </c>
      <c r="I865" s="17">
        <f>IF($C865&lt;&gt;"",$G865*INDEX(ΣυνδΑθρ!$C$2:$C$100,$F865,1)/INDEX(ΣυνδΑθρ!$J$2:$J$96,$F865,1),IF($D865&lt;&gt;"",$G865*INDEX(Υλικά!$H$3:$H$130,$F865,1)/INDEX(Υλικά!$E$3:$E$130,$F865,1),0))</f>
        <v>0</v>
      </c>
      <c r="J865" s="18">
        <f>IF($C865&lt;&gt;"",$G865*INDEX(ΣυνδΑθρ!$D$2:$D$96,$F865,1)/INDEX(ΣυνδΑθρ!$J$2:$J$96,$F865,1),IF($D865&lt;&gt;"",$G865*INDEX(Υλικά!$I$3:$I$130,$F865,1)/INDEX(Υλικά!$E$3:$E$130,$F865,1),0))</f>
        <v>1.1000000000000001</v>
      </c>
      <c r="K865" s="16">
        <f>$H865*Ref!$B$2</f>
        <v>29.2</v>
      </c>
      <c r="L865" s="17">
        <f>$I865*Ref!$B$3</f>
        <v>0</v>
      </c>
      <c r="M865" s="18">
        <f>$J865*Ref!$B$4</f>
        <v>9.9</v>
      </c>
      <c r="N865" s="18">
        <f>IF($C865&lt;&gt;"",0,IF($D865&lt;&gt;"",$G865*INDEX(Υλικά!$J$3:$J$130,$F865,1)/INDEX(Υλικά!$E$3:$E$130,$F865,1),0))</f>
        <v>0</v>
      </c>
      <c r="O865" s="19">
        <f t="shared" si="14"/>
        <v>39.1</v>
      </c>
      <c r="P865" s="3"/>
    </row>
    <row r="866" spans="1:16" x14ac:dyDescent="0.35">
      <c r="A866" s="15">
        <v>44262</v>
      </c>
      <c r="B866" s="7">
        <v>0.52083333333333337</v>
      </c>
      <c r="C866" s="3"/>
      <c r="D866" s="3" t="s">
        <v>93</v>
      </c>
      <c r="E866" s="3" t="str">
        <f>IF(C866&lt;&gt;"",INDEX(ΣυνδΑθρ!$I$2:$I$96,MATCH(C866,ΣυνδΑθρ!$A$2:$A$100,0),1),IF(D866&lt;&gt;"",INDEX(Υλικά!$D$3:$D$140,MATCH(D866,Υλικά!$B$3:$B$140,0),1),""))</f>
        <v>gr</v>
      </c>
      <c r="F866" s="10">
        <f>IF(C866&lt;&gt;"",MATCH($C866,ΣυνδΑθρ!$A$2:$A$100,0),IF(D866&lt;&gt;"",MATCH($D866,Υλικά!$B$3:$B$130,0),0))</f>
        <v>34</v>
      </c>
      <c r="G866" s="3">
        <v>2</v>
      </c>
      <c r="H866" s="16">
        <f>IF($C866&lt;&gt;"",$G866*INDEX(ΣυνδΑθρ!$B$2:$B$96,$F866,1)/INDEX(ΣυνδΑθρ!$J$2:$J$96,$F866,1),IF($D866&lt;&gt;"",$G866*INDEX(Υλικά!$G$3:$G$130,$F866,1)/INDEX(Υλικά!$E$3:$E$130,$F866,1),0))</f>
        <v>0.496</v>
      </c>
      <c r="I866" s="17">
        <f>IF($C866&lt;&gt;"",$G866*INDEX(ΣυνδΑθρ!$C$2:$C$100,$F866,1)/INDEX(ΣυνδΑθρ!$J$2:$J$96,$F866,1),IF($D866&lt;&gt;"",$G866*INDEX(Υλικά!$H$3:$H$130,$F866,1)/INDEX(Υλικά!$E$3:$E$130,$F866,1),0))</f>
        <v>0.1</v>
      </c>
      <c r="J866" s="18">
        <f>IF($C866&lt;&gt;"",$G866*INDEX(ΣυνδΑθρ!$D$2:$D$96,$F866,1)/INDEX(ΣυνδΑθρ!$J$2:$J$96,$F866,1),IF($D866&lt;&gt;"",$G866*INDEX(Υλικά!$I$3:$I$130,$F866,1)/INDEX(Υλικά!$E$3:$E$130,$F866,1),0))</f>
        <v>1.0640000000000001</v>
      </c>
      <c r="K866" s="16">
        <f>$H866*Ref!$B$2</f>
        <v>1.984</v>
      </c>
      <c r="L866" s="17">
        <f>$I866*Ref!$B$3</f>
        <v>0.4</v>
      </c>
      <c r="M866" s="18">
        <f>$J866*Ref!$B$4</f>
        <v>9.5760000000000005</v>
      </c>
      <c r="N866" s="18">
        <f>IF($C866&lt;&gt;"",0,IF($D866&lt;&gt;"",$G866*INDEX(Υλικά!$J$3:$J$130,$F866,1)/INDEX(Υλικά!$E$3:$E$130,$F866,1),0))</f>
        <v>0</v>
      </c>
      <c r="O866" s="19">
        <f t="shared" si="14"/>
        <v>11.96</v>
      </c>
      <c r="P866" s="3"/>
    </row>
    <row r="867" spans="1:16" x14ac:dyDescent="0.35">
      <c r="A867" s="15">
        <v>44262</v>
      </c>
      <c r="B867" s="7">
        <v>0.52083333333333337</v>
      </c>
      <c r="C867" s="3"/>
      <c r="D867" s="3" t="s">
        <v>42</v>
      </c>
      <c r="E867" s="3" t="str">
        <f>IF(C867&lt;&gt;"",INDEX(ΣυνδΑθρ!$I$2:$I$96,MATCH(C867,ΣυνδΑθρ!$A$2:$A$100,0),1),IF(D867&lt;&gt;"",INDEX(Υλικά!$D$3:$D$140,MATCH(D867,Υλικά!$B$3:$B$140,0),1),""))</f>
        <v>gr</v>
      </c>
      <c r="F867" s="10">
        <f>IF(C867&lt;&gt;"",MATCH($C867,ΣυνδΑθρ!$A$2:$A$100,0),IF(D867&lt;&gt;"",MATCH($D867,Υλικά!$B$3:$B$130,0),0))</f>
        <v>16</v>
      </c>
      <c r="G867" s="3">
        <v>40</v>
      </c>
      <c r="H867" s="16">
        <f>IF($C867&lt;&gt;"",$G867*INDEX(ΣυνδΑθρ!$B$2:$B$96,$F867,1)/INDEX(ΣυνδΑθρ!$J$2:$J$96,$F867,1),IF($D867&lt;&gt;"",$G867*INDEX(Υλικά!$G$3:$G$130,$F867,1)/INDEX(Υλικά!$E$3:$E$130,$F867,1),0))</f>
        <v>0.36</v>
      </c>
      <c r="I867" s="17">
        <f>IF($C867&lt;&gt;"",$G867*INDEX(ΣυνδΑθρ!$C$2:$C$100,$F867,1)/INDEX(ΣυνδΑθρ!$J$2:$J$96,$F867,1),IF($D867&lt;&gt;"",$G867*INDEX(Υλικά!$H$3:$H$130,$F867,1)/INDEX(Υλικά!$E$3:$E$130,$F867,1),0))</f>
        <v>1.56</v>
      </c>
      <c r="J867" s="18">
        <f>IF($C867&lt;&gt;"",$G867*INDEX(ΣυνδΑθρ!$D$2:$D$96,$F867,1)/INDEX(ΣυνδΑθρ!$J$2:$J$96,$F867,1),IF($D867&lt;&gt;"",$G867*INDEX(Υλικά!$I$3:$I$130,$F867,1)/INDEX(Υλικά!$E$3:$E$130,$F867,1),0))</f>
        <v>0.08</v>
      </c>
      <c r="K867" s="16">
        <f>$H867*Ref!$B$2</f>
        <v>1.44</v>
      </c>
      <c r="L867" s="17">
        <f>$I867*Ref!$B$3</f>
        <v>6.24</v>
      </c>
      <c r="M867" s="18">
        <f>$J867*Ref!$B$4</f>
        <v>0.72</v>
      </c>
      <c r="N867" s="18">
        <f>IF($C867&lt;&gt;"",0,IF($D867&lt;&gt;"",$G867*INDEX(Υλικά!$J$3:$J$130,$F867,1)/INDEX(Υλικά!$E$3:$E$130,$F867,1),0))</f>
        <v>0</v>
      </c>
      <c r="O867" s="19">
        <f t="shared" si="14"/>
        <v>8.4</v>
      </c>
      <c r="P867" s="3"/>
    </row>
    <row r="868" spans="1:16" x14ac:dyDescent="0.35">
      <c r="A868" s="15">
        <v>44262</v>
      </c>
      <c r="B868" s="7">
        <v>0.55208333333333337</v>
      </c>
      <c r="C868" s="3"/>
      <c r="D868" s="3" t="s">
        <v>9</v>
      </c>
      <c r="E868" s="3" t="str">
        <f>IF(C868&lt;&gt;"",INDEX(ΣυνδΑθρ!$I$2:$I$96,MATCH(C868,ΣυνδΑθρ!$A$2:$A$100,0),1),IF(D868&lt;&gt;"",INDEX(Υλικά!$D$3:$D$140,MATCH(D868,Υλικά!$B$3:$B$140,0),1),""))</f>
        <v>gr</v>
      </c>
      <c r="F868" s="10">
        <f>IF(C868&lt;&gt;"",MATCH($C868,ΣυνδΑθρ!$A$2:$A$100,0),IF(D868&lt;&gt;"",MATCH($D868,Υλικά!$B$3:$B$130,0),0))</f>
        <v>4</v>
      </c>
      <c r="G868" s="3">
        <v>50</v>
      </c>
      <c r="H868" s="16">
        <f>IF($C868&lt;&gt;"",$G868*INDEX(ΣυνδΑθρ!$B$2:$B$96,$F868,1)/INDEX(ΣυνδΑθρ!$J$2:$J$96,$F868,1),IF($D868&lt;&gt;"",$G868*INDEX(Υλικά!$G$3:$G$130,$F868,1)/INDEX(Υλικά!$E$3:$E$130,$F868,1),0))</f>
        <v>3.55</v>
      </c>
      <c r="I868" s="17">
        <f>IF($C868&lt;&gt;"",$G868*INDEX(ΣυνδΑθρ!$C$2:$C$100,$F868,1)/INDEX(ΣυνδΑθρ!$J$2:$J$96,$F868,1),IF($D868&lt;&gt;"",$G868*INDEX(Υλικά!$H$3:$H$130,$F868,1)/INDEX(Υλικά!$E$3:$E$130,$F868,1),0))</f>
        <v>40</v>
      </c>
      <c r="J868" s="18">
        <f>IF($C868&lt;&gt;"",$G868*INDEX(ΣυνδΑθρ!$D$2:$D$96,$F868,1)/INDEX(ΣυνδΑθρ!$J$2:$J$96,$F868,1),IF($D868&lt;&gt;"",$G868*INDEX(Υλικά!$I$3:$I$130,$F868,1)/INDEX(Υλικά!$E$3:$E$130,$F868,1),0))</f>
        <v>0.35</v>
      </c>
      <c r="K868" s="16">
        <f>$H868*Ref!$B$2</f>
        <v>14.2</v>
      </c>
      <c r="L868" s="17">
        <f>$I868*Ref!$B$3</f>
        <v>160</v>
      </c>
      <c r="M868" s="18">
        <f>$J868*Ref!$B$4</f>
        <v>3.15</v>
      </c>
      <c r="N868" s="18">
        <f>IF($C868&lt;&gt;"",0,IF($D868&lt;&gt;"",$G868*INDEX(Υλικά!$J$3:$J$130,$F868,1)/INDEX(Υλικά!$E$3:$E$130,$F868,1),0))</f>
        <v>0</v>
      </c>
      <c r="O868" s="19">
        <f t="shared" si="14"/>
        <v>177.35</v>
      </c>
      <c r="P868" s="3"/>
    </row>
    <row r="869" spans="1:16" x14ac:dyDescent="0.35">
      <c r="A869" s="15">
        <v>44262</v>
      </c>
      <c r="B869" s="7">
        <v>0.55208333333333337</v>
      </c>
      <c r="C869" s="3" t="s">
        <v>224</v>
      </c>
      <c r="D869" s="3"/>
      <c r="E869" s="3" t="str">
        <f>IF(C869&lt;&gt;"",INDEX(ΣυνδΑθρ!$I$2:$I$96,MATCH(C869,ΣυνδΑθρ!$A$2:$A$100,0),1),IF(D869&lt;&gt;"",INDEX(Υλικά!$D$3:$D$140,MATCH(D869,Υλικά!$B$3:$B$140,0),1),""))</f>
        <v>gr</v>
      </c>
      <c r="F869" s="10">
        <f>IF(C869&lt;&gt;"",MATCH($C869,ΣυνδΑθρ!$A$2:$A$100,0),IF(D869&lt;&gt;"",MATCH($D869,Υλικά!$B$3:$B$130,0),0))</f>
        <v>37</v>
      </c>
      <c r="G869" s="3">
        <v>200</v>
      </c>
      <c r="H869" s="16">
        <f>IF($C869&lt;&gt;"",$G869*INDEX(ΣυνδΑθρ!$B$2:$B$96,$F869,1)/INDEX(ΣυνδΑθρ!$J$2:$J$96,$F869,1),IF($D869&lt;&gt;"",$G869*INDEX(Υλικά!$G$3:$G$130,$F869,1)/INDEX(Υλικά!$E$3:$E$130,$F869,1),0))</f>
        <v>11.13</v>
      </c>
      <c r="I869" s="17">
        <f>IF($C869&lt;&gt;"",$G869*INDEX(ΣυνδΑθρ!$C$2:$C$100,$F869,1)/INDEX(ΣυνδΑθρ!$J$2:$J$96,$F869,1),IF($D869&lt;&gt;"",$G869*INDEX(Υλικά!$H$3:$H$130,$F869,1)/INDEX(Υλικά!$E$3:$E$130,$F869,1),0))</f>
        <v>4.82</v>
      </c>
      <c r="J869" s="18">
        <f>IF($C869&lt;&gt;"",$G869*INDEX(ΣυνδΑθρ!$D$2:$D$96,$F869,1)/INDEX(ΣυνδΑθρ!$J$2:$J$96,$F869,1),IF($D869&lt;&gt;"",$G869*INDEX(Υλικά!$I$3:$I$130,$F869,1)/INDEX(Υλικά!$E$3:$E$130,$F869,1),0))</f>
        <v>18.551000000000002</v>
      </c>
      <c r="K869" s="16">
        <f>$H869*Ref!$B$2</f>
        <v>44.52</v>
      </c>
      <c r="L869" s="17">
        <f>$I869*Ref!$B$3</f>
        <v>19.28</v>
      </c>
      <c r="M869" s="18">
        <f>$J869*Ref!$B$4</f>
        <v>166.959</v>
      </c>
      <c r="N869" s="18">
        <f>IF($C869&lt;&gt;"",0,IF($D869&lt;&gt;"",$G869*INDEX(Υλικά!$J$3:$J$130,$F869,1)/INDEX(Υλικά!$E$3:$E$130,$F869,1),0))</f>
        <v>0</v>
      </c>
      <c r="O869" s="19">
        <f t="shared" si="14"/>
        <v>230.75900000000001</v>
      </c>
      <c r="P869" s="3"/>
    </row>
    <row r="870" spans="1:16" x14ac:dyDescent="0.35">
      <c r="A870" s="15">
        <v>44262</v>
      </c>
      <c r="B870" s="7">
        <v>0.625</v>
      </c>
      <c r="C870" s="3" t="s">
        <v>205</v>
      </c>
      <c r="D870" s="3"/>
      <c r="E870" s="3" t="str">
        <f>IF(C870&lt;&gt;"",INDEX(ΣυνδΑθρ!$I$2:$I$96,MATCH(C870,ΣυνδΑθρ!$A$2:$A$100,0),1),IF(D870&lt;&gt;"",INDEX(Υλικά!$D$3:$D$140,MATCH(D870,Υλικά!$B$3:$B$140,0),1),""))</f>
        <v>gr</v>
      </c>
      <c r="F870" s="10">
        <f>IF(C870&lt;&gt;"",MATCH($C870,ΣυνδΑθρ!$A$2:$A$100,0),IF(D870&lt;&gt;"",MATCH($D870,Υλικά!$B$3:$B$130,0),0))</f>
        <v>32</v>
      </c>
      <c r="G870" s="3">
        <v>50</v>
      </c>
      <c r="H870" s="16">
        <f>IF($C870&lt;&gt;"",$G870*INDEX(ΣυνδΑθρ!$B$2:$B$96,$F870,1)/INDEX(ΣυνδΑθρ!$J$2:$J$96,$F870,1),IF($D870&lt;&gt;"",$G870*INDEX(Υλικά!$G$3:$G$130,$F870,1)/INDEX(Υλικά!$E$3:$E$130,$F870,1),0))</f>
        <v>3.5335714285714284</v>
      </c>
      <c r="I870" s="17">
        <f>IF($C870&lt;&gt;"",$G870*INDEX(ΣυνδΑθρ!$C$2:$C$100,$F870,1)/INDEX(ΣυνδΑθρ!$J$2:$J$96,$F870,1),IF($D870&lt;&gt;"",$G870*INDEX(Υλικά!$H$3:$H$130,$F870,1)/INDEX(Υλικά!$E$3:$E$130,$F870,1),0))</f>
        <v>15.075714285714284</v>
      </c>
      <c r="J870" s="18">
        <f>IF($C870&lt;&gt;"",$G870*INDEX(ΣυνδΑθρ!$D$2:$D$96,$F870,1)/INDEX(ΣυνδΑθρ!$J$2:$J$96,$F870,1),IF($D870&lt;&gt;"",$G870*INDEX(Υλικά!$I$3:$I$130,$F870,1)/INDEX(Υλικά!$E$3:$E$130,$F870,1),0))</f>
        <v>4.1360714285714275</v>
      </c>
      <c r="K870" s="16">
        <f>$H870*Ref!$B$2</f>
        <v>14.134285714285713</v>
      </c>
      <c r="L870" s="17">
        <f>$I870*Ref!$B$3</f>
        <v>60.302857142857135</v>
      </c>
      <c r="M870" s="18">
        <f>$J870*Ref!$B$4</f>
        <v>37.224642857142847</v>
      </c>
      <c r="N870" s="18">
        <f>IF($C870&lt;&gt;"",0,IF($D870&lt;&gt;"",$G870*INDEX(Υλικά!$J$3:$J$130,$F870,1)/INDEX(Υλικά!$E$3:$E$130,$F870,1),0))</f>
        <v>0</v>
      </c>
      <c r="O870" s="19">
        <f t="shared" si="14"/>
        <v>111.66178571428568</v>
      </c>
      <c r="P870" s="3"/>
    </row>
    <row r="871" spans="1:16" x14ac:dyDescent="0.35">
      <c r="A871" s="15">
        <v>44262</v>
      </c>
      <c r="B871" s="7">
        <v>0.8125</v>
      </c>
      <c r="C871" s="3"/>
      <c r="D871" s="3" t="s">
        <v>225</v>
      </c>
      <c r="E871" s="3" t="str">
        <f>IF(C871&lt;&gt;"",INDEX(ΣυνδΑθρ!$I$2:$I$96,MATCH(C871,ΣυνδΑθρ!$A$2:$A$100,0),1),IF(D871&lt;&gt;"",INDEX(Υλικά!$D$3:$D$140,MATCH(D871,Υλικά!$B$3:$B$140,0),1),""))</f>
        <v>slc</v>
      </c>
      <c r="F871" s="10">
        <f>IF(C871&lt;&gt;"",MATCH($C871,ΣυνδΑθρ!$A$2:$A$100,0),IF(D871&lt;&gt;"",MATCH($D871,Υλικά!$B$3:$B$130,0),0))</f>
        <v>102</v>
      </c>
      <c r="G871" s="3">
        <v>1</v>
      </c>
      <c r="H871" s="16">
        <f>IF($C871&lt;&gt;"",$G871*INDEX(ΣυνδΑθρ!$B$2:$B$96,$F871,1)/INDEX(ΣυνδΑθρ!$J$2:$J$96,$F871,1),IF($D871&lt;&gt;"",$G871*INDEX(Υλικά!$G$3:$G$130,$F871,1)/INDEX(Υλικά!$E$3:$E$130,$F871,1),0))</f>
        <v>7.3</v>
      </c>
      <c r="I871" s="17">
        <f>IF($C871&lt;&gt;"",$G871*INDEX(ΣυνδΑθρ!$C$2:$C$100,$F871,1)/INDEX(ΣυνδΑθρ!$J$2:$J$96,$F871,1),IF($D871&lt;&gt;"",$G871*INDEX(Υλικά!$H$3:$H$130,$F871,1)/INDEX(Υλικά!$E$3:$E$130,$F871,1),0))</f>
        <v>0</v>
      </c>
      <c r="J871" s="18">
        <f>IF($C871&lt;&gt;"",$G871*INDEX(ΣυνδΑθρ!$D$2:$D$96,$F871,1)/INDEX(ΣυνδΑθρ!$J$2:$J$96,$F871,1),IF($D871&lt;&gt;"",$G871*INDEX(Υλικά!$I$3:$I$130,$F871,1)/INDEX(Υλικά!$E$3:$E$130,$F871,1),0))</f>
        <v>1.1000000000000001</v>
      </c>
      <c r="K871" s="16">
        <f>$H871*Ref!$B$2</f>
        <v>29.2</v>
      </c>
      <c r="L871" s="17">
        <f>$I871*Ref!$B$3</f>
        <v>0</v>
      </c>
      <c r="M871" s="18">
        <f>$J871*Ref!$B$4</f>
        <v>9.9</v>
      </c>
      <c r="N871" s="18">
        <f>IF($C871&lt;&gt;"",0,IF($D871&lt;&gt;"",$G871*INDEX(Υλικά!$J$3:$J$130,$F871,1)/INDEX(Υλικά!$E$3:$E$130,$F871,1),0))</f>
        <v>0</v>
      </c>
      <c r="O871" s="19">
        <f t="shared" si="14"/>
        <v>39.1</v>
      </c>
      <c r="P871" s="3"/>
    </row>
    <row r="872" spans="1:16" x14ac:dyDescent="0.35">
      <c r="A872" s="15">
        <v>44262</v>
      </c>
      <c r="B872" s="7">
        <v>0.8125</v>
      </c>
      <c r="C872" s="3"/>
      <c r="D872" s="3" t="s">
        <v>93</v>
      </c>
      <c r="E872" s="3" t="str">
        <f>IF(C872&lt;&gt;"",INDEX(ΣυνδΑθρ!$I$2:$I$96,MATCH(C872,ΣυνδΑθρ!$A$2:$A$100,0),1),IF(D872&lt;&gt;"",INDEX(Υλικά!$D$3:$D$140,MATCH(D872,Υλικά!$B$3:$B$140,0),1),""))</f>
        <v>gr</v>
      </c>
      <c r="F872" s="10">
        <f>IF(C872&lt;&gt;"",MATCH($C872,ΣυνδΑθρ!$A$2:$A$100,0),IF(D872&lt;&gt;"",MATCH($D872,Υλικά!$B$3:$B$130,0),0))</f>
        <v>34</v>
      </c>
      <c r="G872" s="3">
        <v>8</v>
      </c>
      <c r="H872" s="16">
        <f>IF($C872&lt;&gt;"",$G872*INDEX(ΣυνδΑθρ!$B$2:$B$96,$F872,1)/INDEX(ΣυνδΑθρ!$J$2:$J$96,$F872,1),IF($D872&lt;&gt;"",$G872*INDEX(Υλικά!$G$3:$G$130,$F872,1)/INDEX(Υλικά!$E$3:$E$130,$F872,1),0))</f>
        <v>1.984</v>
      </c>
      <c r="I872" s="17">
        <f>IF($C872&lt;&gt;"",$G872*INDEX(ΣυνδΑθρ!$C$2:$C$100,$F872,1)/INDEX(ΣυνδΑθρ!$J$2:$J$96,$F872,1),IF($D872&lt;&gt;"",$G872*INDEX(Υλικά!$H$3:$H$130,$F872,1)/INDEX(Υλικά!$E$3:$E$130,$F872,1),0))</f>
        <v>0.4</v>
      </c>
      <c r="J872" s="18">
        <f>IF($C872&lt;&gt;"",$G872*INDEX(ΣυνδΑθρ!$D$2:$D$96,$F872,1)/INDEX(ΣυνδΑθρ!$J$2:$J$96,$F872,1),IF($D872&lt;&gt;"",$G872*INDEX(Υλικά!$I$3:$I$130,$F872,1)/INDEX(Υλικά!$E$3:$E$130,$F872,1),0))</f>
        <v>4.2560000000000002</v>
      </c>
      <c r="K872" s="16">
        <f>$H872*Ref!$B$2</f>
        <v>7.9359999999999999</v>
      </c>
      <c r="L872" s="17">
        <f>$I872*Ref!$B$3</f>
        <v>1.6</v>
      </c>
      <c r="M872" s="18">
        <f>$J872*Ref!$B$4</f>
        <v>38.304000000000002</v>
      </c>
      <c r="N872" s="18">
        <f>IF($C872&lt;&gt;"",0,IF($D872&lt;&gt;"",$G872*INDEX(Υλικά!$J$3:$J$130,$F872,1)/INDEX(Υλικά!$E$3:$E$130,$F872,1),0))</f>
        <v>0</v>
      </c>
      <c r="O872" s="19">
        <f t="shared" si="14"/>
        <v>47.84</v>
      </c>
      <c r="P872" s="3"/>
    </row>
    <row r="873" spans="1:16" x14ac:dyDescent="0.35">
      <c r="A873" s="15">
        <v>44262</v>
      </c>
      <c r="B873" s="7">
        <v>0.875</v>
      </c>
      <c r="C873" s="3"/>
      <c r="D873" s="3" t="s">
        <v>169</v>
      </c>
      <c r="E873" s="3" t="e">
        <f>IF(C873&lt;&gt;"",INDEX(ΣυνδΑθρ!$I$2:$I$96,MATCH(C873,ΣυνδΑθρ!$A$2:$A$100,0),1),IF(D873&lt;&gt;"",INDEX(Υλικά!$D$3:$D$140,MATCH(D873,Υλικά!$B$3:$B$140,0),1),""))</f>
        <v>#N/A</v>
      </c>
      <c r="F873" s="10" t="e">
        <f>IF(C873&lt;&gt;"",MATCH($C873,ΣυνδΑθρ!$A$2:$A$100,0),IF(D873&lt;&gt;"",MATCH($D873,Υλικά!$B$3:$B$130,0),0))</f>
        <v>#N/A</v>
      </c>
      <c r="G873" s="3">
        <v>40</v>
      </c>
      <c r="H873" s="16" t="e">
        <f>IF($C873&lt;&gt;"",$G873*INDEX(ΣυνδΑθρ!$B$2:$B$96,$F873,1)/INDEX(ΣυνδΑθρ!$J$2:$J$96,$F873,1),IF($D873&lt;&gt;"",$G873*INDEX(Υλικά!$G$3:$G$130,$F873,1)/INDEX(Υλικά!$E$3:$E$130,$F873,1),0))</f>
        <v>#N/A</v>
      </c>
      <c r="I873" s="17" t="e">
        <f>IF($C873&lt;&gt;"",$G873*INDEX(ΣυνδΑθρ!$C$2:$C$100,$F873,1)/INDEX(ΣυνδΑθρ!$J$2:$J$96,$F873,1),IF($D873&lt;&gt;"",$G873*INDEX(Υλικά!$H$3:$H$130,$F873,1)/INDEX(Υλικά!$E$3:$E$130,$F873,1),0))</f>
        <v>#N/A</v>
      </c>
      <c r="J873" s="18" t="e">
        <f>IF($C873&lt;&gt;"",$G873*INDEX(ΣυνδΑθρ!$D$2:$D$96,$F873,1)/INDEX(ΣυνδΑθρ!$J$2:$J$96,$F873,1),IF($D873&lt;&gt;"",$G873*INDEX(Υλικά!$I$3:$I$130,$F873,1)/INDEX(Υλικά!$E$3:$E$130,$F873,1),0))</f>
        <v>#N/A</v>
      </c>
      <c r="K873" s="16" t="e">
        <f>$H873*Ref!$B$2</f>
        <v>#N/A</v>
      </c>
      <c r="L873" s="17" t="e">
        <f>$I873*Ref!$B$3</f>
        <v>#N/A</v>
      </c>
      <c r="M873" s="18" t="e">
        <f>$J873*Ref!$B$4</f>
        <v>#N/A</v>
      </c>
      <c r="N873" s="18" t="e">
        <f>IF($C873&lt;&gt;"",0,IF($D873&lt;&gt;"",$G873*INDEX(Υλικά!$J$3:$J$130,$F873,1)/INDEX(Υλικά!$E$3:$E$130,$F873,1),0))</f>
        <v>#N/A</v>
      </c>
      <c r="O873" s="19" t="e">
        <f t="shared" si="14"/>
        <v>#N/A</v>
      </c>
      <c r="P873" s="3"/>
    </row>
    <row r="874" spans="1:16" x14ac:dyDescent="0.35">
      <c r="A874" s="15">
        <v>44262</v>
      </c>
      <c r="B874" s="7">
        <v>0.875</v>
      </c>
      <c r="C874" s="3"/>
      <c r="D874" s="3" t="s">
        <v>63</v>
      </c>
      <c r="E874" s="3" t="str">
        <f>IF(C874&lt;&gt;"",INDEX(ΣυνδΑθρ!$I$2:$I$96,MATCH(C874,ΣυνδΑθρ!$A$2:$A$100,0),1),IF(D874&lt;&gt;"",INDEX(Υλικά!$D$3:$D$140,MATCH(D874,Υλικά!$B$3:$B$140,0),1),""))</f>
        <v>pc</v>
      </c>
      <c r="F874" s="10">
        <f>IF(C874&lt;&gt;"",MATCH($C874,ΣυνδΑθρ!$A$2:$A$100,0),IF(D874&lt;&gt;"",MATCH($D874,Υλικά!$B$3:$B$130,0),0))</f>
        <v>23</v>
      </c>
      <c r="G874" s="3">
        <v>1</v>
      </c>
      <c r="H874" s="16">
        <f>IF($C874&lt;&gt;"",$G874*INDEX(ΣυνδΑθρ!$B$2:$B$96,$F874,1)/INDEX(ΣυνδΑθρ!$J$2:$J$96,$F874,1),IF($D874&lt;&gt;"",$G874*INDEX(Υλικά!$G$3:$G$130,$F874,1)/INDEX(Υλικά!$E$3:$E$130,$F874,1),0))</f>
        <v>47</v>
      </c>
      <c r="I874" s="17">
        <f>IF($C874&lt;&gt;"",$G874*INDEX(ΣυνδΑθρ!$C$2:$C$100,$F874,1)/INDEX(ΣυνδΑθρ!$J$2:$J$96,$F874,1),IF($D874&lt;&gt;"",$G874*INDEX(Υλικά!$H$3:$H$130,$F874,1)/INDEX(Υλικά!$E$3:$E$130,$F874,1),0))</f>
        <v>0</v>
      </c>
      <c r="J874" s="18">
        <f>IF($C874&lt;&gt;"",$G874*INDEX(ΣυνδΑθρ!$D$2:$D$96,$F874,1)/INDEX(ΣυνδΑθρ!$J$2:$J$96,$F874,1),IF($D874&lt;&gt;"",$G874*INDEX(Υλικά!$I$3:$I$130,$F874,1)/INDEX(Υλικά!$E$3:$E$130,$F874,1),0))</f>
        <v>1.2</v>
      </c>
      <c r="K874" s="16">
        <f>$H874*Ref!$B$2</f>
        <v>188</v>
      </c>
      <c r="L874" s="17">
        <f>$I874*Ref!$B$3</f>
        <v>0</v>
      </c>
      <c r="M874" s="18">
        <f>$J874*Ref!$B$4</f>
        <v>10.799999999999999</v>
      </c>
      <c r="N874" s="18">
        <f>IF($C874&lt;&gt;"",0,IF($D874&lt;&gt;"",$G874*INDEX(Υλικά!$J$3:$J$130,$F874,1)/INDEX(Υλικά!$E$3:$E$130,$F874,1),0))</f>
        <v>0</v>
      </c>
      <c r="O874" s="19">
        <f t="shared" si="14"/>
        <v>198.8</v>
      </c>
      <c r="P874" s="3"/>
    </row>
    <row r="875" spans="1:16" x14ac:dyDescent="0.35">
      <c r="A875" s="15">
        <v>44262</v>
      </c>
      <c r="B875" s="7">
        <v>0.875</v>
      </c>
      <c r="C875" s="3"/>
      <c r="D875" s="3" t="s">
        <v>8</v>
      </c>
      <c r="E875" s="3" t="str">
        <f>IF(C875&lt;&gt;"",INDEX(ΣυνδΑθρ!$I$2:$I$96,MATCH(C875,ΣυνδΑθρ!$A$2:$A$100,0),1),IF(D875&lt;&gt;"",INDEX(Υλικά!$D$3:$D$140,MATCH(D875,Υλικά!$B$3:$B$140,0),1),""))</f>
        <v>gr</v>
      </c>
      <c r="F875" s="10">
        <f>IF(C875&lt;&gt;"",MATCH($C875,ΣυνδΑθρ!$A$2:$A$100,0),IF(D875&lt;&gt;"",MATCH($D875,Υλικά!$B$3:$B$130,0),0))</f>
        <v>3</v>
      </c>
      <c r="G875" s="3">
        <v>5</v>
      </c>
      <c r="H875" s="16">
        <f>IF($C875&lt;&gt;"",$G875*INDEX(ΣυνδΑθρ!$B$2:$B$96,$F875,1)/INDEX(ΣυνδΑθρ!$J$2:$J$96,$F875,1),IF($D875&lt;&gt;"",$G875*INDEX(Υλικά!$G$3:$G$130,$F875,1)/INDEX(Υλικά!$E$3:$E$130,$F875,1),0))</f>
        <v>0</v>
      </c>
      <c r="I875" s="17">
        <f>IF($C875&lt;&gt;"",$G875*INDEX(ΣυνδΑθρ!$C$2:$C$100,$F875,1)/INDEX(ΣυνδΑθρ!$J$2:$J$96,$F875,1),IF($D875&lt;&gt;"",$G875*INDEX(Υλικά!$H$3:$H$130,$F875,1)/INDEX(Υλικά!$E$3:$E$130,$F875,1),0))</f>
        <v>0</v>
      </c>
      <c r="J875" s="18">
        <f>IF($C875&lt;&gt;"",$G875*INDEX(ΣυνδΑθρ!$D$2:$D$96,$F875,1)/INDEX(ΣυνδΑθρ!$J$2:$J$96,$F875,1),IF($D875&lt;&gt;"",$G875*INDEX(Υλικά!$I$3:$I$130,$F875,1)/INDEX(Υλικά!$E$3:$E$130,$F875,1),0))</f>
        <v>4.665</v>
      </c>
      <c r="K875" s="16">
        <f>$H875*Ref!$B$2</f>
        <v>0</v>
      </c>
      <c r="L875" s="17">
        <f>$I875*Ref!$B$3</f>
        <v>0</v>
      </c>
      <c r="M875" s="18">
        <f>$J875*Ref!$B$4</f>
        <v>41.984999999999999</v>
      </c>
      <c r="N875" s="18">
        <f>IF($C875&lt;&gt;"",0,IF($D875&lt;&gt;"",$G875*INDEX(Υλικά!$J$3:$J$130,$F875,1)/INDEX(Υλικά!$E$3:$E$130,$F875,1),0))</f>
        <v>0</v>
      </c>
      <c r="O875" s="19">
        <f t="shared" si="14"/>
        <v>41.984999999999999</v>
      </c>
      <c r="P875" s="3"/>
    </row>
    <row r="876" spans="1:16" x14ac:dyDescent="0.35">
      <c r="A876" s="15">
        <v>44262</v>
      </c>
      <c r="B876" s="7">
        <v>0.95833333333333337</v>
      </c>
      <c r="C876" s="3"/>
      <c r="D876" s="3" t="s">
        <v>187</v>
      </c>
      <c r="E876" s="3" t="str">
        <f>IF(C876&lt;&gt;"",INDEX(ΣυνδΑθρ!$I$2:$I$96,MATCH(C876,ΣυνδΑθρ!$A$2:$A$100,0),1),IF(D876&lt;&gt;"",INDEX(Υλικά!$D$3:$D$140,MATCH(D876,Υλικά!$B$3:$B$140,0),1),""))</f>
        <v>gr</v>
      </c>
      <c r="F876" s="10">
        <f>IF(C876&lt;&gt;"",MATCH($C876,ΣυνδΑθρ!$A$2:$A$100,0),IF(D876&lt;&gt;"",MATCH($D876,Υλικά!$B$3:$B$130,0),0))</f>
        <v>84</v>
      </c>
      <c r="G876" s="3">
        <v>120</v>
      </c>
      <c r="H876" s="16">
        <f>IF($C876&lt;&gt;"",$G876*INDEX(ΣυνδΑθρ!$B$2:$B$96,$F876,1)/INDEX(ΣυνδΑθρ!$J$2:$J$96,$F876,1),IF($D876&lt;&gt;"",$G876*INDEX(Υλικά!$G$3:$G$130,$F876,1)/INDEX(Υλικά!$E$3:$E$130,$F876,1),0))</f>
        <v>0.84</v>
      </c>
      <c r="I876" s="17">
        <f>IF($C876&lt;&gt;"",$G876*INDEX(ΣυνδΑθρ!$C$2:$C$100,$F876,1)/INDEX(ΣυνδΑθρ!$J$2:$J$96,$F876,1),IF($D876&lt;&gt;"",$G876*INDEX(Υλικά!$H$3:$H$130,$F876,1)/INDEX(Υλικά!$E$3:$E$130,$F876,1),0))</f>
        <v>14.4</v>
      </c>
      <c r="J876" s="18">
        <f>IF($C876&lt;&gt;"",$G876*INDEX(ΣυνδΑθρ!$D$2:$D$96,$F876,1)/INDEX(ΣυνδΑθρ!$J$2:$J$96,$F876,1),IF($D876&lt;&gt;"",$G876*INDEX(Υλικά!$I$3:$I$130,$F876,1)/INDEX(Υλικά!$E$3:$E$130,$F876,1),0))</f>
        <v>0.24</v>
      </c>
      <c r="K876" s="16">
        <f>$H876*Ref!$B$2</f>
        <v>3.36</v>
      </c>
      <c r="L876" s="17">
        <f>$I876*Ref!$B$3</f>
        <v>57.6</v>
      </c>
      <c r="M876" s="18">
        <f>$J876*Ref!$B$4</f>
        <v>2.16</v>
      </c>
      <c r="N876" s="18">
        <f>IF($C876&lt;&gt;"",0,IF($D876&lt;&gt;"",$G876*INDEX(Υλικά!$J$3:$J$130,$F876,1)/INDEX(Υλικά!$E$3:$E$130,$F876,1),0))</f>
        <v>0</v>
      </c>
      <c r="O876" s="19">
        <f t="shared" si="14"/>
        <v>63.120000000000005</v>
      </c>
      <c r="P876" s="3"/>
    </row>
    <row r="877" spans="1:16" x14ac:dyDescent="0.35">
      <c r="A877" s="15">
        <v>44263</v>
      </c>
      <c r="B877" s="7">
        <v>0.375</v>
      </c>
      <c r="C877" s="3"/>
      <c r="D877" s="3" t="s">
        <v>58</v>
      </c>
      <c r="E877" s="3" t="str">
        <f>IF(C877&lt;&gt;"",INDEX(ΣυνδΑθρ!$I$2:$I$96,MATCH(C877,ΣυνδΑθρ!$A$2:$A$100,0),1),IF(D877&lt;&gt;"",INDEX(Υλικά!$D$3:$D$140,MATCH(D877,Υλικά!$B$3:$B$140,0),1),""))</f>
        <v>gr</v>
      </c>
      <c r="F877" s="10">
        <f>IF(C877&lt;&gt;"",MATCH($C877,ΣυνδΑθρ!$A$2:$A$100,0),IF(D877&lt;&gt;"",MATCH($D877,Υλικά!$B$3:$B$130,0),0))</f>
        <v>12</v>
      </c>
      <c r="G877" s="3">
        <v>250</v>
      </c>
      <c r="H877" s="16">
        <f>IF($C877&lt;&gt;"",$G877*INDEX(ΣυνδΑθρ!$B$2:$B$96,$F877,1)/INDEX(ΣυνδΑθρ!$J$2:$J$96,$F877,1),IF($D877&lt;&gt;"",$G877*INDEX(Υλικά!$G$3:$G$130,$F877,1)/INDEX(Υλικά!$E$3:$E$130,$F877,1),0))</f>
        <v>8.25</v>
      </c>
      <c r="I877" s="17">
        <f>IF($C877&lt;&gt;"",$G877*INDEX(ΣυνδΑθρ!$C$2:$C$100,$F877,1)/INDEX(ΣυνδΑθρ!$J$2:$J$96,$F877,1),IF($D877&lt;&gt;"",$G877*INDEX(Υλικά!$H$3:$H$130,$F877,1)/INDEX(Υλικά!$E$3:$E$130,$F877,1),0))</f>
        <v>11.75</v>
      </c>
      <c r="J877" s="18">
        <f>IF($C877&lt;&gt;"",$G877*INDEX(ΣυνδΑθρ!$D$2:$D$96,$F877,1)/INDEX(ΣυνδΑθρ!$J$2:$J$96,$F877,1),IF($D877&lt;&gt;"",$G877*INDEX(Υλικά!$I$3:$I$130,$F877,1)/INDEX(Υλικά!$E$3:$E$130,$F877,1),0))</f>
        <v>3.75</v>
      </c>
      <c r="K877" s="16">
        <f>$H877*Ref!$B$2</f>
        <v>33</v>
      </c>
      <c r="L877" s="17">
        <f>$I877*Ref!$B$3</f>
        <v>47</v>
      </c>
      <c r="M877" s="18">
        <f>$J877*Ref!$B$4</f>
        <v>33.75</v>
      </c>
      <c r="N877" s="18">
        <f>IF($C877&lt;&gt;"",0,IF($D877&lt;&gt;"",$G877*INDEX(Υλικά!$J$3:$J$130,$F877,1)/INDEX(Υλικά!$E$3:$E$130,$F877,1),0))</f>
        <v>0</v>
      </c>
      <c r="O877" s="19">
        <f t="shared" si="14"/>
        <v>113.75</v>
      </c>
      <c r="P877" s="3"/>
    </row>
    <row r="878" spans="1:16" x14ac:dyDescent="0.35">
      <c r="A878" s="15">
        <v>44263</v>
      </c>
      <c r="B878" s="7">
        <v>0.375</v>
      </c>
      <c r="C878" s="3" t="s">
        <v>166</v>
      </c>
      <c r="D878" s="3"/>
      <c r="E878" s="3" t="str">
        <f>IF(C878&lt;&gt;"",INDEX(ΣυνδΑθρ!$I$2:$I$96,MATCH(C878,ΣυνδΑθρ!$A$2:$A$100,0),1),IF(D878&lt;&gt;"",INDEX(Υλικά!$D$3:$D$140,MATCH(D878,Υλικά!$B$3:$B$140,0),1),""))</f>
        <v>gr</v>
      </c>
      <c r="F878" s="10">
        <f>IF(C878&lt;&gt;"",MATCH($C878,ΣυνδΑθρ!$A$2:$A$100,0),IF(D878&lt;&gt;"",MATCH($D878,Υλικά!$B$3:$B$130,0),0))</f>
        <v>19</v>
      </c>
      <c r="G878" s="3">
        <v>80</v>
      </c>
      <c r="H878" s="16">
        <f>IF($C878&lt;&gt;"",$G878*INDEX(ΣυνδΑθρ!$B$2:$B$96,$F878,1)/INDEX(ΣυνδΑθρ!$J$2:$J$96,$F878,1),IF($D878&lt;&gt;"",$G878*INDEX(Υλικά!$G$3:$G$130,$F878,1)/INDEX(Υλικά!$E$3:$E$130,$F878,1),0))</f>
        <v>5.8457142857142861</v>
      </c>
      <c r="I878" s="17">
        <f>IF($C878&lt;&gt;"",$G878*INDEX(ΣυνδΑθρ!$C$2:$C$100,$F878,1)/INDEX(ΣυνδΑθρ!$J$2:$J$96,$F878,1),IF($D878&lt;&gt;"",$G878*INDEX(Υλικά!$H$3:$H$130,$F878,1)/INDEX(Υλικά!$E$3:$E$130,$F878,1),0))</f>
        <v>37.199999999999996</v>
      </c>
      <c r="J878" s="18">
        <f>IF($C878&lt;&gt;"",$G878*INDEX(ΣυνδΑθρ!$D$2:$D$96,$F878,1)/INDEX(ΣυνδΑθρ!$J$2:$J$96,$F878,1),IF($D878&lt;&gt;"",$G878*INDEX(Υλικά!$I$3:$I$130,$F878,1)/INDEX(Υλικά!$E$3:$E$130,$F878,1),0))</f>
        <v>0.66857142857142871</v>
      </c>
      <c r="K878" s="16">
        <f>$H878*Ref!$B$2</f>
        <v>23.382857142857144</v>
      </c>
      <c r="L878" s="17">
        <f>$I878*Ref!$B$3</f>
        <v>148.79999999999998</v>
      </c>
      <c r="M878" s="18">
        <f>$J878*Ref!$B$4</f>
        <v>6.0171428571428587</v>
      </c>
      <c r="N878" s="18">
        <f>IF($C878&lt;&gt;"",0,IF($D878&lt;&gt;"",$G878*INDEX(Υλικά!$J$3:$J$130,$F878,1)/INDEX(Υλικά!$E$3:$E$130,$F878,1),0))</f>
        <v>0</v>
      </c>
      <c r="O878" s="19">
        <f t="shared" si="14"/>
        <v>178.2</v>
      </c>
      <c r="P878" s="3"/>
    </row>
    <row r="879" spans="1:16" x14ac:dyDescent="0.35">
      <c r="A879" s="15">
        <v>44263</v>
      </c>
      <c r="B879" s="7">
        <v>0.375</v>
      </c>
      <c r="C879" s="3"/>
      <c r="D879" s="3" t="s">
        <v>14</v>
      </c>
      <c r="E879" s="3" t="str">
        <f>IF(C879&lt;&gt;"",INDEX(ΣυνδΑθρ!$I$2:$I$96,MATCH(C879,ΣυνδΑθρ!$A$2:$A$100,0),1),IF(D879&lt;&gt;"",INDEX(Υλικά!$D$3:$D$140,MATCH(D879,Υλικά!$B$3:$B$140,0),1),""))</f>
        <v>slc</v>
      </c>
      <c r="F879" s="10">
        <f>IF(C879&lt;&gt;"",MATCH($C879,ΣυνδΑθρ!$A$2:$A$100,0),IF(D879&lt;&gt;"",MATCH($D879,Υλικά!$B$3:$B$130,0),0))</f>
        <v>7</v>
      </c>
      <c r="G879" s="3">
        <v>2</v>
      </c>
      <c r="H879" s="16">
        <f>IF($C879&lt;&gt;"",$G879*INDEX(ΣυνδΑθρ!$B$2:$B$96,$F879,1)/INDEX(ΣυνδΑθρ!$J$2:$J$96,$F879,1),IF($D879&lt;&gt;"",$G879*INDEX(Υλικά!$G$3:$G$130,$F879,1)/INDEX(Υλικά!$E$3:$E$130,$F879,1),0))</f>
        <v>5.6</v>
      </c>
      <c r="I879" s="17">
        <f>IF($C879&lt;&gt;"",$G879*INDEX(ΣυνδΑθρ!$C$2:$C$100,$F879,1)/INDEX(ΣυνδΑθρ!$J$2:$J$96,$F879,1),IF($D879&lt;&gt;"",$G879*INDEX(Υλικά!$H$3:$H$130,$F879,1)/INDEX(Υλικά!$E$3:$E$130,$F879,1),0))</f>
        <v>1.6</v>
      </c>
      <c r="J879" s="18">
        <f>IF($C879&lt;&gt;"",$G879*INDEX(ΣυνδΑθρ!$D$2:$D$96,$F879,1)/INDEX(ΣυνδΑθρ!$J$2:$J$96,$F879,1),IF($D879&lt;&gt;"",$G879*INDEX(Υλικά!$I$3:$I$130,$F879,1)/INDEX(Υλικά!$E$3:$E$130,$F879,1),0))</f>
        <v>0.8</v>
      </c>
      <c r="K879" s="16">
        <f>$H879*Ref!$B$2</f>
        <v>22.4</v>
      </c>
      <c r="L879" s="17">
        <f>$I879*Ref!$B$3</f>
        <v>6.4</v>
      </c>
      <c r="M879" s="18">
        <f>$J879*Ref!$B$4</f>
        <v>7.2</v>
      </c>
      <c r="N879" s="18">
        <f>IF($C879&lt;&gt;"",0,IF($D879&lt;&gt;"",$G879*INDEX(Υλικά!$J$3:$J$130,$F879,1)/INDEX(Υλικά!$E$3:$E$130,$F879,1),0))</f>
        <v>0</v>
      </c>
      <c r="O879" s="19">
        <f t="shared" si="14"/>
        <v>36</v>
      </c>
      <c r="P879" s="3"/>
    </row>
    <row r="880" spans="1:16" x14ac:dyDescent="0.35">
      <c r="A880" s="15">
        <v>44263</v>
      </c>
      <c r="B880" s="7">
        <v>0.375</v>
      </c>
      <c r="C880" s="3"/>
      <c r="D880" s="3" t="s">
        <v>225</v>
      </c>
      <c r="E880" s="3" t="str">
        <f>IF(C880&lt;&gt;"",INDEX(ΣυνδΑθρ!$I$2:$I$96,MATCH(C880,ΣυνδΑθρ!$A$2:$A$100,0),1),IF(D880&lt;&gt;"",INDEX(Υλικά!$D$3:$D$140,MATCH(D880,Υλικά!$B$3:$B$140,0),1),""))</f>
        <v>slc</v>
      </c>
      <c r="F880" s="10">
        <f>IF(C880&lt;&gt;"",MATCH($C880,ΣυνδΑθρ!$A$2:$A$100,0),IF(D880&lt;&gt;"",MATCH($D880,Υλικά!$B$3:$B$130,0),0))</f>
        <v>102</v>
      </c>
      <c r="G880" s="3">
        <v>1</v>
      </c>
      <c r="H880" s="16">
        <f>IF($C880&lt;&gt;"",$G880*INDEX(ΣυνδΑθρ!$B$2:$B$96,$F880,1)/INDEX(ΣυνδΑθρ!$J$2:$J$96,$F880,1),IF($D880&lt;&gt;"",$G880*INDEX(Υλικά!$G$3:$G$130,$F880,1)/INDEX(Υλικά!$E$3:$E$130,$F880,1),0))</f>
        <v>7.3</v>
      </c>
      <c r="I880" s="17">
        <f>IF($C880&lt;&gt;"",$G880*INDEX(ΣυνδΑθρ!$C$2:$C$100,$F880,1)/INDEX(ΣυνδΑθρ!$J$2:$J$96,$F880,1),IF($D880&lt;&gt;"",$G880*INDEX(Υλικά!$H$3:$H$130,$F880,1)/INDEX(Υλικά!$E$3:$E$130,$F880,1),0))</f>
        <v>0</v>
      </c>
      <c r="J880" s="18">
        <f>IF($C880&lt;&gt;"",$G880*INDEX(ΣυνδΑθρ!$D$2:$D$96,$F880,1)/INDEX(ΣυνδΑθρ!$J$2:$J$96,$F880,1),IF($D880&lt;&gt;"",$G880*INDEX(Υλικά!$I$3:$I$130,$F880,1)/INDEX(Υλικά!$E$3:$E$130,$F880,1),0))</f>
        <v>1.1000000000000001</v>
      </c>
      <c r="K880" s="16">
        <f>$H880*Ref!$B$2</f>
        <v>29.2</v>
      </c>
      <c r="L880" s="17">
        <f>$I880*Ref!$B$3</f>
        <v>0</v>
      </c>
      <c r="M880" s="18">
        <f>$J880*Ref!$B$4</f>
        <v>9.9</v>
      </c>
      <c r="N880" s="18">
        <f>IF($C880&lt;&gt;"",0,IF($D880&lt;&gt;"",$G880*INDEX(Υλικά!$J$3:$J$130,$F880,1)/INDEX(Υλικά!$E$3:$E$130,$F880,1),0))</f>
        <v>0</v>
      </c>
      <c r="O880" s="19">
        <f t="shared" si="14"/>
        <v>39.1</v>
      </c>
      <c r="P880" s="3"/>
    </row>
    <row r="881" spans="1:16" x14ac:dyDescent="0.35">
      <c r="A881" s="15">
        <v>44263</v>
      </c>
      <c r="B881" s="7">
        <v>0.58333333333333337</v>
      </c>
      <c r="C881" s="3"/>
      <c r="D881" s="3" t="s">
        <v>199</v>
      </c>
      <c r="E881" s="3" t="str">
        <f>IF(C881&lt;&gt;"",INDEX(ΣυνδΑθρ!$I$2:$I$96,MATCH(C881,ΣυνδΑθρ!$A$2:$A$100,0),1),IF(D881&lt;&gt;"",INDEX(Υλικά!$D$3:$D$140,MATCH(D881,Υλικά!$B$3:$B$140,0),1),""))</f>
        <v>gr</v>
      </c>
      <c r="F881" s="10">
        <f>IF(C881&lt;&gt;"",MATCH($C881,ΣυνδΑθρ!$A$2:$A$100,0),IF(D881&lt;&gt;"",MATCH($D881,Υλικά!$B$3:$B$130,0),0))</f>
        <v>90</v>
      </c>
      <c r="G881" s="3">
        <v>50</v>
      </c>
      <c r="H881" s="16">
        <f>IF($C881&lt;&gt;"",$G881*INDEX(ΣυνδΑθρ!$B$2:$B$96,$F881,1)/INDEX(ΣυνδΑθρ!$J$2:$J$96,$F881,1),IF($D881&lt;&gt;"",$G881*INDEX(Υλικά!$G$3:$G$130,$F881,1)/INDEX(Υλικά!$E$3:$E$130,$F881,1),0))</f>
        <v>6.4</v>
      </c>
      <c r="I881" s="17">
        <f>IF($C881&lt;&gt;"",$G881*INDEX(ΣυνδΑθρ!$C$2:$C$100,$F881,1)/INDEX(ΣυνδΑθρ!$J$2:$J$96,$F881,1),IF($D881&lt;&gt;"",$G881*INDEX(Υλικά!$H$3:$H$130,$F881,1)/INDEX(Υλικά!$E$3:$E$130,$F881,1),0))</f>
        <v>33.85</v>
      </c>
      <c r="J881" s="18">
        <f>IF($C881&lt;&gt;"",$G881*INDEX(ΣυνδΑθρ!$D$2:$D$96,$F881,1)/INDEX(ΣυνδΑθρ!$J$2:$J$96,$F881,1),IF($D881&lt;&gt;"",$G881*INDEX(Υλικά!$I$3:$I$130,$F881,1)/INDEX(Υλικά!$E$3:$E$130,$F881,1),0))</f>
        <v>1.05</v>
      </c>
      <c r="K881" s="16">
        <f>$H881*Ref!$B$2</f>
        <v>25.6</v>
      </c>
      <c r="L881" s="17">
        <f>$I881*Ref!$B$3</f>
        <v>135.4</v>
      </c>
      <c r="M881" s="18">
        <f>$J881*Ref!$B$4</f>
        <v>9.4500000000000011</v>
      </c>
      <c r="N881" s="18">
        <f>IF($C881&lt;&gt;"",0,IF($D881&lt;&gt;"",$G881*INDEX(Υλικά!$J$3:$J$130,$F881,1)/INDEX(Υλικά!$E$3:$E$130,$F881,1),0))</f>
        <v>0</v>
      </c>
      <c r="O881" s="19">
        <f t="shared" si="14"/>
        <v>170.45</v>
      </c>
      <c r="P881" s="3"/>
    </row>
    <row r="882" spans="1:16" x14ac:dyDescent="0.35">
      <c r="A882" s="15">
        <v>44263</v>
      </c>
      <c r="B882" s="7">
        <v>0.58333333333333337</v>
      </c>
      <c r="C882" s="3"/>
      <c r="D882" s="3" t="s">
        <v>222</v>
      </c>
      <c r="E882" s="3" t="str">
        <f>IF(C882&lt;&gt;"",INDEX(ΣυνδΑθρ!$I$2:$I$96,MATCH(C882,ΣυνδΑθρ!$A$2:$A$100,0),1),IF(D882&lt;&gt;"",INDEX(Υλικά!$D$3:$D$140,MATCH(D882,Υλικά!$B$3:$B$140,0),1),""))</f>
        <v>gr</v>
      </c>
      <c r="F882" s="10">
        <f>IF(C882&lt;&gt;"",MATCH($C882,ΣυνδΑθρ!$A$2:$A$100,0),IF(D882&lt;&gt;"",MATCH($D882,Υλικά!$B$3:$B$130,0),0))</f>
        <v>100</v>
      </c>
      <c r="G882" s="3">
        <v>70</v>
      </c>
      <c r="H882" s="16">
        <f>IF($C882&lt;&gt;"",$G882*INDEX(ΣυνδΑθρ!$B$2:$B$96,$F882,1)/INDEX(ΣυνδΑθρ!$J$2:$J$96,$F882,1),IF($D882&lt;&gt;"",$G882*INDEX(Υλικά!$G$3:$G$130,$F882,1)/INDEX(Υλικά!$E$3:$E$130,$F882,1),0))</f>
        <v>10.29</v>
      </c>
      <c r="I882" s="17">
        <f>IF($C882&lt;&gt;"",$G882*INDEX(ΣυνδΑθρ!$C$2:$C$100,$F882,1)/INDEX(ΣυνδΑθρ!$J$2:$J$96,$F882,1),IF($D882&lt;&gt;"",$G882*INDEX(Υλικά!$H$3:$H$130,$F882,1)/INDEX(Υλικά!$E$3:$E$130,$F882,1),0))</f>
        <v>1.89</v>
      </c>
      <c r="J882" s="18">
        <f>IF($C882&lt;&gt;"",$G882*INDEX(ΣυνδΑθρ!$D$2:$D$96,$F882,1)/INDEX(ΣυνδΑθρ!$J$2:$J$96,$F882,1),IF($D882&lt;&gt;"",$G882*INDEX(Υλικά!$I$3:$I$130,$F882,1)/INDEX(Υλικά!$E$3:$E$130,$F882,1),0))</f>
        <v>16.940000000000001</v>
      </c>
      <c r="K882" s="16">
        <f>$H882*Ref!$B$2</f>
        <v>41.16</v>
      </c>
      <c r="L882" s="17">
        <f>$I882*Ref!$B$3</f>
        <v>7.56</v>
      </c>
      <c r="M882" s="18">
        <f>$J882*Ref!$B$4</f>
        <v>152.46</v>
      </c>
      <c r="N882" s="18">
        <f>IF($C882&lt;&gt;"",0,IF($D882&lt;&gt;"",$G882*INDEX(Υλικά!$J$3:$J$130,$F882,1)/INDEX(Υλικά!$E$3:$E$130,$F882,1),0))</f>
        <v>0</v>
      </c>
      <c r="O882" s="19">
        <f t="shared" si="14"/>
        <v>201.18</v>
      </c>
      <c r="P882" s="3"/>
    </row>
    <row r="883" spans="1:16" x14ac:dyDescent="0.35">
      <c r="A883" s="15">
        <v>44263</v>
      </c>
      <c r="B883" s="7">
        <v>0.58333333333333337</v>
      </c>
      <c r="C883" s="3"/>
      <c r="D883" s="3" t="s">
        <v>158</v>
      </c>
      <c r="E883" s="3" t="str">
        <f>IF(C883&lt;&gt;"",INDEX(ΣυνδΑθρ!$I$2:$I$96,MATCH(C883,ΣυνδΑθρ!$A$2:$A$100,0),1),IF(D883&lt;&gt;"",INDEX(Υλικά!$D$3:$D$140,MATCH(D883,Υλικά!$B$3:$B$140,0),1),""))</f>
        <v>gr</v>
      </c>
      <c r="F883" s="10">
        <f>IF(C883&lt;&gt;"",MATCH($C883,ΣυνδΑθρ!$A$2:$A$100,0),IF(D883&lt;&gt;"",MATCH($D883,Υλικά!$B$3:$B$130,0),0))</f>
        <v>65</v>
      </c>
      <c r="G883" s="3">
        <v>10</v>
      </c>
      <c r="H883" s="16">
        <f>IF($C883&lt;&gt;"",$G883*INDEX(ΣυνδΑθρ!$B$2:$B$96,$F883,1)/INDEX(ΣυνδΑθρ!$J$2:$J$96,$F883,1),IF($D883&lt;&gt;"",$G883*INDEX(Υλικά!$G$3:$G$130,$F883,1)/INDEX(Υλικά!$E$3:$E$130,$F883,1),0))</f>
        <v>3</v>
      </c>
      <c r="I883" s="17">
        <f>IF($C883&lt;&gt;"",$G883*INDEX(ΣυνδΑθρ!$C$2:$C$100,$F883,1)/INDEX(ΣυνδΑθρ!$J$2:$J$96,$F883,1),IF($D883&lt;&gt;"",$G883*INDEX(Υλικά!$H$3:$H$130,$F883,1)/INDEX(Υλικά!$E$3:$E$130,$F883,1),0))</f>
        <v>0</v>
      </c>
      <c r="J883" s="18">
        <f>IF($C883&lt;&gt;"",$G883*INDEX(ΣυνδΑθρ!$D$2:$D$96,$F883,1)/INDEX(ΣυνδΑθρ!$J$2:$J$96,$F883,1),IF($D883&lt;&gt;"",$G883*INDEX(Υλικά!$I$3:$I$130,$F883,1)/INDEX(Υλικά!$E$3:$E$130,$F883,1),0))</f>
        <v>3.4</v>
      </c>
      <c r="K883" s="16">
        <f>$H883*Ref!$B$2</f>
        <v>12</v>
      </c>
      <c r="L883" s="17">
        <f>$I883*Ref!$B$3</f>
        <v>0</v>
      </c>
      <c r="M883" s="18">
        <f>$J883*Ref!$B$4</f>
        <v>30.599999999999998</v>
      </c>
      <c r="N883" s="18">
        <f>IF($C883&lt;&gt;"",0,IF($D883&lt;&gt;"",$G883*INDEX(Υλικά!$J$3:$J$130,$F883,1)/INDEX(Υλικά!$E$3:$E$130,$F883,1),0))</f>
        <v>0</v>
      </c>
      <c r="O883" s="19">
        <f t="shared" si="14"/>
        <v>42.599999999999994</v>
      </c>
      <c r="P883" s="3"/>
    </row>
    <row r="884" spans="1:16" x14ac:dyDescent="0.35">
      <c r="A884" s="15">
        <v>44263</v>
      </c>
      <c r="B884" s="7">
        <v>0.58333333333333304</v>
      </c>
      <c r="C884" s="3"/>
      <c r="D884" s="3" t="s">
        <v>8</v>
      </c>
      <c r="E884" s="3" t="str">
        <f>IF(C884&lt;&gt;"",INDEX(ΣυνδΑθρ!$I$2:$I$96,MATCH(C884,ΣυνδΑθρ!$A$2:$A$100,0),1),IF(D884&lt;&gt;"",INDEX(Υλικά!$D$3:$D$140,MATCH(D884,Υλικά!$B$3:$B$140,0),1),""))</f>
        <v>gr</v>
      </c>
      <c r="F884" s="10">
        <f>IF(C884&lt;&gt;"",MATCH($C884,ΣυνδΑθρ!$A$2:$A$100,0),IF(D884&lt;&gt;"",MATCH($D884,Υλικά!$B$3:$B$130,0),0))</f>
        <v>3</v>
      </c>
      <c r="G884" s="3">
        <v>5</v>
      </c>
      <c r="H884" s="16">
        <f>IF($C884&lt;&gt;"",$G884*INDEX(ΣυνδΑθρ!$B$2:$B$96,$F884,1)/INDEX(ΣυνδΑθρ!$J$2:$J$96,$F884,1),IF($D884&lt;&gt;"",$G884*INDEX(Υλικά!$G$3:$G$130,$F884,1)/INDEX(Υλικά!$E$3:$E$130,$F884,1),0))</f>
        <v>0</v>
      </c>
      <c r="I884" s="17">
        <f>IF($C884&lt;&gt;"",$G884*INDEX(ΣυνδΑθρ!$C$2:$C$100,$F884,1)/INDEX(ΣυνδΑθρ!$J$2:$J$96,$F884,1),IF($D884&lt;&gt;"",$G884*INDEX(Υλικά!$H$3:$H$130,$F884,1)/INDEX(Υλικά!$E$3:$E$130,$F884,1),0))</f>
        <v>0</v>
      </c>
      <c r="J884" s="18">
        <f>IF($C884&lt;&gt;"",$G884*INDEX(ΣυνδΑθρ!$D$2:$D$96,$F884,1)/INDEX(ΣυνδΑθρ!$J$2:$J$96,$F884,1),IF($D884&lt;&gt;"",$G884*INDEX(Υλικά!$I$3:$I$130,$F884,1)/INDEX(Υλικά!$E$3:$E$130,$F884,1),0))</f>
        <v>4.665</v>
      </c>
      <c r="K884" s="16">
        <f>$H884*Ref!$B$2</f>
        <v>0</v>
      </c>
      <c r="L884" s="17">
        <f>$I884*Ref!$B$3</f>
        <v>0</v>
      </c>
      <c r="M884" s="18">
        <f>$J884*Ref!$B$4</f>
        <v>41.984999999999999</v>
      </c>
      <c r="N884" s="18">
        <f>IF($C884&lt;&gt;"",0,IF($D884&lt;&gt;"",$G884*INDEX(Υλικά!$J$3:$J$130,$F884,1)/INDEX(Υλικά!$E$3:$E$130,$F884,1),0))</f>
        <v>0</v>
      </c>
      <c r="O884" s="19">
        <f t="shared" si="14"/>
        <v>41.984999999999999</v>
      </c>
      <c r="P884" s="3"/>
    </row>
    <row r="885" spans="1:16" x14ac:dyDescent="0.35">
      <c r="A885" s="15">
        <v>44263</v>
      </c>
      <c r="B885" s="7">
        <v>0.625</v>
      </c>
      <c r="C885" s="3" t="s">
        <v>216</v>
      </c>
      <c r="D885" s="3"/>
      <c r="E885" s="3" t="str">
        <f>IF(C885&lt;&gt;"",INDEX(ΣυνδΑθρ!$I$2:$I$96,MATCH(C885,ΣυνδΑθρ!$A$2:$A$100,0),1),IF(D885&lt;&gt;"",INDEX(Υλικά!$D$3:$D$140,MATCH(D885,Υλικά!$B$3:$B$140,0),1),""))</f>
        <v>gr</v>
      </c>
      <c r="F885" s="10">
        <f>IF(C885&lt;&gt;"",MATCH($C885,ΣυνδΑθρ!$A$2:$A$100,0),IF(D885&lt;&gt;"",MATCH($D885,Υλικά!$B$3:$B$130,0),0))</f>
        <v>36</v>
      </c>
      <c r="G885" s="3">
        <v>50</v>
      </c>
      <c r="H885" s="16">
        <f>IF($C885&lt;&gt;"",$G885*INDEX(ΣυνδΑθρ!$B$2:$B$96,$F885,1)/INDEX(ΣυνδΑθρ!$J$2:$J$96,$F885,1),IF($D885&lt;&gt;"",$G885*INDEX(Υλικά!$G$3:$G$130,$F885,1)/INDEX(Υλικά!$E$3:$E$130,$F885,1),0))</f>
        <v>4.1926190476190479</v>
      </c>
      <c r="I885" s="17">
        <f>IF($C885&lt;&gt;"",$G885*INDEX(ΣυνδΑθρ!$C$2:$C$100,$F885,1)/INDEX(ΣυνδΑθρ!$J$2:$J$96,$F885,1),IF($D885&lt;&gt;"",$G885*INDEX(Υλικά!$H$3:$H$130,$F885,1)/INDEX(Υλικά!$E$3:$E$130,$F885,1),0))</f>
        <v>18.843095238095241</v>
      </c>
      <c r="J885" s="18">
        <f>IF($C885&lt;&gt;"",$G885*INDEX(ΣυνδΑθρ!$D$2:$D$96,$F885,1)/INDEX(ΣυνδΑθρ!$J$2:$J$96,$F885,1),IF($D885&lt;&gt;"",$G885*INDEX(Υλικά!$I$3:$I$130,$F885,1)/INDEX(Υλικά!$E$3:$E$130,$F885,1),0))</f>
        <v>4.2185714285714289</v>
      </c>
      <c r="K885" s="16">
        <f>$H885*Ref!$B$2</f>
        <v>16.770476190476192</v>
      </c>
      <c r="L885" s="17">
        <f>$I885*Ref!$B$3</f>
        <v>75.372380952380965</v>
      </c>
      <c r="M885" s="18">
        <f>$J885*Ref!$B$4</f>
        <v>37.967142857142861</v>
      </c>
      <c r="N885" s="18">
        <f>IF($C885&lt;&gt;"",0,IF($D885&lt;&gt;"",$G885*INDEX(Υλικά!$J$3:$J$130,$F885,1)/INDEX(Υλικά!$E$3:$E$130,$F885,1),0))</f>
        <v>0</v>
      </c>
      <c r="O885" s="19">
        <f t="shared" si="14"/>
        <v>130.11000000000001</v>
      </c>
      <c r="P885" s="3"/>
    </row>
    <row r="886" spans="1:16" x14ac:dyDescent="0.35">
      <c r="A886" s="15">
        <v>44263</v>
      </c>
      <c r="B886" s="7">
        <v>0.84375</v>
      </c>
      <c r="C886" s="3"/>
      <c r="D886" s="3" t="s">
        <v>63</v>
      </c>
      <c r="E886" s="3" t="str">
        <f>IF(C886&lt;&gt;"",INDEX(ΣυνδΑθρ!$I$2:$I$96,MATCH(C886,ΣυνδΑθρ!$A$2:$A$100,0),1),IF(D886&lt;&gt;"",INDEX(Υλικά!$D$3:$D$140,MATCH(D886,Υλικά!$B$3:$B$140,0),1),""))</f>
        <v>pc</v>
      </c>
      <c r="F886" s="10">
        <f>IF(C886&lt;&gt;"",MATCH($C886,ΣυνδΑθρ!$A$2:$A$100,0),IF(D886&lt;&gt;"",MATCH($D886,Υλικά!$B$3:$B$130,0),0))</f>
        <v>23</v>
      </c>
      <c r="G886" s="3">
        <v>1</v>
      </c>
      <c r="H886" s="16">
        <f>IF($C886&lt;&gt;"",$G886*INDEX(ΣυνδΑθρ!$B$2:$B$96,$F886,1)/INDEX(ΣυνδΑθρ!$J$2:$J$96,$F886,1),IF($D886&lt;&gt;"",$G886*INDEX(Υλικά!$G$3:$G$130,$F886,1)/INDEX(Υλικά!$E$3:$E$130,$F886,1),0))</f>
        <v>47</v>
      </c>
      <c r="I886" s="17">
        <f>IF($C886&lt;&gt;"",$G886*INDEX(ΣυνδΑθρ!$C$2:$C$100,$F886,1)/INDEX(ΣυνδΑθρ!$J$2:$J$96,$F886,1),IF($D886&lt;&gt;"",$G886*INDEX(Υλικά!$H$3:$H$130,$F886,1)/INDEX(Υλικά!$E$3:$E$130,$F886,1),0))</f>
        <v>0</v>
      </c>
      <c r="J886" s="18">
        <f>IF($C886&lt;&gt;"",$G886*INDEX(ΣυνδΑθρ!$D$2:$D$96,$F886,1)/INDEX(ΣυνδΑθρ!$J$2:$J$96,$F886,1),IF($D886&lt;&gt;"",$G886*INDEX(Υλικά!$I$3:$I$130,$F886,1)/INDEX(Υλικά!$E$3:$E$130,$F886,1),0))</f>
        <v>1.2</v>
      </c>
      <c r="K886" s="16">
        <f>$H886*Ref!$B$2</f>
        <v>188</v>
      </c>
      <c r="L886" s="17">
        <f>$I886*Ref!$B$3</f>
        <v>0</v>
      </c>
      <c r="M886" s="18">
        <f>$J886*Ref!$B$4</f>
        <v>10.799999999999999</v>
      </c>
      <c r="N886" s="18">
        <f>IF($C886&lt;&gt;"",0,IF($D886&lt;&gt;"",$G886*INDEX(Υλικά!$J$3:$J$130,$F886,1)/INDEX(Υλικά!$E$3:$E$130,$F886,1),0))</f>
        <v>0</v>
      </c>
      <c r="O886" s="19">
        <f t="shared" si="14"/>
        <v>198.8</v>
      </c>
      <c r="P886" s="3"/>
    </row>
    <row r="887" spans="1:16" x14ac:dyDescent="0.35">
      <c r="A887" s="15">
        <v>44263</v>
      </c>
      <c r="B887" s="7">
        <v>0.84375</v>
      </c>
      <c r="C887" s="3" t="s">
        <v>166</v>
      </c>
      <c r="D887" s="3"/>
      <c r="E887" s="3" t="str">
        <f>IF(C887&lt;&gt;"",INDEX(ΣυνδΑθρ!$I$2:$I$96,MATCH(C887,ΣυνδΑθρ!$A$2:$A$100,0),1),IF(D887&lt;&gt;"",INDEX(Υλικά!$D$3:$D$140,MATCH(D887,Υλικά!$B$3:$B$140,0),1),""))</f>
        <v>gr</v>
      </c>
      <c r="F887" s="10">
        <f>IF(C887&lt;&gt;"",MATCH($C887,ΣυνδΑθρ!$A$2:$A$100,0),IF(D887&lt;&gt;"",MATCH($D887,Υλικά!$B$3:$B$130,0),0))</f>
        <v>19</v>
      </c>
      <c r="G887" s="3">
        <v>50</v>
      </c>
      <c r="H887" s="16">
        <f>IF($C887&lt;&gt;"",$G887*INDEX(ΣυνδΑθρ!$B$2:$B$96,$F887,1)/INDEX(ΣυνδΑθρ!$J$2:$J$96,$F887,1),IF($D887&lt;&gt;"",$G887*INDEX(Υλικά!$G$3:$G$130,$F887,1)/INDEX(Υλικά!$E$3:$E$130,$F887,1),0))</f>
        <v>3.6535714285714285</v>
      </c>
      <c r="I887" s="17">
        <f>IF($C887&lt;&gt;"",$G887*INDEX(ΣυνδΑθρ!$C$2:$C$100,$F887,1)/INDEX(ΣυνδΑθρ!$J$2:$J$96,$F887,1),IF($D887&lt;&gt;"",$G887*INDEX(Υλικά!$H$3:$H$130,$F887,1)/INDEX(Υλικά!$E$3:$E$130,$F887,1),0))</f>
        <v>23.249999999999996</v>
      </c>
      <c r="J887" s="18">
        <f>IF($C887&lt;&gt;"",$G887*INDEX(ΣυνδΑθρ!$D$2:$D$96,$F887,1)/INDEX(ΣυνδΑθρ!$J$2:$J$96,$F887,1),IF($D887&lt;&gt;"",$G887*INDEX(Υλικά!$I$3:$I$130,$F887,1)/INDEX(Υλικά!$E$3:$E$130,$F887,1),0))</f>
        <v>0.41785714285714293</v>
      </c>
      <c r="K887" s="16">
        <f>$H887*Ref!$B$2</f>
        <v>14.614285714285714</v>
      </c>
      <c r="L887" s="17">
        <f>$I887*Ref!$B$3</f>
        <v>92.999999999999986</v>
      </c>
      <c r="M887" s="18">
        <f>$J887*Ref!$B$4</f>
        <v>3.7607142857142861</v>
      </c>
      <c r="N887" s="18">
        <f>IF($C887&lt;&gt;"",0,IF($D887&lt;&gt;"",$G887*INDEX(Υλικά!$J$3:$J$130,$F887,1)/INDEX(Υλικά!$E$3:$E$130,$F887,1),0))</f>
        <v>0</v>
      </c>
      <c r="O887" s="19">
        <f t="shared" si="14"/>
        <v>111.37499999999999</v>
      </c>
      <c r="P887" s="3"/>
    </row>
    <row r="888" spans="1:16" x14ac:dyDescent="0.35">
      <c r="A888" s="15">
        <v>44263</v>
      </c>
      <c r="B888" s="7">
        <v>0.95833333333333337</v>
      </c>
      <c r="C888" s="3"/>
      <c r="D888" s="3" t="s">
        <v>187</v>
      </c>
      <c r="E888" s="3" t="str">
        <f>IF(C888&lt;&gt;"",INDEX(ΣυνδΑθρ!$I$2:$I$96,MATCH(C888,ΣυνδΑθρ!$A$2:$A$100,0),1),IF(D888&lt;&gt;"",INDEX(Υλικά!$D$3:$D$140,MATCH(D888,Υλικά!$B$3:$B$140,0),1),""))</f>
        <v>gr</v>
      </c>
      <c r="F888" s="10">
        <f>IF(C888&lt;&gt;"",MATCH($C888,ΣυνδΑθρ!$A$2:$A$100,0),IF(D888&lt;&gt;"",MATCH($D888,Υλικά!$B$3:$B$130,0),0))</f>
        <v>84</v>
      </c>
      <c r="G888" s="3">
        <v>140</v>
      </c>
      <c r="H888" s="16">
        <f>IF($C888&lt;&gt;"",$G888*INDEX(ΣυνδΑθρ!$B$2:$B$96,$F888,1)/INDEX(ΣυνδΑθρ!$J$2:$J$96,$F888,1),IF($D888&lt;&gt;"",$G888*INDEX(Υλικά!$G$3:$G$130,$F888,1)/INDEX(Υλικά!$E$3:$E$130,$F888,1),0))</f>
        <v>0.98</v>
      </c>
      <c r="I888" s="17">
        <f>IF($C888&lt;&gt;"",$G888*INDEX(ΣυνδΑθρ!$C$2:$C$100,$F888,1)/INDEX(ΣυνδΑθρ!$J$2:$J$96,$F888,1),IF($D888&lt;&gt;"",$G888*INDEX(Υλικά!$H$3:$H$130,$F888,1)/INDEX(Υλικά!$E$3:$E$130,$F888,1),0))</f>
        <v>16.8</v>
      </c>
      <c r="J888" s="18">
        <f>IF($C888&lt;&gt;"",$G888*INDEX(ΣυνδΑθρ!$D$2:$D$96,$F888,1)/INDEX(ΣυνδΑθρ!$J$2:$J$96,$F888,1),IF($D888&lt;&gt;"",$G888*INDEX(Υλικά!$I$3:$I$130,$F888,1)/INDEX(Υλικά!$E$3:$E$130,$F888,1),0))</f>
        <v>0.28000000000000003</v>
      </c>
      <c r="K888" s="16">
        <f>$H888*Ref!$B$2</f>
        <v>3.92</v>
      </c>
      <c r="L888" s="17">
        <f>$I888*Ref!$B$3</f>
        <v>67.2</v>
      </c>
      <c r="M888" s="18">
        <f>$J888*Ref!$B$4</f>
        <v>2.5200000000000005</v>
      </c>
      <c r="N888" s="18">
        <f>IF($C888&lt;&gt;"",0,IF($D888&lt;&gt;"",$G888*INDEX(Υλικά!$J$3:$J$130,$F888,1)/INDEX(Υλικά!$E$3:$E$130,$F888,1),0))</f>
        <v>0</v>
      </c>
      <c r="O888" s="19">
        <f t="shared" si="14"/>
        <v>73.64</v>
      </c>
      <c r="P888" s="3"/>
    </row>
    <row r="889" spans="1:16" x14ac:dyDescent="0.35">
      <c r="A889" s="15">
        <v>44263</v>
      </c>
      <c r="B889" s="7">
        <v>0.95833333333333337</v>
      </c>
      <c r="C889" s="3"/>
      <c r="D889" s="3" t="s">
        <v>172</v>
      </c>
      <c r="E889" s="3" t="str">
        <f>IF(C889&lt;&gt;"",INDEX(ΣυνδΑθρ!$I$2:$I$96,MATCH(C889,ΣυνδΑθρ!$A$2:$A$100,0),1),IF(D889&lt;&gt;"",INDEX(Υλικά!$D$3:$D$140,MATCH(D889,Υλικά!$B$3:$B$140,0),1),""))</f>
        <v>gr</v>
      </c>
      <c r="F889" s="10">
        <f>IF(C889&lt;&gt;"",MATCH($C889,ΣυνδΑθρ!$A$2:$A$100,0),IF(D889&lt;&gt;"",MATCH($D889,Υλικά!$B$3:$B$130,0),0))</f>
        <v>73</v>
      </c>
      <c r="G889" s="3">
        <v>120</v>
      </c>
      <c r="H889" s="16">
        <f>IF($C889&lt;&gt;"",$G889*INDEX(ΣυνδΑθρ!$B$2:$B$96,$F889,1)/INDEX(ΣυνδΑθρ!$J$2:$J$96,$F889,1),IF($D889&lt;&gt;"",$G889*INDEX(Υλικά!$G$3:$G$130,$F889,1)/INDEX(Υλικά!$E$3:$E$130,$F889,1),0))</f>
        <v>0.48</v>
      </c>
      <c r="I889" s="17">
        <f>IF($C889&lt;&gt;"",$G889*INDEX(ΣυνδΑθρ!$C$2:$C$100,$F889,1)/INDEX(ΣυνδΑθρ!$J$2:$J$96,$F889,1),IF($D889&lt;&gt;"",$G889*INDEX(Υλικά!$H$3:$H$130,$F889,1)/INDEX(Υλικά!$E$3:$E$130,$F889,1),0))</f>
        <v>18</v>
      </c>
      <c r="J889" s="18">
        <f>IF($C889&lt;&gt;"",$G889*INDEX(ΣυνδΑθρ!$D$2:$D$96,$F889,1)/INDEX(ΣυνδΑθρ!$J$2:$J$96,$F889,1),IF($D889&lt;&gt;"",$G889*INDEX(Υλικά!$I$3:$I$130,$F889,1)/INDEX(Υλικά!$E$3:$E$130,$F889,1),0))</f>
        <v>0.12</v>
      </c>
      <c r="K889" s="16">
        <f>$H889*Ref!$B$2</f>
        <v>1.92</v>
      </c>
      <c r="L889" s="17">
        <f>$I889*Ref!$B$3</f>
        <v>72</v>
      </c>
      <c r="M889" s="18">
        <f>$J889*Ref!$B$4</f>
        <v>1.08</v>
      </c>
      <c r="N889" s="18">
        <f>IF($C889&lt;&gt;"",0,IF($D889&lt;&gt;"",$G889*INDEX(Υλικά!$J$3:$J$130,$F889,1)/INDEX(Υλικά!$E$3:$E$130,$F889,1),0))</f>
        <v>0</v>
      </c>
      <c r="O889" s="19">
        <f t="shared" si="14"/>
        <v>75</v>
      </c>
      <c r="P889" s="3"/>
    </row>
    <row r="890" spans="1:16" x14ac:dyDescent="0.35">
      <c r="A890" s="15">
        <v>44264</v>
      </c>
      <c r="B890" s="7">
        <v>0.33333333333333331</v>
      </c>
      <c r="C890" s="3"/>
      <c r="D890" s="3" t="s">
        <v>58</v>
      </c>
      <c r="E890" s="3" t="str">
        <f>IF(C890&lt;&gt;"",INDEX(ΣυνδΑθρ!$I$2:$I$96,MATCH(C890,ΣυνδΑθρ!$A$2:$A$100,0),1),IF(D890&lt;&gt;"",INDEX(Υλικά!$D$3:$D$140,MATCH(D890,Υλικά!$B$3:$B$140,0),1),""))</f>
        <v>gr</v>
      </c>
      <c r="F890" s="10">
        <f>IF(C890&lt;&gt;"",MATCH($C890,ΣυνδΑθρ!$A$2:$A$100,0),IF(D890&lt;&gt;"",MATCH($D890,Υλικά!$B$3:$B$130,0),0))</f>
        <v>12</v>
      </c>
      <c r="G890" s="3">
        <v>250</v>
      </c>
      <c r="H890" s="16">
        <f>IF($C890&lt;&gt;"",$G890*INDEX(ΣυνδΑθρ!$B$2:$B$96,$F890,1)/INDEX(ΣυνδΑθρ!$J$2:$J$96,$F890,1),IF($D890&lt;&gt;"",$G890*INDEX(Υλικά!$G$3:$G$130,$F890,1)/INDEX(Υλικά!$E$3:$E$130,$F890,1),0))</f>
        <v>8.25</v>
      </c>
      <c r="I890" s="17">
        <f>IF($C890&lt;&gt;"",$G890*INDEX(ΣυνδΑθρ!$C$2:$C$100,$F890,1)/INDEX(ΣυνδΑθρ!$J$2:$J$96,$F890,1),IF($D890&lt;&gt;"",$G890*INDEX(Υλικά!$H$3:$H$130,$F890,1)/INDEX(Υλικά!$E$3:$E$130,$F890,1),0))</f>
        <v>11.75</v>
      </c>
      <c r="J890" s="18">
        <f>IF($C890&lt;&gt;"",$G890*INDEX(ΣυνδΑθρ!$D$2:$D$96,$F890,1)/INDEX(ΣυνδΑθρ!$J$2:$J$96,$F890,1),IF($D890&lt;&gt;"",$G890*INDEX(Υλικά!$I$3:$I$130,$F890,1)/INDEX(Υλικά!$E$3:$E$130,$F890,1),0))</f>
        <v>3.75</v>
      </c>
      <c r="K890" s="16">
        <f>$H890*Ref!$B$2</f>
        <v>33</v>
      </c>
      <c r="L890" s="17">
        <f>$I890*Ref!$B$3</f>
        <v>47</v>
      </c>
      <c r="M890" s="18">
        <f>$J890*Ref!$B$4</f>
        <v>33.75</v>
      </c>
      <c r="N890" s="18">
        <f>IF($C890&lt;&gt;"",0,IF($D890&lt;&gt;"",$G890*INDEX(Υλικά!$J$3:$J$130,$F890,1)/INDEX(Υλικά!$E$3:$E$130,$F890,1),0))</f>
        <v>0</v>
      </c>
      <c r="O890" s="19">
        <f t="shared" si="14"/>
        <v>113.75</v>
      </c>
      <c r="P890" s="3"/>
    </row>
    <row r="891" spans="1:16" x14ac:dyDescent="0.35">
      <c r="A891" s="15">
        <v>44264</v>
      </c>
      <c r="B891" s="7">
        <v>0.33333333333333331</v>
      </c>
      <c r="C891" s="3" t="s">
        <v>166</v>
      </c>
      <c r="D891" s="3"/>
      <c r="E891" s="3" t="str">
        <f>IF(C891&lt;&gt;"",INDEX(ΣυνδΑθρ!$I$2:$I$96,MATCH(C891,ΣυνδΑθρ!$A$2:$A$100,0),1),IF(D891&lt;&gt;"",INDEX(Υλικά!$D$3:$D$140,MATCH(D891,Υλικά!$B$3:$B$140,0),1),""))</f>
        <v>gr</v>
      </c>
      <c r="F891" s="10">
        <f>IF(C891&lt;&gt;"",MATCH($C891,ΣυνδΑθρ!$A$2:$A$100,0),IF(D891&lt;&gt;"",MATCH($D891,Υλικά!$B$3:$B$130,0),0))</f>
        <v>19</v>
      </c>
      <c r="G891" s="3">
        <v>50</v>
      </c>
      <c r="H891" s="16">
        <f>IF($C891&lt;&gt;"",$G891*INDEX(ΣυνδΑθρ!$B$2:$B$96,$F891,1)/INDEX(ΣυνδΑθρ!$J$2:$J$96,$F891,1),IF($D891&lt;&gt;"",$G891*INDEX(Υλικά!$G$3:$G$130,$F891,1)/INDEX(Υλικά!$E$3:$E$130,$F891,1),0))</f>
        <v>3.6535714285714285</v>
      </c>
      <c r="I891" s="17">
        <f>IF($C891&lt;&gt;"",$G891*INDEX(ΣυνδΑθρ!$C$2:$C$100,$F891,1)/INDEX(ΣυνδΑθρ!$J$2:$J$96,$F891,1),IF($D891&lt;&gt;"",$G891*INDEX(Υλικά!$H$3:$H$130,$F891,1)/INDEX(Υλικά!$E$3:$E$130,$F891,1),0))</f>
        <v>23.249999999999996</v>
      </c>
      <c r="J891" s="18">
        <f>IF($C891&lt;&gt;"",$G891*INDEX(ΣυνδΑθρ!$D$2:$D$96,$F891,1)/INDEX(ΣυνδΑθρ!$J$2:$J$96,$F891,1),IF($D891&lt;&gt;"",$G891*INDEX(Υλικά!$I$3:$I$130,$F891,1)/INDEX(Υλικά!$E$3:$E$130,$F891,1),0))</f>
        <v>0.41785714285714293</v>
      </c>
      <c r="K891" s="16">
        <f>$H891*Ref!$B$2</f>
        <v>14.614285714285714</v>
      </c>
      <c r="L891" s="17">
        <f>$I891*Ref!$B$3</f>
        <v>92.999999999999986</v>
      </c>
      <c r="M891" s="18">
        <f>$J891*Ref!$B$4</f>
        <v>3.7607142857142861</v>
      </c>
      <c r="N891" s="18">
        <f>IF($C891&lt;&gt;"",0,IF($D891&lt;&gt;"",$G891*INDEX(Υλικά!$J$3:$J$130,$F891,1)/INDEX(Υλικά!$E$3:$E$130,$F891,1),0))</f>
        <v>0</v>
      </c>
      <c r="O891" s="19">
        <f t="shared" si="14"/>
        <v>111.37499999999999</v>
      </c>
      <c r="P891" s="3"/>
    </row>
    <row r="892" spans="1:16" x14ac:dyDescent="0.35">
      <c r="A892" s="15">
        <v>44264</v>
      </c>
      <c r="B892" s="7">
        <v>0.33333333333333331</v>
      </c>
      <c r="C892" s="3"/>
      <c r="D892" s="3" t="s">
        <v>14</v>
      </c>
      <c r="E892" s="3" t="str">
        <f>IF(C892&lt;&gt;"",INDEX(ΣυνδΑθρ!$I$2:$I$96,MATCH(C892,ΣυνδΑθρ!$A$2:$A$100,0),1),IF(D892&lt;&gt;"",INDEX(Υλικά!$D$3:$D$140,MATCH(D892,Υλικά!$B$3:$B$140,0),1),""))</f>
        <v>slc</v>
      </c>
      <c r="F892" s="10">
        <f>IF(C892&lt;&gt;"",MATCH($C892,ΣυνδΑθρ!$A$2:$A$100,0),IF(D892&lt;&gt;"",MATCH($D892,Υλικά!$B$3:$B$130,0),0))</f>
        <v>7</v>
      </c>
      <c r="G892" s="3">
        <v>2</v>
      </c>
      <c r="H892" s="16">
        <f>IF($C892&lt;&gt;"",$G892*INDEX(ΣυνδΑθρ!$B$2:$B$96,$F892,1)/INDEX(ΣυνδΑθρ!$J$2:$J$96,$F892,1),IF($D892&lt;&gt;"",$G892*INDEX(Υλικά!$G$3:$G$130,$F892,1)/INDEX(Υλικά!$E$3:$E$130,$F892,1),0))</f>
        <v>5.6</v>
      </c>
      <c r="I892" s="17">
        <f>IF($C892&lt;&gt;"",$G892*INDEX(ΣυνδΑθρ!$C$2:$C$100,$F892,1)/INDEX(ΣυνδΑθρ!$J$2:$J$96,$F892,1),IF($D892&lt;&gt;"",$G892*INDEX(Υλικά!$H$3:$H$130,$F892,1)/INDEX(Υλικά!$E$3:$E$130,$F892,1),0))</f>
        <v>1.6</v>
      </c>
      <c r="J892" s="18">
        <f>IF($C892&lt;&gt;"",$G892*INDEX(ΣυνδΑθρ!$D$2:$D$96,$F892,1)/INDEX(ΣυνδΑθρ!$J$2:$J$96,$F892,1),IF($D892&lt;&gt;"",$G892*INDEX(Υλικά!$I$3:$I$130,$F892,1)/INDEX(Υλικά!$E$3:$E$130,$F892,1),0))</f>
        <v>0.8</v>
      </c>
      <c r="K892" s="16">
        <f>$H892*Ref!$B$2</f>
        <v>22.4</v>
      </c>
      <c r="L892" s="17">
        <f>$I892*Ref!$B$3</f>
        <v>6.4</v>
      </c>
      <c r="M892" s="18">
        <f>$J892*Ref!$B$4</f>
        <v>7.2</v>
      </c>
      <c r="N892" s="18">
        <f>IF($C892&lt;&gt;"",0,IF($D892&lt;&gt;"",$G892*INDEX(Υλικά!$J$3:$J$130,$F892,1)/INDEX(Υλικά!$E$3:$E$130,$F892,1),0))</f>
        <v>0</v>
      </c>
      <c r="O892" s="19">
        <f t="shared" si="14"/>
        <v>36</v>
      </c>
      <c r="P892" s="3"/>
    </row>
    <row r="893" spans="1:16" x14ac:dyDescent="0.35">
      <c r="A893" s="15">
        <v>44264</v>
      </c>
      <c r="B893" s="7">
        <v>0.33333333333333298</v>
      </c>
      <c r="C893" s="3"/>
      <c r="D893" s="3" t="s">
        <v>225</v>
      </c>
      <c r="E893" s="3" t="str">
        <f>IF(C893&lt;&gt;"",INDEX(ΣυνδΑθρ!$I$2:$I$96,MATCH(C893,ΣυνδΑθρ!$A$2:$A$100,0),1),IF(D893&lt;&gt;"",INDEX(Υλικά!$D$3:$D$140,MATCH(D893,Υλικά!$B$3:$B$140,0),1),""))</f>
        <v>slc</v>
      </c>
      <c r="F893" s="10">
        <f>IF(C893&lt;&gt;"",MATCH($C893,ΣυνδΑθρ!$A$2:$A$100,0),IF(D893&lt;&gt;"",MATCH($D893,Υλικά!$B$3:$B$130,0),0))</f>
        <v>102</v>
      </c>
      <c r="G893" s="3">
        <v>1</v>
      </c>
      <c r="H893" s="16">
        <f>IF($C893&lt;&gt;"",$G893*INDEX(ΣυνδΑθρ!$B$2:$B$96,$F893,1)/INDEX(ΣυνδΑθρ!$J$2:$J$96,$F893,1),IF($D893&lt;&gt;"",$G893*INDEX(Υλικά!$G$3:$G$130,$F893,1)/INDEX(Υλικά!$E$3:$E$130,$F893,1),0))</f>
        <v>7.3</v>
      </c>
      <c r="I893" s="17">
        <f>IF($C893&lt;&gt;"",$G893*INDEX(ΣυνδΑθρ!$C$2:$C$100,$F893,1)/INDEX(ΣυνδΑθρ!$J$2:$J$96,$F893,1),IF($D893&lt;&gt;"",$G893*INDEX(Υλικά!$H$3:$H$130,$F893,1)/INDEX(Υλικά!$E$3:$E$130,$F893,1),0))</f>
        <v>0</v>
      </c>
      <c r="J893" s="18">
        <f>IF($C893&lt;&gt;"",$G893*INDEX(ΣυνδΑθρ!$D$2:$D$96,$F893,1)/INDEX(ΣυνδΑθρ!$J$2:$J$96,$F893,1),IF($D893&lt;&gt;"",$G893*INDEX(Υλικά!$I$3:$I$130,$F893,1)/INDEX(Υλικά!$E$3:$E$130,$F893,1),0))</f>
        <v>1.1000000000000001</v>
      </c>
      <c r="K893" s="16">
        <f>$H893*Ref!$B$2</f>
        <v>29.2</v>
      </c>
      <c r="L893" s="17">
        <f>$I893*Ref!$B$3</f>
        <v>0</v>
      </c>
      <c r="M893" s="18">
        <f>$J893*Ref!$B$4</f>
        <v>9.9</v>
      </c>
      <c r="N893" s="18">
        <f>IF($C893&lt;&gt;"",0,IF($D893&lt;&gt;"",$G893*INDEX(Υλικά!$J$3:$J$130,$F893,1)/INDEX(Υλικά!$E$3:$E$130,$F893,1),0))</f>
        <v>0</v>
      </c>
      <c r="O893" s="19">
        <f t="shared" si="14"/>
        <v>39.1</v>
      </c>
      <c r="P893" s="3"/>
    </row>
    <row r="894" spans="1:16" x14ac:dyDescent="0.35">
      <c r="A894" s="15">
        <v>44264</v>
      </c>
      <c r="B894" s="7">
        <v>0.5625</v>
      </c>
      <c r="C894" s="3" t="s">
        <v>226</v>
      </c>
      <c r="D894" s="3"/>
      <c r="E894" s="3" t="str">
        <f>IF(C894&lt;&gt;"",INDEX(ΣυνδΑθρ!$I$2:$I$96,MATCH(C894,ΣυνδΑθρ!$A$2:$A$100,0),1),IF(D894&lt;&gt;"",INDEX(Υλικά!$D$3:$D$140,MATCH(D894,Υλικά!$B$3:$B$140,0),1),""))</f>
        <v>gr</v>
      </c>
      <c r="F894" s="10">
        <f>IF(C894&lt;&gt;"",MATCH($C894,ΣυνδΑθρ!$A$2:$A$100,0),IF(D894&lt;&gt;"",MATCH($D894,Υλικά!$B$3:$B$130,0),0))</f>
        <v>38</v>
      </c>
      <c r="G894" s="3">
        <v>300</v>
      </c>
      <c r="H894" s="16">
        <f>IF($C894&lt;&gt;"",$G894*INDEX(ΣυνδΑθρ!$B$2:$B$96,$F894,1)/INDEX(ΣυνδΑθρ!$J$2:$J$96,$F894,1),IF($D894&lt;&gt;"",$G894*INDEX(Υλικά!$G$3:$G$130,$F894,1)/INDEX(Υλικά!$E$3:$E$130,$F894,1),0))</f>
        <v>12.304</v>
      </c>
      <c r="I894" s="17">
        <f>IF($C894&lt;&gt;"",$G894*INDEX(ΣυνδΑθρ!$C$2:$C$100,$F894,1)/INDEX(ΣυνδΑθρ!$J$2:$J$96,$F894,1),IF($D894&lt;&gt;"",$G894*INDEX(Υλικά!$H$3:$H$130,$F894,1)/INDEX(Υλικά!$E$3:$E$130,$F894,1),0))</f>
        <v>40.913500000000006</v>
      </c>
      <c r="J894" s="18">
        <f>IF($C894&lt;&gt;"",$G894*INDEX(ΣυνδΑθρ!$D$2:$D$96,$F894,1)/INDEX(ΣυνδΑθρ!$J$2:$J$96,$F894,1),IF($D894&lt;&gt;"",$G894*INDEX(Υλικά!$I$3:$I$130,$F894,1)/INDEX(Υλικά!$E$3:$E$130,$F894,1),0))</f>
        <v>7.7140000000000004</v>
      </c>
      <c r="K894" s="16">
        <f>$H894*Ref!$B$2</f>
        <v>49.216000000000001</v>
      </c>
      <c r="L894" s="17">
        <f>$I894*Ref!$B$3</f>
        <v>163.65400000000002</v>
      </c>
      <c r="M894" s="18">
        <f>$J894*Ref!$B$4</f>
        <v>69.426000000000002</v>
      </c>
      <c r="N894" s="18">
        <f>IF($C894&lt;&gt;"",0,IF($D894&lt;&gt;"",$G894*INDEX(Υλικά!$J$3:$J$130,$F894,1)/INDEX(Υλικά!$E$3:$E$130,$F894,1),0))</f>
        <v>0</v>
      </c>
      <c r="O894" s="19">
        <f t="shared" si="14"/>
        <v>282.29600000000005</v>
      </c>
      <c r="P894" s="3"/>
    </row>
    <row r="895" spans="1:16" x14ac:dyDescent="0.35">
      <c r="A895" s="15">
        <v>44264</v>
      </c>
      <c r="B895" s="7">
        <v>0.5625</v>
      </c>
      <c r="C895" s="3" t="s">
        <v>166</v>
      </c>
      <c r="D895" s="3"/>
      <c r="E895" s="3" t="str">
        <f>IF(C895&lt;&gt;"",INDEX(ΣυνδΑθρ!$I$2:$I$96,MATCH(C895,ΣυνδΑθρ!$A$2:$A$100,0),1),IF(D895&lt;&gt;"",INDEX(Υλικά!$D$3:$D$140,MATCH(D895,Υλικά!$B$3:$B$140,0),1),""))</f>
        <v>gr</v>
      </c>
      <c r="F895" s="10">
        <f>IF(C895&lt;&gt;"",MATCH($C895,ΣυνδΑθρ!$A$2:$A$100,0),IF(D895&lt;&gt;"",MATCH($D895,Υλικά!$B$3:$B$130,0),0))</f>
        <v>19</v>
      </c>
      <c r="G895" s="3">
        <v>110</v>
      </c>
      <c r="H895" s="16">
        <f>IF($C895&lt;&gt;"",$G895*INDEX(ΣυνδΑθρ!$B$2:$B$96,$F895,1)/INDEX(ΣυνδΑθρ!$J$2:$J$96,$F895,1),IF($D895&lt;&gt;"",$G895*INDEX(Υλικά!$G$3:$G$130,$F895,1)/INDEX(Υλικά!$E$3:$E$130,$F895,1),0))</f>
        <v>8.0378571428571437</v>
      </c>
      <c r="I895" s="17">
        <f>IF($C895&lt;&gt;"",$G895*INDEX(ΣυνδΑθρ!$C$2:$C$100,$F895,1)/INDEX(ΣυνδΑθρ!$J$2:$J$96,$F895,1),IF($D895&lt;&gt;"",$G895*INDEX(Υλικά!$H$3:$H$130,$F895,1)/INDEX(Υλικά!$E$3:$E$130,$F895,1),0))</f>
        <v>51.149999999999991</v>
      </c>
      <c r="J895" s="18">
        <f>IF($C895&lt;&gt;"",$G895*INDEX(ΣυνδΑθρ!$D$2:$D$96,$F895,1)/INDEX(ΣυνδΑθρ!$J$2:$J$96,$F895,1),IF($D895&lt;&gt;"",$G895*INDEX(Υλικά!$I$3:$I$130,$F895,1)/INDEX(Υλικά!$E$3:$E$130,$F895,1),0))</f>
        <v>0.91928571428571437</v>
      </c>
      <c r="K895" s="16">
        <f>$H895*Ref!$B$2</f>
        <v>32.151428571428575</v>
      </c>
      <c r="L895" s="17">
        <f>$I895*Ref!$B$3</f>
        <v>204.59999999999997</v>
      </c>
      <c r="M895" s="18">
        <f>$J895*Ref!$B$4</f>
        <v>8.2735714285714295</v>
      </c>
      <c r="N895" s="18">
        <f>IF($C895&lt;&gt;"",0,IF($D895&lt;&gt;"",$G895*INDEX(Υλικά!$J$3:$J$130,$F895,1)/INDEX(Υλικά!$E$3:$E$130,$F895,1),0))</f>
        <v>0</v>
      </c>
      <c r="O895" s="19">
        <f t="shared" si="14"/>
        <v>245.02499999999998</v>
      </c>
      <c r="P895" s="3"/>
    </row>
    <row r="896" spans="1:16" x14ac:dyDescent="0.35">
      <c r="A896" s="15">
        <v>44264</v>
      </c>
      <c r="B896" s="7">
        <v>0.60416666666666663</v>
      </c>
      <c r="C896" s="3" t="s">
        <v>205</v>
      </c>
      <c r="D896" s="3"/>
      <c r="E896" s="3" t="str">
        <f>IF(C896&lt;&gt;"",INDEX(ΣυνδΑθρ!$I$2:$I$96,MATCH(C896,ΣυνδΑθρ!$A$2:$A$100,0),1),IF(D896&lt;&gt;"",INDEX(Υλικά!$D$3:$D$140,MATCH(D896,Υλικά!$B$3:$B$140,0),1),""))</f>
        <v>gr</v>
      </c>
      <c r="F896" s="10">
        <f>IF(C896&lt;&gt;"",MATCH($C896,ΣυνδΑθρ!$A$2:$A$100,0),IF(D896&lt;&gt;"",MATCH($D896,Υλικά!$B$3:$B$130,0),0))</f>
        <v>32</v>
      </c>
      <c r="G896" s="3">
        <v>50</v>
      </c>
      <c r="H896" s="16">
        <f>IF($C896&lt;&gt;"",$G896*INDEX(ΣυνδΑθρ!$B$2:$B$96,$F896,1)/INDEX(ΣυνδΑθρ!$J$2:$J$96,$F896,1),IF($D896&lt;&gt;"",$G896*INDEX(Υλικά!$G$3:$G$130,$F896,1)/INDEX(Υλικά!$E$3:$E$130,$F896,1),0))</f>
        <v>3.5335714285714284</v>
      </c>
      <c r="I896" s="17">
        <f>IF($C896&lt;&gt;"",$G896*INDEX(ΣυνδΑθρ!$C$2:$C$100,$F896,1)/INDEX(ΣυνδΑθρ!$J$2:$J$96,$F896,1),IF($D896&lt;&gt;"",$G896*INDEX(Υλικά!$H$3:$H$130,$F896,1)/INDEX(Υλικά!$E$3:$E$130,$F896,1),0))</f>
        <v>15.075714285714284</v>
      </c>
      <c r="J896" s="18">
        <f>IF($C896&lt;&gt;"",$G896*INDEX(ΣυνδΑθρ!$D$2:$D$96,$F896,1)/INDEX(ΣυνδΑθρ!$J$2:$J$96,$F896,1),IF($D896&lt;&gt;"",$G896*INDEX(Υλικά!$I$3:$I$130,$F896,1)/INDEX(Υλικά!$E$3:$E$130,$F896,1),0))</f>
        <v>4.1360714285714275</v>
      </c>
      <c r="K896" s="16">
        <f>$H896*Ref!$B$2</f>
        <v>14.134285714285713</v>
      </c>
      <c r="L896" s="17">
        <f>$I896*Ref!$B$3</f>
        <v>60.302857142857135</v>
      </c>
      <c r="M896" s="18">
        <f>$J896*Ref!$B$4</f>
        <v>37.224642857142847</v>
      </c>
      <c r="N896" s="18">
        <f>IF($C896&lt;&gt;"",0,IF($D896&lt;&gt;"",$G896*INDEX(Υλικά!$J$3:$J$130,$F896,1)/INDEX(Υλικά!$E$3:$E$130,$F896,1),0))</f>
        <v>0</v>
      </c>
      <c r="O896" s="19">
        <f t="shared" si="14"/>
        <v>111.66178571428568</v>
      </c>
      <c r="P896" s="3"/>
    </row>
    <row r="897" spans="1:16" x14ac:dyDescent="0.35">
      <c r="A897" s="15">
        <v>44264</v>
      </c>
      <c r="B897" s="7">
        <v>0.75</v>
      </c>
      <c r="C897" s="3"/>
      <c r="D897" s="3" t="s">
        <v>225</v>
      </c>
      <c r="E897" s="3" t="str">
        <f>IF(C897&lt;&gt;"",INDEX(ΣυνδΑθρ!$I$2:$I$96,MATCH(C897,ΣυνδΑθρ!$A$2:$A$100,0),1),IF(D897&lt;&gt;"",INDEX(Υλικά!$D$3:$D$140,MATCH(D897,Υλικά!$B$3:$B$140,0),1),""))</f>
        <v>slc</v>
      </c>
      <c r="F897" s="10">
        <f>IF(C897&lt;&gt;"",MATCH($C897,ΣυνδΑθρ!$A$2:$A$100,0),IF(D897&lt;&gt;"",MATCH($D897,Υλικά!$B$3:$B$130,0),0))</f>
        <v>102</v>
      </c>
      <c r="G897" s="3">
        <v>1</v>
      </c>
      <c r="H897" s="16">
        <f>IF($C897&lt;&gt;"",$G897*INDEX(ΣυνδΑθρ!$B$2:$B$96,$F897,1)/INDEX(ΣυνδΑθρ!$J$2:$J$96,$F897,1),IF($D897&lt;&gt;"",$G897*INDEX(Υλικά!$G$3:$G$130,$F897,1)/INDEX(Υλικά!$E$3:$E$130,$F897,1),0))</f>
        <v>7.3</v>
      </c>
      <c r="I897" s="17">
        <f>IF($C897&lt;&gt;"",$G897*INDEX(ΣυνδΑθρ!$C$2:$C$100,$F897,1)/INDEX(ΣυνδΑθρ!$J$2:$J$96,$F897,1),IF($D897&lt;&gt;"",$G897*INDEX(Υλικά!$H$3:$H$130,$F897,1)/INDEX(Υλικά!$E$3:$E$130,$F897,1),0))</f>
        <v>0</v>
      </c>
      <c r="J897" s="18">
        <f>IF($C897&lt;&gt;"",$G897*INDEX(ΣυνδΑθρ!$D$2:$D$96,$F897,1)/INDEX(ΣυνδΑθρ!$J$2:$J$96,$F897,1),IF($D897&lt;&gt;"",$G897*INDEX(Υλικά!$I$3:$I$130,$F897,1)/INDEX(Υλικά!$E$3:$E$130,$F897,1),0))</f>
        <v>1.1000000000000001</v>
      </c>
      <c r="K897" s="16">
        <f>$H897*Ref!$B$2</f>
        <v>29.2</v>
      </c>
      <c r="L897" s="17">
        <f>$I897*Ref!$B$3</f>
        <v>0</v>
      </c>
      <c r="M897" s="18">
        <f>$J897*Ref!$B$4</f>
        <v>9.9</v>
      </c>
      <c r="N897" s="18">
        <f>IF($C897&lt;&gt;"",0,IF($D897&lt;&gt;"",$G897*INDEX(Υλικά!$J$3:$J$130,$F897,1)/INDEX(Υλικά!$E$3:$E$130,$F897,1),0))</f>
        <v>0</v>
      </c>
      <c r="O897" s="19">
        <f t="shared" si="14"/>
        <v>39.1</v>
      </c>
      <c r="P897" s="3"/>
    </row>
    <row r="898" spans="1:16" x14ac:dyDescent="0.35">
      <c r="A898" s="15">
        <v>44264</v>
      </c>
      <c r="B898" s="3"/>
      <c r="C898" s="3"/>
      <c r="D898" s="3" t="s">
        <v>93</v>
      </c>
      <c r="E898" s="3" t="str">
        <f>IF(C898&lt;&gt;"",INDEX(ΣυνδΑθρ!$I$2:$I$96,MATCH(C898,ΣυνδΑθρ!$A$2:$A$100,0),1),IF(D898&lt;&gt;"",INDEX(Υλικά!$D$3:$D$140,MATCH(D898,Υλικά!$B$3:$B$140,0),1),""))</f>
        <v>gr</v>
      </c>
      <c r="F898" s="10">
        <f>IF(C898&lt;&gt;"",MATCH($C898,ΣυνδΑθρ!$A$2:$A$100,0),IF(D898&lt;&gt;"",MATCH($D898,Υλικά!$B$3:$B$130,0),0))</f>
        <v>34</v>
      </c>
      <c r="G898" s="3">
        <v>15</v>
      </c>
      <c r="H898" s="16">
        <f>IF($C898&lt;&gt;"",$G898*INDEX(ΣυνδΑθρ!$B$2:$B$96,$F898,1)/INDEX(ΣυνδΑθρ!$J$2:$J$96,$F898,1),IF($D898&lt;&gt;"",$G898*INDEX(Υλικά!$G$3:$G$130,$F898,1)/INDEX(Υλικά!$E$3:$E$130,$F898,1),0))</f>
        <v>3.72</v>
      </c>
      <c r="I898" s="17">
        <f>IF($C898&lt;&gt;"",$G898*INDEX(ΣυνδΑθρ!$C$2:$C$100,$F898,1)/INDEX(ΣυνδΑθρ!$J$2:$J$96,$F898,1),IF($D898&lt;&gt;"",$G898*INDEX(Υλικά!$H$3:$H$130,$F898,1)/INDEX(Υλικά!$E$3:$E$130,$F898,1),0))</f>
        <v>0.75</v>
      </c>
      <c r="J898" s="18">
        <f>IF($C898&lt;&gt;"",$G898*INDEX(ΣυνδΑθρ!$D$2:$D$96,$F898,1)/INDEX(ΣυνδΑθρ!$J$2:$J$96,$F898,1),IF($D898&lt;&gt;"",$G898*INDEX(Υλικά!$I$3:$I$130,$F898,1)/INDEX(Υλικά!$E$3:$E$130,$F898,1),0))</f>
        <v>7.98</v>
      </c>
      <c r="K898" s="16">
        <f>$H898*Ref!$B$2</f>
        <v>14.88</v>
      </c>
      <c r="L898" s="17">
        <f>$I898*Ref!$B$3</f>
        <v>3</v>
      </c>
      <c r="M898" s="18">
        <f>$J898*Ref!$B$4</f>
        <v>71.820000000000007</v>
      </c>
      <c r="N898" s="18">
        <f>IF($C898&lt;&gt;"",0,IF($D898&lt;&gt;"",$G898*INDEX(Υλικά!$J$3:$J$130,$F898,1)/INDEX(Υλικά!$E$3:$E$130,$F898,1),0))</f>
        <v>0</v>
      </c>
      <c r="O898" s="19">
        <f t="shared" si="14"/>
        <v>89.700000000000017</v>
      </c>
      <c r="P898" s="3"/>
    </row>
    <row r="899" spans="1:16" x14ac:dyDescent="0.35">
      <c r="A899" s="15">
        <v>44264</v>
      </c>
      <c r="B899" s="7">
        <v>0.80555555555555547</v>
      </c>
      <c r="C899" s="3"/>
      <c r="D899" s="3" t="s">
        <v>63</v>
      </c>
      <c r="E899" s="3" t="str">
        <f>IF(C899&lt;&gt;"",INDEX(ΣυνδΑθρ!$I$2:$I$96,MATCH(C899,ΣυνδΑθρ!$A$2:$A$100,0),1),IF(D899&lt;&gt;"",INDEX(Υλικά!$D$3:$D$140,MATCH(D899,Υλικά!$B$3:$B$140,0),1),""))</f>
        <v>pc</v>
      </c>
      <c r="F899" s="10">
        <f>IF(C899&lt;&gt;"",MATCH($C899,ΣυνδΑθρ!$A$2:$A$100,0),IF(D899&lt;&gt;"",MATCH($D899,Υλικά!$B$3:$B$130,0),0))</f>
        <v>23</v>
      </c>
      <c r="G899" s="3">
        <v>1</v>
      </c>
      <c r="H899" s="16">
        <f>IF($C899&lt;&gt;"",$G899*INDEX(ΣυνδΑθρ!$B$2:$B$96,$F899,1)/INDEX(ΣυνδΑθρ!$J$2:$J$96,$F899,1),IF($D899&lt;&gt;"",$G899*INDEX(Υλικά!$G$3:$G$130,$F899,1)/INDEX(Υλικά!$E$3:$E$130,$F899,1),0))</f>
        <v>47</v>
      </c>
      <c r="I899" s="17">
        <f>IF($C899&lt;&gt;"",$G899*INDEX(ΣυνδΑθρ!$C$2:$C$100,$F899,1)/INDEX(ΣυνδΑθρ!$J$2:$J$96,$F899,1),IF($D899&lt;&gt;"",$G899*INDEX(Υλικά!$H$3:$H$130,$F899,1)/INDEX(Υλικά!$E$3:$E$130,$F899,1),0))</f>
        <v>0</v>
      </c>
      <c r="J899" s="18">
        <f>IF($C899&lt;&gt;"",$G899*INDEX(ΣυνδΑθρ!$D$2:$D$96,$F899,1)/INDEX(ΣυνδΑθρ!$J$2:$J$96,$F899,1),IF($D899&lt;&gt;"",$G899*INDEX(Υλικά!$I$3:$I$130,$F899,1)/INDEX(Υλικά!$E$3:$E$130,$F899,1),0))</f>
        <v>1.2</v>
      </c>
      <c r="K899" s="16">
        <f>$H899*Ref!$B$2</f>
        <v>188</v>
      </c>
      <c r="L899" s="17">
        <f>$I899*Ref!$B$3</f>
        <v>0</v>
      </c>
      <c r="M899" s="18">
        <f>$J899*Ref!$B$4</f>
        <v>10.799999999999999</v>
      </c>
      <c r="N899" s="18">
        <f>IF($C899&lt;&gt;"",0,IF($D899&lt;&gt;"",$G899*INDEX(Υλικά!$J$3:$J$130,$F899,1)/INDEX(Υλικά!$E$3:$E$130,$F899,1),0))</f>
        <v>0</v>
      </c>
      <c r="O899" s="19">
        <f t="shared" si="14"/>
        <v>198.8</v>
      </c>
      <c r="P899" s="3"/>
    </row>
    <row r="900" spans="1:16" x14ac:dyDescent="0.35">
      <c r="A900" s="15">
        <v>44264</v>
      </c>
      <c r="B900" s="7">
        <v>0.80555555555555547</v>
      </c>
      <c r="C900" s="3" t="s">
        <v>226</v>
      </c>
      <c r="D900" s="3"/>
      <c r="E900" s="3" t="str">
        <f>IF(C900&lt;&gt;"",INDEX(ΣυνδΑθρ!$I$2:$I$96,MATCH(C900,ΣυνδΑθρ!$A$2:$A$100,0),1),IF(D900&lt;&gt;"",INDEX(Υλικά!$D$3:$D$140,MATCH(D900,Υλικά!$B$3:$B$140,0),1),""))</f>
        <v>gr</v>
      </c>
      <c r="F900" s="10">
        <f>IF(C900&lt;&gt;"",MATCH($C900,ΣυνδΑθρ!$A$2:$A$100,0),IF(D900&lt;&gt;"",MATCH($D900,Υλικά!$B$3:$B$130,0),0))</f>
        <v>38</v>
      </c>
      <c r="G900" s="3">
        <v>200</v>
      </c>
      <c r="H900" s="16">
        <f>IF($C900&lt;&gt;"",$G900*INDEX(ΣυνδΑθρ!$B$2:$B$96,$F900,1)/INDEX(ΣυνδΑθρ!$J$2:$J$96,$F900,1),IF($D900&lt;&gt;"",$G900*INDEX(Υλικά!$G$3:$G$130,$F900,1)/INDEX(Υλικά!$E$3:$E$130,$F900,1),0))</f>
        <v>8.2026666666666674</v>
      </c>
      <c r="I900" s="17">
        <f>IF($C900&lt;&gt;"",$G900*INDEX(ΣυνδΑθρ!$C$2:$C$100,$F900,1)/INDEX(ΣυνδΑθρ!$J$2:$J$96,$F900,1),IF($D900&lt;&gt;"",$G900*INDEX(Υλικά!$H$3:$H$130,$F900,1)/INDEX(Υλικά!$E$3:$E$130,$F900,1),0))</f>
        <v>27.275666666666673</v>
      </c>
      <c r="J900" s="18">
        <f>IF($C900&lt;&gt;"",$G900*INDEX(ΣυνδΑθρ!$D$2:$D$96,$F900,1)/INDEX(ΣυνδΑθρ!$J$2:$J$96,$F900,1),IF($D900&lt;&gt;"",$G900*INDEX(Υλικά!$I$3:$I$130,$F900,1)/INDEX(Υλικά!$E$3:$E$130,$F900,1),0))</f>
        <v>5.1426666666666669</v>
      </c>
      <c r="K900" s="16">
        <f>$H900*Ref!$B$2</f>
        <v>32.81066666666667</v>
      </c>
      <c r="L900" s="17">
        <f>$I900*Ref!$B$3</f>
        <v>109.10266666666669</v>
      </c>
      <c r="M900" s="18">
        <f>$J900*Ref!$B$4</f>
        <v>46.284000000000006</v>
      </c>
      <c r="N900" s="18">
        <f>IF($C900&lt;&gt;"",0,IF($D900&lt;&gt;"",$G900*INDEX(Υλικά!$J$3:$J$130,$F900,1)/INDEX(Υλικά!$E$3:$E$130,$F900,1),0))</f>
        <v>0</v>
      </c>
      <c r="O900" s="19">
        <f t="shared" si="14"/>
        <v>188.19733333333335</v>
      </c>
      <c r="P900" s="3"/>
    </row>
    <row r="901" spans="1:16" x14ac:dyDescent="0.35">
      <c r="A901" s="15">
        <v>44264</v>
      </c>
      <c r="B901" s="7">
        <v>0.95833333333333337</v>
      </c>
      <c r="C901" s="3"/>
      <c r="D901" s="3" t="s">
        <v>187</v>
      </c>
      <c r="E901" s="3" t="str">
        <f>IF(C901&lt;&gt;"",INDEX(ΣυνδΑθρ!$I$2:$I$96,MATCH(C901,ΣυνδΑθρ!$A$2:$A$100,0),1),IF(D901&lt;&gt;"",INDEX(Υλικά!$D$3:$D$140,MATCH(D901,Υλικά!$B$3:$B$140,0),1),""))</f>
        <v>gr</v>
      </c>
      <c r="F901" s="10">
        <f>IF(C901&lt;&gt;"",MATCH($C901,ΣυνδΑθρ!$A$2:$A$100,0),IF(D901&lt;&gt;"",MATCH($D901,Υλικά!$B$3:$B$130,0),0))</f>
        <v>84</v>
      </c>
      <c r="G901" s="3">
        <v>150</v>
      </c>
      <c r="H901" s="16">
        <f>IF($C901&lt;&gt;"",$G901*INDEX(ΣυνδΑθρ!$B$2:$B$96,$F901,1)/INDEX(ΣυνδΑθρ!$J$2:$J$96,$F901,1),IF($D901&lt;&gt;"",$G901*INDEX(Υλικά!$G$3:$G$130,$F901,1)/INDEX(Υλικά!$E$3:$E$130,$F901,1),0))</f>
        <v>1.05</v>
      </c>
      <c r="I901" s="17">
        <f>IF($C901&lt;&gt;"",$G901*INDEX(ΣυνδΑθρ!$C$2:$C$100,$F901,1)/INDEX(ΣυνδΑθρ!$J$2:$J$96,$F901,1),IF($D901&lt;&gt;"",$G901*INDEX(Υλικά!$H$3:$H$130,$F901,1)/INDEX(Υλικά!$E$3:$E$130,$F901,1),0))</f>
        <v>18</v>
      </c>
      <c r="J901" s="18">
        <f>IF($C901&lt;&gt;"",$G901*INDEX(ΣυνδΑθρ!$D$2:$D$96,$F901,1)/INDEX(ΣυνδΑθρ!$J$2:$J$96,$F901,1),IF($D901&lt;&gt;"",$G901*INDEX(Υλικά!$I$3:$I$130,$F901,1)/INDEX(Υλικά!$E$3:$E$130,$F901,1),0))</f>
        <v>0.3</v>
      </c>
      <c r="K901" s="16">
        <f>$H901*Ref!$B$2</f>
        <v>4.2</v>
      </c>
      <c r="L901" s="17">
        <f>$I901*Ref!$B$3</f>
        <v>72</v>
      </c>
      <c r="M901" s="18">
        <f>$J901*Ref!$B$4</f>
        <v>2.6999999999999997</v>
      </c>
      <c r="N901" s="18">
        <f>IF($C901&lt;&gt;"",0,IF($D901&lt;&gt;"",$G901*INDEX(Υλικά!$J$3:$J$130,$F901,1)/INDEX(Υλικά!$E$3:$E$130,$F901,1),0))</f>
        <v>0</v>
      </c>
      <c r="O901" s="19">
        <f t="shared" si="14"/>
        <v>78.900000000000006</v>
      </c>
      <c r="P901" s="3"/>
    </row>
    <row r="902" spans="1:16" x14ac:dyDescent="0.35">
      <c r="A902" s="15">
        <v>44265</v>
      </c>
      <c r="B902" s="7">
        <v>0.33333333333333331</v>
      </c>
      <c r="C902" s="3"/>
      <c r="D902" s="3" t="s">
        <v>58</v>
      </c>
      <c r="E902" s="3" t="str">
        <f>IF(C902&lt;&gt;"",INDEX(ΣυνδΑθρ!$I$2:$I$96,MATCH(C902,ΣυνδΑθρ!$A$2:$A$100,0),1),IF(D902&lt;&gt;"",INDEX(Υλικά!$D$3:$D$140,MATCH(D902,Υλικά!$B$3:$B$140,0),1),""))</f>
        <v>gr</v>
      </c>
      <c r="F902" s="10">
        <f>IF(C902&lt;&gt;"",MATCH($C902,ΣυνδΑθρ!$A$2:$A$100,0),IF(D902&lt;&gt;"",MATCH($D902,Υλικά!$B$3:$B$130,0),0))</f>
        <v>12</v>
      </c>
      <c r="G902" s="3">
        <v>250</v>
      </c>
      <c r="H902" s="16">
        <f>IF($C902&lt;&gt;"",$G902*INDEX(ΣυνδΑθρ!$B$2:$B$96,$F902,1)/INDEX(ΣυνδΑθρ!$J$2:$J$96,$F902,1),IF($D902&lt;&gt;"",$G902*INDEX(Υλικά!$G$3:$G$130,$F902,1)/INDEX(Υλικά!$E$3:$E$130,$F902,1),0))</f>
        <v>8.25</v>
      </c>
      <c r="I902" s="17">
        <f>IF($C902&lt;&gt;"",$G902*INDEX(ΣυνδΑθρ!$C$2:$C$100,$F902,1)/INDEX(ΣυνδΑθρ!$J$2:$J$96,$F902,1),IF($D902&lt;&gt;"",$G902*INDEX(Υλικά!$H$3:$H$130,$F902,1)/INDEX(Υλικά!$E$3:$E$130,$F902,1),0))</f>
        <v>11.75</v>
      </c>
      <c r="J902" s="18">
        <f>IF($C902&lt;&gt;"",$G902*INDEX(ΣυνδΑθρ!$D$2:$D$96,$F902,1)/INDEX(ΣυνδΑθρ!$J$2:$J$96,$F902,1),IF($D902&lt;&gt;"",$G902*INDEX(Υλικά!$I$3:$I$130,$F902,1)/INDEX(Υλικά!$E$3:$E$130,$F902,1),0))</f>
        <v>3.75</v>
      </c>
      <c r="K902" s="16">
        <f>$H902*Ref!$B$2</f>
        <v>33</v>
      </c>
      <c r="L902" s="17">
        <f>$I902*Ref!$B$3</f>
        <v>47</v>
      </c>
      <c r="M902" s="18">
        <f>$J902*Ref!$B$4</f>
        <v>33.75</v>
      </c>
      <c r="N902" s="18">
        <f>IF($C902&lt;&gt;"",0,IF($D902&lt;&gt;"",$G902*INDEX(Υλικά!$J$3:$J$130,$F902,1)/INDEX(Υλικά!$E$3:$E$130,$F902,1),0))</f>
        <v>0</v>
      </c>
      <c r="O902" s="19">
        <f t="shared" si="14"/>
        <v>113.75</v>
      </c>
      <c r="P902" s="3"/>
    </row>
    <row r="903" spans="1:16" x14ac:dyDescent="0.35">
      <c r="A903" s="15">
        <v>44265</v>
      </c>
      <c r="B903" s="7">
        <v>0.33333333333333331</v>
      </c>
      <c r="C903" s="3" t="s">
        <v>166</v>
      </c>
      <c r="D903" s="3"/>
      <c r="E903" s="3" t="str">
        <f>IF(C903&lt;&gt;"",INDEX(ΣυνδΑθρ!$I$2:$I$96,MATCH(C903,ΣυνδΑθρ!$A$2:$A$100,0),1),IF(D903&lt;&gt;"",INDEX(Υλικά!$D$3:$D$140,MATCH(D903,Υλικά!$B$3:$B$140,0),1),""))</f>
        <v>gr</v>
      </c>
      <c r="F903" s="10">
        <f>IF(C903&lt;&gt;"",MATCH($C903,ΣυνδΑθρ!$A$2:$A$100,0),IF(D903&lt;&gt;"",MATCH($D903,Υλικά!$B$3:$B$130,0),0))</f>
        <v>19</v>
      </c>
      <c r="G903" s="3">
        <v>100</v>
      </c>
      <c r="H903" s="16">
        <f>IF($C903&lt;&gt;"",$G903*INDEX(ΣυνδΑθρ!$B$2:$B$96,$F903,1)/INDEX(ΣυνδΑθρ!$J$2:$J$96,$F903,1),IF($D903&lt;&gt;"",$G903*INDEX(Υλικά!$G$3:$G$130,$F903,1)/INDEX(Υλικά!$E$3:$E$130,$F903,1),0))</f>
        <v>7.3071428571428569</v>
      </c>
      <c r="I903" s="17">
        <f>IF($C903&lt;&gt;"",$G903*INDEX(ΣυνδΑθρ!$C$2:$C$100,$F903,1)/INDEX(ΣυνδΑθρ!$J$2:$J$96,$F903,1),IF($D903&lt;&gt;"",$G903*INDEX(Υλικά!$H$3:$H$130,$F903,1)/INDEX(Υλικά!$E$3:$E$130,$F903,1),0))</f>
        <v>46.499999999999993</v>
      </c>
      <c r="J903" s="18">
        <f>IF($C903&lt;&gt;"",$G903*INDEX(ΣυνδΑθρ!$D$2:$D$96,$F903,1)/INDEX(ΣυνδΑθρ!$J$2:$J$96,$F903,1),IF($D903&lt;&gt;"",$G903*INDEX(Υλικά!$I$3:$I$130,$F903,1)/INDEX(Υλικά!$E$3:$E$130,$F903,1),0))</f>
        <v>0.83571428571428585</v>
      </c>
      <c r="K903" s="16">
        <f>$H903*Ref!$B$2</f>
        <v>29.228571428571428</v>
      </c>
      <c r="L903" s="17">
        <f>$I903*Ref!$B$3</f>
        <v>185.99999999999997</v>
      </c>
      <c r="M903" s="18">
        <f>$J903*Ref!$B$4</f>
        <v>7.5214285714285722</v>
      </c>
      <c r="N903" s="18">
        <f>IF($C903&lt;&gt;"",0,IF($D903&lt;&gt;"",$G903*INDEX(Υλικά!$J$3:$J$130,$F903,1)/INDEX(Υλικά!$E$3:$E$130,$F903,1),0))</f>
        <v>0</v>
      </c>
      <c r="O903" s="19">
        <f t="shared" si="14"/>
        <v>222.74999999999997</v>
      </c>
      <c r="P903" s="3"/>
    </row>
    <row r="904" spans="1:16" x14ac:dyDescent="0.35">
      <c r="A904" s="15">
        <v>44265</v>
      </c>
      <c r="B904" s="7">
        <v>0.33333333333333331</v>
      </c>
      <c r="C904" s="3"/>
      <c r="D904" s="3" t="s">
        <v>14</v>
      </c>
      <c r="E904" s="3" t="str">
        <f>IF(C904&lt;&gt;"",INDEX(ΣυνδΑθρ!$I$2:$I$96,MATCH(C904,ΣυνδΑθρ!$A$2:$A$100,0),1),IF(D904&lt;&gt;"",INDEX(Υλικά!$D$3:$D$140,MATCH(D904,Υλικά!$B$3:$B$140,0),1),""))</f>
        <v>slc</v>
      </c>
      <c r="F904" s="10">
        <f>IF(C904&lt;&gt;"",MATCH($C904,ΣυνδΑθρ!$A$2:$A$100,0),IF(D904&lt;&gt;"",MATCH($D904,Υλικά!$B$3:$B$130,0),0))</f>
        <v>7</v>
      </c>
      <c r="G904" s="3">
        <v>2</v>
      </c>
      <c r="H904" s="16">
        <f>IF($C904&lt;&gt;"",$G904*INDEX(ΣυνδΑθρ!$B$2:$B$96,$F904,1)/INDEX(ΣυνδΑθρ!$J$2:$J$96,$F904,1),IF($D904&lt;&gt;"",$G904*INDEX(Υλικά!$G$3:$G$130,$F904,1)/INDEX(Υλικά!$E$3:$E$130,$F904,1),0))</f>
        <v>5.6</v>
      </c>
      <c r="I904" s="17">
        <f>IF($C904&lt;&gt;"",$G904*INDEX(ΣυνδΑθρ!$C$2:$C$100,$F904,1)/INDEX(ΣυνδΑθρ!$J$2:$J$96,$F904,1),IF($D904&lt;&gt;"",$G904*INDEX(Υλικά!$H$3:$H$130,$F904,1)/INDEX(Υλικά!$E$3:$E$130,$F904,1),0))</f>
        <v>1.6</v>
      </c>
      <c r="J904" s="18">
        <f>IF($C904&lt;&gt;"",$G904*INDEX(ΣυνδΑθρ!$D$2:$D$96,$F904,1)/INDEX(ΣυνδΑθρ!$J$2:$J$96,$F904,1),IF($D904&lt;&gt;"",$G904*INDEX(Υλικά!$I$3:$I$130,$F904,1)/INDEX(Υλικά!$E$3:$E$130,$F904,1),0))</f>
        <v>0.8</v>
      </c>
      <c r="K904" s="16">
        <f>$H904*Ref!$B$2</f>
        <v>22.4</v>
      </c>
      <c r="L904" s="17">
        <f>$I904*Ref!$B$3</f>
        <v>6.4</v>
      </c>
      <c r="M904" s="18">
        <f>$J904*Ref!$B$4</f>
        <v>7.2</v>
      </c>
      <c r="N904" s="18">
        <f>IF($C904&lt;&gt;"",0,IF($D904&lt;&gt;"",$G904*INDEX(Υλικά!$J$3:$J$130,$F904,1)/INDEX(Υλικά!$E$3:$E$130,$F904,1),0))</f>
        <v>0</v>
      </c>
      <c r="O904" s="19">
        <f t="shared" si="14"/>
        <v>36</v>
      </c>
      <c r="P904" s="3"/>
    </row>
    <row r="905" spans="1:16" x14ac:dyDescent="0.35">
      <c r="A905" s="15">
        <v>44265</v>
      </c>
      <c r="B905" s="7">
        <v>0.33333333333333331</v>
      </c>
      <c r="C905" s="3"/>
      <c r="D905" s="3" t="s">
        <v>110</v>
      </c>
      <c r="E905" s="3" t="str">
        <f>IF(C905&lt;&gt;"",INDEX(ΣυνδΑθρ!$I$2:$I$96,MATCH(C905,ΣυνδΑθρ!$A$2:$A$100,0),1),IF(D905&lt;&gt;"",INDEX(Υλικά!$D$3:$D$140,MATCH(D905,Υλικά!$B$3:$B$140,0),1),""))</f>
        <v>gr</v>
      </c>
      <c r="F905" s="10">
        <f>IF(C905&lt;&gt;"",MATCH($C905,ΣυνδΑθρ!$A$2:$A$100,0),IF(D905&lt;&gt;"",MATCH($D905,Υλικά!$B$3:$B$130,0),0))</f>
        <v>42</v>
      </c>
      <c r="G905" s="3">
        <v>30</v>
      </c>
      <c r="H905" s="16">
        <f>IF($C905&lt;&gt;"",$G905*INDEX(ΣυνδΑθρ!$B$2:$B$96,$F905,1)/INDEX(ΣυνδΑθρ!$J$2:$J$96,$F905,1),IF($D905&lt;&gt;"",$G905*INDEX(Υλικά!$G$3:$G$130,$F905,1)/INDEX(Υλικά!$E$3:$E$130,$F905,1),0))</f>
        <v>2.34</v>
      </c>
      <c r="I905" s="17">
        <f>IF($C905&lt;&gt;"",$G905*INDEX(ΣυνδΑθρ!$C$2:$C$100,$F905,1)/INDEX(ΣυνδΑθρ!$J$2:$J$96,$F905,1),IF($D905&lt;&gt;"",$G905*INDEX(Υλικά!$H$3:$H$130,$F905,1)/INDEX(Υλικά!$E$3:$E$130,$F905,1),0))</f>
        <v>0.99</v>
      </c>
      <c r="J905" s="18">
        <f>IF($C905&lt;&gt;"",$G905*INDEX(ΣυνδΑθρ!$D$2:$D$96,$F905,1)/INDEX(ΣυνδΑθρ!$J$2:$J$96,$F905,1),IF($D905&lt;&gt;"",$G905*INDEX(Υλικά!$I$3:$I$130,$F905,1)/INDEX(Υλικά!$E$3:$E$130,$F905,1),0))</f>
        <v>4.8</v>
      </c>
      <c r="K905" s="16">
        <f>$H905*Ref!$B$2</f>
        <v>9.36</v>
      </c>
      <c r="L905" s="17">
        <f>$I905*Ref!$B$3</f>
        <v>3.96</v>
      </c>
      <c r="M905" s="18">
        <f>$J905*Ref!$B$4</f>
        <v>43.199999999999996</v>
      </c>
      <c r="N905" s="18">
        <f>IF($C905&lt;&gt;"",0,IF($D905&lt;&gt;"",$G905*INDEX(Υλικά!$J$3:$J$130,$F905,1)/INDEX(Υλικά!$E$3:$E$130,$F905,1),0))</f>
        <v>0</v>
      </c>
      <c r="O905" s="19">
        <f t="shared" si="14"/>
        <v>56.519999999999996</v>
      </c>
      <c r="P905" s="3"/>
    </row>
    <row r="906" spans="1:16" x14ac:dyDescent="0.35">
      <c r="A906" s="15">
        <v>44265</v>
      </c>
      <c r="B906" s="7">
        <v>0.625</v>
      </c>
      <c r="C906" s="3" t="s">
        <v>226</v>
      </c>
      <c r="D906" s="3"/>
      <c r="E906" s="3" t="str">
        <f>IF(C906&lt;&gt;"",INDEX(ΣυνδΑθρ!$I$2:$I$96,MATCH(C906,ΣυνδΑθρ!$A$2:$A$100,0),1),IF(D906&lt;&gt;"",INDEX(Υλικά!$D$3:$D$140,MATCH(D906,Υλικά!$B$3:$B$140,0),1),""))</f>
        <v>gr</v>
      </c>
      <c r="F906" s="10">
        <f>IF(C906&lt;&gt;"",MATCH($C906,ΣυνδΑθρ!$A$2:$A$100,0),IF(D906&lt;&gt;"",MATCH($D906,Υλικά!$B$3:$B$130,0),0))</f>
        <v>38</v>
      </c>
      <c r="G906" s="3">
        <v>400</v>
      </c>
      <c r="H906" s="16">
        <f>IF($C906&lt;&gt;"",$G906*INDEX(ΣυνδΑθρ!$B$2:$B$96,$F906,1)/INDEX(ΣυνδΑθρ!$J$2:$J$96,$F906,1),IF($D906&lt;&gt;"",$G906*INDEX(Υλικά!$G$3:$G$130,$F906,1)/INDEX(Υλικά!$E$3:$E$130,$F906,1),0))</f>
        <v>16.405333333333335</v>
      </c>
      <c r="I906" s="17">
        <f>IF($C906&lt;&gt;"",$G906*INDEX(ΣυνδΑθρ!$C$2:$C$100,$F906,1)/INDEX(ΣυνδΑθρ!$J$2:$J$96,$F906,1),IF($D906&lt;&gt;"",$G906*INDEX(Υλικά!$H$3:$H$130,$F906,1)/INDEX(Υλικά!$E$3:$E$130,$F906,1),0))</f>
        <v>54.551333333333346</v>
      </c>
      <c r="J906" s="18">
        <f>IF($C906&lt;&gt;"",$G906*INDEX(ΣυνδΑθρ!$D$2:$D$96,$F906,1)/INDEX(ΣυνδΑθρ!$J$2:$J$96,$F906,1),IF($D906&lt;&gt;"",$G906*INDEX(Υλικά!$I$3:$I$130,$F906,1)/INDEX(Υλικά!$E$3:$E$130,$F906,1),0))</f>
        <v>10.285333333333334</v>
      </c>
      <c r="K906" s="16">
        <f>$H906*Ref!$B$2</f>
        <v>65.62133333333334</v>
      </c>
      <c r="L906" s="17">
        <f>$I906*Ref!$B$3</f>
        <v>218.20533333333339</v>
      </c>
      <c r="M906" s="18">
        <f>$J906*Ref!$B$4</f>
        <v>92.568000000000012</v>
      </c>
      <c r="N906" s="18">
        <f>IF($C906&lt;&gt;"",0,IF($D906&lt;&gt;"",$G906*INDEX(Υλικά!$J$3:$J$130,$F906,1)/INDEX(Υλικά!$E$3:$E$130,$F906,1),0))</f>
        <v>0</v>
      </c>
      <c r="O906" s="19">
        <f t="shared" si="14"/>
        <v>376.39466666666669</v>
      </c>
      <c r="P906" s="3"/>
    </row>
    <row r="907" spans="1:16" x14ac:dyDescent="0.35">
      <c r="A907" s="15">
        <v>44265</v>
      </c>
      <c r="B907" s="7">
        <v>0.625</v>
      </c>
      <c r="C907" s="3" t="s">
        <v>166</v>
      </c>
      <c r="D907" s="3"/>
      <c r="E907" s="3" t="str">
        <f>IF(C907&lt;&gt;"",INDEX(ΣυνδΑθρ!$I$2:$I$96,MATCH(C907,ΣυνδΑθρ!$A$2:$A$100,0),1),IF(D907&lt;&gt;"",INDEX(Υλικά!$D$3:$D$140,MATCH(D907,Υλικά!$B$3:$B$140,0),1),""))</f>
        <v>gr</v>
      </c>
      <c r="F907" s="10">
        <f>IF(C907&lt;&gt;"",MATCH($C907,ΣυνδΑθρ!$A$2:$A$100,0),IF(D907&lt;&gt;"",MATCH($D907,Υλικά!$B$3:$B$130,0),0))</f>
        <v>19</v>
      </c>
      <c r="G907" s="3">
        <v>110</v>
      </c>
      <c r="H907" s="16">
        <f>IF($C907&lt;&gt;"",$G907*INDEX(ΣυνδΑθρ!$B$2:$B$96,$F907,1)/INDEX(ΣυνδΑθρ!$J$2:$J$96,$F907,1),IF($D907&lt;&gt;"",$G907*INDEX(Υλικά!$G$3:$G$130,$F907,1)/INDEX(Υλικά!$E$3:$E$130,$F907,1),0))</f>
        <v>8.0378571428571437</v>
      </c>
      <c r="I907" s="17">
        <f>IF($C907&lt;&gt;"",$G907*INDEX(ΣυνδΑθρ!$C$2:$C$100,$F907,1)/INDEX(ΣυνδΑθρ!$J$2:$J$96,$F907,1),IF($D907&lt;&gt;"",$G907*INDEX(Υλικά!$H$3:$H$130,$F907,1)/INDEX(Υλικά!$E$3:$E$130,$F907,1),0))</f>
        <v>51.149999999999991</v>
      </c>
      <c r="J907" s="18">
        <f>IF($C907&lt;&gt;"",$G907*INDEX(ΣυνδΑθρ!$D$2:$D$96,$F907,1)/INDEX(ΣυνδΑθρ!$J$2:$J$96,$F907,1),IF($D907&lt;&gt;"",$G907*INDEX(Υλικά!$I$3:$I$130,$F907,1)/INDEX(Υλικά!$E$3:$E$130,$F907,1),0))</f>
        <v>0.91928571428571437</v>
      </c>
      <c r="K907" s="16">
        <f>$H907*Ref!$B$2</f>
        <v>32.151428571428575</v>
      </c>
      <c r="L907" s="17">
        <f>$I907*Ref!$B$3</f>
        <v>204.59999999999997</v>
      </c>
      <c r="M907" s="18">
        <f>$J907*Ref!$B$4</f>
        <v>8.2735714285714295</v>
      </c>
      <c r="N907" s="18">
        <f>IF($C907&lt;&gt;"",0,IF($D907&lt;&gt;"",$G907*INDEX(Υλικά!$J$3:$J$130,$F907,1)/INDEX(Υλικά!$E$3:$E$130,$F907,1),0))</f>
        <v>0</v>
      </c>
      <c r="O907" s="19">
        <f t="shared" si="14"/>
        <v>245.02499999999998</v>
      </c>
      <c r="P907" s="3"/>
    </row>
    <row r="908" spans="1:16" x14ac:dyDescent="0.35">
      <c r="A908" s="15">
        <v>44265</v>
      </c>
      <c r="B908" s="7">
        <v>0.625</v>
      </c>
      <c r="C908" s="3"/>
      <c r="D908" s="3" t="s">
        <v>44</v>
      </c>
      <c r="E908" s="3" t="str">
        <f>IF(C908&lt;&gt;"",INDEX(ΣυνδΑθρ!$I$2:$I$96,MATCH(C908,ΣυνδΑθρ!$A$2:$A$100,0),1),IF(D908&lt;&gt;"",INDEX(Υλικά!$D$3:$D$140,MATCH(D908,Υλικά!$B$3:$B$140,0),1),""))</f>
        <v>pc</v>
      </c>
      <c r="F908" s="10">
        <f>IF(C908&lt;&gt;"",MATCH($C908,ΣυνδΑθρ!$A$2:$A$100,0),IF(D908&lt;&gt;"",MATCH($D908,Υλικά!$B$3:$B$130,0),0))</f>
        <v>18</v>
      </c>
      <c r="G908" s="3">
        <v>10</v>
      </c>
      <c r="H908" s="16">
        <f>IF($C908&lt;&gt;"",$G908*INDEX(ΣυνδΑθρ!$B$2:$B$96,$F908,1)/INDEX(ΣυνδΑθρ!$J$2:$J$96,$F908,1),IF($D908&lt;&gt;"",$G908*INDEX(Υλικά!$G$3:$G$130,$F908,1)/INDEX(Υλικά!$E$3:$E$130,$F908,1),0))</f>
        <v>0.4</v>
      </c>
      <c r="I908" s="17">
        <f>IF($C908&lt;&gt;"",$G908*INDEX(ΣυνδΑθρ!$C$2:$C$100,$F908,1)/INDEX(ΣυνδΑθρ!$J$2:$J$96,$F908,1),IF($D908&lt;&gt;"",$G908*INDEX(Υλικά!$H$3:$H$130,$F908,1)/INDEX(Υλικά!$E$3:$E$130,$F908,1),0))</f>
        <v>2.8</v>
      </c>
      <c r="J908" s="18">
        <f>IF($C908&lt;&gt;"",$G908*INDEX(ΣυνδΑθρ!$D$2:$D$96,$F908,1)/INDEX(ΣυνδΑθρ!$J$2:$J$96,$F908,1),IF($D908&lt;&gt;"",$G908*INDEX(Υλικά!$I$3:$I$130,$F908,1)/INDEX(Υλικά!$E$3:$E$130,$F908,1),0))</f>
        <v>4.7</v>
      </c>
      <c r="K908" s="16">
        <f>$H908*Ref!$B$2</f>
        <v>1.6</v>
      </c>
      <c r="L908" s="17">
        <f>$I908*Ref!$B$3</f>
        <v>11.2</v>
      </c>
      <c r="M908" s="18">
        <f>$J908*Ref!$B$4</f>
        <v>42.300000000000004</v>
      </c>
      <c r="N908" s="18">
        <f>IF($C908&lt;&gt;"",0,IF($D908&lt;&gt;"",$G908*INDEX(Υλικά!$J$3:$J$130,$F908,1)/INDEX(Υλικά!$E$3:$E$130,$F908,1),0))</f>
        <v>0</v>
      </c>
      <c r="O908" s="19">
        <f t="shared" si="14"/>
        <v>55.1</v>
      </c>
      <c r="P908" s="3"/>
    </row>
    <row r="909" spans="1:16" x14ac:dyDescent="0.35">
      <c r="A909" s="15">
        <v>44265</v>
      </c>
      <c r="B909" s="7">
        <v>0.66666666666666663</v>
      </c>
      <c r="C909" s="3" t="s">
        <v>216</v>
      </c>
      <c r="D909" s="3"/>
      <c r="E909" s="3" t="str">
        <f>IF(C909&lt;&gt;"",INDEX(ΣυνδΑθρ!$I$2:$I$96,MATCH(C909,ΣυνδΑθρ!$A$2:$A$100,0),1),IF(D909&lt;&gt;"",INDEX(Υλικά!$D$3:$D$140,MATCH(D909,Υλικά!$B$3:$B$140,0),1),""))</f>
        <v>gr</v>
      </c>
      <c r="F909" s="10">
        <f>IF(C909&lt;&gt;"",MATCH($C909,ΣυνδΑθρ!$A$2:$A$100,0),IF(D909&lt;&gt;"",MATCH($D909,Υλικά!$B$3:$B$130,0),0))</f>
        <v>36</v>
      </c>
      <c r="G909" s="3">
        <v>50</v>
      </c>
      <c r="H909" s="16">
        <f>IF($C909&lt;&gt;"",$G909*INDEX(ΣυνδΑθρ!$B$2:$B$96,$F909,1)/INDEX(ΣυνδΑθρ!$J$2:$J$96,$F909,1),IF($D909&lt;&gt;"",$G909*INDEX(Υλικά!$G$3:$G$130,$F909,1)/INDEX(Υλικά!$E$3:$E$130,$F909,1),0))</f>
        <v>4.1926190476190479</v>
      </c>
      <c r="I909" s="17">
        <f>IF($C909&lt;&gt;"",$G909*INDEX(ΣυνδΑθρ!$C$2:$C$100,$F909,1)/INDEX(ΣυνδΑθρ!$J$2:$J$96,$F909,1),IF($D909&lt;&gt;"",$G909*INDEX(Υλικά!$H$3:$H$130,$F909,1)/INDEX(Υλικά!$E$3:$E$130,$F909,1),0))</f>
        <v>18.843095238095241</v>
      </c>
      <c r="J909" s="18">
        <f>IF($C909&lt;&gt;"",$G909*INDEX(ΣυνδΑθρ!$D$2:$D$96,$F909,1)/INDEX(ΣυνδΑθρ!$J$2:$J$96,$F909,1),IF($D909&lt;&gt;"",$G909*INDEX(Υλικά!$I$3:$I$130,$F909,1)/INDEX(Υλικά!$E$3:$E$130,$F909,1),0))</f>
        <v>4.2185714285714289</v>
      </c>
      <c r="K909" s="16">
        <f>$H909*Ref!$B$2</f>
        <v>16.770476190476192</v>
      </c>
      <c r="L909" s="17">
        <f>$I909*Ref!$B$3</f>
        <v>75.372380952380965</v>
      </c>
      <c r="M909" s="18">
        <f>$J909*Ref!$B$4</f>
        <v>37.967142857142861</v>
      </c>
      <c r="N909" s="18">
        <f>IF($C909&lt;&gt;"",0,IF($D909&lt;&gt;"",$G909*INDEX(Υλικά!$J$3:$J$130,$F909,1)/INDEX(Υλικά!$E$3:$E$130,$F909,1),0))</f>
        <v>0</v>
      </c>
      <c r="O909" s="19">
        <f t="shared" si="14"/>
        <v>130.11000000000001</v>
      </c>
      <c r="P909" s="3"/>
    </row>
    <row r="910" spans="1:16" x14ac:dyDescent="0.35">
      <c r="A910" s="15">
        <v>44265</v>
      </c>
      <c r="B910" s="7">
        <v>0.83333333333333337</v>
      </c>
      <c r="C910" s="3"/>
      <c r="D910" s="3" t="s">
        <v>14</v>
      </c>
      <c r="E910" s="3" t="str">
        <f>IF(C910&lt;&gt;"",INDEX(ΣυνδΑθρ!$I$2:$I$96,MATCH(C910,ΣυνδΑθρ!$A$2:$A$100,0),1),IF(D910&lt;&gt;"",INDEX(Υλικά!$D$3:$D$140,MATCH(D910,Υλικά!$B$3:$B$140,0),1),""))</f>
        <v>slc</v>
      </c>
      <c r="F910" s="10">
        <f>IF(C910&lt;&gt;"",MATCH($C910,ΣυνδΑθρ!$A$2:$A$100,0),IF(D910&lt;&gt;"",MATCH($D910,Υλικά!$B$3:$B$130,0),0))</f>
        <v>7</v>
      </c>
      <c r="G910" s="3">
        <v>3</v>
      </c>
      <c r="H910" s="16">
        <f>IF($C910&lt;&gt;"",$G910*INDEX(ΣυνδΑθρ!$B$2:$B$96,$F910,1)/INDEX(ΣυνδΑθρ!$J$2:$J$96,$F910,1),IF($D910&lt;&gt;"",$G910*INDEX(Υλικά!$G$3:$G$130,$F910,1)/INDEX(Υλικά!$E$3:$E$130,$F910,1),0))</f>
        <v>8.3999999999999986</v>
      </c>
      <c r="I910" s="17">
        <f>IF($C910&lt;&gt;"",$G910*INDEX(ΣυνδΑθρ!$C$2:$C$100,$F910,1)/INDEX(ΣυνδΑθρ!$J$2:$J$96,$F910,1),IF($D910&lt;&gt;"",$G910*INDEX(Υλικά!$H$3:$H$130,$F910,1)/INDEX(Υλικά!$E$3:$E$130,$F910,1),0))</f>
        <v>2.4000000000000004</v>
      </c>
      <c r="J910" s="18">
        <f>IF($C910&lt;&gt;"",$G910*INDEX(ΣυνδΑθρ!$D$2:$D$96,$F910,1)/INDEX(ΣυνδΑθρ!$J$2:$J$96,$F910,1),IF($D910&lt;&gt;"",$G910*INDEX(Υλικά!$I$3:$I$130,$F910,1)/INDEX(Υλικά!$E$3:$E$130,$F910,1),0))</f>
        <v>1.2000000000000002</v>
      </c>
      <c r="K910" s="16">
        <f>$H910*Ref!$B$2</f>
        <v>33.599999999999994</v>
      </c>
      <c r="L910" s="17">
        <f>$I910*Ref!$B$3</f>
        <v>9.6000000000000014</v>
      </c>
      <c r="M910" s="18">
        <f>$J910*Ref!$B$4</f>
        <v>10.8</v>
      </c>
      <c r="N910" s="18">
        <f>IF($C910&lt;&gt;"",0,IF($D910&lt;&gt;"",$G910*INDEX(Υλικά!$J$3:$J$130,$F910,1)/INDEX(Υλικά!$E$3:$E$130,$F910,1),0))</f>
        <v>0</v>
      </c>
      <c r="O910" s="19">
        <f t="shared" ref="O910:O973" si="15">SUM(K910:N910)</f>
        <v>54</v>
      </c>
      <c r="P910" s="3"/>
    </row>
    <row r="911" spans="1:16" x14ac:dyDescent="0.35">
      <c r="A911" s="15">
        <v>44265</v>
      </c>
      <c r="B911" s="7">
        <v>0.83333333333333337</v>
      </c>
      <c r="C911" s="3"/>
      <c r="D911" s="3" t="s">
        <v>225</v>
      </c>
      <c r="E911" s="3" t="str">
        <f>IF(C911&lt;&gt;"",INDEX(ΣυνδΑθρ!$I$2:$I$96,MATCH(C911,ΣυνδΑθρ!$A$2:$A$100,0),1),IF(D911&lt;&gt;"",INDEX(Υλικά!$D$3:$D$140,MATCH(D911,Υλικά!$B$3:$B$140,0),1),""))</f>
        <v>slc</v>
      </c>
      <c r="F911" s="10">
        <f>IF(C911&lt;&gt;"",MATCH($C911,ΣυνδΑθρ!$A$2:$A$100,0),IF(D911&lt;&gt;"",MATCH($D911,Υλικά!$B$3:$B$130,0),0))</f>
        <v>102</v>
      </c>
      <c r="G911" s="3">
        <v>2</v>
      </c>
      <c r="H911" s="16">
        <f>IF($C911&lt;&gt;"",$G911*INDEX(ΣυνδΑθρ!$B$2:$B$96,$F911,1)/INDEX(ΣυνδΑθρ!$J$2:$J$96,$F911,1),IF($D911&lt;&gt;"",$G911*INDEX(Υλικά!$G$3:$G$130,$F911,1)/INDEX(Υλικά!$E$3:$E$130,$F911,1),0))</f>
        <v>14.6</v>
      </c>
      <c r="I911" s="17">
        <f>IF($C911&lt;&gt;"",$G911*INDEX(ΣυνδΑθρ!$C$2:$C$100,$F911,1)/INDEX(ΣυνδΑθρ!$J$2:$J$96,$F911,1),IF($D911&lt;&gt;"",$G911*INDEX(Υλικά!$H$3:$H$130,$F911,1)/INDEX(Υλικά!$E$3:$E$130,$F911,1),0))</f>
        <v>0</v>
      </c>
      <c r="J911" s="18">
        <f>IF($C911&lt;&gt;"",$G911*INDEX(ΣυνδΑθρ!$D$2:$D$96,$F911,1)/INDEX(ΣυνδΑθρ!$J$2:$J$96,$F911,1),IF($D911&lt;&gt;"",$G911*INDEX(Υλικά!$I$3:$I$130,$F911,1)/INDEX(Υλικά!$E$3:$E$130,$F911,1),0))</f>
        <v>2.2000000000000002</v>
      </c>
      <c r="K911" s="16">
        <f>$H911*Ref!$B$2</f>
        <v>58.4</v>
      </c>
      <c r="L911" s="17">
        <f>$I911*Ref!$B$3</f>
        <v>0</v>
      </c>
      <c r="M911" s="18">
        <f>$J911*Ref!$B$4</f>
        <v>19.8</v>
      </c>
      <c r="N911" s="18">
        <f>IF($C911&lt;&gt;"",0,IF($D911&lt;&gt;"",$G911*INDEX(Υλικά!$J$3:$J$130,$F911,1)/INDEX(Υλικά!$E$3:$E$130,$F911,1),0))</f>
        <v>0</v>
      </c>
      <c r="O911" s="19">
        <f t="shared" si="15"/>
        <v>78.2</v>
      </c>
      <c r="P911" s="3"/>
    </row>
    <row r="912" spans="1:16" x14ac:dyDescent="0.35">
      <c r="A912" s="15">
        <v>44265</v>
      </c>
      <c r="B912" s="7">
        <v>0.83333333333333304</v>
      </c>
      <c r="C912" s="3" t="s">
        <v>166</v>
      </c>
      <c r="D912" s="3"/>
      <c r="E912" s="3" t="str">
        <f>IF(C912&lt;&gt;"",INDEX(ΣυνδΑθρ!$I$2:$I$96,MATCH(C912,ΣυνδΑθρ!$A$2:$A$100,0),1),IF(D912&lt;&gt;"",INDEX(Υλικά!$D$3:$D$140,MATCH(D912,Υλικά!$B$3:$B$140,0),1),""))</f>
        <v>gr</v>
      </c>
      <c r="F912" s="10">
        <f>IF(C912&lt;&gt;"",MATCH($C912,ΣυνδΑθρ!$A$2:$A$100,0),IF(D912&lt;&gt;"",MATCH($D912,Υλικά!$B$3:$B$130,0),0))</f>
        <v>19</v>
      </c>
      <c r="G912" s="3">
        <v>50</v>
      </c>
      <c r="H912" s="16">
        <f>IF($C912&lt;&gt;"",$G912*INDEX(ΣυνδΑθρ!$B$2:$B$96,$F912,1)/INDEX(ΣυνδΑθρ!$J$2:$J$96,$F912,1),IF($D912&lt;&gt;"",$G912*INDEX(Υλικά!$G$3:$G$130,$F912,1)/INDEX(Υλικά!$E$3:$E$130,$F912,1),0))</f>
        <v>3.6535714285714285</v>
      </c>
      <c r="I912" s="17">
        <f>IF($C912&lt;&gt;"",$G912*INDEX(ΣυνδΑθρ!$C$2:$C$100,$F912,1)/INDEX(ΣυνδΑθρ!$J$2:$J$96,$F912,1),IF($D912&lt;&gt;"",$G912*INDEX(Υλικά!$H$3:$H$130,$F912,1)/INDEX(Υλικά!$E$3:$E$130,$F912,1),0))</f>
        <v>23.249999999999996</v>
      </c>
      <c r="J912" s="18">
        <f>IF($C912&lt;&gt;"",$G912*INDEX(ΣυνδΑθρ!$D$2:$D$96,$F912,1)/INDEX(ΣυνδΑθρ!$J$2:$J$96,$F912,1),IF($D912&lt;&gt;"",$G912*INDEX(Υλικά!$I$3:$I$130,$F912,1)/INDEX(Υλικά!$E$3:$E$130,$F912,1),0))</f>
        <v>0.41785714285714293</v>
      </c>
      <c r="K912" s="16">
        <f>$H912*Ref!$B$2</f>
        <v>14.614285714285714</v>
      </c>
      <c r="L912" s="17">
        <f>$I912*Ref!$B$3</f>
        <v>92.999999999999986</v>
      </c>
      <c r="M912" s="18">
        <f>$J912*Ref!$B$4</f>
        <v>3.7607142857142861</v>
      </c>
      <c r="N912" s="18">
        <f>IF($C912&lt;&gt;"",0,IF($D912&lt;&gt;"",$G912*INDEX(Υλικά!$J$3:$J$130,$F912,1)/INDEX(Υλικά!$E$3:$E$130,$F912,1),0))</f>
        <v>0</v>
      </c>
      <c r="O912" s="19">
        <f t="shared" si="15"/>
        <v>111.37499999999999</v>
      </c>
      <c r="P912" s="3"/>
    </row>
    <row r="913" spans="1:16" x14ac:dyDescent="0.35">
      <c r="A913" s="15">
        <v>44265</v>
      </c>
      <c r="B913" s="7">
        <v>0.95833333333333337</v>
      </c>
      <c r="C913" s="3"/>
      <c r="D913" s="3" t="s">
        <v>172</v>
      </c>
      <c r="E913" s="3" t="str">
        <f>IF(C913&lt;&gt;"",INDEX(ΣυνδΑθρ!$I$2:$I$96,MATCH(C913,ΣυνδΑθρ!$A$2:$A$100,0),1),IF(D913&lt;&gt;"",INDEX(Υλικά!$D$3:$D$140,MATCH(D913,Υλικά!$B$3:$B$140,0),1),""))</f>
        <v>gr</v>
      </c>
      <c r="F913" s="10">
        <f>IF(C913&lt;&gt;"",MATCH($C913,ΣυνδΑθρ!$A$2:$A$100,0),IF(D913&lt;&gt;"",MATCH($D913,Υλικά!$B$3:$B$130,0),0))</f>
        <v>73</v>
      </c>
      <c r="G913" s="3">
        <v>120</v>
      </c>
      <c r="H913" s="16">
        <f>IF($C913&lt;&gt;"",$G913*INDEX(ΣυνδΑθρ!$B$2:$B$96,$F913,1)/INDEX(ΣυνδΑθρ!$J$2:$J$96,$F913,1),IF($D913&lt;&gt;"",$G913*INDEX(Υλικά!$G$3:$G$130,$F913,1)/INDEX(Υλικά!$E$3:$E$130,$F913,1),0))</f>
        <v>0.48</v>
      </c>
      <c r="I913" s="17">
        <f>IF($C913&lt;&gt;"",$G913*INDEX(ΣυνδΑθρ!$C$2:$C$100,$F913,1)/INDEX(ΣυνδΑθρ!$J$2:$J$96,$F913,1),IF($D913&lt;&gt;"",$G913*INDEX(Υλικά!$H$3:$H$130,$F913,1)/INDEX(Υλικά!$E$3:$E$130,$F913,1),0))</f>
        <v>18</v>
      </c>
      <c r="J913" s="18">
        <f>IF($C913&lt;&gt;"",$G913*INDEX(ΣυνδΑθρ!$D$2:$D$96,$F913,1)/INDEX(ΣυνδΑθρ!$J$2:$J$96,$F913,1),IF($D913&lt;&gt;"",$G913*INDEX(Υλικά!$I$3:$I$130,$F913,1)/INDEX(Υλικά!$E$3:$E$130,$F913,1),0))</f>
        <v>0.12</v>
      </c>
      <c r="K913" s="16">
        <f>$H913*Ref!$B$2</f>
        <v>1.92</v>
      </c>
      <c r="L913" s="17">
        <f>$I913*Ref!$B$3</f>
        <v>72</v>
      </c>
      <c r="M913" s="18">
        <f>$J913*Ref!$B$4</f>
        <v>1.08</v>
      </c>
      <c r="N913" s="18">
        <f>IF($C913&lt;&gt;"",0,IF($D913&lt;&gt;"",$G913*INDEX(Υλικά!$J$3:$J$130,$F913,1)/INDEX(Υλικά!$E$3:$E$130,$F913,1),0))</f>
        <v>0</v>
      </c>
      <c r="O913" s="19">
        <f t="shared" si="15"/>
        <v>75</v>
      </c>
      <c r="P913" s="3"/>
    </row>
    <row r="914" spans="1:16" x14ac:dyDescent="0.35">
      <c r="A914" s="15">
        <v>44266</v>
      </c>
      <c r="B914" s="7">
        <v>0.36458333333333331</v>
      </c>
      <c r="C914" s="3"/>
      <c r="D914" s="3" t="s">
        <v>58</v>
      </c>
      <c r="E914" s="3" t="str">
        <f>IF(C914&lt;&gt;"",INDEX(ΣυνδΑθρ!$I$2:$I$96,MATCH(C914,ΣυνδΑθρ!$A$2:$A$100,0),1),IF(D914&lt;&gt;"",INDEX(Υλικά!$D$3:$D$140,MATCH(D914,Υλικά!$B$3:$B$140,0),1),""))</f>
        <v>gr</v>
      </c>
      <c r="F914" s="10">
        <f>IF(C914&lt;&gt;"",MATCH($C914,ΣυνδΑθρ!$A$2:$A$100,0),IF(D914&lt;&gt;"",MATCH($D914,Υλικά!$B$3:$B$130,0),0))</f>
        <v>12</v>
      </c>
      <c r="G914" s="3">
        <v>100</v>
      </c>
      <c r="H914" s="16">
        <f>IF($C914&lt;&gt;"",$G914*INDEX(ΣυνδΑθρ!$B$2:$B$96,$F914,1)/INDEX(ΣυνδΑθρ!$J$2:$J$96,$F914,1),IF($D914&lt;&gt;"",$G914*INDEX(Υλικά!$G$3:$G$130,$F914,1)/INDEX(Υλικά!$E$3:$E$130,$F914,1),0))</f>
        <v>3.3</v>
      </c>
      <c r="I914" s="17">
        <f>IF($C914&lt;&gt;"",$G914*INDEX(ΣυνδΑθρ!$C$2:$C$100,$F914,1)/INDEX(ΣυνδΑθρ!$J$2:$J$96,$F914,1),IF($D914&lt;&gt;"",$G914*INDEX(Υλικά!$H$3:$H$130,$F914,1)/INDEX(Υλικά!$E$3:$E$130,$F914,1),0))</f>
        <v>4.7</v>
      </c>
      <c r="J914" s="18">
        <f>IF($C914&lt;&gt;"",$G914*INDEX(ΣυνδΑθρ!$D$2:$D$96,$F914,1)/INDEX(ΣυνδΑθρ!$J$2:$J$96,$F914,1),IF($D914&lt;&gt;"",$G914*INDEX(Υλικά!$I$3:$I$130,$F914,1)/INDEX(Υλικά!$E$3:$E$130,$F914,1),0))</f>
        <v>1.5</v>
      </c>
      <c r="K914" s="16">
        <f>$H914*Ref!$B$2</f>
        <v>13.2</v>
      </c>
      <c r="L914" s="17">
        <f>$I914*Ref!$B$3</f>
        <v>18.8</v>
      </c>
      <c r="M914" s="18">
        <f>$J914*Ref!$B$4</f>
        <v>13.5</v>
      </c>
      <c r="N914" s="18">
        <f>IF($C914&lt;&gt;"",0,IF($D914&lt;&gt;"",$G914*INDEX(Υλικά!$J$3:$J$130,$F914,1)/INDEX(Υλικά!$E$3:$E$130,$F914,1),0))</f>
        <v>0</v>
      </c>
      <c r="O914" s="19">
        <f t="shared" si="15"/>
        <v>45.5</v>
      </c>
      <c r="P914" s="3"/>
    </row>
    <row r="915" spans="1:16" x14ac:dyDescent="0.35">
      <c r="A915" s="15">
        <v>44266</v>
      </c>
      <c r="B915" s="7">
        <v>0.36458333333333331</v>
      </c>
      <c r="C915" s="3"/>
      <c r="D915" s="3" t="s">
        <v>110</v>
      </c>
      <c r="E915" s="3" t="str">
        <f>IF(C915&lt;&gt;"",INDEX(ΣυνδΑθρ!$I$2:$I$96,MATCH(C915,ΣυνδΑθρ!$A$2:$A$100,0),1),IF(D915&lt;&gt;"",INDEX(Υλικά!$D$3:$D$140,MATCH(D915,Υλικά!$B$3:$B$140,0),1),""))</f>
        <v>gr</v>
      </c>
      <c r="F915" s="10">
        <f>IF(C915&lt;&gt;"",MATCH($C915,ΣυνδΑθρ!$A$2:$A$100,0),IF(D915&lt;&gt;"",MATCH($D915,Υλικά!$B$3:$B$130,0),0))</f>
        <v>42</v>
      </c>
      <c r="G915" s="3">
        <v>35</v>
      </c>
      <c r="H915" s="16">
        <f>IF($C915&lt;&gt;"",$G915*INDEX(ΣυνδΑθρ!$B$2:$B$96,$F915,1)/INDEX(ΣυνδΑθρ!$J$2:$J$96,$F915,1),IF($D915&lt;&gt;"",$G915*INDEX(Υλικά!$G$3:$G$130,$F915,1)/INDEX(Υλικά!$E$3:$E$130,$F915,1),0))</f>
        <v>2.73</v>
      </c>
      <c r="I915" s="17">
        <f>IF($C915&lt;&gt;"",$G915*INDEX(ΣυνδΑθρ!$C$2:$C$100,$F915,1)/INDEX(ΣυνδΑθρ!$J$2:$J$96,$F915,1),IF($D915&lt;&gt;"",$G915*INDEX(Υλικά!$H$3:$H$130,$F915,1)/INDEX(Υλικά!$E$3:$E$130,$F915,1),0))</f>
        <v>1.155</v>
      </c>
      <c r="J915" s="18">
        <f>IF($C915&lt;&gt;"",$G915*INDEX(ΣυνδΑθρ!$D$2:$D$96,$F915,1)/INDEX(ΣυνδΑθρ!$J$2:$J$96,$F915,1),IF($D915&lt;&gt;"",$G915*INDEX(Υλικά!$I$3:$I$130,$F915,1)/INDEX(Υλικά!$E$3:$E$130,$F915,1),0))</f>
        <v>5.6</v>
      </c>
      <c r="K915" s="16">
        <f>$H915*Ref!$B$2</f>
        <v>10.92</v>
      </c>
      <c r="L915" s="17">
        <f>$I915*Ref!$B$3</f>
        <v>4.62</v>
      </c>
      <c r="M915" s="18">
        <f>$J915*Ref!$B$4</f>
        <v>50.4</v>
      </c>
      <c r="N915" s="18">
        <f>IF($C915&lt;&gt;"",0,IF($D915&lt;&gt;"",$G915*INDEX(Υλικά!$J$3:$J$130,$F915,1)/INDEX(Υλικά!$E$3:$E$130,$F915,1),0))</f>
        <v>0</v>
      </c>
      <c r="O915" s="19">
        <f t="shared" si="15"/>
        <v>65.94</v>
      </c>
      <c r="P915" s="3"/>
    </row>
    <row r="916" spans="1:16" x14ac:dyDescent="0.35">
      <c r="A916" s="15">
        <v>44266</v>
      </c>
      <c r="B916" s="7">
        <v>0.36458333333333298</v>
      </c>
      <c r="C916" s="3" t="s">
        <v>166</v>
      </c>
      <c r="D916" s="3"/>
      <c r="E916" s="3" t="str">
        <f>IF(C916&lt;&gt;"",INDEX(ΣυνδΑθρ!$I$2:$I$96,MATCH(C916,ΣυνδΑθρ!$A$2:$A$100,0),1),IF(D916&lt;&gt;"",INDEX(Υλικά!$D$3:$D$140,MATCH(D916,Υλικά!$B$3:$B$140,0),1),""))</f>
        <v>gr</v>
      </c>
      <c r="F916" s="10">
        <f>IF(C916&lt;&gt;"",MATCH($C916,ΣυνδΑθρ!$A$2:$A$100,0),IF(D916&lt;&gt;"",MATCH($D916,Υλικά!$B$3:$B$130,0),0))</f>
        <v>19</v>
      </c>
      <c r="G916" s="3">
        <v>90</v>
      </c>
      <c r="H916" s="16">
        <f>IF($C916&lt;&gt;"",$G916*INDEX(ΣυνδΑθρ!$B$2:$B$96,$F916,1)/INDEX(ΣυνδΑθρ!$J$2:$J$96,$F916,1),IF($D916&lt;&gt;"",$G916*INDEX(Υλικά!$G$3:$G$130,$F916,1)/INDEX(Υλικά!$E$3:$E$130,$F916,1),0))</f>
        <v>6.5764285714285711</v>
      </c>
      <c r="I916" s="17">
        <f>IF($C916&lt;&gt;"",$G916*INDEX(ΣυνδΑθρ!$C$2:$C$100,$F916,1)/INDEX(ΣυνδΑθρ!$J$2:$J$96,$F916,1),IF($D916&lt;&gt;"",$G916*INDEX(Υλικά!$H$3:$H$130,$F916,1)/INDEX(Υλικά!$E$3:$E$130,$F916,1),0))</f>
        <v>41.849999999999994</v>
      </c>
      <c r="J916" s="18">
        <f>IF($C916&lt;&gt;"",$G916*INDEX(ΣυνδΑθρ!$D$2:$D$96,$F916,1)/INDEX(ΣυνδΑθρ!$J$2:$J$96,$F916,1),IF($D916&lt;&gt;"",$G916*INDEX(Υλικά!$I$3:$I$130,$F916,1)/INDEX(Υλικά!$E$3:$E$130,$F916,1),0))</f>
        <v>0.75214285714285722</v>
      </c>
      <c r="K916" s="16">
        <f>$H916*Ref!$B$2</f>
        <v>26.305714285714284</v>
      </c>
      <c r="L916" s="17">
        <f>$I916*Ref!$B$3</f>
        <v>167.39999999999998</v>
      </c>
      <c r="M916" s="18">
        <f>$J916*Ref!$B$4</f>
        <v>6.769285714285715</v>
      </c>
      <c r="N916" s="18">
        <f>IF($C916&lt;&gt;"",0,IF($D916&lt;&gt;"",$G916*INDEX(Υλικά!$J$3:$J$130,$F916,1)/INDEX(Υλικά!$E$3:$E$130,$F916,1),0))</f>
        <v>0</v>
      </c>
      <c r="O916" s="19">
        <f t="shared" si="15"/>
        <v>200.47499999999997</v>
      </c>
      <c r="P916" s="3"/>
    </row>
    <row r="917" spans="1:16" x14ac:dyDescent="0.35">
      <c r="A917" s="15">
        <v>44266</v>
      </c>
      <c r="B917" s="7">
        <v>0.36458333333333298</v>
      </c>
      <c r="C917" s="3"/>
      <c r="D917" s="3" t="s">
        <v>14</v>
      </c>
      <c r="E917" s="3" t="str">
        <f>IF(C917&lt;&gt;"",INDEX(ΣυνδΑθρ!$I$2:$I$96,MATCH(C917,ΣυνδΑθρ!$A$2:$A$100,0),1),IF(D917&lt;&gt;"",INDEX(Υλικά!$D$3:$D$140,MATCH(D917,Υλικά!$B$3:$B$140,0),1),""))</f>
        <v>slc</v>
      </c>
      <c r="F917" s="10">
        <f>IF(C917&lt;&gt;"",MATCH($C917,ΣυνδΑθρ!$A$2:$A$100,0),IF(D917&lt;&gt;"",MATCH($D917,Υλικά!$B$3:$B$130,0),0))</f>
        <v>7</v>
      </c>
      <c r="G917" s="3">
        <v>2</v>
      </c>
      <c r="H917" s="16">
        <f>IF($C917&lt;&gt;"",$G917*INDEX(ΣυνδΑθρ!$B$2:$B$96,$F917,1)/INDEX(ΣυνδΑθρ!$J$2:$J$96,$F917,1),IF($D917&lt;&gt;"",$G917*INDEX(Υλικά!$G$3:$G$130,$F917,1)/INDEX(Υλικά!$E$3:$E$130,$F917,1),0))</f>
        <v>5.6</v>
      </c>
      <c r="I917" s="17">
        <f>IF($C917&lt;&gt;"",$G917*INDEX(ΣυνδΑθρ!$C$2:$C$100,$F917,1)/INDEX(ΣυνδΑθρ!$J$2:$J$96,$F917,1),IF($D917&lt;&gt;"",$G917*INDEX(Υλικά!$H$3:$H$130,$F917,1)/INDEX(Υλικά!$E$3:$E$130,$F917,1),0))</f>
        <v>1.6</v>
      </c>
      <c r="J917" s="18">
        <f>IF($C917&lt;&gt;"",$G917*INDEX(ΣυνδΑθρ!$D$2:$D$96,$F917,1)/INDEX(ΣυνδΑθρ!$J$2:$J$96,$F917,1),IF($D917&lt;&gt;"",$G917*INDEX(Υλικά!$I$3:$I$130,$F917,1)/INDEX(Υλικά!$E$3:$E$130,$F917,1),0))</f>
        <v>0.8</v>
      </c>
      <c r="K917" s="16">
        <f>$H917*Ref!$B$2</f>
        <v>22.4</v>
      </c>
      <c r="L917" s="17">
        <f>$I917*Ref!$B$3</f>
        <v>6.4</v>
      </c>
      <c r="M917" s="18">
        <f>$J917*Ref!$B$4</f>
        <v>7.2</v>
      </c>
      <c r="N917" s="18">
        <f>IF($C917&lt;&gt;"",0,IF($D917&lt;&gt;"",$G917*INDEX(Υλικά!$J$3:$J$130,$F917,1)/INDEX(Υλικά!$E$3:$E$130,$F917,1),0))</f>
        <v>0</v>
      </c>
      <c r="O917" s="19">
        <f t="shared" si="15"/>
        <v>36</v>
      </c>
      <c r="P917" s="3"/>
    </row>
    <row r="918" spans="1:16" x14ac:dyDescent="0.35">
      <c r="A918" s="15">
        <v>44266</v>
      </c>
      <c r="B918" s="7">
        <v>0.5625</v>
      </c>
      <c r="C918" s="3" t="s">
        <v>228</v>
      </c>
      <c r="D918" s="3"/>
      <c r="E918" s="3" t="str">
        <f>IF(C918&lt;&gt;"",INDEX(ΣυνδΑθρ!$I$2:$I$96,MATCH(C918,ΣυνδΑθρ!$A$2:$A$100,0),1),IF(D918&lt;&gt;"",INDEX(Υλικά!$D$3:$D$140,MATCH(D918,Υλικά!$B$3:$B$140,0),1),""))</f>
        <v>gr</v>
      </c>
      <c r="F918" s="10">
        <f>IF(C918&lt;&gt;"",MATCH($C918,ΣυνδΑθρ!$A$2:$A$100,0),IF(D918&lt;&gt;"",MATCH($D918,Υλικά!$B$3:$B$130,0),0))</f>
        <v>39</v>
      </c>
      <c r="G918" s="3">
        <v>400</v>
      </c>
      <c r="H918" s="16">
        <f>IF($C918&lt;&gt;"",$G918*INDEX(ΣυνδΑθρ!$B$2:$B$96,$F918,1)/INDEX(ΣυνδΑθρ!$J$2:$J$96,$F918,1),IF($D918&lt;&gt;"",$G918*INDEX(Υλικά!$G$3:$G$130,$F918,1)/INDEX(Υλικά!$E$3:$E$130,$F918,1),0))</f>
        <v>3.1160000000000001</v>
      </c>
      <c r="I918" s="17">
        <f>IF($C918&lt;&gt;"",$G918*INDEX(ΣυνδΑθρ!$C$2:$C$100,$F918,1)/INDEX(ΣυνδΑθρ!$J$2:$J$96,$F918,1),IF($D918&lt;&gt;"",$G918*INDEX(Υλικά!$H$3:$H$130,$F918,1)/INDEX(Υλικά!$E$3:$E$130,$F918,1),0))</f>
        <v>18.077999999999999</v>
      </c>
      <c r="J918" s="18">
        <f>IF($C918&lt;&gt;"",$G918*INDEX(ΣυνδΑθρ!$D$2:$D$96,$F918,1)/INDEX(ΣυνδΑθρ!$J$2:$J$96,$F918,1),IF($D918&lt;&gt;"",$G918*INDEX(Υλικά!$I$3:$I$130,$F918,1)/INDEX(Υλικά!$E$3:$E$130,$F918,1),0))</f>
        <v>15.507999999999997</v>
      </c>
      <c r="K918" s="16">
        <f>$H918*Ref!$B$2</f>
        <v>12.464</v>
      </c>
      <c r="L918" s="17">
        <f>$I918*Ref!$B$3</f>
        <v>72.311999999999998</v>
      </c>
      <c r="M918" s="18">
        <f>$J918*Ref!$B$4</f>
        <v>139.57199999999997</v>
      </c>
      <c r="N918" s="18">
        <f>IF($C918&lt;&gt;"",0,IF($D918&lt;&gt;"",$G918*INDEX(Υλικά!$J$3:$J$130,$F918,1)/INDEX(Υλικά!$E$3:$E$130,$F918,1),0))</f>
        <v>0</v>
      </c>
      <c r="O918" s="19">
        <f t="shared" si="15"/>
        <v>224.34799999999996</v>
      </c>
      <c r="P918" s="3"/>
    </row>
    <row r="919" spans="1:16" x14ac:dyDescent="0.35">
      <c r="A919" s="15">
        <v>44266</v>
      </c>
      <c r="B919" s="7">
        <v>0.5625</v>
      </c>
      <c r="C919" s="3" t="s">
        <v>166</v>
      </c>
      <c r="D919" s="3"/>
      <c r="E919" s="3" t="str">
        <f>IF(C919&lt;&gt;"",INDEX(ΣυνδΑθρ!$I$2:$I$96,MATCH(C919,ΣυνδΑθρ!$A$2:$A$100,0),1),IF(D919&lt;&gt;"",INDEX(Υλικά!$D$3:$D$140,MATCH(D919,Υλικά!$B$3:$B$140,0),1),""))</f>
        <v>gr</v>
      </c>
      <c r="F919" s="10">
        <f>IF(C919&lt;&gt;"",MATCH($C919,ΣυνδΑθρ!$A$2:$A$100,0),IF(D919&lt;&gt;"",MATCH($D919,Υλικά!$B$3:$B$130,0),0))</f>
        <v>19</v>
      </c>
      <c r="G919" s="3">
        <v>100</v>
      </c>
      <c r="H919" s="16">
        <f>IF($C919&lt;&gt;"",$G919*INDEX(ΣυνδΑθρ!$B$2:$B$96,$F919,1)/INDEX(ΣυνδΑθρ!$J$2:$J$96,$F919,1),IF($D919&lt;&gt;"",$G919*INDEX(Υλικά!$G$3:$G$130,$F919,1)/INDEX(Υλικά!$E$3:$E$130,$F919,1),0))</f>
        <v>7.3071428571428569</v>
      </c>
      <c r="I919" s="17">
        <f>IF($C919&lt;&gt;"",$G919*INDEX(ΣυνδΑθρ!$C$2:$C$100,$F919,1)/INDEX(ΣυνδΑθρ!$J$2:$J$96,$F919,1),IF($D919&lt;&gt;"",$G919*INDEX(Υλικά!$H$3:$H$130,$F919,1)/INDEX(Υλικά!$E$3:$E$130,$F919,1),0))</f>
        <v>46.499999999999993</v>
      </c>
      <c r="J919" s="18">
        <f>IF($C919&lt;&gt;"",$G919*INDEX(ΣυνδΑθρ!$D$2:$D$96,$F919,1)/INDEX(ΣυνδΑθρ!$J$2:$J$96,$F919,1),IF($D919&lt;&gt;"",$G919*INDEX(Υλικά!$I$3:$I$130,$F919,1)/INDEX(Υλικά!$E$3:$E$130,$F919,1),0))</f>
        <v>0.83571428571428585</v>
      </c>
      <c r="K919" s="16">
        <f>$H919*Ref!$B$2</f>
        <v>29.228571428571428</v>
      </c>
      <c r="L919" s="17">
        <f>$I919*Ref!$B$3</f>
        <v>185.99999999999997</v>
      </c>
      <c r="M919" s="18">
        <f>$J919*Ref!$B$4</f>
        <v>7.5214285714285722</v>
      </c>
      <c r="N919" s="18">
        <f>IF($C919&lt;&gt;"",0,IF($D919&lt;&gt;"",$G919*INDEX(Υλικά!$J$3:$J$130,$F919,1)/INDEX(Υλικά!$E$3:$E$130,$F919,1),0))</f>
        <v>0</v>
      </c>
      <c r="O919" s="19">
        <f t="shared" si="15"/>
        <v>222.74999999999997</v>
      </c>
      <c r="P919" s="3"/>
    </row>
    <row r="920" spans="1:16" x14ac:dyDescent="0.35">
      <c r="A920" s="15">
        <v>44266</v>
      </c>
      <c r="B920" s="7">
        <v>0.77777777777777779</v>
      </c>
      <c r="C920" s="3"/>
      <c r="D920" s="3" t="s">
        <v>229</v>
      </c>
      <c r="E920" s="3" t="str">
        <f>IF(C920&lt;&gt;"",INDEX(ΣυνδΑθρ!$I$2:$I$96,MATCH(C920,ΣυνδΑθρ!$A$2:$A$100,0),1),IF(D920&lt;&gt;"",INDEX(Υλικά!$D$3:$D$140,MATCH(D920,Υλικά!$B$3:$B$140,0),1),""))</f>
        <v>gr</v>
      </c>
      <c r="F920" s="10">
        <f>IF(C920&lt;&gt;"",MATCH($C920,ΣυνδΑθρ!$A$2:$A$100,0),IF(D920&lt;&gt;"",MATCH($D920,Υλικά!$B$3:$B$130,0),0))</f>
        <v>104</v>
      </c>
      <c r="G920" s="3">
        <v>40</v>
      </c>
      <c r="H920" s="16">
        <f>IF($C920&lt;&gt;"",$G920*INDEX(ΣυνδΑθρ!$B$2:$B$96,$F920,1)/INDEX(ΣυνδΑθρ!$J$2:$J$96,$F920,1),IF($D920&lt;&gt;"",$G920*INDEX(Υλικά!$G$3:$G$130,$F920,1)/INDEX(Υλικά!$E$3:$E$130,$F920,1),0))</f>
        <v>8.4</v>
      </c>
      <c r="I920" s="17">
        <f>IF($C920&lt;&gt;"",$G920*INDEX(ΣυνδΑθρ!$C$2:$C$100,$F920,1)/INDEX(ΣυνδΑθρ!$J$2:$J$96,$F920,1),IF($D920&lt;&gt;"",$G920*INDEX(Υλικά!$H$3:$H$130,$F920,1)/INDEX(Υλικά!$E$3:$E$130,$F920,1),0))</f>
        <v>0.4</v>
      </c>
      <c r="J920" s="18">
        <f>IF($C920&lt;&gt;"",$G920*INDEX(ΣυνδΑθρ!$D$2:$D$96,$F920,1)/INDEX(ΣυνδΑθρ!$J$2:$J$96,$F920,1),IF($D920&lt;&gt;"",$G920*INDEX(Υλικά!$I$3:$I$130,$F920,1)/INDEX(Υλικά!$E$3:$E$130,$F920,1),0))</f>
        <v>0.8</v>
      </c>
      <c r="K920" s="16">
        <f>$H920*Ref!$B$2</f>
        <v>33.6</v>
      </c>
      <c r="L920" s="17">
        <f>$I920*Ref!$B$3</f>
        <v>1.6</v>
      </c>
      <c r="M920" s="18">
        <f>$J920*Ref!$B$4</f>
        <v>7.2</v>
      </c>
      <c r="N920" s="18">
        <f>IF($C920&lt;&gt;"",0,IF($D920&lt;&gt;"",$G920*INDEX(Υλικά!$J$3:$J$130,$F920,1)/INDEX(Υλικά!$E$3:$E$130,$F920,1),0))</f>
        <v>0</v>
      </c>
      <c r="O920" s="19">
        <f t="shared" si="15"/>
        <v>42.400000000000006</v>
      </c>
      <c r="P920" s="3"/>
    </row>
    <row r="921" spans="1:16" x14ac:dyDescent="0.35">
      <c r="A921" s="15">
        <v>44266</v>
      </c>
      <c r="B921" s="7">
        <v>0.85416666666666663</v>
      </c>
      <c r="C921" s="3" t="s">
        <v>166</v>
      </c>
      <c r="D921" s="3"/>
      <c r="E921" s="3" t="str">
        <f>IF(C921&lt;&gt;"",INDEX(ΣυνδΑθρ!$I$2:$I$96,MATCH(C921,ΣυνδΑθρ!$A$2:$A$100,0),1),IF(D921&lt;&gt;"",INDEX(Υλικά!$D$3:$D$140,MATCH(D921,Υλικά!$B$3:$B$140,0),1),""))</f>
        <v>gr</v>
      </c>
      <c r="F921" s="10">
        <f>IF(C921&lt;&gt;"",MATCH($C921,ΣυνδΑθρ!$A$2:$A$100,0),IF(D921&lt;&gt;"",MATCH($D921,Υλικά!$B$3:$B$130,0),0))</f>
        <v>19</v>
      </c>
      <c r="G921" s="3">
        <v>60</v>
      </c>
      <c r="H921" s="16">
        <f>IF($C921&lt;&gt;"",$G921*INDEX(ΣυνδΑθρ!$B$2:$B$96,$F921,1)/INDEX(ΣυνδΑθρ!$J$2:$J$96,$F921,1),IF($D921&lt;&gt;"",$G921*INDEX(Υλικά!$G$3:$G$130,$F921,1)/INDEX(Υλικά!$E$3:$E$130,$F921,1),0))</f>
        <v>4.3842857142857143</v>
      </c>
      <c r="I921" s="17">
        <f>IF($C921&lt;&gt;"",$G921*INDEX(ΣυνδΑθρ!$C$2:$C$100,$F921,1)/INDEX(ΣυνδΑθρ!$J$2:$J$96,$F921,1),IF($D921&lt;&gt;"",$G921*INDEX(Υλικά!$H$3:$H$130,$F921,1)/INDEX(Υλικά!$E$3:$E$130,$F921,1),0))</f>
        <v>27.899999999999995</v>
      </c>
      <c r="J921" s="18">
        <f>IF($C921&lt;&gt;"",$G921*INDEX(ΣυνδΑθρ!$D$2:$D$96,$F921,1)/INDEX(ΣυνδΑθρ!$J$2:$J$96,$F921,1),IF($D921&lt;&gt;"",$G921*INDEX(Υλικά!$I$3:$I$130,$F921,1)/INDEX(Υλικά!$E$3:$E$130,$F921,1),0))</f>
        <v>0.50142857142857145</v>
      </c>
      <c r="K921" s="16">
        <f>$H921*Ref!$B$2</f>
        <v>17.537142857142857</v>
      </c>
      <c r="L921" s="17">
        <f>$I921*Ref!$B$3</f>
        <v>111.59999999999998</v>
      </c>
      <c r="M921" s="18">
        <f>$J921*Ref!$B$4</f>
        <v>4.5128571428571433</v>
      </c>
      <c r="N921" s="18">
        <f>IF($C921&lt;&gt;"",0,IF($D921&lt;&gt;"",$G921*INDEX(Υλικά!$J$3:$J$130,$F921,1)/INDEX(Υλικά!$E$3:$E$130,$F921,1),0))</f>
        <v>0</v>
      </c>
      <c r="O921" s="19">
        <f t="shared" si="15"/>
        <v>133.64999999999998</v>
      </c>
      <c r="P921" s="3"/>
    </row>
    <row r="922" spans="1:16" x14ac:dyDescent="0.35">
      <c r="A922" s="15">
        <v>44266</v>
      </c>
      <c r="B922" s="7">
        <v>0.85416666666666663</v>
      </c>
      <c r="C922" s="3" t="s">
        <v>228</v>
      </c>
      <c r="D922" s="3"/>
      <c r="E922" s="3" t="str">
        <f>IF(C922&lt;&gt;"",INDEX(ΣυνδΑθρ!$I$2:$I$96,MATCH(C922,ΣυνδΑθρ!$A$2:$A$100,0),1),IF(D922&lt;&gt;"",INDEX(Υλικά!$D$3:$D$140,MATCH(D922,Υλικά!$B$3:$B$140,0),1),""))</f>
        <v>gr</v>
      </c>
      <c r="F922" s="10">
        <f>IF(C922&lt;&gt;"",MATCH($C922,ΣυνδΑθρ!$A$2:$A$100,0),IF(D922&lt;&gt;"",MATCH($D922,Υλικά!$B$3:$B$130,0),0))</f>
        <v>39</v>
      </c>
      <c r="G922" s="3">
        <v>200</v>
      </c>
      <c r="H922" s="16">
        <f>IF($C922&lt;&gt;"",$G922*INDEX(ΣυνδΑθρ!$B$2:$B$96,$F922,1)/INDEX(ΣυνδΑθρ!$J$2:$J$96,$F922,1),IF($D922&lt;&gt;"",$G922*INDEX(Υλικά!$G$3:$G$130,$F922,1)/INDEX(Υλικά!$E$3:$E$130,$F922,1),0))</f>
        <v>1.5580000000000001</v>
      </c>
      <c r="I922" s="17">
        <f>IF($C922&lt;&gt;"",$G922*INDEX(ΣυνδΑθρ!$C$2:$C$100,$F922,1)/INDEX(ΣυνδΑθρ!$J$2:$J$96,$F922,1),IF($D922&lt;&gt;"",$G922*INDEX(Υλικά!$H$3:$H$130,$F922,1)/INDEX(Υλικά!$E$3:$E$130,$F922,1),0))</f>
        <v>9.0389999999999997</v>
      </c>
      <c r="J922" s="18">
        <f>IF($C922&lt;&gt;"",$G922*INDEX(ΣυνδΑθρ!$D$2:$D$96,$F922,1)/INDEX(ΣυνδΑθρ!$J$2:$J$96,$F922,1),IF($D922&lt;&gt;"",$G922*INDEX(Υλικά!$I$3:$I$130,$F922,1)/INDEX(Υλικά!$E$3:$E$130,$F922,1),0))</f>
        <v>7.7539999999999987</v>
      </c>
      <c r="K922" s="16">
        <f>$H922*Ref!$B$2</f>
        <v>6.2320000000000002</v>
      </c>
      <c r="L922" s="17">
        <f>$I922*Ref!$B$3</f>
        <v>36.155999999999999</v>
      </c>
      <c r="M922" s="18">
        <f>$J922*Ref!$B$4</f>
        <v>69.785999999999987</v>
      </c>
      <c r="N922" s="18">
        <f>IF($C922&lt;&gt;"",0,IF($D922&lt;&gt;"",$G922*INDEX(Υλικά!$J$3:$J$130,$F922,1)/INDEX(Υλικά!$E$3:$E$130,$F922,1),0))</f>
        <v>0</v>
      </c>
      <c r="O922" s="19">
        <f t="shared" si="15"/>
        <v>112.17399999999998</v>
      </c>
      <c r="P922" s="3"/>
    </row>
    <row r="923" spans="1:16" x14ac:dyDescent="0.35">
      <c r="A923" s="15">
        <v>44266</v>
      </c>
      <c r="B923" s="7">
        <v>0.85416666666666663</v>
      </c>
      <c r="C923" s="3"/>
      <c r="D923" s="3" t="s">
        <v>63</v>
      </c>
      <c r="E923" s="3" t="str">
        <f>IF(C923&lt;&gt;"",INDEX(ΣυνδΑθρ!$I$2:$I$96,MATCH(C923,ΣυνδΑθρ!$A$2:$A$100,0),1),IF(D923&lt;&gt;"",INDEX(Υλικά!$D$3:$D$140,MATCH(D923,Υλικά!$B$3:$B$140,0),1),""))</f>
        <v>pc</v>
      </c>
      <c r="F923" s="10">
        <f>IF(C923&lt;&gt;"",MATCH($C923,ΣυνδΑθρ!$A$2:$A$100,0),IF(D923&lt;&gt;"",MATCH($D923,Υλικά!$B$3:$B$130,0),0))</f>
        <v>23</v>
      </c>
      <c r="G923" s="3">
        <v>1</v>
      </c>
      <c r="H923" s="16">
        <f>IF($C923&lt;&gt;"",$G923*INDEX(ΣυνδΑθρ!$B$2:$B$96,$F923,1)/INDEX(ΣυνδΑθρ!$J$2:$J$96,$F923,1),IF($D923&lt;&gt;"",$G923*INDEX(Υλικά!$G$3:$G$130,$F923,1)/INDEX(Υλικά!$E$3:$E$130,$F923,1),0))</f>
        <v>47</v>
      </c>
      <c r="I923" s="17">
        <f>IF($C923&lt;&gt;"",$G923*INDEX(ΣυνδΑθρ!$C$2:$C$100,$F923,1)/INDEX(ΣυνδΑθρ!$J$2:$J$96,$F923,1),IF($D923&lt;&gt;"",$G923*INDEX(Υλικά!$H$3:$H$130,$F923,1)/INDEX(Υλικά!$E$3:$E$130,$F923,1),0))</f>
        <v>0</v>
      </c>
      <c r="J923" s="18">
        <f>IF($C923&lt;&gt;"",$G923*INDEX(ΣυνδΑθρ!$D$2:$D$96,$F923,1)/INDEX(ΣυνδΑθρ!$J$2:$J$96,$F923,1),IF($D923&lt;&gt;"",$G923*INDEX(Υλικά!$I$3:$I$130,$F923,1)/INDEX(Υλικά!$E$3:$E$130,$F923,1),0))</f>
        <v>1.2</v>
      </c>
      <c r="K923" s="16">
        <f>$H923*Ref!$B$2</f>
        <v>188</v>
      </c>
      <c r="L923" s="17">
        <f>$I923*Ref!$B$3</f>
        <v>0</v>
      </c>
      <c r="M923" s="18">
        <f>$J923*Ref!$B$4</f>
        <v>10.799999999999999</v>
      </c>
      <c r="N923" s="18">
        <f>IF($C923&lt;&gt;"",0,IF($D923&lt;&gt;"",$G923*INDEX(Υλικά!$J$3:$J$130,$F923,1)/INDEX(Υλικά!$E$3:$E$130,$F923,1),0))</f>
        <v>0</v>
      </c>
      <c r="O923" s="19">
        <f t="shared" si="15"/>
        <v>198.8</v>
      </c>
      <c r="P923" s="3"/>
    </row>
    <row r="924" spans="1:16" x14ac:dyDescent="0.35">
      <c r="A924" s="15">
        <v>44266</v>
      </c>
      <c r="B924" s="7">
        <v>0.95833333333333337</v>
      </c>
      <c r="C924" s="3"/>
      <c r="D924" s="3" t="s">
        <v>32</v>
      </c>
      <c r="E924" s="3" t="str">
        <f>IF(C924&lt;&gt;"",INDEX(ΣυνδΑθρ!$I$2:$I$96,MATCH(C924,ΣυνδΑθρ!$A$2:$A$100,0),1),IF(D924&lt;&gt;"",INDEX(Υλικά!$D$3:$D$140,MATCH(D924,Υλικά!$B$3:$B$140,0),1),""))</f>
        <v>gr</v>
      </c>
      <c r="F924" s="10">
        <f>IF(C924&lt;&gt;"",MATCH($C924,ΣυνδΑθρ!$A$2:$A$100,0),IF(D924&lt;&gt;"",MATCH($D924,Υλικά!$B$3:$B$130,0),0))</f>
        <v>14</v>
      </c>
      <c r="G924" s="3">
        <v>200</v>
      </c>
      <c r="H924" s="16">
        <f>IF($C924&lt;&gt;"",$G924*INDEX(ΣυνδΑθρ!$B$2:$B$96,$F924,1)/INDEX(ΣυνδΑθρ!$J$2:$J$96,$F924,1),IF($D924&lt;&gt;"",$G924*INDEX(Υλικά!$G$3:$G$130,$F924,1)/INDEX(Υλικά!$E$3:$E$130,$F924,1),0))</f>
        <v>16</v>
      </c>
      <c r="I924" s="17">
        <f>IF($C924&lt;&gt;"",$G924*INDEX(ΣυνδΑθρ!$C$2:$C$100,$F924,1)/INDEX(ΣυνδΑθρ!$J$2:$J$96,$F924,1),IF($D924&lt;&gt;"",$G924*INDEX(Υλικά!$H$3:$H$130,$F924,1)/INDEX(Υλικά!$E$3:$E$130,$F924,1),0))</f>
        <v>8</v>
      </c>
      <c r="J924" s="18">
        <f>IF($C924&lt;&gt;"",$G924*INDEX(ΣυνδΑθρ!$D$2:$D$96,$F924,1)/INDEX(ΣυνδΑθρ!$J$2:$J$96,$F924,1),IF($D924&lt;&gt;"",$G924*INDEX(Υλικά!$I$3:$I$130,$F924,1)/INDEX(Υλικά!$E$3:$E$130,$F924,1),0))</f>
        <v>4</v>
      </c>
      <c r="K924" s="16">
        <f>$H924*Ref!$B$2</f>
        <v>64</v>
      </c>
      <c r="L924" s="17">
        <f>$I924*Ref!$B$3</f>
        <v>32</v>
      </c>
      <c r="M924" s="18">
        <f>$J924*Ref!$B$4</f>
        <v>36</v>
      </c>
      <c r="N924" s="18">
        <f>IF($C924&lt;&gt;"",0,IF($D924&lt;&gt;"",$G924*INDEX(Υλικά!$J$3:$J$130,$F924,1)/INDEX(Υλικά!$E$3:$E$130,$F924,1),0))</f>
        <v>0</v>
      </c>
      <c r="O924" s="19">
        <f t="shared" si="15"/>
        <v>132</v>
      </c>
      <c r="P924" s="3"/>
    </row>
    <row r="925" spans="1:16" x14ac:dyDescent="0.35">
      <c r="A925" s="15">
        <v>44266</v>
      </c>
      <c r="B925" s="7">
        <v>0.95833333333333337</v>
      </c>
      <c r="C925" s="3"/>
      <c r="D925" s="3" t="s">
        <v>187</v>
      </c>
      <c r="E925" s="3" t="str">
        <f>IF(C925&lt;&gt;"",INDEX(ΣυνδΑθρ!$I$2:$I$96,MATCH(C925,ΣυνδΑθρ!$A$2:$A$100,0),1),IF(D925&lt;&gt;"",INDEX(Υλικά!$D$3:$D$140,MATCH(D925,Υλικά!$B$3:$B$140,0),1),""))</f>
        <v>gr</v>
      </c>
      <c r="F925" s="10">
        <f>IF(C925&lt;&gt;"",MATCH($C925,ΣυνδΑθρ!$A$2:$A$100,0),IF(D925&lt;&gt;"",MATCH($D925,Υλικά!$B$3:$B$130,0),0))</f>
        <v>84</v>
      </c>
      <c r="G925" s="3">
        <v>150</v>
      </c>
      <c r="H925" s="16">
        <f>IF($C925&lt;&gt;"",$G925*INDEX(ΣυνδΑθρ!$B$2:$B$96,$F925,1)/INDEX(ΣυνδΑθρ!$J$2:$J$96,$F925,1),IF($D925&lt;&gt;"",$G925*INDEX(Υλικά!$G$3:$G$130,$F925,1)/INDEX(Υλικά!$E$3:$E$130,$F925,1),0))</f>
        <v>1.05</v>
      </c>
      <c r="I925" s="17">
        <f>IF($C925&lt;&gt;"",$G925*INDEX(ΣυνδΑθρ!$C$2:$C$100,$F925,1)/INDEX(ΣυνδΑθρ!$J$2:$J$96,$F925,1),IF($D925&lt;&gt;"",$G925*INDEX(Υλικά!$H$3:$H$130,$F925,1)/INDEX(Υλικά!$E$3:$E$130,$F925,1),0))</f>
        <v>18</v>
      </c>
      <c r="J925" s="18">
        <f>IF($C925&lt;&gt;"",$G925*INDEX(ΣυνδΑθρ!$D$2:$D$96,$F925,1)/INDEX(ΣυνδΑθρ!$J$2:$J$96,$F925,1),IF($D925&lt;&gt;"",$G925*INDEX(Υλικά!$I$3:$I$130,$F925,1)/INDEX(Υλικά!$E$3:$E$130,$F925,1),0))</f>
        <v>0.3</v>
      </c>
      <c r="K925" s="16">
        <f>$H925*Ref!$B$2</f>
        <v>4.2</v>
      </c>
      <c r="L925" s="17">
        <f>$I925*Ref!$B$3</f>
        <v>72</v>
      </c>
      <c r="M925" s="18">
        <f>$J925*Ref!$B$4</f>
        <v>2.6999999999999997</v>
      </c>
      <c r="N925" s="18">
        <f>IF($C925&lt;&gt;"",0,IF($D925&lt;&gt;"",$G925*INDEX(Υλικά!$J$3:$J$130,$F925,1)/INDEX(Υλικά!$E$3:$E$130,$F925,1),0))</f>
        <v>0</v>
      </c>
      <c r="O925" s="19">
        <f t="shared" si="15"/>
        <v>78.900000000000006</v>
      </c>
      <c r="P925" s="3"/>
    </row>
    <row r="926" spans="1:16" x14ac:dyDescent="0.35">
      <c r="A926" s="15">
        <v>44266</v>
      </c>
      <c r="B926" s="7">
        <v>0.95833333333333304</v>
      </c>
      <c r="C926" s="3"/>
      <c r="D926" s="3" t="s">
        <v>172</v>
      </c>
      <c r="E926" s="3" t="str">
        <f>IF(C926&lt;&gt;"",INDEX(ΣυνδΑθρ!$I$2:$I$96,MATCH(C926,ΣυνδΑθρ!$A$2:$A$100,0),1),IF(D926&lt;&gt;"",INDEX(Υλικά!$D$3:$D$140,MATCH(D926,Υλικά!$B$3:$B$140,0),1),""))</f>
        <v>gr</v>
      </c>
      <c r="F926" s="10">
        <f>IF(C926&lt;&gt;"",MATCH($C926,ΣυνδΑθρ!$A$2:$A$100,0),IF(D926&lt;&gt;"",MATCH($D926,Υλικά!$B$3:$B$130,0),0))</f>
        <v>73</v>
      </c>
      <c r="G926" s="3">
        <v>120</v>
      </c>
      <c r="H926" s="16">
        <f>IF($C926&lt;&gt;"",$G926*INDEX(ΣυνδΑθρ!$B$2:$B$96,$F926,1)/INDEX(ΣυνδΑθρ!$J$2:$J$96,$F926,1),IF($D926&lt;&gt;"",$G926*INDEX(Υλικά!$G$3:$G$130,$F926,1)/INDEX(Υλικά!$E$3:$E$130,$F926,1),0))</f>
        <v>0.48</v>
      </c>
      <c r="I926" s="17">
        <f>IF($C926&lt;&gt;"",$G926*INDEX(ΣυνδΑθρ!$C$2:$C$100,$F926,1)/INDEX(ΣυνδΑθρ!$J$2:$J$96,$F926,1),IF($D926&lt;&gt;"",$G926*INDEX(Υλικά!$H$3:$H$130,$F926,1)/INDEX(Υλικά!$E$3:$E$130,$F926,1),0))</f>
        <v>18</v>
      </c>
      <c r="J926" s="18">
        <f>IF($C926&lt;&gt;"",$G926*INDEX(ΣυνδΑθρ!$D$2:$D$96,$F926,1)/INDEX(ΣυνδΑθρ!$J$2:$J$96,$F926,1),IF($D926&lt;&gt;"",$G926*INDEX(Υλικά!$I$3:$I$130,$F926,1)/INDEX(Υλικά!$E$3:$E$130,$F926,1),0))</f>
        <v>0.12</v>
      </c>
      <c r="K926" s="16">
        <f>$H926*Ref!$B$2</f>
        <v>1.92</v>
      </c>
      <c r="L926" s="17">
        <f>$I926*Ref!$B$3</f>
        <v>72</v>
      </c>
      <c r="M926" s="18">
        <f>$J926*Ref!$B$4</f>
        <v>1.08</v>
      </c>
      <c r="N926" s="18">
        <f>IF($C926&lt;&gt;"",0,IF($D926&lt;&gt;"",$G926*INDEX(Υλικά!$J$3:$J$130,$F926,1)/INDEX(Υλικά!$E$3:$E$130,$F926,1),0))</f>
        <v>0</v>
      </c>
      <c r="O926" s="19">
        <f t="shared" si="15"/>
        <v>75</v>
      </c>
      <c r="P926" s="3"/>
    </row>
    <row r="927" spans="1:16" x14ac:dyDescent="0.35">
      <c r="A927" s="15">
        <v>44267</v>
      </c>
      <c r="B927" s="7">
        <v>0.35416666666666669</v>
      </c>
      <c r="C927" s="3"/>
      <c r="D927" s="3" t="s">
        <v>58</v>
      </c>
      <c r="E927" s="3" t="str">
        <f>IF(C927&lt;&gt;"",INDEX(ΣυνδΑθρ!$I$2:$I$96,MATCH(C927,ΣυνδΑθρ!$A$2:$A$100,0),1),IF(D927&lt;&gt;"",INDEX(Υλικά!$D$3:$D$140,MATCH(D927,Υλικά!$B$3:$B$140,0),1),""))</f>
        <v>gr</v>
      </c>
      <c r="F927" s="10">
        <f>IF(C927&lt;&gt;"",MATCH($C927,ΣυνδΑθρ!$A$2:$A$100,0),IF(D927&lt;&gt;"",MATCH($D927,Υλικά!$B$3:$B$130,0),0))</f>
        <v>12</v>
      </c>
      <c r="G927" s="3">
        <v>250</v>
      </c>
      <c r="H927" s="16">
        <f>IF($C927&lt;&gt;"",$G927*INDEX(ΣυνδΑθρ!$B$2:$B$96,$F927,1)/INDEX(ΣυνδΑθρ!$J$2:$J$96,$F927,1),IF($D927&lt;&gt;"",$G927*INDEX(Υλικά!$G$3:$G$130,$F927,1)/INDEX(Υλικά!$E$3:$E$130,$F927,1),0))</f>
        <v>8.25</v>
      </c>
      <c r="I927" s="17">
        <f>IF($C927&lt;&gt;"",$G927*INDEX(ΣυνδΑθρ!$C$2:$C$100,$F927,1)/INDEX(ΣυνδΑθρ!$J$2:$J$96,$F927,1),IF($D927&lt;&gt;"",$G927*INDEX(Υλικά!$H$3:$H$130,$F927,1)/INDEX(Υλικά!$E$3:$E$130,$F927,1),0))</f>
        <v>11.75</v>
      </c>
      <c r="J927" s="18">
        <f>IF($C927&lt;&gt;"",$G927*INDEX(ΣυνδΑθρ!$D$2:$D$96,$F927,1)/INDEX(ΣυνδΑθρ!$J$2:$J$96,$F927,1),IF($D927&lt;&gt;"",$G927*INDEX(Υλικά!$I$3:$I$130,$F927,1)/INDEX(Υλικά!$E$3:$E$130,$F927,1),0))</f>
        <v>3.75</v>
      </c>
      <c r="K927" s="16">
        <f>$H927*Ref!$B$2</f>
        <v>33</v>
      </c>
      <c r="L927" s="17">
        <f>$I927*Ref!$B$3</f>
        <v>47</v>
      </c>
      <c r="M927" s="18">
        <f>$J927*Ref!$B$4</f>
        <v>33.75</v>
      </c>
      <c r="N927" s="18">
        <f>IF($C927&lt;&gt;"",0,IF($D927&lt;&gt;"",$G927*INDEX(Υλικά!$J$3:$J$130,$F927,1)/INDEX(Υλικά!$E$3:$E$130,$F927,1),0))</f>
        <v>0</v>
      </c>
      <c r="O927" s="19">
        <f t="shared" si="15"/>
        <v>113.75</v>
      </c>
      <c r="P927" s="3"/>
    </row>
    <row r="928" spans="1:16" x14ac:dyDescent="0.35">
      <c r="A928" s="15">
        <v>44267</v>
      </c>
      <c r="B928" s="7">
        <v>0.35416666666666669</v>
      </c>
      <c r="C928" s="3"/>
      <c r="D928" s="3" t="s">
        <v>229</v>
      </c>
      <c r="E928" s="3" t="str">
        <f>IF(C928&lt;&gt;"",INDEX(ΣυνδΑθρ!$I$2:$I$96,MATCH(C928,ΣυνδΑθρ!$A$2:$A$100,0),1),IF(D928&lt;&gt;"",INDEX(Υλικά!$D$3:$D$140,MATCH(D928,Υλικά!$B$3:$B$140,0),1),""))</f>
        <v>gr</v>
      </c>
      <c r="F928" s="10">
        <f>IF(C928&lt;&gt;"",MATCH($C928,ΣυνδΑθρ!$A$2:$A$100,0),IF(D928&lt;&gt;"",MATCH($D928,Υλικά!$B$3:$B$130,0),0))</f>
        <v>104</v>
      </c>
      <c r="G928" s="3">
        <v>80</v>
      </c>
      <c r="H928" s="16">
        <f>IF($C928&lt;&gt;"",$G928*INDEX(ΣυνδΑθρ!$B$2:$B$96,$F928,1)/INDEX(ΣυνδΑθρ!$J$2:$J$96,$F928,1),IF($D928&lt;&gt;"",$G928*INDEX(Υλικά!$G$3:$G$130,$F928,1)/INDEX(Υλικά!$E$3:$E$130,$F928,1),0))</f>
        <v>16.8</v>
      </c>
      <c r="I928" s="17">
        <f>IF($C928&lt;&gt;"",$G928*INDEX(ΣυνδΑθρ!$C$2:$C$100,$F928,1)/INDEX(ΣυνδΑθρ!$J$2:$J$96,$F928,1),IF($D928&lt;&gt;"",$G928*INDEX(Υλικά!$H$3:$H$130,$F928,1)/INDEX(Υλικά!$E$3:$E$130,$F928,1),0))</f>
        <v>0.8</v>
      </c>
      <c r="J928" s="18">
        <f>IF($C928&lt;&gt;"",$G928*INDEX(ΣυνδΑθρ!$D$2:$D$96,$F928,1)/INDEX(ΣυνδΑθρ!$J$2:$J$96,$F928,1),IF($D928&lt;&gt;"",$G928*INDEX(Υλικά!$I$3:$I$130,$F928,1)/INDEX(Υλικά!$E$3:$E$130,$F928,1),0))</f>
        <v>1.6</v>
      </c>
      <c r="K928" s="16">
        <f>$H928*Ref!$B$2</f>
        <v>67.2</v>
      </c>
      <c r="L928" s="17">
        <f>$I928*Ref!$B$3</f>
        <v>3.2</v>
      </c>
      <c r="M928" s="18">
        <f>$J928*Ref!$B$4</f>
        <v>14.4</v>
      </c>
      <c r="N928" s="18">
        <f>IF($C928&lt;&gt;"",0,IF($D928&lt;&gt;"",$G928*INDEX(Υλικά!$J$3:$J$130,$F928,1)/INDEX(Υλικά!$E$3:$E$130,$F928,1),0))</f>
        <v>0</v>
      </c>
      <c r="O928" s="19">
        <f t="shared" si="15"/>
        <v>84.800000000000011</v>
      </c>
      <c r="P928" s="3"/>
    </row>
    <row r="929" spans="1:16" x14ac:dyDescent="0.35">
      <c r="A929" s="15">
        <v>44267</v>
      </c>
      <c r="B929" s="7">
        <v>0.35416666666666702</v>
      </c>
      <c r="C929" s="3" t="s">
        <v>166</v>
      </c>
      <c r="D929" s="3"/>
      <c r="E929" s="3" t="str">
        <f>IF(C929&lt;&gt;"",INDEX(ΣυνδΑθρ!$I$2:$I$96,MATCH(C929,ΣυνδΑθρ!$A$2:$A$100,0),1),IF(D929&lt;&gt;"",INDEX(Υλικά!$D$3:$D$140,MATCH(D929,Υλικά!$B$3:$B$140,0),1),""))</f>
        <v>gr</v>
      </c>
      <c r="F929" s="10">
        <f>IF(C929&lt;&gt;"",MATCH($C929,ΣυνδΑθρ!$A$2:$A$100,0),IF(D929&lt;&gt;"",MATCH($D929,Υλικά!$B$3:$B$130,0),0))</f>
        <v>19</v>
      </c>
      <c r="G929" s="3">
        <v>90</v>
      </c>
      <c r="H929" s="16">
        <f>IF($C929&lt;&gt;"",$G929*INDEX(ΣυνδΑθρ!$B$2:$B$96,$F929,1)/INDEX(ΣυνδΑθρ!$J$2:$J$96,$F929,1),IF($D929&lt;&gt;"",$G929*INDEX(Υλικά!$G$3:$G$130,$F929,1)/INDEX(Υλικά!$E$3:$E$130,$F929,1),0))</f>
        <v>6.5764285714285711</v>
      </c>
      <c r="I929" s="17">
        <f>IF($C929&lt;&gt;"",$G929*INDEX(ΣυνδΑθρ!$C$2:$C$100,$F929,1)/INDEX(ΣυνδΑθρ!$J$2:$J$96,$F929,1),IF($D929&lt;&gt;"",$G929*INDEX(Υλικά!$H$3:$H$130,$F929,1)/INDEX(Υλικά!$E$3:$E$130,$F929,1),0))</f>
        <v>41.849999999999994</v>
      </c>
      <c r="J929" s="18">
        <f>IF($C929&lt;&gt;"",$G929*INDEX(ΣυνδΑθρ!$D$2:$D$96,$F929,1)/INDEX(ΣυνδΑθρ!$J$2:$J$96,$F929,1),IF($D929&lt;&gt;"",$G929*INDEX(Υλικά!$I$3:$I$130,$F929,1)/INDEX(Υλικά!$E$3:$E$130,$F929,1),0))</f>
        <v>0.75214285714285722</v>
      </c>
      <c r="K929" s="16">
        <f>$H929*Ref!$B$2</f>
        <v>26.305714285714284</v>
      </c>
      <c r="L929" s="17">
        <f>$I929*Ref!$B$3</f>
        <v>167.39999999999998</v>
      </c>
      <c r="M929" s="18">
        <f>$J929*Ref!$B$4</f>
        <v>6.769285714285715</v>
      </c>
      <c r="N929" s="18">
        <f>IF($C929&lt;&gt;"",0,IF($D929&lt;&gt;"",$G929*INDEX(Υλικά!$J$3:$J$130,$F929,1)/INDEX(Υλικά!$E$3:$E$130,$F929,1),0))</f>
        <v>0</v>
      </c>
      <c r="O929" s="19">
        <f t="shared" si="15"/>
        <v>200.47499999999997</v>
      </c>
      <c r="P929" s="3"/>
    </row>
    <row r="930" spans="1:16" x14ac:dyDescent="0.35">
      <c r="A930" s="15">
        <v>44267</v>
      </c>
      <c r="B930" s="7">
        <v>0.58333333333333337</v>
      </c>
      <c r="C930" s="3" t="s">
        <v>226</v>
      </c>
      <c r="D930" s="3"/>
      <c r="E930" s="3" t="str">
        <f>IF(C930&lt;&gt;"",INDEX(ΣυνδΑθρ!$I$2:$I$96,MATCH(C930,ΣυνδΑθρ!$A$2:$A$100,0),1),IF(D930&lt;&gt;"",INDEX(Υλικά!$D$3:$D$140,MATCH(D930,Υλικά!$B$3:$B$140,0),1),""))</f>
        <v>gr</v>
      </c>
      <c r="F930" s="10">
        <f>IF(C930&lt;&gt;"",MATCH($C930,ΣυνδΑθρ!$A$2:$A$100,0),IF(D930&lt;&gt;"",MATCH($D930,Υλικά!$B$3:$B$130,0),0))</f>
        <v>38</v>
      </c>
      <c r="G930" s="3">
        <v>400</v>
      </c>
      <c r="H930" s="16">
        <f>IF($C930&lt;&gt;"",$G930*INDEX(ΣυνδΑθρ!$B$2:$B$96,$F930,1)/INDEX(ΣυνδΑθρ!$J$2:$J$96,$F930,1),IF($D930&lt;&gt;"",$G930*INDEX(Υλικά!$G$3:$G$130,$F930,1)/INDEX(Υλικά!$E$3:$E$130,$F930,1),0))</f>
        <v>16.405333333333335</v>
      </c>
      <c r="I930" s="17">
        <f>IF($C930&lt;&gt;"",$G930*INDEX(ΣυνδΑθρ!$C$2:$C$100,$F930,1)/INDEX(ΣυνδΑθρ!$J$2:$J$96,$F930,1),IF($D930&lt;&gt;"",$G930*INDEX(Υλικά!$H$3:$H$130,$F930,1)/INDEX(Υλικά!$E$3:$E$130,$F930,1),0))</f>
        <v>54.551333333333346</v>
      </c>
      <c r="J930" s="18">
        <f>IF($C930&lt;&gt;"",$G930*INDEX(ΣυνδΑθρ!$D$2:$D$96,$F930,1)/INDEX(ΣυνδΑθρ!$J$2:$J$96,$F930,1),IF($D930&lt;&gt;"",$G930*INDEX(Υλικά!$I$3:$I$130,$F930,1)/INDEX(Υλικά!$E$3:$E$130,$F930,1),0))</f>
        <v>10.285333333333334</v>
      </c>
      <c r="K930" s="16">
        <f>$H930*Ref!$B$2</f>
        <v>65.62133333333334</v>
      </c>
      <c r="L930" s="17">
        <f>$I930*Ref!$B$3</f>
        <v>218.20533333333339</v>
      </c>
      <c r="M930" s="18">
        <f>$J930*Ref!$B$4</f>
        <v>92.568000000000012</v>
      </c>
      <c r="N930" s="18">
        <f>IF($C930&lt;&gt;"",0,IF($D930&lt;&gt;"",$G930*INDEX(Υλικά!$J$3:$J$130,$F930,1)/INDEX(Υλικά!$E$3:$E$130,$F930,1),0))</f>
        <v>0</v>
      </c>
      <c r="O930" s="19">
        <f t="shared" si="15"/>
        <v>376.39466666666669</v>
      </c>
      <c r="P930" s="3"/>
    </row>
    <row r="931" spans="1:16" x14ac:dyDescent="0.35">
      <c r="A931" s="15">
        <v>44267</v>
      </c>
      <c r="B931" s="7">
        <v>0.58333333333333337</v>
      </c>
      <c r="C931" s="3" t="s">
        <v>166</v>
      </c>
      <c r="D931" s="3"/>
      <c r="E931" s="3" t="str">
        <f>IF(C931&lt;&gt;"",INDEX(ΣυνδΑθρ!$I$2:$I$96,MATCH(C931,ΣυνδΑθρ!$A$2:$A$100,0),1),IF(D931&lt;&gt;"",INDEX(Υλικά!$D$3:$D$140,MATCH(D931,Υλικά!$B$3:$B$140,0),1),""))</f>
        <v>gr</v>
      </c>
      <c r="F931" s="10">
        <f>IF(C931&lt;&gt;"",MATCH($C931,ΣυνδΑθρ!$A$2:$A$100,0),IF(D931&lt;&gt;"",MATCH($D931,Υλικά!$B$3:$B$130,0),0))</f>
        <v>19</v>
      </c>
      <c r="G931" s="3">
        <v>40</v>
      </c>
      <c r="H931" s="16">
        <f>IF($C931&lt;&gt;"",$G931*INDEX(ΣυνδΑθρ!$B$2:$B$96,$F931,1)/INDEX(ΣυνδΑθρ!$J$2:$J$96,$F931,1),IF($D931&lt;&gt;"",$G931*INDEX(Υλικά!$G$3:$G$130,$F931,1)/INDEX(Υλικά!$E$3:$E$130,$F931,1),0))</f>
        <v>2.922857142857143</v>
      </c>
      <c r="I931" s="17">
        <f>IF($C931&lt;&gt;"",$G931*INDEX(ΣυνδΑθρ!$C$2:$C$100,$F931,1)/INDEX(ΣυνδΑθρ!$J$2:$J$96,$F931,1),IF($D931&lt;&gt;"",$G931*INDEX(Υλικά!$H$3:$H$130,$F931,1)/INDEX(Υλικά!$E$3:$E$130,$F931,1),0))</f>
        <v>18.599999999999998</v>
      </c>
      <c r="J931" s="18">
        <f>IF($C931&lt;&gt;"",$G931*INDEX(ΣυνδΑθρ!$D$2:$D$96,$F931,1)/INDEX(ΣυνδΑθρ!$J$2:$J$96,$F931,1),IF($D931&lt;&gt;"",$G931*INDEX(Υλικά!$I$3:$I$130,$F931,1)/INDEX(Υλικά!$E$3:$E$130,$F931,1),0))</f>
        <v>0.33428571428571435</v>
      </c>
      <c r="K931" s="16">
        <f>$H931*Ref!$B$2</f>
        <v>11.691428571428572</v>
      </c>
      <c r="L931" s="17">
        <f>$I931*Ref!$B$3</f>
        <v>74.399999999999991</v>
      </c>
      <c r="M931" s="18">
        <f>$J931*Ref!$B$4</f>
        <v>3.0085714285714293</v>
      </c>
      <c r="N931" s="18">
        <f>IF($C931&lt;&gt;"",0,IF($D931&lt;&gt;"",$G931*INDEX(Υλικά!$J$3:$J$130,$F931,1)/INDEX(Υλικά!$E$3:$E$130,$F931,1),0))</f>
        <v>0</v>
      </c>
      <c r="O931" s="19">
        <f t="shared" si="15"/>
        <v>89.1</v>
      </c>
      <c r="P931" s="3"/>
    </row>
    <row r="932" spans="1:16" x14ac:dyDescent="0.35">
      <c r="A932" s="15">
        <v>44267</v>
      </c>
      <c r="B932" s="7">
        <v>0.66666666666666663</v>
      </c>
      <c r="C932" s="3"/>
      <c r="D932" s="3" t="s">
        <v>133</v>
      </c>
      <c r="E932" s="3" t="str">
        <f>IF(C932&lt;&gt;"",INDEX(ΣυνδΑθρ!$I$2:$I$96,MATCH(C932,ΣυνδΑθρ!$A$2:$A$100,0),1),IF(D932&lt;&gt;"",INDEX(Υλικά!$D$3:$D$140,MATCH(D932,Υλικά!$B$3:$B$140,0),1),""))</f>
        <v>gr</v>
      </c>
      <c r="F932" s="10">
        <f>IF(C932&lt;&gt;"",MATCH($C932,ΣυνδΑθρ!$A$2:$A$100,0),IF(D932&lt;&gt;"",MATCH($D932,Υλικά!$B$3:$B$130,0),0))</f>
        <v>52</v>
      </c>
      <c r="G932" s="3">
        <v>25</v>
      </c>
      <c r="H932" s="16">
        <f>IF($C932&lt;&gt;"",$G932*INDEX(ΣυνδΑθρ!$B$2:$B$96,$F932,1)/INDEX(ΣυνδΑθρ!$J$2:$J$96,$F932,1),IF($D932&lt;&gt;"",$G932*INDEX(Υλικά!$G$3:$G$130,$F932,1)/INDEX(Υλικά!$E$3:$E$130,$F932,1),0))</f>
        <v>1.1000000000000001</v>
      </c>
      <c r="I932" s="17">
        <f>IF($C932&lt;&gt;"",$G932*INDEX(ΣυνδΑθρ!$C$2:$C$100,$F932,1)/INDEX(ΣυνδΑθρ!$J$2:$J$96,$F932,1),IF($D932&lt;&gt;"",$G932*INDEX(Υλικά!$H$3:$H$130,$F932,1)/INDEX(Υλικά!$E$3:$E$130,$F932,1),0))</f>
        <v>13.625</v>
      </c>
      <c r="J932" s="18">
        <f>IF($C932&lt;&gt;"",$G932*INDEX(ΣυνδΑθρ!$D$2:$D$96,$F932,1)/INDEX(ΣυνδΑθρ!$J$2:$J$96,$F932,1),IF($D932&lt;&gt;"",$G932*INDEX(Υλικά!$I$3:$I$130,$F932,1)/INDEX(Υλικά!$E$3:$E$130,$F932,1),0))</f>
        <v>7.625</v>
      </c>
      <c r="K932" s="16">
        <f>$H932*Ref!$B$2</f>
        <v>4.4000000000000004</v>
      </c>
      <c r="L932" s="17">
        <f>$I932*Ref!$B$3</f>
        <v>54.5</v>
      </c>
      <c r="M932" s="18">
        <f>$J932*Ref!$B$4</f>
        <v>68.625</v>
      </c>
      <c r="N932" s="18">
        <f>IF($C932&lt;&gt;"",0,IF($D932&lt;&gt;"",$G932*INDEX(Υλικά!$J$3:$J$130,$F932,1)/INDEX(Υλικά!$E$3:$E$130,$F932,1),0))</f>
        <v>0</v>
      </c>
      <c r="O932" s="19">
        <f t="shared" si="15"/>
        <v>127.52500000000001</v>
      </c>
      <c r="P932" s="3"/>
    </row>
    <row r="933" spans="1:16" x14ac:dyDescent="0.35">
      <c r="A933" s="15">
        <v>44267</v>
      </c>
      <c r="B933" s="7">
        <v>0.83333333333333337</v>
      </c>
      <c r="C933" s="3"/>
      <c r="D933" s="3" t="s">
        <v>169</v>
      </c>
      <c r="E933" s="3" t="e">
        <f>IF(C933&lt;&gt;"",INDEX(ΣυνδΑθρ!$I$2:$I$96,MATCH(C933,ΣυνδΑθρ!$A$2:$A$100,0),1),IF(D933&lt;&gt;"",INDEX(Υλικά!$D$3:$D$140,MATCH(D933,Υλικά!$B$3:$B$140,0),1),""))</f>
        <v>#N/A</v>
      </c>
      <c r="F933" s="10" t="e">
        <f>IF(C933&lt;&gt;"",MATCH($C933,ΣυνδΑθρ!$A$2:$A$100,0),IF(D933&lt;&gt;"",MATCH($D933,Υλικά!$B$3:$B$130,0),0))</f>
        <v>#N/A</v>
      </c>
      <c r="G933" s="3">
        <v>70</v>
      </c>
      <c r="H933" s="16" t="e">
        <f>IF($C933&lt;&gt;"",$G933*INDEX(ΣυνδΑθρ!$B$2:$B$96,$F933,1)/INDEX(ΣυνδΑθρ!$J$2:$J$96,$F933,1),IF($D933&lt;&gt;"",$G933*INDEX(Υλικά!$G$3:$G$130,$F933,1)/INDEX(Υλικά!$E$3:$E$130,$F933,1),0))</f>
        <v>#N/A</v>
      </c>
      <c r="I933" s="17" t="e">
        <f>IF($C933&lt;&gt;"",$G933*INDEX(ΣυνδΑθρ!$C$2:$C$100,$F933,1)/INDEX(ΣυνδΑθρ!$J$2:$J$96,$F933,1),IF($D933&lt;&gt;"",$G933*INDEX(Υλικά!$H$3:$H$130,$F933,1)/INDEX(Υλικά!$E$3:$E$130,$F933,1),0))</f>
        <v>#N/A</v>
      </c>
      <c r="J933" s="18" t="e">
        <f>IF($C933&lt;&gt;"",$G933*INDEX(ΣυνδΑθρ!$D$2:$D$96,$F933,1)/INDEX(ΣυνδΑθρ!$J$2:$J$96,$F933,1),IF($D933&lt;&gt;"",$G933*INDEX(Υλικά!$I$3:$I$130,$F933,1)/INDEX(Υλικά!$E$3:$E$130,$F933,1),0))</f>
        <v>#N/A</v>
      </c>
      <c r="K933" s="16" t="e">
        <f>$H933*Ref!$B$2</f>
        <v>#N/A</v>
      </c>
      <c r="L933" s="17" t="e">
        <f>$I933*Ref!$B$3</f>
        <v>#N/A</v>
      </c>
      <c r="M933" s="18" t="e">
        <f>$J933*Ref!$B$4</f>
        <v>#N/A</v>
      </c>
      <c r="N933" s="18" t="e">
        <f>IF($C933&lt;&gt;"",0,IF($D933&lt;&gt;"",$G933*INDEX(Υλικά!$J$3:$J$130,$F933,1)/INDEX(Υλικά!$E$3:$E$130,$F933,1),0))</f>
        <v>#N/A</v>
      </c>
      <c r="O933" s="19" t="e">
        <f t="shared" si="15"/>
        <v>#N/A</v>
      </c>
      <c r="P933" s="3"/>
    </row>
    <row r="934" spans="1:16" x14ac:dyDescent="0.35">
      <c r="A934" s="15">
        <v>44267</v>
      </c>
      <c r="B934" s="7">
        <v>0.83333333333333337</v>
      </c>
      <c r="C934" s="3"/>
      <c r="D934" s="3" t="s">
        <v>63</v>
      </c>
      <c r="E934" s="3" t="str">
        <f>IF(C934&lt;&gt;"",INDEX(ΣυνδΑθρ!$I$2:$I$96,MATCH(C934,ΣυνδΑθρ!$A$2:$A$100,0),1),IF(D934&lt;&gt;"",INDEX(Υλικά!$D$3:$D$140,MATCH(D934,Υλικά!$B$3:$B$140,0),1),""))</f>
        <v>pc</v>
      </c>
      <c r="F934" s="10">
        <f>IF(C934&lt;&gt;"",MATCH($C934,ΣυνδΑθρ!$A$2:$A$100,0),IF(D934&lt;&gt;"",MATCH($D934,Υλικά!$B$3:$B$130,0),0))</f>
        <v>23</v>
      </c>
      <c r="G934" s="3">
        <v>1</v>
      </c>
      <c r="H934" s="16">
        <f>IF($C934&lt;&gt;"",$G934*INDEX(ΣυνδΑθρ!$B$2:$B$96,$F934,1)/INDEX(ΣυνδΑθρ!$J$2:$J$96,$F934,1),IF($D934&lt;&gt;"",$G934*INDEX(Υλικά!$G$3:$G$130,$F934,1)/INDEX(Υλικά!$E$3:$E$130,$F934,1),0))</f>
        <v>47</v>
      </c>
      <c r="I934" s="17">
        <f>IF($C934&lt;&gt;"",$G934*INDEX(ΣυνδΑθρ!$C$2:$C$100,$F934,1)/INDEX(ΣυνδΑθρ!$J$2:$J$96,$F934,1),IF($D934&lt;&gt;"",$G934*INDEX(Υλικά!$H$3:$H$130,$F934,1)/INDEX(Υλικά!$E$3:$E$130,$F934,1),0))</f>
        <v>0</v>
      </c>
      <c r="J934" s="18">
        <f>IF($C934&lt;&gt;"",$G934*INDEX(ΣυνδΑθρ!$D$2:$D$96,$F934,1)/INDEX(ΣυνδΑθρ!$J$2:$J$96,$F934,1),IF($D934&lt;&gt;"",$G934*INDEX(Υλικά!$I$3:$I$130,$F934,1)/INDEX(Υλικά!$E$3:$E$130,$F934,1),0))</f>
        <v>1.2</v>
      </c>
      <c r="K934" s="16">
        <f>$H934*Ref!$B$2</f>
        <v>188</v>
      </c>
      <c r="L934" s="17">
        <f>$I934*Ref!$B$3</f>
        <v>0</v>
      </c>
      <c r="M934" s="18">
        <f>$J934*Ref!$B$4</f>
        <v>10.799999999999999</v>
      </c>
      <c r="N934" s="18">
        <f>IF($C934&lt;&gt;"",0,IF($D934&lt;&gt;"",$G934*INDEX(Υλικά!$J$3:$J$130,$F934,1)/INDEX(Υλικά!$E$3:$E$130,$F934,1),0))</f>
        <v>0</v>
      </c>
      <c r="O934" s="19">
        <f t="shared" si="15"/>
        <v>198.8</v>
      </c>
      <c r="P934" s="3"/>
    </row>
    <row r="935" spans="1:16" x14ac:dyDescent="0.35">
      <c r="A935" s="15">
        <v>44268</v>
      </c>
      <c r="B935" s="7">
        <v>0.34375</v>
      </c>
      <c r="C935" s="3" t="s">
        <v>166</v>
      </c>
      <c r="D935" s="3"/>
      <c r="E935" s="3" t="str">
        <f>IF(C935&lt;&gt;"",INDEX(ΣυνδΑθρ!$I$2:$I$96,MATCH(C935,ΣυνδΑθρ!$A$2:$A$100,0),1),IF(D935&lt;&gt;"",INDEX(Υλικά!$D$3:$D$140,MATCH(D935,Υλικά!$B$3:$B$140,0),1),""))</f>
        <v>gr</v>
      </c>
      <c r="F935" s="10">
        <f>IF(C935&lt;&gt;"",MATCH($C935,ΣυνδΑθρ!$A$2:$A$100,0),IF(D935&lt;&gt;"",MATCH($D935,Υλικά!$B$3:$B$130,0),0))</f>
        <v>19</v>
      </c>
      <c r="G935" s="3">
        <v>100</v>
      </c>
      <c r="H935" s="16">
        <f>IF($C935&lt;&gt;"",$G935*INDEX(ΣυνδΑθρ!$B$2:$B$96,$F935,1)/INDEX(ΣυνδΑθρ!$J$2:$J$96,$F935,1),IF($D935&lt;&gt;"",$G935*INDEX(Υλικά!$G$3:$G$130,$F935,1)/INDEX(Υλικά!$E$3:$E$130,$F935,1),0))</f>
        <v>7.3071428571428569</v>
      </c>
      <c r="I935" s="17">
        <f>IF($C935&lt;&gt;"",$G935*INDEX(ΣυνδΑθρ!$C$2:$C$100,$F935,1)/INDEX(ΣυνδΑθρ!$J$2:$J$96,$F935,1),IF($D935&lt;&gt;"",$G935*INDEX(Υλικά!$H$3:$H$130,$F935,1)/INDEX(Υλικά!$E$3:$E$130,$F935,1),0))</f>
        <v>46.499999999999993</v>
      </c>
      <c r="J935" s="18">
        <f>IF($C935&lt;&gt;"",$G935*INDEX(ΣυνδΑθρ!$D$2:$D$96,$F935,1)/INDEX(ΣυνδΑθρ!$J$2:$J$96,$F935,1),IF($D935&lt;&gt;"",$G935*INDEX(Υλικά!$I$3:$I$130,$F935,1)/INDEX(Υλικά!$E$3:$E$130,$F935,1),0))</f>
        <v>0.83571428571428585</v>
      </c>
      <c r="K935" s="16">
        <f>$H935*Ref!$B$2</f>
        <v>29.228571428571428</v>
      </c>
      <c r="L935" s="17">
        <f>$I935*Ref!$B$3</f>
        <v>185.99999999999997</v>
      </c>
      <c r="M935" s="18">
        <f>$J935*Ref!$B$4</f>
        <v>7.5214285714285722</v>
      </c>
      <c r="N935" s="18">
        <f>IF($C935&lt;&gt;"",0,IF($D935&lt;&gt;"",$G935*INDEX(Υλικά!$J$3:$J$130,$F935,1)/INDEX(Υλικά!$E$3:$E$130,$F935,1),0))</f>
        <v>0</v>
      </c>
      <c r="O935" s="19">
        <f t="shared" si="15"/>
        <v>222.74999999999997</v>
      </c>
      <c r="P935" s="3"/>
    </row>
    <row r="936" spans="1:16" x14ac:dyDescent="0.35">
      <c r="A936" s="15">
        <v>44268</v>
      </c>
      <c r="B936" s="7">
        <v>0.34375</v>
      </c>
      <c r="C936" s="3"/>
      <c r="D936" s="3" t="s">
        <v>58</v>
      </c>
      <c r="E936" s="3" t="str">
        <f>IF(C936&lt;&gt;"",INDEX(ΣυνδΑθρ!$I$2:$I$96,MATCH(C936,ΣυνδΑθρ!$A$2:$A$100,0),1),IF(D936&lt;&gt;"",INDEX(Υλικά!$D$3:$D$140,MATCH(D936,Υλικά!$B$3:$B$140,0),1),""))</f>
        <v>gr</v>
      </c>
      <c r="F936" s="10">
        <f>IF(C936&lt;&gt;"",MATCH($C936,ΣυνδΑθρ!$A$2:$A$100,0),IF(D936&lt;&gt;"",MATCH($D936,Υλικά!$B$3:$B$130,0),0))</f>
        <v>12</v>
      </c>
      <c r="G936" s="3">
        <v>250</v>
      </c>
      <c r="H936" s="16">
        <f>IF($C936&lt;&gt;"",$G936*INDEX(ΣυνδΑθρ!$B$2:$B$96,$F936,1)/INDEX(ΣυνδΑθρ!$J$2:$J$96,$F936,1),IF($D936&lt;&gt;"",$G936*INDEX(Υλικά!$G$3:$G$130,$F936,1)/INDEX(Υλικά!$E$3:$E$130,$F936,1),0))</f>
        <v>8.25</v>
      </c>
      <c r="I936" s="17">
        <f>IF($C936&lt;&gt;"",$G936*INDEX(ΣυνδΑθρ!$C$2:$C$100,$F936,1)/INDEX(ΣυνδΑθρ!$J$2:$J$96,$F936,1),IF($D936&lt;&gt;"",$G936*INDEX(Υλικά!$H$3:$H$130,$F936,1)/INDEX(Υλικά!$E$3:$E$130,$F936,1),0))</f>
        <v>11.75</v>
      </c>
      <c r="J936" s="18">
        <f>IF($C936&lt;&gt;"",$G936*INDEX(ΣυνδΑθρ!$D$2:$D$96,$F936,1)/INDEX(ΣυνδΑθρ!$J$2:$J$96,$F936,1),IF($D936&lt;&gt;"",$G936*INDEX(Υλικά!$I$3:$I$130,$F936,1)/INDEX(Υλικά!$E$3:$E$130,$F936,1),0))</f>
        <v>3.75</v>
      </c>
      <c r="K936" s="16">
        <f>$H936*Ref!$B$2</f>
        <v>33</v>
      </c>
      <c r="L936" s="17">
        <f>$I936*Ref!$B$3</f>
        <v>47</v>
      </c>
      <c r="M936" s="18">
        <f>$J936*Ref!$B$4</f>
        <v>33.75</v>
      </c>
      <c r="N936" s="18">
        <f>IF($C936&lt;&gt;"",0,IF($D936&lt;&gt;"",$G936*INDEX(Υλικά!$J$3:$J$130,$F936,1)/INDEX(Υλικά!$E$3:$E$130,$F936,1),0))</f>
        <v>0</v>
      </c>
      <c r="O936" s="19">
        <f t="shared" si="15"/>
        <v>113.75</v>
      </c>
      <c r="P936" s="3"/>
    </row>
    <row r="937" spans="1:16" x14ac:dyDescent="0.35">
      <c r="A937" s="15">
        <v>44268</v>
      </c>
      <c r="B937" s="7">
        <v>0.34375</v>
      </c>
      <c r="C937" s="3"/>
      <c r="D937" s="3" t="s">
        <v>229</v>
      </c>
      <c r="E937" s="3" t="str">
        <f>IF(C937&lt;&gt;"",INDEX(ΣυνδΑθρ!$I$2:$I$96,MATCH(C937,ΣυνδΑθρ!$A$2:$A$100,0),1),IF(D937&lt;&gt;"",INDEX(Υλικά!$D$3:$D$140,MATCH(D937,Υλικά!$B$3:$B$140,0),1),""))</f>
        <v>gr</v>
      </c>
      <c r="F937" s="10">
        <f>IF(C937&lt;&gt;"",MATCH($C937,ΣυνδΑθρ!$A$2:$A$100,0),IF(D937&lt;&gt;"",MATCH($D937,Υλικά!$B$3:$B$130,0),0))</f>
        <v>104</v>
      </c>
      <c r="G937" s="3">
        <v>80</v>
      </c>
      <c r="H937" s="16">
        <f>IF($C937&lt;&gt;"",$G937*INDEX(ΣυνδΑθρ!$B$2:$B$96,$F937,1)/INDEX(ΣυνδΑθρ!$J$2:$J$96,$F937,1),IF($D937&lt;&gt;"",$G937*INDEX(Υλικά!$G$3:$G$130,$F937,1)/INDEX(Υλικά!$E$3:$E$130,$F937,1),0))</f>
        <v>16.8</v>
      </c>
      <c r="I937" s="17">
        <f>IF($C937&lt;&gt;"",$G937*INDEX(ΣυνδΑθρ!$C$2:$C$100,$F937,1)/INDEX(ΣυνδΑθρ!$J$2:$J$96,$F937,1),IF($D937&lt;&gt;"",$G937*INDEX(Υλικά!$H$3:$H$130,$F937,1)/INDEX(Υλικά!$E$3:$E$130,$F937,1),0))</f>
        <v>0.8</v>
      </c>
      <c r="J937" s="18">
        <f>IF($C937&lt;&gt;"",$G937*INDEX(ΣυνδΑθρ!$D$2:$D$96,$F937,1)/INDEX(ΣυνδΑθρ!$J$2:$J$96,$F937,1),IF($D937&lt;&gt;"",$G937*INDEX(Υλικά!$I$3:$I$130,$F937,1)/INDEX(Υλικά!$E$3:$E$130,$F937,1),0))</f>
        <v>1.6</v>
      </c>
      <c r="K937" s="16">
        <f>$H937*Ref!$B$2</f>
        <v>67.2</v>
      </c>
      <c r="L937" s="17">
        <f>$I937*Ref!$B$3</f>
        <v>3.2</v>
      </c>
      <c r="M937" s="18">
        <f>$J937*Ref!$B$4</f>
        <v>14.4</v>
      </c>
      <c r="N937" s="18">
        <f>IF($C937&lt;&gt;"",0,IF($D937&lt;&gt;"",$G937*INDEX(Υλικά!$J$3:$J$130,$F937,1)/INDEX(Υλικά!$E$3:$E$130,$F937,1),0))</f>
        <v>0</v>
      </c>
      <c r="O937" s="19">
        <f t="shared" si="15"/>
        <v>84.800000000000011</v>
      </c>
      <c r="P937" s="3"/>
    </row>
    <row r="938" spans="1:16" x14ac:dyDescent="0.35">
      <c r="A938" s="15">
        <v>44268</v>
      </c>
      <c r="B938" s="7">
        <v>0.5</v>
      </c>
      <c r="C938" s="3"/>
      <c r="D938" s="3" t="s">
        <v>155</v>
      </c>
      <c r="E938" s="3" t="str">
        <f>IF(C938&lt;&gt;"",INDEX(ΣυνδΑθρ!$I$2:$I$96,MATCH(C938,ΣυνδΑθρ!$A$2:$A$100,0),1),IF(D938&lt;&gt;"",INDEX(Υλικά!$D$3:$D$140,MATCH(D938,Υλικά!$B$3:$B$140,0),1),""))</f>
        <v>gr</v>
      </c>
      <c r="F938" s="10">
        <f>IF(C938&lt;&gt;"",MATCH($C938,ΣυνδΑθρ!$A$2:$A$100,0),IF(D938&lt;&gt;"",MATCH($D938,Υλικά!$B$3:$B$130,0),0))</f>
        <v>63</v>
      </c>
      <c r="G938" s="3">
        <v>90</v>
      </c>
      <c r="H938" s="16">
        <f>IF($C938&lt;&gt;"",$G938*INDEX(ΣυνδΑθρ!$B$2:$B$96,$F938,1)/INDEX(ΣυνδΑθρ!$J$2:$J$96,$F938,1),IF($D938&lt;&gt;"",$G938*INDEX(Υλικά!$G$3:$G$130,$F938,1)/INDEX(Υλικά!$E$3:$E$130,$F938,1),0))</f>
        <v>0.9900000000000001</v>
      </c>
      <c r="I938" s="17">
        <f>IF($C938&lt;&gt;"",$G938*INDEX(ΣυνδΑθρ!$C$2:$C$100,$F938,1)/INDEX(ΣυνδΑθρ!$J$2:$J$96,$F938,1),IF($D938&lt;&gt;"",$G938*INDEX(Υλικά!$H$3:$H$130,$F938,1)/INDEX(Υλικά!$E$3:$E$130,$F938,1),0))</f>
        <v>20.52</v>
      </c>
      <c r="J938" s="18">
        <f>IF($C938&lt;&gt;"",$G938*INDEX(ΣυνδΑθρ!$D$2:$D$96,$F938,1)/INDEX(ΣυνδΑθρ!$J$2:$J$96,$F938,1),IF($D938&lt;&gt;"",$G938*INDEX(Υλικά!$I$3:$I$130,$F938,1)/INDEX(Υλικά!$E$3:$E$130,$F938,1),0))</f>
        <v>0.27</v>
      </c>
      <c r="K938" s="16">
        <f>$H938*Ref!$B$2</f>
        <v>3.9600000000000004</v>
      </c>
      <c r="L938" s="17">
        <f>$I938*Ref!$B$3</f>
        <v>82.08</v>
      </c>
      <c r="M938" s="18">
        <f>$J938*Ref!$B$4</f>
        <v>2.4300000000000002</v>
      </c>
      <c r="N938" s="18">
        <f>IF($C938&lt;&gt;"",0,IF($D938&lt;&gt;"",$G938*INDEX(Υλικά!$J$3:$J$130,$F938,1)/INDEX(Υλικά!$E$3:$E$130,$F938,1),0))</f>
        <v>0</v>
      </c>
      <c r="O938" s="19">
        <f t="shared" si="15"/>
        <v>88.47</v>
      </c>
      <c r="P938" s="3"/>
    </row>
    <row r="939" spans="1:16" x14ac:dyDescent="0.35">
      <c r="A939" s="15">
        <v>44268</v>
      </c>
      <c r="B939" s="7">
        <v>0.58333333333333337</v>
      </c>
      <c r="C939" s="3"/>
      <c r="D939" s="3" t="s">
        <v>80</v>
      </c>
      <c r="E939" s="3" t="str">
        <f>IF(C939&lt;&gt;"",INDEX(ΣυνδΑθρ!$I$2:$I$96,MATCH(C939,ΣυνδΑθρ!$A$2:$A$100,0),1),IF(D939&lt;&gt;"",INDEX(Υλικά!$D$3:$D$140,MATCH(D939,Υλικά!$B$3:$B$140,0),1),""))</f>
        <v>gr</v>
      </c>
      <c r="F939" s="10">
        <f>IF(C939&lt;&gt;"",MATCH($C939,ΣυνδΑθρ!$A$2:$A$100,0),IF(D939&lt;&gt;"",MATCH($D939,Υλικά!$B$3:$B$130,0),0))</f>
        <v>32</v>
      </c>
      <c r="G939" s="3">
        <v>140</v>
      </c>
      <c r="H939" s="16">
        <f>IF($C939&lt;&gt;"",$G939*INDEX(ΣυνδΑθρ!$B$2:$B$96,$F939,1)/INDEX(ΣυνδΑθρ!$J$2:$J$96,$F939,1),IF($D939&lt;&gt;"",$G939*INDEX(Υλικά!$G$3:$G$130,$F939,1)/INDEX(Υλικά!$E$3:$E$130,$F939,1),0))</f>
        <v>43.4</v>
      </c>
      <c r="I939" s="17">
        <f>IF($C939&lt;&gt;"",$G939*INDEX(ΣυνδΑθρ!$C$2:$C$100,$F939,1)/INDEX(ΣυνδΑθρ!$J$2:$J$96,$F939,1),IF($D939&lt;&gt;"",$G939*INDEX(Υλικά!$H$3:$H$130,$F939,1)/INDEX(Υλικά!$E$3:$E$130,$F939,1),0))</f>
        <v>0</v>
      </c>
      <c r="J939" s="18">
        <f>IF($C939&lt;&gt;"",$G939*INDEX(ΣυνδΑθρ!$D$2:$D$96,$F939,1)/INDEX(ΣυνδΑθρ!$J$2:$J$96,$F939,1),IF($D939&lt;&gt;"",$G939*INDEX(Υλικά!$I$3:$I$130,$F939,1)/INDEX(Υλικά!$E$3:$E$130,$F939,1),0))</f>
        <v>5.04</v>
      </c>
      <c r="K939" s="16">
        <f>$H939*Ref!$B$2</f>
        <v>173.6</v>
      </c>
      <c r="L939" s="17">
        <f>$I939*Ref!$B$3</f>
        <v>0</v>
      </c>
      <c r="M939" s="18">
        <f>$J939*Ref!$B$4</f>
        <v>45.36</v>
      </c>
      <c r="N939" s="18">
        <f>IF($C939&lt;&gt;"",0,IF($D939&lt;&gt;"",$G939*INDEX(Υλικά!$J$3:$J$130,$F939,1)/INDEX(Υλικά!$E$3:$E$130,$F939,1),0))</f>
        <v>0</v>
      </c>
      <c r="O939" s="19">
        <f t="shared" si="15"/>
        <v>218.95999999999998</v>
      </c>
      <c r="P939" s="3"/>
    </row>
    <row r="940" spans="1:16" x14ac:dyDescent="0.35">
      <c r="A940" s="15">
        <v>44268</v>
      </c>
      <c r="B940" s="7">
        <v>0.58333333333333337</v>
      </c>
      <c r="C940" s="3"/>
      <c r="D940" s="3" t="s">
        <v>128</v>
      </c>
      <c r="E940" s="3" t="str">
        <f>IF(C940&lt;&gt;"",INDEX(ΣυνδΑθρ!$I$2:$I$96,MATCH(C940,ΣυνδΑθρ!$A$2:$A$100,0),1),IF(D940&lt;&gt;"",INDEX(Υλικά!$D$3:$D$140,MATCH(D940,Υλικά!$B$3:$B$140,0),1),""))</f>
        <v>gr</v>
      </c>
      <c r="F940" s="10">
        <f>IF(C940&lt;&gt;"",MATCH($C940,ΣυνδΑθρ!$A$2:$A$100,0),IF(D940&lt;&gt;"",MATCH($D940,Υλικά!$B$3:$B$130,0),0))</f>
        <v>50</v>
      </c>
      <c r="G940" s="3">
        <v>120</v>
      </c>
      <c r="H940" s="16">
        <f>IF($C940&lt;&gt;"",$G940*INDEX(ΣυνδΑθρ!$B$2:$B$96,$F940,1)/INDEX(ΣυνδΑθρ!$J$2:$J$96,$F940,1),IF($D940&lt;&gt;"",$G940*INDEX(Υλικά!$G$3:$G$130,$F940,1)/INDEX(Υλικά!$E$3:$E$130,$F940,1),0))</f>
        <v>2.4</v>
      </c>
      <c r="I940" s="17">
        <f>IF($C940&lt;&gt;"",$G940*INDEX(ΣυνδΑθρ!$C$2:$C$100,$F940,1)/INDEX(ΣυνδΑθρ!$J$2:$J$96,$F940,1),IF($D940&lt;&gt;"",$G940*INDEX(Υλικά!$H$3:$H$130,$F940,1)/INDEX(Υλικά!$E$3:$E$130,$F940,1),0))</f>
        <v>20.399999999999999</v>
      </c>
      <c r="J940" s="18">
        <f>IF($C940&lt;&gt;"",$G940*INDEX(ΣυνδΑθρ!$D$2:$D$96,$F940,1)/INDEX(ΣυνδΑθρ!$J$2:$J$96,$F940,1),IF($D940&lt;&gt;"",$G940*INDEX(Υλικά!$I$3:$I$130,$F940,1)/INDEX(Υλικά!$E$3:$E$130,$F940,1),0))</f>
        <v>0</v>
      </c>
      <c r="K940" s="16">
        <f>$H940*Ref!$B$2</f>
        <v>9.6</v>
      </c>
      <c r="L940" s="17">
        <f>$I940*Ref!$B$3</f>
        <v>81.599999999999994</v>
      </c>
      <c r="M940" s="18">
        <f>$J940*Ref!$B$4</f>
        <v>0</v>
      </c>
      <c r="N940" s="18">
        <f>IF($C940&lt;&gt;"",0,IF($D940&lt;&gt;"",$G940*INDEX(Υλικά!$J$3:$J$130,$F940,1)/INDEX(Υλικά!$E$3:$E$130,$F940,1),0))</f>
        <v>0</v>
      </c>
      <c r="O940" s="19">
        <f t="shared" si="15"/>
        <v>91.199999999999989</v>
      </c>
      <c r="P940" s="3"/>
    </row>
    <row r="941" spans="1:16" x14ac:dyDescent="0.35">
      <c r="A941" s="15">
        <v>44268</v>
      </c>
      <c r="B941" s="7">
        <v>0.58333333333333337</v>
      </c>
      <c r="C941" s="3"/>
      <c r="D941" s="3" t="s">
        <v>42</v>
      </c>
      <c r="E941" s="3" t="str">
        <f>IF(C941&lt;&gt;"",INDEX(ΣυνδΑθρ!$I$2:$I$96,MATCH(C941,ΣυνδΑθρ!$A$2:$A$100,0),1),IF(D941&lt;&gt;"",INDEX(Υλικά!$D$3:$D$140,MATCH(D941,Υλικά!$B$3:$B$140,0),1),""))</f>
        <v>gr</v>
      </c>
      <c r="F941" s="10">
        <f>IF(C941&lt;&gt;"",MATCH($C941,ΣυνδΑθρ!$A$2:$A$100,0),IF(D941&lt;&gt;"",MATCH($D941,Υλικά!$B$3:$B$130,0),0))</f>
        <v>16</v>
      </c>
      <c r="G941" s="3">
        <v>100</v>
      </c>
      <c r="H941" s="16">
        <f>IF($C941&lt;&gt;"",$G941*INDEX(ΣυνδΑθρ!$B$2:$B$96,$F941,1)/INDEX(ΣυνδΑθρ!$J$2:$J$96,$F941,1),IF($D941&lt;&gt;"",$G941*INDEX(Υλικά!$G$3:$G$130,$F941,1)/INDEX(Υλικά!$E$3:$E$130,$F941,1),0))</f>
        <v>0.9</v>
      </c>
      <c r="I941" s="17">
        <f>IF($C941&lt;&gt;"",$G941*INDEX(ΣυνδΑθρ!$C$2:$C$100,$F941,1)/INDEX(ΣυνδΑθρ!$J$2:$J$96,$F941,1),IF($D941&lt;&gt;"",$G941*INDEX(Υλικά!$H$3:$H$130,$F941,1)/INDEX(Υλικά!$E$3:$E$130,$F941,1),0))</f>
        <v>3.9</v>
      </c>
      <c r="J941" s="18">
        <f>IF($C941&lt;&gt;"",$G941*INDEX(ΣυνδΑθρ!$D$2:$D$96,$F941,1)/INDEX(ΣυνδΑθρ!$J$2:$J$96,$F941,1),IF($D941&lt;&gt;"",$G941*INDEX(Υλικά!$I$3:$I$130,$F941,1)/INDEX(Υλικά!$E$3:$E$130,$F941,1),0))</f>
        <v>0.2</v>
      </c>
      <c r="K941" s="16">
        <f>$H941*Ref!$B$2</f>
        <v>3.6</v>
      </c>
      <c r="L941" s="17">
        <f>$I941*Ref!$B$3</f>
        <v>15.6</v>
      </c>
      <c r="M941" s="18">
        <f>$J941*Ref!$B$4</f>
        <v>1.8</v>
      </c>
      <c r="N941" s="18">
        <f>IF($C941&lt;&gt;"",0,IF($D941&lt;&gt;"",$G941*INDEX(Υλικά!$J$3:$J$130,$F941,1)/INDEX(Υλικά!$E$3:$E$130,$F941,1),0))</f>
        <v>0</v>
      </c>
      <c r="O941" s="19">
        <f t="shared" si="15"/>
        <v>21</v>
      </c>
      <c r="P941" s="3"/>
    </row>
    <row r="942" spans="1:16" x14ac:dyDescent="0.35">
      <c r="A942" s="15">
        <v>44268</v>
      </c>
      <c r="B942" s="7">
        <v>0.625</v>
      </c>
      <c r="C942" s="3" t="s">
        <v>216</v>
      </c>
      <c r="D942" s="3"/>
      <c r="E942" s="3" t="str">
        <f>IF(C942&lt;&gt;"",INDEX(ΣυνδΑθρ!$I$2:$I$96,MATCH(C942,ΣυνδΑθρ!$A$2:$A$100,0),1),IF(D942&lt;&gt;"",INDEX(Υλικά!$D$3:$D$140,MATCH(D942,Υλικά!$B$3:$B$140,0),1),""))</f>
        <v>gr</v>
      </c>
      <c r="F942" s="10">
        <f>IF(C942&lt;&gt;"",MATCH($C942,ΣυνδΑθρ!$A$2:$A$100,0),IF(D942&lt;&gt;"",MATCH($D942,Υλικά!$B$3:$B$130,0),0))</f>
        <v>36</v>
      </c>
      <c r="G942" s="3">
        <v>100</v>
      </c>
      <c r="H942" s="16">
        <f>IF($C942&lt;&gt;"",$G942*INDEX(ΣυνδΑθρ!$B$2:$B$96,$F942,1)/INDEX(ΣυνδΑθρ!$J$2:$J$96,$F942,1),IF($D942&lt;&gt;"",$G942*INDEX(Υλικά!$G$3:$G$130,$F942,1)/INDEX(Υλικά!$E$3:$E$130,$F942,1),0))</f>
        <v>8.3852380952380958</v>
      </c>
      <c r="I942" s="17">
        <f>IF($C942&lt;&gt;"",$G942*INDEX(ΣυνδΑθρ!$C$2:$C$100,$F942,1)/INDEX(ΣυνδΑθρ!$J$2:$J$96,$F942,1),IF($D942&lt;&gt;"",$G942*INDEX(Υλικά!$H$3:$H$130,$F942,1)/INDEX(Υλικά!$E$3:$E$130,$F942,1),0))</f>
        <v>37.686190476190482</v>
      </c>
      <c r="J942" s="18">
        <f>IF($C942&lt;&gt;"",$G942*INDEX(ΣυνδΑθρ!$D$2:$D$96,$F942,1)/INDEX(ΣυνδΑθρ!$J$2:$J$96,$F942,1),IF($D942&lt;&gt;"",$G942*INDEX(Υλικά!$I$3:$I$130,$F942,1)/INDEX(Υλικά!$E$3:$E$130,$F942,1),0))</f>
        <v>8.4371428571428577</v>
      </c>
      <c r="K942" s="16">
        <f>$H942*Ref!$B$2</f>
        <v>33.540952380952383</v>
      </c>
      <c r="L942" s="17">
        <f>$I942*Ref!$B$3</f>
        <v>150.74476190476193</v>
      </c>
      <c r="M942" s="18">
        <f>$J942*Ref!$B$4</f>
        <v>75.934285714285721</v>
      </c>
      <c r="N942" s="18">
        <f>IF($C942&lt;&gt;"",0,IF($D942&lt;&gt;"",$G942*INDEX(Υλικά!$J$3:$J$130,$F942,1)/INDEX(Υλικά!$E$3:$E$130,$F942,1),0))</f>
        <v>0</v>
      </c>
      <c r="O942" s="19">
        <f t="shared" si="15"/>
        <v>260.22000000000003</v>
      </c>
      <c r="P942" s="3"/>
    </row>
    <row r="943" spans="1:16" x14ac:dyDescent="0.35">
      <c r="A943" s="15">
        <v>44268</v>
      </c>
      <c r="B943" s="7">
        <v>0.75</v>
      </c>
      <c r="C943" s="3"/>
      <c r="D943" s="3" t="s">
        <v>14</v>
      </c>
      <c r="E943" s="3" t="str">
        <f>IF(C943&lt;&gt;"",INDEX(ΣυνδΑθρ!$I$2:$I$96,MATCH(C943,ΣυνδΑθρ!$A$2:$A$100,0),1),IF(D943&lt;&gt;"",INDEX(Υλικά!$D$3:$D$140,MATCH(D943,Υλικά!$B$3:$B$140,0),1),""))</f>
        <v>slc</v>
      </c>
      <c r="F943" s="10">
        <f>IF(C943&lt;&gt;"",MATCH($C943,ΣυνδΑθρ!$A$2:$A$100,0),IF(D943&lt;&gt;"",MATCH($D943,Υλικά!$B$3:$B$130,0),0))</f>
        <v>7</v>
      </c>
      <c r="G943" s="3">
        <v>1</v>
      </c>
      <c r="H943" s="16">
        <f>IF($C943&lt;&gt;"",$G943*INDEX(ΣυνδΑθρ!$B$2:$B$96,$F943,1)/INDEX(ΣυνδΑθρ!$J$2:$J$96,$F943,1),IF($D943&lt;&gt;"",$G943*INDEX(Υλικά!$G$3:$G$130,$F943,1)/INDEX(Υλικά!$E$3:$E$130,$F943,1),0))</f>
        <v>2.8</v>
      </c>
      <c r="I943" s="17">
        <f>IF($C943&lt;&gt;"",$G943*INDEX(ΣυνδΑθρ!$C$2:$C$100,$F943,1)/INDEX(ΣυνδΑθρ!$J$2:$J$96,$F943,1),IF($D943&lt;&gt;"",$G943*INDEX(Υλικά!$H$3:$H$130,$F943,1)/INDEX(Υλικά!$E$3:$E$130,$F943,1),0))</f>
        <v>0.8</v>
      </c>
      <c r="J943" s="18">
        <f>IF($C943&lt;&gt;"",$G943*INDEX(ΣυνδΑθρ!$D$2:$D$96,$F943,1)/INDEX(ΣυνδΑθρ!$J$2:$J$96,$F943,1),IF($D943&lt;&gt;"",$G943*INDEX(Υλικά!$I$3:$I$130,$F943,1)/INDEX(Υλικά!$E$3:$E$130,$F943,1),0))</f>
        <v>0.4</v>
      </c>
      <c r="K943" s="16">
        <f>$H943*Ref!$B$2</f>
        <v>11.2</v>
      </c>
      <c r="L943" s="17">
        <f>$I943*Ref!$B$3</f>
        <v>3.2</v>
      </c>
      <c r="M943" s="18">
        <f>$J943*Ref!$B$4</f>
        <v>3.6</v>
      </c>
      <c r="N943" s="18">
        <f>IF($C943&lt;&gt;"",0,IF($D943&lt;&gt;"",$G943*INDEX(Υλικά!$J$3:$J$130,$F943,1)/INDEX(Υλικά!$E$3:$E$130,$F943,1),0))</f>
        <v>0</v>
      </c>
      <c r="O943" s="19">
        <f t="shared" si="15"/>
        <v>18</v>
      </c>
      <c r="P943" s="3"/>
    </row>
    <row r="944" spans="1:16" x14ac:dyDescent="0.35">
      <c r="A944" s="15">
        <v>44268</v>
      </c>
      <c r="B944" s="7">
        <v>0.875</v>
      </c>
      <c r="C944" s="3"/>
      <c r="D944" s="3" t="s">
        <v>80</v>
      </c>
      <c r="E944" s="3" t="str">
        <f>IF(C944&lt;&gt;"",INDEX(ΣυνδΑθρ!$I$2:$I$96,MATCH(C944,ΣυνδΑθρ!$A$2:$A$100,0),1),IF(D944&lt;&gt;"",INDEX(Υλικά!$D$3:$D$140,MATCH(D944,Υλικά!$B$3:$B$140,0),1),""))</f>
        <v>gr</v>
      </c>
      <c r="F944" s="10">
        <f>IF(C944&lt;&gt;"",MATCH($C944,ΣυνδΑθρ!$A$2:$A$100,0),IF(D944&lt;&gt;"",MATCH($D944,Υλικά!$B$3:$B$130,0),0))</f>
        <v>32</v>
      </c>
      <c r="G944" s="3">
        <v>80</v>
      </c>
      <c r="H944" s="16">
        <f>IF($C944&lt;&gt;"",$G944*INDEX(ΣυνδΑθρ!$B$2:$B$96,$F944,1)/INDEX(ΣυνδΑθρ!$J$2:$J$96,$F944,1),IF($D944&lt;&gt;"",$G944*INDEX(Υλικά!$G$3:$G$130,$F944,1)/INDEX(Υλικά!$E$3:$E$130,$F944,1),0))</f>
        <v>24.8</v>
      </c>
      <c r="I944" s="17">
        <f>IF($C944&lt;&gt;"",$G944*INDEX(ΣυνδΑθρ!$C$2:$C$100,$F944,1)/INDEX(ΣυνδΑθρ!$J$2:$J$96,$F944,1),IF($D944&lt;&gt;"",$G944*INDEX(Υλικά!$H$3:$H$130,$F944,1)/INDEX(Υλικά!$E$3:$E$130,$F944,1),0))</f>
        <v>0</v>
      </c>
      <c r="J944" s="18">
        <f>IF($C944&lt;&gt;"",$G944*INDEX(ΣυνδΑθρ!$D$2:$D$96,$F944,1)/INDEX(ΣυνδΑθρ!$J$2:$J$96,$F944,1),IF($D944&lt;&gt;"",$G944*INDEX(Υλικά!$I$3:$I$130,$F944,1)/INDEX(Υλικά!$E$3:$E$130,$F944,1),0))</f>
        <v>2.88</v>
      </c>
      <c r="K944" s="16">
        <f>$H944*Ref!$B$2</f>
        <v>99.2</v>
      </c>
      <c r="L944" s="17">
        <f>$I944*Ref!$B$3</f>
        <v>0</v>
      </c>
      <c r="M944" s="18">
        <f>$J944*Ref!$B$4</f>
        <v>25.919999999999998</v>
      </c>
      <c r="N944" s="18">
        <f>IF($C944&lt;&gt;"",0,IF($D944&lt;&gt;"",$G944*INDEX(Υλικά!$J$3:$J$130,$F944,1)/INDEX(Υλικά!$E$3:$E$130,$F944,1),0))</f>
        <v>0</v>
      </c>
      <c r="O944" s="19">
        <f t="shared" si="15"/>
        <v>125.12</v>
      </c>
      <c r="P944" s="3"/>
    </row>
    <row r="945" spans="1:16" x14ac:dyDescent="0.35">
      <c r="A945" s="15">
        <v>44268</v>
      </c>
      <c r="B945" s="7">
        <v>0.875</v>
      </c>
      <c r="C945" s="3"/>
      <c r="D945" s="3" t="s">
        <v>128</v>
      </c>
      <c r="E945" s="3" t="str">
        <f>IF(C945&lt;&gt;"",INDEX(ΣυνδΑθρ!$I$2:$I$96,MATCH(C945,ΣυνδΑθρ!$A$2:$A$100,0),1),IF(D945&lt;&gt;"",INDEX(Υλικά!$D$3:$D$140,MATCH(D945,Υλικά!$B$3:$B$140,0),1),""))</f>
        <v>gr</v>
      </c>
      <c r="F945" s="10">
        <f>IF(C945&lt;&gt;"",MATCH($C945,ΣυνδΑθρ!$A$2:$A$100,0),IF(D945&lt;&gt;"",MATCH($D945,Υλικά!$B$3:$B$130,0),0))</f>
        <v>50</v>
      </c>
      <c r="G945" s="3">
        <v>100</v>
      </c>
      <c r="H945" s="16">
        <f>IF($C945&lt;&gt;"",$G945*INDEX(ΣυνδΑθρ!$B$2:$B$96,$F945,1)/INDEX(ΣυνδΑθρ!$J$2:$J$96,$F945,1),IF($D945&lt;&gt;"",$G945*INDEX(Υλικά!$G$3:$G$130,$F945,1)/INDEX(Υλικά!$E$3:$E$130,$F945,1),0))</f>
        <v>2</v>
      </c>
      <c r="I945" s="17">
        <f>IF($C945&lt;&gt;"",$G945*INDEX(ΣυνδΑθρ!$C$2:$C$100,$F945,1)/INDEX(ΣυνδΑθρ!$J$2:$J$96,$F945,1),IF($D945&lt;&gt;"",$G945*INDEX(Υλικά!$H$3:$H$130,$F945,1)/INDEX(Υλικά!$E$3:$E$130,$F945,1),0))</f>
        <v>17</v>
      </c>
      <c r="J945" s="18">
        <f>IF($C945&lt;&gt;"",$G945*INDEX(ΣυνδΑθρ!$D$2:$D$96,$F945,1)/INDEX(ΣυνδΑθρ!$J$2:$J$96,$F945,1),IF($D945&lt;&gt;"",$G945*INDEX(Υλικά!$I$3:$I$130,$F945,1)/INDEX(Υλικά!$E$3:$E$130,$F945,1),0))</f>
        <v>0</v>
      </c>
      <c r="K945" s="16">
        <f>$H945*Ref!$B$2</f>
        <v>8</v>
      </c>
      <c r="L945" s="17">
        <f>$I945*Ref!$B$3</f>
        <v>68</v>
      </c>
      <c r="M945" s="18">
        <f>$J945*Ref!$B$4</f>
        <v>0</v>
      </c>
      <c r="N945" s="18">
        <f>IF($C945&lt;&gt;"",0,IF($D945&lt;&gt;"",$G945*INDEX(Υλικά!$J$3:$J$130,$F945,1)/INDEX(Υλικά!$E$3:$E$130,$F945,1),0))</f>
        <v>0</v>
      </c>
      <c r="O945" s="19">
        <f t="shared" si="15"/>
        <v>76</v>
      </c>
      <c r="P945" s="3"/>
    </row>
    <row r="946" spans="1:16" x14ac:dyDescent="0.35">
      <c r="A946" s="15">
        <v>44268</v>
      </c>
      <c r="B946" s="7">
        <v>0.875</v>
      </c>
      <c r="C946" s="3"/>
      <c r="D946" s="3" t="s">
        <v>8</v>
      </c>
      <c r="E946" s="3" t="str">
        <f>IF(C946&lt;&gt;"",INDEX(ΣυνδΑθρ!$I$2:$I$96,MATCH(C946,ΣυνδΑθρ!$A$2:$A$100,0),1),IF(D946&lt;&gt;"",INDEX(Υλικά!$D$3:$D$140,MATCH(D946,Υλικά!$B$3:$B$140,0),1),""))</f>
        <v>gr</v>
      </c>
      <c r="F946" s="10">
        <f>IF(C946&lt;&gt;"",MATCH($C946,ΣυνδΑθρ!$A$2:$A$100,0),IF(D946&lt;&gt;"",MATCH($D946,Υλικά!$B$3:$B$130,0),0))</f>
        <v>3</v>
      </c>
      <c r="G946" s="3">
        <v>5</v>
      </c>
      <c r="H946" s="16">
        <f>IF($C946&lt;&gt;"",$G946*INDEX(ΣυνδΑθρ!$B$2:$B$96,$F946,1)/INDEX(ΣυνδΑθρ!$J$2:$J$96,$F946,1),IF($D946&lt;&gt;"",$G946*INDEX(Υλικά!$G$3:$G$130,$F946,1)/INDEX(Υλικά!$E$3:$E$130,$F946,1),0))</f>
        <v>0</v>
      </c>
      <c r="I946" s="17">
        <f>IF($C946&lt;&gt;"",$G946*INDEX(ΣυνδΑθρ!$C$2:$C$100,$F946,1)/INDEX(ΣυνδΑθρ!$J$2:$J$96,$F946,1),IF($D946&lt;&gt;"",$G946*INDEX(Υλικά!$H$3:$H$130,$F946,1)/INDEX(Υλικά!$E$3:$E$130,$F946,1),0))</f>
        <v>0</v>
      </c>
      <c r="J946" s="18">
        <f>IF($C946&lt;&gt;"",$G946*INDEX(ΣυνδΑθρ!$D$2:$D$96,$F946,1)/INDEX(ΣυνδΑθρ!$J$2:$J$96,$F946,1),IF($D946&lt;&gt;"",$G946*INDEX(Υλικά!$I$3:$I$130,$F946,1)/INDEX(Υλικά!$E$3:$E$130,$F946,1),0))</f>
        <v>4.665</v>
      </c>
      <c r="K946" s="16">
        <f>$H946*Ref!$B$2</f>
        <v>0</v>
      </c>
      <c r="L946" s="17">
        <f>$I946*Ref!$B$3</f>
        <v>0</v>
      </c>
      <c r="M946" s="18">
        <f>$J946*Ref!$B$4</f>
        <v>41.984999999999999</v>
      </c>
      <c r="N946" s="18">
        <f>IF($C946&lt;&gt;"",0,IF($D946&lt;&gt;"",$G946*INDEX(Υλικά!$J$3:$J$130,$F946,1)/INDEX(Υλικά!$E$3:$E$130,$F946,1),0))</f>
        <v>0</v>
      </c>
      <c r="O946" s="19">
        <f t="shared" si="15"/>
        <v>41.984999999999999</v>
      </c>
      <c r="P946" s="3"/>
    </row>
    <row r="947" spans="1:16" x14ac:dyDescent="0.35">
      <c r="A947" s="15">
        <v>44268</v>
      </c>
      <c r="B947" s="7">
        <v>0.95833333333333337</v>
      </c>
      <c r="C947" s="3"/>
      <c r="D947" s="3" t="s">
        <v>187</v>
      </c>
      <c r="E947" s="3" t="str">
        <f>IF(C947&lt;&gt;"",INDEX(ΣυνδΑθρ!$I$2:$I$96,MATCH(C947,ΣυνδΑθρ!$A$2:$A$100,0),1),IF(D947&lt;&gt;"",INDEX(Υλικά!$D$3:$D$140,MATCH(D947,Υλικά!$B$3:$B$140,0),1),""))</f>
        <v>gr</v>
      </c>
      <c r="F947" s="10">
        <f>IF(C947&lt;&gt;"",MATCH($C947,ΣυνδΑθρ!$A$2:$A$100,0),IF(D947&lt;&gt;"",MATCH($D947,Υλικά!$B$3:$B$130,0),0))</f>
        <v>84</v>
      </c>
      <c r="G947" s="3">
        <v>150</v>
      </c>
      <c r="H947" s="16">
        <f>IF($C947&lt;&gt;"",$G947*INDEX(ΣυνδΑθρ!$B$2:$B$96,$F947,1)/INDEX(ΣυνδΑθρ!$J$2:$J$96,$F947,1),IF($D947&lt;&gt;"",$G947*INDEX(Υλικά!$G$3:$G$130,$F947,1)/INDEX(Υλικά!$E$3:$E$130,$F947,1),0))</f>
        <v>1.05</v>
      </c>
      <c r="I947" s="17">
        <f>IF($C947&lt;&gt;"",$G947*INDEX(ΣυνδΑθρ!$C$2:$C$100,$F947,1)/INDEX(ΣυνδΑθρ!$J$2:$J$96,$F947,1),IF($D947&lt;&gt;"",$G947*INDEX(Υλικά!$H$3:$H$130,$F947,1)/INDEX(Υλικά!$E$3:$E$130,$F947,1),0))</f>
        <v>18</v>
      </c>
      <c r="J947" s="18">
        <f>IF($C947&lt;&gt;"",$G947*INDEX(ΣυνδΑθρ!$D$2:$D$96,$F947,1)/INDEX(ΣυνδΑθρ!$J$2:$J$96,$F947,1),IF($D947&lt;&gt;"",$G947*INDEX(Υλικά!$I$3:$I$130,$F947,1)/INDEX(Υλικά!$E$3:$E$130,$F947,1),0))</f>
        <v>0.3</v>
      </c>
      <c r="K947" s="16">
        <f>$H947*Ref!$B$2</f>
        <v>4.2</v>
      </c>
      <c r="L947" s="17">
        <f>$I947*Ref!$B$3</f>
        <v>72</v>
      </c>
      <c r="M947" s="18">
        <f>$J947*Ref!$B$4</f>
        <v>2.6999999999999997</v>
      </c>
      <c r="N947" s="18">
        <f>IF($C947&lt;&gt;"",0,IF($D947&lt;&gt;"",$G947*INDEX(Υλικά!$J$3:$J$130,$F947,1)/INDEX(Υλικά!$E$3:$E$130,$F947,1),0))</f>
        <v>0</v>
      </c>
      <c r="O947" s="19">
        <f t="shared" si="15"/>
        <v>78.900000000000006</v>
      </c>
      <c r="P947" s="3"/>
    </row>
    <row r="948" spans="1:16" x14ac:dyDescent="0.35">
      <c r="A948" s="15">
        <v>44269</v>
      </c>
      <c r="B948" s="7">
        <v>0.33333333333333331</v>
      </c>
      <c r="C948" s="3"/>
      <c r="D948" s="3" t="s">
        <v>58</v>
      </c>
      <c r="E948" s="3" t="str">
        <f>IF(C948&lt;&gt;"",INDEX(ΣυνδΑθρ!$I$2:$I$96,MATCH(C948,ΣυνδΑθρ!$A$2:$A$100,0),1),IF(D948&lt;&gt;"",INDEX(Υλικά!$D$3:$D$140,MATCH(D948,Υλικά!$B$3:$B$140,0),1),""))</f>
        <v>gr</v>
      </c>
      <c r="F948" s="10">
        <f>IF(C948&lt;&gt;"",MATCH($C948,ΣυνδΑθρ!$A$2:$A$100,0),IF(D948&lt;&gt;"",MATCH($D948,Υλικά!$B$3:$B$130,0),0))</f>
        <v>12</v>
      </c>
      <c r="G948" s="3">
        <v>250</v>
      </c>
      <c r="H948" s="16">
        <f>IF($C948&lt;&gt;"",$G948*INDEX(ΣυνδΑθρ!$B$2:$B$96,$F948,1)/INDEX(ΣυνδΑθρ!$J$2:$J$96,$F948,1),IF($D948&lt;&gt;"",$G948*INDEX(Υλικά!$G$3:$G$130,$F948,1)/INDEX(Υλικά!$E$3:$E$130,$F948,1),0))</f>
        <v>8.25</v>
      </c>
      <c r="I948" s="17">
        <f>IF($C948&lt;&gt;"",$G948*INDEX(ΣυνδΑθρ!$C$2:$C$100,$F948,1)/INDEX(ΣυνδΑθρ!$J$2:$J$96,$F948,1),IF($D948&lt;&gt;"",$G948*INDEX(Υλικά!$H$3:$H$130,$F948,1)/INDEX(Υλικά!$E$3:$E$130,$F948,1),0))</f>
        <v>11.75</v>
      </c>
      <c r="J948" s="18">
        <f>IF($C948&lt;&gt;"",$G948*INDEX(ΣυνδΑθρ!$D$2:$D$96,$F948,1)/INDEX(ΣυνδΑθρ!$J$2:$J$96,$F948,1),IF($D948&lt;&gt;"",$G948*INDEX(Υλικά!$I$3:$I$130,$F948,1)/INDEX(Υλικά!$E$3:$E$130,$F948,1),0))</f>
        <v>3.75</v>
      </c>
      <c r="K948" s="16">
        <f>$H948*Ref!$B$2</f>
        <v>33</v>
      </c>
      <c r="L948" s="17">
        <f>$I948*Ref!$B$3</f>
        <v>47</v>
      </c>
      <c r="M948" s="18">
        <f>$J948*Ref!$B$4</f>
        <v>33.75</v>
      </c>
      <c r="N948" s="18">
        <f>IF($C948&lt;&gt;"",0,IF($D948&lt;&gt;"",$G948*INDEX(Υλικά!$J$3:$J$130,$F948,1)/INDEX(Υλικά!$E$3:$E$130,$F948,1),0))</f>
        <v>0</v>
      </c>
      <c r="O948" s="19">
        <f t="shared" si="15"/>
        <v>113.75</v>
      </c>
      <c r="P948" s="3"/>
    </row>
    <row r="949" spans="1:16" x14ac:dyDescent="0.35">
      <c r="A949" s="15">
        <v>44269</v>
      </c>
      <c r="B949" s="7">
        <v>0.33333333333333331</v>
      </c>
      <c r="C949" s="3" t="s">
        <v>166</v>
      </c>
      <c r="D949" s="3"/>
      <c r="E949" s="3" t="str">
        <f>IF(C949&lt;&gt;"",INDEX(ΣυνδΑθρ!$I$2:$I$96,MATCH(C949,ΣυνδΑθρ!$A$2:$A$100,0),1),IF(D949&lt;&gt;"",INDEX(Υλικά!$D$3:$D$140,MATCH(D949,Υλικά!$B$3:$B$140,0),1),""))</f>
        <v>gr</v>
      </c>
      <c r="F949" s="10">
        <f>IF(C949&lt;&gt;"",MATCH($C949,ΣυνδΑθρ!$A$2:$A$100,0),IF(D949&lt;&gt;"",MATCH($D949,Υλικά!$B$3:$B$130,0),0))</f>
        <v>19</v>
      </c>
      <c r="G949" s="3">
        <v>90</v>
      </c>
      <c r="H949" s="16">
        <f>IF($C949&lt;&gt;"",$G949*INDEX(ΣυνδΑθρ!$B$2:$B$96,$F949,1)/INDEX(ΣυνδΑθρ!$J$2:$J$96,$F949,1),IF($D949&lt;&gt;"",$G949*INDEX(Υλικά!$G$3:$G$130,$F949,1)/INDEX(Υλικά!$E$3:$E$130,$F949,1),0))</f>
        <v>6.5764285714285711</v>
      </c>
      <c r="I949" s="17">
        <f>IF($C949&lt;&gt;"",$G949*INDEX(ΣυνδΑθρ!$C$2:$C$100,$F949,1)/INDEX(ΣυνδΑθρ!$J$2:$J$96,$F949,1),IF($D949&lt;&gt;"",$G949*INDEX(Υλικά!$H$3:$H$130,$F949,1)/INDEX(Υλικά!$E$3:$E$130,$F949,1),0))</f>
        <v>41.849999999999994</v>
      </c>
      <c r="J949" s="18">
        <f>IF($C949&lt;&gt;"",$G949*INDEX(ΣυνδΑθρ!$D$2:$D$96,$F949,1)/INDEX(ΣυνδΑθρ!$J$2:$J$96,$F949,1),IF($D949&lt;&gt;"",$G949*INDEX(Υλικά!$I$3:$I$130,$F949,1)/INDEX(Υλικά!$E$3:$E$130,$F949,1),0))</f>
        <v>0.75214285714285722</v>
      </c>
      <c r="K949" s="16">
        <f>$H949*Ref!$B$2</f>
        <v>26.305714285714284</v>
      </c>
      <c r="L949" s="17">
        <f>$I949*Ref!$B$3</f>
        <v>167.39999999999998</v>
      </c>
      <c r="M949" s="18">
        <f>$J949*Ref!$B$4</f>
        <v>6.769285714285715</v>
      </c>
      <c r="N949" s="18">
        <f>IF($C949&lt;&gt;"",0,IF($D949&lt;&gt;"",$G949*INDEX(Υλικά!$J$3:$J$130,$F949,1)/INDEX(Υλικά!$E$3:$E$130,$F949,1),0))</f>
        <v>0</v>
      </c>
      <c r="O949" s="19">
        <f t="shared" si="15"/>
        <v>200.47499999999997</v>
      </c>
      <c r="P949" s="3"/>
    </row>
    <row r="950" spans="1:16" x14ac:dyDescent="0.35">
      <c r="A950" s="15">
        <v>44269</v>
      </c>
      <c r="B950" s="7">
        <v>0.33333333333333298</v>
      </c>
      <c r="C950" s="3"/>
      <c r="D950" s="3" t="s">
        <v>229</v>
      </c>
      <c r="E950" s="3" t="str">
        <f>IF(C950&lt;&gt;"",INDEX(ΣυνδΑθρ!$I$2:$I$96,MATCH(C950,ΣυνδΑθρ!$A$2:$A$100,0),1),IF(D950&lt;&gt;"",INDEX(Υλικά!$D$3:$D$140,MATCH(D950,Υλικά!$B$3:$B$140,0),1),""))</f>
        <v>gr</v>
      </c>
      <c r="F950" s="10">
        <f>IF(C950&lt;&gt;"",MATCH($C950,ΣυνδΑθρ!$A$2:$A$100,0),IF(D950&lt;&gt;"",MATCH($D950,Υλικά!$B$3:$B$130,0),0))</f>
        <v>104</v>
      </c>
      <c r="G950" s="3">
        <v>80</v>
      </c>
      <c r="H950" s="16">
        <f>IF($C950&lt;&gt;"",$G950*INDEX(ΣυνδΑθρ!$B$2:$B$96,$F950,1)/INDEX(ΣυνδΑθρ!$J$2:$J$96,$F950,1),IF($D950&lt;&gt;"",$G950*INDEX(Υλικά!$G$3:$G$130,$F950,1)/INDEX(Υλικά!$E$3:$E$130,$F950,1),0))</f>
        <v>16.8</v>
      </c>
      <c r="I950" s="17">
        <f>IF($C950&lt;&gt;"",$G950*INDEX(ΣυνδΑθρ!$C$2:$C$100,$F950,1)/INDEX(ΣυνδΑθρ!$J$2:$J$96,$F950,1),IF($D950&lt;&gt;"",$G950*INDEX(Υλικά!$H$3:$H$130,$F950,1)/INDEX(Υλικά!$E$3:$E$130,$F950,1),0))</f>
        <v>0.8</v>
      </c>
      <c r="J950" s="18">
        <f>IF($C950&lt;&gt;"",$G950*INDEX(ΣυνδΑθρ!$D$2:$D$96,$F950,1)/INDEX(ΣυνδΑθρ!$J$2:$J$96,$F950,1),IF($D950&lt;&gt;"",$G950*INDEX(Υλικά!$I$3:$I$130,$F950,1)/INDEX(Υλικά!$E$3:$E$130,$F950,1),0))</f>
        <v>1.6</v>
      </c>
      <c r="K950" s="16">
        <f>$H950*Ref!$B$2</f>
        <v>67.2</v>
      </c>
      <c r="L950" s="17">
        <f>$I950*Ref!$B$3</f>
        <v>3.2</v>
      </c>
      <c r="M950" s="18">
        <f>$J950*Ref!$B$4</f>
        <v>14.4</v>
      </c>
      <c r="N950" s="18">
        <f>IF($C950&lt;&gt;"",0,IF($D950&lt;&gt;"",$G950*INDEX(Υλικά!$J$3:$J$130,$F950,1)/INDEX(Υλικά!$E$3:$E$130,$F950,1),0))</f>
        <v>0</v>
      </c>
      <c r="O950" s="19">
        <f t="shared" si="15"/>
        <v>84.800000000000011</v>
      </c>
      <c r="P950" s="3"/>
    </row>
    <row r="951" spans="1:16" x14ac:dyDescent="0.35">
      <c r="A951" s="15">
        <v>44269</v>
      </c>
      <c r="B951" s="7">
        <v>0.57291666666666663</v>
      </c>
      <c r="C951" s="3"/>
      <c r="D951" s="3" t="s">
        <v>80</v>
      </c>
      <c r="E951" s="3" t="str">
        <f>IF(C951&lt;&gt;"",INDEX(ΣυνδΑθρ!$I$2:$I$96,MATCH(C951,ΣυνδΑθρ!$A$2:$A$100,0),1),IF(D951&lt;&gt;"",INDEX(Υλικά!$D$3:$D$140,MATCH(D951,Υλικά!$B$3:$B$140,0),1),""))</f>
        <v>gr</v>
      </c>
      <c r="F951" s="10">
        <f>IF(C951&lt;&gt;"",MATCH($C951,ΣυνδΑθρ!$A$2:$A$100,0),IF(D951&lt;&gt;"",MATCH($D951,Υλικά!$B$3:$B$130,0),0))</f>
        <v>32</v>
      </c>
      <c r="G951" s="3">
        <v>110</v>
      </c>
      <c r="H951" s="16">
        <f>IF($C951&lt;&gt;"",$G951*INDEX(ΣυνδΑθρ!$B$2:$B$96,$F951,1)/INDEX(ΣυνδΑθρ!$J$2:$J$96,$F951,1),IF($D951&lt;&gt;"",$G951*INDEX(Υλικά!$G$3:$G$130,$F951,1)/INDEX(Υλικά!$E$3:$E$130,$F951,1),0))</f>
        <v>34.1</v>
      </c>
      <c r="I951" s="17">
        <f>IF($C951&lt;&gt;"",$G951*INDEX(ΣυνδΑθρ!$C$2:$C$100,$F951,1)/INDEX(ΣυνδΑθρ!$J$2:$J$96,$F951,1),IF($D951&lt;&gt;"",$G951*INDEX(Υλικά!$H$3:$H$130,$F951,1)/INDEX(Υλικά!$E$3:$E$130,$F951,1),0))</f>
        <v>0</v>
      </c>
      <c r="J951" s="18">
        <f>IF($C951&lt;&gt;"",$G951*INDEX(ΣυνδΑθρ!$D$2:$D$96,$F951,1)/INDEX(ΣυνδΑθρ!$J$2:$J$96,$F951,1),IF($D951&lt;&gt;"",$G951*INDEX(Υλικά!$I$3:$I$130,$F951,1)/INDEX(Υλικά!$E$3:$E$130,$F951,1),0))</f>
        <v>3.96</v>
      </c>
      <c r="K951" s="16">
        <f>$H951*Ref!$B$2</f>
        <v>136.4</v>
      </c>
      <c r="L951" s="17">
        <f>$I951*Ref!$B$3</f>
        <v>0</v>
      </c>
      <c r="M951" s="18">
        <f>$J951*Ref!$B$4</f>
        <v>35.64</v>
      </c>
      <c r="N951" s="18">
        <f>IF($C951&lt;&gt;"",0,IF($D951&lt;&gt;"",$G951*INDEX(Υλικά!$J$3:$J$130,$F951,1)/INDEX(Υλικά!$E$3:$E$130,$F951,1),0))</f>
        <v>0</v>
      </c>
      <c r="O951" s="19">
        <f t="shared" si="15"/>
        <v>172.04000000000002</v>
      </c>
      <c r="P951" s="3"/>
    </row>
    <row r="952" spans="1:16" x14ac:dyDescent="0.35">
      <c r="A952" s="15">
        <v>44269</v>
      </c>
      <c r="B952" s="7">
        <v>0.57291666666666663</v>
      </c>
      <c r="C952" s="3"/>
      <c r="D952" s="3" t="s">
        <v>128</v>
      </c>
      <c r="E952" s="3" t="str">
        <f>IF(C952&lt;&gt;"",INDEX(ΣυνδΑθρ!$I$2:$I$96,MATCH(C952,ΣυνδΑθρ!$A$2:$A$100,0),1),IF(D952&lt;&gt;"",INDEX(Υλικά!$D$3:$D$140,MATCH(D952,Υλικά!$B$3:$B$140,0),1),""))</f>
        <v>gr</v>
      </c>
      <c r="F952" s="10">
        <f>IF(C952&lt;&gt;"",MATCH($C952,ΣυνδΑθρ!$A$2:$A$100,0),IF(D952&lt;&gt;"",MATCH($D952,Υλικά!$B$3:$B$130,0),0))</f>
        <v>50</v>
      </c>
      <c r="G952" s="3">
        <v>130</v>
      </c>
      <c r="H952" s="16">
        <f>IF($C952&lt;&gt;"",$G952*INDEX(ΣυνδΑθρ!$B$2:$B$96,$F952,1)/INDEX(ΣυνδΑθρ!$J$2:$J$96,$F952,1),IF($D952&lt;&gt;"",$G952*INDEX(Υλικά!$G$3:$G$130,$F952,1)/INDEX(Υλικά!$E$3:$E$130,$F952,1),0))</f>
        <v>2.6</v>
      </c>
      <c r="I952" s="17">
        <f>IF($C952&lt;&gt;"",$G952*INDEX(ΣυνδΑθρ!$C$2:$C$100,$F952,1)/INDEX(ΣυνδΑθρ!$J$2:$J$96,$F952,1),IF($D952&lt;&gt;"",$G952*INDEX(Υλικά!$H$3:$H$130,$F952,1)/INDEX(Υλικά!$E$3:$E$130,$F952,1),0))</f>
        <v>22.1</v>
      </c>
      <c r="J952" s="18">
        <f>IF($C952&lt;&gt;"",$G952*INDEX(ΣυνδΑθρ!$D$2:$D$96,$F952,1)/INDEX(ΣυνδΑθρ!$J$2:$J$96,$F952,1),IF($D952&lt;&gt;"",$G952*INDEX(Υλικά!$I$3:$I$130,$F952,1)/INDEX(Υλικά!$E$3:$E$130,$F952,1),0))</f>
        <v>0</v>
      </c>
      <c r="K952" s="16">
        <f>$H952*Ref!$B$2</f>
        <v>10.4</v>
      </c>
      <c r="L952" s="17">
        <f>$I952*Ref!$B$3</f>
        <v>88.4</v>
      </c>
      <c r="M952" s="18">
        <f>$J952*Ref!$B$4</f>
        <v>0</v>
      </c>
      <c r="N952" s="18">
        <f>IF($C952&lt;&gt;"",0,IF($D952&lt;&gt;"",$G952*INDEX(Υλικά!$J$3:$J$130,$F952,1)/INDEX(Υλικά!$E$3:$E$130,$F952,1),0))</f>
        <v>0</v>
      </c>
      <c r="O952" s="19">
        <f t="shared" si="15"/>
        <v>98.800000000000011</v>
      </c>
      <c r="P952" s="3"/>
    </row>
    <row r="953" spans="1:16" x14ac:dyDescent="0.35">
      <c r="A953" s="15">
        <v>44269</v>
      </c>
      <c r="B953" s="7">
        <v>0.57291666666666696</v>
      </c>
      <c r="C953" s="3"/>
      <c r="D953" s="3" t="s">
        <v>8</v>
      </c>
      <c r="E953" s="3" t="str">
        <f>IF(C953&lt;&gt;"",INDEX(ΣυνδΑθρ!$I$2:$I$96,MATCH(C953,ΣυνδΑθρ!$A$2:$A$100,0),1),IF(D953&lt;&gt;"",INDEX(Υλικά!$D$3:$D$140,MATCH(D953,Υλικά!$B$3:$B$140,0),1),""))</f>
        <v>gr</v>
      </c>
      <c r="F953" s="10">
        <f>IF(C953&lt;&gt;"",MATCH($C953,ΣυνδΑθρ!$A$2:$A$100,0),IF(D953&lt;&gt;"",MATCH($D953,Υλικά!$B$3:$B$130,0),0))</f>
        <v>3</v>
      </c>
      <c r="G953" s="3">
        <v>5</v>
      </c>
      <c r="H953" s="16">
        <f>IF($C953&lt;&gt;"",$G953*INDEX(ΣυνδΑθρ!$B$2:$B$96,$F953,1)/INDEX(ΣυνδΑθρ!$J$2:$J$96,$F953,1),IF($D953&lt;&gt;"",$G953*INDEX(Υλικά!$G$3:$G$130,$F953,1)/INDEX(Υλικά!$E$3:$E$130,$F953,1),0))</f>
        <v>0</v>
      </c>
      <c r="I953" s="17">
        <f>IF($C953&lt;&gt;"",$G953*INDEX(ΣυνδΑθρ!$C$2:$C$100,$F953,1)/INDEX(ΣυνδΑθρ!$J$2:$J$96,$F953,1),IF($D953&lt;&gt;"",$G953*INDEX(Υλικά!$H$3:$H$130,$F953,1)/INDEX(Υλικά!$E$3:$E$130,$F953,1),0))</f>
        <v>0</v>
      </c>
      <c r="J953" s="18">
        <f>IF($C953&lt;&gt;"",$G953*INDEX(ΣυνδΑθρ!$D$2:$D$96,$F953,1)/INDEX(ΣυνδΑθρ!$J$2:$J$96,$F953,1),IF($D953&lt;&gt;"",$G953*INDEX(Υλικά!$I$3:$I$130,$F953,1)/INDEX(Υλικά!$E$3:$E$130,$F953,1),0))</f>
        <v>4.665</v>
      </c>
      <c r="K953" s="16">
        <f>$H953*Ref!$B$2</f>
        <v>0</v>
      </c>
      <c r="L953" s="17">
        <f>$I953*Ref!$B$3</f>
        <v>0</v>
      </c>
      <c r="M953" s="18">
        <f>$J953*Ref!$B$4</f>
        <v>41.984999999999999</v>
      </c>
      <c r="N953" s="18">
        <f>IF($C953&lt;&gt;"",0,IF($D953&lt;&gt;"",$G953*INDEX(Υλικά!$J$3:$J$130,$F953,1)/INDEX(Υλικά!$E$3:$E$130,$F953,1),0))</f>
        <v>0</v>
      </c>
      <c r="O953" s="19">
        <f t="shared" si="15"/>
        <v>41.984999999999999</v>
      </c>
      <c r="P953" s="3"/>
    </row>
    <row r="954" spans="1:16" x14ac:dyDescent="0.35">
      <c r="A954" s="15">
        <v>44269</v>
      </c>
      <c r="B954" s="7">
        <v>0.57291666666666696</v>
      </c>
      <c r="C954" s="3"/>
      <c r="D954" s="3" t="s">
        <v>148</v>
      </c>
      <c r="E954" s="3" t="str">
        <f>IF(C954&lt;&gt;"",INDEX(ΣυνδΑθρ!$I$2:$I$96,MATCH(C954,ΣυνδΑθρ!$A$2:$A$100,0),1),IF(D954&lt;&gt;"",INDEX(Υλικά!$D$3:$D$140,MATCH(D954,Υλικά!$B$3:$B$140,0),1),""))</f>
        <v>gr</v>
      </c>
      <c r="F954" s="10">
        <f>IF(C954&lt;&gt;"",MATCH($C954,ΣυνδΑθρ!$A$2:$A$100,0),IF(D954&lt;&gt;"",MATCH($D954,Υλικά!$B$3:$B$130,0),0))</f>
        <v>59</v>
      </c>
      <c r="G954" s="3">
        <v>200</v>
      </c>
      <c r="H954" s="16">
        <f>IF($C954&lt;&gt;"",$G954*INDEX(ΣυνδΑθρ!$B$2:$B$96,$F954,1)/INDEX(ΣυνδΑθρ!$J$2:$J$96,$F954,1),IF($D954&lt;&gt;"",$G954*INDEX(Υλικά!$G$3:$G$130,$F954,1)/INDEX(Υλικά!$E$3:$E$130,$F954,1),0))</f>
        <v>2.6</v>
      </c>
      <c r="I954" s="17">
        <f>IF($C954&lt;&gt;"",$G954*INDEX(ΣυνδΑθρ!$C$2:$C$100,$F954,1)/INDEX(ΣυνδΑθρ!$J$2:$J$96,$F954,1),IF($D954&lt;&gt;"",$G954*INDEX(Υλικά!$H$3:$H$130,$F954,1)/INDEX(Υλικά!$E$3:$E$130,$F954,1),0))</f>
        <v>12</v>
      </c>
      <c r="J954" s="18">
        <f>IF($C954&lt;&gt;"",$G954*INDEX(ΣυνδΑθρ!$D$2:$D$96,$F954,1)/INDEX(ΣυνδΑθρ!$J$2:$J$96,$F954,1),IF($D954&lt;&gt;"",$G954*INDEX(Υλικά!$I$3:$I$130,$F954,1)/INDEX(Υλικά!$E$3:$E$130,$F954,1),0))</f>
        <v>0</v>
      </c>
      <c r="K954" s="16">
        <f>$H954*Ref!$B$2</f>
        <v>10.4</v>
      </c>
      <c r="L954" s="17">
        <f>$I954*Ref!$B$3</f>
        <v>48</v>
      </c>
      <c r="M954" s="18">
        <f>$J954*Ref!$B$4</f>
        <v>0</v>
      </c>
      <c r="N954" s="18">
        <f>IF($C954&lt;&gt;"",0,IF($D954&lt;&gt;"",$G954*INDEX(Υλικά!$J$3:$J$130,$F954,1)/INDEX(Υλικά!$E$3:$E$130,$F954,1),0))</f>
        <v>0</v>
      </c>
      <c r="O954" s="19">
        <f t="shared" si="15"/>
        <v>58.4</v>
      </c>
      <c r="P954" s="3"/>
    </row>
    <row r="955" spans="1:16" x14ac:dyDescent="0.35">
      <c r="A955" s="15">
        <v>44269</v>
      </c>
      <c r="B955" s="7">
        <v>0.57291666666666663</v>
      </c>
      <c r="C955" s="3"/>
      <c r="D955" s="3" t="s">
        <v>42</v>
      </c>
      <c r="E955" s="3" t="str">
        <f>IF(C955&lt;&gt;"",INDEX(ΣυνδΑθρ!$I$2:$I$96,MATCH(C955,ΣυνδΑθρ!$A$2:$A$100,0),1),IF(D955&lt;&gt;"",INDEX(Υλικά!$D$3:$D$140,MATCH(D955,Υλικά!$B$3:$B$140,0),1),""))</f>
        <v>gr</v>
      </c>
      <c r="F955" s="10">
        <f>IF(C955&lt;&gt;"",MATCH($C955,ΣυνδΑθρ!$A$2:$A$100,0),IF(D955&lt;&gt;"",MATCH($D955,Υλικά!$B$3:$B$130,0),0))</f>
        <v>16</v>
      </c>
      <c r="G955" s="3">
        <v>100</v>
      </c>
      <c r="H955" s="16">
        <f>IF($C955&lt;&gt;"",$G955*INDEX(ΣυνδΑθρ!$B$2:$B$96,$F955,1)/INDEX(ΣυνδΑθρ!$J$2:$J$96,$F955,1),IF($D955&lt;&gt;"",$G955*INDEX(Υλικά!$G$3:$G$130,$F955,1)/INDEX(Υλικά!$E$3:$E$130,$F955,1),0))</f>
        <v>0.9</v>
      </c>
      <c r="I955" s="17">
        <f>IF($C955&lt;&gt;"",$G955*INDEX(ΣυνδΑθρ!$C$2:$C$100,$F955,1)/INDEX(ΣυνδΑθρ!$J$2:$J$96,$F955,1),IF($D955&lt;&gt;"",$G955*INDEX(Υλικά!$H$3:$H$130,$F955,1)/INDEX(Υλικά!$E$3:$E$130,$F955,1),0))</f>
        <v>3.9</v>
      </c>
      <c r="J955" s="18">
        <f>IF($C955&lt;&gt;"",$G955*INDEX(ΣυνδΑθρ!$D$2:$D$96,$F955,1)/INDEX(ΣυνδΑθρ!$J$2:$J$96,$F955,1),IF($D955&lt;&gt;"",$G955*INDEX(Υλικά!$I$3:$I$130,$F955,1)/INDEX(Υλικά!$E$3:$E$130,$F955,1),0))</f>
        <v>0.2</v>
      </c>
      <c r="K955" s="16">
        <f>$H955*Ref!$B$2</f>
        <v>3.6</v>
      </c>
      <c r="L955" s="17">
        <f>$I955*Ref!$B$3</f>
        <v>15.6</v>
      </c>
      <c r="M955" s="18">
        <f>$J955*Ref!$B$4</f>
        <v>1.8</v>
      </c>
      <c r="N955" s="18">
        <f>IF($C955&lt;&gt;"",0,IF($D955&lt;&gt;"",$G955*INDEX(Υλικά!$J$3:$J$130,$F955,1)/INDEX(Υλικά!$E$3:$E$130,$F955,1),0))</f>
        <v>0</v>
      </c>
      <c r="O955" s="19">
        <f t="shared" si="15"/>
        <v>21</v>
      </c>
      <c r="P955" s="3"/>
    </row>
    <row r="956" spans="1:16" x14ac:dyDescent="0.35">
      <c r="A956" s="15">
        <v>44269</v>
      </c>
      <c r="B956" s="7">
        <v>0.625</v>
      </c>
      <c r="C956" s="3" t="s">
        <v>216</v>
      </c>
      <c r="D956" s="3"/>
      <c r="E956" s="3" t="str">
        <f>IF(C956&lt;&gt;"",INDEX(ΣυνδΑθρ!$I$2:$I$96,MATCH(C956,ΣυνδΑθρ!$A$2:$A$100,0),1),IF(D956&lt;&gt;"",INDEX(Υλικά!$D$3:$D$140,MATCH(D956,Υλικά!$B$3:$B$140,0),1),""))</f>
        <v>gr</v>
      </c>
      <c r="F956" s="10">
        <f>IF(C956&lt;&gt;"",MATCH($C956,ΣυνδΑθρ!$A$2:$A$100,0),IF(D956&lt;&gt;"",MATCH($D956,Υλικά!$B$3:$B$130,0),0))</f>
        <v>36</v>
      </c>
      <c r="G956" s="3">
        <v>45</v>
      </c>
      <c r="H956" s="16">
        <f>IF($C956&lt;&gt;"",$G956*INDEX(ΣυνδΑθρ!$B$2:$B$96,$F956,1)/INDEX(ΣυνδΑθρ!$J$2:$J$96,$F956,1),IF($D956&lt;&gt;"",$G956*INDEX(Υλικά!$G$3:$G$130,$F956,1)/INDEX(Υλικά!$E$3:$E$130,$F956,1),0))</f>
        <v>3.7733571428571429</v>
      </c>
      <c r="I956" s="17">
        <f>IF($C956&lt;&gt;"",$G956*INDEX(ΣυνδΑθρ!$C$2:$C$100,$F956,1)/INDEX(ΣυνδΑθρ!$J$2:$J$96,$F956,1),IF($D956&lt;&gt;"",$G956*INDEX(Υλικά!$H$3:$H$130,$F956,1)/INDEX(Υλικά!$E$3:$E$130,$F956,1),0))</f>
        <v>16.958785714285717</v>
      </c>
      <c r="J956" s="18">
        <f>IF($C956&lt;&gt;"",$G956*INDEX(ΣυνδΑθρ!$D$2:$D$96,$F956,1)/INDEX(ΣυνδΑθρ!$J$2:$J$96,$F956,1),IF($D956&lt;&gt;"",$G956*INDEX(Υλικά!$I$3:$I$130,$F956,1)/INDEX(Υλικά!$E$3:$E$130,$F956,1),0))</f>
        <v>3.7967142857142857</v>
      </c>
      <c r="K956" s="16">
        <f>$H956*Ref!$B$2</f>
        <v>15.093428571428571</v>
      </c>
      <c r="L956" s="17">
        <f>$I956*Ref!$B$3</f>
        <v>67.83514285714287</v>
      </c>
      <c r="M956" s="18">
        <f>$J956*Ref!$B$4</f>
        <v>34.170428571428573</v>
      </c>
      <c r="N956" s="18">
        <f>IF($C956&lt;&gt;"",0,IF($D956&lt;&gt;"",$G956*INDEX(Υλικά!$J$3:$J$130,$F956,1)/INDEX(Υλικά!$E$3:$E$130,$F956,1),0))</f>
        <v>0</v>
      </c>
      <c r="O956" s="19">
        <f t="shared" si="15"/>
        <v>117.09900000000002</v>
      </c>
      <c r="P956" s="3"/>
    </row>
    <row r="957" spans="1:16" x14ac:dyDescent="0.35">
      <c r="A957" s="15">
        <v>44269</v>
      </c>
      <c r="B957" s="7">
        <v>0.83333333333333337</v>
      </c>
      <c r="C957" s="3"/>
      <c r="D957" s="3" t="s">
        <v>80</v>
      </c>
      <c r="E957" s="3" t="str">
        <f>IF(C957&lt;&gt;"",INDEX(ΣυνδΑθρ!$I$2:$I$96,MATCH(C957,ΣυνδΑθρ!$A$2:$A$100,0),1),IF(D957&lt;&gt;"",INDEX(Υλικά!$D$3:$D$140,MATCH(D957,Υλικά!$B$3:$B$140,0),1),""))</f>
        <v>gr</v>
      </c>
      <c r="F957" s="10">
        <f>IF(C957&lt;&gt;"",MATCH($C957,ΣυνδΑθρ!$A$2:$A$100,0),IF(D957&lt;&gt;"",MATCH($D957,Υλικά!$B$3:$B$130,0),0))</f>
        <v>32</v>
      </c>
      <c r="G957" s="3">
        <v>110</v>
      </c>
      <c r="H957" s="16">
        <f>IF($C957&lt;&gt;"",$G957*INDEX(ΣυνδΑθρ!$B$2:$B$96,$F957,1)/INDEX(ΣυνδΑθρ!$J$2:$J$96,$F957,1),IF($D957&lt;&gt;"",$G957*INDEX(Υλικά!$G$3:$G$130,$F957,1)/INDEX(Υλικά!$E$3:$E$130,$F957,1),0))</f>
        <v>34.1</v>
      </c>
      <c r="I957" s="17">
        <f>IF($C957&lt;&gt;"",$G957*INDEX(ΣυνδΑθρ!$C$2:$C$100,$F957,1)/INDEX(ΣυνδΑθρ!$J$2:$J$96,$F957,1),IF($D957&lt;&gt;"",$G957*INDEX(Υλικά!$H$3:$H$130,$F957,1)/INDEX(Υλικά!$E$3:$E$130,$F957,1),0))</f>
        <v>0</v>
      </c>
      <c r="J957" s="18">
        <f>IF($C957&lt;&gt;"",$G957*INDEX(ΣυνδΑθρ!$D$2:$D$96,$F957,1)/INDEX(ΣυνδΑθρ!$J$2:$J$96,$F957,1),IF($D957&lt;&gt;"",$G957*INDEX(Υλικά!$I$3:$I$130,$F957,1)/INDEX(Υλικά!$E$3:$E$130,$F957,1),0))</f>
        <v>3.96</v>
      </c>
      <c r="K957" s="16">
        <f>$H957*Ref!$B$2</f>
        <v>136.4</v>
      </c>
      <c r="L957" s="17">
        <f>$I957*Ref!$B$3</f>
        <v>0</v>
      </c>
      <c r="M957" s="18">
        <f>$J957*Ref!$B$4</f>
        <v>35.64</v>
      </c>
      <c r="N957" s="18">
        <f>IF($C957&lt;&gt;"",0,IF($D957&lt;&gt;"",$G957*INDEX(Υλικά!$J$3:$J$130,$F957,1)/INDEX(Υλικά!$E$3:$E$130,$F957,1),0))</f>
        <v>0</v>
      </c>
      <c r="O957" s="19">
        <f t="shared" si="15"/>
        <v>172.04000000000002</v>
      </c>
      <c r="P957" s="3"/>
    </row>
    <row r="958" spans="1:16" x14ac:dyDescent="0.35">
      <c r="A958" s="15">
        <v>44269</v>
      </c>
      <c r="B958" s="7">
        <v>0.83333333333333337</v>
      </c>
      <c r="C958" s="3"/>
      <c r="D958" s="3" t="s">
        <v>128</v>
      </c>
      <c r="E958" s="3" t="str">
        <f>IF(C958&lt;&gt;"",INDEX(ΣυνδΑθρ!$I$2:$I$96,MATCH(C958,ΣυνδΑθρ!$A$2:$A$100,0),1),IF(D958&lt;&gt;"",INDEX(Υλικά!$D$3:$D$140,MATCH(D958,Υλικά!$B$3:$B$140,0),1),""))</f>
        <v>gr</v>
      </c>
      <c r="F958" s="10">
        <f>IF(C958&lt;&gt;"",MATCH($C958,ΣυνδΑθρ!$A$2:$A$100,0),IF(D958&lt;&gt;"",MATCH($D958,Υλικά!$B$3:$B$130,0),0))</f>
        <v>50</v>
      </c>
      <c r="G958" s="3">
        <v>180</v>
      </c>
      <c r="H958" s="16">
        <f>IF($C958&lt;&gt;"",$G958*INDEX(ΣυνδΑθρ!$B$2:$B$96,$F958,1)/INDEX(ΣυνδΑθρ!$J$2:$J$96,$F958,1),IF($D958&lt;&gt;"",$G958*INDEX(Υλικά!$G$3:$G$130,$F958,1)/INDEX(Υλικά!$E$3:$E$130,$F958,1),0))</f>
        <v>3.6</v>
      </c>
      <c r="I958" s="17">
        <f>IF($C958&lt;&gt;"",$G958*INDEX(ΣυνδΑθρ!$C$2:$C$100,$F958,1)/INDEX(ΣυνδΑθρ!$J$2:$J$96,$F958,1),IF($D958&lt;&gt;"",$G958*INDEX(Υλικά!$H$3:$H$130,$F958,1)/INDEX(Υλικά!$E$3:$E$130,$F958,1),0))</f>
        <v>30.6</v>
      </c>
      <c r="J958" s="18">
        <f>IF($C958&lt;&gt;"",$G958*INDEX(ΣυνδΑθρ!$D$2:$D$96,$F958,1)/INDEX(ΣυνδΑθρ!$J$2:$J$96,$F958,1),IF($D958&lt;&gt;"",$G958*INDEX(Υλικά!$I$3:$I$130,$F958,1)/INDEX(Υλικά!$E$3:$E$130,$F958,1),0))</f>
        <v>0</v>
      </c>
      <c r="K958" s="16">
        <f>$H958*Ref!$B$2</f>
        <v>14.4</v>
      </c>
      <c r="L958" s="17">
        <f>$I958*Ref!$B$3</f>
        <v>122.4</v>
      </c>
      <c r="M958" s="18">
        <f>$J958*Ref!$B$4</f>
        <v>0</v>
      </c>
      <c r="N958" s="18">
        <f>IF($C958&lt;&gt;"",0,IF($D958&lt;&gt;"",$G958*INDEX(Υλικά!$J$3:$J$130,$F958,1)/INDEX(Υλικά!$E$3:$E$130,$F958,1),0))</f>
        <v>0</v>
      </c>
      <c r="O958" s="19">
        <f t="shared" si="15"/>
        <v>136.80000000000001</v>
      </c>
      <c r="P958" s="3"/>
    </row>
    <row r="959" spans="1:16" x14ac:dyDescent="0.35">
      <c r="A959" s="15">
        <v>44269</v>
      </c>
      <c r="B959" s="7">
        <v>0.83333333333333337</v>
      </c>
      <c r="C959" s="3"/>
      <c r="D959" s="3" t="s">
        <v>8</v>
      </c>
      <c r="E959" s="3" t="str">
        <f>IF(C959&lt;&gt;"",INDEX(ΣυνδΑθρ!$I$2:$I$96,MATCH(C959,ΣυνδΑθρ!$A$2:$A$100,0),1),IF(D959&lt;&gt;"",INDEX(Υλικά!$D$3:$D$140,MATCH(D959,Υλικά!$B$3:$B$140,0),1),""))</f>
        <v>gr</v>
      </c>
      <c r="F959" s="10">
        <f>IF(C959&lt;&gt;"",MATCH($C959,ΣυνδΑθρ!$A$2:$A$100,0),IF(D959&lt;&gt;"",MATCH($D959,Υλικά!$B$3:$B$130,0),0))</f>
        <v>3</v>
      </c>
      <c r="G959" s="3">
        <v>10</v>
      </c>
      <c r="H959" s="16">
        <f>IF($C959&lt;&gt;"",$G959*INDEX(ΣυνδΑθρ!$B$2:$B$96,$F959,1)/INDEX(ΣυνδΑθρ!$J$2:$J$96,$F959,1),IF($D959&lt;&gt;"",$G959*INDEX(Υλικά!$G$3:$G$130,$F959,1)/INDEX(Υλικά!$E$3:$E$130,$F959,1),0))</f>
        <v>0</v>
      </c>
      <c r="I959" s="17">
        <f>IF($C959&lt;&gt;"",$G959*INDEX(ΣυνδΑθρ!$C$2:$C$100,$F959,1)/INDEX(ΣυνδΑθρ!$J$2:$J$96,$F959,1),IF($D959&lt;&gt;"",$G959*INDEX(Υλικά!$H$3:$H$130,$F959,1)/INDEX(Υλικά!$E$3:$E$130,$F959,1),0))</f>
        <v>0</v>
      </c>
      <c r="J959" s="18">
        <f>IF($C959&lt;&gt;"",$G959*INDEX(ΣυνδΑθρ!$D$2:$D$96,$F959,1)/INDEX(ΣυνδΑθρ!$J$2:$J$96,$F959,1),IF($D959&lt;&gt;"",$G959*INDEX(Υλικά!$I$3:$I$130,$F959,1)/INDEX(Υλικά!$E$3:$E$130,$F959,1),0))</f>
        <v>9.33</v>
      </c>
      <c r="K959" s="16">
        <f>$H959*Ref!$B$2</f>
        <v>0</v>
      </c>
      <c r="L959" s="17">
        <f>$I959*Ref!$B$3</f>
        <v>0</v>
      </c>
      <c r="M959" s="18">
        <f>$J959*Ref!$B$4</f>
        <v>83.97</v>
      </c>
      <c r="N959" s="18">
        <f>IF($C959&lt;&gt;"",0,IF($D959&lt;&gt;"",$G959*INDEX(Υλικά!$J$3:$J$130,$F959,1)/INDEX(Υλικά!$E$3:$E$130,$F959,1),0))</f>
        <v>0</v>
      </c>
      <c r="O959" s="19">
        <f t="shared" si="15"/>
        <v>83.97</v>
      </c>
      <c r="P959" s="3"/>
    </row>
    <row r="960" spans="1:16" x14ac:dyDescent="0.35">
      <c r="A960" s="15">
        <v>44269</v>
      </c>
      <c r="B960" s="7">
        <v>0.83333333333333337</v>
      </c>
      <c r="C960" s="3" t="s">
        <v>166</v>
      </c>
      <c r="D960" s="3"/>
      <c r="E960" s="3" t="str">
        <f>IF(C960&lt;&gt;"",INDEX(ΣυνδΑθρ!$I$2:$I$96,MATCH(C960,ΣυνδΑθρ!$A$2:$A$100,0),1),IF(D960&lt;&gt;"",INDEX(Υλικά!$D$3:$D$140,MATCH(D960,Υλικά!$B$3:$B$140,0),1),""))</f>
        <v>gr</v>
      </c>
      <c r="F960" s="10">
        <f>IF(C960&lt;&gt;"",MATCH($C960,ΣυνδΑθρ!$A$2:$A$100,0),IF(D960&lt;&gt;"",MATCH($D960,Υλικά!$B$3:$B$130,0),0))</f>
        <v>19</v>
      </c>
      <c r="G960" s="3">
        <v>30</v>
      </c>
      <c r="H960" s="16">
        <f>IF($C960&lt;&gt;"",$G960*INDEX(ΣυνδΑθρ!$B$2:$B$96,$F960,1)/INDEX(ΣυνδΑθρ!$J$2:$J$96,$F960,1),IF($D960&lt;&gt;"",$G960*INDEX(Υλικά!$G$3:$G$130,$F960,1)/INDEX(Υλικά!$E$3:$E$130,$F960,1),0))</f>
        <v>2.1921428571428572</v>
      </c>
      <c r="I960" s="17">
        <f>IF($C960&lt;&gt;"",$G960*INDEX(ΣυνδΑθρ!$C$2:$C$100,$F960,1)/INDEX(ΣυνδΑθρ!$J$2:$J$96,$F960,1),IF($D960&lt;&gt;"",$G960*INDEX(Υλικά!$H$3:$H$130,$F960,1)/INDEX(Υλικά!$E$3:$E$130,$F960,1),0))</f>
        <v>13.949999999999998</v>
      </c>
      <c r="J960" s="18">
        <f>IF($C960&lt;&gt;"",$G960*INDEX(ΣυνδΑθρ!$D$2:$D$96,$F960,1)/INDEX(ΣυνδΑθρ!$J$2:$J$96,$F960,1),IF($D960&lt;&gt;"",$G960*INDEX(Υλικά!$I$3:$I$130,$F960,1)/INDEX(Υλικά!$E$3:$E$130,$F960,1),0))</f>
        <v>0.25071428571428572</v>
      </c>
      <c r="K960" s="16">
        <f>$H960*Ref!$B$2</f>
        <v>8.7685714285714287</v>
      </c>
      <c r="L960" s="17">
        <f>$I960*Ref!$B$3</f>
        <v>55.79999999999999</v>
      </c>
      <c r="M960" s="18">
        <f>$J960*Ref!$B$4</f>
        <v>2.2564285714285717</v>
      </c>
      <c r="N960" s="18">
        <f>IF($C960&lt;&gt;"",0,IF($D960&lt;&gt;"",$G960*INDEX(Υλικά!$J$3:$J$130,$F960,1)/INDEX(Υλικά!$E$3:$E$130,$F960,1),0))</f>
        <v>0</v>
      </c>
      <c r="O960" s="19">
        <f t="shared" si="15"/>
        <v>66.824999999999989</v>
      </c>
      <c r="P960" s="3"/>
    </row>
    <row r="961" spans="1:16" x14ac:dyDescent="0.35">
      <c r="A961" s="15">
        <v>44269</v>
      </c>
      <c r="B961" s="7">
        <v>0.99652777777777779</v>
      </c>
      <c r="C961" s="3"/>
      <c r="D961" s="3" t="s">
        <v>187</v>
      </c>
      <c r="E961" s="3" t="str">
        <f>IF(C961&lt;&gt;"",INDEX(ΣυνδΑθρ!$I$2:$I$96,MATCH(C961,ΣυνδΑθρ!$A$2:$A$100,0),1),IF(D961&lt;&gt;"",INDEX(Υλικά!$D$3:$D$140,MATCH(D961,Υλικά!$B$3:$B$140,0),1),""))</f>
        <v>gr</v>
      </c>
      <c r="F961" s="10">
        <f>IF(C961&lt;&gt;"",MATCH($C961,ΣυνδΑθρ!$A$2:$A$100,0),IF(D961&lt;&gt;"",MATCH($D961,Υλικά!$B$3:$B$130,0),0))</f>
        <v>84</v>
      </c>
      <c r="G961" s="3">
        <v>150</v>
      </c>
      <c r="H961" s="16">
        <f>IF($C961&lt;&gt;"",$G961*INDEX(ΣυνδΑθρ!$B$2:$B$96,$F961,1)/INDEX(ΣυνδΑθρ!$J$2:$J$96,$F961,1),IF($D961&lt;&gt;"",$G961*INDEX(Υλικά!$G$3:$G$130,$F961,1)/INDEX(Υλικά!$E$3:$E$130,$F961,1),0))</f>
        <v>1.05</v>
      </c>
      <c r="I961" s="17">
        <f>IF($C961&lt;&gt;"",$G961*INDEX(ΣυνδΑθρ!$C$2:$C$100,$F961,1)/INDEX(ΣυνδΑθρ!$J$2:$J$96,$F961,1),IF($D961&lt;&gt;"",$G961*INDEX(Υλικά!$H$3:$H$130,$F961,1)/INDEX(Υλικά!$E$3:$E$130,$F961,1),0))</f>
        <v>18</v>
      </c>
      <c r="J961" s="18">
        <f>IF($C961&lt;&gt;"",$G961*INDEX(ΣυνδΑθρ!$D$2:$D$96,$F961,1)/INDEX(ΣυνδΑθρ!$J$2:$J$96,$F961,1),IF($D961&lt;&gt;"",$G961*INDEX(Υλικά!$I$3:$I$130,$F961,1)/INDEX(Υλικά!$E$3:$E$130,$F961,1),0))</f>
        <v>0.3</v>
      </c>
      <c r="K961" s="16">
        <f>$H961*Ref!$B$2</f>
        <v>4.2</v>
      </c>
      <c r="L961" s="17">
        <f>$I961*Ref!$B$3</f>
        <v>72</v>
      </c>
      <c r="M961" s="18">
        <f>$J961*Ref!$B$4</f>
        <v>2.6999999999999997</v>
      </c>
      <c r="N961" s="18">
        <f>IF($C961&lt;&gt;"",0,IF($D961&lt;&gt;"",$G961*INDEX(Υλικά!$J$3:$J$130,$F961,1)/INDEX(Υλικά!$E$3:$E$130,$F961,1),0))</f>
        <v>0</v>
      </c>
      <c r="O961" s="19">
        <f t="shared" si="15"/>
        <v>78.900000000000006</v>
      </c>
      <c r="P961" s="3"/>
    </row>
    <row r="962" spans="1:16" x14ac:dyDescent="0.35">
      <c r="A962" s="15">
        <v>44270</v>
      </c>
      <c r="B962" s="7">
        <v>0.375</v>
      </c>
      <c r="C962" s="3"/>
      <c r="D962" s="3" t="s">
        <v>58</v>
      </c>
      <c r="E962" s="3" t="str">
        <f>IF(C962&lt;&gt;"",INDEX(ΣυνδΑθρ!$I$2:$I$96,MATCH(C962,ΣυνδΑθρ!$A$2:$A$100,0),1),IF(D962&lt;&gt;"",INDEX(Υλικά!$D$3:$D$140,MATCH(D962,Υλικά!$B$3:$B$140,0),1),""))</f>
        <v>gr</v>
      </c>
      <c r="F962" s="10">
        <f>IF(C962&lt;&gt;"",MATCH($C962,ΣυνδΑθρ!$A$2:$A$100,0),IF(D962&lt;&gt;"",MATCH($D962,Υλικά!$B$3:$B$130,0),0))</f>
        <v>12</v>
      </c>
      <c r="G962" s="3">
        <v>250</v>
      </c>
      <c r="H962" s="16">
        <f>IF($C962&lt;&gt;"",$G962*INDEX(ΣυνδΑθρ!$B$2:$B$96,$F962,1)/INDEX(ΣυνδΑθρ!$J$2:$J$96,$F962,1),IF($D962&lt;&gt;"",$G962*INDEX(Υλικά!$G$3:$G$130,$F962,1)/INDEX(Υλικά!$E$3:$E$130,$F962,1),0))</f>
        <v>8.25</v>
      </c>
      <c r="I962" s="17">
        <f>IF($C962&lt;&gt;"",$G962*INDEX(ΣυνδΑθρ!$C$2:$C$100,$F962,1)/INDEX(ΣυνδΑθρ!$J$2:$J$96,$F962,1),IF($D962&lt;&gt;"",$G962*INDEX(Υλικά!$H$3:$H$130,$F962,1)/INDEX(Υλικά!$E$3:$E$130,$F962,1),0))</f>
        <v>11.75</v>
      </c>
      <c r="J962" s="18">
        <f>IF($C962&lt;&gt;"",$G962*INDEX(ΣυνδΑθρ!$D$2:$D$96,$F962,1)/INDEX(ΣυνδΑθρ!$J$2:$J$96,$F962,1),IF($D962&lt;&gt;"",$G962*INDEX(Υλικά!$I$3:$I$130,$F962,1)/INDEX(Υλικά!$E$3:$E$130,$F962,1),0))</f>
        <v>3.75</v>
      </c>
      <c r="K962" s="16">
        <f>$H962*Ref!$B$2</f>
        <v>33</v>
      </c>
      <c r="L962" s="17">
        <f>$I962*Ref!$B$3</f>
        <v>47</v>
      </c>
      <c r="M962" s="18">
        <f>$J962*Ref!$B$4</f>
        <v>33.75</v>
      </c>
      <c r="N962" s="18">
        <f>IF($C962&lt;&gt;"",0,IF($D962&lt;&gt;"",$G962*INDEX(Υλικά!$J$3:$J$130,$F962,1)/INDEX(Υλικά!$E$3:$E$130,$F962,1),0))</f>
        <v>0</v>
      </c>
      <c r="O962" s="19">
        <f t="shared" si="15"/>
        <v>113.75</v>
      </c>
      <c r="P962" s="3"/>
    </row>
    <row r="963" spans="1:16" x14ac:dyDescent="0.35">
      <c r="A963" s="15">
        <v>44270</v>
      </c>
      <c r="B963" s="7">
        <v>0.375</v>
      </c>
      <c r="C963" s="3"/>
      <c r="D963" s="3" t="s">
        <v>229</v>
      </c>
      <c r="E963" s="3" t="str">
        <f>IF(C963&lt;&gt;"",INDEX(ΣυνδΑθρ!$I$2:$I$96,MATCH(C963,ΣυνδΑθρ!$A$2:$A$100,0),1),IF(D963&lt;&gt;"",INDEX(Υλικά!$D$3:$D$140,MATCH(D963,Υλικά!$B$3:$B$140,0),1),""))</f>
        <v>gr</v>
      </c>
      <c r="F963" s="10">
        <f>IF(C963&lt;&gt;"",MATCH($C963,ΣυνδΑθρ!$A$2:$A$100,0),IF(D963&lt;&gt;"",MATCH($D963,Υλικά!$B$3:$B$130,0),0))</f>
        <v>104</v>
      </c>
      <c r="G963" s="3">
        <v>90</v>
      </c>
      <c r="H963" s="16">
        <f>IF($C963&lt;&gt;"",$G963*INDEX(ΣυνδΑθρ!$B$2:$B$96,$F963,1)/INDEX(ΣυνδΑθρ!$J$2:$J$96,$F963,1),IF($D963&lt;&gt;"",$G963*INDEX(Υλικά!$G$3:$G$130,$F963,1)/INDEX(Υλικά!$E$3:$E$130,$F963,1),0))</f>
        <v>18.899999999999999</v>
      </c>
      <c r="I963" s="17">
        <f>IF($C963&lt;&gt;"",$G963*INDEX(ΣυνδΑθρ!$C$2:$C$100,$F963,1)/INDEX(ΣυνδΑθρ!$J$2:$J$96,$F963,1),IF($D963&lt;&gt;"",$G963*INDEX(Υλικά!$H$3:$H$130,$F963,1)/INDEX(Υλικά!$E$3:$E$130,$F963,1),0))</f>
        <v>0.9</v>
      </c>
      <c r="J963" s="18">
        <f>IF($C963&lt;&gt;"",$G963*INDEX(ΣυνδΑθρ!$D$2:$D$96,$F963,1)/INDEX(ΣυνδΑθρ!$J$2:$J$96,$F963,1),IF($D963&lt;&gt;"",$G963*INDEX(Υλικά!$I$3:$I$130,$F963,1)/INDEX(Υλικά!$E$3:$E$130,$F963,1),0))</f>
        <v>1.8</v>
      </c>
      <c r="K963" s="16">
        <f>$H963*Ref!$B$2</f>
        <v>75.599999999999994</v>
      </c>
      <c r="L963" s="17">
        <f>$I963*Ref!$B$3</f>
        <v>3.6</v>
      </c>
      <c r="M963" s="18">
        <f>$J963*Ref!$B$4</f>
        <v>16.2</v>
      </c>
      <c r="N963" s="18">
        <f>IF($C963&lt;&gt;"",0,IF($D963&lt;&gt;"",$G963*INDEX(Υλικά!$J$3:$J$130,$F963,1)/INDEX(Υλικά!$E$3:$E$130,$F963,1),0))</f>
        <v>0</v>
      </c>
      <c r="O963" s="19">
        <f t="shared" si="15"/>
        <v>95.399999999999991</v>
      </c>
      <c r="P963" s="3"/>
    </row>
    <row r="964" spans="1:16" x14ac:dyDescent="0.35">
      <c r="A964" s="15">
        <v>44270</v>
      </c>
      <c r="B964" s="7">
        <v>0.375</v>
      </c>
      <c r="C964" s="3" t="s">
        <v>166</v>
      </c>
      <c r="D964" s="3"/>
      <c r="E964" s="3" t="str">
        <f>IF(C964&lt;&gt;"",INDEX(ΣυνδΑθρ!$I$2:$I$96,MATCH(C964,ΣυνδΑθρ!$A$2:$A$100,0),1),IF(D964&lt;&gt;"",INDEX(Υλικά!$D$3:$D$140,MATCH(D964,Υλικά!$B$3:$B$140,0),1),""))</f>
        <v>gr</v>
      </c>
      <c r="F964" s="10">
        <f>IF(C964&lt;&gt;"",MATCH($C964,ΣυνδΑθρ!$A$2:$A$100,0),IF(D964&lt;&gt;"",MATCH($D964,Υλικά!$B$3:$B$130,0),0))</f>
        <v>19</v>
      </c>
      <c r="G964" s="3">
        <v>100</v>
      </c>
      <c r="H964" s="16">
        <f>IF($C964&lt;&gt;"",$G964*INDEX(ΣυνδΑθρ!$B$2:$B$96,$F964,1)/INDEX(ΣυνδΑθρ!$J$2:$J$96,$F964,1),IF($D964&lt;&gt;"",$G964*INDEX(Υλικά!$G$3:$G$130,$F964,1)/INDEX(Υλικά!$E$3:$E$130,$F964,1),0))</f>
        <v>7.3071428571428569</v>
      </c>
      <c r="I964" s="17">
        <f>IF($C964&lt;&gt;"",$G964*INDEX(ΣυνδΑθρ!$C$2:$C$100,$F964,1)/INDEX(ΣυνδΑθρ!$J$2:$J$96,$F964,1),IF($D964&lt;&gt;"",$G964*INDEX(Υλικά!$H$3:$H$130,$F964,1)/INDEX(Υλικά!$E$3:$E$130,$F964,1),0))</f>
        <v>46.499999999999993</v>
      </c>
      <c r="J964" s="18">
        <f>IF($C964&lt;&gt;"",$G964*INDEX(ΣυνδΑθρ!$D$2:$D$96,$F964,1)/INDEX(ΣυνδΑθρ!$J$2:$J$96,$F964,1),IF($D964&lt;&gt;"",$G964*INDEX(Υλικά!$I$3:$I$130,$F964,1)/INDEX(Υλικά!$E$3:$E$130,$F964,1),0))</f>
        <v>0.83571428571428585</v>
      </c>
      <c r="K964" s="16">
        <f>$H964*Ref!$B$2</f>
        <v>29.228571428571428</v>
      </c>
      <c r="L964" s="17">
        <f>$I964*Ref!$B$3</f>
        <v>185.99999999999997</v>
      </c>
      <c r="M964" s="18">
        <f>$J964*Ref!$B$4</f>
        <v>7.5214285714285722</v>
      </c>
      <c r="N964" s="18">
        <f>IF($C964&lt;&gt;"",0,IF($D964&lt;&gt;"",$G964*INDEX(Υλικά!$J$3:$J$130,$F964,1)/INDEX(Υλικά!$E$3:$E$130,$F964,1),0))</f>
        <v>0</v>
      </c>
      <c r="O964" s="19">
        <f t="shared" si="15"/>
        <v>222.74999999999997</v>
      </c>
      <c r="P964" s="3"/>
    </row>
    <row r="965" spans="1:16" x14ac:dyDescent="0.35">
      <c r="A965" s="15">
        <v>44270</v>
      </c>
      <c r="B965" s="7">
        <v>0.5</v>
      </c>
      <c r="C965" s="3" t="s">
        <v>216</v>
      </c>
      <c r="D965" s="3"/>
      <c r="E965" s="3" t="str">
        <f>IF(C965&lt;&gt;"",INDEX(ΣυνδΑθρ!$I$2:$I$96,MATCH(C965,ΣυνδΑθρ!$A$2:$A$100,0),1),IF(D965&lt;&gt;"",INDEX(Υλικά!$D$3:$D$140,MATCH(D965,Υλικά!$B$3:$B$140,0),1),""))</f>
        <v>gr</v>
      </c>
      <c r="F965" s="10">
        <f>IF(C965&lt;&gt;"",MATCH($C965,ΣυνδΑθρ!$A$2:$A$100,0),IF(D965&lt;&gt;"",MATCH($D965,Υλικά!$B$3:$B$130,0),0))</f>
        <v>36</v>
      </c>
      <c r="G965" s="3">
        <v>50</v>
      </c>
      <c r="H965" s="16">
        <f>IF($C965&lt;&gt;"",$G965*INDEX(ΣυνδΑθρ!$B$2:$B$96,$F965,1)/INDEX(ΣυνδΑθρ!$J$2:$J$96,$F965,1),IF($D965&lt;&gt;"",$G965*INDEX(Υλικά!$G$3:$G$130,$F965,1)/INDEX(Υλικά!$E$3:$E$130,$F965,1),0))</f>
        <v>4.1926190476190479</v>
      </c>
      <c r="I965" s="17">
        <f>IF($C965&lt;&gt;"",$G965*INDEX(ΣυνδΑθρ!$C$2:$C$100,$F965,1)/INDEX(ΣυνδΑθρ!$J$2:$J$96,$F965,1),IF($D965&lt;&gt;"",$G965*INDEX(Υλικά!$H$3:$H$130,$F965,1)/INDEX(Υλικά!$E$3:$E$130,$F965,1),0))</f>
        <v>18.843095238095241</v>
      </c>
      <c r="J965" s="18">
        <f>IF($C965&lt;&gt;"",$G965*INDEX(ΣυνδΑθρ!$D$2:$D$96,$F965,1)/INDEX(ΣυνδΑθρ!$J$2:$J$96,$F965,1),IF($D965&lt;&gt;"",$G965*INDEX(Υλικά!$I$3:$I$130,$F965,1)/INDEX(Υλικά!$E$3:$E$130,$F965,1),0))</f>
        <v>4.2185714285714289</v>
      </c>
      <c r="K965" s="16">
        <f>$H965*Ref!$B$2</f>
        <v>16.770476190476192</v>
      </c>
      <c r="L965" s="17">
        <f>$I965*Ref!$B$3</f>
        <v>75.372380952380965</v>
      </c>
      <c r="M965" s="18">
        <f>$J965*Ref!$B$4</f>
        <v>37.967142857142861</v>
      </c>
      <c r="N965" s="18">
        <f>IF($C965&lt;&gt;"",0,IF($D965&lt;&gt;"",$G965*INDEX(Υλικά!$J$3:$J$130,$F965,1)/INDEX(Υλικά!$E$3:$E$130,$F965,1),0))</f>
        <v>0</v>
      </c>
      <c r="O965" s="19">
        <f t="shared" si="15"/>
        <v>130.11000000000001</v>
      </c>
      <c r="P965" s="3" t="s">
        <v>231</v>
      </c>
    </row>
    <row r="966" spans="1:16" x14ac:dyDescent="0.35">
      <c r="A966" s="15">
        <v>44271</v>
      </c>
      <c r="B966" s="7">
        <v>0.35416666666666669</v>
      </c>
      <c r="C966" s="3" t="s">
        <v>166</v>
      </c>
      <c r="D966" s="3"/>
      <c r="E966" s="3" t="str">
        <f>IF(C966&lt;&gt;"",INDEX(ΣυνδΑθρ!$I$2:$I$96,MATCH(C966,ΣυνδΑθρ!$A$2:$A$100,0),1),IF(D966&lt;&gt;"",INDEX(Υλικά!$D$3:$D$140,MATCH(D966,Υλικά!$B$3:$B$140,0),1),""))</f>
        <v>gr</v>
      </c>
      <c r="F966" s="10">
        <f>IF(C966&lt;&gt;"",MATCH($C966,ΣυνδΑθρ!$A$2:$A$100,0),IF(D966&lt;&gt;"",MATCH($D966,Υλικά!$B$3:$B$130,0),0))</f>
        <v>19</v>
      </c>
      <c r="G966" s="3">
        <v>90</v>
      </c>
      <c r="H966" s="16">
        <f>IF($C966&lt;&gt;"",$G966*INDEX(ΣυνδΑθρ!$B$2:$B$96,$F966,1)/INDEX(ΣυνδΑθρ!$J$2:$J$96,$F966,1),IF($D966&lt;&gt;"",$G966*INDEX(Υλικά!$G$3:$G$130,$F966,1)/INDEX(Υλικά!$E$3:$E$130,$F966,1),0))</f>
        <v>6.5764285714285711</v>
      </c>
      <c r="I966" s="17">
        <f>IF($C966&lt;&gt;"",$G966*INDEX(ΣυνδΑθρ!$C$2:$C$100,$F966,1)/INDEX(ΣυνδΑθρ!$J$2:$J$96,$F966,1),IF($D966&lt;&gt;"",$G966*INDEX(Υλικά!$H$3:$H$130,$F966,1)/INDEX(Υλικά!$E$3:$E$130,$F966,1),0))</f>
        <v>41.849999999999994</v>
      </c>
      <c r="J966" s="18">
        <f>IF($C966&lt;&gt;"",$G966*INDEX(ΣυνδΑθρ!$D$2:$D$96,$F966,1)/INDEX(ΣυνδΑθρ!$J$2:$J$96,$F966,1),IF($D966&lt;&gt;"",$G966*INDEX(Υλικά!$I$3:$I$130,$F966,1)/INDEX(Υλικά!$E$3:$E$130,$F966,1),0))</f>
        <v>0.75214285714285722</v>
      </c>
      <c r="K966" s="16">
        <f>$H966*Ref!$B$2</f>
        <v>26.305714285714284</v>
      </c>
      <c r="L966" s="17">
        <f>$I966*Ref!$B$3</f>
        <v>167.39999999999998</v>
      </c>
      <c r="M966" s="18">
        <f>$J966*Ref!$B$4</f>
        <v>6.769285714285715</v>
      </c>
      <c r="N966" s="18">
        <v>0</v>
      </c>
      <c r="O966" s="19">
        <f t="shared" si="15"/>
        <v>200.47499999999997</v>
      </c>
    </row>
    <row r="967" spans="1:16" x14ac:dyDescent="0.35">
      <c r="A967" s="15">
        <v>44271</v>
      </c>
      <c r="B967" s="7">
        <v>0.35416666666666669</v>
      </c>
      <c r="C967" s="3"/>
      <c r="D967" s="3" t="s">
        <v>229</v>
      </c>
      <c r="E967" s="3" t="str">
        <f>IF(C967&lt;&gt;"",INDEX(ΣυνδΑθρ!$I$2:$I$96,MATCH(C967,ΣυνδΑθρ!$A$2:$A$100,0),1),IF(D967&lt;&gt;"",INDEX(Υλικά!$D$3:$D$140,MATCH(D967,Υλικά!$B$3:$B$140,0),1),""))</f>
        <v>gr</v>
      </c>
      <c r="F967" s="10">
        <f>IF(C967&lt;&gt;"",MATCH($C967,ΣυνδΑθρ!$A$2:$A$100,0),IF(D967&lt;&gt;"",MATCH($D967,Υλικά!$B$3:$B$130,0),0))</f>
        <v>104</v>
      </c>
      <c r="G967" s="3">
        <v>80</v>
      </c>
      <c r="H967" s="16">
        <f>IF($C967&lt;&gt;"",$G967*INDEX(ΣυνδΑθρ!$B$2:$B$96,$F967,1)/INDEX(ΣυνδΑθρ!$J$2:$J$96,$F967,1),IF($D967&lt;&gt;"",$G967*INDEX(Υλικά!$G$3:$G$130,$F967,1)/INDEX(Υλικά!$E$3:$E$130,$F967,1),0))</f>
        <v>16.8</v>
      </c>
      <c r="I967" s="17">
        <f>IF($C967&lt;&gt;"",$G967*INDEX(ΣυνδΑθρ!$C$2:$C$100,$F967,1)/INDEX(ΣυνδΑθρ!$J$2:$J$96,$F967,1),IF($D967&lt;&gt;"",$G967*INDEX(Υλικά!$H$3:$H$130,$F967,1)/INDEX(Υλικά!$E$3:$E$130,$F967,1),0))</f>
        <v>0.8</v>
      </c>
      <c r="J967" s="18">
        <f>IF($C967&lt;&gt;"",$G967*INDEX(ΣυνδΑθρ!$D$2:$D$96,$F967,1)/INDEX(ΣυνδΑθρ!$J$2:$J$96,$F967,1),IF($D967&lt;&gt;"",$G967*INDEX(Υλικά!$I$3:$I$130,$F967,1)/INDEX(Υλικά!$E$3:$E$130,$F967,1),0))</f>
        <v>1.6</v>
      </c>
      <c r="K967" s="16">
        <f>$H967*Ref!$B$2</f>
        <v>67.2</v>
      </c>
      <c r="L967" s="17">
        <f>$I967*Ref!$B$3</f>
        <v>3.2</v>
      </c>
      <c r="M967" s="18">
        <f>$J967*Ref!$B$4</f>
        <v>14.4</v>
      </c>
      <c r="N967" s="18">
        <f>IF($C967&lt;&gt;"",0,IF($D967&lt;&gt;"",$G967*INDEX(Υλικά!$J$3:$J$130,$F967,1)/INDEX(Υλικά!$E$3:$E$130,$F967,1),0))</f>
        <v>0</v>
      </c>
      <c r="O967" s="19">
        <f t="shared" si="15"/>
        <v>84.800000000000011</v>
      </c>
      <c r="P967" s="3"/>
    </row>
    <row r="968" spans="1:16" x14ac:dyDescent="0.35">
      <c r="A968" s="15">
        <v>44271</v>
      </c>
      <c r="B968" s="7">
        <v>0.35416666666666669</v>
      </c>
      <c r="C968" s="3"/>
      <c r="D968" s="3" t="s">
        <v>110</v>
      </c>
      <c r="E968" s="3" t="str">
        <f>IF(C968&lt;&gt;"",INDEX(ΣυνδΑθρ!$I$2:$I$96,MATCH(C968,ΣυνδΑθρ!$A$2:$A$100,0),1),IF(D968&lt;&gt;"",INDEX(Υλικά!$D$3:$D$140,MATCH(D968,Υλικά!$B$3:$B$140,0),1),""))</f>
        <v>gr</v>
      </c>
      <c r="F968" s="10">
        <f>IF(C968&lt;&gt;"",MATCH($C968,ΣυνδΑθρ!$A$2:$A$100,0),IF(D968&lt;&gt;"",MATCH($D968,Υλικά!$B$3:$B$130,0),0))</f>
        <v>42</v>
      </c>
      <c r="G968" s="3">
        <v>110</v>
      </c>
      <c r="H968" s="16">
        <f>IF($C968&lt;&gt;"",$G968*INDEX(ΣυνδΑθρ!$B$2:$B$96,$F968,1)/INDEX(ΣυνδΑθρ!$J$2:$J$96,$F968,1),IF($D968&lt;&gt;"",$G968*INDEX(Υλικά!$G$3:$G$130,$F968,1)/INDEX(Υλικά!$E$3:$E$130,$F968,1),0))</f>
        <v>8.58</v>
      </c>
      <c r="I968" s="17">
        <f>IF($C968&lt;&gt;"",$G968*INDEX(ΣυνδΑθρ!$C$2:$C$100,$F968,1)/INDEX(ΣυνδΑθρ!$J$2:$J$96,$F968,1),IF($D968&lt;&gt;"",$G968*INDEX(Υλικά!$H$3:$H$130,$F968,1)/INDEX(Υλικά!$E$3:$E$130,$F968,1),0))</f>
        <v>3.63</v>
      </c>
      <c r="J968" s="18">
        <f>IF($C968&lt;&gt;"",$G968*INDEX(ΣυνδΑθρ!$D$2:$D$96,$F968,1)/INDEX(ΣυνδΑθρ!$J$2:$J$96,$F968,1),IF($D968&lt;&gt;"",$G968*INDEX(Υλικά!$I$3:$I$130,$F968,1)/INDEX(Υλικά!$E$3:$E$130,$F968,1),0))</f>
        <v>17.600000000000001</v>
      </c>
      <c r="K968" s="16">
        <f>$H968*Ref!$B$2</f>
        <v>34.32</v>
      </c>
      <c r="L968" s="17">
        <f>$I968*Ref!$B$3</f>
        <v>14.52</v>
      </c>
      <c r="M968" s="18">
        <f>$J968*Ref!$B$4</f>
        <v>158.4</v>
      </c>
      <c r="N968" s="18">
        <f>IF($C968&lt;&gt;"",0,IF($D968&lt;&gt;"",$G968*INDEX(Υλικά!$J$3:$J$130,$F968,1)/INDEX(Υλικά!$E$3:$E$130,$F968,1),0))</f>
        <v>0</v>
      </c>
      <c r="O968" s="19">
        <f t="shared" si="15"/>
        <v>207.24</v>
      </c>
      <c r="P968" s="3"/>
    </row>
    <row r="969" spans="1:16" x14ac:dyDescent="0.35">
      <c r="A969" s="15">
        <v>44271</v>
      </c>
      <c r="B969" s="7">
        <v>0.5625</v>
      </c>
      <c r="C969" s="3" t="s">
        <v>143</v>
      </c>
      <c r="D969" s="3"/>
      <c r="E969" s="3" t="str">
        <f>IF(C969&lt;&gt;"",INDEX(ΣυνδΑθρ!$I$2:$I$96,MATCH(C969,ΣυνδΑθρ!$A$2:$A$100,0),1),IF(D969&lt;&gt;"",INDEX(Υλικά!$D$3:$D$140,MATCH(D969,Υλικά!$B$3:$B$140,0),1),""))</f>
        <v>gr</v>
      </c>
      <c r="F969" s="10">
        <f>IF(C969&lt;&gt;"",MATCH($C969,ΣυνδΑθρ!$A$2:$A$100,0),IF(D969&lt;&gt;"",MATCH($D969,Υλικά!$B$3:$B$130,0),0))</f>
        <v>13</v>
      </c>
      <c r="G969" s="3">
        <v>300</v>
      </c>
      <c r="H969" s="16">
        <f>IF($C969&lt;&gt;"",$G969*INDEX(ΣυνδΑθρ!$B$2:$B$96,$F969,1)/INDEX(ΣυνδΑθρ!$J$2:$J$96,$F969,1),IF($D969&lt;&gt;"",$G969*INDEX(Υλικά!$G$3:$G$130,$F969,1)/INDEX(Υλικά!$E$3:$E$130,$F969,1),0))</f>
        <v>10.455</v>
      </c>
      <c r="I969" s="17">
        <f>IF($C969&lt;&gt;"",$G969*INDEX(ΣυνδΑθρ!$C$2:$C$100,$F969,1)/INDEX(ΣυνδΑθρ!$J$2:$J$96,$F969,1),IF($D969&lt;&gt;"",$G969*INDEX(Υλικά!$H$3:$H$130,$F969,1)/INDEX(Υλικά!$E$3:$E$130,$F969,1),0))</f>
        <v>36.549374999999998</v>
      </c>
      <c r="J969" s="18">
        <f>IF($C969&lt;&gt;"",$G969*INDEX(ΣυνδΑθρ!$D$2:$D$96,$F969,1)/INDEX(ΣυνδΑθρ!$J$2:$J$96,$F969,1),IF($D969&lt;&gt;"",$G969*INDEX(Υλικά!$I$3:$I$130,$F969,1)/INDEX(Υλικά!$E$3:$E$130,$F969,1),0))</f>
        <v>20.064374999999998</v>
      </c>
      <c r="K969" s="16">
        <f>$H969*Ref!$B$2</f>
        <v>41.82</v>
      </c>
      <c r="L969" s="17">
        <f>$I969*Ref!$B$3</f>
        <v>146.19749999999999</v>
      </c>
      <c r="M969" s="18">
        <f>$J969*Ref!$B$4</f>
        <v>180.57937499999997</v>
      </c>
      <c r="N969" s="18">
        <f>IF($C969&lt;&gt;"",0,IF($D969&lt;&gt;"",$G969*INDEX(Υλικά!$J$3:$J$130,$F969,1)/INDEX(Υλικά!$E$3:$E$130,$F969,1),0))</f>
        <v>0</v>
      </c>
      <c r="O969" s="19">
        <f t="shared" si="15"/>
        <v>368.59687499999995</v>
      </c>
      <c r="P969" s="3"/>
    </row>
    <row r="970" spans="1:16" x14ac:dyDescent="0.35">
      <c r="A970" s="15">
        <v>44271</v>
      </c>
      <c r="B970" s="7">
        <v>0.5625</v>
      </c>
      <c r="C970" s="3"/>
      <c r="D970" s="3" t="s">
        <v>220</v>
      </c>
      <c r="E970" s="3" t="str">
        <f>IF(C970&lt;&gt;"",INDEX(ΣυνδΑθρ!$I$2:$I$96,MATCH(C970,ΣυνδΑθρ!$A$2:$A$100,0),1),IF(D970&lt;&gt;"",INDEX(Υλικά!$D$3:$D$140,MATCH(D970,Υλικά!$B$3:$B$140,0),1),""))</f>
        <v>gr</v>
      </c>
      <c r="F970" s="10">
        <f>IF(C970&lt;&gt;"",MATCH($C970,ΣυνδΑθρ!$A$2:$A$100,0),IF(D970&lt;&gt;"",MATCH($D970,Υλικά!$B$3:$B$130,0),0))</f>
        <v>98</v>
      </c>
      <c r="G970" s="3">
        <v>100</v>
      </c>
      <c r="H970" s="16">
        <f>IF($C970&lt;&gt;"",$G970*INDEX(ΣυνδΑθρ!$B$2:$B$96,$F970,1)/INDEX(ΣυνδΑθρ!$J$2:$J$96,$F970,1),IF($D970&lt;&gt;"",$G970*INDEX(Υλικά!$G$3:$G$130,$F970,1)/INDEX(Υλικά!$E$3:$E$130,$F970,1),0))</f>
        <v>11</v>
      </c>
      <c r="I970" s="17">
        <f>IF($C970&lt;&gt;"",$G970*INDEX(ΣυνδΑθρ!$C$2:$C$100,$F970,1)/INDEX(ΣυνδΑθρ!$J$2:$J$96,$F970,1),IF($D970&lt;&gt;"",$G970*INDEX(Υλικά!$H$3:$H$130,$F970,1)/INDEX(Υλικά!$E$3:$E$130,$F970,1),0))</f>
        <v>4</v>
      </c>
      <c r="J970" s="18">
        <f>IF($C970&lt;&gt;"",$G970*INDEX(ΣυνδΑθρ!$D$2:$D$96,$F970,1)/INDEX(ΣυνδΑθρ!$J$2:$J$96,$F970,1),IF($D970&lt;&gt;"",$G970*INDEX(Υλικά!$I$3:$I$130,$F970,1)/INDEX(Υλικά!$E$3:$E$130,$F970,1),0))</f>
        <v>4</v>
      </c>
      <c r="K970" s="16">
        <f>$H970*Ref!$B$2</f>
        <v>44</v>
      </c>
      <c r="L970" s="17">
        <f>$I970*Ref!$B$3</f>
        <v>16</v>
      </c>
      <c r="M970" s="18">
        <f>$J970*Ref!$B$4</f>
        <v>36</v>
      </c>
      <c r="N970" s="18">
        <f>IF($C970&lt;&gt;"",0,IF($D970&lt;&gt;"",$G970*INDEX(Υλικά!$J$3:$J$130,$F970,1)/INDEX(Υλικά!$E$3:$E$130,$F970,1),0))</f>
        <v>0</v>
      </c>
      <c r="O970" s="19">
        <f t="shared" si="15"/>
        <v>96</v>
      </c>
      <c r="P970" s="3"/>
    </row>
    <row r="971" spans="1:16" x14ac:dyDescent="0.35">
      <c r="A971" s="15">
        <v>44271</v>
      </c>
      <c r="B971" s="7">
        <v>0.5625</v>
      </c>
      <c r="C971" s="3" t="s">
        <v>166</v>
      </c>
      <c r="D971" s="3"/>
      <c r="E971" s="3" t="str">
        <f>IF(C971&lt;&gt;"",INDEX(ΣυνδΑθρ!$I$2:$I$96,MATCH(C971,ΣυνδΑθρ!$A$2:$A$100,0),1),IF(D971&lt;&gt;"",INDEX(Υλικά!$D$3:$D$140,MATCH(D971,Υλικά!$B$3:$B$140,0),1),""))</f>
        <v>gr</v>
      </c>
      <c r="F971" s="10">
        <f>IF(C971&lt;&gt;"",MATCH($C971,ΣυνδΑθρ!$A$2:$A$100,0),IF(D971&lt;&gt;"",MATCH($D971,Υλικά!$B$3:$B$130,0),0))</f>
        <v>19</v>
      </c>
      <c r="G971" s="3">
        <v>40</v>
      </c>
      <c r="H971" s="16">
        <f>IF($C971&lt;&gt;"",$G971*INDEX(ΣυνδΑθρ!$B$2:$B$96,$F971,1)/INDEX(ΣυνδΑθρ!$J$2:$J$96,$F971,1),IF($D971&lt;&gt;"",$G971*INDEX(Υλικά!$G$3:$G$130,$F971,1)/INDEX(Υλικά!$E$3:$E$130,$F971,1),0))</f>
        <v>2.922857142857143</v>
      </c>
      <c r="I971" s="17">
        <f>IF($C971&lt;&gt;"",$G971*INDEX(ΣυνδΑθρ!$C$2:$C$100,$F971,1)/INDEX(ΣυνδΑθρ!$J$2:$J$96,$F971,1),IF($D971&lt;&gt;"",$G971*INDEX(Υλικά!$H$3:$H$130,$F971,1)/INDEX(Υλικά!$E$3:$E$130,$F971,1),0))</f>
        <v>18.599999999999998</v>
      </c>
      <c r="J971" s="18">
        <f>IF($C971&lt;&gt;"",$G971*INDEX(ΣυνδΑθρ!$D$2:$D$96,$F971,1)/INDEX(ΣυνδΑθρ!$J$2:$J$96,$F971,1),IF($D971&lt;&gt;"",$G971*INDEX(Υλικά!$I$3:$I$130,$F971,1)/INDEX(Υλικά!$E$3:$E$130,$F971,1),0))</f>
        <v>0.33428571428571435</v>
      </c>
      <c r="K971" s="16">
        <f>$H971*Ref!$B$2</f>
        <v>11.691428571428572</v>
      </c>
      <c r="L971" s="17">
        <f>$I971*Ref!$B$3</f>
        <v>74.399999999999991</v>
      </c>
      <c r="M971" s="18">
        <f>$J971*Ref!$B$4</f>
        <v>3.0085714285714293</v>
      </c>
      <c r="N971" s="18">
        <f>IF($C971&lt;&gt;"",0,IF($D971&lt;&gt;"",$G971*INDEX(Υλικά!$J$3:$J$130,$F971,1)/INDEX(Υλικά!$E$3:$E$130,$F971,1),0))</f>
        <v>0</v>
      </c>
      <c r="O971" s="19">
        <f t="shared" si="15"/>
        <v>89.1</v>
      </c>
      <c r="P971" s="3"/>
    </row>
    <row r="972" spans="1:16" x14ac:dyDescent="0.35">
      <c r="A972" s="15">
        <v>44271</v>
      </c>
      <c r="B972" s="7">
        <v>0.625</v>
      </c>
      <c r="C972" s="3" t="s">
        <v>216</v>
      </c>
      <c r="D972" s="3"/>
      <c r="E972" s="3" t="str">
        <f>IF(C972&lt;&gt;"",INDEX(ΣυνδΑθρ!$I$2:$I$96,MATCH(C972,ΣυνδΑθρ!$A$2:$A$100,0),1),IF(D972&lt;&gt;"",INDEX(Υλικά!$D$3:$D$140,MATCH(D972,Υλικά!$B$3:$B$140,0),1),""))</f>
        <v>gr</v>
      </c>
      <c r="F972" s="10">
        <f>IF(C972&lt;&gt;"",MATCH($C972,ΣυνδΑθρ!$A$2:$A$100,0),IF(D972&lt;&gt;"",MATCH($D972,Υλικά!$B$3:$B$130,0),0))</f>
        <v>36</v>
      </c>
      <c r="G972" s="3">
        <v>100</v>
      </c>
      <c r="H972" s="16">
        <f>IF($C972&lt;&gt;"",$G972*INDEX(ΣυνδΑθρ!$B$2:$B$96,$F972,1)/INDEX(ΣυνδΑθρ!$J$2:$J$96,$F972,1),IF($D972&lt;&gt;"",$G972*INDEX(Υλικά!$G$3:$G$130,$F972,1)/INDEX(Υλικά!$E$3:$E$130,$F972,1),0))</f>
        <v>8.3852380952380958</v>
      </c>
      <c r="I972" s="17">
        <f>IF($C972&lt;&gt;"",$G972*INDEX(ΣυνδΑθρ!$C$2:$C$100,$F972,1)/INDEX(ΣυνδΑθρ!$J$2:$J$96,$F972,1),IF($D972&lt;&gt;"",$G972*INDEX(Υλικά!$H$3:$H$130,$F972,1)/INDEX(Υλικά!$E$3:$E$130,$F972,1),0))</f>
        <v>37.686190476190482</v>
      </c>
      <c r="J972" s="18">
        <f>IF($C972&lt;&gt;"",$G972*INDEX(ΣυνδΑθρ!$D$2:$D$96,$F972,1)/INDEX(ΣυνδΑθρ!$J$2:$J$96,$F972,1),IF($D972&lt;&gt;"",$G972*INDEX(Υλικά!$I$3:$I$130,$F972,1)/INDEX(Υλικά!$E$3:$E$130,$F972,1),0))</f>
        <v>8.4371428571428577</v>
      </c>
      <c r="K972" s="16">
        <f>$H972*Ref!$B$2</f>
        <v>33.540952380952383</v>
      </c>
      <c r="L972" s="17">
        <f>$I972*Ref!$B$3</f>
        <v>150.74476190476193</v>
      </c>
      <c r="M972" s="18">
        <f>$J972*Ref!$B$4</f>
        <v>75.934285714285721</v>
      </c>
      <c r="N972" s="18">
        <f>IF($C972&lt;&gt;"",0,IF($D972&lt;&gt;"",$G972*INDEX(Υλικά!$J$3:$J$130,$F972,1)/INDEX(Υλικά!$E$3:$E$130,$F972,1),0))</f>
        <v>0</v>
      </c>
      <c r="O972" s="19">
        <f t="shared" si="15"/>
        <v>260.22000000000003</v>
      </c>
      <c r="P972" s="3"/>
    </row>
    <row r="973" spans="1:16" x14ac:dyDescent="0.35">
      <c r="A973" s="15">
        <v>44271</v>
      </c>
      <c r="B973" s="7">
        <v>0.77777777777777779</v>
      </c>
      <c r="C973" s="3"/>
      <c r="D973" s="3" t="s">
        <v>93</v>
      </c>
      <c r="E973" s="3" t="str">
        <f>IF(C973&lt;&gt;"",INDEX(ΣυνδΑθρ!$I$2:$I$96,MATCH(C973,ΣυνδΑθρ!$A$2:$A$100,0),1),IF(D973&lt;&gt;"",INDEX(Υλικά!$D$3:$D$140,MATCH(D973,Υλικά!$B$3:$B$140,0),1),""))</f>
        <v>gr</v>
      </c>
      <c r="F973" s="10">
        <f>IF(C973&lt;&gt;"",MATCH($C973,ΣυνδΑθρ!$A$2:$A$100,0),IF(D973&lt;&gt;"",MATCH($D973,Υλικά!$B$3:$B$130,0),0))</f>
        <v>34</v>
      </c>
      <c r="G973" s="3">
        <v>10</v>
      </c>
      <c r="H973" s="16">
        <f>IF($C973&lt;&gt;"",$G973*INDEX(ΣυνδΑθρ!$B$2:$B$96,$F973,1)/INDEX(ΣυνδΑθρ!$J$2:$J$96,$F973,1),IF($D973&lt;&gt;"",$G973*INDEX(Υλικά!$G$3:$G$130,$F973,1)/INDEX(Υλικά!$E$3:$E$130,$F973,1),0))</f>
        <v>2.48</v>
      </c>
      <c r="I973" s="17">
        <f>IF($C973&lt;&gt;"",$G973*INDEX(ΣυνδΑθρ!$C$2:$C$100,$F973,1)/INDEX(ΣυνδΑθρ!$J$2:$J$96,$F973,1),IF($D973&lt;&gt;"",$G973*INDEX(Υλικά!$H$3:$H$130,$F973,1)/INDEX(Υλικά!$E$3:$E$130,$F973,1),0))</f>
        <v>0.5</v>
      </c>
      <c r="J973" s="18">
        <f>IF($C973&lt;&gt;"",$G973*INDEX(ΣυνδΑθρ!$D$2:$D$96,$F973,1)/INDEX(ΣυνδΑθρ!$J$2:$J$96,$F973,1),IF($D973&lt;&gt;"",$G973*INDEX(Υλικά!$I$3:$I$130,$F973,1)/INDEX(Υλικά!$E$3:$E$130,$F973,1),0))</f>
        <v>5.32</v>
      </c>
      <c r="K973" s="16">
        <f>$H973*Ref!$B$2</f>
        <v>9.92</v>
      </c>
      <c r="L973" s="17">
        <f>$I973*Ref!$B$3</f>
        <v>2</v>
      </c>
      <c r="M973" s="18">
        <f>$J973*Ref!$B$4</f>
        <v>47.88</v>
      </c>
      <c r="N973" s="18">
        <f>IF($C973&lt;&gt;"",0,IF($D973&lt;&gt;"",$G973*INDEX(Υλικά!$J$3:$J$130,$F973,1)/INDEX(Υλικά!$E$3:$E$130,$F973,1),0))</f>
        <v>0</v>
      </c>
      <c r="O973" s="19">
        <f t="shared" si="15"/>
        <v>59.800000000000004</v>
      </c>
      <c r="P973" s="3"/>
    </row>
    <row r="974" spans="1:16" x14ac:dyDescent="0.35">
      <c r="A974" s="15">
        <v>44271</v>
      </c>
      <c r="B974" s="7">
        <v>0.85416666666666663</v>
      </c>
      <c r="C974" s="3"/>
      <c r="D974" s="3" t="s">
        <v>169</v>
      </c>
      <c r="E974" s="3" t="e">
        <f>IF(C974&lt;&gt;"",INDEX(ΣυνδΑθρ!$I$2:$I$96,MATCH(C974,ΣυνδΑθρ!$A$2:$A$100,0),1),IF(D974&lt;&gt;"",INDEX(Υλικά!$D$3:$D$140,MATCH(D974,Υλικά!$B$3:$B$140,0),1),""))</f>
        <v>#N/A</v>
      </c>
      <c r="F974" s="10" t="e">
        <f>IF(C974&lt;&gt;"",MATCH($C974,ΣυνδΑθρ!$A$2:$A$100,0),IF(D974&lt;&gt;"",MATCH($D974,Υλικά!$B$3:$B$130,0),0))</f>
        <v>#N/A</v>
      </c>
      <c r="G974" s="3">
        <v>60</v>
      </c>
      <c r="H974" s="16" t="e">
        <f>IF($C974&lt;&gt;"",$G974*INDEX(ΣυνδΑθρ!$B$2:$B$96,$F974,1)/INDEX(ΣυνδΑθρ!$J$2:$J$96,$F974,1),IF($D974&lt;&gt;"",$G974*INDEX(Υλικά!$G$3:$G$130,$F974,1)/INDEX(Υλικά!$E$3:$E$130,$F974,1),0))</f>
        <v>#N/A</v>
      </c>
      <c r="I974" s="17" t="e">
        <f>IF($C974&lt;&gt;"",$G974*INDEX(ΣυνδΑθρ!$C$2:$C$100,$F974,1)/INDEX(ΣυνδΑθρ!$J$2:$J$96,$F974,1),IF($D974&lt;&gt;"",$G974*INDEX(Υλικά!$H$3:$H$130,$F974,1)/INDEX(Υλικά!$E$3:$E$130,$F974,1),0))</f>
        <v>#N/A</v>
      </c>
      <c r="J974" s="18" t="e">
        <f>IF($C974&lt;&gt;"",$G974*INDEX(ΣυνδΑθρ!$D$2:$D$96,$F974,1)/INDEX(ΣυνδΑθρ!$J$2:$J$96,$F974,1),IF($D974&lt;&gt;"",$G974*INDEX(Υλικά!$I$3:$I$130,$F974,1)/INDEX(Υλικά!$E$3:$E$130,$F974,1),0))</f>
        <v>#N/A</v>
      </c>
      <c r="K974" s="16" t="e">
        <f>$H974*Ref!$B$2</f>
        <v>#N/A</v>
      </c>
      <c r="L974" s="17" t="e">
        <f>$I974*Ref!$B$3</f>
        <v>#N/A</v>
      </c>
      <c r="M974" s="18" t="e">
        <f>$J974*Ref!$B$4</f>
        <v>#N/A</v>
      </c>
      <c r="N974" s="18" t="e">
        <f>IF($C974&lt;&gt;"",0,IF($D974&lt;&gt;"",$G974*INDEX(Υλικά!$J$3:$J$130,$F974,1)/INDEX(Υλικά!$E$3:$E$130,$F974,1),0))</f>
        <v>#N/A</v>
      </c>
      <c r="O974" s="19" t="e">
        <f t="shared" ref="O974:O1006" si="16">SUM(K974:N974)</f>
        <v>#N/A</v>
      </c>
      <c r="P974" s="3"/>
    </row>
    <row r="975" spans="1:16" x14ac:dyDescent="0.35">
      <c r="A975" s="15">
        <v>44271</v>
      </c>
      <c r="B975" s="7">
        <v>0.85416666666666663</v>
      </c>
      <c r="C975" s="3"/>
      <c r="D975" s="3" t="s">
        <v>63</v>
      </c>
      <c r="E975" s="3" t="str">
        <f>IF(C975&lt;&gt;"",INDEX(ΣυνδΑθρ!$I$2:$I$96,MATCH(C975,ΣυνδΑθρ!$A$2:$A$100,0),1),IF(D975&lt;&gt;"",INDEX(Υλικά!$D$3:$D$140,MATCH(D975,Υλικά!$B$3:$B$140,0),1),""))</f>
        <v>pc</v>
      </c>
      <c r="F975" s="10">
        <f>IF(C975&lt;&gt;"",MATCH($C975,ΣυνδΑθρ!$A$2:$A$100,0),IF(D975&lt;&gt;"",MATCH($D975,Υλικά!$B$3:$B$130,0),0))</f>
        <v>23</v>
      </c>
      <c r="G975" s="3">
        <v>1</v>
      </c>
      <c r="H975" s="16">
        <f>IF($C975&lt;&gt;"",$G975*INDEX(ΣυνδΑθρ!$B$2:$B$96,$F975,1)/INDEX(ΣυνδΑθρ!$J$2:$J$96,$F975,1),IF($D975&lt;&gt;"",$G975*INDEX(Υλικά!$G$3:$G$130,$F975,1)/INDEX(Υλικά!$E$3:$E$130,$F975,1),0))</f>
        <v>47</v>
      </c>
      <c r="I975" s="17">
        <f>IF($C975&lt;&gt;"",$G975*INDEX(ΣυνδΑθρ!$C$2:$C$100,$F975,1)/INDEX(ΣυνδΑθρ!$J$2:$J$96,$F975,1),IF($D975&lt;&gt;"",$G975*INDEX(Υλικά!$H$3:$H$130,$F975,1)/INDEX(Υλικά!$E$3:$E$130,$F975,1),0))</f>
        <v>0</v>
      </c>
      <c r="J975" s="18">
        <f>IF($C975&lt;&gt;"",$G975*INDEX(ΣυνδΑθρ!$D$2:$D$96,$F975,1)/INDEX(ΣυνδΑθρ!$J$2:$J$96,$F975,1),IF($D975&lt;&gt;"",$G975*INDEX(Υλικά!$I$3:$I$130,$F975,1)/INDEX(Υλικά!$E$3:$E$130,$F975,1),0))</f>
        <v>1.2</v>
      </c>
      <c r="K975" s="16">
        <f>$H975*Ref!$B$2</f>
        <v>188</v>
      </c>
      <c r="L975" s="17">
        <f>$I975*Ref!$B$3</f>
        <v>0</v>
      </c>
      <c r="M975" s="18">
        <f>$J975*Ref!$B$4</f>
        <v>10.799999999999999</v>
      </c>
      <c r="N975" s="18">
        <f>IF($C975&lt;&gt;"",0,IF($D975&lt;&gt;"",$G975*INDEX(Υλικά!$J$3:$J$130,$F975,1)/INDEX(Υλικά!$E$3:$E$130,$F975,1),0))</f>
        <v>0</v>
      </c>
      <c r="O975" s="19">
        <f t="shared" si="16"/>
        <v>198.8</v>
      </c>
      <c r="P975" s="3"/>
    </row>
    <row r="976" spans="1:16" x14ac:dyDescent="0.35">
      <c r="A976" s="15">
        <v>44272</v>
      </c>
      <c r="B976" s="7">
        <v>0.33333333333333331</v>
      </c>
      <c r="C976" s="3"/>
      <c r="D976" s="3" t="s">
        <v>58</v>
      </c>
      <c r="E976" s="3" t="str">
        <f>IF(C976&lt;&gt;"",INDEX(ΣυνδΑθρ!$I$2:$I$96,MATCH(C976,ΣυνδΑθρ!$A$2:$A$100,0),1),IF(D976&lt;&gt;"",INDEX(Υλικά!$D$3:$D$140,MATCH(D976,Υλικά!$B$3:$B$140,0),1),""))</f>
        <v>gr</v>
      </c>
      <c r="F976" s="10">
        <f>IF(C976&lt;&gt;"",MATCH($C976,ΣυνδΑθρ!$A$2:$A$100,0),IF(D976&lt;&gt;"",MATCH($D976,Υλικά!$B$3:$B$130,0),0))</f>
        <v>12</v>
      </c>
      <c r="G976" s="3">
        <v>200</v>
      </c>
      <c r="H976" s="16">
        <f>IF($C976&lt;&gt;"",$G976*INDEX(ΣυνδΑθρ!$B$2:$B$96,$F976,1)/INDEX(ΣυνδΑθρ!$J$2:$J$96,$F976,1),IF($D976&lt;&gt;"",$G976*INDEX(Υλικά!$G$3:$G$130,$F976,1)/INDEX(Υλικά!$E$3:$E$130,$F976,1),0))</f>
        <v>6.6</v>
      </c>
      <c r="I976" s="17">
        <f>IF($C976&lt;&gt;"",$G976*INDEX(ΣυνδΑθρ!$C$2:$C$100,$F976,1)/INDEX(ΣυνδΑθρ!$J$2:$J$96,$F976,1),IF($D976&lt;&gt;"",$G976*INDEX(Υλικά!$H$3:$H$130,$F976,1)/INDEX(Υλικά!$E$3:$E$130,$F976,1),0))</f>
        <v>9.4</v>
      </c>
      <c r="J976" s="18">
        <f>IF($C976&lt;&gt;"",$G976*INDEX(ΣυνδΑθρ!$D$2:$D$96,$F976,1)/INDEX(ΣυνδΑθρ!$J$2:$J$96,$F976,1),IF($D976&lt;&gt;"",$G976*INDEX(Υλικά!$I$3:$I$130,$F976,1)/INDEX(Υλικά!$E$3:$E$130,$F976,1),0))</f>
        <v>3</v>
      </c>
      <c r="K976" s="16">
        <f>$H976*Ref!$B$2</f>
        <v>26.4</v>
      </c>
      <c r="L976" s="17">
        <f>$I976*Ref!$B$3</f>
        <v>37.6</v>
      </c>
      <c r="M976" s="18">
        <f>$J976*Ref!$B$4</f>
        <v>27</v>
      </c>
      <c r="N976" s="18">
        <f>IF($C976&lt;&gt;"",0,IF($D976&lt;&gt;"",$G976*INDEX(Υλικά!$J$3:$J$130,$F976,1)/INDEX(Υλικά!$E$3:$E$130,$F976,1),0))</f>
        <v>0</v>
      </c>
      <c r="O976" s="19">
        <f t="shared" si="16"/>
        <v>91</v>
      </c>
      <c r="P976" s="3"/>
    </row>
    <row r="977" spans="1:16" x14ac:dyDescent="0.35">
      <c r="A977" s="15">
        <v>44272</v>
      </c>
      <c r="B977" s="7">
        <v>0.33333333333333331</v>
      </c>
      <c r="C977" s="3"/>
      <c r="D977" s="3" t="s">
        <v>229</v>
      </c>
      <c r="E977" s="3" t="str">
        <f>IF(C977&lt;&gt;"",INDEX(ΣυνδΑθρ!$I$2:$I$96,MATCH(C977,ΣυνδΑθρ!$A$2:$A$100,0),1),IF(D977&lt;&gt;"",INDEX(Υλικά!$D$3:$D$140,MATCH(D977,Υλικά!$B$3:$B$140,0),1),""))</f>
        <v>gr</v>
      </c>
      <c r="F977" s="10">
        <f>IF(C977&lt;&gt;"",MATCH($C977,ΣυνδΑθρ!$A$2:$A$100,0),IF(D977&lt;&gt;"",MATCH($D977,Υλικά!$B$3:$B$130,0),0))</f>
        <v>104</v>
      </c>
      <c r="G977" s="3">
        <v>80</v>
      </c>
      <c r="H977" s="16">
        <f>IF($C977&lt;&gt;"",$G977*INDEX(ΣυνδΑθρ!$B$2:$B$96,$F977,1)/INDEX(ΣυνδΑθρ!$J$2:$J$96,$F977,1),IF($D977&lt;&gt;"",$G977*INDEX(Υλικά!$G$3:$G$130,$F977,1)/INDEX(Υλικά!$E$3:$E$130,$F977,1),0))</f>
        <v>16.8</v>
      </c>
      <c r="I977" s="17">
        <f>IF($C977&lt;&gt;"",$G977*INDEX(ΣυνδΑθρ!$C$2:$C$100,$F977,1)/INDEX(ΣυνδΑθρ!$J$2:$J$96,$F977,1),IF($D977&lt;&gt;"",$G977*INDEX(Υλικά!$H$3:$H$130,$F977,1)/INDEX(Υλικά!$E$3:$E$130,$F977,1),0))</f>
        <v>0.8</v>
      </c>
      <c r="J977" s="18">
        <f>IF($C977&lt;&gt;"",$G977*INDEX(ΣυνδΑθρ!$D$2:$D$96,$F977,1)/INDEX(ΣυνδΑθρ!$J$2:$J$96,$F977,1),IF($D977&lt;&gt;"",$G977*INDEX(Υλικά!$I$3:$I$130,$F977,1)/INDEX(Υλικά!$E$3:$E$130,$F977,1),0))</f>
        <v>1.6</v>
      </c>
      <c r="K977" s="16">
        <f>$H977*Ref!$B$2</f>
        <v>67.2</v>
      </c>
      <c r="L977" s="17">
        <f>$I977*Ref!$B$3</f>
        <v>3.2</v>
      </c>
      <c r="M977" s="18">
        <f>$J977*Ref!$B$4</f>
        <v>14.4</v>
      </c>
      <c r="N977" s="18">
        <f>IF($C977&lt;&gt;"",0,IF($D977&lt;&gt;"",$G977*INDEX(Υλικά!$J$3:$J$130,$F977,1)/INDEX(Υλικά!$E$3:$E$130,$F977,1),0))</f>
        <v>0</v>
      </c>
      <c r="O977" s="19">
        <f t="shared" si="16"/>
        <v>84.800000000000011</v>
      </c>
      <c r="P977" s="3"/>
    </row>
    <row r="978" spans="1:16" x14ac:dyDescent="0.35">
      <c r="A978" s="15">
        <v>44272</v>
      </c>
      <c r="B978" s="7">
        <v>0.33333333333333331</v>
      </c>
      <c r="C978" s="3"/>
      <c r="D978" s="3" t="s">
        <v>18</v>
      </c>
      <c r="E978" s="3" t="str">
        <f>IF(C978&lt;&gt;"",INDEX(ΣυνδΑθρ!$I$2:$I$96,MATCH(C978,ΣυνδΑθρ!$A$2:$A$100,0),1),IF(D978&lt;&gt;"",INDEX(Υλικά!$D$3:$D$140,MATCH(D978,Υλικά!$B$3:$B$140,0),1),""))</f>
        <v>slc</v>
      </c>
      <c r="F978" s="10">
        <f>IF(C978&lt;&gt;"",MATCH($C978,ΣυνδΑθρ!$A$2:$A$100,0),IF(D978&lt;&gt;"",MATCH($D978,Υλικά!$B$3:$B$130,0),0))</f>
        <v>9</v>
      </c>
      <c r="G978" s="3">
        <v>2</v>
      </c>
      <c r="H978" s="16">
        <f>IF($C978&lt;&gt;"",$G978*INDEX(ΣυνδΑθρ!$B$2:$B$96,$F978,1)/INDEX(ΣυνδΑθρ!$J$2:$J$96,$F978,1),IF($D978&lt;&gt;"",$G978*INDEX(Υλικά!$G$3:$G$130,$F978,1)/INDEX(Υλικά!$E$3:$E$130,$F978,1),0))</f>
        <v>6</v>
      </c>
      <c r="I978" s="17">
        <f>IF($C978&lt;&gt;"",$G978*INDEX(ΣυνδΑθρ!$C$2:$C$100,$F978,1)/INDEX(ΣυνδΑθρ!$J$2:$J$96,$F978,1),IF($D978&lt;&gt;"",$G978*INDEX(Υλικά!$H$3:$H$130,$F978,1)/INDEX(Υλικά!$E$3:$E$130,$F978,1),0))</f>
        <v>23.4</v>
      </c>
      <c r="J978" s="18">
        <f>IF($C978&lt;&gt;"",$G978*INDEX(ΣυνδΑθρ!$D$2:$D$96,$F978,1)/INDEX(ΣυνδΑθρ!$J$2:$J$96,$F978,1),IF($D978&lt;&gt;"",$G978*INDEX(Υλικά!$I$3:$I$130,$F978,1)/INDEX(Υλικά!$E$3:$E$130,$F978,1),0))</f>
        <v>2.2000000000000002</v>
      </c>
      <c r="K978" s="16">
        <f>$H978*Ref!$B$2</f>
        <v>24</v>
      </c>
      <c r="L978" s="17">
        <f>$I978*Ref!$B$3</f>
        <v>93.6</v>
      </c>
      <c r="M978" s="18">
        <f>$J978*Ref!$B$4</f>
        <v>19.8</v>
      </c>
      <c r="N978" s="18">
        <f>IF($C978&lt;&gt;"",0,IF($D978&lt;&gt;"",$G978*INDEX(Υλικά!$J$3:$J$130,$F978,1)/INDEX(Υλικά!$E$3:$E$130,$F978,1),0))</f>
        <v>0</v>
      </c>
      <c r="O978" s="19">
        <f t="shared" si="16"/>
        <v>137.4</v>
      </c>
      <c r="P978" s="3"/>
    </row>
    <row r="979" spans="1:16" x14ac:dyDescent="0.35">
      <c r="A979" s="15">
        <v>44272</v>
      </c>
      <c r="B979" s="7">
        <v>0.47916666666666669</v>
      </c>
      <c r="C979" s="3" t="s">
        <v>166</v>
      </c>
      <c r="D979" s="3"/>
      <c r="E979" s="3" t="str">
        <f>IF(C979&lt;&gt;"",INDEX(ΣυνδΑθρ!$I$2:$I$96,MATCH(C979,ΣυνδΑθρ!$A$2:$A$100,0),1),IF(D979&lt;&gt;"",INDEX(Υλικά!$D$3:$D$140,MATCH(D979,Υλικά!$B$3:$B$140,0),1),""))</f>
        <v>gr</v>
      </c>
      <c r="F979" s="10">
        <f>IF(C979&lt;&gt;"",MATCH($C979,ΣυνδΑθρ!$A$2:$A$100,0),IF(D979&lt;&gt;"",MATCH($D979,Υλικά!$B$3:$B$130,0),0))</f>
        <v>19</v>
      </c>
      <c r="G979" s="3">
        <v>40</v>
      </c>
      <c r="H979" s="16">
        <f>IF($C979&lt;&gt;"",$G979*INDEX(ΣυνδΑθρ!$B$2:$B$96,$F979,1)/INDEX(ΣυνδΑθρ!$J$2:$J$96,$F979,1),IF($D979&lt;&gt;"",$G979*INDEX(Υλικά!$G$3:$G$130,$F979,1)/INDEX(Υλικά!$E$3:$E$130,$F979,1),0))</f>
        <v>2.922857142857143</v>
      </c>
      <c r="I979" s="17">
        <f>IF($C979&lt;&gt;"",$G979*INDEX(ΣυνδΑθρ!$C$2:$C$100,$F979,1)/INDEX(ΣυνδΑθρ!$J$2:$J$96,$F979,1),IF($D979&lt;&gt;"",$G979*INDEX(Υλικά!$H$3:$H$130,$F979,1)/INDEX(Υλικά!$E$3:$E$130,$F979,1),0))</f>
        <v>18.599999999999998</v>
      </c>
      <c r="J979" s="18">
        <f>IF($C979&lt;&gt;"",$G979*INDEX(ΣυνδΑθρ!$D$2:$D$96,$F979,1)/INDEX(ΣυνδΑθρ!$J$2:$J$96,$F979,1),IF($D979&lt;&gt;"",$G979*INDEX(Υλικά!$I$3:$I$130,$F979,1)/INDEX(Υλικά!$E$3:$E$130,$F979,1),0))</f>
        <v>0.33428571428571435</v>
      </c>
      <c r="K979" s="16">
        <f>$H979*Ref!$B$2</f>
        <v>11.691428571428572</v>
      </c>
      <c r="L979" s="17">
        <f>$I979*Ref!$B$3</f>
        <v>74.399999999999991</v>
      </c>
      <c r="M979" s="18">
        <f>$J979*Ref!$B$4</f>
        <v>3.0085714285714293</v>
      </c>
      <c r="N979" s="18">
        <f>IF($C979&lt;&gt;"",0,IF($D979&lt;&gt;"",$G979*INDEX(Υλικά!$J$3:$J$130,$F979,1)/INDEX(Υλικά!$E$3:$E$130,$F979,1),0))</f>
        <v>0</v>
      </c>
      <c r="O979" s="19">
        <f t="shared" si="16"/>
        <v>89.1</v>
      </c>
      <c r="P979" s="3"/>
    </row>
    <row r="980" spans="1:16" x14ac:dyDescent="0.35">
      <c r="A980" s="15">
        <v>44272</v>
      </c>
      <c r="B980" s="7">
        <v>0.5625</v>
      </c>
      <c r="C980" s="3" t="s">
        <v>143</v>
      </c>
      <c r="D980" s="3"/>
      <c r="E980" s="3" t="str">
        <f>IF(C980&lt;&gt;"",INDEX(ΣυνδΑθρ!$I$2:$I$96,MATCH(C980,ΣυνδΑθρ!$A$2:$A$100,0),1),IF(D980&lt;&gt;"",INDEX(Υλικά!$D$3:$D$140,MATCH(D980,Υλικά!$B$3:$B$140,0),1),""))</f>
        <v>gr</v>
      </c>
      <c r="F980" s="10">
        <f>IF(C980&lt;&gt;"",MATCH($C980,ΣυνδΑθρ!$A$2:$A$100,0),IF(D980&lt;&gt;"",MATCH($D980,Υλικά!$B$3:$B$130,0),0))</f>
        <v>13</v>
      </c>
      <c r="G980" s="3">
        <v>150</v>
      </c>
      <c r="H980" s="16">
        <f>IF($C980&lt;&gt;"",$G980*INDEX(ΣυνδΑθρ!$B$2:$B$96,$F980,1)/INDEX(ΣυνδΑθρ!$J$2:$J$96,$F980,1),IF($D980&lt;&gt;"",$G980*INDEX(Υλικά!$G$3:$G$130,$F980,1)/INDEX(Υλικά!$E$3:$E$130,$F980,1),0))</f>
        <v>5.2275</v>
      </c>
      <c r="I980" s="17">
        <f>IF($C980&lt;&gt;"",$G980*INDEX(ΣυνδΑθρ!$C$2:$C$100,$F980,1)/INDEX(ΣυνδΑθρ!$J$2:$J$96,$F980,1),IF($D980&lt;&gt;"",$G980*INDEX(Υλικά!$H$3:$H$130,$F980,1)/INDEX(Υλικά!$E$3:$E$130,$F980,1),0))</f>
        <v>18.274687499999999</v>
      </c>
      <c r="J980" s="18">
        <f>IF($C980&lt;&gt;"",$G980*INDEX(ΣυνδΑθρ!$D$2:$D$96,$F980,1)/INDEX(ΣυνδΑθρ!$J$2:$J$96,$F980,1),IF($D980&lt;&gt;"",$G980*INDEX(Υλικά!$I$3:$I$130,$F980,1)/INDEX(Υλικά!$E$3:$E$130,$F980,1),0))</f>
        <v>10.032187499999999</v>
      </c>
      <c r="K980" s="16">
        <f>$H980*Ref!$B$2</f>
        <v>20.91</v>
      </c>
      <c r="L980" s="17">
        <f>$I980*Ref!$B$3</f>
        <v>73.098749999999995</v>
      </c>
      <c r="M980" s="18">
        <f>$J980*Ref!$B$4</f>
        <v>90.289687499999985</v>
      </c>
      <c r="N980" s="18">
        <f>IF($C980&lt;&gt;"",0,IF($D980&lt;&gt;"",$G980*INDEX(Υλικά!$J$3:$J$130,$F980,1)/INDEX(Υλικά!$E$3:$E$130,$F980,1),0))</f>
        <v>0</v>
      </c>
      <c r="O980" s="19">
        <f t="shared" si="16"/>
        <v>184.29843749999998</v>
      </c>
      <c r="P980" s="3"/>
    </row>
    <row r="981" spans="1:16" x14ac:dyDescent="0.35">
      <c r="A981" s="15">
        <v>44272</v>
      </c>
      <c r="B981" s="7">
        <v>0.5625</v>
      </c>
      <c r="C981" s="3" t="s">
        <v>166</v>
      </c>
      <c r="D981" s="3"/>
      <c r="E981" s="3" t="str">
        <f>IF(C981&lt;&gt;"",INDEX(ΣυνδΑθρ!$I$2:$I$96,MATCH(C981,ΣυνδΑθρ!$A$2:$A$100,0),1),IF(D981&lt;&gt;"",INDEX(Υλικά!$D$3:$D$140,MATCH(D981,Υλικά!$B$3:$B$140,0),1),""))</f>
        <v>gr</v>
      </c>
      <c r="F981" s="10">
        <f>IF(C981&lt;&gt;"",MATCH($C981,ΣυνδΑθρ!$A$2:$A$100,0),IF(D981&lt;&gt;"",MATCH($D981,Υλικά!$B$3:$B$130,0),0))</f>
        <v>19</v>
      </c>
      <c r="G981" s="3">
        <v>80</v>
      </c>
      <c r="H981" s="16">
        <f>IF($C981&lt;&gt;"",$G981*INDEX(ΣυνδΑθρ!$B$2:$B$96,$F981,1)/INDEX(ΣυνδΑθρ!$J$2:$J$96,$F981,1),IF($D981&lt;&gt;"",$G981*INDEX(Υλικά!$G$3:$G$130,$F981,1)/INDEX(Υλικά!$E$3:$E$130,$F981,1),0))</f>
        <v>5.8457142857142861</v>
      </c>
      <c r="I981" s="17">
        <f>IF($C981&lt;&gt;"",$G981*INDEX(ΣυνδΑθρ!$C$2:$C$100,$F981,1)/INDEX(ΣυνδΑθρ!$J$2:$J$96,$F981,1),IF($D981&lt;&gt;"",$G981*INDEX(Υλικά!$H$3:$H$130,$F981,1)/INDEX(Υλικά!$E$3:$E$130,$F981,1),0))</f>
        <v>37.199999999999996</v>
      </c>
      <c r="J981" s="18">
        <f>IF($C981&lt;&gt;"",$G981*INDEX(ΣυνδΑθρ!$D$2:$D$96,$F981,1)/INDEX(ΣυνδΑθρ!$J$2:$J$96,$F981,1),IF($D981&lt;&gt;"",$G981*INDEX(Υλικά!$I$3:$I$130,$F981,1)/INDEX(Υλικά!$E$3:$E$130,$F981,1),0))</f>
        <v>0.66857142857142871</v>
      </c>
      <c r="K981" s="16">
        <f>$H981*Ref!$B$2</f>
        <v>23.382857142857144</v>
      </c>
      <c r="L981" s="17">
        <f>$I981*Ref!$B$3</f>
        <v>148.79999999999998</v>
      </c>
      <c r="M981" s="18">
        <f>$J981*Ref!$B$4</f>
        <v>6.0171428571428587</v>
      </c>
      <c r="N981" s="18">
        <f>IF($C981&lt;&gt;"",0,IF($D981&lt;&gt;"",$G981*INDEX(Υλικά!$J$3:$J$130,$F981,1)/INDEX(Υλικά!$E$3:$E$130,$F981,1),0))</f>
        <v>0</v>
      </c>
      <c r="O981" s="19">
        <f t="shared" si="16"/>
        <v>178.2</v>
      </c>
      <c r="P981" s="3"/>
    </row>
    <row r="982" spans="1:16" x14ac:dyDescent="0.35">
      <c r="A982" s="15">
        <v>44272</v>
      </c>
      <c r="B982" s="7">
        <v>0.5625</v>
      </c>
      <c r="C982" s="3"/>
      <c r="D982" s="3" t="s">
        <v>32</v>
      </c>
      <c r="E982" s="3" t="str">
        <f>IF(C982&lt;&gt;"",INDEX(ΣυνδΑθρ!$I$2:$I$96,MATCH(C982,ΣυνδΑθρ!$A$2:$A$100,0),1),IF(D982&lt;&gt;"",INDEX(Υλικά!$D$3:$D$140,MATCH(D982,Υλικά!$B$3:$B$140,0),1),""))</f>
        <v>gr</v>
      </c>
      <c r="F982" s="10">
        <f>IF(C982&lt;&gt;"",MATCH($C982,ΣυνδΑθρ!$A$2:$A$100,0),IF(D982&lt;&gt;"",MATCH($D982,Υλικά!$B$3:$B$130,0),0))</f>
        <v>14</v>
      </c>
      <c r="G982" s="3">
        <v>200</v>
      </c>
      <c r="H982" s="16">
        <f>IF($C982&lt;&gt;"",$G982*INDEX(ΣυνδΑθρ!$B$2:$B$96,$F982,1)/INDEX(ΣυνδΑθρ!$J$2:$J$96,$F982,1),IF($D982&lt;&gt;"",$G982*INDEX(Υλικά!$G$3:$G$130,$F982,1)/INDEX(Υλικά!$E$3:$E$130,$F982,1),0))</f>
        <v>16</v>
      </c>
      <c r="I982" s="17">
        <f>IF($C982&lt;&gt;"",$G982*INDEX(ΣυνδΑθρ!$C$2:$C$100,$F982,1)/INDEX(ΣυνδΑθρ!$J$2:$J$96,$F982,1),IF($D982&lt;&gt;"",$G982*INDEX(Υλικά!$H$3:$H$130,$F982,1)/INDEX(Υλικά!$E$3:$E$130,$F982,1),0))</f>
        <v>8</v>
      </c>
      <c r="J982" s="18">
        <f>IF($C982&lt;&gt;"",$G982*INDEX(ΣυνδΑθρ!$D$2:$D$96,$F982,1)/INDEX(ΣυνδΑθρ!$J$2:$J$96,$F982,1),IF($D982&lt;&gt;"",$G982*INDEX(Υλικά!$I$3:$I$130,$F982,1)/INDEX(Υλικά!$E$3:$E$130,$F982,1),0))</f>
        <v>4</v>
      </c>
      <c r="K982" s="16">
        <f>$H982*Ref!$B$2</f>
        <v>64</v>
      </c>
      <c r="L982" s="17">
        <f>$I982*Ref!$B$3</f>
        <v>32</v>
      </c>
      <c r="M982" s="18">
        <f>$J982*Ref!$B$4</f>
        <v>36</v>
      </c>
      <c r="N982" s="18">
        <f>IF($C982&lt;&gt;"",0,IF($D982&lt;&gt;"",$G982*INDEX(Υλικά!$J$3:$J$130,$F982,1)/INDEX(Υλικά!$E$3:$E$130,$F982,1),0))</f>
        <v>0</v>
      </c>
      <c r="O982" s="19">
        <f t="shared" si="16"/>
        <v>132</v>
      </c>
      <c r="P982" s="3"/>
    </row>
    <row r="983" spans="1:16" x14ac:dyDescent="0.35">
      <c r="A983" s="15">
        <v>44272</v>
      </c>
      <c r="B983" s="7">
        <v>0.625</v>
      </c>
      <c r="C983" s="3" t="s">
        <v>216</v>
      </c>
      <c r="D983" s="3"/>
      <c r="E983" s="3" t="str">
        <f>IF(C983&lt;&gt;"",INDEX(ΣυνδΑθρ!$I$2:$I$96,MATCH(C983,ΣυνδΑθρ!$A$2:$A$100,0),1),IF(D983&lt;&gt;"",INDEX(Υλικά!$D$3:$D$140,MATCH(D983,Υλικά!$B$3:$B$140,0),1),""))</f>
        <v>gr</v>
      </c>
      <c r="F983" s="10">
        <f>IF(C983&lt;&gt;"",MATCH($C983,ΣυνδΑθρ!$A$2:$A$100,0),IF(D983&lt;&gt;"",MATCH($D983,Υλικά!$B$3:$B$130,0),0))</f>
        <v>36</v>
      </c>
      <c r="G983" s="3">
        <v>50</v>
      </c>
      <c r="H983" s="16">
        <f>IF($C983&lt;&gt;"",$G983*INDEX(ΣυνδΑθρ!$B$2:$B$96,$F983,1)/INDEX(ΣυνδΑθρ!$J$2:$J$96,$F983,1),IF($D983&lt;&gt;"",$G983*INDEX(Υλικά!$G$3:$G$130,$F983,1)/INDEX(Υλικά!$E$3:$E$130,$F983,1),0))</f>
        <v>4.1926190476190479</v>
      </c>
      <c r="I983" s="17">
        <f>IF($C983&lt;&gt;"",$G983*INDEX(ΣυνδΑθρ!$C$2:$C$100,$F983,1)/INDEX(ΣυνδΑθρ!$J$2:$J$96,$F983,1),IF($D983&lt;&gt;"",$G983*INDEX(Υλικά!$H$3:$H$130,$F983,1)/INDEX(Υλικά!$E$3:$E$130,$F983,1),0))</f>
        <v>18.843095238095241</v>
      </c>
      <c r="J983" s="18">
        <f>IF($C983&lt;&gt;"",$G983*INDEX(ΣυνδΑθρ!$D$2:$D$96,$F983,1)/INDEX(ΣυνδΑθρ!$J$2:$J$96,$F983,1),IF($D983&lt;&gt;"",$G983*INDEX(Υλικά!$I$3:$I$130,$F983,1)/INDEX(Υλικά!$E$3:$E$130,$F983,1),0))</f>
        <v>4.2185714285714289</v>
      </c>
      <c r="K983" s="16">
        <f>$H983*Ref!$B$2</f>
        <v>16.770476190476192</v>
      </c>
      <c r="L983" s="17">
        <f>$I983*Ref!$B$3</f>
        <v>75.372380952380965</v>
      </c>
      <c r="M983" s="18">
        <f>$J983*Ref!$B$4</f>
        <v>37.967142857142861</v>
      </c>
      <c r="N983" s="18">
        <f>IF($C983&lt;&gt;"",0,IF($D983&lt;&gt;"",$G983*INDEX(Υλικά!$J$3:$J$130,$F983,1)/INDEX(Υλικά!$E$3:$E$130,$F983,1),0))</f>
        <v>0</v>
      </c>
      <c r="O983" s="19">
        <f t="shared" si="16"/>
        <v>130.11000000000001</v>
      </c>
      <c r="P983" s="3"/>
    </row>
    <row r="984" spans="1:16" x14ac:dyDescent="0.35">
      <c r="A984" s="15">
        <v>44272</v>
      </c>
      <c r="B984" s="7">
        <v>0.83333333333333337</v>
      </c>
      <c r="C984" s="3"/>
      <c r="D984" s="3" t="s">
        <v>21</v>
      </c>
      <c r="E984" s="3" t="str">
        <f>IF(C984&lt;&gt;"",INDEX(ΣυνδΑθρ!$I$2:$I$96,MATCH(C984,ΣυνδΑθρ!$A$2:$A$100,0),1),IF(D984&lt;&gt;"",INDEX(Υλικά!$D$3:$D$140,MATCH(D984,Υλικά!$B$3:$B$140,0),1),""))</f>
        <v>pc</v>
      </c>
      <c r="F984" s="10">
        <f>IF(C984&lt;&gt;"",MATCH($C984,ΣυνδΑθρ!$A$2:$A$100,0),IF(D984&lt;&gt;"",MATCH($D984,Υλικά!$B$3:$B$130,0),0))</f>
        <v>11</v>
      </c>
      <c r="G984" s="3">
        <v>1</v>
      </c>
      <c r="H984" s="16">
        <f>IF($C984&lt;&gt;"",$G984*INDEX(ΣυνδΑθρ!$B$2:$B$96,$F984,1)/INDEX(ΣυνδΑθρ!$J$2:$J$96,$F984,1),IF($D984&lt;&gt;"",$G984*INDEX(Υλικά!$G$3:$G$130,$F984,1)/INDEX(Υλικά!$E$3:$E$130,$F984,1),0))</f>
        <v>7.8</v>
      </c>
      <c r="I984" s="17">
        <f>IF($C984&lt;&gt;"",$G984*INDEX(ΣυνδΑθρ!$C$2:$C$100,$F984,1)/INDEX(ΣυνδΑθρ!$J$2:$J$96,$F984,1),IF($D984&lt;&gt;"",$G984*INDEX(Υλικά!$H$3:$H$130,$F984,1)/INDEX(Υλικά!$E$3:$E$130,$F984,1),0))</f>
        <v>0.66</v>
      </c>
      <c r="J984" s="18">
        <f>IF($C984&lt;&gt;"",$G984*INDEX(ΣυνδΑθρ!$D$2:$D$96,$F984,1)/INDEX(ΣυνδΑθρ!$J$2:$J$96,$F984,1),IF($D984&lt;&gt;"",$G984*INDEX(Υλικά!$I$3:$I$130,$F984,1)/INDEX(Υλικά!$E$3:$E$130,$F984,1),0))</f>
        <v>6.6</v>
      </c>
      <c r="K984" s="16">
        <f>$H984*Ref!$B$2</f>
        <v>31.2</v>
      </c>
      <c r="L984" s="17">
        <f>$I984*Ref!$B$3</f>
        <v>2.64</v>
      </c>
      <c r="M984" s="18">
        <f>$J984*Ref!$B$4</f>
        <v>59.4</v>
      </c>
      <c r="N984" s="18">
        <f>IF($C984&lt;&gt;"",0,IF($D984&lt;&gt;"",$G984*INDEX(Υλικά!$J$3:$J$130,$F984,1)/INDEX(Υλικά!$E$3:$E$130,$F984,1),0))</f>
        <v>0</v>
      </c>
      <c r="O984" s="19">
        <f t="shared" si="16"/>
        <v>93.24</v>
      </c>
      <c r="P984" s="3"/>
    </row>
    <row r="985" spans="1:16" x14ac:dyDescent="0.35">
      <c r="A985" s="15">
        <v>44272</v>
      </c>
      <c r="B985" s="7">
        <v>0.83333333333333337</v>
      </c>
      <c r="C985" s="3"/>
      <c r="D985" s="3" t="s">
        <v>8</v>
      </c>
      <c r="E985" s="3" t="str">
        <f>IF(C985&lt;&gt;"",INDEX(ΣυνδΑθρ!$I$2:$I$96,MATCH(C985,ΣυνδΑθρ!$A$2:$A$100,0),1),IF(D985&lt;&gt;"",INDEX(Υλικά!$D$3:$D$140,MATCH(D985,Υλικά!$B$3:$B$140,0),1),""))</f>
        <v>gr</v>
      </c>
      <c r="F985" s="10">
        <f>IF(C985&lt;&gt;"",MATCH($C985,ΣυνδΑθρ!$A$2:$A$100,0),IF(D985&lt;&gt;"",MATCH($D985,Υλικά!$B$3:$B$130,0),0))</f>
        <v>3</v>
      </c>
      <c r="G985" s="3">
        <v>6</v>
      </c>
      <c r="H985" s="16">
        <f>IF($C985&lt;&gt;"",$G985*INDEX(ΣυνδΑθρ!$B$2:$B$96,$F985,1)/INDEX(ΣυνδΑθρ!$J$2:$J$96,$F985,1),IF($D985&lt;&gt;"",$G985*INDEX(Υλικά!$G$3:$G$130,$F985,1)/INDEX(Υλικά!$E$3:$E$130,$F985,1),0))</f>
        <v>0</v>
      </c>
      <c r="I985" s="17">
        <f>IF($C985&lt;&gt;"",$G985*INDEX(ΣυνδΑθρ!$C$2:$C$100,$F985,1)/INDEX(ΣυνδΑθρ!$J$2:$J$96,$F985,1),IF($D985&lt;&gt;"",$G985*INDEX(Υλικά!$H$3:$H$130,$F985,1)/INDEX(Υλικά!$E$3:$E$130,$F985,1),0))</f>
        <v>0</v>
      </c>
      <c r="J985" s="18">
        <f>IF($C985&lt;&gt;"",$G985*INDEX(ΣυνδΑθρ!$D$2:$D$96,$F985,1)/INDEX(ΣυνδΑθρ!$J$2:$J$96,$F985,1),IF($D985&lt;&gt;"",$G985*INDEX(Υλικά!$I$3:$I$130,$F985,1)/INDEX(Υλικά!$E$3:$E$130,$F985,1),0))</f>
        <v>5.5979999999999999</v>
      </c>
      <c r="K985" s="16">
        <f>$H985*Ref!$B$2</f>
        <v>0</v>
      </c>
      <c r="L985" s="17">
        <f>$I985*Ref!$B$3</f>
        <v>0</v>
      </c>
      <c r="M985" s="18">
        <f>$J985*Ref!$B$4</f>
        <v>50.381999999999998</v>
      </c>
      <c r="N985" s="18">
        <f>IF($C985&lt;&gt;"",0,IF($D985&lt;&gt;"",$G985*INDEX(Υλικά!$J$3:$J$130,$F985,1)/INDEX(Υλικά!$E$3:$E$130,$F985,1),0))</f>
        <v>0</v>
      </c>
      <c r="O985" s="19">
        <f t="shared" si="16"/>
        <v>50.381999999999998</v>
      </c>
      <c r="P985" s="3"/>
    </row>
    <row r="986" spans="1:16" x14ac:dyDescent="0.35">
      <c r="A986" s="15">
        <v>44272</v>
      </c>
      <c r="B986" s="7">
        <v>0.83333333333333337</v>
      </c>
      <c r="C986" s="3" t="s">
        <v>166</v>
      </c>
      <c r="D986" s="3"/>
      <c r="E986" s="3" t="str">
        <f>IF(C986&lt;&gt;"",INDEX(ΣυνδΑθρ!$I$2:$I$96,MATCH(C986,ΣυνδΑθρ!$A$2:$A$100,0),1),IF(D986&lt;&gt;"",INDEX(Υλικά!$D$3:$D$140,MATCH(D986,Υλικά!$B$3:$B$140,0),1),""))</f>
        <v>gr</v>
      </c>
      <c r="F986" s="10">
        <f>IF(C986&lt;&gt;"",MATCH($C986,ΣυνδΑθρ!$A$2:$A$100,0),IF(D986&lt;&gt;"",MATCH($D986,Υλικά!$B$3:$B$130,0),0))</f>
        <v>19</v>
      </c>
      <c r="G986" s="3">
        <v>80</v>
      </c>
      <c r="H986" s="16">
        <f>IF($C986&lt;&gt;"",$G986*INDEX(ΣυνδΑθρ!$B$2:$B$96,$F986,1)/INDEX(ΣυνδΑθρ!$J$2:$J$96,$F986,1),IF($D986&lt;&gt;"",$G986*INDEX(Υλικά!$G$3:$G$130,$F986,1)/INDEX(Υλικά!$E$3:$E$130,$F986,1),0))</f>
        <v>5.8457142857142861</v>
      </c>
      <c r="I986" s="17">
        <f>IF($C986&lt;&gt;"",$G986*INDEX(ΣυνδΑθρ!$C$2:$C$100,$F986,1)/INDEX(ΣυνδΑθρ!$J$2:$J$96,$F986,1),IF($D986&lt;&gt;"",$G986*INDEX(Υλικά!$H$3:$H$130,$F986,1)/INDEX(Υλικά!$E$3:$E$130,$F986,1),0))</f>
        <v>37.199999999999996</v>
      </c>
      <c r="J986" s="18">
        <f>IF($C986&lt;&gt;"",$G986*INDEX(ΣυνδΑθρ!$D$2:$D$96,$F986,1)/INDEX(ΣυνδΑθρ!$J$2:$J$96,$F986,1),IF($D986&lt;&gt;"",$G986*INDEX(Υλικά!$I$3:$I$130,$F986,1)/INDEX(Υλικά!$E$3:$E$130,$F986,1),0))</f>
        <v>0.66857142857142871</v>
      </c>
      <c r="K986" s="16">
        <f>$H986*Ref!$B$2</f>
        <v>23.382857142857144</v>
      </c>
      <c r="L986" s="17">
        <f>$I986*Ref!$B$3</f>
        <v>148.79999999999998</v>
      </c>
      <c r="M986" s="18">
        <f>$J986*Ref!$B$4</f>
        <v>6.0171428571428587</v>
      </c>
      <c r="N986" s="18">
        <f>IF($C986&lt;&gt;"",0,IF($D986&lt;&gt;"",$G986*INDEX(Υλικά!$J$3:$J$130,$F986,1)/INDEX(Υλικά!$E$3:$E$130,$F986,1),0))</f>
        <v>0</v>
      </c>
      <c r="O986" s="19">
        <f t="shared" si="16"/>
        <v>178.2</v>
      </c>
      <c r="P986" s="3"/>
    </row>
    <row r="987" spans="1:16" x14ac:dyDescent="0.35">
      <c r="A987" s="15">
        <v>44272</v>
      </c>
      <c r="B987" s="7">
        <v>0.83333333333333337</v>
      </c>
      <c r="C987" s="3"/>
      <c r="D987" s="3" t="s">
        <v>232</v>
      </c>
      <c r="E987" s="3" t="str">
        <f>IF(C987&lt;&gt;"",INDEX(ΣυνδΑθρ!$I$2:$I$96,MATCH(C987,ΣυνδΑθρ!$A$2:$A$100,0),1),IF(D987&lt;&gt;"",INDEX(Υλικά!$D$3:$D$140,MATCH(D987,Υλικά!$B$3:$B$140,0),1),""))</f>
        <v>gr</v>
      </c>
      <c r="F987" s="10">
        <f>IF(C987&lt;&gt;"",MATCH($C987,ΣυνδΑθρ!$A$2:$A$100,0),IF(D987&lt;&gt;"",MATCH($D987,Υλικά!$B$3:$B$130,0),0))</f>
        <v>106</v>
      </c>
      <c r="G987" s="3">
        <v>50</v>
      </c>
      <c r="H987" s="16">
        <f>IF($C987&lt;&gt;"",$G987*INDEX(ΣυνδΑθρ!$B$2:$B$96,$F987,1)/INDEX(ΣυνδΑθρ!$J$2:$J$96,$F987,1),IF($D987&lt;&gt;"",$G987*INDEX(Υλικά!$G$3:$G$130,$F987,1)/INDEX(Υλικά!$E$3:$E$130,$F987,1),0))</f>
        <v>5.95</v>
      </c>
      <c r="I987" s="17">
        <f>IF($C987&lt;&gt;"",$G987*INDEX(ΣυνδΑθρ!$C$2:$C$100,$F987,1)/INDEX(ΣυνδΑθρ!$J$2:$J$96,$F987,1),IF($D987&lt;&gt;"",$G987*INDEX(Υλικά!$H$3:$H$130,$F987,1)/INDEX(Υλικά!$E$3:$E$130,$F987,1),0))</f>
        <v>25</v>
      </c>
      <c r="J987" s="18">
        <f>IF($C987&lt;&gt;"",$G987*INDEX(ΣυνδΑθρ!$D$2:$D$96,$F987,1)/INDEX(ΣυνδΑθρ!$J$2:$J$96,$F987,1),IF($D987&lt;&gt;"",$G987*INDEX(Υλικά!$I$3:$I$130,$F987,1)/INDEX(Υλικά!$E$3:$E$130,$F987,1),0))</f>
        <v>1</v>
      </c>
      <c r="K987" s="16">
        <f>$H987*Ref!$B$2</f>
        <v>23.8</v>
      </c>
      <c r="L987" s="17">
        <f>$I987*Ref!$B$3</f>
        <v>100</v>
      </c>
      <c r="M987" s="18">
        <f>$J987*Ref!$B$4</f>
        <v>9</v>
      </c>
      <c r="N987" s="18">
        <f>IF($C987&lt;&gt;"",0,IF($D987&lt;&gt;"",$G987*INDEX(Υλικά!$J$3:$J$130,$F987,1)/INDEX(Υλικά!$E$3:$E$130,$F987,1),0))</f>
        <v>0</v>
      </c>
      <c r="O987" s="19">
        <f t="shared" si="16"/>
        <v>132.80000000000001</v>
      </c>
      <c r="P987" s="3"/>
    </row>
    <row r="988" spans="1:16" x14ac:dyDescent="0.35">
      <c r="A988" s="15">
        <v>44273</v>
      </c>
      <c r="B988" s="7">
        <v>0.375</v>
      </c>
      <c r="C988" s="3"/>
      <c r="D988" s="3" t="s">
        <v>58</v>
      </c>
      <c r="E988" s="3" t="str">
        <f>IF(C988&lt;&gt;"",INDEX(ΣυνδΑθρ!$I$2:$I$96,MATCH(C988,ΣυνδΑθρ!$A$2:$A$100,0),1),IF(D988&lt;&gt;"",INDEX(Υλικά!$D$3:$D$140,MATCH(D988,Υλικά!$B$3:$B$140,0),1),""))</f>
        <v>gr</v>
      </c>
      <c r="F988" s="10">
        <f>IF(C988&lt;&gt;"",MATCH($C988,ΣυνδΑθρ!$A$2:$A$100,0),IF(D988&lt;&gt;"",MATCH($D988,Υλικά!$B$3:$B$130,0),0))</f>
        <v>12</v>
      </c>
      <c r="G988" s="3">
        <v>250</v>
      </c>
      <c r="H988" s="16">
        <f>IF($C988&lt;&gt;"",$G988*INDEX(ΣυνδΑθρ!$B$2:$B$96,$F988,1)/INDEX(ΣυνδΑθρ!$J$2:$J$96,$F988,1),IF($D988&lt;&gt;"",$G988*INDEX(Υλικά!$G$3:$G$130,$F988,1)/INDEX(Υλικά!$E$3:$E$130,$F988,1),0))</f>
        <v>8.25</v>
      </c>
      <c r="I988" s="17">
        <f>IF($C988&lt;&gt;"",$G988*INDEX(ΣυνδΑθρ!$C$2:$C$100,$F988,1)/INDEX(ΣυνδΑθρ!$J$2:$J$96,$F988,1),IF($D988&lt;&gt;"",$G988*INDEX(Υλικά!$H$3:$H$130,$F988,1)/INDEX(Υλικά!$E$3:$E$130,$F988,1),0))</f>
        <v>11.75</v>
      </c>
      <c r="J988" s="18">
        <f>IF($C988&lt;&gt;"",$G988*INDEX(ΣυνδΑθρ!$D$2:$D$96,$F988,1)/INDEX(ΣυνδΑθρ!$J$2:$J$96,$F988,1),IF($D988&lt;&gt;"",$G988*INDEX(Υλικά!$I$3:$I$130,$F988,1)/INDEX(Υλικά!$E$3:$E$130,$F988,1),0))</f>
        <v>3.75</v>
      </c>
      <c r="K988" s="16">
        <f>$H988*Ref!$B$2</f>
        <v>33</v>
      </c>
      <c r="L988" s="17">
        <f>$I988*Ref!$B$3</f>
        <v>47</v>
      </c>
      <c r="M988" s="18">
        <f>$J988*Ref!$B$4</f>
        <v>33.75</v>
      </c>
      <c r="N988" s="18">
        <f>IF($C988&lt;&gt;"",0,IF($D988&lt;&gt;"",$G988*INDEX(Υλικά!$J$3:$J$130,$F988,1)/INDEX(Υλικά!$E$3:$E$130,$F988,1),0))</f>
        <v>0</v>
      </c>
      <c r="O988" s="19">
        <f t="shared" si="16"/>
        <v>113.75</v>
      </c>
      <c r="P988" s="3"/>
    </row>
    <row r="989" spans="1:16" x14ac:dyDescent="0.35">
      <c r="A989" s="15">
        <v>44273</v>
      </c>
      <c r="B989" s="7">
        <v>0.375</v>
      </c>
      <c r="C989" s="3" t="s">
        <v>166</v>
      </c>
      <c r="D989" s="3"/>
      <c r="E989" s="3" t="str">
        <f>IF(C989&lt;&gt;"",INDEX(ΣυνδΑθρ!$I$2:$I$96,MATCH(C989,ΣυνδΑθρ!$A$2:$A$100,0),1),IF(D989&lt;&gt;"",INDEX(Υλικά!$D$3:$D$140,MATCH(D989,Υλικά!$B$3:$B$140,0),1),""))</f>
        <v>gr</v>
      </c>
      <c r="F989" s="10">
        <f>IF(C989&lt;&gt;"",MATCH($C989,ΣυνδΑθρ!$A$2:$A$100,0),IF(D989&lt;&gt;"",MATCH($D989,Υλικά!$B$3:$B$130,0),0))</f>
        <v>19</v>
      </c>
      <c r="G989" s="3">
        <v>80</v>
      </c>
      <c r="H989" s="16">
        <f>IF($C989&lt;&gt;"",$G989*INDEX(ΣυνδΑθρ!$B$2:$B$96,$F989,1)/INDEX(ΣυνδΑθρ!$J$2:$J$96,$F989,1),IF($D989&lt;&gt;"",$G989*INDEX(Υλικά!$G$3:$G$130,$F989,1)/INDEX(Υλικά!$E$3:$E$130,$F989,1),0))</f>
        <v>5.8457142857142861</v>
      </c>
      <c r="I989" s="17">
        <f>IF($C989&lt;&gt;"",$G989*INDEX(ΣυνδΑθρ!$C$2:$C$100,$F989,1)/INDEX(ΣυνδΑθρ!$J$2:$J$96,$F989,1),IF($D989&lt;&gt;"",$G989*INDEX(Υλικά!$H$3:$H$130,$F989,1)/INDEX(Υλικά!$E$3:$E$130,$F989,1),0))</f>
        <v>37.199999999999996</v>
      </c>
      <c r="J989" s="18">
        <f>IF($C989&lt;&gt;"",$G989*INDEX(ΣυνδΑθρ!$D$2:$D$96,$F989,1)/INDEX(ΣυνδΑθρ!$J$2:$J$96,$F989,1),IF($D989&lt;&gt;"",$G989*INDEX(Υλικά!$I$3:$I$130,$F989,1)/INDEX(Υλικά!$E$3:$E$130,$F989,1),0))</f>
        <v>0.66857142857142871</v>
      </c>
      <c r="K989" s="16">
        <f>$H989*Ref!$B$2</f>
        <v>23.382857142857144</v>
      </c>
      <c r="L989" s="17">
        <f>$I989*Ref!$B$3</f>
        <v>148.79999999999998</v>
      </c>
      <c r="M989" s="18">
        <f>$J989*Ref!$B$4</f>
        <v>6.0171428571428587</v>
      </c>
      <c r="N989" s="18">
        <f>IF($C989&lt;&gt;"",0,IF($D989&lt;&gt;"",$G989*INDEX(Υλικά!$J$3:$J$130,$F989,1)/INDEX(Υλικά!$E$3:$E$130,$F989,1),0))</f>
        <v>0</v>
      </c>
      <c r="O989" s="19">
        <f t="shared" si="16"/>
        <v>178.2</v>
      </c>
      <c r="P989" s="3"/>
    </row>
    <row r="990" spans="1:16" x14ac:dyDescent="0.35">
      <c r="A990" s="15">
        <v>44273</v>
      </c>
      <c r="B990" s="7">
        <v>0.375</v>
      </c>
      <c r="C990" s="3"/>
      <c r="D990" s="3" t="s">
        <v>229</v>
      </c>
      <c r="E990" s="3" t="str">
        <f>IF(C990&lt;&gt;"",INDEX(ΣυνδΑθρ!$I$2:$I$96,MATCH(C990,ΣυνδΑθρ!$A$2:$A$100,0),1),IF(D990&lt;&gt;"",INDEX(Υλικά!$D$3:$D$140,MATCH(D990,Υλικά!$B$3:$B$140,0),1),""))</f>
        <v>gr</v>
      </c>
      <c r="F990" s="10">
        <f>IF(C990&lt;&gt;"",MATCH($C990,ΣυνδΑθρ!$A$2:$A$100,0),IF(D990&lt;&gt;"",MATCH($D990,Υλικά!$B$3:$B$130,0),0))</f>
        <v>104</v>
      </c>
      <c r="G990" s="3">
        <v>90</v>
      </c>
      <c r="H990" s="16">
        <f>IF($C990&lt;&gt;"",$G990*INDEX(ΣυνδΑθρ!$B$2:$B$96,$F990,1)/INDEX(ΣυνδΑθρ!$J$2:$J$96,$F990,1),IF($D990&lt;&gt;"",$G990*INDEX(Υλικά!$G$3:$G$130,$F990,1)/INDEX(Υλικά!$E$3:$E$130,$F990,1),0))</f>
        <v>18.899999999999999</v>
      </c>
      <c r="I990" s="17">
        <f>IF($C990&lt;&gt;"",$G990*INDEX(ΣυνδΑθρ!$C$2:$C$100,$F990,1)/INDEX(ΣυνδΑθρ!$J$2:$J$96,$F990,1),IF($D990&lt;&gt;"",$G990*INDEX(Υλικά!$H$3:$H$130,$F990,1)/INDEX(Υλικά!$E$3:$E$130,$F990,1),0))</f>
        <v>0.9</v>
      </c>
      <c r="J990" s="18">
        <f>IF($C990&lt;&gt;"",$G990*INDEX(ΣυνδΑθρ!$D$2:$D$96,$F990,1)/INDEX(ΣυνδΑθρ!$J$2:$J$96,$F990,1),IF($D990&lt;&gt;"",$G990*INDEX(Υλικά!$I$3:$I$130,$F990,1)/INDEX(Υλικά!$E$3:$E$130,$F990,1),0))</f>
        <v>1.8</v>
      </c>
      <c r="K990" s="16">
        <f>$H990*Ref!$B$2</f>
        <v>75.599999999999994</v>
      </c>
      <c r="L990" s="17">
        <f>$I990*Ref!$B$3</f>
        <v>3.6</v>
      </c>
      <c r="M990" s="18">
        <f>$J990*Ref!$B$4</f>
        <v>16.2</v>
      </c>
      <c r="N990" s="18">
        <f>IF($C990&lt;&gt;"",0,IF($D990&lt;&gt;"",$G990*INDEX(Υλικά!$J$3:$J$130,$F990,1)/INDEX(Υλικά!$E$3:$E$130,$F990,1),0))</f>
        <v>0</v>
      </c>
      <c r="O990" s="19">
        <f t="shared" si="16"/>
        <v>95.399999999999991</v>
      </c>
      <c r="P990" s="3"/>
    </row>
    <row r="991" spans="1:16" x14ac:dyDescent="0.35">
      <c r="A991" s="15">
        <v>44273</v>
      </c>
      <c r="B991" s="7">
        <v>0.5</v>
      </c>
      <c r="C991" s="3" t="s">
        <v>216</v>
      </c>
      <c r="D991" s="3"/>
      <c r="E991" s="3" t="str">
        <f>IF(C991&lt;&gt;"",INDEX(ΣυνδΑθρ!$I$2:$I$96,MATCH(C991,ΣυνδΑθρ!$A$2:$A$100,0),1),IF(D991&lt;&gt;"",INDEX(Υλικά!$D$3:$D$140,MATCH(D991,Υλικά!$B$3:$B$140,0),1),""))</f>
        <v>gr</v>
      </c>
      <c r="F991" s="10">
        <f>IF(C991&lt;&gt;"",MATCH($C991,ΣυνδΑθρ!$A$2:$A$100,0),IF(D991&lt;&gt;"",MATCH($D991,Υλικά!$B$3:$B$130,0),0))</f>
        <v>36</v>
      </c>
      <c r="G991" s="3">
        <v>40</v>
      </c>
      <c r="H991" s="16">
        <f>IF($C991&lt;&gt;"",$G991*INDEX(ΣυνδΑθρ!$B$2:$B$96,$F991,1)/INDEX(ΣυνδΑθρ!$J$2:$J$96,$F991,1),IF($D991&lt;&gt;"",$G991*INDEX(Υλικά!$G$3:$G$130,$F991,1)/INDEX(Υλικά!$E$3:$E$130,$F991,1),0))</f>
        <v>3.3540952380952382</v>
      </c>
      <c r="I991" s="17">
        <f>IF($C991&lt;&gt;"",$G991*INDEX(ΣυνδΑθρ!$C$2:$C$100,$F991,1)/INDEX(ΣυνδΑθρ!$J$2:$J$96,$F991,1),IF($D991&lt;&gt;"",$G991*INDEX(Υλικά!$H$3:$H$130,$F991,1)/INDEX(Υλικά!$E$3:$E$130,$F991,1),0))</f>
        <v>15.074476190476192</v>
      </c>
      <c r="J991" s="18">
        <f>IF($C991&lt;&gt;"",$G991*INDEX(ΣυνδΑθρ!$D$2:$D$96,$F991,1)/INDEX(ΣυνδΑθρ!$J$2:$J$96,$F991,1),IF($D991&lt;&gt;"",$G991*INDEX(Υλικά!$I$3:$I$130,$F991,1)/INDEX(Υλικά!$E$3:$E$130,$F991,1),0))</f>
        <v>3.374857142857143</v>
      </c>
      <c r="K991" s="16">
        <f>$H991*Ref!$B$2</f>
        <v>13.416380952380953</v>
      </c>
      <c r="L991" s="17">
        <f>$I991*Ref!$B$3</f>
        <v>60.297904761904768</v>
      </c>
      <c r="M991" s="18">
        <f>$J991*Ref!$B$4</f>
        <v>30.373714285714286</v>
      </c>
      <c r="N991" s="18">
        <f>IF($C991&lt;&gt;"",0,IF($D991&lt;&gt;"",$G991*INDEX(Υλικά!$J$3:$J$130,$F991,1)/INDEX(Υλικά!$E$3:$E$130,$F991,1),0))</f>
        <v>0</v>
      </c>
      <c r="O991" s="19">
        <f t="shared" si="16"/>
        <v>104.08800000000001</v>
      </c>
      <c r="P991" s="3"/>
    </row>
    <row r="992" spans="1:16" x14ac:dyDescent="0.35">
      <c r="A992" s="15">
        <v>44273</v>
      </c>
      <c r="B992" s="7">
        <v>0.58333333333333337</v>
      </c>
      <c r="C992" s="3" t="s">
        <v>166</v>
      </c>
      <c r="D992" s="3"/>
      <c r="E992" s="3" t="str">
        <f>IF(C992&lt;&gt;"",INDEX(ΣυνδΑθρ!$I$2:$I$96,MATCH(C992,ΣυνδΑθρ!$A$2:$A$100,0),1),IF(D992&lt;&gt;"",INDEX(Υλικά!$D$3:$D$140,MATCH(D992,Υλικά!$B$3:$B$140,0),1),""))</f>
        <v>gr</v>
      </c>
      <c r="F992" s="10">
        <f>IF(C992&lt;&gt;"",MATCH($C992,ΣυνδΑθρ!$A$2:$A$100,0),IF(D992&lt;&gt;"",MATCH($D992,Υλικά!$B$3:$B$130,0),0))</f>
        <v>19</v>
      </c>
      <c r="G992" s="3">
        <v>100</v>
      </c>
      <c r="H992" s="16">
        <f>IF($C992&lt;&gt;"",$G992*INDEX(ΣυνδΑθρ!$B$2:$B$96,$F992,1)/INDEX(ΣυνδΑθρ!$J$2:$J$96,$F992,1),IF($D992&lt;&gt;"",$G992*INDEX(Υλικά!$G$3:$G$130,$F992,1)/INDEX(Υλικά!$E$3:$E$130,$F992,1),0))</f>
        <v>7.3071428571428569</v>
      </c>
      <c r="I992" s="17">
        <f>IF($C992&lt;&gt;"",$G992*INDEX(ΣυνδΑθρ!$C$2:$C$100,$F992,1)/INDEX(ΣυνδΑθρ!$J$2:$J$96,$F992,1),IF($D992&lt;&gt;"",$G992*INDEX(Υλικά!$H$3:$H$130,$F992,1)/INDEX(Υλικά!$E$3:$E$130,$F992,1),0))</f>
        <v>46.499999999999993</v>
      </c>
      <c r="J992" s="18">
        <f>IF($C992&lt;&gt;"",$G992*INDEX(ΣυνδΑθρ!$D$2:$D$96,$F992,1)/INDEX(ΣυνδΑθρ!$J$2:$J$96,$F992,1),IF($D992&lt;&gt;"",$G992*INDEX(Υλικά!$I$3:$I$130,$F992,1)/INDEX(Υλικά!$E$3:$E$130,$F992,1),0))</f>
        <v>0.83571428571428585</v>
      </c>
      <c r="K992" s="16">
        <f>$H992*Ref!$B$2</f>
        <v>29.228571428571428</v>
      </c>
      <c r="L992" s="17">
        <f>$I992*Ref!$B$3</f>
        <v>185.99999999999997</v>
      </c>
      <c r="M992" s="18">
        <f>$J992*Ref!$B$4</f>
        <v>7.5214285714285722</v>
      </c>
      <c r="N992" s="18">
        <f>IF($C992&lt;&gt;"",0,IF($D992&lt;&gt;"",$G992*INDEX(Υλικά!$J$3:$J$130,$F992,1)/INDEX(Υλικά!$E$3:$E$130,$F992,1),0))</f>
        <v>0</v>
      </c>
      <c r="O992" s="19">
        <f t="shared" si="16"/>
        <v>222.74999999999997</v>
      </c>
      <c r="P992" s="3"/>
    </row>
    <row r="993" spans="1:16" x14ac:dyDescent="0.35">
      <c r="A993" s="15">
        <v>44273</v>
      </c>
      <c r="B993" s="7">
        <v>0.58333333333333337</v>
      </c>
      <c r="C993" s="3"/>
      <c r="D993" s="3" t="s">
        <v>229</v>
      </c>
      <c r="E993" s="3" t="str">
        <f>IF(C993&lt;&gt;"",INDEX(ΣυνδΑθρ!$I$2:$I$96,MATCH(C993,ΣυνδΑθρ!$A$2:$A$100,0),1),IF(D993&lt;&gt;"",INDEX(Υλικά!$D$3:$D$140,MATCH(D993,Υλικά!$B$3:$B$140,0),1),""))</f>
        <v>gr</v>
      </c>
      <c r="F993" s="10">
        <f>IF(C993&lt;&gt;"",MATCH($C993,ΣυνδΑθρ!$A$2:$A$100,0),IF(D993&lt;&gt;"",MATCH($D993,Υλικά!$B$3:$B$130,0),0))</f>
        <v>104</v>
      </c>
      <c r="G993" s="3">
        <v>70</v>
      </c>
      <c r="H993" s="16">
        <f>IF($C993&lt;&gt;"",$G993*INDEX(ΣυνδΑθρ!$B$2:$B$96,$F993,1)/INDEX(ΣυνδΑθρ!$J$2:$J$96,$F993,1),IF($D993&lt;&gt;"",$G993*INDEX(Υλικά!$G$3:$G$130,$F993,1)/INDEX(Υλικά!$E$3:$E$130,$F993,1),0))</f>
        <v>14.7</v>
      </c>
      <c r="I993" s="17">
        <f>IF($C993&lt;&gt;"",$G993*INDEX(ΣυνδΑθρ!$C$2:$C$100,$F993,1)/INDEX(ΣυνδΑθρ!$J$2:$J$96,$F993,1),IF($D993&lt;&gt;"",$G993*INDEX(Υλικά!$H$3:$H$130,$F993,1)/INDEX(Υλικά!$E$3:$E$130,$F993,1),0))</f>
        <v>0.7</v>
      </c>
      <c r="J993" s="18">
        <f>IF($C993&lt;&gt;"",$G993*INDEX(ΣυνδΑθρ!$D$2:$D$96,$F993,1)/INDEX(ΣυνδΑθρ!$J$2:$J$96,$F993,1),IF($D993&lt;&gt;"",$G993*INDEX(Υλικά!$I$3:$I$130,$F993,1)/INDEX(Υλικά!$E$3:$E$130,$F993,1),0))</f>
        <v>1.4</v>
      </c>
      <c r="K993" s="16">
        <f>$H993*Ref!$B$2</f>
        <v>58.8</v>
      </c>
      <c r="L993" s="17">
        <f>$I993*Ref!$B$3</f>
        <v>2.8</v>
      </c>
      <c r="M993" s="18">
        <f>$J993*Ref!$B$4</f>
        <v>12.6</v>
      </c>
      <c r="N993" s="18">
        <f>IF($C993&lt;&gt;"",0,IF($D993&lt;&gt;"",$G993*INDEX(Υλικά!$J$3:$J$130,$F993,1)/INDEX(Υλικά!$E$3:$E$130,$F993,1),0))</f>
        <v>0</v>
      </c>
      <c r="O993" s="19">
        <f t="shared" si="16"/>
        <v>74.199999999999989</v>
      </c>
      <c r="P993" s="3"/>
    </row>
    <row r="994" spans="1:16" x14ac:dyDescent="0.35">
      <c r="A994" s="15">
        <v>44273</v>
      </c>
      <c r="B994" s="7">
        <v>0.67708333333333337</v>
      </c>
      <c r="C994" s="3" t="s">
        <v>216</v>
      </c>
      <c r="D994" s="3"/>
      <c r="E994" s="3" t="str">
        <f>IF(C994&lt;&gt;"",INDEX(ΣυνδΑθρ!$I$2:$I$96,MATCH(C994,ΣυνδΑθρ!$A$2:$A$100,0),1),IF(D994&lt;&gt;"",INDEX(Υλικά!$D$3:$D$140,MATCH(D994,Υλικά!$B$3:$B$140,0),1),""))</f>
        <v>gr</v>
      </c>
      <c r="F994" s="10">
        <f>IF(C994&lt;&gt;"",MATCH($C994,ΣυνδΑθρ!$A$2:$A$100,0),IF(D994&lt;&gt;"",MATCH($D994,Υλικά!$B$3:$B$130,0),0))</f>
        <v>36</v>
      </c>
      <c r="G994" s="3">
        <v>40</v>
      </c>
      <c r="H994" s="16">
        <f>IF($C994&lt;&gt;"",$G994*INDEX(ΣυνδΑθρ!$B$2:$B$96,$F994,1)/INDEX(ΣυνδΑθρ!$J$2:$J$96,$F994,1),IF($D994&lt;&gt;"",$G994*INDEX(Υλικά!$G$3:$G$130,$F994,1)/INDEX(Υλικά!$E$3:$E$130,$F994,1),0))</f>
        <v>3.3540952380952382</v>
      </c>
      <c r="I994" s="17">
        <f>IF($C994&lt;&gt;"",$G994*INDEX(ΣυνδΑθρ!$C$2:$C$100,$F994,1)/INDEX(ΣυνδΑθρ!$J$2:$J$96,$F994,1),IF($D994&lt;&gt;"",$G994*INDEX(Υλικά!$H$3:$H$130,$F994,1)/INDEX(Υλικά!$E$3:$E$130,$F994,1),0))</f>
        <v>15.074476190476192</v>
      </c>
      <c r="J994" s="18">
        <f>IF($C994&lt;&gt;"",$G994*INDEX(ΣυνδΑθρ!$D$2:$D$96,$F994,1)/INDEX(ΣυνδΑθρ!$J$2:$J$96,$F994,1),IF($D994&lt;&gt;"",$G994*INDEX(Υλικά!$I$3:$I$130,$F994,1)/INDEX(Υλικά!$E$3:$E$130,$F994,1),0))</f>
        <v>3.374857142857143</v>
      </c>
      <c r="K994" s="16">
        <f>$H994*Ref!$B$2</f>
        <v>13.416380952380953</v>
      </c>
      <c r="L994" s="17">
        <f>$I994*Ref!$B$3</f>
        <v>60.297904761904768</v>
      </c>
      <c r="M994" s="18">
        <f>$J994*Ref!$B$4</f>
        <v>30.373714285714286</v>
      </c>
      <c r="N994" s="18">
        <f>IF($C994&lt;&gt;"",0,IF($D994&lt;&gt;"",$G994*INDEX(Υλικά!$J$3:$J$130,$F994,1)/INDEX(Υλικά!$E$3:$E$130,$F994,1),0))</f>
        <v>0</v>
      </c>
      <c r="O994" s="19">
        <f t="shared" si="16"/>
        <v>104.08800000000001</v>
      </c>
      <c r="P994" s="3"/>
    </row>
    <row r="995" spans="1:16" x14ac:dyDescent="0.35">
      <c r="A995" s="15">
        <v>44273</v>
      </c>
      <c r="B995" s="7">
        <v>0.79166666666666663</v>
      </c>
      <c r="C995" s="3"/>
      <c r="D995" s="3" t="s">
        <v>233</v>
      </c>
      <c r="E995" s="3" t="str">
        <f>IF(C995&lt;&gt;"",INDEX(ΣυνδΑθρ!$I$2:$I$96,MATCH(C995,ΣυνδΑθρ!$A$2:$A$100,0),1),IF(D995&lt;&gt;"",INDEX(Υλικά!$D$3:$D$140,MATCH(D995,Υλικά!$B$3:$B$140,0),1),""))</f>
        <v>gr</v>
      </c>
      <c r="F995" s="10">
        <f>IF(C995&lt;&gt;"",MATCH($C995,ΣυνδΑθρ!$A$2:$A$100,0),IF(D995&lt;&gt;"",MATCH($D995,Υλικά!$B$3:$B$130,0),0))</f>
        <v>107</v>
      </c>
      <c r="G995" s="3">
        <v>15</v>
      </c>
      <c r="H995" s="16">
        <f>IF($C995&lt;&gt;"",$G995*INDEX(ΣυνδΑθρ!$B$2:$B$96,$F995,1)/INDEX(ΣυνδΑθρ!$J$2:$J$96,$F995,1),IF($D995&lt;&gt;"",$G995*INDEX(Υλικά!$G$3:$G$130,$F995,1)/INDEX(Υλικά!$E$3:$E$130,$F995,1),0))</f>
        <v>3.3149999999999999</v>
      </c>
      <c r="I995" s="17">
        <f>IF($C995&lt;&gt;"",$G995*INDEX(ΣυνδΑθρ!$C$2:$C$100,$F995,1)/INDEX(ΣυνδΑθρ!$J$2:$J$96,$F995,1),IF($D995&lt;&gt;"",$G995*INDEX(Υλικά!$H$3:$H$130,$F995,1)/INDEX(Υλικά!$E$3:$E$130,$F995,1),0))</f>
        <v>3</v>
      </c>
      <c r="J995" s="18">
        <f>IF($C995&lt;&gt;"",$G995*INDEX(ΣυνδΑθρ!$D$2:$D$96,$F995,1)/INDEX(ΣυνδΑθρ!$J$2:$J$96,$F995,1),IF($D995&lt;&gt;"",$G995*INDEX(Υλικά!$I$3:$I$130,$F995,1)/INDEX(Υλικά!$E$3:$E$130,$F995,1),0))</f>
        <v>7.92</v>
      </c>
      <c r="K995" s="16">
        <f>$H995*Ref!$B$2</f>
        <v>13.26</v>
      </c>
      <c r="L995" s="17">
        <f>$I995*Ref!$B$3</f>
        <v>12</v>
      </c>
      <c r="M995" s="18">
        <f>$J995*Ref!$B$4</f>
        <v>71.28</v>
      </c>
      <c r="N995" s="18">
        <f>IF($C995&lt;&gt;"",0,IF($D995&lt;&gt;"",$G995*INDEX(Υλικά!$J$3:$J$130,$F995,1)/INDEX(Υλικά!$E$3:$E$130,$F995,1),0))</f>
        <v>0</v>
      </c>
      <c r="O995" s="19">
        <f t="shared" si="16"/>
        <v>96.539999999999992</v>
      </c>
      <c r="P995" s="3"/>
    </row>
    <row r="996" spans="1:16" x14ac:dyDescent="0.35">
      <c r="A996" s="15">
        <v>44273</v>
      </c>
      <c r="B996" s="7">
        <v>0.85416666666666663</v>
      </c>
      <c r="C996" s="3"/>
      <c r="D996" s="3" t="s">
        <v>169</v>
      </c>
      <c r="E996" s="3" t="e">
        <f>IF(C996&lt;&gt;"",INDEX(ΣυνδΑθρ!$I$2:$I$96,MATCH(C996,ΣυνδΑθρ!$A$2:$A$100,0),1),IF(D996&lt;&gt;"",INDEX(Υλικά!$D$3:$D$140,MATCH(D996,Υλικά!$B$3:$B$140,0),1),""))</f>
        <v>#N/A</v>
      </c>
      <c r="F996" s="10" t="e">
        <f>IF(C996&lt;&gt;"",MATCH($C996,ΣυνδΑθρ!$A$2:$A$100,0),IF(D996&lt;&gt;"",MATCH($D996,Υλικά!$B$3:$B$130,0),0))</f>
        <v>#N/A</v>
      </c>
      <c r="G996" s="3">
        <v>50</v>
      </c>
      <c r="H996" s="16" t="e">
        <f>IF($C996&lt;&gt;"",$G996*INDEX(ΣυνδΑθρ!$B$2:$B$96,$F996,1)/INDEX(ΣυνδΑθρ!$J$2:$J$96,$F996,1),IF($D996&lt;&gt;"",$G996*INDEX(Υλικά!$G$3:$G$130,$F996,1)/INDEX(Υλικά!$E$3:$E$130,$F996,1),0))</f>
        <v>#N/A</v>
      </c>
      <c r="I996" s="17" t="e">
        <f>IF($C996&lt;&gt;"",$G996*INDEX(ΣυνδΑθρ!$C$2:$C$100,$F996,1)/INDEX(ΣυνδΑθρ!$J$2:$J$96,$F996,1),IF($D996&lt;&gt;"",$G996*INDEX(Υλικά!$H$3:$H$130,$F996,1)/INDEX(Υλικά!$E$3:$E$130,$F996,1),0))</f>
        <v>#N/A</v>
      </c>
      <c r="J996" s="18" t="e">
        <f>IF($C996&lt;&gt;"",$G996*INDEX(ΣυνδΑθρ!$D$2:$D$96,$F996,1)/INDEX(ΣυνδΑθρ!$J$2:$J$96,$F996,1),IF($D996&lt;&gt;"",$G996*INDEX(Υλικά!$I$3:$I$130,$F996,1)/INDEX(Υλικά!$E$3:$E$130,$F996,1),0))</f>
        <v>#N/A</v>
      </c>
      <c r="K996" s="16" t="e">
        <f>$H996*Ref!$B$2</f>
        <v>#N/A</v>
      </c>
      <c r="L996" s="17" t="e">
        <f>$I996*Ref!$B$3</f>
        <v>#N/A</v>
      </c>
      <c r="M996" s="18" t="e">
        <f>$J996*Ref!$B$4</f>
        <v>#N/A</v>
      </c>
      <c r="N996" s="18" t="e">
        <f>IF($C996&lt;&gt;"",0,IF($D996&lt;&gt;"",$G996*INDEX(Υλικά!$J$3:$J$130,$F996,1)/INDEX(Υλικά!$E$3:$E$130,$F996,1),0))</f>
        <v>#N/A</v>
      </c>
      <c r="O996" s="19" t="e">
        <f t="shared" si="16"/>
        <v>#N/A</v>
      </c>
      <c r="P996" s="3"/>
    </row>
    <row r="997" spans="1:16" x14ac:dyDescent="0.35">
      <c r="A997" s="15">
        <v>44273</v>
      </c>
      <c r="B997" s="7">
        <v>0.85416666666666663</v>
      </c>
      <c r="C997" s="3"/>
      <c r="D997" s="3" t="s">
        <v>63</v>
      </c>
      <c r="E997" s="3" t="str">
        <f>IF(C997&lt;&gt;"",INDEX(ΣυνδΑθρ!$I$2:$I$96,MATCH(C997,ΣυνδΑθρ!$A$2:$A$100,0),1),IF(D997&lt;&gt;"",INDEX(Υλικά!$D$3:$D$140,MATCH(D997,Υλικά!$B$3:$B$140,0),1),""))</f>
        <v>pc</v>
      </c>
      <c r="F997" s="10">
        <f>IF(C997&lt;&gt;"",MATCH($C997,ΣυνδΑθρ!$A$2:$A$100,0),IF(D997&lt;&gt;"",MATCH($D997,Υλικά!$B$3:$B$130,0),0))</f>
        <v>23</v>
      </c>
      <c r="G997" s="3">
        <v>1</v>
      </c>
      <c r="H997" s="16">
        <f>IF($C997&lt;&gt;"",$G997*INDEX(ΣυνδΑθρ!$B$2:$B$96,$F997,1)/INDEX(ΣυνδΑθρ!$J$2:$J$96,$F997,1),IF($D997&lt;&gt;"",$G997*INDEX(Υλικά!$G$3:$G$130,$F997,1)/INDEX(Υλικά!$E$3:$E$130,$F997,1),0))</f>
        <v>47</v>
      </c>
      <c r="I997" s="17">
        <f>IF($C997&lt;&gt;"",$G997*INDEX(ΣυνδΑθρ!$C$2:$C$100,$F997,1)/INDEX(ΣυνδΑθρ!$J$2:$J$96,$F997,1),IF($D997&lt;&gt;"",$G997*INDEX(Υλικά!$H$3:$H$130,$F997,1)/INDEX(Υλικά!$E$3:$E$130,$F997,1),0))</f>
        <v>0</v>
      </c>
      <c r="J997" s="18">
        <f>IF($C997&lt;&gt;"",$G997*INDEX(ΣυνδΑθρ!$D$2:$D$96,$F997,1)/INDEX(ΣυνδΑθρ!$J$2:$J$96,$F997,1),IF($D997&lt;&gt;"",$G997*INDEX(Υλικά!$I$3:$I$130,$F997,1)/INDEX(Υλικά!$E$3:$E$130,$F997,1),0))</f>
        <v>1.2</v>
      </c>
      <c r="K997" s="16">
        <f>$H997*Ref!$B$2</f>
        <v>188</v>
      </c>
      <c r="L997" s="17">
        <f>$I997*Ref!$B$3</f>
        <v>0</v>
      </c>
      <c r="M997" s="18">
        <f>$J997*Ref!$B$4</f>
        <v>10.799999999999999</v>
      </c>
      <c r="N997" s="18">
        <f>IF($C997&lt;&gt;"",0,IF($D997&lt;&gt;"",$G997*INDEX(Υλικά!$J$3:$J$130,$F997,1)/INDEX(Υλικά!$E$3:$E$130,$F997,1),0))</f>
        <v>0</v>
      </c>
      <c r="O997" s="19">
        <f t="shared" si="16"/>
        <v>198.8</v>
      </c>
      <c r="P997" s="3"/>
    </row>
    <row r="998" spans="1:16" x14ac:dyDescent="0.35">
      <c r="A998" s="15">
        <v>44273</v>
      </c>
      <c r="B998" s="7">
        <v>0.91666666666666663</v>
      </c>
      <c r="C998" s="3"/>
      <c r="D998" s="3" t="s">
        <v>187</v>
      </c>
      <c r="E998" s="3" t="str">
        <f>IF(C998&lt;&gt;"",INDEX(ΣυνδΑθρ!$I$2:$I$96,MATCH(C998,ΣυνδΑθρ!$A$2:$A$100,0),1),IF(D998&lt;&gt;"",INDEX(Υλικά!$D$3:$D$140,MATCH(D998,Υλικά!$B$3:$B$140,0),1),""))</f>
        <v>gr</v>
      </c>
      <c r="F998" s="10">
        <f>IF(C998&lt;&gt;"",MATCH($C998,ΣυνδΑθρ!$A$2:$A$100,0),IF(D998&lt;&gt;"",MATCH($D998,Υλικά!$B$3:$B$130,0),0))</f>
        <v>84</v>
      </c>
      <c r="G998" s="3">
        <v>190</v>
      </c>
      <c r="H998" s="16">
        <f>IF($C998&lt;&gt;"",$G998*INDEX(ΣυνδΑθρ!$B$2:$B$96,$F998,1)/INDEX(ΣυνδΑθρ!$J$2:$J$96,$F998,1),IF($D998&lt;&gt;"",$G998*INDEX(Υλικά!$G$3:$G$130,$F998,1)/INDEX(Υλικά!$E$3:$E$130,$F998,1),0))</f>
        <v>1.33</v>
      </c>
      <c r="I998" s="17">
        <f>IF($C998&lt;&gt;"",$G998*INDEX(ΣυνδΑθρ!$C$2:$C$100,$F998,1)/INDEX(ΣυνδΑθρ!$J$2:$J$96,$F998,1),IF($D998&lt;&gt;"",$G998*INDEX(Υλικά!$H$3:$H$130,$F998,1)/INDEX(Υλικά!$E$3:$E$130,$F998,1),0))</f>
        <v>22.8</v>
      </c>
      <c r="J998" s="18">
        <f>IF($C998&lt;&gt;"",$G998*INDEX(ΣυνδΑθρ!$D$2:$D$96,$F998,1)/INDEX(ΣυνδΑθρ!$J$2:$J$96,$F998,1),IF($D998&lt;&gt;"",$G998*INDEX(Υλικά!$I$3:$I$130,$F998,1)/INDEX(Υλικά!$E$3:$E$130,$F998,1),0))</f>
        <v>0.38</v>
      </c>
      <c r="K998" s="16">
        <f>$H998*Ref!$B$2</f>
        <v>5.32</v>
      </c>
      <c r="L998" s="17">
        <f>$I998*Ref!$B$3</f>
        <v>91.2</v>
      </c>
      <c r="M998" s="18">
        <f>$J998*Ref!$B$4</f>
        <v>3.42</v>
      </c>
      <c r="N998" s="18">
        <f>IF($C998&lt;&gt;"",0,IF($D998&lt;&gt;"",$G998*INDEX(Υλικά!$J$3:$J$130,$F998,1)/INDEX(Υλικά!$E$3:$E$130,$F998,1),0))</f>
        <v>0</v>
      </c>
      <c r="O998" s="19">
        <f t="shared" si="16"/>
        <v>99.940000000000012</v>
      </c>
      <c r="P998" s="3"/>
    </row>
    <row r="999" spans="1:16" x14ac:dyDescent="0.35">
      <c r="A999" s="15">
        <v>44273</v>
      </c>
      <c r="B999" s="7">
        <v>0.91666666666666663</v>
      </c>
      <c r="C999" s="3"/>
      <c r="D999" s="3" t="s">
        <v>229</v>
      </c>
      <c r="E999" s="3" t="str">
        <f>IF(C999&lt;&gt;"",INDEX(ΣυνδΑθρ!$I$2:$I$96,MATCH(C999,ΣυνδΑθρ!$A$2:$A$100,0),1),IF(D999&lt;&gt;"",INDEX(Υλικά!$D$3:$D$140,MATCH(D999,Υλικά!$B$3:$B$140,0),1),""))</f>
        <v>gr</v>
      </c>
      <c r="F999" s="10">
        <f>IF(C999&lt;&gt;"",MATCH($C999,ΣυνδΑθρ!$A$2:$A$100,0),IF(D999&lt;&gt;"",MATCH($D999,Υλικά!$B$3:$B$130,0),0))</f>
        <v>104</v>
      </c>
      <c r="G999" s="3">
        <v>37</v>
      </c>
      <c r="H999" s="16">
        <f>IF($C999&lt;&gt;"",$G999*INDEX(ΣυνδΑθρ!$B$2:$B$96,$F999,1)/INDEX(ΣυνδΑθρ!$J$2:$J$96,$F999,1),IF($D999&lt;&gt;"",$G999*INDEX(Υλικά!$G$3:$G$130,$F999,1)/INDEX(Υλικά!$E$3:$E$130,$F999,1),0))</f>
        <v>7.77</v>
      </c>
      <c r="I999" s="17">
        <f>IF($C999&lt;&gt;"",$G999*INDEX(ΣυνδΑθρ!$C$2:$C$100,$F999,1)/INDEX(ΣυνδΑθρ!$J$2:$J$96,$F999,1),IF($D999&lt;&gt;"",$G999*INDEX(Υλικά!$H$3:$H$130,$F999,1)/INDEX(Υλικά!$E$3:$E$130,$F999,1),0))</f>
        <v>0.37</v>
      </c>
      <c r="J999" s="18">
        <f>IF($C999&lt;&gt;"",$G999*INDEX(ΣυνδΑθρ!$D$2:$D$96,$F999,1)/INDEX(ΣυνδΑθρ!$J$2:$J$96,$F999,1),IF($D999&lt;&gt;"",$G999*INDEX(Υλικά!$I$3:$I$130,$F999,1)/INDEX(Υλικά!$E$3:$E$130,$F999,1),0))</f>
        <v>0.74</v>
      </c>
      <c r="K999" s="16">
        <f>$H999*Ref!$B$2</f>
        <v>31.08</v>
      </c>
      <c r="L999" s="17">
        <f>$I999*Ref!$B$3</f>
        <v>1.48</v>
      </c>
      <c r="M999" s="18">
        <f>$J999*Ref!$B$4</f>
        <v>6.66</v>
      </c>
      <c r="N999" s="18">
        <f>IF($C999&lt;&gt;"",0,IF($D999&lt;&gt;"",$G999*INDEX(Υλικά!$J$3:$J$130,$F999,1)/INDEX(Υλικά!$E$3:$E$130,$F999,1),0))</f>
        <v>0</v>
      </c>
      <c r="O999" s="19">
        <f t="shared" si="16"/>
        <v>39.22</v>
      </c>
      <c r="P999" s="3"/>
    </row>
    <row r="1000" spans="1:16" x14ac:dyDescent="0.35">
      <c r="A1000" s="15">
        <v>44274</v>
      </c>
      <c r="B1000" s="7">
        <v>0.34375</v>
      </c>
      <c r="C1000" s="3"/>
      <c r="D1000" s="3" t="s">
        <v>58</v>
      </c>
      <c r="E1000" s="3" t="str">
        <f>IF(C1000&lt;&gt;"",INDEX(ΣυνδΑθρ!$I$2:$I$96,MATCH(C1000,ΣυνδΑθρ!$A$2:$A$100,0),1),IF(D1000&lt;&gt;"",INDEX(Υλικά!$D$3:$D$140,MATCH(D1000,Υλικά!$B$3:$B$140,0),1),""))</f>
        <v>gr</v>
      </c>
      <c r="F1000" s="10">
        <f>IF(C1000&lt;&gt;"",MATCH($C1000,ΣυνδΑθρ!$A$2:$A$100,0),IF(D1000&lt;&gt;"",MATCH($D1000,Υλικά!$B$3:$B$130,0),0))</f>
        <v>12</v>
      </c>
      <c r="G1000" s="3">
        <v>250</v>
      </c>
      <c r="H1000" s="16">
        <f>IF($C1000&lt;&gt;"",$G1000*INDEX(ΣυνδΑθρ!$B$2:$B$96,$F1000,1)/INDEX(ΣυνδΑθρ!$J$2:$J$96,$F1000,1),IF($D1000&lt;&gt;"",$G1000*INDEX(Υλικά!$G$3:$G$130,$F1000,1)/INDEX(Υλικά!$E$3:$E$130,$F1000,1),0))</f>
        <v>8.25</v>
      </c>
      <c r="I1000" s="17">
        <f>IF($C1000&lt;&gt;"",$G1000*INDEX(ΣυνδΑθρ!$C$2:$C$100,$F1000,1)/INDEX(ΣυνδΑθρ!$J$2:$J$96,$F1000,1),IF($D1000&lt;&gt;"",$G1000*INDEX(Υλικά!$H$3:$H$130,$F1000,1)/INDEX(Υλικά!$E$3:$E$130,$F1000,1),0))</f>
        <v>11.75</v>
      </c>
      <c r="J1000" s="18">
        <f>IF($C1000&lt;&gt;"",$G1000*INDEX(ΣυνδΑθρ!$D$2:$D$96,$F1000,1)/INDEX(ΣυνδΑθρ!$J$2:$J$96,$F1000,1),IF($D1000&lt;&gt;"",$G1000*INDEX(Υλικά!$I$3:$I$130,$F1000,1)/INDEX(Υλικά!$E$3:$E$130,$F1000,1),0))</f>
        <v>3.75</v>
      </c>
      <c r="K1000" s="16">
        <f>$H1000*Ref!$B$2</f>
        <v>33</v>
      </c>
      <c r="L1000" s="17">
        <f>$I1000*Ref!$B$3</f>
        <v>47</v>
      </c>
      <c r="M1000" s="18">
        <f>$J1000*Ref!$B$4</f>
        <v>33.75</v>
      </c>
      <c r="N1000" s="18">
        <f>IF($C1000&lt;&gt;"",0,IF($D1000&lt;&gt;"",$G1000*INDEX(Υλικά!$J$3:$J$130,$F1000,1)/INDEX(Υλικά!$E$3:$E$130,$F1000,1),0))</f>
        <v>0</v>
      </c>
      <c r="O1000" s="19">
        <f t="shared" si="16"/>
        <v>113.75</v>
      </c>
      <c r="P1000" s="3"/>
    </row>
    <row r="1001" spans="1:16" x14ac:dyDescent="0.35">
      <c r="A1001" s="15">
        <v>44274</v>
      </c>
      <c r="B1001" s="7">
        <v>0.34375</v>
      </c>
      <c r="C1001" s="3"/>
      <c r="D1001" s="3" t="s">
        <v>229</v>
      </c>
      <c r="E1001" s="3" t="str">
        <f>IF(C1001&lt;&gt;"",INDEX(ΣυνδΑθρ!$I$2:$I$96,MATCH(C1001,ΣυνδΑθρ!$A$2:$A$100,0),1),IF(D1001&lt;&gt;"",INDEX(Υλικά!$D$3:$D$140,MATCH(D1001,Υλικά!$B$3:$B$140,0),1),""))</f>
        <v>gr</v>
      </c>
      <c r="F1001" s="10">
        <f>IF(C1001&lt;&gt;"",MATCH($C1001,ΣυνδΑθρ!$A$2:$A$100,0),IF(D1001&lt;&gt;"",MATCH($D1001,Υλικά!$B$3:$B$130,0),0))</f>
        <v>104</v>
      </c>
      <c r="G1001" s="3">
        <v>90</v>
      </c>
      <c r="H1001" s="16">
        <f>IF($C1001&lt;&gt;"",$G1001*INDEX(ΣυνδΑθρ!$B$2:$B$96,$F1001,1)/INDEX(ΣυνδΑθρ!$J$2:$J$96,$F1001,1),IF($D1001&lt;&gt;"",$G1001*INDEX(Υλικά!$G$3:$G$130,$F1001,1)/INDEX(Υλικά!$E$3:$E$130,$F1001,1),0))</f>
        <v>18.899999999999999</v>
      </c>
      <c r="I1001" s="17">
        <f>IF($C1001&lt;&gt;"",$G1001*INDEX(ΣυνδΑθρ!$C$2:$C$100,$F1001,1)/INDEX(ΣυνδΑθρ!$J$2:$J$96,$F1001,1),IF($D1001&lt;&gt;"",$G1001*INDEX(Υλικά!$H$3:$H$130,$F1001,1)/INDEX(Υλικά!$E$3:$E$130,$F1001,1),0))</f>
        <v>0.9</v>
      </c>
      <c r="J1001" s="18">
        <f>IF($C1001&lt;&gt;"",$G1001*INDEX(ΣυνδΑθρ!$D$2:$D$96,$F1001,1)/INDEX(ΣυνδΑθρ!$J$2:$J$96,$F1001,1),IF($D1001&lt;&gt;"",$G1001*INDEX(Υλικά!$I$3:$I$130,$F1001,1)/INDEX(Υλικά!$E$3:$E$130,$F1001,1),0))</f>
        <v>1.8</v>
      </c>
      <c r="K1001" s="16">
        <f>$H1001*Ref!$B$2</f>
        <v>75.599999999999994</v>
      </c>
      <c r="L1001" s="17">
        <f>$I1001*Ref!$B$3</f>
        <v>3.6</v>
      </c>
      <c r="M1001" s="18">
        <f>$J1001*Ref!$B$4</f>
        <v>16.2</v>
      </c>
      <c r="N1001" s="18">
        <f>IF($C1001&lt;&gt;"",0,IF($D1001&lt;&gt;"",$G1001*INDEX(Υλικά!$J$3:$J$130,$F1001,1)/INDEX(Υλικά!$E$3:$E$130,$F1001,1),0))</f>
        <v>0</v>
      </c>
      <c r="O1001" s="19">
        <f t="shared" si="16"/>
        <v>95.399999999999991</v>
      </c>
      <c r="P1001" s="3"/>
    </row>
    <row r="1002" spans="1:16" x14ac:dyDescent="0.35">
      <c r="A1002" s="15">
        <v>44274</v>
      </c>
      <c r="B1002" s="7">
        <v>0.34375</v>
      </c>
      <c r="C1002" s="3" t="s">
        <v>166</v>
      </c>
      <c r="D1002" s="3"/>
      <c r="E1002" s="3" t="str">
        <f>IF(C1002&lt;&gt;"",INDEX(ΣυνδΑθρ!$I$2:$I$96,MATCH(C1002,ΣυνδΑθρ!$A$2:$A$100,0),1),IF(D1002&lt;&gt;"",INDEX(Υλικά!$D$3:$D$140,MATCH(D1002,Υλικά!$B$3:$B$140,0),1),""))</f>
        <v>gr</v>
      </c>
      <c r="F1002" s="10">
        <f>IF(C1002&lt;&gt;"",MATCH($C1002,ΣυνδΑθρ!$A$2:$A$100,0),IF(D1002&lt;&gt;"",MATCH($D1002,Υλικά!$B$3:$B$130,0),0))</f>
        <v>19</v>
      </c>
      <c r="G1002" s="3">
        <v>80</v>
      </c>
      <c r="H1002" s="16">
        <f>IF($C1002&lt;&gt;"",$G1002*INDEX(ΣυνδΑθρ!$B$2:$B$96,$F1002,1)/INDEX(ΣυνδΑθρ!$J$2:$J$96,$F1002,1),IF($D1002&lt;&gt;"",$G1002*INDEX(Υλικά!$G$3:$G$130,$F1002,1)/INDEX(Υλικά!$E$3:$E$130,$F1002,1),0))</f>
        <v>5.8457142857142861</v>
      </c>
      <c r="I1002" s="17">
        <f>IF($C1002&lt;&gt;"",$G1002*INDEX(ΣυνδΑθρ!$C$2:$C$100,$F1002,1)/INDEX(ΣυνδΑθρ!$J$2:$J$96,$F1002,1),IF($D1002&lt;&gt;"",$G1002*INDEX(Υλικά!$H$3:$H$130,$F1002,1)/INDEX(Υλικά!$E$3:$E$130,$F1002,1),0))</f>
        <v>37.199999999999996</v>
      </c>
      <c r="J1002" s="18">
        <f>IF($C1002&lt;&gt;"",$G1002*INDEX(ΣυνδΑθρ!$D$2:$D$96,$F1002,1)/INDEX(ΣυνδΑθρ!$J$2:$J$96,$F1002,1),IF($D1002&lt;&gt;"",$G1002*INDEX(Υλικά!$I$3:$I$130,$F1002,1)/INDEX(Υλικά!$E$3:$E$130,$F1002,1),0))</f>
        <v>0.66857142857142871</v>
      </c>
      <c r="K1002" s="16">
        <f>$H1002*Ref!$B$2</f>
        <v>23.382857142857144</v>
      </c>
      <c r="L1002" s="17">
        <f>$I1002*Ref!$B$3</f>
        <v>148.79999999999998</v>
      </c>
      <c r="M1002" s="18">
        <f>$J1002*Ref!$B$4</f>
        <v>6.0171428571428587</v>
      </c>
      <c r="N1002" s="18">
        <f>IF($C1002&lt;&gt;"",0,IF($D1002&lt;&gt;"",$G1002*INDEX(Υλικά!$J$3:$J$130,$F1002,1)/INDEX(Υλικά!$E$3:$E$130,$F1002,1),0))</f>
        <v>0</v>
      </c>
      <c r="O1002" s="19">
        <f t="shared" si="16"/>
        <v>178.2</v>
      </c>
      <c r="P1002" s="3"/>
    </row>
    <row r="1003" spans="1:16" x14ac:dyDescent="0.35">
      <c r="A1003" s="15">
        <v>44274</v>
      </c>
      <c r="B1003" s="7">
        <v>0.58333333333333337</v>
      </c>
      <c r="C1003" s="3" t="s">
        <v>235</v>
      </c>
      <c r="D1003" s="3"/>
      <c r="E1003" s="3" t="str">
        <f>IF(C1003&lt;&gt;"",INDEX(ΣυνδΑθρ!$I$2:$I$96,MATCH(C1003,ΣυνδΑθρ!$A$2:$A$100,0),1),IF(D1003&lt;&gt;"",INDEX(Υλικά!$D$3:$D$140,MATCH(D1003,Υλικά!$B$3:$B$140,0),1),""))</f>
        <v>gr</v>
      </c>
      <c r="F1003" s="10">
        <f>IF(C1003&lt;&gt;"",MATCH($C1003,ΣυνδΑθρ!$A$2:$A$100,0),IF(D1003&lt;&gt;"",MATCH($D1003,Υλικά!$B$3:$B$130,0),0))</f>
        <v>40</v>
      </c>
      <c r="G1003" s="3">
        <v>350</v>
      </c>
      <c r="H1003" s="16">
        <f>IF($C1003&lt;&gt;"",$G1003*INDEX(ΣυνδΑθρ!$B$2:$B$96,$F1003,1)/INDEX(ΣυνδΑθρ!$J$2:$J$96,$F1003,1),IF($D1003&lt;&gt;"",$G1003*INDEX(Υλικά!$G$3:$G$130,$F1003,1)/INDEX(Υλικά!$E$3:$E$130,$F1003,1),0))</f>
        <v>20.18470588235294</v>
      </c>
      <c r="I1003" s="17">
        <f>IF($C1003&lt;&gt;"",$G1003*INDEX(ΣυνδΑθρ!$C$2:$C$100,$F1003,1)/INDEX(ΣυνδΑθρ!$J$2:$J$96,$F1003,1),IF($D1003&lt;&gt;"",$G1003*INDEX(Υλικά!$H$3:$H$130,$F1003,1)/INDEX(Υλικά!$E$3:$E$130,$F1003,1),0))</f>
        <v>67.286470588235304</v>
      </c>
      <c r="J1003" s="18">
        <f>IF($C1003&lt;&gt;"",$G1003*INDEX(ΣυνδΑθρ!$D$2:$D$96,$F1003,1)/INDEX(ΣυνδΑθρ!$J$2:$J$96,$F1003,1),IF($D1003&lt;&gt;"",$G1003*INDEX(Υλικά!$I$3:$I$130,$F1003,1)/INDEX(Υλικά!$E$3:$E$130,$F1003,1),0))</f>
        <v>15.83029411764706</v>
      </c>
      <c r="K1003" s="16">
        <f>$H1003*Ref!$B$2</f>
        <v>80.738823529411761</v>
      </c>
      <c r="L1003" s="17">
        <f>$I1003*Ref!$B$3</f>
        <v>269.14588235294121</v>
      </c>
      <c r="M1003" s="18">
        <f>$J1003*Ref!$B$4</f>
        <v>142.47264705882355</v>
      </c>
      <c r="N1003" s="18">
        <f>IF($C1003&lt;&gt;"",0,IF($D1003&lt;&gt;"",$G1003*INDEX(Υλικά!$J$3:$J$130,$F1003,1)/INDEX(Υλικά!$E$3:$E$130,$F1003,1),0))</f>
        <v>0</v>
      </c>
      <c r="O1003" s="19">
        <f t="shared" si="16"/>
        <v>492.35735294117654</v>
      </c>
      <c r="P1003" s="3"/>
    </row>
    <row r="1004" spans="1:16" x14ac:dyDescent="0.35">
      <c r="A1004" s="15">
        <v>44274</v>
      </c>
      <c r="B1004" s="7">
        <v>0.66666666666666663</v>
      </c>
      <c r="C1004" s="3" t="s">
        <v>216</v>
      </c>
      <c r="D1004" s="3"/>
      <c r="E1004" s="3" t="str">
        <f>IF(C1004&lt;&gt;"",INDEX(ΣυνδΑθρ!$I$2:$I$96,MATCH(C1004,ΣυνδΑθρ!$A$2:$A$100,0),1),IF(D1004&lt;&gt;"",INDEX(Υλικά!$D$3:$D$140,MATCH(D1004,Υλικά!$B$3:$B$140,0),1),""))</f>
        <v>gr</v>
      </c>
      <c r="F1004" s="10">
        <f>IF(C1004&lt;&gt;"",MATCH($C1004,ΣυνδΑθρ!$A$2:$A$100,0),IF(D1004&lt;&gt;"",MATCH($D1004,Υλικά!$B$3:$B$130,0),0))</f>
        <v>36</v>
      </c>
      <c r="G1004" s="3">
        <v>50</v>
      </c>
      <c r="H1004" s="16">
        <f>IF($C1004&lt;&gt;"",$G1004*INDEX(ΣυνδΑθρ!$B$2:$B$96,$F1004,1)/INDEX(ΣυνδΑθρ!$J$2:$J$96,$F1004,1),IF($D1004&lt;&gt;"",$G1004*INDEX(Υλικά!$G$3:$G$130,$F1004,1)/INDEX(Υλικά!$E$3:$E$130,$F1004,1),0))</f>
        <v>4.1926190476190479</v>
      </c>
      <c r="I1004" s="17">
        <f>IF($C1004&lt;&gt;"",$G1004*INDEX(ΣυνδΑθρ!$C$2:$C$100,$F1004,1)/INDEX(ΣυνδΑθρ!$J$2:$J$96,$F1004,1),IF($D1004&lt;&gt;"",$G1004*INDEX(Υλικά!$H$3:$H$130,$F1004,1)/INDEX(Υλικά!$E$3:$E$130,$F1004,1),0))</f>
        <v>18.843095238095241</v>
      </c>
      <c r="J1004" s="18">
        <f>IF($C1004&lt;&gt;"",$G1004*INDEX(ΣυνδΑθρ!$D$2:$D$96,$F1004,1)/INDEX(ΣυνδΑθρ!$J$2:$J$96,$F1004,1),IF($D1004&lt;&gt;"",$G1004*INDEX(Υλικά!$I$3:$I$130,$F1004,1)/INDEX(Υλικά!$E$3:$E$130,$F1004,1),0))</f>
        <v>4.2185714285714289</v>
      </c>
      <c r="K1004" s="16">
        <f>$H1004*Ref!$B$2</f>
        <v>16.770476190476192</v>
      </c>
      <c r="L1004" s="17">
        <f>$I1004*Ref!$B$3</f>
        <v>75.372380952380965</v>
      </c>
      <c r="M1004" s="18">
        <f>$J1004*Ref!$B$4</f>
        <v>37.967142857142861</v>
      </c>
      <c r="N1004" s="18">
        <f>IF($C1004&lt;&gt;"",0,IF($D1004&lt;&gt;"",$G1004*INDEX(Υλικά!$J$3:$J$130,$F1004,1)/INDEX(Υλικά!$E$3:$E$130,$F1004,1),0))</f>
        <v>0</v>
      </c>
      <c r="O1004" s="19">
        <f t="shared" si="16"/>
        <v>130.11000000000001</v>
      </c>
      <c r="P1004" s="3"/>
    </row>
    <row r="1005" spans="1:16" x14ac:dyDescent="0.35">
      <c r="A1005" s="15">
        <v>44274</v>
      </c>
      <c r="B1005" s="7">
        <v>0.77083333333333337</v>
      </c>
      <c r="C1005" s="3"/>
      <c r="D1005" s="3" t="s">
        <v>233</v>
      </c>
      <c r="E1005" s="3" t="str">
        <f>IF(C1005&lt;&gt;"",INDEX(ΣυνδΑθρ!$I$2:$I$96,MATCH(C1005,ΣυνδΑθρ!$A$2:$A$100,0),1),IF(D1005&lt;&gt;"",INDEX(Υλικά!$D$3:$D$140,MATCH(D1005,Υλικά!$B$3:$B$140,0),1),""))</f>
        <v>gr</v>
      </c>
      <c r="F1005" s="10">
        <f>IF(C1005&lt;&gt;"",MATCH($C1005,ΣυνδΑθρ!$A$2:$A$100,0),IF(D1005&lt;&gt;"",MATCH($D1005,Υλικά!$B$3:$B$130,0),0))</f>
        <v>107</v>
      </c>
      <c r="G1005" s="3">
        <v>10</v>
      </c>
      <c r="H1005" s="16">
        <f>IF($C1005&lt;&gt;"",$G1005*INDEX(ΣυνδΑθρ!$B$2:$B$96,$F1005,1)/INDEX(ΣυνδΑθρ!$J$2:$J$96,$F1005,1),IF($D1005&lt;&gt;"",$G1005*INDEX(Υλικά!$G$3:$G$130,$F1005,1)/INDEX(Υλικά!$E$3:$E$130,$F1005,1),0))</f>
        <v>2.21</v>
      </c>
      <c r="I1005" s="17">
        <f>IF($C1005&lt;&gt;"",$G1005*INDEX(ΣυνδΑθρ!$C$2:$C$100,$F1005,1)/INDEX(ΣυνδΑθρ!$J$2:$J$96,$F1005,1),IF($D1005&lt;&gt;"",$G1005*INDEX(Υλικά!$H$3:$H$130,$F1005,1)/INDEX(Υλικά!$E$3:$E$130,$F1005,1),0))</f>
        <v>2</v>
      </c>
      <c r="J1005" s="18">
        <f>IF($C1005&lt;&gt;"",$G1005*INDEX(ΣυνδΑθρ!$D$2:$D$96,$F1005,1)/INDEX(ΣυνδΑθρ!$J$2:$J$96,$F1005,1),IF($D1005&lt;&gt;"",$G1005*INDEX(Υλικά!$I$3:$I$130,$F1005,1)/INDEX(Υλικά!$E$3:$E$130,$F1005,1),0))</f>
        <v>5.28</v>
      </c>
      <c r="K1005" s="16">
        <f>$H1005*Ref!$B$2</f>
        <v>8.84</v>
      </c>
      <c r="L1005" s="17">
        <f>$I1005*Ref!$B$3</f>
        <v>8</v>
      </c>
      <c r="M1005" s="18">
        <f>$J1005*Ref!$B$4</f>
        <v>47.52</v>
      </c>
      <c r="N1005" s="18">
        <f>IF($C1005&lt;&gt;"",0,IF($D1005&lt;&gt;"",$G1005*INDEX(Υλικά!$J$3:$J$130,$F1005,1)/INDEX(Υλικά!$E$3:$E$130,$F1005,1),0))</f>
        <v>0</v>
      </c>
      <c r="O1005" s="19">
        <f t="shared" si="16"/>
        <v>64.36</v>
      </c>
      <c r="P1005" s="3"/>
    </row>
    <row r="1006" spans="1:16" x14ac:dyDescent="0.35">
      <c r="A1006" s="15">
        <v>44274</v>
      </c>
      <c r="B1006" s="7">
        <v>0.85416666666666663</v>
      </c>
      <c r="C1006" s="3"/>
      <c r="D1006" s="3" t="s">
        <v>63</v>
      </c>
      <c r="E1006" s="3" t="str">
        <f>IF(C1006&lt;&gt;"",INDEX(ΣυνδΑθρ!$I$2:$I$96,MATCH(C1006,ΣυνδΑθρ!$A$2:$A$100,0),1),IF(D1006&lt;&gt;"",INDEX(Υλικά!$D$3:$D$140,MATCH(D1006,Υλικά!$B$3:$B$140,0),1),""))</f>
        <v>pc</v>
      </c>
      <c r="F1006" s="10">
        <f>IF(C1006&lt;&gt;"",MATCH($C1006,ΣυνδΑθρ!$A$2:$A$100,0),IF(D1006&lt;&gt;"",MATCH($D1006,Υλικά!$B$3:$B$130,0),0))</f>
        <v>23</v>
      </c>
      <c r="G1006" s="3">
        <v>1</v>
      </c>
      <c r="H1006" s="16">
        <f>IF($C1006&lt;&gt;"",$G1006*INDEX(ΣυνδΑθρ!$B$2:$B$96,$F1006,1)/INDEX(ΣυνδΑθρ!$J$2:$J$96,$F1006,1),IF($D1006&lt;&gt;"",$G1006*INDEX(Υλικά!$G$3:$G$130,$F1006,1)/INDEX(Υλικά!$E$3:$E$130,$F1006,1),0))</f>
        <v>47</v>
      </c>
      <c r="I1006" s="17">
        <f>IF($C1006&lt;&gt;"",$G1006*INDEX(ΣυνδΑθρ!$C$2:$C$100,$F1006,1)/INDEX(ΣυνδΑθρ!$J$2:$J$96,$F1006,1),IF($D1006&lt;&gt;"",$G1006*INDEX(Υλικά!$H$3:$H$130,$F1006,1)/INDEX(Υλικά!$E$3:$E$130,$F1006,1),0))</f>
        <v>0</v>
      </c>
      <c r="J1006" s="18">
        <f>IF($C1006&lt;&gt;"",$G1006*INDEX(ΣυνδΑθρ!$D$2:$D$96,$F1006,1)/INDEX(ΣυνδΑθρ!$J$2:$J$96,$F1006,1),IF($D1006&lt;&gt;"",$G1006*INDEX(Υλικά!$I$3:$I$130,$F1006,1)/INDEX(Υλικά!$E$3:$E$130,$F1006,1),0))</f>
        <v>1.2</v>
      </c>
      <c r="K1006" s="16">
        <f>$H1006*Ref!$B$2</f>
        <v>188</v>
      </c>
      <c r="L1006" s="17">
        <f>$I1006*Ref!$B$3</f>
        <v>0</v>
      </c>
      <c r="M1006" s="18">
        <f>$J1006*Ref!$B$4</f>
        <v>10.799999999999999</v>
      </c>
      <c r="N1006" s="18">
        <f>IF($C1006&lt;&gt;"",0,IF($D1006&lt;&gt;"",$G1006*INDEX(Υλικά!$J$3:$J$130,$F1006,1)/INDEX(Υλικά!$E$3:$E$130,$F1006,1),0))</f>
        <v>0</v>
      </c>
      <c r="O1006" s="19">
        <f t="shared" si="16"/>
        <v>198.8</v>
      </c>
      <c r="P1006" s="3"/>
    </row>
    <row r="1007" spans="1:16" x14ac:dyDescent="0.35">
      <c r="A1007" s="15">
        <v>44274</v>
      </c>
      <c r="B1007" s="7">
        <v>0.85416666666666663</v>
      </c>
      <c r="C1007" s="3" t="s">
        <v>235</v>
      </c>
      <c r="D1007" s="3"/>
      <c r="E1007" s="3" t="str">
        <f>IF(C1007&lt;&gt;"",INDEX(ΣυνδΑθρ!$I$2:$I$96,MATCH(C1007,ΣυνδΑθρ!$A$2:$A$100,0),1),IF(D1007&lt;&gt;"",INDEX(Υλικά!$D$3:$D$140,MATCH(D1007,Υλικά!$B$3:$B$140,0),1),""))</f>
        <v>gr</v>
      </c>
      <c r="F1007" s="10">
        <f>IF(C1007&lt;&gt;"",MATCH($C1007,ΣυνδΑθρ!$A$2:$A$100,0),IF(D1007&lt;&gt;"",MATCH($D1007,Υλικά!$B$3:$B$130,0),0))</f>
        <v>40</v>
      </c>
      <c r="G1007" s="3">
        <v>200</v>
      </c>
      <c r="H1007" s="16">
        <f>IF($C1007&lt;&gt;"",$G1007*INDEX(ΣυνδΑθρ!$B$2:$B$96,$F1007,1)/INDEX(ΣυνδΑθρ!$J$2:$J$96,$F1007,1),IF($D1007&lt;&gt;"",$G1007*INDEX(Υλικά!$G$3:$G$130,$F1007,1)/INDEX(Υλικά!$E$3:$E$130,$F1007,1),0))</f>
        <v>11.534117647058823</v>
      </c>
      <c r="I1007" s="17">
        <f>IF($C1007&lt;&gt;"",$G1007*INDEX(ΣυνδΑθρ!$C$2:$C$100,$F1007,1)/INDEX(ΣυνδΑθρ!$J$2:$J$96,$F1007,1),IF($D1007&lt;&gt;"",$G1007*INDEX(Υλικά!$H$3:$H$130,$F1007,1)/INDEX(Υλικά!$E$3:$E$130,$F1007,1),0))</f>
        <v>38.449411764705886</v>
      </c>
      <c r="J1007" s="18">
        <f>IF($C1007&lt;&gt;"",$G1007*INDEX(ΣυνδΑθρ!$D$2:$D$96,$F1007,1)/INDEX(ΣυνδΑθρ!$J$2:$J$96,$F1007,1),IF($D1007&lt;&gt;"",$G1007*INDEX(Υλικά!$I$3:$I$130,$F1007,1)/INDEX(Υλικά!$E$3:$E$130,$F1007,1),0))</f>
        <v>9.0458823529411791</v>
      </c>
      <c r="K1007" s="16">
        <f>$H1007*Ref!$B$2</f>
        <v>46.136470588235291</v>
      </c>
      <c r="L1007" s="17">
        <f>$I1007*Ref!$B$3</f>
        <v>153.79764705882354</v>
      </c>
      <c r="M1007" s="18">
        <f>$J1007*Ref!$B$4</f>
        <v>81.412941176470611</v>
      </c>
      <c r="N1007" s="18">
        <f>IF($C1007&lt;&gt;"",0,IF($D1007&lt;&gt;"",$G1007*INDEX(Υλικά!$J$3:$J$130,$F1007,1)/INDEX(Υλικά!$E$3:$E$130,$F1007,1),0))</f>
        <v>0</v>
      </c>
      <c r="O1007" s="19">
        <f t="shared" ref="O1007:O1070" si="17">SUM(K1007:N1007)</f>
        <v>281.34705882352944</v>
      </c>
      <c r="P1007" s="3"/>
    </row>
    <row r="1008" spans="1:16" x14ac:dyDescent="0.35">
      <c r="A1008" s="15">
        <v>44275</v>
      </c>
      <c r="B1008" s="7">
        <v>0.375</v>
      </c>
      <c r="C1008" s="3"/>
      <c r="D1008" s="3" t="s">
        <v>58</v>
      </c>
      <c r="E1008" s="3" t="str">
        <f>IF(C1008&lt;&gt;"",INDEX(ΣυνδΑθρ!$I$2:$I$96,MATCH(C1008,ΣυνδΑθρ!$A$2:$A$100,0),1),IF(D1008&lt;&gt;"",INDEX(Υλικά!$D$3:$D$140,MATCH(D1008,Υλικά!$B$3:$B$140,0),1),""))</f>
        <v>gr</v>
      </c>
      <c r="F1008" s="10">
        <v>12</v>
      </c>
      <c r="G1008" s="3">
        <v>250</v>
      </c>
      <c r="H1008" s="16">
        <f>IF($C1008&lt;&gt;"",$G1008*INDEX(ΣυνδΑθρ!$B$2:$B$96,$F1008,1)/INDEX(ΣυνδΑθρ!$J$2:$J$96,$F1008,1),IF($D1008&lt;&gt;"",$G1008*INDEX(Υλικά!$G$3:$G$130,$F1008,1)/INDEX(Υλικά!$E$3:$E$130,$F1008,1),0))</f>
        <v>8.25</v>
      </c>
      <c r="I1008" s="17">
        <f>IF($C1008&lt;&gt;"",$G1008*INDEX(ΣυνδΑθρ!$C$2:$C$100,$F1008,1)/INDEX(ΣυνδΑθρ!$J$2:$J$96,$F1008,1),IF($D1008&lt;&gt;"",$G1008*INDEX(Υλικά!$H$3:$H$130,$F1008,1)/INDEX(Υλικά!$E$3:$E$130,$F1008,1),0))</f>
        <v>11.75</v>
      </c>
      <c r="J1008" s="18">
        <f>IF($C1008&lt;&gt;"",$G1008*INDEX(ΣυνδΑθρ!$D$2:$D$96,$F1008,1)/INDEX(ΣυνδΑθρ!$J$2:$J$96,$F1008,1),IF($D1008&lt;&gt;"",$G1008*INDEX(Υλικά!$I$3:$I$130,$F1008,1)/INDEX(Υλικά!$E$3:$E$130,$F1008,1),0))</f>
        <v>3.75</v>
      </c>
      <c r="K1008" s="16">
        <f>$H1008*Ref!$B$2</f>
        <v>33</v>
      </c>
      <c r="L1008" s="17">
        <f>$I1008*Ref!$B$3</f>
        <v>47</v>
      </c>
      <c r="M1008" s="18">
        <f>$J1008*Ref!$B$4</f>
        <v>33.75</v>
      </c>
      <c r="N1008" s="18">
        <f>IF($C1008&lt;&gt;"",0,IF($D1008&lt;&gt;"",$G1008*INDEX(Υλικά!$J$3:$J$130,$F1008,1)/INDEX(Υλικά!$E$3:$E$130,$F1008,1),0))</f>
        <v>0</v>
      </c>
      <c r="O1008" s="19">
        <f t="shared" si="17"/>
        <v>113.75</v>
      </c>
      <c r="P1008" s="3"/>
    </row>
    <row r="1009" spans="1:16" x14ac:dyDescent="0.35">
      <c r="A1009" s="15">
        <v>44275</v>
      </c>
      <c r="B1009" s="7">
        <v>0.375</v>
      </c>
      <c r="C1009" s="3"/>
      <c r="D1009" s="3" t="s">
        <v>229</v>
      </c>
      <c r="E1009" s="3" t="str">
        <f>IF(C1009&lt;&gt;"",INDEX(ΣυνδΑθρ!$I$2:$I$96,MATCH(C1009,ΣυνδΑθρ!$A$2:$A$100,0),1),IF(D1009&lt;&gt;"",INDEX(Υλικά!$D$3:$D$140,MATCH(D1009,Υλικά!$B$3:$B$140,0),1),""))</f>
        <v>gr</v>
      </c>
      <c r="F1009" s="10">
        <v>104</v>
      </c>
      <c r="G1009" s="3">
        <v>90</v>
      </c>
      <c r="H1009" s="16">
        <f>IF($C1009&lt;&gt;"",$G1009*INDEX(ΣυνδΑθρ!$B$2:$B$96,$F1009,1)/INDEX(ΣυνδΑθρ!$J$2:$J$96,$F1009,1),IF($D1009&lt;&gt;"",$G1009*INDEX(Υλικά!$G$3:$G$130,$F1009,1)/INDEX(Υλικά!$E$3:$E$130,$F1009,1),0))</f>
        <v>18.899999999999999</v>
      </c>
      <c r="I1009" s="17">
        <f>IF($C1009&lt;&gt;"",$G1009*INDEX(ΣυνδΑθρ!$C$2:$C$100,$F1009,1)/INDEX(ΣυνδΑθρ!$J$2:$J$96,$F1009,1),IF($D1009&lt;&gt;"",$G1009*INDEX(Υλικά!$H$3:$H$130,$F1009,1)/INDEX(Υλικά!$E$3:$E$130,$F1009,1),0))</f>
        <v>0.9</v>
      </c>
      <c r="J1009" s="18">
        <f>IF($C1009&lt;&gt;"",$G1009*INDEX(ΣυνδΑθρ!$D$2:$D$96,$F1009,1)/INDEX(ΣυνδΑθρ!$J$2:$J$96,$F1009,1),IF($D1009&lt;&gt;"",$G1009*INDEX(Υλικά!$I$3:$I$130,$F1009,1)/INDEX(Υλικά!$E$3:$E$130,$F1009,1),0))</f>
        <v>1.8</v>
      </c>
      <c r="K1009" s="16">
        <f>$H1009*Ref!$B$2</f>
        <v>75.599999999999994</v>
      </c>
      <c r="L1009" s="17">
        <f>$I1009*Ref!$B$3</f>
        <v>3.6</v>
      </c>
      <c r="M1009" s="18">
        <f>$J1009*Ref!$B$4</f>
        <v>16.2</v>
      </c>
      <c r="N1009" s="18">
        <f>IF($C1009&lt;&gt;"",0,IF($D1009&lt;&gt;"",$G1009*INDEX(Υλικά!$J$3:$J$130,$F1009,1)/INDEX(Υλικά!$E$3:$E$130,$F1009,1),0))</f>
        <v>0</v>
      </c>
      <c r="O1009" s="19">
        <f t="shared" si="17"/>
        <v>95.399999999999991</v>
      </c>
      <c r="P1009" s="3"/>
    </row>
    <row r="1010" spans="1:16" x14ac:dyDescent="0.35">
      <c r="A1010" s="15">
        <v>44275</v>
      </c>
      <c r="B1010" s="7">
        <v>0.375</v>
      </c>
      <c r="C1010" s="3" t="s">
        <v>166</v>
      </c>
      <c r="D1010" s="3"/>
      <c r="E1010" s="3" t="str">
        <f>IF(C1010&lt;&gt;"",INDEX(ΣυνδΑθρ!$I$2:$I$96,MATCH(C1010,ΣυνδΑθρ!$A$2:$A$100,0),1),IF(D1010&lt;&gt;"",INDEX(Υλικά!$D$3:$D$140,MATCH(D1010,Υλικά!$B$3:$B$140,0),1),""))</f>
        <v>gr</v>
      </c>
      <c r="F1010" s="10">
        <v>19</v>
      </c>
      <c r="G1010" s="3">
        <v>80</v>
      </c>
      <c r="H1010" s="16">
        <f>IF($C1010&lt;&gt;"",$G1010*INDEX(ΣυνδΑθρ!$B$2:$B$96,$F1010,1)/INDEX(ΣυνδΑθρ!$J$2:$J$96,$F1010,1),IF($D1010&lt;&gt;"",$G1010*INDEX(Υλικά!$G$3:$G$130,$F1010,1)/INDEX(Υλικά!$E$3:$E$130,$F1010,1),0))</f>
        <v>5.8457142857142861</v>
      </c>
      <c r="I1010" s="17">
        <f>IF($C1010&lt;&gt;"",$G1010*INDEX(ΣυνδΑθρ!$C$2:$C$100,$F1010,1)/INDEX(ΣυνδΑθρ!$J$2:$J$96,$F1010,1),IF($D1010&lt;&gt;"",$G1010*INDEX(Υλικά!$H$3:$H$130,$F1010,1)/INDEX(Υλικά!$E$3:$E$130,$F1010,1),0))</f>
        <v>37.199999999999996</v>
      </c>
      <c r="J1010" s="18">
        <f>IF($C1010&lt;&gt;"",$G1010*INDEX(ΣυνδΑθρ!$D$2:$D$96,$F1010,1)/INDEX(ΣυνδΑθρ!$J$2:$J$96,$F1010,1),IF($D1010&lt;&gt;"",$G1010*INDEX(Υλικά!$I$3:$I$130,$F1010,1)/INDEX(Υλικά!$E$3:$E$130,$F1010,1),0))</f>
        <v>0.66857142857142871</v>
      </c>
      <c r="K1010" s="16">
        <f>$H1010*Ref!$B$2</f>
        <v>23.382857142857144</v>
      </c>
      <c r="L1010" s="17">
        <f>$I1010*Ref!$B$3</f>
        <v>148.79999999999998</v>
      </c>
      <c r="M1010" s="18">
        <f>$J1010*Ref!$B$4</f>
        <v>6.0171428571428587</v>
      </c>
      <c r="N1010" s="18">
        <f>IF($C1010&lt;&gt;"",0,IF($D1010&lt;&gt;"",$G1010*INDEX(Υλικά!$J$3:$J$130,$F1010,1)/INDEX(Υλικά!$E$3:$E$130,$F1010,1),0))</f>
        <v>0</v>
      </c>
      <c r="O1010" s="19">
        <f t="shared" si="17"/>
        <v>178.2</v>
      </c>
      <c r="P1010" s="3"/>
    </row>
    <row r="1011" spans="1:16" x14ac:dyDescent="0.35">
      <c r="A1011" s="15">
        <v>44275</v>
      </c>
      <c r="B1011" s="7">
        <v>0.5625</v>
      </c>
      <c r="C1011" s="3" t="s">
        <v>235</v>
      </c>
      <c r="D1011" s="3"/>
      <c r="E1011" s="3" t="str">
        <f>IF(C1011&lt;&gt;"",INDEX(ΣυνδΑθρ!$I$2:$I$96,MATCH(C1011,ΣυνδΑθρ!$A$2:$A$100,0),1),IF(D1011&lt;&gt;"",INDEX(Υλικά!$D$3:$D$140,MATCH(D1011,Υλικά!$B$3:$B$140,0),1),""))</f>
        <v>gr</v>
      </c>
      <c r="F1011" s="10">
        <f>IF(C1011&lt;&gt;"",MATCH($C1011,ΣυνδΑθρ!$A$2:$A$100,0),IF(D1011&lt;&gt;"",MATCH($D1011,Υλικά!$B$3:$B$130,0),0))</f>
        <v>40</v>
      </c>
      <c r="G1011" s="3">
        <v>300</v>
      </c>
      <c r="H1011" s="16">
        <f>IF($C1011&lt;&gt;"",$G1011*INDEX(ΣυνδΑθρ!$B$2:$B$96,$F1011,1)/INDEX(ΣυνδΑθρ!$J$2:$J$96,$F1011,1),IF($D1011&lt;&gt;"",$G1011*INDEX(Υλικά!$G$3:$G$130,$F1011,1)/INDEX(Υλικά!$E$3:$E$130,$F1011,1),0))</f>
        <v>17.301176470588238</v>
      </c>
      <c r="I1011" s="17">
        <f>IF($C1011&lt;&gt;"",$G1011*INDEX(ΣυνδΑθρ!$C$2:$C$100,$F1011,1)/INDEX(ΣυνδΑθρ!$J$2:$J$96,$F1011,1),IF($D1011&lt;&gt;"",$G1011*INDEX(Υλικά!$H$3:$H$130,$F1011,1)/INDEX(Υλικά!$E$3:$E$130,$F1011,1),0))</f>
        <v>57.674117647058829</v>
      </c>
      <c r="J1011" s="18">
        <f>IF($C1011&lt;&gt;"",$G1011*INDEX(ΣυνδΑθρ!$D$2:$D$96,$F1011,1)/INDEX(ΣυνδΑθρ!$J$2:$J$96,$F1011,1),IF($D1011&lt;&gt;"",$G1011*INDEX(Υλικά!$I$3:$I$130,$F1011,1)/INDEX(Υλικά!$E$3:$E$130,$F1011,1),0))</f>
        <v>13.568823529411766</v>
      </c>
      <c r="K1011" s="16">
        <f>$H1011*Ref!$B$2</f>
        <v>69.204705882352954</v>
      </c>
      <c r="L1011" s="17">
        <f>$I1011*Ref!$B$3</f>
        <v>230.69647058823531</v>
      </c>
      <c r="M1011" s="18">
        <f>$J1011*Ref!$B$4</f>
        <v>122.11941176470589</v>
      </c>
      <c r="N1011" s="18">
        <f>IF($C1011&lt;&gt;"",0,IF($D1011&lt;&gt;"",$G1011*INDEX(Υλικά!$J$3:$J$130,$F1011,1)/INDEX(Υλικά!$E$3:$E$130,$F1011,1),0))</f>
        <v>0</v>
      </c>
      <c r="O1011" s="19">
        <f t="shared" si="17"/>
        <v>422.02058823529416</v>
      </c>
      <c r="P1011" s="3"/>
    </row>
    <row r="1012" spans="1:16" x14ac:dyDescent="0.35">
      <c r="A1012" s="15">
        <v>44275</v>
      </c>
      <c r="B1012" s="7">
        <v>0.66666666666666663</v>
      </c>
      <c r="C1012" s="3" t="s">
        <v>216</v>
      </c>
      <c r="D1012" s="3"/>
      <c r="E1012" s="3" t="str">
        <f>IF(C1012&lt;&gt;"",INDEX(ΣυνδΑθρ!$I$2:$I$96,MATCH(C1012,ΣυνδΑθρ!$A$2:$A$100,0),1),IF(D1012&lt;&gt;"",INDEX(Υλικά!$D$3:$D$140,MATCH(D1012,Υλικά!$B$3:$B$140,0),1),""))</f>
        <v>gr</v>
      </c>
      <c r="F1012" s="10">
        <f>IF(C1012&lt;&gt;"",MATCH($C1012,ΣυνδΑθρ!$A$2:$A$100,0),IF(D1012&lt;&gt;"",MATCH($D1012,Υλικά!$B$3:$B$130,0),0))</f>
        <v>36</v>
      </c>
      <c r="G1012" s="3">
        <v>50</v>
      </c>
      <c r="H1012" s="16">
        <f>IF($C1012&lt;&gt;"",$G1012*INDEX(ΣυνδΑθρ!$B$2:$B$96,$F1012,1)/INDEX(ΣυνδΑθρ!$J$2:$J$96,$F1012,1),IF($D1012&lt;&gt;"",$G1012*INDEX(Υλικά!$G$3:$G$130,$F1012,1)/INDEX(Υλικά!$E$3:$E$130,$F1012,1),0))</f>
        <v>4.1926190476190479</v>
      </c>
      <c r="I1012" s="17">
        <f>IF($C1012&lt;&gt;"",$G1012*INDEX(ΣυνδΑθρ!$C$2:$C$100,$F1012,1)/INDEX(ΣυνδΑθρ!$J$2:$J$96,$F1012,1),IF($D1012&lt;&gt;"",$G1012*INDEX(Υλικά!$H$3:$H$130,$F1012,1)/INDEX(Υλικά!$E$3:$E$130,$F1012,1),0))</f>
        <v>18.843095238095241</v>
      </c>
      <c r="J1012" s="18">
        <f>IF($C1012&lt;&gt;"",$G1012*INDEX(ΣυνδΑθρ!$D$2:$D$96,$F1012,1)/INDEX(ΣυνδΑθρ!$J$2:$J$96,$F1012,1),IF($D1012&lt;&gt;"",$G1012*INDEX(Υλικά!$I$3:$I$130,$F1012,1)/INDEX(Υλικά!$E$3:$E$130,$F1012,1),0))</f>
        <v>4.2185714285714289</v>
      </c>
      <c r="K1012" s="16">
        <f>$H1012*Ref!$B$2</f>
        <v>16.770476190476192</v>
      </c>
      <c r="L1012" s="17">
        <f>$I1012*Ref!$B$3</f>
        <v>75.372380952380965</v>
      </c>
      <c r="M1012" s="18">
        <f>$J1012*Ref!$B$4</f>
        <v>37.967142857142861</v>
      </c>
      <c r="N1012" s="18">
        <f>IF($C1012&lt;&gt;"",0,IF($D1012&lt;&gt;"",$G1012*INDEX(Υλικά!$J$3:$J$130,$F1012,1)/INDEX(Υλικά!$E$3:$E$130,$F1012,1),0))</f>
        <v>0</v>
      </c>
      <c r="O1012" s="19">
        <f t="shared" si="17"/>
        <v>130.11000000000001</v>
      </c>
      <c r="P1012" s="3"/>
    </row>
    <row r="1013" spans="1:16" x14ac:dyDescent="0.35">
      <c r="A1013" s="15">
        <v>44275</v>
      </c>
      <c r="B1013" s="7">
        <v>0.85416666666666663</v>
      </c>
      <c r="C1013" s="3"/>
      <c r="D1013" s="3" t="s">
        <v>9</v>
      </c>
      <c r="E1013" s="3" t="str">
        <f>IF(C1013&lt;&gt;"",INDEX(ΣυνδΑθρ!$I$2:$I$96,MATCH(C1013,ΣυνδΑθρ!$A$2:$A$100,0),1),IF(D1013&lt;&gt;"",INDEX(Υλικά!$D$3:$D$140,MATCH(D1013,Υλικά!$B$3:$B$140,0),1),""))</f>
        <v>gr</v>
      </c>
      <c r="F1013" s="10">
        <f>IF(C1013&lt;&gt;"",MATCH($C1013,ΣυνδΑθρ!$A$2:$A$100,0),IF(D1013&lt;&gt;"",MATCH($D1013,Υλικά!$B$3:$B$130,0),0))</f>
        <v>4</v>
      </c>
      <c r="G1013" s="3">
        <v>50</v>
      </c>
      <c r="H1013" s="16">
        <f>IF($C1013&lt;&gt;"",$G1013*INDEX(ΣυνδΑθρ!$B$2:$B$96,$F1013,1)/INDEX(ΣυνδΑθρ!$J$2:$J$96,$F1013,1),IF($D1013&lt;&gt;"",$G1013*INDEX(Υλικά!$G$3:$G$130,$F1013,1)/INDEX(Υλικά!$E$3:$E$130,$F1013,1),0))</f>
        <v>3.55</v>
      </c>
      <c r="I1013" s="17">
        <f>IF($C1013&lt;&gt;"",$G1013*INDEX(ΣυνδΑθρ!$C$2:$C$100,$F1013,1)/INDEX(ΣυνδΑθρ!$J$2:$J$96,$F1013,1),IF($D1013&lt;&gt;"",$G1013*INDEX(Υλικά!$H$3:$H$130,$F1013,1)/INDEX(Υλικά!$E$3:$E$130,$F1013,1),0))</f>
        <v>40</v>
      </c>
      <c r="J1013" s="18">
        <f>IF($C1013&lt;&gt;"",$G1013*INDEX(ΣυνδΑθρ!$D$2:$D$96,$F1013,1)/INDEX(ΣυνδΑθρ!$J$2:$J$96,$F1013,1),IF($D1013&lt;&gt;"",$G1013*INDEX(Υλικά!$I$3:$I$130,$F1013,1)/INDEX(Υλικά!$E$3:$E$130,$F1013,1),0))</f>
        <v>0.35</v>
      </c>
      <c r="K1013" s="16">
        <f>$H1013*Ref!$B$2</f>
        <v>14.2</v>
      </c>
      <c r="L1013" s="17">
        <f>$I1013*Ref!$B$3</f>
        <v>160</v>
      </c>
      <c r="M1013" s="18">
        <f>$J1013*Ref!$B$4</f>
        <v>3.15</v>
      </c>
      <c r="N1013" s="18">
        <f>IF($C1013&lt;&gt;"",0,IF($D1013&lt;&gt;"",$G1013*INDEX(Υλικά!$J$3:$J$130,$F1013,1)/INDEX(Υλικά!$E$3:$E$130,$F1013,1),0))</f>
        <v>0</v>
      </c>
      <c r="O1013" s="19">
        <f t="shared" si="17"/>
        <v>177.35</v>
      </c>
      <c r="P1013" s="3"/>
    </row>
    <row r="1014" spans="1:16" x14ac:dyDescent="0.35">
      <c r="A1014" s="15">
        <v>44275</v>
      </c>
      <c r="B1014" s="7">
        <v>0.85416666666666663</v>
      </c>
      <c r="C1014" s="3"/>
      <c r="D1014" s="3" t="s">
        <v>21</v>
      </c>
      <c r="E1014" s="3" t="str">
        <f>IF(C1014&lt;&gt;"",INDEX(ΣυνδΑθρ!$I$2:$I$96,MATCH(C1014,ΣυνδΑθρ!$A$2:$A$100,0),1),IF(D1014&lt;&gt;"",INDEX(Υλικά!$D$3:$D$140,MATCH(D1014,Υλικά!$B$3:$B$140,0),1),""))</f>
        <v>pc</v>
      </c>
      <c r="F1014" s="10">
        <f>IF(C1014&lt;&gt;"",MATCH($C1014,ΣυνδΑθρ!$A$2:$A$100,0),IF(D1014&lt;&gt;"",MATCH($D1014,Υλικά!$B$3:$B$130,0),0))</f>
        <v>11</v>
      </c>
      <c r="G1014" s="3">
        <v>1</v>
      </c>
      <c r="H1014" s="16">
        <f>IF($C1014&lt;&gt;"",$G1014*INDEX(ΣυνδΑθρ!$B$2:$B$96,$F1014,1)/INDEX(ΣυνδΑθρ!$J$2:$J$96,$F1014,1),IF($D1014&lt;&gt;"",$G1014*INDEX(Υλικά!$G$3:$G$130,$F1014,1)/INDEX(Υλικά!$E$3:$E$130,$F1014,1),0))</f>
        <v>7.8</v>
      </c>
      <c r="I1014" s="17">
        <f>IF($C1014&lt;&gt;"",$G1014*INDEX(ΣυνδΑθρ!$C$2:$C$100,$F1014,1)/INDEX(ΣυνδΑθρ!$J$2:$J$96,$F1014,1),IF($D1014&lt;&gt;"",$G1014*INDEX(Υλικά!$H$3:$H$130,$F1014,1)/INDEX(Υλικά!$E$3:$E$130,$F1014,1),0))</f>
        <v>0.66</v>
      </c>
      <c r="J1014" s="18">
        <f>IF($C1014&lt;&gt;"",$G1014*INDEX(ΣυνδΑθρ!$D$2:$D$96,$F1014,1)/INDEX(ΣυνδΑθρ!$J$2:$J$96,$F1014,1),IF($D1014&lt;&gt;"",$G1014*INDEX(Υλικά!$I$3:$I$130,$F1014,1)/INDEX(Υλικά!$E$3:$E$130,$F1014,1),0))</f>
        <v>6.6</v>
      </c>
      <c r="K1014" s="16">
        <f>$H1014*Ref!$B$2</f>
        <v>31.2</v>
      </c>
      <c r="L1014" s="17">
        <f>$I1014*Ref!$B$3</f>
        <v>2.64</v>
      </c>
      <c r="M1014" s="18">
        <f>$J1014*Ref!$B$4</f>
        <v>59.4</v>
      </c>
      <c r="N1014" s="18">
        <f>IF($C1014&lt;&gt;"",0,IF($D1014&lt;&gt;"",$G1014*INDEX(Υλικά!$J$3:$J$130,$F1014,1)/INDEX(Υλικά!$E$3:$E$130,$F1014,1),0))</f>
        <v>0</v>
      </c>
      <c r="O1014" s="19">
        <f t="shared" si="17"/>
        <v>93.24</v>
      </c>
      <c r="P1014" s="3"/>
    </row>
    <row r="1015" spans="1:16" x14ac:dyDescent="0.35">
      <c r="A1015" s="15">
        <v>44275</v>
      </c>
      <c r="B1015" s="7">
        <v>0.85416666666666663</v>
      </c>
      <c r="C1015" s="3"/>
      <c r="D1015" s="3" t="s">
        <v>8</v>
      </c>
      <c r="E1015" s="3" t="str">
        <f>IF(C1015&lt;&gt;"",INDEX(ΣυνδΑθρ!$I$2:$I$96,MATCH(C1015,ΣυνδΑθρ!$A$2:$A$100,0),1),IF(D1015&lt;&gt;"",INDEX(Υλικά!$D$3:$D$140,MATCH(D1015,Υλικά!$B$3:$B$140,0),1),""))</f>
        <v>gr</v>
      </c>
      <c r="F1015" s="10">
        <f>IF(C1015&lt;&gt;"",MATCH($C1015,ΣυνδΑθρ!$A$2:$A$100,0),IF(D1015&lt;&gt;"",MATCH($D1015,Υλικά!$B$3:$B$130,0),0))</f>
        <v>3</v>
      </c>
      <c r="G1015" s="3">
        <v>7</v>
      </c>
      <c r="H1015" s="16">
        <f>IF($C1015&lt;&gt;"",$G1015*INDEX(ΣυνδΑθρ!$B$2:$B$96,$F1015,1)/INDEX(ΣυνδΑθρ!$J$2:$J$96,$F1015,1),IF($D1015&lt;&gt;"",$G1015*INDEX(Υλικά!$G$3:$G$130,$F1015,1)/INDEX(Υλικά!$E$3:$E$130,$F1015,1),0))</f>
        <v>0</v>
      </c>
      <c r="I1015" s="17">
        <f>IF($C1015&lt;&gt;"",$G1015*INDEX(ΣυνδΑθρ!$C$2:$C$100,$F1015,1)/INDEX(ΣυνδΑθρ!$J$2:$J$96,$F1015,1),IF($D1015&lt;&gt;"",$G1015*INDEX(Υλικά!$H$3:$H$130,$F1015,1)/INDEX(Υλικά!$E$3:$E$130,$F1015,1),0))</f>
        <v>0</v>
      </c>
      <c r="J1015" s="18">
        <f>IF($C1015&lt;&gt;"",$G1015*INDEX(ΣυνδΑθρ!$D$2:$D$96,$F1015,1)/INDEX(ΣυνδΑθρ!$J$2:$J$96,$F1015,1),IF($D1015&lt;&gt;"",$G1015*INDEX(Υλικά!$I$3:$I$130,$F1015,1)/INDEX(Υλικά!$E$3:$E$130,$F1015,1),0))</f>
        <v>6.5310000000000006</v>
      </c>
      <c r="K1015" s="16">
        <f>$H1015*Ref!$B$2</f>
        <v>0</v>
      </c>
      <c r="L1015" s="17">
        <f>$I1015*Ref!$B$3</f>
        <v>0</v>
      </c>
      <c r="M1015" s="18">
        <f>$J1015*Ref!$B$4</f>
        <v>58.779000000000003</v>
      </c>
      <c r="N1015" s="18">
        <f>IF($C1015&lt;&gt;"",0,IF($D1015&lt;&gt;"",$G1015*INDEX(Υλικά!$J$3:$J$130,$F1015,1)/INDEX(Υλικά!$E$3:$E$130,$F1015,1),0))</f>
        <v>0</v>
      </c>
      <c r="O1015" s="19">
        <f t="shared" si="17"/>
        <v>58.779000000000003</v>
      </c>
      <c r="P1015" s="3"/>
    </row>
    <row r="1016" spans="1:16" x14ac:dyDescent="0.35">
      <c r="A1016" s="15">
        <v>44275</v>
      </c>
      <c r="B1016" s="7">
        <v>0.8125</v>
      </c>
      <c r="C1016" s="3"/>
      <c r="D1016" s="3" t="s">
        <v>233</v>
      </c>
      <c r="E1016" s="3" t="str">
        <f>IF(C1016&lt;&gt;"",INDEX(ΣυνδΑθρ!$I$2:$I$96,MATCH(C1016,ΣυνδΑθρ!$A$2:$A$100,0),1),IF(D1016&lt;&gt;"",INDEX(Υλικά!$D$3:$D$140,MATCH(D1016,Υλικά!$B$3:$B$140,0),1),""))</f>
        <v>gr</v>
      </c>
      <c r="F1016" s="10">
        <f>IF(C1016&lt;&gt;"",MATCH($C1016,ΣυνδΑθρ!$A$2:$A$100,0),IF(D1016&lt;&gt;"",MATCH($D1016,Υλικά!$B$3:$B$130,0),0))</f>
        <v>107</v>
      </c>
      <c r="G1016" s="3">
        <v>10</v>
      </c>
      <c r="H1016" s="16">
        <f>IF($C1016&lt;&gt;"",$G1016*INDEX(ΣυνδΑθρ!$B$2:$B$96,$F1016,1)/INDEX(ΣυνδΑθρ!$J$2:$J$96,$F1016,1),IF($D1016&lt;&gt;"",$G1016*INDEX(Υλικά!$G$3:$G$130,$F1016,1)/INDEX(Υλικά!$E$3:$E$130,$F1016,1),0))</f>
        <v>2.21</v>
      </c>
      <c r="I1016" s="17">
        <f>IF($C1016&lt;&gt;"",$G1016*INDEX(ΣυνδΑθρ!$C$2:$C$100,$F1016,1)/INDEX(ΣυνδΑθρ!$J$2:$J$96,$F1016,1),IF($D1016&lt;&gt;"",$G1016*INDEX(Υλικά!$H$3:$H$130,$F1016,1)/INDEX(Υλικά!$E$3:$E$130,$F1016,1),0))</f>
        <v>2</v>
      </c>
      <c r="J1016" s="18">
        <f>IF($C1016&lt;&gt;"",$G1016*INDEX(ΣυνδΑθρ!$D$2:$D$96,$F1016,1)/INDEX(ΣυνδΑθρ!$J$2:$J$96,$F1016,1),IF($D1016&lt;&gt;"",$G1016*INDEX(Υλικά!$I$3:$I$130,$F1016,1)/INDEX(Υλικά!$E$3:$E$130,$F1016,1),0))</f>
        <v>5.28</v>
      </c>
      <c r="K1016" s="16">
        <f>$H1016*Ref!$B$2</f>
        <v>8.84</v>
      </c>
      <c r="L1016" s="17">
        <f>$I1016*Ref!$B$3</f>
        <v>8</v>
      </c>
      <c r="M1016" s="18">
        <f>$J1016*Ref!$B$4</f>
        <v>47.52</v>
      </c>
      <c r="N1016" s="18">
        <f>IF($C1016&lt;&gt;"",0,IF($D1016&lt;&gt;"",$G1016*INDEX(Υλικά!$J$3:$J$130,$F1016,1)/INDEX(Υλικά!$E$3:$E$130,$F1016,1),0))</f>
        <v>0</v>
      </c>
      <c r="O1016" s="19">
        <f t="shared" si="17"/>
        <v>64.36</v>
      </c>
      <c r="P1016" s="3"/>
    </row>
    <row r="1017" spans="1:16" x14ac:dyDescent="0.35">
      <c r="A1017" s="15">
        <v>44275</v>
      </c>
      <c r="B1017" s="7">
        <v>0.85416666666666663</v>
      </c>
      <c r="C1017" s="3"/>
      <c r="D1017" s="3" t="s">
        <v>220</v>
      </c>
      <c r="E1017" s="3" t="str">
        <f>IF(C1017&lt;&gt;"",INDEX(ΣυνδΑθρ!$I$2:$I$96,MATCH(C1017,ΣυνδΑθρ!$A$2:$A$100,0),1),IF(D1017&lt;&gt;"",INDEX(Υλικά!$D$3:$D$140,MATCH(D1017,Υλικά!$B$3:$B$140,0),1),""))</f>
        <v>gr</v>
      </c>
      <c r="F1017" s="10">
        <f>IF(C1017&lt;&gt;"",MATCH($C1017,ΣυνδΑθρ!$A$2:$A$100,0),IF(D1017&lt;&gt;"",MATCH($D1017,Υλικά!$B$3:$B$130,0),0))</f>
        <v>98</v>
      </c>
      <c r="G1017" s="3">
        <v>100</v>
      </c>
      <c r="H1017" s="16">
        <f>IF($C1017&lt;&gt;"",$G1017*INDEX(ΣυνδΑθρ!$B$2:$B$96,$F1017,1)/INDEX(ΣυνδΑθρ!$J$2:$J$96,$F1017,1),IF($D1017&lt;&gt;"",$G1017*INDEX(Υλικά!$G$3:$G$130,$F1017,1)/INDEX(Υλικά!$E$3:$E$130,$F1017,1),0))</f>
        <v>11</v>
      </c>
      <c r="I1017" s="17">
        <f>IF($C1017&lt;&gt;"",$G1017*INDEX(ΣυνδΑθρ!$C$2:$C$100,$F1017,1)/INDEX(ΣυνδΑθρ!$J$2:$J$96,$F1017,1),IF($D1017&lt;&gt;"",$G1017*INDEX(Υλικά!$H$3:$H$130,$F1017,1)/INDEX(Υλικά!$E$3:$E$130,$F1017,1),0))</f>
        <v>4</v>
      </c>
      <c r="J1017" s="18">
        <f>IF($C1017&lt;&gt;"",$G1017*INDEX(ΣυνδΑθρ!$D$2:$D$96,$F1017,1)/INDEX(ΣυνδΑθρ!$J$2:$J$96,$F1017,1),IF($D1017&lt;&gt;"",$G1017*INDEX(Υλικά!$I$3:$I$130,$F1017,1)/INDEX(Υλικά!$E$3:$E$130,$F1017,1),0))</f>
        <v>4</v>
      </c>
      <c r="K1017" s="16">
        <f>$H1017*Ref!$B$2</f>
        <v>44</v>
      </c>
      <c r="L1017" s="17">
        <f>$I1017*Ref!$B$3</f>
        <v>16</v>
      </c>
      <c r="M1017" s="18">
        <f>$J1017*Ref!$B$4</f>
        <v>36</v>
      </c>
      <c r="N1017" s="18">
        <f>IF($C1017&lt;&gt;"",0,IF($D1017&lt;&gt;"",$G1017*INDEX(Υλικά!$J$3:$J$130,$F1017,1)/INDEX(Υλικά!$E$3:$E$130,$F1017,1),0))</f>
        <v>0</v>
      </c>
      <c r="O1017" s="19">
        <f t="shared" si="17"/>
        <v>96</v>
      </c>
      <c r="P1017" s="3"/>
    </row>
    <row r="1018" spans="1:16" x14ac:dyDescent="0.35">
      <c r="A1018" s="15">
        <v>44275</v>
      </c>
      <c r="B1018" s="7">
        <v>0.97916666666666663</v>
      </c>
      <c r="C1018" s="3"/>
      <c r="D1018" s="3" t="s">
        <v>32</v>
      </c>
      <c r="E1018" s="3" t="str">
        <f>IF(C1018&lt;&gt;"",INDEX(ΣυνδΑθρ!$I$2:$I$96,MATCH(C1018,ΣυνδΑθρ!$A$2:$A$100,0),1),IF(D1018&lt;&gt;"",INDEX(Υλικά!$D$3:$D$140,MATCH(D1018,Υλικά!$B$3:$B$140,0),1),""))</f>
        <v>gr</v>
      </c>
      <c r="F1018" s="10">
        <f>IF(C1018&lt;&gt;"",MATCH($C1018,ΣυνδΑθρ!$A$2:$A$100,0),IF(D1018&lt;&gt;"",MATCH($D1018,Υλικά!$B$3:$B$130,0),0))</f>
        <v>14</v>
      </c>
      <c r="G1018" s="3">
        <v>200</v>
      </c>
      <c r="H1018" s="16">
        <f>IF($C1018&lt;&gt;"",$G1018*INDEX(ΣυνδΑθρ!$B$2:$B$96,$F1018,1)/INDEX(ΣυνδΑθρ!$J$2:$J$96,$F1018,1),IF($D1018&lt;&gt;"",$G1018*INDEX(Υλικά!$G$3:$G$130,$F1018,1)/INDEX(Υλικά!$E$3:$E$130,$F1018,1),0))</f>
        <v>16</v>
      </c>
      <c r="I1018" s="17">
        <f>IF($C1018&lt;&gt;"",$G1018*INDEX(ΣυνδΑθρ!$C$2:$C$100,$F1018,1)/INDEX(ΣυνδΑθρ!$J$2:$J$96,$F1018,1),IF($D1018&lt;&gt;"",$G1018*INDEX(Υλικά!$H$3:$H$130,$F1018,1)/INDEX(Υλικά!$E$3:$E$130,$F1018,1),0))</f>
        <v>8</v>
      </c>
      <c r="J1018" s="18">
        <f>IF($C1018&lt;&gt;"",$G1018*INDEX(ΣυνδΑθρ!$D$2:$D$96,$F1018,1)/INDEX(ΣυνδΑθρ!$J$2:$J$96,$F1018,1),IF($D1018&lt;&gt;"",$G1018*INDEX(Υλικά!$I$3:$I$130,$F1018,1)/INDEX(Υλικά!$E$3:$E$130,$F1018,1),0))</f>
        <v>4</v>
      </c>
      <c r="K1018" s="16">
        <f>$H1018*Ref!$B$2</f>
        <v>64</v>
      </c>
      <c r="L1018" s="17">
        <f>$I1018*Ref!$B$3</f>
        <v>32</v>
      </c>
      <c r="M1018" s="18">
        <f>$J1018*Ref!$B$4</f>
        <v>36</v>
      </c>
      <c r="N1018" s="18">
        <f>IF($C1018&lt;&gt;"",0,IF($D1018&lt;&gt;"",$G1018*INDEX(Υλικά!$J$3:$J$130,$F1018,1)/INDEX(Υλικά!$E$3:$E$130,$F1018,1),0))</f>
        <v>0</v>
      </c>
      <c r="O1018" s="19">
        <f t="shared" si="17"/>
        <v>132</v>
      </c>
      <c r="P1018" s="3"/>
    </row>
    <row r="1019" spans="1:16" x14ac:dyDescent="0.35">
      <c r="A1019" s="15">
        <v>44275</v>
      </c>
      <c r="B1019" s="7">
        <v>0.97916666666666663</v>
      </c>
      <c r="C1019" s="3"/>
      <c r="D1019" s="3" t="s">
        <v>187</v>
      </c>
      <c r="E1019" s="3" t="str">
        <f>IF(C1019&lt;&gt;"",INDEX(ΣυνδΑθρ!$I$2:$I$96,MATCH(C1019,ΣυνδΑθρ!$A$2:$A$100,0),1),IF(D1019&lt;&gt;"",INDEX(Υλικά!$D$3:$D$140,MATCH(D1019,Υλικά!$B$3:$B$140,0),1),""))</f>
        <v>gr</v>
      </c>
      <c r="F1019" s="10">
        <f>IF(C1019&lt;&gt;"",MATCH($C1019,ΣυνδΑθρ!$A$2:$A$100,0),IF(D1019&lt;&gt;"",MATCH($D1019,Υλικά!$B$3:$B$130,0),0))</f>
        <v>84</v>
      </c>
      <c r="G1019" s="3">
        <v>200</v>
      </c>
      <c r="H1019" s="16">
        <f>IF($C1019&lt;&gt;"",$G1019*INDEX(ΣυνδΑθρ!$B$2:$B$96,$F1019,1)/INDEX(ΣυνδΑθρ!$J$2:$J$96,$F1019,1),IF($D1019&lt;&gt;"",$G1019*INDEX(Υλικά!$G$3:$G$130,$F1019,1)/INDEX(Υλικά!$E$3:$E$130,$F1019,1),0))</f>
        <v>1.4</v>
      </c>
      <c r="I1019" s="17">
        <f>IF($C1019&lt;&gt;"",$G1019*INDEX(ΣυνδΑθρ!$C$2:$C$100,$F1019,1)/INDEX(ΣυνδΑθρ!$J$2:$J$96,$F1019,1),IF($D1019&lt;&gt;"",$G1019*INDEX(Υλικά!$H$3:$H$130,$F1019,1)/INDEX(Υλικά!$E$3:$E$130,$F1019,1),0))</f>
        <v>24</v>
      </c>
      <c r="J1019" s="18">
        <f>IF($C1019&lt;&gt;"",$G1019*INDEX(ΣυνδΑθρ!$D$2:$D$96,$F1019,1)/INDEX(ΣυνδΑθρ!$J$2:$J$96,$F1019,1),IF($D1019&lt;&gt;"",$G1019*INDEX(Υλικά!$I$3:$I$130,$F1019,1)/INDEX(Υλικά!$E$3:$E$130,$F1019,1),0))</f>
        <v>0.4</v>
      </c>
      <c r="K1019" s="16">
        <f>$H1019*Ref!$B$2</f>
        <v>5.6</v>
      </c>
      <c r="L1019" s="17">
        <f>$I1019*Ref!$B$3</f>
        <v>96</v>
      </c>
      <c r="M1019" s="18">
        <f>$J1019*Ref!$B$4</f>
        <v>3.6</v>
      </c>
      <c r="N1019" s="18">
        <f>IF($C1019&lt;&gt;"",0,IF($D1019&lt;&gt;"",$G1019*INDEX(Υλικά!$J$3:$J$130,$F1019,1)/INDEX(Υλικά!$E$3:$E$130,$F1019,1),0))</f>
        <v>0</v>
      </c>
      <c r="O1019" s="19">
        <f t="shared" si="17"/>
        <v>105.19999999999999</v>
      </c>
      <c r="P1019" s="3"/>
    </row>
    <row r="1020" spans="1:16" x14ac:dyDescent="0.35">
      <c r="A1020" s="15">
        <v>44276</v>
      </c>
      <c r="B1020" s="7">
        <v>0.375</v>
      </c>
      <c r="C1020" s="3"/>
      <c r="D1020" s="3" t="s">
        <v>58</v>
      </c>
      <c r="E1020" s="3" t="str">
        <f>IF(C1020&lt;&gt;"",INDEX(ΣυνδΑθρ!$I$2:$I$96,MATCH(C1020,ΣυνδΑθρ!$A$2:$A$100,0),1),IF(D1020&lt;&gt;"",INDEX(Υλικά!$D$3:$D$140,MATCH(D1020,Υλικά!$B$3:$B$140,0),1),""))</f>
        <v>gr</v>
      </c>
      <c r="F1020" s="10">
        <f>IF(C1020&lt;&gt;"",MATCH($C1020,ΣυνδΑθρ!$A$2:$A$100,0),IF(D1020&lt;&gt;"",MATCH($D1020,Υλικά!$B$3:$B$130,0),0))</f>
        <v>12</v>
      </c>
      <c r="G1020" s="3">
        <v>250</v>
      </c>
      <c r="H1020" s="16">
        <f>IF($C1020&lt;&gt;"",$G1020*INDEX(ΣυνδΑθρ!$B$2:$B$96,$F1020,1)/INDEX(ΣυνδΑθρ!$J$2:$J$96,$F1020,1),IF($D1020&lt;&gt;"",$G1020*INDEX(Υλικά!$G$3:$G$130,$F1020,1)/INDEX(Υλικά!$E$3:$E$130,$F1020,1),0))</f>
        <v>8.25</v>
      </c>
      <c r="I1020" s="17">
        <f>IF($C1020&lt;&gt;"",$G1020*INDEX(ΣυνδΑθρ!$C$2:$C$100,$F1020,1)/INDEX(ΣυνδΑθρ!$J$2:$J$96,$F1020,1),IF($D1020&lt;&gt;"",$G1020*INDEX(Υλικά!$H$3:$H$130,$F1020,1)/INDEX(Υλικά!$E$3:$E$130,$F1020,1),0))</f>
        <v>11.75</v>
      </c>
      <c r="J1020" s="18">
        <f>IF($C1020&lt;&gt;"",$G1020*INDEX(ΣυνδΑθρ!$D$2:$D$96,$F1020,1)/INDEX(ΣυνδΑθρ!$J$2:$J$96,$F1020,1),IF($D1020&lt;&gt;"",$G1020*INDEX(Υλικά!$I$3:$I$130,$F1020,1)/INDEX(Υλικά!$E$3:$E$130,$F1020,1),0))</f>
        <v>3.75</v>
      </c>
      <c r="K1020" s="16">
        <f>$H1020*Ref!$B$2</f>
        <v>33</v>
      </c>
      <c r="L1020" s="17">
        <f>$I1020*Ref!$B$3</f>
        <v>47</v>
      </c>
      <c r="M1020" s="18">
        <f>$J1020*Ref!$B$4</f>
        <v>33.75</v>
      </c>
      <c r="N1020" s="18">
        <f>IF($C1020&lt;&gt;"",0,IF($D1020&lt;&gt;"",$G1020*INDEX(Υλικά!$J$3:$J$130,$F1020,1)/INDEX(Υλικά!$E$3:$E$130,$F1020,1),0))</f>
        <v>0</v>
      </c>
      <c r="O1020" s="19">
        <f t="shared" si="17"/>
        <v>113.75</v>
      </c>
      <c r="P1020" s="3"/>
    </row>
    <row r="1021" spans="1:16" x14ac:dyDescent="0.35">
      <c r="A1021" s="15">
        <v>44276</v>
      </c>
      <c r="B1021" s="7">
        <v>0.375</v>
      </c>
      <c r="C1021" s="3"/>
      <c r="D1021" s="3" t="s">
        <v>229</v>
      </c>
      <c r="E1021" s="3" t="str">
        <f>IF(C1021&lt;&gt;"",INDEX(ΣυνδΑθρ!$I$2:$I$96,MATCH(C1021,ΣυνδΑθρ!$A$2:$A$100,0),1),IF(D1021&lt;&gt;"",INDEX(Υλικά!$D$3:$D$140,MATCH(D1021,Υλικά!$B$3:$B$140,0),1),""))</f>
        <v>gr</v>
      </c>
      <c r="F1021" s="10">
        <f>IF(C1021&lt;&gt;"",MATCH($C1021,ΣυνδΑθρ!$A$2:$A$100,0),IF(D1021&lt;&gt;"",MATCH($D1021,Υλικά!$B$3:$B$130,0),0))</f>
        <v>104</v>
      </c>
      <c r="G1021" s="3">
        <v>70</v>
      </c>
      <c r="H1021" s="16">
        <f>IF($C1021&lt;&gt;"",$G1021*INDEX(ΣυνδΑθρ!$B$2:$B$96,$F1021,1)/INDEX(ΣυνδΑθρ!$J$2:$J$96,$F1021,1),IF($D1021&lt;&gt;"",$G1021*INDEX(Υλικά!$G$3:$G$130,$F1021,1)/INDEX(Υλικά!$E$3:$E$130,$F1021,1),0))</f>
        <v>14.7</v>
      </c>
      <c r="I1021" s="17">
        <f>IF($C1021&lt;&gt;"",$G1021*INDEX(ΣυνδΑθρ!$C$2:$C$100,$F1021,1)/INDEX(ΣυνδΑθρ!$J$2:$J$96,$F1021,1),IF($D1021&lt;&gt;"",$G1021*INDEX(Υλικά!$H$3:$H$130,$F1021,1)/INDEX(Υλικά!$E$3:$E$130,$F1021,1),0))</f>
        <v>0.7</v>
      </c>
      <c r="J1021" s="18">
        <f>IF($C1021&lt;&gt;"",$G1021*INDEX(ΣυνδΑθρ!$D$2:$D$96,$F1021,1)/INDEX(ΣυνδΑθρ!$J$2:$J$96,$F1021,1),IF($D1021&lt;&gt;"",$G1021*INDEX(Υλικά!$I$3:$I$130,$F1021,1)/INDEX(Υλικά!$E$3:$E$130,$F1021,1),0))</f>
        <v>1.4</v>
      </c>
      <c r="K1021" s="16">
        <f>$H1021*Ref!$B$2</f>
        <v>58.8</v>
      </c>
      <c r="L1021" s="17">
        <f>$I1021*Ref!$B$3</f>
        <v>2.8</v>
      </c>
      <c r="M1021" s="18">
        <f>$J1021*Ref!$B$4</f>
        <v>12.6</v>
      </c>
      <c r="N1021" s="18">
        <f>IF($C1021&lt;&gt;"",0,IF($D1021&lt;&gt;"",$G1021*INDEX(Υλικά!$J$3:$J$130,$F1021,1)/INDEX(Υλικά!$E$3:$E$130,$F1021,1),0))</f>
        <v>0</v>
      </c>
      <c r="O1021" s="19">
        <f t="shared" si="17"/>
        <v>74.199999999999989</v>
      </c>
      <c r="P1021" s="3"/>
    </row>
    <row r="1022" spans="1:16" x14ac:dyDescent="0.35">
      <c r="A1022" s="15">
        <v>44276</v>
      </c>
      <c r="B1022" s="7">
        <v>0.375</v>
      </c>
      <c r="C1022" s="3" t="s">
        <v>166</v>
      </c>
      <c r="D1022" s="3"/>
      <c r="E1022" s="3" t="str">
        <f>IF(C1022&lt;&gt;"",INDEX(ΣυνδΑθρ!$I$2:$I$96,MATCH(C1022,ΣυνδΑθρ!$A$2:$A$100,0),1),IF(D1022&lt;&gt;"",INDEX(Υλικά!$D$3:$D$140,MATCH(D1022,Υλικά!$B$3:$B$140,0),1),""))</f>
        <v>gr</v>
      </c>
      <c r="F1022" s="10">
        <f>IF(C1022&lt;&gt;"",MATCH($C1022,ΣυνδΑθρ!$A$2:$A$100,0),IF(D1022&lt;&gt;"",MATCH($D1022,Υλικά!$B$3:$B$130,0),0))</f>
        <v>19</v>
      </c>
      <c r="G1022" s="3">
        <v>70</v>
      </c>
      <c r="H1022" s="16">
        <f>IF($C1022&lt;&gt;"",$G1022*INDEX(ΣυνδΑθρ!$B$2:$B$96,$F1022,1)/INDEX(ΣυνδΑθρ!$J$2:$J$96,$F1022,1),IF($D1022&lt;&gt;"",$G1022*INDEX(Υλικά!$G$3:$G$130,$F1022,1)/INDEX(Υλικά!$E$3:$E$130,$F1022,1),0))</f>
        <v>5.1150000000000002</v>
      </c>
      <c r="I1022" s="17">
        <f>IF($C1022&lt;&gt;"",$G1022*INDEX(ΣυνδΑθρ!$C$2:$C$100,$F1022,1)/INDEX(ΣυνδΑθρ!$J$2:$J$96,$F1022,1),IF($D1022&lt;&gt;"",$G1022*INDEX(Υλικά!$H$3:$H$130,$F1022,1)/INDEX(Υλικά!$E$3:$E$130,$F1022,1),0))</f>
        <v>32.549999999999997</v>
      </c>
      <c r="J1022" s="18">
        <f>IF($C1022&lt;&gt;"",$G1022*INDEX(ΣυνδΑθρ!$D$2:$D$96,$F1022,1)/INDEX(ΣυνδΑθρ!$J$2:$J$96,$F1022,1),IF($D1022&lt;&gt;"",$G1022*INDEX(Υλικά!$I$3:$I$130,$F1022,1)/INDEX(Υλικά!$E$3:$E$130,$F1022,1),0))</f>
        <v>0.58500000000000008</v>
      </c>
      <c r="K1022" s="16">
        <f>$H1022*Ref!$B$2</f>
        <v>20.46</v>
      </c>
      <c r="L1022" s="17">
        <f>$I1022*Ref!$B$3</f>
        <v>130.19999999999999</v>
      </c>
      <c r="M1022" s="18">
        <f>$J1022*Ref!$B$4</f>
        <v>5.2650000000000006</v>
      </c>
      <c r="N1022" s="18">
        <f>IF($C1022&lt;&gt;"",0,IF($D1022&lt;&gt;"",$G1022*INDEX(Υλικά!$J$3:$J$130,$F1022,1)/INDEX(Υλικά!$E$3:$E$130,$F1022,1),0))</f>
        <v>0</v>
      </c>
      <c r="O1022" s="19">
        <f t="shared" si="17"/>
        <v>155.92500000000001</v>
      </c>
      <c r="P1022" s="3"/>
    </row>
    <row r="1023" spans="1:16" x14ac:dyDescent="0.35">
      <c r="A1023" s="15">
        <v>44276</v>
      </c>
      <c r="B1023" s="7">
        <v>0.58333333333333337</v>
      </c>
      <c r="C1023" s="3"/>
      <c r="D1023" s="3" t="s">
        <v>236</v>
      </c>
      <c r="E1023" s="3" t="str">
        <f>IF(C1023&lt;&gt;"",INDEX(ΣυνδΑθρ!$I$2:$I$96,MATCH(C1023,ΣυνδΑθρ!$A$2:$A$100,0),1),IF(D1023&lt;&gt;"",INDEX(Υλικά!$D$3:$D$140,MATCH(D1023,Υλικά!$B$3:$B$140,0),1),""))</f>
        <v>gr</v>
      </c>
      <c r="F1023" s="10">
        <f>IF(C1023&lt;&gt;"",MATCH($C1023,ΣυνδΑθρ!$A$2:$A$100,0),IF(D1023&lt;&gt;"",MATCH($D1023,Υλικά!$B$3:$B$130,0),0))</f>
        <v>109</v>
      </c>
      <c r="G1023" s="3">
        <v>120</v>
      </c>
      <c r="H1023" s="16">
        <f>IF($C1023&lt;&gt;"",$G1023*INDEX(ΣυνδΑθρ!$B$2:$B$96,$F1023,1)/INDEX(ΣυνδΑθρ!$J$2:$J$96,$F1023,1),IF($D1023&lt;&gt;"",$G1023*INDEX(Υλικά!$G$3:$G$130,$F1023,1)/INDEX(Υλικά!$E$3:$E$130,$F1023,1),0))</f>
        <v>7.32</v>
      </c>
      <c r="I1023" s="17">
        <f>IF($C1023&lt;&gt;"",$G1023*INDEX(ΣυνδΑθρ!$C$2:$C$100,$F1023,1)/INDEX(ΣυνδΑθρ!$J$2:$J$96,$F1023,1),IF($D1023&lt;&gt;"",$G1023*INDEX(Υλικά!$H$3:$H$130,$F1023,1)/INDEX(Υλικά!$E$3:$E$130,$F1023,1),0))</f>
        <v>28.56</v>
      </c>
      <c r="J1023" s="18">
        <f>IF($C1023&lt;&gt;"",$G1023*INDEX(ΣυνδΑθρ!$D$2:$D$96,$F1023,1)/INDEX(ΣυνδΑθρ!$J$2:$J$96,$F1023,1),IF($D1023&lt;&gt;"",$G1023*INDEX(Υλικά!$I$3:$I$130,$F1023,1)/INDEX(Υλικά!$E$3:$E$130,$F1023,1),0))</f>
        <v>17.52</v>
      </c>
      <c r="K1023" s="16">
        <f>$H1023*Ref!$B$2</f>
        <v>29.28</v>
      </c>
      <c r="L1023" s="17">
        <f>$I1023*Ref!$B$3</f>
        <v>114.24</v>
      </c>
      <c r="M1023" s="18">
        <f>$J1023*Ref!$B$4</f>
        <v>157.68</v>
      </c>
      <c r="N1023" s="18">
        <f>IF($C1023&lt;&gt;"",0,IF($D1023&lt;&gt;"",$G1023*INDEX(Υλικά!$J$3:$J$130,$F1023,1)/INDEX(Υλικά!$E$3:$E$130,$F1023,1),0))</f>
        <v>0</v>
      </c>
      <c r="O1023" s="19">
        <f t="shared" si="17"/>
        <v>301.2</v>
      </c>
      <c r="P1023" s="3"/>
    </row>
    <row r="1024" spans="1:16" x14ac:dyDescent="0.35">
      <c r="A1024" s="15">
        <v>44276</v>
      </c>
      <c r="B1024" s="7">
        <v>0.58333333333333337</v>
      </c>
      <c r="C1024" s="3"/>
      <c r="D1024" s="3" t="s">
        <v>9</v>
      </c>
      <c r="E1024" s="3" t="str">
        <f>IF(C1024&lt;&gt;"",INDEX(ΣυνδΑθρ!$I$2:$I$96,MATCH(C1024,ΣυνδΑθρ!$A$2:$A$100,0),1),IF(D1024&lt;&gt;"",INDEX(Υλικά!$D$3:$D$140,MATCH(D1024,Υλικά!$B$3:$B$140,0),1),""))</f>
        <v>gr</v>
      </c>
      <c r="F1024" s="10">
        <f>IF(C1024&lt;&gt;"",MATCH($C1024,ΣυνδΑθρ!$A$2:$A$100,0),IF(D1024&lt;&gt;"",MATCH($D1024,Υλικά!$B$3:$B$130,0),0))</f>
        <v>4</v>
      </c>
      <c r="G1024" s="3">
        <v>50</v>
      </c>
      <c r="H1024" s="16">
        <f>IF($C1024&lt;&gt;"",$G1024*INDEX(ΣυνδΑθρ!$B$2:$B$96,$F1024,1)/INDEX(ΣυνδΑθρ!$J$2:$J$96,$F1024,1),IF($D1024&lt;&gt;"",$G1024*INDEX(Υλικά!$G$3:$G$130,$F1024,1)/INDEX(Υλικά!$E$3:$E$130,$F1024,1),0))</f>
        <v>3.55</v>
      </c>
      <c r="I1024" s="17">
        <f>IF($C1024&lt;&gt;"",$G1024*INDEX(ΣυνδΑθρ!$C$2:$C$100,$F1024,1)/INDEX(ΣυνδΑθρ!$J$2:$J$96,$F1024,1),IF($D1024&lt;&gt;"",$G1024*INDEX(Υλικά!$H$3:$H$130,$F1024,1)/INDEX(Υλικά!$E$3:$E$130,$F1024,1),0))</f>
        <v>40</v>
      </c>
      <c r="J1024" s="18">
        <f>IF($C1024&lt;&gt;"",$G1024*INDEX(ΣυνδΑθρ!$D$2:$D$96,$F1024,1)/INDEX(ΣυνδΑθρ!$J$2:$J$96,$F1024,1),IF($D1024&lt;&gt;"",$G1024*INDEX(Υλικά!$I$3:$I$130,$F1024,1)/INDEX(Υλικά!$E$3:$E$130,$F1024,1),0))</f>
        <v>0.35</v>
      </c>
      <c r="K1024" s="16">
        <f>$H1024*Ref!$B$2</f>
        <v>14.2</v>
      </c>
      <c r="L1024" s="17">
        <f>$I1024*Ref!$B$3</f>
        <v>160</v>
      </c>
      <c r="M1024" s="18">
        <f>$J1024*Ref!$B$4</f>
        <v>3.15</v>
      </c>
      <c r="N1024" s="18">
        <f>IF($C1024&lt;&gt;"",0,IF($D1024&lt;&gt;"",$G1024*INDEX(Υλικά!$J$3:$J$130,$F1024,1)/INDEX(Υλικά!$E$3:$E$130,$F1024,1),0))</f>
        <v>0</v>
      </c>
      <c r="O1024" s="19">
        <f t="shared" si="17"/>
        <v>177.35</v>
      </c>
      <c r="P1024" s="3"/>
    </row>
    <row r="1025" spans="1:16" x14ac:dyDescent="0.35">
      <c r="A1025" s="15">
        <v>44276</v>
      </c>
      <c r="B1025" s="7">
        <v>0.58333333333333337</v>
      </c>
      <c r="C1025" s="3"/>
      <c r="D1025" s="3" t="s">
        <v>132</v>
      </c>
      <c r="E1025" s="3" t="str">
        <f>IF(C1025&lt;&gt;"",INDEX(ΣυνδΑθρ!$I$2:$I$96,MATCH(C1025,ΣυνδΑθρ!$A$2:$A$100,0),1),IF(D1025&lt;&gt;"",INDEX(Υλικά!$D$3:$D$140,MATCH(D1025,Υλικά!$B$3:$B$140,0),1),""))</f>
        <v>gr</v>
      </c>
      <c r="F1025" s="10">
        <f>IF(C1025&lt;&gt;"",MATCH($C1025,ΣυνδΑθρ!$A$2:$A$100,0),IF(D1025&lt;&gt;"",MATCH($D1025,Υλικά!$B$3:$B$130,0),0))</f>
        <v>51</v>
      </c>
      <c r="G1025" s="3">
        <v>160</v>
      </c>
      <c r="H1025" s="16">
        <f>IF($C1025&lt;&gt;"",$G1025*INDEX(ΣυνδΑθρ!$B$2:$B$96,$F1025,1)/INDEX(ΣυνδΑθρ!$J$2:$J$96,$F1025,1),IF($D1025&lt;&gt;"",$G1025*INDEX(Υλικά!$G$3:$G$130,$F1025,1)/INDEX(Υλικά!$E$3:$E$130,$F1025,1),0))</f>
        <v>43.2</v>
      </c>
      <c r="I1025" s="17">
        <f>IF($C1025&lt;&gt;"",$G1025*INDEX(ΣυνδΑθρ!$C$2:$C$100,$F1025,1)/INDEX(ΣυνδΑθρ!$J$2:$J$96,$F1025,1),IF($D1025&lt;&gt;"",$G1025*INDEX(Υλικά!$H$3:$H$130,$F1025,1)/INDEX(Υλικά!$E$3:$E$130,$F1025,1),0))</f>
        <v>0</v>
      </c>
      <c r="J1025" s="18">
        <f>IF($C1025&lt;&gt;"",$G1025*INDEX(ΣυνδΑθρ!$D$2:$D$96,$F1025,1)/INDEX(ΣυνδΑθρ!$J$2:$J$96,$F1025,1),IF($D1025&lt;&gt;"",$G1025*INDEX(Υλικά!$I$3:$I$130,$F1025,1)/INDEX(Υλικά!$E$3:$E$130,$F1025,1),0))</f>
        <v>22.4</v>
      </c>
      <c r="K1025" s="16">
        <f>$H1025*Ref!$B$2</f>
        <v>172.8</v>
      </c>
      <c r="L1025" s="17">
        <f>$I1025*Ref!$B$3</f>
        <v>0</v>
      </c>
      <c r="M1025" s="18">
        <f>$J1025*Ref!$B$4</f>
        <v>201.6</v>
      </c>
      <c r="N1025" s="18">
        <f>IF($C1025&lt;&gt;"",0,IF($D1025&lt;&gt;"",$G1025*INDEX(Υλικά!$J$3:$J$130,$F1025,1)/INDEX(Υλικά!$E$3:$E$130,$F1025,1),0))</f>
        <v>0</v>
      </c>
      <c r="O1025" s="19">
        <f t="shared" si="17"/>
        <v>374.4</v>
      </c>
      <c r="P1025" s="3"/>
    </row>
    <row r="1026" spans="1:16" x14ac:dyDescent="0.35">
      <c r="A1026" s="15">
        <v>44276</v>
      </c>
      <c r="B1026" s="7">
        <v>0.58333333333333337</v>
      </c>
      <c r="C1026" s="3"/>
      <c r="D1026" s="3" t="s">
        <v>8</v>
      </c>
      <c r="E1026" s="3" t="str">
        <f>IF(C1026&lt;&gt;"",INDEX(ΣυνδΑθρ!$I$2:$I$96,MATCH(C1026,ΣυνδΑθρ!$A$2:$A$100,0),1),IF(D1026&lt;&gt;"",INDEX(Υλικά!$D$3:$D$140,MATCH(D1026,Υλικά!$B$3:$B$140,0),1),""))</f>
        <v>gr</v>
      </c>
      <c r="F1026" s="10">
        <f>IF(C1026&lt;&gt;"",MATCH($C1026,ΣυνδΑθρ!$A$2:$A$100,0),IF(D1026&lt;&gt;"",MATCH($D1026,Υλικά!$B$3:$B$130,0),0))</f>
        <v>3</v>
      </c>
      <c r="G1026" s="3">
        <v>8</v>
      </c>
      <c r="H1026" s="16">
        <f>IF($C1026&lt;&gt;"",$G1026*INDEX(ΣυνδΑθρ!$B$2:$B$96,$F1026,1)/INDEX(ΣυνδΑθρ!$J$2:$J$96,$F1026,1),IF($D1026&lt;&gt;"",$G1026*INDEX(Υλικά!$G$3:$G$130,$F1026,1)/INDEX(Υλικά!$E$3:$E$130,$F1026,1),0))</f>
        <v>0</v>
      </c>
      <c r="I1026" s="17">
        <f>IF($C1026&lt;&gt;"",$G1026*INDEX(ΣυνδΑθρ!$C$2:$C$100,$F1026,1)/INDEX(ΣυνδΑθρ!$J$2:$J$96,$F1026,1),IF($D1026&lt;&gt;"",$G1026*INDEX(Υλικά!$H$3:$H$130,$F1026,1)/INDEX(Υλικά!$E$3:$E$130,$F1026,1),0))</f>
        <v>0</v>
      </c>
      <c r="J1026" s="18">
        <f>IF($C1026&lt;&gt;"",$G1026*INDEX(ΣυνδΑθρ!$D$2:$D$96,$F1026,1)/INDEX(ΣυνδΑθρ!$J$2:$J$96,$F1026,1),IF($D1026&lt;&gt;"",$G1026*INDEX(Υλικά!$I$3:$I$130,$F1026,1)/INDEX(Υλικά!$E$3:$E$130,$F1026,1),0))</f>
        <v>7.4639999999999995</v>
      </c>
      <c r="K1026" s="16">
        <f>$H1026*Ref!$B$2</f>
        <v>0</v>
      </c>
      <c r="L1026" s="17">
        <f>$I1026*Ref!$B$3</f>
        <v>0</v>
      </c>
      <c r="M1026" s="18">
        <f>$J1026*Ref!$B$4</f>
        <v>67.176000000000002</v>
      </c>
      <c r="N1026" s="18">
        <f>IF($C1026&lt;&gt;"",0,IF($D1026&lt;&gt;"",$G1026*INDEX(Υλικά!$J$3:$J$130,$F1026,1)/INDEX(Υλικά!$E$3:$E$130,$F1026,1),0))</f>
        <v>0</v>
      </c>
      <c r="O1026" s="19">
        <f t="shared" si="17"/>
        <v>67.176000000000002</v>
      </c>
      <c r="P1026" s="3"/>
    </row>
    <row r="1027" spans="1:16" x14ac:dyDescent="0.35">
      <c r="A1027" s="15">
        <v>44276</v>
      </c>
      <c r="B1027" s="7">
        <v>0.58333333333333337</v>
      </c>
      <c r="C1027" s="3"/>
      <c r="D1027" s="3" t="s">
        <v>42</v>
      </c>
      <c r="E1027" s="3" t="str">
        <f>IF(C1027&lt;&gt;"",INDEX(ΣυνδΑθρ!$I$2:$I$96,MATCH(C1027,ΣυνδΑθρ!$A$2:$A$100,0),1),IF(D1027&lt;&gt;"",INDEX(Υλικά!$D$3:$D$140,MATCH(D1027,Υλικά!$B$3:$B$140,0),1),""))</f>
        <v>gr</v>
      </c>
      <c r="F1027" s="10">
        <f>IF(C1027&lt;&gt;"",MATCH($C1027,ΣυνδΑθρ!$A$2:$A$100,0),IF(D1027&lt;&gt;"",MATCH($D1027,Υλικά!$B$3:$B$130,0),0))</f>
        <v>16</v>
      </c>
      <c r="G1027" s="3">
        <v>100</v>
      </c>
      <c r="H1027" s="16">
        <f>IF($C1027&lt;&gt;"",$G1027*INDEX(ΣυνδΑθρ!$B$2:$B$96,$F1027,1)/INDEX(ΣυνδΑθρ!$J$2:$J$96,$F1027,1),IF($D1027&lt;&gt;"",$G1027*INDEX(Υλικά!$G$3:$G$130,$F1027,1)/INDEX(Υλικά!$E$3:$E$130,$F1027,1),0))</f>
        <v>0.9</v>
      </c>
      <c r="I1027" s="17">
        <f>IF($C1027&lt;&gt;"",$G1027*INDEX(ΣυνδΑθρ!$C$2:$C$100,$F1027,1)/INDEX(ΣυνδΑθρ!$J$2:$J$96,$F1027,1),IF($D1027&lt;&gt;"",$G1027*INDEX(Υλικά!$H$3:$H$130,$F1027,1)/INDEX(Υλικά!$E$3:$E$130,$F1027,1),0))</f>
        <v>3.9</v>
      </c>
      <c r="J1027" s="18">
        <f>IF($C1027&lt;&gt;"",$G1027*INDEX(ΣυνδΑθρ!$D$2:$D$96,$F1027,1)/INDEX(ΣυνδΑθρ!$J$2:$J$96,$F1027,1),IF($D1027&lt;&gt;"",$G1027*INDEX(Υλικά!$I$3:$I$130,$F1027,1)/INDEX(Υλικά!$E$3:$E$130,$F1027,1),0))</f>
        <v>0.2</v>
      </c>
      <c r="K1027" s="16">
        <f>$H1027*Ref!$B$2</f>
        <v>3.6</v>
      </c>
      <c r="L1027" s="17">
        <f>$I1027*Ref!$B$3</f>
        <v>15.6</v>
      </c>
      <c r="M1027" s="18">
        <f>$J1027*Ref!$B$4</f>
        <v>1.8</v>
      </c>
      <c r="N1027" s="18">
        <f>IF($C1027&lt;&gt;"",0,IF($D1027&lt;&gt;"",$G1027*INDEX(Υλικά!$J$3:$J$130,$F1027,1)/INDEX(Υλικά!$E$3:$E$130,$F1027,1),0))</f>
        <v>0</v>
      </c>
      <c r="O1027" s="19">
        <f t="shared" si="17"/>
        <v>21</v>
      </c>
      <c r="P1027" s="3"/>
    </row>
    <row r="1028" spans="1:16" x14ac:dyDescent="0.35">
      <c r="A1028" s="15">
        <v>44276</v>
      </c>
      <c r="B1028" s="7">
        <v>0.79166666666666663</v>
      </c>
      <c r="C1028" s="3"/>
      <c r="D1028" s="3" t="s">
        <v>236</v>
      </c>
      <c r="E1028" s="3" t="str">
        <f>IF(C1028&lt;&gt;"",INDEX(ΣυνδΑθρ!$I$2:$I$96,MATCH(C1028,ΣυνδΑθρ!$A$2:$A$100,0),1),IF(D1028&lt;&gt;"",INDEX(Υλικά!$D$3:$D$140,MATCH(D1028,Υλικά!$B$3:$B$140,0),1),""))</f>
        <v>gr</v>
      </c>
      <c r="F1028" s="10">
        <f>IF(C1028&lt;&gt;"",MATCH($C1028,ΣυνδΑθρ!$A$2:$A$100,0),IF(D1028&lt;&gt;"",MATCH($D1028,Υλικά!$B$3:$B$130,0),0))</f>
        <v>109</v>
      </c>
      <c r="G1028" s="3">
        <v>60</v>
      </c>
      <c r="H1028" s="16">
        <f>IF($C1028&lt;&gt;"",$G1028*INDEX(ΣυνδΑθρ!$B$2:$B$96,$F1028,1)/INDEX(ΣυνδΑθρ!$J$2:$J$96,$F1028,1),IF($D1028&lt;&gt;"",$G1028*INDEX(Υλικά!$G$3:$G$130,$F1028,1)/INDEX(Υλικά!$E$3:$E$130,$F1028,1),0))</f>
        <v>3.66</v>
      </c>
      <c r="I1028" s="17">
        <f>IF($C1028&lt;&gt;"",$G1028*INDEX(ΣυνδΑθρ!$C$2:$C$100,$F1028,1)/INDEX(ΣυνδΑθρ!$J$2:$J$96,$F1028,1),IF($D1028&lt;&gt;"",$G1028*INDEX(Υλικά!$H$3:$H$130,$F1028,1)/INDEX(Υλικά!$E$3:$E$130,$F1028,1),0))</f>
        <v>14.28</v>
      </c>
      <c r="J1028" s="18">
        <f>IF($C1028&lt;&gt;"",$G1028*INDEX(ΣυνδΑθρ!$D$2:$D$96,$F1028,1)/INDEX(ΣυνδΑθρ!$J$2:$J$96,$F1028,1),IF($D1028&lt;&gt;"",$G1028*INDEX(Υλικά!$I$3:$I$130,$F1028,1)/INDEX(Υλικά!$E$3:$E$130,$F1028,1),0))</f>
        <v>8.76</v>
      </c>
      <c r="K1028" s="16">
        <f>$H1028*Ref!$B$2</f>
        <v>14.64</v>
      </c>
      <c r="L1028" s="17">
        <f>$I1028*Ref!$B$3</f>
        <v>57.12</v>
      </c>
      <c r="M1028" s="18">
        <f>$J1028*Ref!$B$4</f>
        <v>78.84</v>
      </c>
      <c r="N1028" s="18">
        <f>IF($C1028&lt;&gt;"",0,IF($D1028&lt;&gt;"",$G1028*INDEX(Υλικά!$J$3:$J$130,$F1028,1)/INDEX(Υλικά!$E$3:$E$130,$F1028,1),0))</f>
        <v>0</v>
      </c>
      <c r="O1028" s="19">
        <f t="shared" si="17"/>
        <v>150.6</v>
      </c>
      <c r="P1028" s="3"/>
    </row>
    <row r="1029" spans="1:16" x14ac:dyDescent="0.35">
      <c r="A1029" s="15">
        <v>44276</v>
      </c>
      <c r="B1029" s="7">
        <v>0.89583333333333337</v>
      </c>
      <c r="C1029" s="3"/>
      <c r="D1029" s="3" t="s">
        <v>229</v>
      </c>
      <c r="E1029" s="3" t="str">
        <f>IF(C1029&lt;&gt;"",INDEX(ΣυνδΑθρ!$I$2:$I$96,MATCH(C1029,ΣυνδΑθρ!$A$2:$A$100,0),1),IF(D1029&lt;&gt;"",INDEX(Υλικά!$D$3:$D$140,MATCH(D1029,Υλικά!$B$3:$B$140,0),1),""))</f>
        <v>gr</v>
      </c>
      <c r="F1029" s="10">
        <f>IF(C1029&lt;&gt;"",MATCH($C1029,ΣυνδΑθρ!$A$2:$A$100,0),IF(D1029&lt;&gt;"",MATCH($D1029,Υλικά!$B$3:$B$130,0),0))</f>
        <v>104</v>
      </c>
      <c r="G1029" s="3">
        <v>35</v>
      </c>
      <c r="H1029" s="16">
        <f>IF($C1029&lt;&gt;"",$G1029*INDEX(ΣυνδΑθρ!$B$2:$B$96,$F1029,1)/INDEX(ΣυνδΑθρ!$J$2:$J$96,$F1029,1),IF($D1029&lt;&gt;"",$G1029*INDEX(Υλικά!$G$3:$G$130,$F1029,1)/INDEX(Υλικά!$E$3:$E$130,$F1029,1),0))</f>
        <v>7.35</v>
      </c>
      <c r="I1029" s="17">
        <f>IF($C1029&lt;&gt;"",$G1029*INDEX(ΣυνδΑθρ!$C$2:$C$100,$F1029,1)/INDEX(ΣυνδΑθρ!$J$2:$J$96,$F1029,1),IF($D1029&lt;&gt;"",$G1029*INDEX(Υλικά!$H$3:$H$130,$F1029,1)/INDEX(Υλικά!$E$3:$E$130,$F1029,1),0))</f>
        <v>0.35</v>
      </c>
      <c r="J1029" s="18">
        <f>IF($C1029&lt;&gt;"",$G1029*INDEX(ΣυνδΑθρ!$D$2:$D$96,$F1029,1)/INDEX(ΣυνδΑθρ!$J$2:$J$96,$F1029,1),IF($D1029&lt;&gt;"",$G1029*INDEX(Υλικά!$I$3:$I$130,$F1029,1)/INDEX(Υλικά!$E$3:$E$130,$F1029,1),0))</f>
        <v>0.7</v>
      </c>
      <c r="K1029" s="16">
        <f>$H1029*Ref!$B$2</f>
        <v>29.4</v>
      </c>
      <c r="L1029" s="17">
        <f>$I1029*Ref!$B$3</f>
        <v>1.4</v>
      </c>
      <c r="M1029" s="18">
        <f>$J1029*Ref!$B$4</f>
        <v>6.3</v>
      </c>
      <c r="N1029" s="18">
        <f>IF($C1029&lt;&gt;"",0,IF($D1029&lt;&gt;"",$G1029*INDEX(Υλικά!$J$3:$J$130,$F1029,1)/INDEX(Υλικά!$E$3:$E$130,$F1029,1),0))</f>
        <v>0</v>
      </c>
      <c r="O1029" s="19">
        <f t="shared" si="17"/>
        <v>37.099999999999994</v>
      </c>
      <c r="P1029" s="3"/>
    </row>
    <row r="1030" spans="1:16" x14ac:dyDescent="0.35">
      <c r="A1030" s="15">
        <v>44277</v>
      </c>
      <c r="B1030" s="7">
        <v>4.8611111111111112E-2</v>
      </c>
      <c r="C1030" s="3"/>
      <c r="D1030" s="3" t="s">
        <v>236</v>
      </c>
      <c r="E1030" s="3" t="str">
        <f>IF(C1030&lt;&gt;"",INDEX(ΣυνδΑθρ!$I$2:$I$96,MATCH(C1030,ΣυνδΑθρ!$A$2:$A$100,0),1),IF(D1030&lt;&gt;"",INDEX(Υλικά!$D$3:$D$140,MATCH(D1030,Υλικά!$B$3:$B$140,0),1),""))</f>
        <v>gr</v>
      </c>
      <c r="F1030" s="10">
        <f>IF(C1030&lt;&gt;"",MATCH($C1030,ΣυνδΑθρ!$A$2:$A$100,0),IF(D1030&lt;&gt;"",MATCH($D1030,Υλικά!$B$3:$B$130,0),0))</f>
        <v>109</v>
      </c>
      <c r="G1030" s="3">
        <v>40</v>
      </c>
      <c r="H1030" s="16">
        <f>IF($C1030&lt;&gt;"",$G1030*INDEX(ΣυνδΑθρ!$B$2:$B$96,$F1030,1)/INDEX(ΣυνδΑθρ!$J$2:$J$96,$F1030,1),IF($D1030&lt;&gt;"",$G1030*INDEX(Υλικά!$G$3:$G$130,$F1030,1)/INDEX(Υλικά!$E$3:$E$130,$F1030,1),0))</f>
        <v>2.44</v>
      </c>
      <c r="I1030" s="17">
        <f>IF($C1030&lt;&gt;"",$G1030*INDEX(ΣυνδΑθρ!$C$2:$C$100,$F1030,1)/INDEX(ΣυνδΑθρ!$J$2:$J$96,$F1030,1),IF($D1030&lt;&gt;"",$G1030*INDEX(Υλικά!$H$3:$H$130,$F1030,1)/INDEX(Υλικά!$E$3:$E$130,$F1030,1),0))</f>
        <v>9.52</v>
      </c>
      <c r="J1030" s="18">
        <f>IF($C1030&lt;&gt;"",$G1030*INDEX(ΣυνδΑθρ!$D$2:$D$96,$F1030,1)/INDEX(ΣυνδΑθρ!$J$2:$J$96,$F1030,1),IF($D1030&lt;&gt;"",$G1030*INDEX(Υλικά!$I$3:$I$130,$F1030,1)/INDEX(Υλικά!$E$3:$E$130,$F1030,1),0))</f>
        <v>5.84</v>
      </c>
      <c r="K1030" s="16">
        <f>$H1030*Ref!$B$2</f>
        <v>9.76</v>
      </c>
      <c r="L1030" s="17">
        <f>$I1030*Ref!$B$3</f>
        <v>38.08</v>
      </c>
      <c r="M1030" s="18">
        <f>$J1030*Ref!$B$4</f>
        <v>52.56</v>
      </c>
      <c r="N1030" s="18">
        <f>IF($C1030&lt;&gt;"",0,IF($D1030&lt;&gt;"",$G1030*INDEX(Υλικά!$J$3:$J$130,$F1030,1)/INDEX(Υλικά!$E$3:$E$130,$F1030,1),0))</f>
        <v>0</v>
      </c>
      <c r="O1030" s="19">
        <f t="shared" si="17"/>
        <v>100.4</v>
      </c>
      <c r="P1030" s="3"/>
    </row>
    <row r="1031" spans="1:16" x14ac:dyDescent="0.35">
      <c r="A1031" s="15">
        <v>44277</v>
      </c>
      <c r="B1031" s="7">
        <v>0.34375</v>
      </c>
      <c r="C1031" s="3"/>
      <c r="D1031" s="3" t="s">
        <v>58</v>
      </c>
      <c r="E1031" s="3" t="str">
        <f>IF(C1031&lt;&gt;"",INDEX(ΣυνδΑθρ!$I$2:$I$96,MATCH(C1031,ΣυνδΑθρ!$A$2:$A$100,0),1),IF(D1031&lt;&gt;"",INDEX(Υλικά!$D$3:$D$140,MATCH(D1031,Υλικά!$B$3:$B$140,0),1),""))</f>
        <v>gr</v>
      </c>
      <c r="F1031" s="10">
        <f>IF(C1031&lt;&gt;"",MATCH($C1031,ΣυνδΑθρ!$A$2:$A$100,0),IF(D1031&lt;&gt;"",MATCH($D1031,Υλικά!$B$3:$B$130,0),0))</f>
        <v>12</v>
      </c>
      <c r="G1031" s="3">
        <v>250</v>
      </c>
      <c r="H1031" s="16">
        <f>IF($C1031&lt;&gt;"",$G1031*INDEX(ΣυνδΑθρ!$B$2:$B$96,$F1031,1)/INDEX(ΣυνδΑθρ!$J$2:$J$96,$F1031,1),IF($D1031&lt;&gt;"",$G1031*INDEX(Υλικά!$G$3:$G$130,$F1031,1)/INDEX(Υλικά!$E$3:$E$130,$F1031,1),0))</f>
        <v>8.25</v>
      </c>
      <c r="I1031" s="17">
        <f>IF($C1031&lt;&gt;"",$G1031*INDEX(ΣυνδΑθρ!$C$2:$C$100,$F1031,1)/INDEX(ΣυνδΑθρ!$J$2:$J$96,$F1031,1),IF($D1031&lt;&gt;"",$G1031*INDEX(Υλικά!$H$3:$H$130,$F1031,1)/INDEX(Υλικά!$E$3:$E$130,$F1031,1),0))</f>
        <v>11.75</v>
      </c>
      <c r="J1031" s="18">
        <f>IF($C1031&lt;&gt;"",$G1031*INDEX(ΣυνδΑθρ!$D$2:$D$96,$F1031,1)/INDEX(ΣυνδΑθρ!$J$2:$J$96,$F1031,1),IF($D1031&lt;&gt;"",$G1031*INDEX(Υλικά!$I$3:$I$130,$F1031,1)/INDEX(Υλικά!$E$3:$E$130,$F1031,1),0))</f>
        <v>3.75</v>
      </c>
      <c r="K1031" s="16">
        <f>$H1031*Ref!$B$2</f>
        <v>33</v>
      </c>
      <c r="L1031" s="17">
        <f>$I1031*Ref!$B$3</f>
        <v>47</v>
      </c>
      <c r="M1031" s="18">
        <f>$J1031*Ref!$B$4</f>
        <v>33.75</v>
      </c>
      <c r="N1031" s="18">
        <f>IF($C1031&lt;&gt;"",0,IF($D1031&lt;&gt;"",$G1031*INDEX(Υλικά!$J$3:$J$130,$F1031,1)/INDEX(Υλικά!$E$3:$E$130,$F1031,1),0))</f>
        <v>0</v>
      </c>
      <c r="O1031" s="19">
        <f t="shared" si="17"/>
        <v>113.75</v>
      </c>
      <c r="P1031" s="3"/>
    </row>
    <row r="1032" spans="1:16" x14ac:dyDescent="0.35">
      <c r="A1032" s="15">
        <v>44277</v>
      </c>
      <c r="B1032" s="7">
        <v>0.34375</v>
      </c>
      <c r="C1032" s="3"/>
      <c r="D1032" s="3" t="s">
        <v>229</v>
      </c>
      <c r="E1032" s="3" t="str">
        <f>IF(C1032&lt;&gt;"",INDEX(ΣυνδΑθρ!$I$2:$I$96,MATCH(C1032,ΣυνδΑθρ!$A$2:$A$100,0),1),IF(D1032&lt;&gt;"",INDEX(Υλικά!$D$3:$D$140,MATCH(D1032,Υλικά!$B$3:$B$140,0),1),""))</f>
        <v>gr</v>
      </c>
      <c r="F1032" s="10">
        <f>IF(C1032&lt;&gt;"",MATCH($C1032,ΣυνδΑθρ!$A$2:$A$100,0),IF(D1032&lt;&gt;"",MATCH($D1032,Υλικά!$B$3:$B$130,0),0))</f>
        <v>104</v>
      </c>
      <c r="G1032" s="3">
        <v>70</v>
      </c>
      <c r="H1032" s="16">
        <f>IF($C1032&lt;&gt;"",$G1032*INDEX(ΣυνδΑθρ!$B$2:$B$96,$F1032,1)/INDEX(ΣυνδΑθρ!$J$2:$J$96,$F1032,1),IF($D1032&lt;&gt;"",$G1032*INDEX(Υλικά!$G$3:$G$130,$F1032,1)/INDEX(Υλικά!$E$3:$E$130,$F1032,1),0))</f>
        <v>14.7</v>
      </c>
      <c r="I1032" s="17">
        <f>IF($C1032&lt;&gt;"",$G1032*INDEX(ΣυνδΑθρ!$C$2:$C$100,$F1032,1)/INDEX(ΣυνδΑθρ!$J$2:$J$96,$F1032,1),IF($D1032&lt;&gt;"",$G1032*INDEX(Υλικά!$H$3:$H$130,$F1032,1)/INDEX(Υλικά!$E$3:$E$130,$F1032,1),0))</f>
        <v>0.7</v>
      </c>
      <c r="J1032" s="18">
        <f>IF($C1032&lt;&gt;"",$G1032*INDEX(ΣυνδΑθρ!$D$2:$D$96,$F1032,1)/INDEX(ΣυνδΑθρ!$J$2:$J$96,$F1032,1),IF($D1032&lt;&gt;"",$G1032*INDEX(Υλικά!$I$3:$I$130,$F1032,1)/INDEX(Υλικά!$E$3:$E$130,$F1032,1),0))</f>
        <v>1.4</v>
      </c>
      <c r="K1032" s="16">
        <f>$H1032*Ref!$B$2</f>
        <v>58.8</v>
      </c>
      <c r="L1032" s="17">
        <f>$I1032*Ref!$B$3</f>
        <v>2.8</v>
      </c>
      <c r="M1032" s="18">
        <f>$J1032*Ref!$B$4</f>
        <v>12.6</v>
      </c>
      <c r="N1032" s="18">
        <f>IF($C1032&lt;&gt;"",0,IF($D1032&lt;&gt;"",$G1032*INDEX(Υλικά!$J$3:$J$130,$F1032,1)/INDEX(Υλικά!$E$3:$E$130,$F1032,1),0))</f>
        <v>0</v>
      </c>
      <c r="O1032" s="19">
        <f t="shared" si="17"/>
        <v>74.199999999999989</v>
      </c>
      <c r="P1032" s="3"/>
    </row>
    <row r="1033" spans="1:16" x14ac:dyDescent="0.35">
      <c r="A1033" s="15">
        <v>44277</v>
      </c>
      <c r="B1033" s="7">
        <v>0.34375</v>
      </c>
      <c r="C1033" s="3" t="s">
        <v>166</v>
      </c>
      <c r="D1033" s="3"/>
      <c r="E1033" s="3" t="str">
        <f>IF(C1033&lt;&gt;"",INDEX(ΣυνδΑθρ!$I$2:$I$96,MATCH(C1033,ΣυνδΑθρ!$A$2:$A$100,0),1),IF(D1033&lt;&gt;"",INDEX(Υλικά!$D$3:$D$140,MATCH(D1033,Υλικά!$B$3:$B$140,0),1),""))</f>
        <v>gr</v>
      </c>
      <c r="F1033" s="10">
        <f>IF(C1033&lt;&gt;"",MATCH($C1033,ΣυνδΑθρ!$A$2:$A$100,0),IF(D1033&lt;&gt;"",MATCH($D1033,Υλικά!$B$3:$B$130,0),0))</f>
        <v>19</v>
      </c>
      <c r="G1033" s="3">
        <v>80</v>
      </c>
      <c r="H1033" s="16">
        <f>IF($C1033&lt;&gt;"",$G1033*INDEX(ΣυνδΑθρ!$B$2:$B$96,$F1033,1)/INDEX(ΣυνδΑθρ!$J$2:$J$96,$F1033,1),IF($D1033&lt;&gt;"",$G1033*INDEX(Υλικά!$G$3:$G$130,$F1033,1)/INDEX(Υλικά!$E$3:$E$130,$F1033,1),0))</f>
        <v>5.8457142857142861</v>
      </c>
      <c r="I1033" s="17">
        <f>IF($C1033&lt;&gt;"",$G1033*INDEX(ΣυνδΑθρ!$C$2:$C$100,$F1033,1)/INDEX(ΣυνδΑθρ!$J$2:$J$96,$F1033,1),IF($D1033&lt;&gt;"",$G1033*INDEX(Υλικά!$H$3:$H$130,$F1033,1)/INDEX(Υλικά!$E$3:$E$130,$F1033,1),0))</f>
        <v>37.199999999999996</v>
      </c>
      <c r="J1033" s="18">
        <f>IF($C1033&lt;&gt;"",$G1033*INDEX(ΣυνδΑθρ!$D$2:$D$96,$F1033,1)/INDEX(ΣυνδΑθρ!$J$2:$J$96,$F1033,1),IF($D1033&lt;&gt;"",$G1033*INDEX(Υλικά!$I$3:$I$130,$F1033,1)/INDEX(Υλικά!$E$3:$E$130,$F1033,1),0))</f>
        <v>0.66857142857142871</v>
      </c>
      <c r="K1033" s="16">
        <f>$H1033*Ref!$B$2</f>
        <v>23.382857142857144</v>
      </c>
      <c r="L1033" s="17">
        <f>$I1033*Ref!$B$3</f>
        <v>148.79999999999998</v>
      </c>
      <c r="M1033" s="18">
        <f>$J1033*Ref!$B$4</f>
        <v>6.0171428571428587</v>
      </c>
      <c r="N1033" s="18">
        <f>IF($C1033&lt;&gt;"",0,IF($D1033&lt;&gt;"",$G1033*INDEX(Υλικά!$J$3:$J$130,$F1033,1)/INDEX(Υλικά!$E$3:$E$130,$F1033,1),0))</f>
        <v>0</v>
      </c>
      <c r="O1033" s="19">
        <f t="shared" si="17"/>
        <v>178.2</v>
      </c>
      <c r="P1033" s="3"/>
    </row>
    <row r="1034" spans="1:16" x14ac:dyDescent="0.35">
      <c r="A1034" s="15">
        <v>44277</v>
      </c>
      <c r="B1034" s="7">
        <v>0.5</v>
      </c>
      <c r="C1034" s="3"/>
      <c r="D1034" s="3" t="s">
        <v>236</v>
      </c>
      <c r="E1034" s="3" t="str">
        <f>IF(C1034&lt;&gt;"",INDEX(ΣυνδΑθρ!$I$2:$I$96,MATCH(C1034,ΣυνδΑθρ!$A$2:$A$100,0),1),IF(D1034&lt;&gt;"",INDEX(Υλικά!$D$3:$D$140,MATCH(D1034,Υλικά!$B$3:$B$140,0),1),""))</f>
        <v>gr</v>
      </c>
      <c r="F1034" s="10">
        <f>IF(C1034&lt;&gt;"",MATCH($C1034,ΣυνδΑθρ!$A$2:$A$100,0),IF(D1034&lt;&gt;"",MATCH($D1034,Υλικά!$B$3:$B$130,0),0))</f>
        <v>109</v>
      </c>
      <c r="G1034" s="3">
        <v>40</v>
      </c>
      <c r="H1034" s="16">
        <f>IF($C1034&lt;&gt;"",$G1034*INDEX(ΣυνδΑθρ!$B$2:$B$96,$F1034,1)/INDEX(ΣυνδΑθρ!$J$2:$J$96,$F1034,1),IF($D1034&lt;&gt;"",$G1034*INDEX(Υλικά!$G$3:$G$130,$F1034,1)/INDEX(Υλικά!$E$3:$E$130,$F1034,1),0))</f>
        <v>2.44</v>
      </c>
      <c r="I1034" s="17">
        <f>IF($C1034&lt;&gt;"",$G1034*INDEX(ΣυνδΑθρ!$C$2:$C$100,$F1034,1)/INDEX(ΣυνδΑθρ!$J$2:$J$96,$F1034,1),IF($D1034&lt;&gt;"",$G1034*INDEX(Υλικά!$H$3:$H$130,$F1034,1)/INDEX(Υλικά!$E$3:$E$130,$F1034,1),0))</f>
        <v>9.52</v>
      </c>
      <c r="J1034" s="18">
        <f>IF($C1034&lt;&gt;"",$G1034*INDEX(ΣυνδΑθρ!$D$2:$D$96,$F1034,1)/INDEX(ΣυνδΑθρ!$J$2:$J$96,$F1034,1),IF($D1034&lt;&gt;"",$G1034*INDEX(Υλικά!$I$3:$I$130,$F1034,1)/INDEX(Υλικά!$E$3:$E$130,$F1034,1),0))</f>
        <v>5.84</v>
      </c>
      <c r="K1034" s="16">
        <f>$H1034*Ref!$B$2</f>
        <v>9.76</v>
      </c>
      <c r="L1034" s="17">
        <f>$I1034*Ref!$B$3</f>
        <v>38.08</v>
      </c>
      <c r="M1034" s="18">
        <f>$J1034*Ref!$B$4</f>
        <v>52.56</v>
      </c>
      <c r="N1034" s="18">
        <f>IF($C1034&lt;&gt;"",0,IF($D1034&lt;&gt;"",$G1034*INDEX(Υλικά!$J$3:$J$130,$F1034,1)/INDEX(Υλικά!$E$3:$E$130,$F1034,1),0))</f>
        <v>0</v>
      </c>
      <c r="O1034" s="19">
        <f t="shared" si="17"/>
        <v>100.4</v>
      </c>
      <c r="P1034" s="3"/>
    </row>
    <row r="1035" spans="1:16" x14ac:dyDescent="0.35">
      <c r="A1035" s="15">
        <v>44277</v>
      </c>
      <c r="B1035" s="7">
        <v>0.58333333333333337</v>
      </c>
      <c r="C1035" s="3"/>
      <c r="D1035" s="3" t="s">
        <v>132</v>
      </c>
      <c r="E1035" s="3" t="str">
        <f>IF(C1035&lt;&gt;"",INDEX(ΣυνδΑθρ!$I$2:$I$96,MATCH(C1035,ΣυνδΑθρ!$A$2:$A$100,0),1),IF(D1035&lt;&gt;"",INDEX(Υλικά!$D$3:$D$140,MATCH(D1035,Υλικά!$B$3:$B$140,0),1),""))</f>
        <v>gr</v>
      </c>
      <c r="F1035" s="10">
        <f>IF(C1035&lt;&gt;"",MATCH($C1035,ΣυνδΑθρ!$A$2:$A$100,0),IF(D1035&lt;&gt;"",MATCH($D1035,Υλικά!$B$3:$B$130,0),0))</f>
        <v>51</v>
      </c>
      <c r="G1035" s="3">
        <v>180</v>
      </c>
      <c r="H1035" s="16">
        <f>IF($C1035&lt;&gt;"",$G1035*INDEX(ΣυνδΑθρ!$B$2:$B$96,$F1035,1)/INDEX(ΣυνδΑθρ!$J$2:$J$96,$F1035,1),IF($D1035&lt;&gt;"",$G1035*INDEX(Υλικά!$G$3:$G$130,$F1035,1)/INDEX(Υλικά!$E$3:$E$130,$F1035,1),0))</f>
        <v>48.6</v>
      </c>
      <c r="I1035" s="17">
        <f>IF($C1035&lt;&gt;"",$G1035*INDEX(ΣυνδΑθρ!$C$2:$C$100,$F1035,1)/INDEX(ΣυνδΑθρ!$J$2:$J$96,$F1035,1),IF($D1035&lt;&gt;"",$G1035*INDEX(Υλικά!$H$3:$H$130,$F1035,1)/INDEX(Υλικά!$E$3:$E$130,$F1035,1),0))</f>
        <v>0</v>
      </c>
      <c r="J1035" s="18">
        <f>IF($C1035&lt;&gt;"",$G1035*INDEX(ΣυνδΑθρ!$D$2:$D$96,$F1035,1)/INDEX(ΣυνδΑθρ!$J$2:$J$96,$F1035,1),IF($D1035&lt;&gt;"",$G1035*INDEX(Υλικά!$I$3:$I$130,$F1035,1)/INDEX(Υλικά!$E$3:$E$130,$F1035,1),0))</f>
        <v>25.2</v>
      </c>
      <c r="K1035" s="16">
        <f>$H1035*Ref!$B$2</f>
        <v>194.4</v>
      </c>
      <c r="L1035" s="17">
        <f>$I1035*Ref!$B$3</f>
        <v>0</v>
      </c>
      <c r="M1035" s="18">
        <f>$J1035*Ref!$B$4</f>
        <v>226.79999999999998</v>
      </c>
      <c r="N1035" s="18">
        <f>IF($C1035&lt;&gt;"",0,IF($D1035&lt;&gt;"",$G1035*INDEX(Υλικά!$J$3:$J$130,$F1035,1)/INDEX(Υλικά!$E$3:$E$130,$F1035,1),0))</f>
        <v>0</v>
      </c>
      <c r="O1035" s="19">
        <f t="shared" si="17"/>
        <v>421.2</v>
      </c>
      <c r="P1035" s="3"/>
    </row>
    <row r="1036" spans="1:16" x14ac:dyDescent="0.35">
      <c r="A1036" s="15">
        <v>44277</v>
      </c>
      <c r="B1036" s="7">
        <v>0.58333333333333337</v>
      </c>
      <c r="C1036" s="3"/>
      <c r="D1036" s="3" t="s">
        <v>9</v>
      </c>
      <c r="E1036" s="3" t="str">
        <f>IF(C1036&lt;&gt;"",INDEX(ΣυνδΑθρ!$I$2:$I$96,MATCH(C1036,ΣυνδΑθρ!$A$2:$A$100,0),1),IF(D1036&lt;&gt;"",INDEX(Υλικά!$D$3:$D$140,MATCH(D1036,Υλικά!$B$3:$B$140,0),1),""))</f>
        <v>gr</v>
      </c>
      <c r="F1036" s="10">
        <f>IF(C1036&lt;&gt;"",MATCH($C1036,ΣυνδΑθρ!$A$2:$A$100,0),IF(D1036&lt;&gt;"",MATCH($D1036,Υλικά!$B$3:$B$130,0),0))</f>
        <v>4</v>
      </c>
      <c r="G1036" s="3">
        <v>40</v>
      </c>
      <c r="H1036" s="16">
        <f>IF($C1036&lt;&gt;"",$G1036*INDEX(ΣυνδΑθρ!$B$2:$B$96,$F1036,1)/INDEX(ΣυνδΑθρ!$J$2:$J$96,$F1036,1),IF($D1036&lt;&gt;"",$G1036*INDEX(Υλικά!$G$3:$G$130,$F1036,1)/INDEX(Υλικά!$E$3:$E$130,$F1036,1),0))</f>
        <v>2.84</v>
      </c>
      <c r="I1036" s="17">
        <f>IF($C1036&lt;&gt;"",$G1036*INDEX(ΣυνδΑθρ!$C$2:$C$100,$F1036,1)/INDEX(ΣυνδΑθρ!$J$2:$J$96,$F1036,1),IF($D1036&lt;&gt;"",$G1036*INDEX(Υλικά!$H$3:$H$130,$F1036,1)/INDEX(Υλικά!$E$3:$E$130,$F1036,1),0))</f>
        <v>32</v>
      </c>
      <c r="J1036" s="18">
        <f>IF($C1036&lt;&gt;"",$G1036*INDEX(ΣυνδΑθρ!$D$2:$D$96,$F1036,1)/INDEX(ΣυνδΑθρ!$J$2:$J$96,$F1036,1),IF($D1036&lt;&gt;"",$G1036*INDEX(Υλικά!$I$3:$I$130,$F1036,1)/INDEX(Υλικά!$E$3:$E$130,$F1036,1),0))</f>
        <v>0.28000000000000003</v>
      </c>
      <c r="K1036" s="16">
        <f>$H1036*Ref!$B$2</f>
        <v>11.36</v>
      </c>
      <c r="L1036" s="17">
        <f>$I1036*Ref!$B$3</f>
        <v>128</v>
      </c>
      <c r="M1036" s="18">
        <f>$J1036*Ref!$B$4</f>
        <v>2.5200000000000005</v>
      </c>
      <c r="N1036" s="18">
        <f>IF($C1036&lt;&gt;"",0,IF($D1036&lt;&gt;"",$G1036*INDEX(Υλικά!$J$3:$J$130,$F1036,1)/INDEX(Υλικά!$E$3:$E$130,$F1036,1),0))</f>
        <v>0</v>
      </c>
      <c r="O1036" s="19">
        <f t="shared" si="17"/>
        <v>141.88000000000002</v>
      </c>
      <c r="P1036" s="3"/>
    </row>
    <row r="1037" spans="1:16" x14ac:dyDescent="0.35">
      <c r="A1037" s="15">
        <v>44277</v>
      </c>
      <c r="B1037" s="7">
        <v>0.58333333333333337</v>
      </c>
      <c r="C1037" s="3"/>
      <c r="D1037" s="3" t="s">
        <v>8</v>
      </c>
      <c r="E1037" s="3" t="str">
        <f>IF(C1037&lt;&gt;"",INDEX(ΣυνδΑθρ!$I$2:$I$96,MATCH(C1037,ΣυνδΑθρ!$A$2:$A$100,0),1),IF(D1037&lt;&gt;"",INDEX(Υλικά!$D$3:$D$140,MATCH(D1037,Υλικά!$B$3:$B$140,0),1),""))</f>
        <v>gr</v>
      </c>
      <c r="F1037" s="10">
        <f>IF(C1037&lt;&gt;"",MATCH($C1037,ΣυνδΑθρ!$A$2:$A$100,0),IF(D1037&lt;&gt;"",MATCH($D1037,Υλικά!$B$3:$B$130,0),0))</f>
        <v>3</v>
      </c>
      <c r="G1037" s="3">
        <v>8</v>
      </c>
      <c r="H1037" s="16">
        <f>IF($C1037&lt;&gt;"",$G1037*INDEX(ΣυνδΑθρ!$B$2:$B$96,$F1037,1)/INDEX(ΣυνδΑθρ!$J$2:$J$96,$F1037,1),IF($D1037&lt;&gt;"",$G1037*INDEX(Υλικά!$G$3:$G$130,$F1037,1)/INDEX(Υλικά!$E$3:$E$130,$F1037,1),0))</f>
        <v>0</v>
      </c>
      <c r="I1037" s="17">
        <f>IF($C1037&lt;&gt;"",$G1037*INDEX(ΣυνδΑθρ!$C$2:$C$100,$F1037,1)/INDEX(ΣυνδΑθρ!$J$2:$J$96,$F1037,1),IF($D1037&lt;&gt;"",$G1037*INDEX(Υλικά!$H$3:$H$130,$F1037,1)/INDEX(Υλικά!$E$3:$E$130,$F1037,1),0))</f>
        <v>0</v>
      </c>
      <c r="J1037" s="18">
        <f>IF($C1037&lt;&gt;"",$G1037*INDEX(ΣυνδΑθρ!$D$2:$D$96,$F1037,1)/INDEX(ΣυνδΑθρ!$J$2:$J$96,$F1037,1),IF($D1037&lt;&gt;"",$G1037*INDEX(Υλικά!$I$3:$I$130,$F1037,1)/INDEX(Υλικά!$E$3:$E$130,$F1037,1),0))</f>
        <v>7.4639999999999995</v>
      </c>
      <c r="K1037" s="16">
        <f>$H1037*Ref!$B$2</f>
        <v>0</v>
      </c>
      <c r="L1037" s="17">
        <f>$I1037*Ref!$B$3</f>
        <v>0</v>
      </c>
      <c r="M1037" s="18">
        <f>$J1037*Ref!$B$4</f>
        <v>67.176000000000002</v>
      </c>
      <c r="N1037" s="18">
        <f>IF($C1037&lt;&gt;"",0,IF($D1037&lt;&gt;"",$G1037*INDEX(Υλικά!$J$3:$J$130,$F1037,1)/INDEX(Υλικά!$E$3:$E$130,$F1037,1),0))</f>
        <v>0</v>
      </c>
      <c r="O1037" s="19">
        <f t="shared" si="17"/>
        <v>67.176000000000002</v>
      </c>
      <c r="P1037" s="3"/>
    </row>
    <row r="1038" spans="1:16" x14ac:dyDescent="0.35">
      <c r="A1038" s="15">
        <v>44277</v>
      </c>
      <c r="B1038" s="7">
        <v>0.66666666666666663</v>
      </c>
      <c r="C1038" s="3" t="s">
        <v>216</v>
      </c>
      <c r="D1038" s="3"/>
      <c r="E1038" s="3" t="str">
        <f>IF(C1038&lt;&gt;"",INDEX(ΣυνδΑθρ!$I$2:$I$96,MATCH(C1038,ΣυνδΑθρ!$A$2:$A$100,0),1),IF(D1038&lt;&gt;"",INDEX(Υλικά!$D$3:$D$140,MATCH(D1038,Υλικά!$B$3:$B$140,0),1),""))</f>
        <v>gr</v>
      </c>
      <c r="F1038" s="10">
        <f>IF(C1038&lt;&gt;"",MATCH($C1038,ΣυνδΑθρ!$A$2:$A$100,0),IF(D1038&lt;&gt;"",MATCH($D1038,Υλικά!$B$3:$B$130,0),0))</f>
        <v>36</v>
      </c>
      <c r="G1038" s="3">
        <v>50</v>
      </c>
      <c r="H1038" s="16">
        <f>IF($C1038&lt;&gt;"",$G1038*INDEX(ΣυνδΑθρ!$B$2:$B$96,$F1038,1)/INDEX(ΣυνδΑθρ!$J$2:$J$96,$F1038,1),IF($D1038&lt;&gt;"",$G1038*INDEX(Υλικά!$G$3:$G$130,$F1038,1)/INDEX(Υλικά!$E$3:$E$130,$F1038,1),0))</f>
        <v>4.1926190476190479</v>
      </c>
      <c r="I1038" s="17">
        <f>IF($C1038&lt;&gt;"",$G1038*INDEX(ΣυνδΑθρ!$C$2:$C$100,$F1038,1)/INDEX(ΣυνδΑθρ!$J$2:$J$96,$F1038,1),IF($D1038&lt;&gt;"",$G1038*INDEX(Υλικά!$H$3:$H$130,$F1038,1)/INDEX(Υλικά!$E$3:$E$130,$F1038,1),0))</f>
        <v>18.843095238095241</v>
      </c>
      <c r="J1038" s="18">
        <f>IF($C1038&lt;&gt;"",$G1038*INDEX(ΣυνδΑθρ!$D$2:$D$96,$F1038,1)/INDEX(ΣυνδΑθρ!$J$2:$J$96,$F1038,1),IF($D1038&lt;&gt;"",$G1038*INDEX(Υλικά!$I$3:$I$130,$F1038,1)/INDEX(Υλικά!$E$3:$E$130,$F1038,1),0))</f>
        <v>4.2185714285714289</v>
      </c>
      <c r="K1038" s="16">
        <f>$H1038*Ref!$B$2</f>
        <v>16.770476190476192</v>
      </c>
      <c r="L1038" s="17">
        <f>$I1038*Ref!$B$3</f>
        <v>75.372380952380965</v>
      </c>
      <c r="M1038" s="18">
        <f>$J1038*Ref!$B$4</f>
        <v>37.967142857142861</v>
      </c>
      <c r="N1038" s="18">
        <f>IF($C1038&lt;&gt;"",0,IF($D1038&lt;&gt;"",$G1038*INDEX(Υλικά!$J$3:$J$130,$F1038,1)/INDEX(Υλικά!$E$3:$E$130,$F1038,1),0))</f>
        <v>0</v>
      </c>
      <c r="O1038" s="19">
        <f t="shared" si="17"/>
        <v>130.11000000000001</v>
      </c>
      <c r="P1038" s="3"/>
    </row>
    <row r="1039" spans="1:16" x14ac:dyDescent="0.35">
      <c r="A1039" s="15">
        <v>44277</v>
      </c>
      <c r="B1039" s="7">
        <v>0.79166666666666663</v>
      </c>
      <c r="C1039" s="3"/>
      <c r="D1039" s="3" t="s">
        <v>236</v>
      </c>
      <c r="E1039" s="3" t="str">
        <f>IF(C1039&lt;&gt;"",INDEX(ΣυνδΑθρ!$I$2:$I$96,MATCH(C1039,ΣυνδΑθρ!$A$2:$A$100,0),1),IF(D1039&lt;&gt;"",INDEX(Υλικά!$D$3:$D$140,MATCH(D1039,Υλικά!$B$3:$B$140,0),1),""))</f>
        <v>gr</v>
      </c>
      <c r="F1039" s="10">
        <f>IF(C1039&lt;&gt;"",MATCH($C1039,ΣυνδΑθρ!$A$2:$A$100,0),IF(D1039&lt;&gt;"",MATCH($D1039,Υλικά!$B$3:$B$130,0),0))</f>
        <v>109</v>
      </c>
      <c r="G1039" s="3">
        <v>60</v>
      </c>
      <c r="H1039" s="16">
        <f>IF($C1039&lt;&gt;"",$G1039*INDEX(ΣυνδΑθρ!$B$2:$B$96,$F1039,1)/INDEX(ΣυνδΑθρ!$J$2:$J$96,$F1039,1),IF($D1039&lt;&gt;"",$G1039*INDEX(Υλικά!$G$3:$G$130,$F1039,1)/INDEX(Υλικά!$E$3:$E$130,$F1039,1),0))</f>
        <v>3.66</v>
      </c>
      <c r="I1039" s="17">
        <f>IF($C1039&lt;&gt;"",$G1039*INDEX(ΣυνδΑθρ!$C$2:$C$100,$F1039,1)/INDEX(ΣυνδΑθρ!$J$2:$J$96,$F1039,1),IF($D1039&lt;&gt;"",$G1039*INDEX(Υλικά!$H$3:$H$130,$F1039,1)/INDEX(Υλικά!$E$3:$E$130,$F1039,1),0))</f>
        <v>14.28</v>
      </c>
      <c r="J1039" s="18">
        <f>IF($C1039&lt;&gt;"",$G1039*INDEX(ΣυνδΑθρ!$D$2:$D$96,$F1039,1)/INDEX(ΣυνδΑθρ!$J$2:$J$96,$F1039,1),IF($D1039&lt;&gt;"",$G1039*INDEX(Υλικά!$I$3:$I$130,$F1039,1)/INDEX(Υλικά!$E$3:$E$130,$F1039,1),0))</f>
        <v>8.76</v>
      </c>
      <c r="K1039" s="16">
        <f>$H1039*Ref!$B$2</f>
        <v>14.64</v>
      </c>
      <c r="L1039" s="17">
        <f>$I1039*Ref!$B$3</f>
        <v>57.12</v>
      </c>
      <c r="M1039" s="18">
        <f>$J1039*Ref!$B$4</f>
        <v>78.84</v>
      </c>
      <c r="N1039" s="18">
        <f>IF($C1039&lt;&gt;"",0,IF($D1039&lt;&gt;"",$G1039*INDEX(Υλικά!$J$3:$J$130,$F1039,1)/INDEX(Υλικά!$E$3:$E$130,$F1039,1),0))</f>
        <v>0</v>
      </c>
      <c r="O1039" s="19">
        <f t="shared" si="17"/>
        <v>150.6</v>
      </c>
      <c r="P1039" s="3"/>
    </row>
    <row r="1040" spans="1:16" x14ac:dyDescent="0.35">
      <c r="A1040" s="15">
        <v>44277</v>
      </c>
      <c r="B1040" s="7">
        <v>0.83333333333333337</v>
      </c>
      <c r="C1040" s="3"/>
      <c r="D1040" s="3" t="s">
        <v>132</v>
      </c>
      <c r="E1040" s="3" t="str">
        <f>IF(C1040&lt;&gt;"",INDEX(ΣυνδΑθρ!$I$2:$I$96,MATCH(C1040,ΣυνδΑθρ!$A$2:$A$100,0),1),IF(D1040&lt;&gt;"",INDEX(Υλικά!$D$3:$D$140,MATCH(D1040,Υλικά!$B$3:$B$140,0),1),""))</f>
        <v>gr</v>
      </c>
      <c r="F1040" s="10">
        <f>IF(C1040&lt;&gt;"",MATCH($C1040,ΣυνδΑθρ!$A$2:$A$100,0),IF(D1040&lt;&gt;"",MATCH($D1040,Υλικά!$B$3:$B$130,0),0))</f>
        <v>51</v>
      </c>
      <c r="G1040" s="3">
        <v>40</v>
      </c>
      <c r="H1040" s="16">
        <f>IF($C1040&lt;&gt;"",$G1040*INDEX(ΣυνδΑθρ!$B$2:$B$96,$F1040,1)/INDEX(ΣυνδΑθρ!$J$2:$J$96,$F1040,1),IF($D1040&lt;&gt;"",$G1040*INDEX(Υλικά!$G$3:$G$130,$F1040,1)/INDEX(Υλικά!$E$3:$E$130,$F1040,1),0))</f>
        <v>10.8</v>
      </c>
      <c r="I1040" s="17">
        <f>IF($C1040&lt;&gt;"",$G1040*INDEX(ΣυνδΑθρ!$C$2:$C$100,$F1040,1)/INDEX(ΣυνδΑθρ!$J$2:$J$96,$F1040,1),IF($D1040&lt;&gt;"",$G1040*INDEX(Υλικά!$H$3:$H$130,$F1040,1)/INDEX(Υλικά!$E$3:$E$130,$F1040,1),0))</f>
        <v>0</v>
      </c>
      <c r="J1040" s="18">
        <f>IF($C1040&lt;&gt;"",$G1040*INDEX(ΣυνδΑθρ!$D$2:$D$96,$F1040,1)/INDEX(ΣυνδΑθρ!$J$2:$J$96,$F1040,1),IF($D1040&lt;&gt;"",$G1040*INDEX(Υλικά!$I$3:$I$130,$F1040,1)/INDEX(Υλικά!$E$3:$E$130,$F1040,1),0))</f>
        <v>5.6</v>
      </c>
      <c r="K1040" s="16">
        <f>$H1040*Ref!$B$2</f>
        <v>43.2</v>
      </c>
      <c r="L1040" s="17">
        <f>$I1040*Ref!$B$3</f>
        <v>0</v>
      </c>
      <c r="M1040" s="18">
        <f>$J1040*Ref!$B$4</f>
        <v>50.4</v>
      </c>
      <c r="N1040" s="18">
        <f>IF($C1040&lt;&gt;"",0,IF($D1040&lt;&gt;"",$G1040*INDEX(Υλικά!$J$3:$J$130,$F1040,1)/INDEX(Υλικά!$E$3:$E$130,$F1040,1),0))</f>
        <v>0</v>
      </c>
      <c r="O1040" s="19">
        <f t="shared" si="17"/>
        <v>93.6</v>
      </c>
      <c r="P1040" s="3"/>
    </row>
    <row r="1041" spans="1:16" x14ac:dyDescent="0.35">
      <c r="A1041" s="15">
        <v>44277</v>
      </c>
      <c r="B1041" s="7">
        <v>0.83333333333333337</v>
      </c>
      <c r="C1041" s="3"/>
      <c r="D1041" s="3" t="s">
        <v>8</v>
      </c>
      <c r="E1041" s="3" t="str">
        <f>IF(C1041&lt;&gt;"",INDEX(ΣυνδΑθρ!$I$2:$I$96,MATCH(C1041,ΣυνδΑθρ!$A$2:$A$100,0),1),IF(D1041&lt;&gt;"",INDEX(Υλικά!$D$3:$D$140,MATCH(D1041,Υλικά!$B$3:$B$140,0),1),""))</f>
        <v>gr</v>
      </c>
      <c r="F1041" s="10">
        <f>IF(C1041&lt;&gt;"",MATCH($C1041,ΣυνδΑθρ!$A$2:$A$100,0),IF(D1041&lt;&gt;"",MATCH($D1041,Υλικά!$B$3:$B$130,0),0))</f>
        <v>3</v>
      </c>
      <c r="G1041" s="3">
        <v>8</v>
      </c>
      <c r="H1041" s="16">
        <f>IF($C1041&lt;&gt;"",$G1041*INDEX(ΣυνδΑθρ!$B$2:$B$96,$F1041,1)/INDEX(ΣυνδΑθρ!$J$2:$J$96,$F1041,1),IF($D1041&lt;&gt;"",$G1041*INDEX(Υλικά!$G$3:$G$130,$F1041,1)/INDEX(Υλικά!$E$3:$E$130,$F1041,1),0))</f>
        <v>0</v>
      </c>
      <c r="I1041" s="17">
        <f>IF($C1041&lt;&gt;"",$G1041*INDEX(ΣυνδΑθρ!$C$2:$C$100,$F1041,1)/INDEX(ΣυνδΑθρ!$J$2:$J$96,$F1041,1),IF($D1041&lt;&gt;"",$G1041*INDEX(Υλικά!$H$3:$H$130,$F1041,1)/INDEX(Υλικά!$E$3:$E$130,$F1041,1),0))</f>
        <v>0</v>
      </c>
      <c r="J1041" s="18">
        <f>IF($C1041&lt;&gt;"",$G1041*INDEX(ΣυνδΑθρ!$D$2:$D$96,$F1041,1)/INDEX(ΣυνδΑθρ!$J$2:$J$96,$F1041,1),IF($D1041&lt;&gt;"",$G1041*INDEX(Υλικά!$I$3:$I$130,$F1041,1)/INDEX(Υλικά!$E$3:$E$130,$F1041,1),0))</f>
        <v>7.4639999999999995</v>
      </c>
      <c r="K1041" s="16">
        <f>$H1041*Ref!$B$2</f>
        <v>0</v>
      </c>
      <c r="L1041" s="17">
        <f>$I1041*Ref!$B$3</f>
        <v>0</v>
      </c>
      <c r="M1041" s="18">
        <f>$J1041*Ref!$B$4</f>
        <v>67.176000000000002</v>
      </c>
      <c r="N1041" s="18">
        <f>IF($C1041&lt;&gt;"",0,IF($D1041&lt;&gt;"",$G1041*INDEX(Υλικά!$J$3:$J$130,$F1041,1)/INDEX(Υλικά!$E$3:$E$130,$F1041,1),0))</f>
        <v>0</v>
      </c>
      <c r="O1041" s="19">
        <f t="shared" si="17"/>
        <v>67.176000000000002</v>
      </c>
      <c r="P1041" s="3"/>
    </row>
    <row r="1042" spans="1:16" x14ac:dyDescent="0.35">
      <c r="A1042" s="15">
        <v>44277</v>
      </c>
      <c r="B1042" s="7">
        <v>0.83333333333333304</v>
      </c>
      <c r="C1042" s="3" t="s">
        <v>166</v>
      </c>
      <c r="D1042" s="3"/>
      <c r="E1042" s="3" t="str">
        <f>IF(C1042&lt;&gt;"",INDEX(ΣυνδΑθρ!$I$2:$I$96,MATCH(C1042,ΣυνδΑθρ!$A$2:$A$100,0),1),IF(D1042&lt;&gt;"",INDEX(Υλικά!$D$3:$D$140,MATCH(D1042,Υλικά!$B$3:$B$140,0),1),""))</f>
        <v>gr</v>
      </c>
      <c r="F1042" s="10">
        <f>IF(C1042&lt;&gt;"",MATCH($C1042,ΣυνδΑθρ!$A$2:$A$100,0),IF(D1042&lt;&gt;"",MATCH($D1042,Υλικά!$B$3:$B$130,0),0))</f>
        <v>19</v>
      </c>
      <c r="G1042" s="3">
        <v>40</v>
      </c>
      <c r="H1042" s="16">
        <f>IF($C1042&lt;&gt;"",$G1042*INDEX(ΣυνδΑθρ!$B$2:$B$96,$F1042,1)/INDEX(ΣυνδΑθρ!$J$2:$J$96,$F1042,1),IF($D1042&lt;&gt;"",$G1042*INDEX(Υλικά!$G$3:$G$130,$F1042,1)/INDEX(Υλικά!$E$3:$E$130,$F1042,1),0))</f>
        <v>2.922857142857143</v>
      </c>
      <c r="I1042" s="17">
        <f>IF($C1042&lt;&gt;"",$G1042*INDEX(ΣυνδΑθρ!$C$2:$C$100,$F1042,1)/INDEX(ΣυνδΑθρ!$J$2:$J$96,$F1042,1),IF($D1042&lt;&gt;"",$G1042*INDEX(Υλικά!$H$3:$H$130,$F1042,1)/INDEX(Υλικά!$E$3:$E$130,$F1042,1),0))</f>
        <v>18.599999999999998</v>
      </c>
      <c r="J1042" s="18">
        <f>IF($C1042&lt;&gt;"",$G1042*INDEX(ΣυνδΑθρ!$D$2:$D$96,$F1042,1)/INDEX(ΣυνδΑθρ!$J$2:$J$96,$F1042,1),IF($D1042&lt;&gt;"",$G1042*INDEX(Υλικά!$I$3:$I$130,$F1042,1)/INDEX(Υλικά!$E$3:$E$130,$F1042,1),0))</f>
        <v>0.33428571428571435</v>
      </c>
      <c r="K1042" s="16">
        <f>$H1042*Ref!$B$2</f>
        <v>11.691428571428572</v>
      </c>
      <c r="L1042" s="17">
        <f>$I1042*Ref!$B$3</f>
        <v>74.399999999999991</v>
      </c>
      <c r="M1042" s="18">
        <f>$J1042*Ref!$B$4</f>
        <v>3.0085714285714293</v>
      </c>
      <c r="N1042" s="18">
        <f>IF($C1042&lt;&gt;"",0,IF($D1042&lt;&gt;"",$G1042*INDEX(Υλικά!$J$3:$J$130,$F1042,1)/INDEX(Υλικά!$E$3:$E$130,$F1042,1),0))</f>
        <v>0</v>
      </c>
      <c r="O1042" s="19">
        <f t="shared" si="17"/>
        <v>89.1</v>
      </c>
      <c r="P1042" s="3"/>
    </row>
    <row r="1043" spans="1:16" x14ac:dyDescent="0.35">
      <c r="A1043" s="15">
        <v>44277</v>
      </c>
      <c r="B1043" s="7">
        <v>0.5</v>
      </c>
      <c r="C1043" s="3"/>
      <c r="D1043" s="3" t="s">
        <v>220</v>
      </c>
      <c r="E1043" s="3" t="str">
        <f>IF(C1043&lt;&gt;"",INDEX(ΣυνδΑθρ!$I$2:$I$96,MATCH(C1043,ΣυνδΑθρ!$A$2:$A$100,0),1),IF(D1043&lt;&gt;"",INDEX(Υλικά!$D$3:$D$140,MATCH(D1043,Υλικά!$B$3:$B$140,0),1),""))</f>
        <v>gr</v>
      </c>
      <c r="F1043" s="10">
        <f>IF(C1043&lt;&gt;"",MATCH($C1043,ΣυνδΑθρ!$A$2:$A$100,0),IF(D1043&lt;&gt;"",MATCH($D1043,Υλικά!$B$3:$B$130,0),0))</f>
        <v>98</v>
      </c>
      <c r="G1043" s="3">
        <v>60</v>
      </c>
      <c r="H1043" s="16">
        <f>IF($C1043&lt;&gt;"",$G1043*INDEX(ΣυνδΑθρ!$B$2:$B$96,$F1043,1)/INDEX(ΣυνδΑθρ!$J$2:$J$96,$F1043,1),IF($D1043&lt;&gt;"",$G1043*INDEX(Υλικά!$G$3:$G$130,$F1043,1)/INDEX(Υλικά!$E$3:$E$130,$F1043,1),0))</f>
        <v>6.6</v>
      </c>
      <c r="I1043" s="17">
        <f>IF($C1043&lt;&gt;"",$G1043*INDEX(ΣυνδΑθρ!$C$2:$C$100,$F1043,1)/INDEX(ΣυνδΑθρ!$J$2:$J$96,$F1043,1),IF($D1043&lt;&gt;"",$G1043*INDEX(Υλικά!$H$3:$H$130,$F1043,1)/INDEX(Υλικά!$E$3:$E$130,$F1043,1),0))</f>
        <v>2.4</v>
      </c>
      <c r="J1043" s="18">
        <f>IF($C1043&lt;&gt;"",$G1043*INDEX(ΣυνδΑθρ!$D$2:$D$96,$F1043,1)/INDEX(ΣυνδΑθρ!$J$2:$J$96,$F1043,1),IF($D1043&lt;&gt;"",$G1043*INDEX(Υλικά!$I$3:$I$130,$F1043,1)/INDEX(Υλικά!$E$3:$E$130,$F1043,1),0))</f>
        <v>2.4</v>
      </c>
      <c r="K1043" s="16">
        <f>$H1043*Ref!$B$2</f>
        <v>26.4</v>
      </c>
      <c r="L1043" s="17">
        <f>$I1043*Ref!$B$3</f>
        <v>9.6</v>
      </c>
      <c r="M1043" s="18">
        <f>$J1043*Ref!$B$4</f>
        <v>21.599999999999998</v>
      </c>
      <c r="N1043" s="18">
        <f>IF($C1043&lt;&gt;"",0,IF($D1043&lt;&gt;"",$G1043*INDEX(Υλικά!$J$3:$J$130,$F1043,1)/INDEX(Υλικά!$E$3:$E$130,$F1043,1),0))</f>
        <v>0</v>
      </c>
      <c r="O1043" s="19">
        <f t="shared" si="17"/>
        <v>57.599999999999994</v>
      </c>
      <c r="P1043" s="3"/>
    </row>
    <row r="1044" spans="1:16" x14ac:dyDescent="0.35">
      <c r="A1044" s="15">
        <v>44278</v>
      </c>
      <c r="B1044" s="7">
        <v>0.375</v>
      </c>
      <c r="C1044" s="3" t="s">
        <v>166</v>
      </c>
      <c r="D1044" s="3"/>
      <c r="E1044" s="3" t="str">
        <f>IF(C1044&lt;&gt;"",INDEX(ΣυνδΑθρ!$I$2:$I$96,MATCH(C1044,ΣυνδΑθρ!$A$2:$A$100,0),1),IF(D1044&lt;&gt;"",INDEX(Υλικά!$D$3:$D$140,MATCH(D1044,Υλικά!$B$3:$B$140,0),1),""))</f>
        <v>gr</v>
      </c>
      <c r="F1044" s="10">
        <f>IF(C1044&lt;&gt;"",MATCH($C1044,ΣυνδΑθρ!$A$2:$A$100,0),IF(D1044&lt;&gt;"",MATCH($D1044,Υλικά!$B$3:$B$130,0),0))</f>
        <v>19</v>
      </c>
      <c r="G1044" s="3">
        <v>100</v>
      </c>
      <c r="H1044" s="16">
        <f>IF($C1044&lt;&gt;"",$G1044*INDEX(ΣυνδΑθρ!$B$2:$B$96,$F1044,1)/INDEX(ΣυνδΑθρ!$J$2:$J$96,$F1044,1),IF($D1044&lt;&gt;"",$G1044*INDEX(Υλικά!$G$3:$G$130,$F1044,1)/INDEX(Υλικά!$E$3:$E$130,$F1044,1),0))</f>
        <v>7.3071428571428569</v>
      </c>
      <c r="I1044" s="17">
        <f>IF($C1044&lt;&gt;"",$G1044*INDEX(ΣυνδΑθρ!$C$2:$C$100,$F1044,1)/INDEX(ΣυνδΑθρ!$J$2:$J$96,$F1044,1),IF($D1044&lt;&gt;"",$G1044*INDEX(Υλικά!$H$3:$H$130,$F1044,1)/INDEX(Υλικά!$E$3:$E$130,$F1044,1),0))</f>
        <v>46.499999999999993</v>
      </c>
      <c r="J1044" s="18">
        <f>IF($C1044&lt;&gt;"",$G1044*INDEX(ΣυνδΑθρ!$D$2:$D$96,$F1044,1)/INDEX(ΣυνδΑθρ!$J$2:$J$96,$F1044,1),IF($D1044&lt;&gt;"",$G1044*INDEX(Υλικά!$I$3:$I$130,$F1044,1)/INDEX(Υλικά!$E$3:$E$130,$F1044,1),0))</f>
        <v>0.83571428571428585</v>
      </c>
      <c r="K1044" s="16">
        <f>$H1044*Ref!$B$2</f>
        <v>29.228571428571428</v>
      </c>
      <c r="L1044" s="17">
        <f>$I1044*Ref!$B$3</f>
        <v>185.99999999999997</v>
      </c>
      <c r="M1044" s="18">
        <f>$J1044*Ref!$B$4</f>
        <v>7.5214285714285722</v>
      </c>
      <c r="N1044" s="18">
        <f>IF($C1044&lt;&gt;"",0,IF($D1044&lt;&gt;"",$G1044*INDEX(Υλικά!$J$3:$J$130,$F1044,1)/INDEX(Υλικά!$E$3:$E$130,$F1044,1),0))</f>
        <v>0</v>
      </c>
      <c r="O1044" s="19">
        <f t="shared" si="17"/>
        <v>222.74999999999997</v>
      </c>
      <c r="P1044" s="3"/>
    </row>
    <row r="1045" spans="1:16" x14ac:dyDescent="0.35">
      <c r="A1045" s="15">
        <v>44278</v>
      </c>
      <c r="B1045" s="7">
        <v>0.375</v>
      </c>
      <c r="C1045" s="3"/>
      <c r="D1045" s="3" t="s">
        <v>58</v>
      </c>
      <c r="E1045" s="3" t="str">
        <f>IF(C1045&lt;&gt;"",INDEX(ΣυνδΑθρ!$I$2:$I$96,MATCH(C1045,ΣυνδΑθρ!$A$2:$A$100,0),1),IF(D1045&lt;&gt;"",INDEX(Υλικά!$D$3:$D$140,MATCH(D1045,Υλικά!$B$3:$B$140,0),1),""))</f>
        <v>gr</v>
      </c>
      <c r="F1045" s="10">
        <f>IF(C1045&lt;&gt;"",MATCH($C1045,ΣυνδΑθρ!$A$2:$A$100,0),IF(D1045&lt;&gt;"",MATCH($D1045,Υλικά!$B$3:$B$130,0),0))</f>
        <v>12</v>
      </c>
      <c r="G1045" s="3">
        <v>250</v>
      </c>
      <c r="H1045" s="16">
        <f>IF($C1045&lt;&gt;"",$G1045*INDEX(ΣυνδΑθρ!$B$2:$B$96,$F1045,1)/INDEX(ΣυνδΑθρ!$J$2:$J$96,$F1045,1),IF($D1045&lt;&gt;"",$G1045*INDEX(Υλικά!$G$3:$G$130,$F1045,1)/INDEX(Υλικά!$E$3:$E$130,$F1045,1),0))</f>
        <v>8.25</v>
      </c>
      <c r="I1045" s="17">
        <f>IF($C1045&lt;&gt;"",$G1045*INDEX(ΣυνδΑθρ!$C$2:$C$100,$F1045,1)/INDEX(ΣυνδΑθρ!$J$2:$J$96,$F1045,1),IF($D1045&lt;&gt;"",$G1045*INDEX(Υλικά!$H$3:$H$130,$F1045,1)/INDEX(Υλικά!$E$3:$E$130,$F1045,1),0))</f>
        <v>11.75</v>
      </c>
      <c r="J1045" s="18">
        <f>IF($C1045&lt;&gt;"",$G1045*INDEX(ΣυνδΑθρ!$D$2:$D$96,$F1045,1)/INDEX(ΣυνδΑθρ!$J$2:$J$96,$F1045,1),IF($D1045&lt;&gt;"",$G1045*INDEX(Υλικά!$I$3:$I$130,$F1045,1)/INDEX(Υλικά!$E$3:$E$130,$F1045,1),0))</f>
        <v>3.75</v>
      </c>
      <c r="K1045" s="16">
        <f>$H1045*Ref!$B$2</f>
        <v>33</v>
      </c>
      <c r="L1045" s="17">
        <f>$I1045*Ref!$B$3</f>
        <v>47</v>
      </c>
      <c r="M1045" s="18">
        <f>$J1045*Ref!$B$4</f>
        <v>33.75</v>
      </c>
      <c r="N1045" s="18">
        <f>IF($C1045&lt;&gt;"",0,IF($D1045&lt;&gt;"",$G1045*INDEX(Υλικά!$J$3:$J$130,$F1045,1)/INDEX(Υλικά!$E$3:$E$130,$F1045,1),0))</f>
        <v>0</v>
      </c>
      <c r="O1045" s="19">
        <f t="shared" si="17"/>
        <v>113.75</v>
      </c>
      <c r="P1045" s="3"/>
    </row>
    <row r="1046" spans="1:16" x14ac:dyDescent="0.35">
      <c r="A1046" s="15">
        <v>44278</v>
      </c>
      <c r="B1046" s="7">
        <v>0.375</v>
      </c>
      <c r="C1046" s="3"/>
      <c r="D1046" s="3" t="s">
        <v>229</v>
      </c>
      <c r="E1046" s="3" t="str">
        <f>IF(C1046&lt;&gt;"",INDEX(ΣυνδΑθρ!$I$2:$I$96,MATCH(C1046,ΣυνδΑθρ!$A$2:$A$100,0),1),IF(D1046&lt;&gt;"",INDEX(Υλικά!$D$3:$D$140,MATCH(D1046,Υλικά!$B$3:$B$140,0),1),""))</f>
        <v>gr</v>
      </c>
      <c r="F1046" s="10">
        <f>IF(C1046&lt;&gt;"",MATCH($C1046,ΣυνδΑθρ!$A$2:$A$100,0),IF(D1046&lt;&gt;"",MATCH($D1046,Υλικά!$B$3:$B$130,0),0))</f>
        <v>104</v>
      </c>
      <c r="G1046" s="3">
        <v>70</v>
      </c>
      <c r="H1046" s="16">
        <f>IF($C1046&lt;&gt;"",$G1046*INDEX(ΣυνδΑθρ!$B$2:$B$96,$F1046,1)/INDEX(ΣυνδΑθρ!$J$2:$J$96,$F1046,1),IF($D1046&lt;&gt;"",$G1046*INDEX(Υλικά!$G$3:$G$130,$F1046,1)/INDEX(Υλικά!$E$3:$E$130,$F1046,1),0))</f>
        <v>14.7</v>
      </c>
      <c r="I1046" s="17">
        <f>IF($C1046&lt;&gt;"",$G1046*INDEX(ΣυνδΑθρ!$C$2:$C$100,$F1046,1)/INDEX(ΣυνδΑθρ!$J$2:$J$96,$F1046,1),IF($D1046&lt;&gt;"",$G1046*INDEX(Υλικά!$H$3:$H$130,$F1046,1)/INDEX(Υλικά!$E$3:$E$130,$F1046,1),0))</f>
        <v>0.7</v>
      </c>
      <c r="J1046" s="18">
        <f>IF($C1046&lt;&gt;"",$G1046*INDEX(ΣυνδΑθρ!$D$2:$D$96,$F1046,1)/INDEX(ΣυνδΑθρ!$J$2:$J$96,$F1046,1),IF($D1046&lt;&gt;"",$G1046*INDEX(Υλικά!$I$3:$I$130,$F1046,1)/INDEX(Υλικά!$E$3:$E$130,$F1046,1),0))</f>
        <v>1.4</v>
      </c>
      <c r="K1046" s="16">
        <f>$H1046*Ref!$B$2</f>
        <v>58.8</v>
      </c>
      <c r="L1046" s="17">
        <f>$I1046*Ref!$B$3</f>
        <v>2.8</v>
      </c>
      <c r="M1046" s="18">
        <f>$J1046*Ref!$B$4</f>
        <v>12.6</v>
      </c>
      <c r="N1046" s="18">
        <f>IF($C1046&lt;&gt;"",0,IF($D1046&lt;&gt;"",$G1046*INDEX(Υλικά!$J$3:$J$130,$F1046,1)/INDEX(Υλικά!$E$3:$E$130,$F1046,1),0))</f>
        <v>0</v>
      </c>
      <c r="O1046" s="19">
        <f t="shared" si="17"/>
        <v>74.199999999999989</v>
      </c>
      <c r="P1046" s="3"/>
    </row>
    <row r="1047" spans="1:16" x14ac:dyDescent="0.35">
      <c r="A1047" s="15">
        <v>44278</v>
      </c>
      <c r="B1047" s="7">
        <v>0.375</v>
      </c>
      <c r="C1047" s="3"/>
      <c r="D1047" s="3" t="s">
        <v>220</v>
      </c>
      <c r="E1047" s="3" t="str">
        <f>IF(C1047&lt;&gt;"",INDEX(ΣυνδΑθρ!$I$2:$I$96,MATCH(C1047,ΣυνδΑθρ!$A$2:$A$100,0),1),IF(D1047&lt;&gt;"",INDEX(Υλικά!$D$3:$D$140,MATCH(D1047,Υλικά!$B$3:$B$140,0),1),""))</f>
        <v>gr</v>
      </c>
      <c r="F1047" s="10">
        <f>IF(C1047&lt;&gt;"",MATCH($C1047,ΣυνδΑθρ!$A$2:$A$100,0),IF(D1047&lt;&gt;"",MATCH($D1047,Υλικά!$B$3:$B$130,0),0))</f>
        <v>98</v>
      </c>
      <c r="G1047" s="3">
        <v>70</v>
      </c>
      <c r="H1047" s="16">
        <f>IF($C1047&lt;&gt;"",$G1047*INDEX(ΣυνδΑθρ!$B$2:$B$96,$F1047,1)/INDEX(ΣυνδΑθρ!$J$2:$J$96,$F1047,1),IF($D1047&lt;&gt;"",$G1047*INDEX(Υλικά!$G$3:$G$130,$F1047,1)/INDEX(Υλικά!$E$3:$E$130,$F1047,1),0))</f>
        <v>7.7</v>
      </c>
      <c r="I1047" s="17">
        <f>IF($C1047&lt;&gt;"",$G1047*INDEX(ΣυνδΑθρ!$C$2:$C$100,$F1047,1)/INDEX(ΣυνδΑθρ!$J$2:$J$96,$F1047,1),IF($D1047&lt;&gt;"",$G1047*INDEX(Υλικά!$H$3:$H$130,$F1047,1)/INDEX(Υλικά!$E$3:$E$130,$F1047,1),0))</f>
        <v>2.8</v>
      </c>
      <c r="J1047" s="18">
        <f>IF($C1047&lt;&gt;"",$G1047*INDEX(ΣυνδΑθρ!$D$2:$D$96,$F1047,1)/INDEX(ΣυνδΑθρ!$J$2:$J$96,$F1047,1),IF($D1047&lt;&gt;"",$G1047*INDEX(Υλικά!$I$3:$I$130,$F1047,1)/INDEX(Υλικά!$E$3:$E$130,$F1047,1),0))</f>
        <v>2.8</v>
      </c>
      <c r="K1047" s="16">
        <f>$H1047*Ref!$B$2</f>
        <v>30.8</v>
      </c>
      <c r="L1047" s="17">
        <f>$I1047*Ref!$B$3</f>
        <v>11.2</v>
      </c>
      <c r="M1047" s="18">
        <f>$J1047*Ref!$B$4</f>
        <v>25.2</v>
      </c>
      <c r="N1047" s="18">
        <f>IF($C1047&lt;&gt;"",0,IF($D1047&lt;&gt;"",$G1047*INDEX(Υλικά!$J$3:$J$130,$F1047,1)/INDEX(Υλικά!$E$3:$E$130,$F1047,1),0))</f>
        <v>0</v>
      </c>
      <c r="O1047" s="19">
        <f t="shared" si="17"/>
        <v>67.2</v>
      </c>
      <c r="P1047" s="3"/>
    </row>
    <row r="1048" spans="1:16" x14ac:dyDescent="0.35">
      <c r="A1048" s="15">
        <v>44278</v>
      </c>
      <c r="B1048" s="7">
        <v>0.5</v>
      </c>
      <c r="C1048" s="3" t="s">
        <v>166</v>
      </c>
      <c r="D1048" s="3"/>
      <c r="E1048" s="3" t="str">
        <f>IF(C1048&lt;&gt;"",INDEX(ΣυνδΑθρ!$I$2:$I$96,MATCH(C1048,ΣυνδΑθρ!$A$2:$A$100,0),1),IF(D1048&lt;&gt;"",INDEX(Υλικά!$D$3:$D$140,MATCH(D1048,Υλικά!$B$3:$B$140,0),1),""))</f>
        <v>gr</v>
      </c>
      <c r="F1048" s="10">
        <f>IF(C1048&lt;&gt;"",MATCH($C1048,ΣυνδΑθρ!$A$2:$A$100,0),IF(D1048&lt;&gt;"",MATCH($D1048,Υλικά!$B$3:$B$130,0),0))</f>
        <v>19</v>
      </c>
      <c r="G1048" s="3">
        <v>80</v>
      </c>
      <c r="H1048" s="16">
        <f>IF($C1048&lt;&gt;"",$G1048*INDEX(ΣυνδΑθρ!$B$2:$B$96,$F1048,1)/INDEX(ΣυνδΑθρ!$J$2:$J$96,$F1048,1),IF($D1048&lt;&gt;"",$G1048*INDEX(Υλικά!$G$3:$G$130,$F1048,1)/INDEX(Υλικά!$E$3:$E$130,$F1048,1),0))</f>
        <v>5.8457142857142861</v>
      </c>
      <c r="I1048" s="17">
        <f>IF($C1048&lt;&gt;"",$G1048*INDEX(ΣυνδΑθρ!$C$2:$C$100,$F1048,1)/INDEX(ΣυνδΑθρ!$J$2:$J$96,$F1048,1),IF($D1048&lt;&gt;"",$G1048*INDEX(Υλικά!$H$3:$H$130,$F1048,1)/INDEX(Υλικά!$E$3:$E$130,$F1048,1),0))</f>
        <v>37.199999999999996</v>
      </c>
      <c r="J1048" s="18">
        <f>IF($C1048&lt;&gt;"",$G1048*INDEX(ΣυνδΑθρ!$D$2:$D$96,$F1048,1)/INDEX(ΣυνδΑθρ!$J$2:$J$96,$F1048,1),IF($D1048&lt;&gt;"",$G1048*INDEX(Υλικά!$I$3:$I$130,$F1048,1)/INDEX(Υλικά!$E$3:$E$130,$F1048,1),0))</f>
        <v>0.66857142857142871</v>
      </c>
      <c r="K1048" s="16">
        <f>$H1048*Ref!$B$2</f>
        <v>23.382857142857144</v>
      </c>
      <c r="L1048" s="17">
        <f>$I1048*Ref!$B$3</f>
        <v>148.79999999999998</v>
      </c>
      <c r="M1048" s="18">
        <f>$J1048*Ref!$B$4</f>
        <v>6.0171428571428587</v>
      </c>
      <c r="N1048" s="18">
        <f>IF($C1048&lt;&gt;"",0,IF($D1048&lt;&gt;"",$G1048*INDEX(Υλικά!$J$3:$J$130,$F1048,1)/INDEX(Υλικά!$E$3:$E$130,$F1048,1),0))</f>
        <v>0</v>
      </c>
      <c r="O1048" s="19">
        <f t="shared" si="17"/>
        <v>178.2</v>
      </c>
      <c r="P1048" s="3"/>
    </row>
    <row r="1049" spans="1:16" x14ac:dyDescent="0.35">
      <c r="A1049" s="15">
        <v>44278</v>
      </c>
      <c r="B1049" s="7">
        <v>0.60416666666666663</v>
      </c>
      <c r="C1049" s="3" t="s">
        <v>235</v>
      </c>
      <c r="D1049" s="3"/>
      <c r="E1049" s="3" t="str">
        <f>IF(C1049&lt;&gt;"",INDEX(ΣυνδΑθρ!$I$2:$I$96,MATCH(C1049,ΣυνδΑθρ!$A$2:$A$100,0),1),IF(D1049&lt;&gt;"",INDEX(Υλικά!$D$3:$D$140,MATCH(D1049,Υλικά!$B$3:$B$140,0),1),""))</f>
        <v>gr</v>
      </c>
      <c r="F1049" s="10">
        <f>IF(C1049&lt;&gt;"",MATCH($C1049,ΣυνδΑθρ!$A$2:$A$100,0),IF(D1049&lt;&gt;"",MATCH($D1049,Υλικά!$B$3:$B$130,0),0))</f>
        <v>40</v>
      </c>
      <c r="G1049" s="3">
        <v>200</v>
      </c>
      <c r="H1049" s="16">
        <f>IF($C1049&lt;&gt;"",$G1049*INDEX(ΣυνδΑθρ!$B$2:$B$96,$F1049,1)/INDEX(ΣυνδΑθρ!$J$2:$J$96,$F1049,1),IF($D1049&lt;&gt;"",$G1049*INDEX(Υλικά!$G$3:$G$130,$F1049,1)/INDEX(Υλικά!$E$3:$E$130,$F1049,1),0))</f>
        <v>11.534117647058823</v>
      </c>
      <c r="I1049" s="17">
        <f>IF($C1049&lt;&gt;"",$G1049*INDEX(ΣυνδΑθρ!$C$2:$C$100,$F1049,1)/INDEX(ΣυνδΑθρ!$J$2:$J$96,$F1049,1),IF($D1049&lt;&gt;"",$G1049*INDEX(Υλικά!$H$3:$H$130,$F1049,1)/INDEX(Υλικά!$E$3:$E$130,$F1049,1),0))</f>
        <v>38.449411764705886</v>
      </c>
      <c r="J1049" s="18">
        <f>IF($C1049&lt;&gt;"",$G1049*INDEX(ΣυνδΑθρ!$D$2:$D$96,$F1049,1)/INDEX(ΣυνδΑθρ!$J$2:$J$96,$F1049,1),IF($D1049&lt;&gt;"",$G1049*INDEX(Υλικά!$I$3:$I$130,$F1049,1)/INDEX(Υλικά!$E$3:$E$130,$F1049,1),0))</f>
        <v>9.0458823529411791</v>
      </c>
      <c r="K1049" s="16">
        <f>$H1049*Ref!$B$2</f>
        <v>46.136470588235291</v>
      </c>
      <c r="L1049" s="17">
        <f>$I1049*Ref!$B$3</f>
        <v>153.79764705882354</v>
      </c>
      <c r="M1049" s="18">
        <f>$J1049*Ref!$B$4</f>
        <v>81.412941176470611</v>
      </c>
      <c r="N1049" s="18">
        <f>IF($C1049&lt;&gt;"",0,IF($D1049&lt;&gt;"",$G1049*INDEX(Υλικά!$J$3:$J$130,$F1049,1)/INDEX(Υλικά!$E$3:$E$130,$F1049,1),0))</f>
        <v>0</v>
      </c>
      <c r="O1049" s="19">
        <f t="shared" si="17"/>
        <v>281.34705882352944</v>
      </c>
      <c r="P1049" s="3"/>
    </row>
    <row r="1050" spans="1:16" x14ac:dyDescent="0.35">
      <c r="A1050" s="15">
        <v>44278</v>
      </c>
      <c r="B1050" s="7">
        <v>0.60416666666666663</v>
      </c>
      <c r="C1050" s="3" t="s">
        <v>166</v>
      </c>
      <c r="D1050" s="3"/>
      <c r="E1050" s="3" t="str">
        <f>IF(C1050&lt;&gt;"",INDEX(ΣυνδΑθρ!$I$2:$I$96,MATCH(C1050,ΣυνδΑθρ!$A$2:$A$100,0),1),IF(D1050&lt;&gt;"",INDEX(Υλικά!$D$3:$D$140,MATCH(D1050,Υλικά!$B$3:$B$140,0),1),""))</f>
        <v>gr</v>
      </c>
      <c r="F1050" s="10">
        <f>IF(C1050&lt;&gt;"",MATCH($C1050,ΣυνδΑθρ!$A$2:$A$100,0),IF(D1050&lt;&gt;"",MATCH($D1050,Υλικά!$B$3:$B$130,0),0))</f>
        <v>19</v>
      </c>
      <c r="G1050" s="3">
        <v>80</v>
      </c>
      <c r="H1050" s="16">
        <f>IF($C1050&lt;&gt;"",$G1050*INDEX(ΣυνδΑθρ!$B$2:$B$96,$F1050,1)/INDEX(ΣυνδΑθρ!$J$2:$J$96,$F1050,1),IF($D1050&lt;&gt;"",$G1050*INDEX(Υλικά!$G$3:$G$130,$F1050,1)/INDEX(Υλικά!$E$3:$E$130,$F1050,1),0))</f>
        <v>5.8457142857142861</v>
      </c>
      <c r="I1050" s="17">
        <f>IF($C1050&lt;&gt;"",$G1050*INDEX(ΣυνδΑθρ!$C$2:$C$100,$F1050,1)/INDEX(ΣυνδΑθρ!$J$2:$J$96,$F1050,1),IF($D1050&lt;&gt;"",$G1050*INDEX(Υλικά!$H$3:$H$130,$F1050,1)/INDEX(Υλικά!$E$3:$E$130,$F1050,1),0))</f>
        <v>37.199999999999996</v>
      </c>
      <c r="J1050" s="18">
        <f>IF($C1050&lt;&gt;"",$G1050*INDEX(ΣυνδΑθρ!$D$2:$D$96,$F1050,1)/INDEX(ΣυνδΑθρ!$J$2:$J$96,$F1050,1),IF($D1050&lt;&gt;"",$G1050*INDEX(Υλικά!$I$3:$I$130,$F1050,1)/INDEX(Υλικά!$E$3:$E$130,$F1050,1),0))</f>
        <v>0.66857142857142871</v>
      </c>
      <c r="K1050" s="16">
        <f>$H1050*Ref!$B$2</f>
        <v>23.382857142857144</v>
      </c>
      <c r="L1050" s="17">
        <f>$I1050*Ref!$B$3</f>
        <v>148.79999999999998</v>
      </c>
      <c r="M1050" s="18">
        <f>$J1050*Ref!$B$4</f>
        <v>6.0171428571428587</v>
      </c>
      <c r="N1050" s="18">
        <f>IF($C1050&lt;&gt;"",0,IF($D1050&lt;&gt;"",$G1050*INDEX(Υλικά!$J$3:$J$130,$F1050,1)/INDEX(Υλικά!$E$3:$E$130,$F1050,1),0))</f>
        <v>0</v>
      </c>
      <c r="O1050" s="19">
        <f t="shared" si="17"/>
        <v>178.2</v>
      </c>
      <c r="P1050" s="3"/>
    </row>
    <row r="1051" spans="1:16" x14ac:dyDescent="0.35">
      <c r="A1051" s="15">
        <v>44278</v>
      </c>
      <c r="B1051" s="7">
        <v>0.66666666666666663</v>
      </c>
      <c r="C1051" s="3" t="s">
        <v>216</v>
      </c>
      <c r="D1051" s="3"/>
      <c r="E1051" s="3" t="str">
        <f>IF(C1051&lt;&gt;"",INDEX(ΣυνδΑθρ!$I$2:$I$96,MATCH(C1051,ΣυνδΑθρ!$A$2:$A$100,0),1),IF(D1051&lt;&gt;"",INDEX(Υλικά!$D$3:$D$140,MATCH(D1051,Υλικά!$B$3:$B$140,0),1),""))</f>
        <v>gr</v>
      </c>
      <c r="F1051" s="10">
        <f>IF(C1051&lt;&gt;"",MATCH($C1051,ΣυνδΑθρ!$A$2:$A$100,0),IF(D1051&lt;&gt;"",MATCH($D1051,Υλικά!$B$3:$B$130,0),0))</f>
        <v>36</v>
      </c>
      <c r="G1051" s="3">
        <v>50</v>
      </c>
      <c r="H1051" s="16">
        <f>IF($C1051&lt;&gt;"",$G1051*INDEX(ΣυνδΑθρ!$B$2:$B$96,$F1051,1)/INDEX(ΣυνδΑθρ!$J$2:$J$96,$F1051,1),IF($D1051&lt;&gt;"",$G1051*INDEX(Υλικά!$G$3:$G$130,$F1051,1)/INDEX(Υλικά!$E$3:$E$130,$F1051,1),0))</f>
        <v>4.1926190476190479</v>
      </c>
      <c r="I1051" s="17">
        <f>IF($C1051&lt;&gt;"",$G1051*INDEX(ΣυνδΑθρ!$C$2:$C$100,$F1051,1)/INDEX(ΣυνδΑθρ!$J$2:$J$96,$F1051,1),IF($D1051&lt;&gt;"",$G1051*INDEX(Υλικά!$H$3:$H$130,$F1051,1)/INDEX(Υλικά!$E$3:$E$130,$F1051,1),0))</f>
        <v>18.843095238095241</v>
      </c>
      <c r="J1051" s="18">
        <f>IF($C1051&lt;&gt;"",$G1051*INDEX(ΣυνδΑθρ!$D$2:$D$96,$F1051,1)/INDEX(ΣυνδΑθρ!$J$2:$J$96,$F1051,1),IF($D1051&lt;&gt;"",$G1051*INDEX(Υλικά!$I$3:$I$130,$F1051,1)/INDEX(Υλικά!$E$3:$E$130,$F1051,1),0))</f>
        <v>4.2185714285714289</v>
      </c>
      <c r="K1051" s="16">
        <f>$H1051*Ref!$B$2</f>
        <v>16.770476190476192</v>
      </c>
      <c r="L1051" s="17">
        <f>$I1051*Ref!$B$3</f>
        <v>75.372380952380965</v>
      </c>
      <c r="M1051" s="18">
        <f>$J1051*Ref!$B$4</f>
        <v>37.967142857142861</v>
      </c>
      <c r="N1051" s="18">
        <f>IF($C1051&lt;&gt;"",0,IF($D1051&lt;&gt;"",$G1051*INDEX(Υλικά!$J$3:$J$130,$F1051,1)/INDEX(Υλικά!$E$3:$E$130,$F1051,1),0))</f>
        <v>0</v>
      </c>
      <c r="O1051" s="19">
        <f t="shared" si="17"/>
        <v>130.11000000000001</v>
      </c>
      <c r="P1051" s="3"/>
    </row>
    <row r="1052" spans="1:16" x14ac:dyDescent="0.35">
      <c r="A1052" s="15">
        <v>44278</v>
      </c>
      <c r="B1052" s="7">
        <v>0.83333333333333337</v>
      </c>
      <c r="C1052" s="3"/>
      <c r="D1052" s="3" t="s">
        <v>63</v>
      </c>
      <c r="E1052" s="3" t="str">
        <f>IF(C1052&lt;&gt;"",INDEX(ΣυνδΑθρ!$I$2:$I$96,MATCH(C1052,ΣυνδΑθρ!$A$2:$A$100,0),1),IF(D1052&lt;&gt;"",INDEX(Υλικά!$D$3:$D$140,MATCH(D1052,Υλικά!$B$3:$B$140,0),1),""))</f>
        <v>pc</v>
      </c>
      <c r="F1052" s="10">
        <f>IF(C1052&lt;&gt;"",MATCH($C1052,ΣυνδΑθρ!$A$2:$A$100,0),IF(D1052&lt;&gt;"",MATCH($D1052,Υλικά!$B$3:$B$130,0),0))</f>
        <v>23</v>
      </c>
      <c r="G1052" s="3">
        <v>1</v>
      </c>
      <c r="H1052" s="16">
        <f>IF($C1052&lt;&gt;"",$G1052*INDEX(ΣυνδΑθρ!$B$2:$B$96,$F1052,1)/INDEX(ΣυνδΑθρ!$J$2:$J$96,$F1052,1),IF($D1052&lt;&gt;"",$G1052*INDEX(Υλικά!$G$3:$G$130,$F1052,1)/INDEX(Υλικά!$E$3:$E$130,$F1052,1),0))</f>
        <v>47</v>
      </c>
      <c r="I1052" s="17">
        <f>IF($C1052&lt;&gt;"",$G1052*INDEX(ΣυνδΑθρ!$C$2:$C$100,$F1052,1)/INDEX(ΣυνδΑθρ!$J$2:$J$96,$F1052,1),IF($D1052&lt;&gt;"",$G1052*INDEX(Υλικά!$H$3:$H$130,$F1052,1)/INDEX(Υλικά!$E$3:$E$130,$F1052,1),0))</f>
        <v>0</v>
      </c>
      <c r="J1052" s="18">
        <f>IF($C1052&lt;&gt;"",$G1052*INDEX(ΣυνδΑθρ!$D$2:$D$96,$F1052,1)/INDEX(ΣυνδΑθρ!$J$2:$J$96,$F1052,1),IF($D1052&lt;&gt;"",$G1052*INDEX(Υλικά!$I$3:$I$130,$F1052,1)/INDEX(Υλικά!$E$3:$E$130,$F1052,1),0))</f>
        <v>1.2</v>
      </c>
      <c r="K1052" s="16">
        <f>$H1052*Ref!$B$2</f>
        <v>188</v>
      </c>
      <c r="L1052" s="17">
        <f>$I1052*Ref!$B$3</f>
        <v>0</v>
      </c>
      <c r="M1052" s="18">
        <f>$J1052*Ref!$B$4</f>
        <v>10.799999999999999</v>
      </c>
      <c r="N1052" s="18">
        <f>IF($C1052&lt;&gt;"",0,IF($D1052&lt;&gt;"",$G1052*INDEX(Υλικά!$J$3:$J$130,$F1052,1)/INDEX(Υλικά!$E$3:$E$130,$F1052,1),0))</f>
        <v>0</v>
      </c>
      <c r="O1052" s="19">
        <f t="shared" si="17"/>
        <v>198.8</v>
      </c>
      <c r="P1052" s="3"/>
    </row>
    <row r="1053" spans="1:16" x14ac:dyDescent="0.35">
      <c r="A1053" s="15">
        <v>44278</v>
      </c>
      <c r="B1053" s="7">
        <v>0.85416666666666663</v>
      </c>
      <c r="C1053" s="3"/>
      <c r="D1053" s="3" t="s">
        <v>21</v>
      </c>
      <c r="E1053" s="3" t="str">
        <f>IF(C1053&lt;&gt;"",INDEX(ΣυνδΑθρ!$I$2:$I$96,MATCH(C1053,ΣυνδΑθρ!$A$2:$A$100,0),1),IF(D1053&lt;&gt;"",INDEX(Υλικά!$D$3:$D$140,MATCH(D1053,Υλικά!$B$3:$B$140,0),1),""))</f>
        <v>pc</v>
      </c>
      <c r="F1053" s="10">
        <f>IF(C1053&lt;&gt;"",MATCH($C1053,ΣυνδΑθρ!$A$2:$A$100,0),IF(D1053&lt;&gt;"",MATCH($D1053,Υλικά!$B$3:$B$130,0),0))</f>
        <v>11</v>
      </c>
      <c r="G1053" s="3">
        <v>1</v>
      </c>
      <c r="H1053" s="16">
        <f>IF($C1053&lt;&gt;"",$G1053*INDEX(ΣυνδΑθρ!$B$2:$B$96,$F1053,1)/INDEX(ΣυνδΑθρ!$J$2:$J$96,$F1053,1),IF($D1053&lt;&gt;"",$G1053*INDEX(Υλικά!$G$3:$G$130,$F1053,1)/INDEX(Υλικά!$E$3:$E$130,$F1053,1),0))</f>
        <v>7.8</v>
      </c>
      <c r="I1053" s="17">
        <f>IF($C1053&lt;&gt;"",$G1053*INDEX(ΣυνδΑθρ!$C$2:$C$100,$F1053,1)/INDEX(ΣυνδΑθρ!$J$2:$J$96,$F1053,1),IF($D1053&lt;&gt;"",$G1053*INDEX(Υλικά!$H$3:$H$130,$F1053,1)/INDEX(Υλικά!$E$3:$E$130,$F1053,1),0))</f>
        <v>0.66</v>
      </c>
      <c r="J1053" s="18">
        <f>IF($C1053&lt;&gt;"",$G1053*INDEX(ΣυνδΑθρ!$D$2:$D$96,$F1053,1)/INDEX(ΣυνδΑθρ!$J$2:$J$96,$F1053,1),IF($D1053&lt;&gt;"",$G1053*INDEX(Υλικά!$I$3:$I$130,$F1053,1)/INDEX(Υλικά!$E$3:$E$130,$F1053,1),0))</f>
        <v>6.6</v>
      </c>
      <c r="K1053" s="16">
        <f>$H1053*Ref!$B$2</f>
        <v>31.2</v>
      </c>
      <c r="L1053" s="17">
        <f>$I1053*Ref!$B$3</f>
        <v>2.64</v>
      </c>
      <c r="M1053" s="18">
        <f>$J1053*Ref!$B$4</f>
        <v>59.4</v>
      </c>
      <c r="N1053" s="18">
        <f>IF($C1053&lt;&gt;"",0,IF($D1053&lt;&gt;"",$G1053*INDEX(Υλικά!$J$3:$J$130,$F1053,1)/INDEX(Υλικά!$E$3:$E$130,$F1053,1),0))</f>
        <v>0</v>
      </c>
      <c r="O1053" s="19">
        <f t="shared" si="17"/>
        <v>93.24</v>
      </c>
      <c r="P1053" s="3"/>
    </row>
    <row r="1054" spans="1:16" x14ac:dyDescent="0.35">
      <c r="A1054" s="15">
        <v>44278</v>
      </c>
      <c r="B1054" s="7">
        <v>0.85416666666666663</v>
      </c>
      <c r="C1054" s="3"/>
      <c r="D1054" s="3" t="s">
        <v>9</v>
      </c>
      <c r="E1054" s="3" t="str">
        <f>IF(C1054&lt;&gt;"",INDEX(ΣυνδΑθρ!$I$2:$I$96,MATCH(C1054,ΣυνδΑθρ!$A$2:$A$100,0),1),IF(D1054&lt;&gt;"",INDEX(Υλικά!$D$3:$D$140,MATCH(D1054,Υλικά!$B$3:$B$140,0),1),""))</f>
        <v>gr</v>
      </c>
      <c r="F1054" s="10">
        <f>IF(C1054&lt;&gt;"",MATCH($C1054,ΣυνδΑθρ!$A$2:$A$100,0),IF(D1054&lt;&gt;"",MATCH($D1054,Υλικά!$B$3:$B$130,0),0))</f>
        <v>4</v>
      </c>
      <c r="G1054" s="3">
        <v>40</v>
      </c>
      <c r="H1054" s="16">
        <f>IF($C1054&lt;&gt;"",$G1054*INDEX(ΣυνδΑθρ!$B$2:$B$96,$F1054,1)/INDEX(ΣυνδΑθρ!$J$2:$J$96,$F1054,1),IF($D1054&lt;&gt;"",$G1054*INDEX(Υλικά!$G$3:$G$130,$F1054,1)/INDEX(Υλικά!$E$3:$E$130,$F1054,1),0))</f>
        <v>2.84</v>
      </c>
      <c r="I1054" s="17">
        <f>IF($C1054&lt;&gt;"",$G1054*INDEX(ΣυνδΑθρ!$C$2:$C$100,$F1054,1)/INDEX(ΣυνδΑθρ!$J$2:$J$96,$F1054,1),IF($D1054&lt;&gt;"",$G1054*INDEX(Υλικά!$H$3:$H$130,$F1054,1)/INDEX(Υλικά!$E$3:$E$130,$F1054,1),0))</f>
        <v>32</v>
      </c>
      <c r="J1054" s="18">
        <f>IF($C1054&lt;&gt;"",$G1054*INDEX(ΣυνδΑθρ!$D$2:$D$96,$F1054,1)/INDEX(ΣυνδΑθρ!$J$2:$J$96,$F1054,1),IF($D1054&lt;&gt;"",$G1054*INDEX(Υλικά!$I$3:$I$130,$F1054,1)/INDEX(Υλικά!$E$3:$E$130,$F1054,1),0))</f>
        <v>0.28000000000000003</v>
      </c>
      <c r="K1054" s="16">
        <f>$H1054*Ref!$B$2</f>
        <v>11.36</v>
      </c>
      <c r="L1054" s="17">
        <f>$I1054*Ref!$B$3</f>
        <v>128</v>
      </c>
      <c r="M1054" s="18">
        <f>$J1054*Ref!$B$4</f>
        <v>2.5200000000000005</v>
      </c>
      <c r="N1054" s="18">
        <f>IF($C1054&lt;&gt;"",0,IF($D1054&lt;&gt;"",$G1054*INDEX(Υλικά!$J$3:$J$130,$F1054,1)/INDEX(Υλικά!$E$3:$E$130,$F1054,1),0))</f>
        <v>0</v>
      </c>
      <c r="O1054" s="19">
        <f t="shared" si="17"/>
        <v>141.88000000000002</v>
      </c>
      <c r="P1054" s="3"/>
    </row>
    <row r="1055" spans="1:16" x14ac:dyDescent="0.35">
      <c r="A1055" s="15">
        <v>44278</v>
      </c>
      <c r="B1055" s="7">
        <v>0.85416666666666663</v>
      </c>
      <c r="C1055" s="3"/>
      <c r="D1055" s="3" t="s">
        <v>8</v>
      </c>
      <c r="E1055" s="3" t="str">
        <f>IF(C1055&lt;&gt;"",INDEX(ΣυνδΑθρ!$I$2:$I$96,MATCH(C1055,ΣυνδΑθρ!$A$2:$A$100,0),1),IF(D1055&lt;&gt;"",INDEX(Υλικά!$D$3:$D$140,MATCH(D1055,Υλικά!$B$3:$B$140,0),1),""))</f>
        <v>gr</v>
      </c>
      <c r="F1055" s="10">
        <f>IF(C1055&lt;&gt;"",MATCH($C1055,ΣυνδΑθρ!$A$2:$A$100,0),IF(D1055&lt;&gt;"",MATCH($D1055,Υλικά!$B$3:$B$130,0),0))</f>
        <v>3</v>
      </c>
      <c r="G1055" s="3">
        <v>8</v>
      </c>
      <c r="H1055" s="16">
        <f>IF($C1055&lt;&gt;"",$G1055*INDEX(ΣυνδΑθρ!$B$2:$B$96,$F1055,1)/INDEX(ΣυνδΑθρ!$J$2:$J$96,$F1055,1),IF($D1055&lt;&gt;"",$G1055*INDEX(Υλικά!$G$3:$G$130,$F1055,1)/INDEX(Υλικά!$E$3:$E$130,$F1055,1),0))</f>
        <v>0</v>
      </c>
      <c r="I1055" s="17">
        <f>IF($C1055&lt;&gt;"",$G1055*INDEX(ΣυνδΑθρ!$C$2:$C$100,$F1055,1)/INDEX(ΣυνδΑθρ!$J$2:$J$96,$F1055,1),IF($D1055&lt;&gt;"",$G1055*INDEX(Υλικά!$H$3:$H$130,$F1055,1)/INDEX(Υλικά!$E$3:$E$130,$F1055,1),0))</f>
        <v>0</v>
      </c>
      <c r="J1055" s="18">
        <f>IF($C1055&lt;&gt;"",$G1055*INDEX(ΣυνδΑθρ!$D$2:$D$96,$F1055,1)/INDEX(ΣυνδΑθρ!$J$2:$J$96,$F1055,1),IF($D1055&lt;&gt;"",$G1055*INDEX(Υλικά!$I$3:$I$130,$F1055,1)/INDEX(Υλικά!$E$3:$E$130,$F1055,1),0))</f>
        <v>7.4639999999999995</v>
      </c>
      <c r="K1055" s="16">
        <f>$H1055*Ref!$B$2</f>
        <v>0</v>
      </c>
      <c r="L1055" s="17">
        <f>$I1055*Ref!$B$3</f>
        <v>0</v>
      </c>
      <c r="M1055" s="18">
        <f>$J1055*Ref!$B$4</f>
        <v>67.176000000000002</v>
      </c>
      <c r="N1055" s="18">
        <f>IF($C1055&lt;&gt;"",0,IF($D1055&lt;&gt;"",$G1055*INDEX(Υλικά!$J$3:$J$130,$F1055,1)/INDEX(Υλικά!$E$3:$E$130,$F1055,1),0))</f>
        <v>0</v>
      </c>
      <c r="O1055" s="19">
        <f t="shared" si="17"/>
        <v>67.176000000000002</v>
      </c>
      <c r="P1055" s="3"/>
    </row>
    <row r="1056" spans="1:16" x14ac:dyDescent="0.35">
      <c r="A1056" s="15">
        <v>44279</v>
      </c>
      <c r="B1056" s="7">
        <v>0.35416666666666669</v>
      </c>
      <c r="C1056" s="3"/>
      <c r="D1056" s="3" t="s">
        <v>58</v>
      </c>
      <c r="E1056" s="3" t="str">
        <f>IF(C1056&lt;&gt;"",INDEX(ΣυνδΑθρ!$I$2:$I$96,MATCH(C1056,ΣυνδΑθρ!$A$2:$A$100,0),1),IF(D1056&lt;&gt;"",INDEX(Υλικά!$D$3:$D$140,MATCH(D1056,Υλικά!$B$3:$B$140,0),1),""))</f>
        <v>gr</v>
      </c>
      <c r="F1056" s="10">
        <f>IF(C1056&lt;&gt;"",MATCH($C1056,ΣυνδΑθρ!$A$2:$A$100,0),IF(D1056&lt;&gt;"",MATCH($D1056,Υλικά!$B$3:$B$130,0),0))</f>
        <v>12</v>
      </c>
      <c r="G1056" s="3">
        <v>250</v>
      </c>
      <c r="H1056" s="16">
        <f>IF($C1056&lt;&gt;"",$G1056*INDEX(ΣυνδΑθρ!$B$2:$B$96,$F1056,1)/INDEX(ΣυνδΑθρ!$J$2:$J$96,$F1056,1),IF($D1056&lt;&gt;"",$G1056*INDEX(Υλικά!$G$3:$G$130,$F1056,1)/INDEX(Υλικά!$E$3:$E$130,$F1056,1),0))</f>
        <v>8.25</v>
      </c>
      <c r="I1056" s="17">
        <f>IF($C1056&lt;&gt;"",$G1056*INDEX(ΣυνδΑθρ!$C$2:$C$100,$F1056,1)/INDEX(ΣυνδΑθρ!$J$2:$J$96,$F1056,1),IF($D1056&lt;&gt;"",$G1056*INDEX(Υλικά!$H$3:$H$130,$F1056,1)/INDEX(Υλικά!$E$3:$E$130,$F1056,1),0))</f>
        <v>11.75</v>
      </c>
      <c r="J1056" s="18">
        <f>IF($C1056&lt;&gt;"",$G1056*INDEX(ΣυνδΑθρ!$D$2:$D$96,$F1056,1)/INDEX(ΣυνδΑθρ!$J$2:$J$96,$F1056,1),IF($D1056&lt;&gt;"",$G1056*INDEX(Υλικά!$I$3:$I$130,$F1056,1)/INDEX(Υλικά!$E$3:$E$130,$F1056,1),0))</f>
        <v>3.75</v>
      </c>
      <c r="K1056" s="16">
        <f>$H1056*Ref!$B$2</f>
        <v>33</v>
      </c>
      <c r="L1056" s="17">
        <f>$I1056*Ref!$B$3</f>
        <v>47</v>
      </c>
      <c r="M1056" s="18">
        <f>$J1056*Ref!$B$4</f>
        <v>33.75</v>
      </c>
      <c r="N1056" s="18">
        <f>IF($C1056&lt;&gt;"",0,IF($D1056&lt;&gt;"",$G1056*INDEX(Υλικά!$J$3:$J$130,$F1056,1)/INDEX(Υλικά!$E$3:$E$130,$F1056,1),0))</f>
        <v>0</v>
      </c>
      <c r="O1056" s="19">
        <f t="shared" si="17"/>
        <v>113.75</v>
      </c>
      <c r="P1056" s="3"/>
    </row>
    <row r="1057" spans="1:16" x14ac:dyDescent="0.35">
      <c r="A1057" s="15">
        <v>44279</v>
      </c>
      <c r="B1057" s="7">
        <v>0.35416666666666669</v>
      </c>
      <c r="C1057" s="3" t="s">
        <v>166</v>
      </c>
      <c r="D1057" s="3"/>
      <c r="E1057" s="3" t="str">
        <f>IF(C1057&lt;&gt;"",INDEX(ΣυνδΑθρ!$I$2:$I$96,MATCH(C1057,ΣυνδΑθρ!$A$2:$A$100,0),1),IF(D1057&lt;&gt;"",INDEX(Υλικά!$D$3:$D$140,MATCH(D1057,Υλικά!$B$3:$B$140,0),1),""))</f>
        <v>gr</v>
      </c>
      <c r="F1057" s="10">
        <f>IF(C1057&lt;&gt;"",MATCH($C1057,ΣυνδΑθρ!$A$2:$A$100,0),IF(D1057&lt;&gt;"",MATCH($D1057,Υλικά!$B$3:$B$130,0),0))</f>
        <v>19</v>
      </c>
      <c r="G1057" s="3">
        <v>100</v>
      </c>
      <c r="H1057" s="16">
        <f>IF($C1057&lt;&gt;"",$G1057*INDEX(ΣυνδΑθρ!$B$2:$B$96,$F1057,1)/INDEX(ΣυνδΑθρ!$J$2:$J$96,$F1057,1),IF($D1057&lt;&gt;"",$G1057*INDEX(Υλικά!$G$3:$G$130,$F1057,1)/INDEX(Υλικά!$E$3:$E$130,$F1057,1),0))</f>
        <v>7.3071428571428569</v>
      </c>
      <c r="I1057" s="17">
        <f>IF($C1057&lt;&gt;"",$G1057*INDEX(ΣυνδΑθρ!$C$2:$C$100,$F1057,1)/INDEX(ΣυνδΑθρ!$J$2:$J$96,$F1057,1),IF($D1057&lt;&gt;"",$G1057*INDEX(Υλικά!$H$3:$H$130,$F1057,1)/INDEX(Υλικά!$E$3:$E$130,$F1057,1),0))</f>
        <v>46.499999999999993</v>
      </c>
      <c r="J1057" s="18">
        <f>IF($C1057&lt;&gt;"",$G1057*INDEX(ΣυνδΑθρ!$D$2:$D$96,$F1057,1)/INDEX(ΣυνδΑθρ!$J$2:$J$96,$F1057,1),IF($D1057&lt;&gt;"",$G1057*INDEX(Υλικά!$I$3:$I$130,$F1057,1)/INDEX(Υλικά!$E$3:$E$130,$F1057,1),0))</f>
        <v>0.83571428571428585</v>
      </c>
      <c r="K1057" s="16">
        <f>$H1057*Ref!$B$2</f>
        <v>29.228571428571428</v>
      </c>
      <c r="L1057" s="17">
        <f>$I1057*Ref!$B$3</f>
        <v>185.99999999999997</v>
      </c>
      <c r="M1057" s="18">
        <f>$J1057*Ref!$B$4</f>
        <v>7.5214285714285722</v>
      </c>
      <c r="N1057" s="18">
        <f>IF($C1057&lt;&gt;"",0,IF($D1057&lt;&gt;"",$G1057*INDEX(Υλικά!$J$3:$J$130,$F1057,1)/INDEX(Υλικά!$E$3:$E$130,$F1057,1),0))</f>
        <v>0</v>
      </c>
      <c r="O1057" s="19">
        <f t="shared" si="17"/>
        <v>222.74999999999997</v>
      </c>
      <c r="P1057" s="3"/>
    </row>
    <row r="1058" spans="1:16" x14ac:dyDescent="0.35">
      <c r="A1058" s="15">
        <v>44279</v>
      </c>
      <c r="B1058" s="7">
        <v>0.35416666666666669</v>
      </c>
      <c r="C1058" s="3"/>
      <c r="D1058" s="3" t="s">
        <v>225</v>
      </c>
      <c r="E1058" s="3" t="str">
        <f>IF(C1058&lt;&gt;"",INDEX(ΣυνδΑθρ!$I$2:$I$96,MATCH(C1058,ΣυνδΑθρ!$A$2:$A$100,0),1),IF(D1058&lt;&gt;"",INDEX(Υλικά!$D$3:$D$140,MATCH(D1058,Υλικά!$B$3:$B$140,0),1),""))</f>
        <v>slc</v>
      </c>
      <c r="F1058" s="10">
        <f>IF(C1058&lt;&gt;"",MATCH($C1058,ΣυνδΑθρ!$A$2:$A$100,0),IF(D1058&lt;&gt;"",MATCH($D1058,Υλικά!$B$3:$B$130,0),0))</f>
        <v>102</v>
      </c>
      <c r="G1058" s="3">
        <v>2</v>
      </c>
      <c r="H1058" s="16">
        <f>IF($C1058&lt;&gt;"",$G1058*INDEX(ΣυνδΑθρ!$B$2:$B$96,$F1058,1)/INDEX(ΣυνδΑθρ!$J$2:$J$96,$F1058,1),IF($D1058&lt;&gt;"",$G1058*INDEX(Υλικά!$G$3:$G$130,$F1058,1)/INDEX(Υλικά!$E$3:$E$130,$F1058,1),0))</f>
        <v>14.6</v>
      </c>
      <c r="I1058" s="17">
        <f>IF($C1058&lt;&gt;"",$G1058*INDEX(ΣυνδΑθρ!$C$2:$C$100,$F1058,1)/INDEX(ΣυνδΑθρ!$J$2:$J$96,$F1058,1),IF($D1058&lt;&gt;"",$G1058*INDEX(Υλικά!$H$3:$H$130,$F1058,1)/INDEX(Υλικά!$E$3:$E$130,$F1058,1),0))</f>
        <v>0</v>
      </c>
      <c r="J1058" s="18">
        <f>IF($C1058&lt;&gt;"",$G1058*INDEX(ΣυνδΑθρ!$D$2:$D$96,$F1058,1)/INDEX(ΣυνδΑθρ!$J$2:$J$96,$F1058,1),IF($D1058&lt;&gt;"",$G1058*INDEX(Υλικά!$I$3:$I$130,$F1058,1)/INDEX(Υλικά!$E$3:$E$130,$F1058,1),0))</f>
        <v>2.2000000000000002</v>
      </c>
      <c r="K1058" s="16">
        <f>$H1058*Ref!$B$2</f>
        <v>58.4</v>
      </c>
      <c r="L1058" s="17">
        <f>$I1058*Ref!$B$3</f>
        <v>0</v>
      </c>
      <c r="M1058" s="18">
        <f>$J1058*Ref!$B$4</f>
        <v>19.8</v>
      </c>
      <c r="N1058" s="18">
        <f>IF($C1058&lt;&gt;"",0,IF($D1058&lt;&gt;"",$G1058*INDEX(Υλικά!$J$3:$J$130,$F1058,1)/INDEX(Υλικά!$E$3:$E$130,$F1058,1),0))</f>
        <v>0</v>
      </c>
      <c r="O1058" s="19">
        <f t="shared" si="17"/>
        <v>78.2</v>
      </c>
      <c r="P1058" s="3"/>
    </row>
    <row r="1059" spans="1:16" x14ac:dyDescent="0.35">
      <c r="A1059" s="15">
        <v>44279</v>
      </c>
      <c r="B1059" s="7">
        <v>0.5</v>
      </c>
      <c r="C1059" s="3"/>
      <c r="D1059" s="3" t="s">
        <v>155</v>
      </c>
      <c r="E1059" s="3" t="str">
        <f>IF(C1059&lt;&gt;"",INDEX(ΣυνδΑθρ!$I$2:$I$96,MATCH(C1059,ΣυνδΑθρ!$A$2:$A$100,0),1),IF(D1059&lt;&gt;"",INDEX(Υλικά!$D$3:$D$140,MATCH(D1059,Υλικά!$B$3:$B$140,0),1),""))</f>
        <v>gr</v>
      </c>
      <c r="F1059" s="10">
        <f>IF(C1059&lt;&gt;"",MATCH($C1059,ΣυνδΑθρ!$A$2:$A$100,0),IF(D1059&lt;&gt;"",MATCH($D1059,Υλικά!$B$3:$B$130,0),0))</f>
        <v>63</v>
      </c>
      <c r="G1059" s="3">
        <v>100</v>
      </c>
      <c r="H1059" s="16">
        <f>IF($C1059&lt;&gt;"",$G1059*INDEX(ΣυνδΑθρ!$B$2:$B$96,$F1059,1)/INDEX(ΣυνδΑθρ!$J$2:$J$96,$F1059,1),IF($D1059&lt;&gt;"",$G1059*INDEX(Υλικά!$G$3:$G$130,$F1059,1)/INDEX(Υλικά!$E$3:$E$130,$F1059,1),0))</f>
        <v>1.1000000000000001</v>
      </c>
      <c r="I1059" s="17">
        <f>IF($C1059&lt;&gt;"",$G1059*INDEX(ΣυνδΑθρ!$C$2:$C$100,$F1059,1)/INDEX(ΣυνδΑθρ!$J$2:$J$96,$F1059,1),IF($D1059&lt;&gt;"",$G1059*INDEX(Υλικά!$H$3:$H$130,$F1059,1)/INDEX(Υλικά!$E$3:$E$130,$F1059,1),0))</f>
        <v>22.8</v>
      </c>
      <c r="J1059" s="18">
        <f>IF($C1059&lt;&gt;"",$G1059*INDEX(ΣυνδΑθρ!$D$2:$D$96,$F1059,1)/INDEX(ΣυνδΑθρ!$J$2:$J$96,$F1059,1),IF($D1059&lt;&gt;"",$G1059*INDEX(Υλικά!$I$3:$I$130,$F1059,1)/INDEX(Υλικά!$E$3:$E$130,$F1059,1),0))</f>
        <v>0.3</v>
      </c>
      <c r="K1059" s="16">
        <f>$H1059*Ref!$B$2</f>
        <v>4.4000000000000004</v>
      </c>
      <c r="L1059" s="17">
        <f>$I1059*Ref!$B$3</f>
        <v>91.2</v>
      </c>
      <c r="M1059" s="18">
        <f>$J1059*Ref!$B$4</f>
        <v>2.6999999999999997</v>
      </c>
      <c r="N1059" s="18">
        <f>IF($C1059&lt;&gt;"",0,IF($D1059&lt;&gt;"",$G1059*INDEX(Υλικά!$J$3:$J$130,$F1059,1)/INDEX(Υλικά!$E$3:$E$130,$F1059,1),0))</f>
        <v>0</v>
      </c>
      <c r="O1059" s="19">
        <f t="shared" si="17"/>
        <v>98.300000000000011</v>
      </c>
      <c r="P1059" s="3"/>
    </row>
    <row r="1060" spans="1:16" x14ac:dyDescent="0.35">
      <c r="A1060" s="15">
        <v>44279</v>
      </c>
      <c r="B1060" s="7">
        <v>0.5625</v>
      </c>
      <c r="C1060" s="3" t="s">
        <v>237</v>
      </c>
      <c r="D1060" s="3"/>
      <c r="E1060" s="3" t="str">
        <f>IF(C1060&lt;&gt;"",INDEX(ΣυνδΑθρ!$I$2:$I$96,MATCH(C1060,ΣυνδΑθρ!$A$2:$A$100,0),1),IF(D1060&lt;&gt;"",INDEX(Υλικά!$D$3:$D$140,MATCH(D1060,Υλικά!$B$3:$B$140,0),1),""))</f>
        <v>pc</v>
      </c>
      <c r="F1060" s="10">
        <f>IF(C1060&lt;&gt;"",MATCH($C1060,ΣυνδΑθρ!$A$2:$A$100,0),IF(D1060&lt;&gt;"",MATCH($D1060,Υλικά!$B$3:$B$130,0),0))</f>
        <v>41</v>
      </c>
      <c r="G1060" s="3">
        <v>1</v>
      </c>
      <c r="H1060" s="16">
        <f>IF($C1060&lt;&gt;"",$G1060*INDEX(ΣυνδΑθρ!$B$2:$B$96,$F1060,1)/INDEX(ΣυνδΑθρ!$J$2:$J$96,$F1060,1),IF($D1060&lt;&gt;"",$G1060*INDEX(Υλικά!$G$3:$G$130,$F1060,1)/INDEX(Υλικά!$E$3:$E$130,$F1060,1),0))</f>
        <v>37.875</v>
      </c>
      <c r="I1060" s="17">
        <f>IF($C1060&lt;&gt;"",$G1060*INDEX(ΣυνδΑθρ!$C$2:$C$100,$F1060,1)/INDEX(ΣυνδΑθρ!$J$2:$J$96,$F1060,1),IF($D1060&lt;&gt;"",$G1060*INDEX(Υλικά!$H$3:$H$130,$F1060,1)/INDEX(Υλικά!$E$3:$E$130,$F1060,1),0))</f>
        <v>11.837499999999999</v>
      </c>
      <c r="J1060" s="18">
        <f>IF($C1060&lt;&gt;"",$G1060*INDEX(ΣυνδΑθρ!$D$2:$D$96,$F1060,1)/INDEX(ΣυνδΑθρ!$J$2:$J$96,$F1060,1),IF($D1060&lt;&gt;"",$G1060*INDEX(Υλικά!$I$3:$I$130,$F1060,1)/INDEX(Υλικά!$E$3:$E$130,$F1060,1),0))</f>
        <v>31.939999999999998</v>
      </c>
      <c r="K1060" s="16">
        <f>$H1060*Ref!$B$2</f>
        <v>151.5</v>
      </c>
      <c r="L1060" s="17">
        <f>$I1060*Ref!$B$3</f>
        <v>47.349999999999994</v>
      </c>
      <c r="M1060" s="18">
        <f>$J1060*Ref!$B$4</f>
        <v>287.45999999999998</v>
      </c>
      <c r="N1060" s="18">
        <f>IF($C1060&lt;&gt;"",0,IF($D1060&lt;&gt;"",$G1060*INDEX(Υλικά!$J$3:$J$130,$F1060,1)/INDEX(Υλικά!$E$3:$E$130,$F1060,1),0))</f>
        <v>0</v>
      </c>
      <c r="O1060" s="19">
        <f t="shared" si="17"/>
        <v>486.30999999999995</v>
      </c>
      <c r="P1060" s="3"/>
    </row>
    <row r="1061" spans="1:16" x14ac:dyDescent="0.35">
      <c r="A1061" s="15">
        <v>44279</v>
      </c>
      <c r="B1061" s="7">
        <v>0.5625</v>
      </c>
      <c r="C1061" s="3" t="s">
        <v>166</v>
      </c>
      <c r="D1061" s="3"/>
      <c r="E1061" s="3" t="str">
        <f>IF(C1061&lt;&gt;"",INDEX(ΣυνδΑθρ!$I$2:$I$96,MATCH(C1061,ΣυνδΑθρ!$A$2:$A$100,0),1),IF(D1061&lt;&gt;"",INDEX(Υλικά!$D$3:$D$140,MATCH(D1061,Υλικά!$B$3:$B$140,0),1),""))</f>
        <v>gr</v>
      </c>
      <c r="F1061" s="10">
        <f>IF(C1061&lt;&gt;"",MATCH($C1061,ΣυνδΑθρ!$A$2:$A$100,0),IF(D1061&lt;&gt;"",MATCH($D1061,Υλικά!$B$3:$B$130,0),0))</f>
        <v>19</v>
      </c>
      <c r="G1061" s="3">
        <v>50</v>
      </c>
      <c r="H1061" s="16">
        <f>IF($C1061&lt;&gt;"",$G1061*INDEX(ΣυνδΑθρ!$B$2:$B$96,$F1061,1)/INDEX(ΣυνδΑθρ!$J$2:$J$96,$F1061,1),IF($D1061&lt;&gt;"",$G1061*INDEX(Υλικά!$G$3:$G$130,$F1061,1)/INDEX(Υλικά!$E$3:$E$130,$F1061,1),0))</f>
        <v>3.6535714285714285</v>
      </c>
      <c r="I1061" s="17">
        <f>IF($C1061&lt;&gt;"",$G1061*INDEX(ΣυνδΑθρ!$C$2:$C$100,$F1061,1)/INDEX(ΣυνδΑθρ!$J$2:$J$96,$F1061,1),IF($D1061&lt;&gt;"",$G1061*INDEX(Υλικά!$H$3:$H$130,$F1061,1)/INDEX(Υλικά!$E$3:$E$130,$F1061,1),0))</f>
        <v>23.249999999999996</v>
      </c>
      <c r="J1061" s="18">
        <f>IF($C1061&lt;&gt;"",$G1061*INDEX(ΣυνδΑθρ!$D$2:$D$96,$F1061,1)/INDEX(ΣυνδΑθρ!$J$2:$J$96,$F1061,1),IF($D1061&lt;&gt;"",$G1061*INDEX(Υλικά!$I$3:$I$130,$F1061,1)/INDEX(Υλικά!$E$3:$E$130,$F1061,1),0))</f>
        <v>0.41785714285714293</v>
      </c>
      <c r="K1061" s="16">
        <f>$H1061*Ref!$B$2</f>
        <v>14.614285714285714</v>
      </c>
      <c r="L1061" s="17">
        <f>$I1061*Ref!$B$3</f>
        <v>92.999999999999986</v>
      </c>
      <c r="M1061" s="18">
        <f>$J1061*Ref!$B$4</f>
        <v>3.7607142857142861</v>
      </c>
      <c r="N1061" s="18">
        <f>IF($C1061&lt;&gt;"",0,IF($D1061&lt;&gt;"",$G1061*INDEX(Υλικά!$J$3:$J$130,$F1061,1)/INDEX(Υλικά!$E$3:$E$130,$F1061,1),0))</f>
        <v>0</v>
      </c>
      <c r="O1061" s="19">
        <f t="shared" si="17"/>
        <v>111.37499999999999</v>
      </c>
      <c r="P1061" s="3"/>
    </row>
    <row r="1062" spans="1:16" x14ac:dyDescent="0.35">
      <c r="A1062" s="15">
        <v>44279</v>
      </c>
      <c r="B1062" s="7">
        <v>0.64583333333333337</v>
      </c>
      <c r="C1062" s="3" t="s">
        <v>216</v>
      </c>
      <c r="D1062" s="3"/>
      <c r="E1062" s="3" t="str">
        <f>IF(C1062&lt;&gt;"",INDEX(ΣυνδΑθρ!$I$2:$I$96,MATCH(C1062,ΣυνδΑθρ!$A$2:$A$100,0),1),IF(D1062&lt;&gt;"",INDEX(Υλικά!$D$3:$D$140,MATCH(D1062,Υλικά!$B$3:$B$140,0),1),""))</f>
        <v>gr</v>
      </c>
      <c r="F1062" s="10">
        <f>IF(C1062&lt;&gt;"",MATCH($C1062,ΣυνδΑθρ!$A$2:$A$100,0),IF(D1062&lt;&gt;"",MATCH($D1062,Υλικά!$B$3:$B$130,0),0))</f>
        <v>36</v>
      </c>
      <c r="G1062" s="3">
        <v>50</v>
      </c>
      <c r="H1062" s="16">
        <f>IF($C1062&lt;&gt;"",$G1062*INDEX(ΣυνδΑθρ!$B$2:$B$96,$F1062,1)/INDEX(ΣυνδΑθρ!$J$2:$J$96,$F1062,1),IF($D1062&lt;&gt;"",$G1062*INDEX(Υλικά!$G$3:$G$130,$F1062,1)/INDEX(Υλικά!$E$3:$E$130,$F1062,1),0))</f>
        <v>4.1926190476190479</v>
      </c>
      <c r="I1062" s="17">
        <f>IF($C1062&lt;&gt;"",$G1062*INDEX(ΣυνδΑθρ!$C$2:$C$100,$F1062,1)/INDEX(ΣυνδΑθρ!$J$2:$J$96,$F1062,1),IF($D1062&lt;&gt;"",$G1062*INDEX(Υλικά!$H$3:$H$130,$F1062,1)/INDEX(Υλικά!$E$3:$E$130,$F1062,1),0))</f>
        <v>18.843095238095241</v>
      </c>
      <c r="J1062" s="18">
        <f>IF($C1062&lt;&gt;"",$G1062*INDEX(ΣυνδΑθρ!$D$2:$D$96,$F1062,1)/INDEX(ΣυνδΑθρ!$J$2:$J$96,$F1062,1),IF($D1062&lt;&gt;"",$G1062*INDEX(Υλικά!$I$3:$I$130,$F1062,1)/INDEX(Υλικά!$E$3:$E$130,$F1062,1),0))</f>
        <v>4.2185714285714289</v>
      </c>
      <c r="K1062" s="16">
        <f>$H1062*Ref!$B$2</f>
        <v>16.770476190476192</v>
      </c>
      <c r="L1062" s="17">
        <f>$I1062*Ref!$B$3</f>
        <v>75.372380952380965</v>
      </c>
      <c r="M1062" s="18">
        <f>$J1062*Ref!$B$4</f>
        <v>37.967142857142861</v>
      </c>
      <c r="N1062" s="18">
        <f>IF($C1062&lt;&gt;"",0,IF($D1062&lt;&gt;"",$G1062*INDEX(Υλικά!$J$3:$J$130,$F1062,1)/INDEX(Υλικά!$E$3:$E$130,$F1062,1),0))</f>
        <v>0</v>
      </c>
      <c r="O1062" s="19">
        <f t="shared" si="17"/>
        <v>130.11000000000001</v>
      </c>
      <c r="P1062" s="3"/>
    </row>
    <row r="1063" spans="1:16" x14ac:dyDescent="0.35">
      <c r="A1063" s="15">
        <v>44279</v>
      </c>
      <c r="B1063" s="7">
        <v>0.79166666666666663</v>
      </c>
      <c r="C1063" s="3"/>
      <c r="D1063" s="3" t="s">
        <v>229</v>
      </c>
      <c r="E1063" s="3" t="str">
        <f>IF(C1063&lt;&gt;"",INDEX(ΣυνδΑθρ!$I$2:$I$96,MATCH(C1063,ΣυνδΑθρ!$A$2:$A$100,0),1),IF(D1063&lt;&gt;"",INDEX(Υλικά!$D$3:$D$140,MATCH(D1063,Υλικά!$B$3:$B$140,0),1),""))</f>
        <v>gr</v>
      </c>
      <c r="F1063" s="10">
        <f>IF(C1063&lt;&gt;"",MATCH($C1063,ΣυνδΑθρ!$A$2:$A$100,0),IF(D1063&lt;&gt;"",MATCH($D1063,Υλικά!$B$3:$B$130,0),0))</f>
        <v>104</v>
      </c>
      <c r="G1063" s="3">
        <v>30</v>
      </c>
      <c r="H1063" s="16">
        <f>IF($C1063&lt;&gt;"",$G1063*INDEX(ΣυνδΑθρ!$B$2:$B$96,$F1063,1)/INDEX(ΣυνδΑθρ!$J$2:$J$96,$F1063,1),IF($D1063&lt;&gt;"",$G1063*INDEX(Υλικά!$G$3:$G$130,$F1063,1)/INDEX(Υλικά!$E$3:$E$130,$F1063,1),0))</f>
        <v>6.3</v>
      </c>
      <c r="I1063" s="17">
        <f>IF($C1063&lt;&gt;"",$G1063*INDEX(ΣυνδΑθρ!$C$2:$C$100,$F1063,1)/INDEX(ΣυνδΑθρ!$J$2:$J$96,$F1063,1),IF($D1063&lt;&gt;"",$G1063*INDEX(Υλικά!$H$3:$H$130,$F1063,1)/INDEX(Υλικά!$E$3:$E$130,$F1063,1),0))</f>
        <v>0.3</v>
      </c>
      <c r="J1063" s="18">
        <f>IF($C1063&lt;&gt;"",$G1063*INDEX(ΣυνδΑθρ!$D$2:$D$96,$F1063,1)/INDEX(ΣυνδΑθρ!$J$2:$J$96,$F1063,1),IF($D1063&lt;&gt;"",$G1063*INDEX(Υλικά!$I$3:$I$130,$F1063,1)/INDEX(Υλικά!$E$3:$E$130,$F1063,1),0))</f>
        <v>0.6</v>
      </c>
      <c r="K1063" s="16">
        <f>$H1063*Ref!$B$2</f>
        <v>25.2</v>
      </c>
      <c r="L1063" s="17">
        <f>$I1063*Ref!$B$3</f>
        <v>1.2</v>
      </c>
      <c r="M1063" s="18">
        <f>$J1063*Ref!$B$4</f>
        <v>5.3999999999999995</v>
      </c>
      <c r="N1063" s="18">
        <f>IF($C1063&lt;&gt;"",0,IF($D1063&lt;&gt;"",$G1063*INDEX(Υλικά!$J$3:$J$130,$F1063,1)/INDEX(Υλικά!$E$3:$E$130,$F1063,1),0))</f>
        <v>0</v>
      </c>
      <c r="O1063" s="19">
        <f t="shared" si="17"/>
        <v>31.799999999999997</v>
      </c>
      <c r="P1063" s="3"/>
    </row>
    <row r="1064" spans="1:16" x14ac:dyDescent="0.35">
      <c r="A1064" s="15">
        <v>44279</v>
      </c>
      <c r="B1064" s="7">
        <v>0.8125</v>
      </c>
      <c r="C1064" s="3"/>
      <c r="D1064" s="3" t="s">
        <v>233</v>
      </c>
      <c r="E1064" s="3" t="str">
        <f>IF(C1064&lt;&gt;"",INDEX(ΣυνδΑθρ!$I$2:$I$96,MATCH(C1064,ΣυνδΑθρ!$A$2:$A$100,0),1),IF(D1064&lt;&gt;"",INDEX(Υλικά!$D$3:$D$140,MATCH(D1064,Υλικά!$B$3:$B$140,0),1),""))</f>
        <v>gr</v>
      </c>
      <c r="F1064" s="10">
        <f>IF(C1064&lt;&gt;"",MATCH($C1064,ΣυνδΑθρ!$A$2:$A$100,0),IF(D1064&lt;&gt;"",MATCH($D1064,Υλικά!$B$3:$B$130,0),0))</f>
        <v>107</v>
      </c>
      <c r="G1064" s="3">
        <v>20</v>
      </c>
      <c r="H1064" s="16">
        <f>IF($C1064&lt;&gt;"",$G1064*INDEX(ΣυνδΑθρ!$B$2:$B$96,$F1064,1)/INDEX(ΣυνδΑθρ!$J$2:$J$96,$F1064,1),IF($D1064&lt;&gt;"",$G1064*INDEX(Υλικά!$G$3:$G$130,$F1064,1)/INDEX(Υλικά!$E$3:$E$130,$F1064,1),0))</f>
        <v>4.42</v>
      </c>
      <c r="I1064" s="17">
        <f>IF($C1064&lt;&gt;"",$G1064*INDEX(ΣυνδΑθρ!$C$2:$C$100,$F1064,1)/INDEX(ΣυνδΑθρ!$J$2:$J$96,$F1064,1),IF($D1064&lt;&gt;"",$G1064*INDEX(Υλικά!$H$3:$H$130,$F1064,1)/INDEX(Υλικά!$E$3:$E$130,$F1064,1),0))</f>
        <v>4</v>
      </c>
      <c r="J1064" s="18">
        <f>IF($C1064&lt;&gt;"",$G1064*INDEX(ΣυνδΑθρ!$D$2:$D$96,$F1064,1)/INDEX(ΣυνδΑθρ!$J$2:$J$96,$F1064,1),IF($D1064&lt;&gt;"",$G1064*INDEX(Υλικά!$I$3:$I$130,$F1064,1)/INDEX(Υλικά!$E$3:$E$130,$F1064,1),0))</f>
        <v>10.56</v>
      </c>
      <c r="K1064" s="16">
        <f>$H1064*Ref!$B$2</f>
        <v>17.68</v>
      </c>
      <c r="L1064" s="17">
        <f>$I1064*Ref!$B$3</f>
        <v>16</v>
      </c>
      <c r="M1064" s="18">
        <f>$J1064*Ref!$B$4</f>
        <v>95.04</v>
      </c>
      <c r="N1064" s="18">
        <f>IF($C1064&lt;&gt;"",0,IF($D1064&lt;&gt;"",$G1064*INDEX(Υλικά!$J$3:$J$130,$F1064,1)/INDEX(Υλικά!$E$3:$E$130,$F1064,1),0))</f>
        <v>0</v>
      </c>
      <c r="O1064" s="19">
        <f t="shared" si="17"/>
        <v>128.72</v>
      </c>
      <c r="P1064" s="3"/>
    </row>
    <row r="1065" spans="1:16" x14ac:dyDescent="0.35">
      <c r="A1065" s="15">
        <v>44279</v>
      </c>
      <c r="B1065" s="7">
        <v>0.84375</v>
      </c>
      <c r="C1065" s="3" t="s">
        <v>237</v>
      </c>
      <c r="D1065" s="3"/>
      <c r="E1065" s="3" t="str">
        <f>IF(C1065&lt;&gt;"",INDEX(ΣυνδΑθρ!$I$2:$I$96,MATCH(C1065,ΣυνδΑθρ!$A$2:$A$100,0),1),IF(D1065&lt;&gt;"",INDEX(Υλικά!$D$3:$D$140,MATCH(D1065,Υλικά!$B$3:$B$140,0),1),""))</f>
        <v>pc</v>
      </c>
      <c r="F1065" s="10">
        <f>IF(C1065&lt;&gt;"",MATCH($C1065,ΣυνδΑθρ!$A$2:$A$100,0),IF(D1065&lt;&gt;"",MATCH($D1065,Υλικά!$B$3:$B$130,0),0))</f>
        <v>41</v>
      </c>
      <c r="G1065" s="3">
        <v>1</v>
      </c>
      <c r="H1065" s="16">
        <f>IF($C1065&lt;&gt;"",$G1065*INDEX(ΣυνδΑθρ!$B$2:$B$96,$F1065,1)/INDEX(ΣυνδΑθρ!$J$2:$J$96,$F1065,1),IF($D1065&lt;&gt;"",$G1065*INDEX(Υλικά!$G$3:$G$130,$F1065,1)/INDEX(Υλικά!$E$3:$E$130,$F1065,1),0))</f>
        <v>37.875</v>
      </c>
      <c r="I1065" s="17">
        <f>IF($C1065&lt;&gt;"",$G1065*INDEX(ΣυνδΑθρ!$C$2:$C$100,$F1065,1)/INDEX(ΣυνδΑθρ!$J$2:$J$96,$F1065,1),IF($D1065&lt;&gt;"",$G1065*INDEX(Υλικά!$H$3:$H$130,$F1065,1)/INDEX(Υλικά!$E$3:$E$130,$F1065,1),0))</f>
        <v>11.837499999999999</v>
      </c>
      <c r="J1065" s="18">
        <f>IF($C1065&lt;&gt;"",$G1065*INDEX(ΣυνδΑθρ!$D$2:$D$96,$F1065,1)/INDEX(ΣυνδΑθρ!$J$2:$J$96,$F1065,1),IF($D1065&lt;&gt;"",$G1065*INDEX(Υλικά!$I$3:$I$130,$F1065,1)/INDEX(Υλικά!$E$3:$E$130,$F1065,1),0))</f>
        <v>31.939999999999998</v>
      </c>
      <c r="K1065" s="16">
        <f>$H1065*Ref!$B$2</f>
        <v>151.5</v>
      </c>
      <c r="L1065" s="17">
        <f>$I1065*Ref!$B$3</f>
        <v>47.349999999999994</v>
      </c>
      <c r="M1065" s="18">
        <f>$J1065*Ref!$B$4</f>
        <v>287.45999999999998</v>
      </c>
      <c r="N1065" s="18">
        <f>IF($C1065&lt;&gt;"",0,IF($D1065&lt;&gt;"",$G1065*INDEX(Υλικά!$J$3:$J$130,$F1065,1)/INDEX(Υλικά!$E$3:$E$130,$F1065,1),0))</f>
        <v>0</v>
      </c>
      <c r="O1065" s="19">
        <f t="shared" si="17"/>
        <v>486.30999999999995</v>
      </c>
      <c r="P1065" s="3"/>
    </row>
    <row r="1066" spans="1:16" x14ac:dyDescent="0.35">
      <c r="A1066" s="15">
        <v>44279</v>
      </c>
      <c r="B1066" s="7">
        <v>0.95833333333333337</v>
      </c>
      <c r="C1066" s="3"/>
      <c r="D1066" s="3" t="s">
        <v>187</v>
      </c>
      <c r="E1066" s="3" t="str">
        <f>IF(C1066&lt;&gt;"",INDEX(ΣυνδΑθρ!$I$2:$I$96,MATCH(C1066,ΣυνδΑθρ!$A$2:$A$100,0),1),IF(D1066&lt;&gt;"",INDEX(Υλικά!$D$3:$D$140,MATCH(D1066,Υλικά!$B$3:$B$140,0),1),""))</f>
        <v>gr</v>
      </c>
      <c r="F1066" s="10">
        <f>IF(C1066&lt;&gt;"",MATCH($C1066,ΣυνδΑθρ!$A$2:$A$100,0),IF(D1066&lt;&gt;"",MATCH($D1066,Υλικά!$B$3:$B$130,0),0))</f>
        <v>84</v>
      </c>
      <c r="G1066" s="3">
        <v>200</v>
      </c>
      <c r="H1066" s="16">
        <f>IF($C1066&lt;&gt;"",$G1066*INDEX(ΣυνδΑθρ!$B$2:$B$96,$F1066,1)/INDEX(ΣυνδΑθρ!$J$2:$J$96,$F1066,1),IF($D1066&lt;&gt;"",$G1066*INDEX(Υλικά!$G$3:$G$130,$F1066,1)/INDEX(Υλικά!$E$3:$E$130,$F1066,1),0))</f>
        <v>1.4</v>
      </c>
      <c r="I1066" s="17">
        <f>IF($C1066&lt;&gt;"",$G1066*INDEX(ΣυνδΑθρ!$C$2:$C$100,$F1066,1)/INDEX(ΣυνδΑθρ!$J$2:$J$96,$F1066,1),IF($D1066&lt;&gt;"",$G1066*INDEX(Υλικά!$H$3:$H$130,$F1066,1)/INDEX(Υλικά!$E$3:$E$130,$F1066,1),0))</f>
        <v>24</v>
      </c>
      <c r="J1066" s="18">
        <f>IF($C1066&lt;&gt;"",$G1066*INDEX(ΣυνδΑθρ!$D$2:$D$96,$F1066,1)/INDEX(ΣυνδΑθρ!$J$2:$J$96,$F1066,1),IF($D1066&lt;&gt;"",$G1066*INDEX(Υλικά!$I$3:$I$130,$F1066,1)/INDEX(Υλικά!$E$3:$E$130,$F1066,1),0))</f>
        <v>0.4</v>
      </c>
      <c r="K1066" s="16">
        <f>$H1066*Ref!$B$2</f>
        <v>5.6</v>
      </c>
      <c r="L1066" s="17">
        <f>$I1066*Ref!$B$3</f>
        <v>96</v>
      </c>
      <c r="M1066" s="18">
        <f>$J1066*Ref!$B$4</f>
        <v>3.6</v>
      </c>
      <c r="N1066" s="18">
        <f>IF($C1066&lt;&gt;"",0,IF($D1066&lt;&gt;"",$G1066*INDEX(Υλικά!$J$3:$J$130,$F1066,1)/INDEX(Υλικά!$E$3:$E$130,$F1066,1),0))</f>
        <v>0</v>
      </c>
      <c r="O1066" s="19">
        <f t="shared" si="17"/>
        <v>105.19999999999999</v>
      </c>
      <c r="P1066" s="3"/>
    </row>
    <row r="1067" spans="1:16" x14ac:dyDescent="0.35">
      <c r="A1067" s="15">
        <v>44280</v>
      </c>
      <c r="B1067" s="7">
        <v>0.39583333333333331</v>
      </c>
      <c r="C1067" s="3" t="s">
        <v>166</v>
      </c>
      <c r="D1067" s="3"/>
      <c r="E1067" s="3" t="str">
        <f>IF(C1067&lt;&gt;"",INDEX(ΣυνδΑθρ!$I$2:$I$96,MATCH(C1067,ΣυνδΑθρ!$A$2:$A$100,0),1),IF(D1067&lt;&gt;"",INDEX(Υλικά!$D$3:$D$140,MATCH(D1067,Υλικά!$B$3:$B$140,0),1),""))</f>
        <v>gr</v>
      </c>
      <c r="F1067" s="10">
        <f>IF(C1067&lt;&gt;"",MATCH($C1067,ΣυνδΑθρ!$A$2:$A$100,0),IF(D1067&lt;&gt;"",MATCH($D1067,Υλικά!$B$3:$B$130,0),0))</f>
        <v>19</v>
      </c>
      <c r="G1067" s="3">
        <v>80</v>
      </c>
      <c r="H1067" s="16">
        <f>IF($C1067&lt;&gt;"",$G1067*INDEX(ΣυνδΑθρ!$B$2:$B$96,$F1067,1)/INDEX(ΣυνδΑθρ!$J$2:$J$96,$F1067,1),IF($D1067&lt;&gt;"",$G1067*INDEX(Υλικά!$G$3:$G$130,$F1067,1)/INDEX(Υλικά!$E$3:$E$130,$F1067,1),0))</f>
        <v>5.8457142857142861</v>
      </c>
      <c r="I1067" s="17">
        <f>IF($C1067&lt;&gt;"",$G1067*INDEX(ΣυνδΑθρ!$C$2:$C$100,$F1067,1)/INDEX(ΣυνδΑθρ!$J$2:$J$96,$F1067,1),IF($D1067&lt;&gt;"",$G1067*INDEX(Υλικά!$H$3:$H$130,$F1067,1)/INDEX(Υλικά!$E$3:$E$130,$F1067,1),0))</f>
        <v>37.199999999999996</v>
      </c>
      <c r="J1067" s="18">
        <f>IF($C1067&lt;&gt;"",$G1067*INDEX(ΣυνδΑθρ!$D$2:$D$96,$F1067,1)/INDEX(ΣυνδΑθρ!$J$2:$J$96,$F1067,1),IF($D1067&lt;&gt;"",$G1067*INDEX(Υλικά!$I$3:$I$130,$F1067,1)/INDEX(Υλικά!$E$3:$E$130,$F1067,1),0))</f>
        <v>0.66857142857142871</v>
      </c>
      <c r="K1067" s="16">
        <f>$H1067*Ref!$B$2</f>
        <v>23.382857142857144</v>
      </c>
      <c r="L1067" s="17">
        <f>$I1067*Ref!$B$3</f>
        <v>148.79999999999998</v>
      </c>
      <c r="M1067" s="18">
        <f>$J1067*Ref!$B$4</f>
        <v>6.0171428571428587</v>
      </c>
      <c r="N1067" s="18">
        <f>IF($C1067&lt;&gt;"",0,IF($D1067&lt;&gt;"",$G1067*INDEX(Υλικά!$J$3:$J$130,$F1067,1)/INDEX(Υλικά!$E$3:$E$130,$F1067,1),0))</f>
        <v>0</v>
      </c>
      <c r="O1067" s="19">
        <f t="shared" si="17"/>
        <v>178.2</v>
      </c>
      <c r="P1067" s="3"/>
    </row>
    <row r="1068" spans="1:16" x14ac:dyDescent="0.35">
      <c r="A1068" s="15">
        <v>44280</v>
      </c>
      <c r="B1068" s="7">
        <v>0.39583333333333331</v>
      </c>
      <c r="C1068" s="3"/>
      <c r="D1068" s="3" t="s">
        <v>58</v>
      </c>
      <c r="E1068" s="3" t="str">
        <f>IF(C1068&lt;&gt;"",INDEX(ΣυνδΑθρ!$I$2:$I$96,MATCH(C1068,ΣυνδΑθρ!$A$2:$A$100,0),1),IF(D1068&lt;&gt;"",INDEX(Υλικά!$D$3:$D$140,MATCH(D1068,Υλικά!$B$3:$B$140,0),1),""))</f>
        <v>gr</v>
      </c>
      <c r="F1068" s="10">
        <f>IF(C1068&lt;&gt;"",MATCH($C1068,ΣυνδΑθρ!$A$2:$A$100,0),IF(D1068&lt;&gt;"",MATCH($D1068,Υλικά!$B$3:$B$130,0),0))</f>
        <v>12</v>
      </c>
      <c r="G1068" s="3">
        <v>250</v>
      </c>
      <c r="H1068" s="16">
        <f>IF($C1068&lt;&gt;"",$G1068*INDEX(ΣυνδΑθρ!$B$2:$B$96,$F1068,1)/INDEX(ΣυνδΑθρ!$J$2:$J$96,$F1068,1),IF($D1068&lt;&gt;"",$G1068*INDEX(Υλικά!$G$3:$G$130,$F1068,1)/INDEX(Υλικά!$E$3:$E$130,$F1068,1),0))</f>
        <v>8.25</v>
      </c>
      <c r="I1068" s="17">
        <f>IF($C1068&lt;&gt;"",$G1068*INDEX(ΣυνδΑθρ!$C$2:$C$100,$F1068,1)/INDEX(ΣυνδΑθρ!$J$2:$J$96,$F1068,1),IF($D1068&lt;&gt;"",$G1068*INDEX(Υλικά!$H$3:$H$130,$F1068,1)/INDEX(Υλικά!$E$3:$E$130,$F1068,1),0))</f>
        <v>11.75</v>
      </c>
      <c r="J1068" s="18">
        <f>IF($C1068&lt;&gt;"",$G1068*INDEX(ΣυνδΑθρ!$D$2:$D$96,$F1068,1)/INDEX(ΣυνδΑθρ!$J$2:$J$96,$F1068,1),IF($D1068&lt;&gt;"",$G1068*INDEX(Υλικά!$I$3:$I$130,$F1068,1)/INDEX(Υλικά!$E$3:$E$130,$F1068,1),0))</f>
        <v>3.75</v>
      </c>
      <c r="K1068" s="16">
        <f>$H1068*Ref!$B$2</f>
        <v>33</v>
      </c>
      <c r="L1068" s="17">
        <f>$I1068*Ref!$B$3</f>
        <v>47</v>
      </c>
      <c r="M1068" s="18">
        <f>$J1068*Ref!$B$4</f>
        <v>33.75</v>
      </c>
      <c r="N1068" s="18">
        <f>IF($C1068&lt;&gt;"",0,IF($D1068&lt;&gt;"",$G1068*INDEX(Υλικά!$J$3:$J$130,$F1068,1)/INDEX(Υλικά!$E$3:$E$130,$F1068,1),0))</f>
        <v>0</v>
      </c>
      <c r="O1068" s="19">
        <f t="shared" si="17"/>
        <v>113.75</v>
      </c>
      <c r="P1068" s="3"/>
    </row>
    <row r="1069" spans="1:16" x14ac:dyDescent="0.35">
      <c r="A1069" s="15">
        <v>44280</v>
      </c>
      <c r="B1069" s="7">
        <v>0.39583333333333298</v>
      </c>
      <c r="C1069" s="3"/>
      <c r="D1069" s="3" t="s">
        <v>229</v>
      </c>
      <c r="E1069" s="3" t="str">
        <f>IF(C1069&lt;&gt;"",INDEX(ΣυνδΑθρ!$I$2:$I$96,MATCH(C1069,ΣυνδΑθρ!$A$2:$A$100,0),1),IF(D1069&lt;&gt;"",INDEX(Υλικά!$D$3:$D$140,MATCH(D1069,Υλικά!$B$3:$B$140,0),1),""))</f>
        <v>gr</v>
      </c>
      <c r="F1069" s="10">
        <f>IF(C1069&lt;&gt;"",MATCH($C1069,ΣυνδΑθρ!$A$2:$A$100,0),IF(D1069&lt;&gt;"",MATCH($D1069,Υλικά!$B$3:$B$130,0),0))</f>
        <v>104</v>
      </c>
      <c r="G1069" s="3">
        <v>70</v>
      </c>
      <c r="H1069" s="16">
        <f>IF($C1069&lt;&gt;"",$G1069*INDEX(ΣυνδΑθρ!$B$2:$B$96,$F1069,1)/INDEX(ΣυνδΑθρ!$J$2:$J$96,$F1069,1),IF($D1069&lt;&gt;"",$G1069*INDEX(Υλικά!$G$3:$G$130,$F1069,1)/INDEX(Υλικά!$E$3:$E$130,$F1069,1),0))</f>
        <v>14.7</v>
      </c>
      <c r="I1069" s="17">
        <f>IF($C1069&lt;&gt;"",$G1069*INDEX(ΣυνδΑθρ!$C$2:$C$100,$F1069,1)/INDEX(ΣυνδΑθρ!$J$2:$J$96,$F1069,1),IF($D1069&lt;&gt;"",$G1069*INDEX(Υλικά!$H$3:$H$130,$F1069,1)/INDEX(Υλικά!$E$3:$E$130,$F1069,1),0))</f>
        <v>0.7</v>
      </c>
      <c r="J1069" s="18">
        <f>IF($C1069&lt;&gt;"",$G1069*INDEX(ΣυνδΑθρ!$D$2:$D$96,$F1069,1)/INDEX(ΣυνδΑθρ!$J$2:$J$96,$F1069,1),IF($D1069&lt;&gt;"",$G1069*INDEX(Υλικά!$I$3:$I$130,$F1069,1)/INDEX(Υλικά!$E$3:$E$130,$F1069,1),0))</f>
        <v>1.4</v>
      </c>
      <c r="K1069" s="16">
        <f>$H1069*Ref!$B$2</f>
        <v>58.8</v>
      </c>
      <c r="L1069" s="17">
        <f>$I1069*Ref!$B$3</f>
        <v>2.8</v>
      </c>
      <c r="M1069" s="18">
        <f>$J1069*Ref!$B$4</f>
        <v>12.6</v>
      </c>
      <c r="N1069" s="18">
        <f>IF($C1069&lt;&gt;"",0,IF($D1069&lt;&gt;"",$G1069*INDEX(Υλικά!$J$3:$J$130,$F1069,1)/INDEX(Υλικά!$E$3:$E$130,$F1069,1),0))</f>
        <v>0</v>
      </c>
      <c r="O1069" s="19">
        <f t="shared" si="17"/>
        <v>74.199999999999989</v>
      </c>
      <c r="P1069" s="3"/>
    </row>
    <row r="1070" spans="1:16" x14ac:dyDescent="0.35">
      <c r="A1070" s="15">
        <v>44280</v>
      </c>
      <c r="B1070" s="7">
        <v>0.5625</v>
      </c>
      <c r="C1070" s="3"/>
      <c r="D1070" s="3" t="s">
        <v>238</v>
      </c>
      <c r="E1070" s="3" t="str">
        <f>IF(C1070&lt;&gt;"",INDEX(ΣυνδΑθρ!$I$2:$I$96,MATCH(C1070,ΣυνδΑθρ!$A$2:$A$100,0),1),IF(D1070&lt;&gt;"",INDEX(Υλικά!$D$3:$D$140,MATCH(D1070,Υλικά!$B$3:$B$140,0),1),""))</f>
        <v>gr</v>
      </c>
      <c r="F1070" s="10">
        <f>IF(C1070&lt;&gt;"",MATCH($C1070,ΣυνδΑθρ!$A$2:$A$100,0),IF(D1070&lt;&gt;"",MATCH($D1070,Υλικά!$B$3:$B$130,0),0))</f>
        <v>110</v>
      </c>
      <c r="G1070" s="3">
        <v>200</v>
      </c>
      <c r="H1070" s="16">
        <f>IF($C1070&lt;&gt;"",$G1070*INDEX(ΣυνδΑθρ!$B$2:$B$96,$F1070,1)/INDEX(ΣυνδΑθρ!$J$2:$J$96,$F1070,1),IF($D1070&lt;&gt;"",$G1070*INDEX(Υλικά!$G$3:$G$130,$F1070,1)/INDEX(Υλικά!$E$3:$E$130,$F1070,1),0))</f>
        <v>42</v>
      </c>
      <c r="I1070" s="17">
        <f>IF($C1070&lt;&gt;"",$G1070*INDEX(ΣυνδΑθρ!$C$2:$C$100,$F1070,1)/INDEX(ΣυνδΑθρ!$J$2:$J$96,$F1070,1),IF($D1070&lt;&gt;"",$G1070*INDEX(Υλικά!$H$3:$H$130,$F1070,1)/INDEX(Υλικά!$E$3:$E$130,$F1070,1),0))</f>
        <v>0</v>
      </c>
      <c r="J1070" s="18">
        <f>IF($C1070&lt;&gt;"",$G1070*INDEX(ΣυνδΑθρ!$D$2:$D$96,$F1070,1)/INDEX(ΣυνδΑθρ!$J$2:$J$96,$F1070,1),IF($D1070&lt;&gt;"",$G1070*INDEX(Υλικά!$I$3:$I$130,$F1070,1)/INDEX(Υλικά!$E$3:$E$130,$F1070,1),0))</f>
        <v>10</v>
      </c>
      <c r="K1070" s="16">
        <f>$H1070*Ref!$B$2</f>
        <v>168</v>
      </c>
      <c r="L1070" s="17">
        <f>$I1070*Ref!$B$3</f>
        <v>0</v>
      </c>
      <c r="M1070" s="18">
        <f>$J1070*Ref!$B$4</f>
        <v>90</v>
      </c>
      <c r="N1070" s="18">
        <f>IF($C1070&lt;&gt;"",0,IF($D1070&lt;&gt;"",$G1070*INDEX(Υλικά!$J$3:$J$130,$F1070,1)/INDEX(Υλικά!$E$3:$E$130,$F1070,1),0))</f>
        <v>0</v>
      </c>
      <c r="O1070" s="19">
        <f t="shared" si="17"/>
        <v>258</v>
      </c>
      <c r="P1070" s="3"/>
    </row>
    <row r="1071" spans="1:16" x14ac:dyDescent="0.35">
      <c r="A1071" s="15">
        <v>44280</v>
      </c>
      <c r="B1071" s="7">
        <v>0.5625</v>
      </c>
      <c r="C1071" s="3"/>
      <c r="D1071" s="3" t="s">
        <v>239</v>
      </c>
      <c r="E1071" s="3" t="str">
        <f>IF(C1071&lt;&gt;"",INDEX(ΣυνδΑθρ!$I$2:$I$96,MATCH(C1071,ΣυνδΑθρ!$A$2:$A$100,0),1),IF(D1071&lt;&gt;"",INDEX(Υλικά!$D$3:$D$140,MATCH(D1071,Υλικά!$B$3:$B$140,0),1),""))</f>
        <v>gr</v>
      </c>
      <c r="F1071" s="10">
        <f>IF(C1071&lt;&gt;"",MATCH($C1071,ΣυνδΑθρ!$A$2:$A$100,0),IF(D1071&lt;&gt;"",MATCH($D1071,Υλικά!$B$3:$B$130,0),0))</f>
        <v>111</v>
      </c>
      <c r="G1071" s="3">
        <v>250</v>
      </c>
      <c r="H1071" s="16">
        <f>IF($C1071&lt;&gt;"",$G1071*INDEX(ΣυνδΑθρ!$B$2:$B$96,$F1071,1)/INDEX(ΣυνδΑθρ!$J$2:$J$96,$F1071,1),IF($D1071&lt;&gt;"",$G1071*INDEX(Υλικά!$G$3:$G$130,$F1071,1)/INDEX(Υλικά!$E$3:$E$130,$F1071,1),0))</f>
        <v>4</v>
      </c>
      <c r="I1071" s="17">
        <f>IF($C1071&lt;&gt;"",$G1071*INDEX(ΣυνδΑθρ!$C$2:$C$100,$F1071,1)/INDEX(ΣυνδΑθρ!$J$2:$J$96,$F1071,1),IF($D1071&lt;&gt;"",$G1071*INDEX(Υλικά!$H$3:$H$130,$F1071,1)/INDEX(Υλικά!$E$3:$E$130,$F1071,1),0))</f>
        <v>25</v>
      </c>
      <c r="J1071" s="18">
        <f>IF($C1071&lt;&gt;"",$G1071*INDEX(ΣυνδΑθρ!$D$2:$D$96,$F1071,1)/INDEX(ΣυνδΑθρ!$J$2:$J$96,$F1071,1),IF($D1071&lt;&gt;"",$G1071*INDEX(Υλικά!$I$3:$I$130,$F1071,1)/INDEX(Υλικά!$E$3:$E$130,$F1071,1),0))</f>
        <v>0.5</v>
      </c>
      <c r="K1071" s="16">
        <f>$H1071*Ref!$B$2</f>
        <v>16</v>
      </c>
      <c r="L1071" s="17">
        <f>$I1071*Ref!$B$3</f>
        <v>100</v>
      </c>
      <c r="M1071" s="18">
        <f>$J1071*Ref!$B$4</f>
        <v>4.5</v>
      </c>
      <c r="N1071" s="18">
        <f>IF($C1071&lt;&gt;"",0,IF($D1071&lt;&gt;"",$G1071*INDEX(Υλικά!$J$3:$J$130,$F1071,1)/INDEX(Υλικά!$E$3:$E$130,$F1071,1),0))</f>
        <v>0</v>
      </c>
      <c r="O1071" s="19">
        <f t="shared" ref="O1071:O1134" si="18">SUM(K1071:N1071)</f>
        <v>120.5</v>
      </c>
      <c r="P1071" s="3"/>
    </row>
    <row r="1072" spans="1:16" x14ac:dyDescent="0.35">
      <c r="A1072" s="15">
        <v>44280</v>
      </c>
      <c r="B1072" s="7">
        <v>0.5625</v>
      </c>
      <c r="C1072" s="3"/>
      <c r="D1072" s="3" t="s">
        <v>8</v>
      </c>
      <c r="E1072" s="3" t="str">
        <f>IF(C1072&lt;&gt;"",INDEX(ΣυνδΑθρ!$I$2:$I$96,MATCH(C1072,ΣυνδΑθρ!$A$2:$A$100,0),1),IF(D1072&lt;&gt;"",INDEX(Υλικά!$D$3:$D$140,MATCH(D1072,Υλικά!$B$3:$B$140,0),1),""))</f>
        <v>gr</v>
      </c>
      <c r="F1072" s="10">
        <f>IF(C1072&lt;&gt;"",MATCH($C1072,ΣυνδΑθρ!$A$2:$A$100,0),IF(D1072&lt;&gt;"",MATCH($D1072,Υλικά!$B$3:$B$130,0),0))</f>
        <v>3</v>
      </c>
      <c r="G1072" s="3">
        <v>4</v>
      </c>
      <c r="H1072" s="16">
        <f>IF($C1072&lt;&gt;"",$G1072*INDEX(ΣυνδΑθρ!$B$2:$B$96,$F1072,1)/INDEX(ΣυνδΑθρ!$J$2:$J$96,$F1072,1),IF($D1072&lt;&gt;"",$G1072*INDEX(Υλικά!$G$3:$G$130,$F1072,1)/INDEX(Υλικά!$E$3:$E$130,$F1072,1),0))</f>
        <v>0</v>
      </c>
      <c r="I1072" s="17">
        <f>IF($C1072&lt;&gt;"",$G1072*INDEX(ΣυνδΑθρ!$C$2:$C$100,$F1072,1)/INDEX(ΣυνδΑθρ!$J$2:$J$96,$F1072,1),IF($D1072&lt;&gt;"",$G1072*INDEX(Υλικά!$H$3:$H$130,$F1072,1)/INDEX(Υλικά!$E$3:$E$130,$F1072,1),0))</f>
        <v>0</v>
      </c>
      <c r="J1072" s="18">
        <f>IF($C1072&lt;&gt;"",$G1072*INDEX(ΣυνδΑθρ!$D$2:$D$96,$F1072,1)/INDEX(ΣυνδΑθρ!$J$2:$J$96,$F1072,1),IF($D1072&lt;&gt;"",$G1072*INDEX(Υλικά!$I$3:$I$130,$F1072,1)/INDEX(Υλικά!$E$3:$E$130,$F1072,1),0))</f>
        <v>3.7319999999999998</v>
      </c>
      <c r="K1072" s="16">
        <f>$H1072*Ref!$B$2</f>
        <v>0</v>
      </c>
      <c r="L1072" s="17">
        <f>$I1072*Ref!$B$3</f>
        <v>0</v>
      </c>
      <c r="M1072" s="18">
        <f>$J1072*Ref!$B$4</f>
        <v>33.588000000000001</v>
      </c>
      <c r="N1072" s="18">
        <f>IF($C1072&lt;&gt;"",0,IF($D1072&lt;&gt;"",$G1072*INDEX(Υλικά!$J$3:$J$130,$F1072,1)/INDEX(Υλικά!$E$3:$E$130,$F1072,1),0))</f>
        <v>0</v>
      </c>
      <c r="O1072" s="19">
        <f t="shared" si="18"/>
        <v>33.588000000000001</v>
      </c>
      <c r="P1072" s="3"/>
    </row>
    <row r="1073" spans="1:16" x14ac:dyDescent="0.35">
      <c r="A1073" s="15">
        <v>44280</v>
      </c>
      <c r="B1073" s="7">
        <v>0.5625</v>
      </c>
      <c r="C1073" s="3" t="s">
        <v>166</v>
      </c>
      <c r="D1073" s="3"/>
      <c r="E1073" s="3" t="str">
        <f>IF(C1073&lt;&gt;"",INDEX(ΣυνδΑθρ!$I$2:$I$96,MATCH(C1073,ΣυνδΑθρ!$A$2:$A$100,0),1),IF(D1073&lt;&gt;"",INDEX(Υλικά!$D$3:$D$140,MATCH(D1073,Υλικά!$B$3:$B$140,0),1),""))</f>
        <v>gr</v>
      </c>
      <c r="F1073" s="10">
        <f>IF(C1073&lt;&gt;"",MATCH($C1073,ΣυνδΑθρ!$A$2:$A$100,0),IF(D1073&lt;&gt;"",MATCH($D1073,Υλικά!$B$3:$B$130,0),0))</f>
        <v>19</v>
      </c>
      <c r="G1073" s="3">
        <v>50</v>
      </c>
      <c r="H1073" s="16">
        <f>IF($C1073&lt;&gt;"",$G1073*INDEX(ΣυνδΑθρ!$B$2:$B$96,$F1073,1)/INDEX(ΣυνδΑθρ!$J$2:$J$96,$F1073,1),IF($D1073&lt;&gt;"",$G1073*INDEX(Υλικά!$G$3:$G$130,$F1073,1)/INDEX(Υλικά!$E$3:$E$130,$F1073,1),0))</f>
        <v>3.6535714285714285</v>
      </c>
      <c r="I1073" s="17">
        <f>IF($C1073&lt;&gt;"",$G1073*INDEX(ΣυνδΑθρ!$C$2:$C$100,$F1073,1)/INDEX(ΣυνδΑθρ!$J$2:$J$96,$F1073,1),IF($D1073&lt;&gt;"",$G1073*INDEX(Υλικά!$H$3:$H$130,$F1073,1)/INDEX(Υλικά!$E$3:$E$130,$F1073,1),0))</f>
        <v>23.249999999999996</v>
      </c>
      <c r="J1073" s="18">
        <f>IF($C1073&lt;&gt;"",$G1073*INDEX(ΣυνδΑθρ!$D$2:$D$96,$F1073,1)/INDEX(ΣυνδΑθρ!$J$2:$J$96,$F1073,1),IF($D1073&lt;&gt;"",$G1073*INDEX(Υλικά!$I$3:$I$130,$F1073,1)/INDEX(Υλικά!$E$3:$E$130,$F1073,1),0))</f>
        <v>0.41785714285714293</v>
      </c>
      <c r="K1073" s="16">
        <f>$H1073*Ref!$B$2</f>
        <v>14.614285714285714</v>
      </c>
      <c r="L1073" s="17">
        <f>$I1073*Ref!$B$3</f>
        <v>92.999999999999986</v>
      </c>
      <c r="M1073" s="18">
        <f>$J1073*Ref!$B$4</f>
        <v>3.7607142857142861</v>
      </c>
      <c r="N1073" s="18">
        <f>IF($C1073&lt;&gt;"",0,IF($D1073&lt;&gt;"",$G1073*INDEX(Υλικά!$J$3:$J$130,$F1073,1)/INDEX(Υλικά!$E$3:$E$130,$F1073,1),0))</f>
        <v>0</v>
      </c>
      <c r="O1073" s="19">
        <f t="shared" si="18"/>
        <v>111.37499999999999</v>
      </c>
      <c r="P1073" s="3"/>
    </row>
    <row r="1074" spans="1:16" x14ac:dyDescent="0.35">
      <c r="A1074" s="15">
        <v>44280</v>
      </c>
      <c r="B1074" s="7">
        <v>0.625</v>
      </c>
      <c r="C1074" s="3" t="s">
        <v>216</v>
      </c>
      <c r="D1074" s="3"/>
      <c r="E1074" s="3" t="str">
        <f>IF(C1074&lt;&gt;"",INDEX(ΣυνδΑθρ!$I$2:$I$96,MATCH(C1074,ΣυνδΑθρ!$A$2:$A$100,0),1),IF(D1074&lt;&gt;"",INDEX(Υλικά!$D$3:$D$140,MATCH(D1074,Υλικά!$B$3:$B$140,0),1),""))</f>
        <v>gr</v>
      </c>
      <c r="F1074" s="10">
        <f>IF(C1074&lt;&gt;"",MATCH($C1074,ΣυνδΑθρ!$A$2:$A$100,0),IF(D1074&lt;&gt;"",MATCH($D1074,Υλικά!$B$3:$B$130,0),0))</f>
        <v>36</v>
      </c>
      <c r="G1074" s="3">
        <v>50</v>
      </c>
      <c r="H1074" s="16">
        <f>IF($C1074&lt;&gt;"",$G1074*INDEX(ΣυνδΑθρ!$B$2:$B$96,$F1074,1)/INDEX(ΣυνδΑθρ!$J$2:$J$96,$F1074,1),IF($D1074&lt;&gt;"",$G1074*INDEX(Υλικά!$G$3:$G$130,$F1074,1)/INDEX(Υλικά!$E$3:$E$130,$F1074,1),0))</f>
        <v>4.1926190476190479</v>
      </c>
      <c r="I1074" s="17">
        <f>IF($C1074&lt;&gt;"",$G1074*INDEX(ΣυνδΑθρ!$C$2:$C$100,$F1074,1)/INDEX(ΣυνδΑθρ!$J$2:$J$96,$F1074,1),IF($D1074&lt;&gt;"",$G1074*INDEX(Υλικά!$H$3:$H$130,$F1074,1)/INDEX(Υλικά!$E$3:$E$130,$F1074,1),0))</f>
        <v>18.843095238095241</v>
      </c>
      <c r="J1074" s="18">
        <f>IF($C1074&lt;&gt;"",$G1074*INDEX(ΣυνδΑθρ!$D$2:$D$96,$F1074,1)/INDEX(ΣυνδΑθρ!$J$2:$J$96,$F1074,1),IF($D1074&lt;&gt;"",$G1074*INDEX(Υλικά!$I$3:$I$130,$F1074,1)/INDEX(Υλικά!$E$3:$E$130,$F1074,1),0))</f>
        <v>4.2185714285714289</v>
      </c>
      <c r="K1074" s="16">
        <f>$H1074*Ref!$B$2</f>
        <v>16.770476190476192</v>
      </c>
      <c r="L1074" s="17">
        <f>$I1074*Ref!$B$3</f>
        <v>75.372380952380965</v>
      </c>
      <c r="M1074" s="18">
        <f>$J1074*Ref!$B$4</f>
        <v>37.967142857142861</v>
      </c>
      <c r="N1074" s="18">
        <f>IF($C1074&lt;&gt;"",0,IF($D1074&lt;&gt;"",$G1074*INDEX(Υλικά!$J$3:$J$130,$F1074,1)/INDEX(Υλικά!$E$3:$E$130,$F1074,1),0))</f>
        <v>0</v>
      </c>
      <c r="O1074" s="19">
        <f t="shared" si="18"/>
        <v>130.11000000000001</v>
      </c>
      <c r="P1074" s="3"/>
    </row>
    <row r="1075" spans="1:16" x14ac:dyDescent="0.35">
      <c r="A1075" s="15">
        <v>44280</v>
      </c>
      <c r="B1075" s="7">
        <v>0.83333333333333337</v>
      </c>
      <c r="C1075" s="3"/>
      <c r="D1075" s="3" t="s">
        <v>233</v>
      </c>
      <c r="E1075" s="3" t="str">
        <f>IF(C1075&lt;&gt;"",INDEX(ΣυνδΑθρ!$I$2:$I$96,MATCH(C1075,ΣυνδΑθρ!$A$2:$A$100,0),1),IF(D1075&lt;&gt;"",INDEX(Υλικά!$D$3:$D$140,MATCH(D1075,Υλικά!$B$3:$B$140,0),1),""))</f>
        <v>gr</v>
      </c>
      <c r="F1075" s="10">
        <f>IF(C1075&lt;&gt;"",MATCH($C1075,ΣυνδΑθρ!$A$2:$A$100,0),IF(D1075&lt;&gt;"",MATCH($D1075,Υλικά!$B$3:$B$130,0),0))</f>
        <v>107</v>
      </c>
      <c r="G1075" s="3">
        <v>20</v>
      </c>
      <c r="H1075" s="16">
        <f>IF($C1075&lt;&gt;"",$G1075*INDEX(ΣυνδΑθρ!$B$2:$B$96,$F1075,1)/INDEX(ΣυνδΑθρ!$J$2:$J$96,$F1075,1),IF($D1075&lt;&gt;"",$G1075*INDEX(Υλικά!$G$3:$G$130,$F1075,1)/INDEX(Υλικά!$E$3:$E$130,$F1075,1),0))</f>
        <v>4.42</v>
      </c>
      <c r="I1075" s="17">
        <f>IF($C1075&lt;&gt;"",$G1075*INDEX(ΣυνδΑθρ!$C$2:$C$100,$F1075,1)/INDEX(ΣυνδΑθρ!$J$2:$J$96,$F1075,1),IF($D1075&lt;&gt;"",$G1075*INDEX(Υλικά!$H$3:$H$130,$F1075,1)/INDEX(Υλικά!$E$3:$E$130,$F1075,1),0))</f>
        <v>4</v>
      </c>
      <c r="J1075" s="18">
        <f>IF($C1075&lt;&gt;"",$G1075*INDEX(ΣυνδΑθρ!$D$2:$D$96,$F1075,1)/INDEX(ΣυνδΑθρ!$J$2:$J$96,$F1075,1),IF($D1075&lt;&gt;"",$G1075*INDEX(Υλικά!$I$3:$I$130,$F1075,1)/INDEX(Υλικά!$E$3:$E$130,$F1075,1),0))</f>
        <v>10.56</v>
      </c>
      <c r="K1075" s="16">
        <f>$H1075*Ref!$B$2</f>
        <v>17.68</v>
      </c>
      <c r="L1075" s="17">
        <f>$I1075*Ref!$B$3</f>
        <v>16</v>
      </c>
      <c r="M1075" s="18">
        <f>$J1075*Ref!$B$4</f>
        <v>95.04</v>
      </c>
      <c r="N1075" s="18">
        <f>IF($C1075&lt;&gt;"",0,IF($D1075&lt;&gt;"",$G1075*INDEX(Υλικά!$J$3:$J$130,$F1075,1)/INDEX(Υλικά!$E$3:$E$130,$F1075,1),0))</f>
        <v>0</v>
      </c>
      <c r="O1075" s="19">
        <f t="shared" si="18"/>
        <v>128.72</v>
      </c>
      <c r="P1075" s="3"/>
    </row>
    <row r="1076" spans="1:16" x14ac:dyDescent="0.35">
      <c r="A1076" s="15">
        <v>44280</v>
      </c>
      <c r="B1076" s="7">
        <v>0.875</v>
      </c>
      <c r="C1076" s="3"/>
      <c r="D1076" s="3" t="s">
        <v>32</v>
      </c>
      <c r="E1076" s="3" t="str">
        <f>IF(C1076&lt;&gt;"",INDEX(ΣυνδΑθρ!$I$2:$I$96,MATCH(C1076,ΣυνδΑθρ!$A$2:$A$100,0),1),IF(D1076&lt;&gt;"",INDEX(Υλικά!$D$3:$D$140,MATCH(D1076,Υλικά!$B$3:$B$140,0),1),""))</f>
        <v>gr</v>
      </c>
      <c r="F1076" s="10">
        <f>IF(C1076&lt;&gt;"",MATCH($C1076,ΣυνδΑθρ!$A$2:$A$100,0),IF(D1076&lt;&gt;"",MATCH($D1076,Υλικά!$B$3:$B$130,0),0))</f>
        <v>14</v>
      </c>
      <c r="G1076" s="3">
        <v>200</v>
      </c>
      <c r="H1076" s="16">
        <f>IF($C1076&lt;&gt;"",$G1076*INDEX(ΣυνδΑθρ!$B$2:$B$96,$F1076,1)/INDEX(ΣυνδΑθρ!$J$2:$J$96,$F1076,1),IF($D1076&lt;&gt;"",$G1076*INDEX(Υλικά!$G$3:$G$130,$F1076,1)/INDEX(Υλικά!$E$3:$E$130,$F1076,1),0))</f>
        <v>16</v>
      </c>
      <c r="I1076" s="17">
        <f>IF($C1076&lt;&gt;"",$G1076*INDEX(ΣυνδΑθρ!$C$2:$C$100,$F1076,1)/INDEX(ΣυνδΑθρ!$J$2:$J$96,$F1076,1),IF($D1076&lt;&gt;"",$G1076*INDEX(Υλικά!$H$3:$H$130,$F1076,1)/INDEX(Υλικά!$E$3:$E$130,$F1076,1),0))</f>
        <v>8</v>
      </c>
      <c r="J1076" s="18">
        <f>IF($C1076&lt;&gt;"",$G1076*INDEX(ΣυνδΑθρ!$D$2:$D$96,$F1076,1)/INDEX(ΣυνδΑθρ!$J$2:$J$96,$F1076,1),IF($D1076&lt;&gt;"",$G1076*INDEX(Υλικά!$I$3:$I$130,$F1076,1)/INDEX(Υλικά!$E$3:$E$130,$F1076,1),0))</f>
        <v>4</v>
      </c>
      <c r="K1076" s="16">
        <f>$H1076*Ref!$B$2</f>
        <v>64</v>
      </c>
      <c r="L1076" s="17">
        <f>$I1076*Ref!$B$3</f>
        <v>32</v>
      </c>
      <c r="M1076" s="18">
        <f>$J1076*Ref!$B$4</f>
        <v>36</v>
      </c>
      <c r="N1076" s="18">
        <f>IF($C1076&lt;&gt;"",0,IF($D1076&lt;&gt;"",$G1076*INDEX(Υλικά!$J$3:$J$130,$F1076,1)/INDEX(Υλικά!$E$3:$E$130,$F1076,1),0))</f>
        <v>0</v>
      </c>
      <c r="O1076" s="19">
        <f t="shared" si="18"/>
        <v>132</v>
      </c>
      <c r="P1076" s="3"/>
    </row>
    <row r="1077" spans="1:16" x14ac:dyDescent="0.35">
      <c r="A1077" s="15">
        <v>44280</v>
      </c>
      <c r="B1077" s="7">
        <v>0.875</v>
      </c>
      <c r="C1077" s="3"/>
      <c r="D1077" s="3" t="s">
        <v>187</v>
      </c>
      <c r="E1077" s="3" t="str">
        <f>IF(C1077&lt;&gt;"",INDEX(ΣυνδΑθρ!$I$2:$I$96,MATCH(C1077,ΣυνδΑθρ!$A$2:$A$100,0),1),IF(D1077&lt;&gt;"",INDEX(Υλικά!$D$3:$D$140,MATCH(D1077,Υλικά!$B$3:$B$140,0),1),""))</f>
        <v>gr</v>
      </c>
      <c r="F1077" s="10">
        <f>IF(C1077&lt;&gt;"",MATCH($C1077,ΣυνδΑθρ!$A$2:$A$100,0),IF(D1077&lt;&gt;"",MATCH($D1077,Υλικά!$B$3:$B$130,0),0))</f>
        <v>84</v>
      </c>
      <c r="G1077" s="3">
        <v>130</v>
      </c>
      <c r="H1077" s="16">
        <f>IF($C1077&lt;&gt;"",$G1077*INDEX(ΣυνδΑθρ!$B$2:$B$96,$F1077,1)/INDEX(ΣυνδΑθρ!$J$2:$J$96,$F1077,1),IF($D1077&lt;&gt;"",$G1077*INDEX(Υλικά!$G$3:$G$130,$F1077,1)/INDEX(Υλικά!$E$3:$E$130,$F1077,1),0))</f>
        <v>0.91</v>
      </c>
      <c r="I1077" s="17">
        <f>IF($C1077&lt;&gt;"",$G1077*INDEX(ΣυνδΑθρ!$C$2:$C$100,$F1077,1)/INDEX(ΣυνδΑθρ!$J$2:$J$96,$F1077,1),IF($D1077&lt;&gt;"",$G1077*INDEX(Υλικά!$H$3:$H$130,$F1077,1)/INDEX(Υλικά!$E$3:$E$130,$F1077,1),0))</f>
        <v>15.6</v>
      </c>
      <c r="J1077" s="18">
        <f>IF($C1077&lt;&gt;"",$G1077*INDEX(ΣυνδΑθρ!$D$2:$D$96,$F1077,1)/INDEX(ΣυνδΑθρ!$J$2:$J$96,$F1077,1),IF($D1077&lt;&gt;"",$G1077*INDEX(Υλικά!$I$3:$I$130,$F1077,1)/INDEX(Υλικά!$E$3:$E$130,$F1077,1),0))</f>
        <v>0.26</v>
      </c>
      <c r="K1077" s="16">
        <f>$H1077*Ref!$B$2</f>
        <v>3.64</v>
      </c>
      <c r="L1077" s="17">
        <f>$I1077*Ref!$B$3</f>
        <v>62.4</v>
      </c>
      <c r="M1077" s="18">
        <f>$J1077*Ref!$B$4</f>
        <v>2.34</v>
      </c>
      <c r="N1077" s="18">
        <f>IF($C1077&lt;&gt;"",0,IF($D1077&lt;&gt;"",$G1077*INDEX(Υλικά!$J$3:$J$130,$F1077,1)/INDEX(Υλικά!$E$3:$E$130,$F1077,1),0))</f>
        <v>0</v>
      </c>
      <c r="O1077" s="19">
        <f t="shared" si="18"/>
        <v>68.38</v>
      </c>
      <c r="P1077" s="3"/>
    </row>
    <row r="1078" spans="1:16" x14ac:dyDescent="0.35">
      <c r="A1078" s="15">
        <v>44280</v>
      </c>
      <c r="B1078" s="7">
        <v>0.875</v>
      </c>
      <c r="C1078" s="3"/>
      <c r="D1078" s="3" t="s">
        <v>155</v>
      </c>
      <c r="E1078" s="3" t="str">
        <f>IF(C1078&lt;&gt;"",INDEX(ΣυνδΑθρ!$I$2:$I$96,MATCH(C1078,ΣυνδΑθρ!$A$2:$A$100,0),1),IF(D1078&lt;&gt;"",INDEX(Υλικά!$D$3:$D$140,MATCH(D1078,Υλικά!$B$3:$B$140,0),1),""))</f>
        <v>gr</v>
      </c>
      <c r="F1078" s="10">
        <f>IF(C1078&lt;&gt;"",MATCH($C1078,ΣυνδΑθρ!$A$2:$A$100,0),IF(D1078&lt;&gt;"",MATCH($D1078,Υλικά!$B$3:$B$130,0),0))</f>
        <v>63</v>
      </c>
      <c r="G1078" s="3">
        <v>100</v>
      </c>
      <c r="H1078" s="16">
        <f>IF($C1078&lt;&gt;"",$G1078*INDEX(ΣυνδΑθρ!$B$2:$B$96,$F1078,1)/INDEX(ΣυνδΑθρ!$J$2:$J$96,$F1078,1),IF($D1078&lt;&gt;"",$G1078*INDEX(Υλικά!$G$3:$G$130,$F1078,1)/INDEX(Υλικά!$E$3:$E$130,$F1078,1),0))</f>
        <v>1.1000000000000001</v>
      </c>
      <c r="I1078" s="17">
        <f>IF($C1078&lt;&gt;"",$G1078*INDEX(ΣυνδΑθρ!$C$2:$C$100,$F1078,1)/INDEX(ΣυνδΑθρ!$J$2:$J$96,$F1078,1),IF($D1078&lt;&gt;"",$G1078*INDEX(Υλικά!$H$3:$H$130,$F1078,1)/INDEX(Υλικά!$E$3:$E$130,$F1078,1),0))</f>
        <v>22.8</v>
      </c>
      <c r="J1078" s="18">
        <f>IF($C1078&lt;&gt;"",$G1078*INDEX(ΣυνδΑθρ!$D$2:$D$96,$F1078,1)/INDEX(ΣυνδΑθρ!$J$2:$J$96,$F1078,1),IF($D1078&lt;&gt;"",$G1078*INDEX(Υλικά!$I$3:$I$130,$F1078,1)/INDEX(Υλικά!$E$3:$E$130,$F1078,1),0))</f>
        <v>0.3</v>
      </c>
      <c r="K1078" s="16">
        <f>$H1078*Ref!$B$2</f>
        <v>4.4000000000000004</v>
      </c>
      <c r="L1078" s="17">
        <f>$I1078*Ref!$B$3</f>
        <v>91.2</v>
      </c>
      <c r="M1078" s="18">
        <f>$J1078*Ref!$B$4</f>
        <v>2.6999999999999997</v>
      </c>
      <c r="N1078" s="18">
        <f>IF($C1078&lt;&gt;"",0,IF($D1078&lt;&gt;"",$G1078*INDEX(Υλικά!$J$3:$J$130,$F1078,1)/INDEX(Υλικά!$E$3:$E$130,$F1078,1),0))</f>
        <v>0</v>
      </c>
      <c r="O1078" s="19">
        <f t="shared" si="18"/>
        <v>98.300000000000011</v>
      </c>
      <c r="P1078" s="3"/>
    </row>
    <row r="1079" spans="1:16" x14ac:dyDescent="0.35">
      <c r="A1079" s="15">
        <v>44280</v>
      </c>
      <c r="B1079" s="7">
        <v>0.875</v>
      </c>
      <c r="C1079" s="3"/>
      <c r="D1079" s="3" t="s">
        <v>154</v>
      </c>
      <c r="E1079" s="3" t="str">
        <f>IF(C1079&lt;&gt;"",INDEX(ΣυνδΑθρ!$I$2:$I$96,MATCH(C1079,ΣυνδΑθρ!$A$2:$A$100,0),1),IF(D1079&lt;&gt;"",INDEX(Υλικά!$D$3:$D$140,MATCH(D1079,Υλικά!$B$3:$B$140,0),1),""))</f>
        <v>gr</v>
      </c>
      <c r="F1079" s="10">
        <f>IF(C1079&lt;&gt;"",MATCH($C1079,ΣυνδΑθρ!$A$2:$A$100,0),IF(D1079&lt;&gt;"",MATCH($D1079,Υλικά!$B$3:$B$130,0),0))</f>
        <v>62</v>
      </c>
      <c r="G1079" s="3">
        <v>10</v>
      </c>
      <c r="H1079" s="16">
        <f>IF($C1079&lt;&gt;"",$G1079*INDEX(ΣυνδΑθρ!$B$2:$B$96,$F1079,1)/INDEX(ΣυνδΑθρ!$J$2:$J$96,$F1079,1),IF($D1079&lt;&gt;"",$G1079*INDEX(Υλικά!$G$3:$G$130,$F1079,1)/INDEX(Υλικά!$E$3:$E$130,$F1079,1),0))</f>
        <v>1.1000000000000001</v>
      </c>
      <c r="I1079" s="17">
        <f>IF($C1079&lt;&gt;"",$G1079*INDEX(ΣυνδΑθρ!$C$2:$C$100,$F1079,1)/INDEX(ΣυνδΑθρ!$J$2:$J$96,$F1079,1),IF($D1079&lt;&gt;"",$G1079*INDEX(Υλικά!$H$3:$H$130,$F1079,1)/INDEX(Υλικά!$E$3:$E$130,$F1079,1),0))</f>
        <v>6</v>
      </c>
      <c r="J1079" s="18">
        <f>IF($C1079&lt;&gt;"",$G1079*INDEX(ΣυνδΑθρ!$D$2:$D$96,$F1079,1)/INDEX(ΣυνδΑθρ!$J$2:$J$96,$F1079,1),IF($D1079&lt;&gt;"",$G1079*INDEX(Υλικά!$I$3:$I$130,$F1079,1)/INDEX(Υλικά!$E$3:$E$130,$F1079,1),0))</f>
        <v>0.8</v>
      </c>
      <c r="K1079" s="16">
        <f>$H1079*Ref!$B$2</f>
        <v>4.4000000000000004</v>
      </c>
      <c r="L1079" s="17">
        <f>$I1079*Ref!$B$3</f>
        <v>24</v>
      </c>
      <c r="M1079" s="18">
        <f>$J1079*Ref!$B$4</f>
        <v>7.2</v>
      </c>
      <c r="N1079" s="18">
        <f>IF($C1079&lt;&gt;"",0,IF($D1079&lt;&gt;"",$G1079*INDEX(Υλικά!$J$3:$J$130,$F1079,1)/INDEX(Υλικά!$E$3:$E$130,$F1079,1),0))</f>
        <v>0</v>
      </c>
      <c r="O1079" s="19">
        <f t="shared" si="18"/>
        <v>35.6</v>
      </c>
      <c r="P1079" s="3"/>
    </row>
    <row r="1080" spans="1:16" x14ac:dyDescent="0.35">
      <c r="A1080" s="15">
        <v>44280</v>
      </c>
      <c r="B1080" s="7">
        <v>0.875</v>
      </c>
      <c r="C1080" s="3"/>
      <c r="D1080" s="3" t="s">
        <v>180</v>
      </c>
      <c r="E1080" s="3" t="str">
        <f>IF(C1080&lt;&gt;"",INDEX(ΣυνδΑθρ!$I$2:$I$96,MATCH(C1080,ΣυνδΑθρ!$A$2:$A$100,0),1),IF(D1080&lt;&gt;"",INDEX(Υλικά!$D$3:$D$140,MATCH(D1080,Υλικά!$B$3:$B$140,0),1),""))</f>
        <v>gr</v>
      </c>
      <c r="F1080" s="10">
        <f>IF(C1080&lt;&gt;"",MATCH($C1080,ΣυνδΑθρ!$A$2:$A$100,0),IF(D1080&lt;&gt;"",MATCH($D1080,Υλικά!$B$3:$B$130,0),0))</f>
        <v>79</v>
      </c>
      <c r="G1080" s="3">
        <v>10</v>
      </c>
      <c r="H1080" s="16">
        <f>IF($C1080&lt;&gt;"",$G1080*INDEX(ΣυνδΑθρ!$B$2:$B$96,$F1080,1)/INDEX(ΣυνδΑθρ!$J$2:$J$96,$F1080,1),IF($D1080&lt;&gt;"",$G1080*INDEX(Υλικά!$G$3:$G$130,$F1080,1)/INDEX(Υλικά!$E$3:$E$130,$F1080,1),0))</f>
        <v>3.07</v>
      </c>
      <c r="I1080" s="17">
        <f>IF($C1080&lt;&gt;"",$G1080*INDEX(ΣυνδΑθρ!$C$2:$C$100,$F1080,1)/INDEX(ΣυνδΑθρ!$J$2:$J$96,$F1080,1),IF($D1080&lt;&gt;"",$G1080*INDEX(Υλικά!$H$3:$H$130,$F1080,1)/INDEX(Υλικά!$E$3:$E$130,$F1080,1),0))</f>
        <v>0.67</v>
      </c>
      <c r="J1080" s="18">
        <f>IF($C1080&lt;&gt;"",$G1080*INDEX(ΣυνδΑθρ!$D$2:$D$96,$F1080,1)/INDEX(ΣυνδΑθρ!$J$2:$J$96,$F1080,1),IF($D1080&lt;&gt;"",$G1080*INDEX(Υλικά!$I$3:$I$130,$F1080,1)/INDEX(Υλικά!$E$3:$E$130,$F1080,1),0))</f>
        <v>4.7</v>
      </c>
      <c r="K1080" s="16">
        <f>$H1080*Ref!$B$2</f>
        <v>12.28</v>
      </c>
      <c r="L1080" s="17">
        <f>$I1080*Ref!$B$3</f>
        <v>2.68</v>
      </c>
      <c r="M1080" s="18">
        <f>$J1080*Ref!$B$4</f>
        <v>42.300000000000004</v>
      </c>
      <c r="N1080" s="18">
        <f>IF($C1080&lt;&gt;"",0,IF($D1080&lt;&gt;"",$G1080*INDEX(Υλικά!$J$3:$J$130,$F1080,1)/INDEX(Υλικά!$E$3:$E$130,$F1080,1),0))</f>
        <v>0</v>
      </c>
      <c r="O1080" s="19">
        <f t="shared" si="18"/>
        <v>57.260000000000005</v>
      </c>
      <c r="P1080" s="3"/>
    </row>
    <row r="1081" spans="1:16" x14ac:dyDescent="0.35">
      <c r="A1081" s="15">
        <v>44281</v>
      </c>
      <c r="B1081" s="7">
        <v>0.35416666666666669</v>
      </c>
      <c r="C1081" s="3" t="s">
        <v>166</v>
      </c>
      <c r="D1081" s="3"/>
      <c r="E1081" s="3" t="str">
        <f>IF(C1081&lt;&gt;"",INDEX(ΣυνδΑθρ!$I$2:$I$96,MATCH(C1081,ΣυνδΑθρ!$A$2:$A$100,0),1),IF(D1081&lt;&gt;"",INDEX(Υλικά!$D$3:$D$140,MATCH(D1081,Υλικά!$B$3:$B$140,0),1),""))</f>
        <v>gr</v>
      </c>
      <c r="F1081" s="10">
        <f>IF(C1081&lt;&gt;"",MATCH($C1081,ΣυνδΑθρ!$A$2:$A$100,0),IF(D1081&lt;&gt;"",MATCH($D1081,Υλικά!$B$3:$B$130,0),0))</f>
        <v>19</v>
      </c>
      <c r="G1081" s="3">
        <v>100</v>
      </c>
      <c r="H1081" s="16">
        <f>IF($C1081&lt;&gt;"",$G1081*INDEX(ΣυνδΑθρ!$B$2:$B$96,$F1081,1)/INDEX(ΣυνδΑθρ!$J$2:$J$96,$F1081,1),IF($D1081&lt;&gt;"",$G1081*INDEX(Υλικά!$G$3:$G$130,$F1081,1)/INDEX(Υλικά!$E$3:$E$130,$F1081,1),0))</f>
        <v>7.3071428571428569</v>
      </c>
      <c r="I1081" s="17">
        <f>IF($C1081&lt;&gt;"",$G1081*INDEX(ΣυνδΑθρ!$C$2:$C$100,$F1081,1)/INDEX(ΣυνδΑθρ!$J$2:$J$96,$F1081,1),IF($D1081&lt;&gt;"",$G1081*INDEX(Υλικά!$H$3:$H$130,$F1081,1)/INDEX(Υλικά!$E$3:$E$130,$F1081,1),0))</f>
        <v>46.499999999999993</v>
      </c>
      <c r="J1081" s="18">
        <f>IF($C1081&lt;&gt;"",$G1081*INDEX(ΣυνδΑθρ!$D$2:$D$96,$F1081,1)/INDEX(ΣυνδΑθρ!$J$2:$J$96,$F1081,1),IF($D1081&lt;&gt;"",$G1081*INDEX(Υλικά!$I$3:$I$130,$F1081,1)/INDEX(Υλικά!$E$3:$E$130,$F1081,1),0))</f>
        <v>0.83571428571428585</v>
      </c>
      <c r="K1081" s="16">
        <f>$H1081*Ref!$B$2</f>
        <v>29.228571428571428</v>
      </c>
      <c r="L1081" s="17">
        <f>$I1081*Ref!$B$3</f>
        <v>185.99999999999997</v>
      </c>
      <c r="M1081" s="18">
        <f>$J1081*Ref!$B$4</f>
        <v>7.5214285714285722</v>
      </c>
      <c r="N1081" s="18">
        <f>IF($C1081&lt;&gt;"",0,IF($D1081&lt;&gt;"",$G1081*INDEX(Υλικά!$J$3:$J$130,$F1081,1)/INDEX(Υλικά!$E$3:$E$130,$F1081,1),0))</f>
        <v>0</v>
      </c>
      <c r="O1081" s="19">
        <f t="shared" si="18"/>
        <v>222.74999999999997</v>
      </c>
      <c r="P1081" s="3"/>
    </row>
    <row r="1082" spans="1:16" x14ac:dyDescent="0.35">
      <c r="A1082" s="15">
        <v>44281</v>
      </c>
      <c r="B1082" s="7">
        <v>0.35416666666666669</v>
      </c>
      <c r="C1082" s="3"/>
      <c r="D1082" s="3" t="s">
        <v>58</v>
      </c>
      <c r="E1082" s="3" t="str">
        <f>IF(C1082&lt;&gt;"",INDEX(ΣυνδΑθρ!$I$2:$I$96,MATCH(C1082,ΣυνδΑθρ!$A$2:$A$100,0),1),IF(D1082&lt;&gt;"",INDEX(Υλικά!$D$3:$D$140,MATCH(D1082,Υλικά!$B$3:$B$140,0),1),""))</f>
        <v>gr</v>
      </c>
      <c r="F1082" s="10">
        <f>IF(C1082&lt;&gt;"",MATCH($C1082,ΣυνδΑθρ!$A$2:$A$100,0),IF(D1082&lt;&gt;"",MATCH($D1082,Υλικά!$B$3:$B$130,0),0))</f>
        <v>12</v>
      </c>
      <c r="G1082" s="3">
        <v>250</v>
      </c>
      <c r="H1082" s="16">
        <f>IF($C1082&lt;&gt;"",$G1082*INDEX(ΣυνδΑθρ!$B$2:$B$96,$F1082,1)/INDEX(ΣυνδΑθρ!$J$2:$J$96,$F1082,1),IF($D1082&lt;&gt;"",$G1082*INDEX(Υλικά!$G$3:$G$130,$F1082,1)/INDEX(Υλικά!$E$3:$E$130,$F1082,1),0))</f>
        <v>8.25</v>
      </c>
      <c r="I1082" s="17">
        <f>IF($C1082&lt;&gt;"",$G1082*INDEX(ΣυνδΑθρ!$C$2:$C$100,$F1082,1)/INDEX(ΣυνδΑθρ!$J$2:$J$96,$F1082,1),IF($D1082&lt;&gt;"",$G1082*INDEX(Υλικά!$H$3:$H$130,$F1082,1)/INDEX(Υλικά!$E$3:$E$130,$F1082,1),0))</f>
        <v>11.75</v>
      </c>
      <c r="J1082" s="18">
        <f>IF($C1082&lt;&gt;"",$G1082*INDEX(ΣυνδΑθρ!$D$2:$D$96,$F1082,1)/INDEX(ΣυνδΑθρ!$J$2:$J$96,$F1082,1),IF($D1082&lt;&gt;"",$G1082*INDEX(Υλικά!$I$3:$I$130,$F1082,1)/INDEX(Υλικά!$E$3:$E$130,$F1082,1),0))</f>
        <v>3.75</v>
      </c>
      <c r="K1082" s="16">
        <f>$H1082*Ref!$B$2</f>
        <v>33</v>
      </c>
      <c r="L1082" s="17">
        <f>$I1082*Ref!$B$3</f>
        <v>47</v>
      </c>
      <c r="M1082" s="18">
        <f>$J1082*Ref!$B$4</f>
        <v>33.75</v>
      </c>
      <c r="N1082" s="18">
        <f>IF($C1082&lt;&gt;"",0,IF($D1082&lt;&gt;"",$G1082*INDEX(Υλικά!$J$3:$J$130,$F1082,1)/INDEX(Υλικά!$E$3:$E$130,$F1082,1),0))</f>
        <v>0</v>
      </c>
      <c r="O1082" s="19">
        <f t="shared" si="18"/>
        <v>113.75</v>
      </c>
      <c r="P1082" s="3"/>
    </row>
    <row r="1083" spans="1:16" x14ac:dyDescent="0.35">
      <c r="A1083" s="15">
        <v>44281</v>
      </c>
      <c r="B1083" s="7">
        <v>0.35416666666666669</v>
      </c>
      <c r="C1083" s="3"/>
      <c r="D1083" s="3" t="s">
        <v>229</v>
      </c>
      <c r="E1083" s="3" t="str">
        <f>IF(C1083&lt;&gt;"",INDEX(ΣυνδΑθρ!$I$2:$I$96,MATCH(C1083,ΣυνδΑθρ!$A$2:$A$100,0),1),IF(D1083&lt;&gt;"",INDEX(Υλικά!$D$3:$D$140,MATCH(D1083,Υλικά!$B$3:$B$140,0),1),""))</f>
        <v>gr</v>
      </c>
      <c r="F1083" s="10">
        <f>IF(C1083&lt;&gt;"",MATCH($C1083,ΣυνδΑθρ!$A$2:$A$100,0),IF(D1083&lt;&gt;"",MATCH($D1083,Υλικά!$B$3:$B$130,0),0))</f>
        <v>104</v>
      </c>
      <c r="G1083" s="3">
        <v>80</v>
      </c>
      <c r="H1083" s="16">
        <f>IF($C1083&lt;&gt;"",$G1083*INDEX(ΣυνδΑθρ!$B$2:$B$96,$F1083,1)/INDEX(ΣυνδΑθρ!$J$2:$J$96,$F1083,1),IF($D1083&lt;&gt;"",$G1083*INDEX(Υλικά!$G$3:$G$130,$F1083,1)/INDEX(Υλικά!$E$3:$E$130,$F1083,1),0))</f>
        <v>16.8</v>
      </c>
      <c r="I1083" s="17">
        <f>IF($C1083&lt;&gt;"",$G1083*INDEX(ΣυνδΑθρ!$C$2:$C$100,$F1083,1)/INDEX(ΣυνδΑθρ!$J$2:$J$96,$F1083,1),IF($D1083&lt;&gt;"",$G1083*INDEX(Υλικά!$H$3:$H$130,$F1083,1)/INDEX(Υλικά!$E$3:$E$130,$F1083,1),0))</f>
        <v>0.8</v>
      </c>
      <c r="J1083" s="18">
        <f>IF($C1083&lt;&gt;"",$G1083*INDEX(ΣυνδΑθρ!$D$2:$D$96,$F1083,1)/INDEX(ΣυνδΑθρ!$J$2:$J$96,$F1083,1),IF($D1083&lt;&gt;"",$G1083*INDEX(Υλικά!$I$3:$I$130,$F1083,1)/INDEX(Υλικά!$E$3:$E$130,$F1083,1),0))</f>
        <v>1.6</v>
      </c>
      <c r="K1083" s="16">
        <f>$H1083*Ref!$B$2</f>
        <v>67.2</v>
      </c>
      <c r="L1083" s="17">
        <f>$I1083*Ref!$B$3</f>
        <v>3.2</v>
      </c>
      <c r="M1083" s="18">
        <f>$J1083*Ref!$B$4</f>
        <v>14.4</v>
      </c>
      <c r="N1083" s="18">
        <f>IF($C1083&lt;&gt;"",0,IF($D1083&lt;&gt;"",$G1083*INDEX(Υλικά!$J$3:$J$130,$F1083,1)/INDEX(Υλικά!$E$3:$E$130,$F1083,1),0))</f>
        <v>0</v>
      </c>
      <c r="O1083" s="19">
        <f t="shared" si="18"/>
        <v>84.800000000000011</v>
      </c>
      <c r="P1083" s="3"/>
    </row>
    <row r="1084" spans="1:16" x14ac:dyDescent="0.35">
      <c r="A1084" s="15">
        <v>44281</v>
      </c>
      <c r="B1084" s="7">
        <v>0.5625</v>
      </c>
      <c r="C1084" s="3" t="s">
        <v>215</v>
      </c>
      <c r="D1084" s="3"/>
      <c r="E1084" s="3" t="str">
        <f>IF(C1084&lt;&gt;"",INDEX(ΣυνδΑθρ!$I$2:$I$96,MATCH(C1084,ΣυνδΑθρ!$A$2:$A$100,0),1),IF(D1084&lt;&gt;"",INDEX(Υλικά!$D$3:$D$140,MATCH(D1084,Υλικά!$B$3:$B$140,0),1),""))</f>
        <v>gr</v>
      </c>
      <c r="F1084" s="10">
        <f>IF(C1084&lt;&gt;"",MATCH($C1084,ΣυνδΑθρ!$A$2:$A$100,0),IF(D1084&lt;&gt;"",MATCH($D1084,Υλικά!$B$3:$B$130,0),0))</f>
        <v>35</v>
      </c>
      <c r="G1084" s="3">
        <v>300</v>
      </c>
      <c r="H1084" s="16">
        <f>IF($C1084&lt;&gt;"",$G1084*INDEX(ΣυνδΑθρ!$B$2:$B$96,$F1084,1)/INDEX(ΣυνδΑθρ!$J$2:$J$96,$F1084,1),IF($D1084&lt;&gt;"",$G1084*INDEX(Υλικά!$G$3:$G$130,$F1084,1)/INDEX(Υλικά!$E$3:$E$130,$F1084,1),0))</f>
        <v>17.72</v>
      </c>
      <c r="I1084" s="17">
        <f>IF($C1084&lt;&gt;"",$G1084*INDEX(ΣυνδΑθρ!$C$2:$C$100,$F1084,1)/INDEX(ΣυνδΑθρ!$J$2:$J$96,$F1084,1),IF($D1084&lt;&gt;"",$G1084*INDEX(Υλικά!$H$3:$H$130,$F1084,1)/INDEX(Υλικά!$E$3:$E$130,$F1084,1),0))</f>
        <v>43.86</v>
      </c>
      <c r="J1084" s="18">
        <f>IF($C1084&lt;&gt;"",$G1084*INDEX(ΣυνδΑθρ!$D$2:$D$96,$F1084,1)/INDEX(ΣυνδΑθρ!$J$2:$J$96,$F1084,1),IF($D1084&lt;&gt;"",$G1084*INDEX(Υλικά!$I$3:$I$130,$F1084,1)/INDEX(Υλικά!$E$3:$E$130,$F1084,1),0))</f>
        <v>3.6589999999999994</v>
      </c>
      <c r="K1084" s="16">
        <f>$H1084*Ref!$B$2</f>
        <v>70.88</v>
      </c>
      <c r="L1084" s="17">
        <f>$I1084*Ref!$B$3</f>
        <v>175.44</v>
      </c>
      <c r="M1084" s="18">
        <f>$J1084*Ref!$B$4</f>
        <v>32.930999999999997</v>
      </c>
      <c r="N1084" s="18">
        <f>IF($C1084&lt;&gt;"",0,IF($D1084&lt;&gt;"",$G1084*INDEX(Υλικά!$J$3:$J$130,$F1084,1)/INDEX(Υλικά!$E$3:$E$130,$F1084,1),0))</f>
        <v>0</v>
      </c>
      <c r="O1084" s="19">
        <f t="shared" si="18"/>
        <v>279.25099999999998</v>
      </c>
      <c r="P1084" s="3"/>
    </row>
    <row r="1085" spans="1:16" x14ac:dyDescent="0.35">
      <c r="A1085" s="15">
        <v>44281</v>
      </c>
      <c r="B1085" s="7">
        <v>0.5625</v>
      </c>
      <c r="C1085" s="3"/>
      <c r="D1085" s="3" t="s">
        <v>44</v>
      </c>
      <c r="E1085" s="3" t="str">
        <f>IF(C1085&lt;&gt;"",INDEX(ΣυνδΑθρ!$I$2:$I$96,MATCH(C1085,ΣυνδΑθρ!$A$2:$A$100,0),1),IF(D1085&lt;&gt;"",INDEX(Υλικά!$D$3:$D$140,MATCH(D1085,Υλικά!$B$3:$B$140,0),1),""))</f>
        <v>pc</v>
      </c>
      <c r="F1085" s="10">
        <f>IF(C1085&lt;&gt;"",MATCH($C1085,ΣυνδΑθρ!$A$2:$A$100,0),IF(D1085&lt;&gt;"",MATCH($D1085,Υλικά!$B$3:$B$130,0),0))</f>
        <v>18</v>
      </c>
      <c r="G1085" s="3">
        <v>10</v>
      </c>
      <c r="H1085" s="16">
        <f>IF($C1085&lt;&gt;"",$G1085*INDEX(ΣυνδΑθρ!$B$2:$B$96,$F1085,1)/INDEX(ΣυνδΑθρ!$J$2:$J$96,$F1085,1),IF($D1085&lt;&gt;"",$G1085*INDEX(Υλικά!$G$3:$G$130,$F1085,1)/INDEX(Υλικά!$E$3:$E$130,$F1085,1),0))</f>
        <v>0.4</v>
      </c>
      <c r="I1085" s="17">
        <f>IF($C1085&lt;&gt;"",$G1085*INDEX(ΣυνδΑθρ!$C$2:$C$100,$F1085,1)/INDEX(ΣυνδΑθρ!$J$2:$J$96,$F1085,1),IF($D1085&lt;&gt;"",$G1085*INDEX(Υλικά!$H$3:$H$130,$F1085,1)/INDEX(Υλικά!$E$3:$E$130,$F1085,1),0))</f>
        <v>2.8</v>
      </c>
      <c r="J1085" s="18">
        <f>IF($C1085&lt;&gt;"",$G1085*INDEX(ΣυνδΑθρ!$D$2:$D$96,$F1085,1)/INDEX(ΣυνδΑθρ!$J$2:$J$96,$F1085,1),IF($D1085&lt;&gt;"",$G1085*INDEX(Υλικά!$I$3:$I$130,$F1085,1)/INDEX(Υλικά!$E$3:$E$130,$F1085,1),0))</f>
        <v>4.7</v>
      </c>
      <c r="K1085" s="16">
        <f>$H1085*Ref!$B$2</f>
        <v>1.6</v>
      </c>
      <c r="L1085" s="17">
        <f>$I1085*Ref!$B$3</f>
        <v>11.2</v>
      </c>
      <c r="M1085" s="18">
        <f>$J1085*Ref!$B$4</f>
        <v>42.300000000000004</v>
      </c>
      <c r="N1085" s="18">
        <f>IF($C1085&lt;&gt;"",0,IF($D1085&lt;&gt;"",$G1085*INDEX(Υλικά!$J$3:$J$130,$F1085,1)/INDEX(Υλικά!$E$3:$E$130,$F1085,1),0))</f>
        <v>0</v>
      </c>
      <c r="O1085" s="19">
        <f t="shared" si="18"/>
        <v>55.1</v>
      </c>
      <c r="P1085" s="3"/>
    </row>
    <row r="1086" spans="1:16" x14ac:dyDescent="0.35">
      <c r="A1086" s="15">
        <v>44281</v>
      </c>
      <c r="B1086" s="7">
        <v>0.51041666666666663</v>
      </c>
      <c r="C1086" s="3" t="s">
        <v>166</v>
      </c>
      <c r="D1086" s="3"/>
      <c r="E1086" s="3" t="str">
        <f>IF(C1086&lt;&gt;"",INDEX(ΣυνδΑθρ!$I$2:$I$96,MATCH(C1086,ΣυνδΑθρ!$A$2:$A$100,0),1),IF(D1086&lt;&gt;"",INDEX(Υλικά!$D$3:$D$140,MATCH(D1086,Υλικά!$B$3:$B$140,0),1),""))</f>
        <v>gr</v>
      </c>
      <c r="F1086" s="10">
        <f>IF(C1086&lt;&gt;"",MATCH($C1086,ΣυνδΑθρ!$A$2:$A$100,0),IF(D1086&lt;&gt;"",MATCH($D1086,Υλικά!$B$3:$B$130,0),0))</f>
        <v>19</v>
      </c>
      <c r="G1086" s="3">
        <v>30</v>
      </c>
      <c r="H1086" s="16">
        <f>IF($C1086&lt;&gt;"",$G1086*INDEX(ΣυνδΑθρ!$B$2:$B$96,$F1086,1)/INDEX(ΣυνδΑθρ!$J$2:$J$96,$F1086,1),IF($D1086&lt;&gt;"",$G1086*INDEX(Υλικά!$G$3:$G$130,$F1086,1)/INDEX(Υλικά!$E$3:$E$130,$F1086,1),0))</f>
        <v>2.1921428571428572</v>
      </c>
      <c r="I1086" s="17">
        <f>IF($C1086&lt;&gt;"",$G1086*INDEX(ΣυνδΑθρ!$C$2:$C$100,$F1086,1)/INDEX(ΣυνδΑθρ!$J$2:$J$96,$F1086,1),IF($D1086&lt;&gt;"",$G1086*INDEX(Υλικά!$H$3:$H$130,$F1086,1)/INDEX(Υλικά!$E$3:$E$130,$F1086,1),0))</f>
        <v>13.949999999999998</v>
      </c>
      <c r="J1086" s="18">
        <f>IF($C1086&lt;&gt;"",$G1086*INDEX(ΣυνδΑθρ!$D$2:$D$96,$F1086,1)/INDEX(ΣυνδΑθρ!$J$2:$J$96,$F1086,1),IF($D1086&lt;&gt;"",$G1086*INDEX(Υλικά!$I$3:$I$130,$F1086,1)/INDEX(Υλικά!$E$3:$E$130,$F1086,1),0))</f>
        <v>0.25071428571428572</v>
      </c>
      <c r="K1086" s="16">
        <f>$H1086*Ref!$B$2</f>
        <v>8.7685714285714287</v>
      </c>
      <c r="L1086" s="17">
        <f>$I1086*Ref!$B$3</f>
        <v>55.79999999999999</v>
      </c>
      <c r="M1086" s="18">
        <f>$J1086*Ref!$B$4</f>
        <v>2.2564285714285717</v>
      </c>
      <c r="N1086" s="18">
        <f>IF($C1086&lt;&gt;"",0,IF($D1086&lt;&gt;"",$G1086*INDEX(Υλικά!$J$3:$J$130,$F1086,1)/INDEX(Υλικά!$E$3:$E$130,$F1086,1),0))</f>
        <v>0</v>
      </c>
      <c r="O1086" s="19">
        <f t="shared" si="18"/>
        <v>66.824999999999989</v>
      </c>
      <c r="P1086" s="3"/>
    </row>
    <row r="1087" spans="1:16" x14ac:dyDescent="0.35">
      <c r="A1087" s="15">
        <v>44281</v>
      </c>
      <c r="B1087" s="7">
        <v>0.51041666666666663</v>
      </c>
      <c r="C1087" s="3"/>
      <c r="D1087" s="3" t="s">
        <v>225</v>
      </c>
      <c r="E1087" s="3" t="str">
        <f>IF(C1087&lt;&gt;"",INDEX(ΣυνδΑθρ!$I$2:$I$96,MATCH(C1087,ΣυνδΑθρ!$A$2:$A$100,0),1),IF(D1087&lt;&gt;"",INDEX(Υλικά!$D$3:$D$140,MATCH(D1087,Υλικά!$B$3:$B$140,0),1),""))</f>
        <v>slc</v>
      </c>
      <c r="F1087" s="10">
        <f>IF(C1087&lt;&gt;"",MATCH($C1087,ΣυνδΑθρ!$A$2:$A$100,0),IF(D1087&lt;&gt;"",MATCH($D1087,Υλικά!$B$3:$B$130,0),0))</f>
        <v>102</v>
      </c>
      <c r="G1087" s="3">
        <v>1</v>
      </c>
      <c r="H1087" s="16">
        <f>IF($C1087&lt;&gt;"",$G1087*INDEX(ΣυνδΑθρ!$B$2:$B$96,$F1087,1)/INDEX(ΣυνδΑθρ!$J$2:$J$96,$F1087,1),IF($D1087&lt;&gt;"",$G1087*INDEX(Υλικά!$G$3:$G$130,$F1087,1)/INDEX(Υλικά!$E$3:$E$130,$F1087,1),0))</f>
        <v>7.3</v>
      </c>
      <c r="I1087" s="17">
        <f>IF($C1087&lt;&gt;"",$G1087*INDEX(ΣυνδΑθρ!$C$2:$C$100,$F1087,1)/INDEX(ΣυνδΑθρ!$J$2:$J$96,$F1087,1),IF($D1087&lt;&gt;"",$G1087*INDEX(Υλικά!$H$3:$H$130,$F1087,1)/INDEX(Υλικά!$E$3:$E$130,$F1087,1),0))</f>
        <v>0</v>
      </c>
      <c r="J1087" s="18">
        <f>IF($C1087&lt;&gt;"",$G1087*INDEX(ΣυνδΑθρ!$D$2:$D$96,$F1087,1)/INDEX(ΣυνδΑθρ!$J$2:$J$96,$F1087,1),IF($D1087&lt;&gt;"",$G1087*INDEX(Υλικά!$I$3:$I$130,$F1087,1)/INDEX(Υλικά!$E$3:$E$130,$F1087,1),0))</f>
        <v>1.1000000000000001</v>
      </c>
      <c r="K1087" s="16">
        <f>$H1087*Ref!$B$2</f>
        <v>29.2</v>
      </c>
      <c r="L1087" s="17">
        <f>$I1087*Ref!$B$3</f>
        <v>0</v>
      </c>
      <c r="M1087" s="18">
        <f>$J1087*Ref!$B$4</f>
        <v>9.9</v>
      </c>
      <c r="N1087" s="18">
        <f>IF($C1087&lt;&gt;"",0,IF($D1087&lt;&gt;"",$G1087*INDEX(Υλικά!$J$3:$J$130,$F1087,1)/INDEX(Υλικά!$E$3:$E$130,$F1087,1),0))</f>
        <v>0</v>
      </c>
      <c r="O1087" s="19">
        <f t="shared" si="18"/>
        <v>39.1</v>
      </c>
      <c r="P1087" s="3"/>
    </row>
    <row r="1088" spans="1:16" x14ac:dyDescent="0.35">
      <c r="A1088" s="15">
        <v>44281</v>
      </c>
      <c r="B1088" s="7">
        <v>0.5625</v>
      </c>
      <c r="C1088" s="3"/>
      <c r="D1088" s="3" t="s">
        <v>63</v>
      </c>
      <c r="E1088" s="3" t="str">
        <f>IF(C1088&lt;&gt;"",INDEX(ΣυνδΑθρ!$I$2:$I$96,MATCH(C1088,ΣυνδΑθρ!$A$2:$A$100,0),1),IF(D1088&lt;&gt;"",INDEX(Υλικά!$D$3:$D$140,MATCH(D1088,Υλικά!$B$3:$B$140,0),1),""))</f>
        <v>pc</v>
      </c>
      <c r="F1088" s="10">
        <f>IF(C1088&lt;&gt;"",MATCH($C1088,ΣυνδΑθρ!$A$2:$A$100,0),IF(D1088&lt;&gt;"",MATCH($D1088,Υλικά!$B$3:$B$130,0),0))</f>
        <v>23</v>
      </c>
      <c r="G1088" s="3">
        <v>0.8</v>
      </c>
      <c r="H1088" s="16">
        <f>IF($C1088&lt;&gt;"",$G1088*INDEX(ΣυνδΑθρ!$B$2:$B$96,$F1088,1)/INDEX(ΣυνδΑθρ!$J$2:$J$96,$F1088,1),IF($D1088&lt;&gt;"",$G1088*INDEX(Υλικά!$G$3:$G$130,$F1088,1)/INDEX(Υλικά!$E$3:$E$130,$F1088,1),0))</f>
        <v>37.6</v>
      </c>
      <c r="I1088" s="17">
        <f>IF($C1088&lt;&gt;"",$G1088*INDEX(ΣυνδΑθρ!$C$2:$C$100,$F1088,1)/INDEX(ΣυνδΑθρ!$J$2:$J$96,$F1088,1),IF($D1088&lt;&gt;"",$G1088*INDEX(Υλικά!$H$3:$H$130,$F1088,1)/INDEX(Υλικά!$E$3:$E$130,$F1088,1),0))</f>
        <v>0</v>
      </c>
      <c r="J1088" s="18">
        <f>IF($C1088&lt;&gt;"",$G1088*INDEX(ΣυνδΑθρ!$D$2:$D$96,$F1088,1)/INDEX(ΣυνδΑθρ!$J$2:$J$96,$F1088,1),IF($D1088&lt;&gt;"",$G1088*INDEX(Υλικά!$I$3:$I$130,$F1088,1)/INDEX(Υλικά!$E$3:$E$130,$F1088,1),0))</f>
        <v>0.96</v>
      </c>
      <c r="K1088" s="16">
        <f>$H1088*Ref!$B$2</f>
        <v>150.4</v>
      </c>
      <c r="L1088" s="17">
        <f>$I1088*Ref!$B$3</f>
        <v>0</v>
      </c>
      <c r="M1088" s="18">
        <f>$J1088*Ref!$B$4</f>
        <v>8.64</v>
      </c>
      <c r="N1088" s="18">
        <f>IF($C1088&lt;&gt;"",0,IF($D1088&lt;&gt;"",$G1088*INDEX(Υλικά!$J$3:$J$130,$F1088,1)/INDEX(Υλικά!$E$3:$E$130,$F1088,1),0))</f>
        <v>0</v>
      </c>
      <c r="O1088" s="19">
        <f t="shared" si="18"/>
        <v>159.04000000000002</v>
      </c>
      <c r="P1088" s="3"/>
    </row>
    <row r="1089" spans="1:16" x14ac:dyDescent="0.35">
      <c r="A1089" s="15">
        <v>44281</v>
      </c>
      <c r="B1089" s="7">
        <v>0.625</v>
      </c>
      <c r="C1089" s="3" t="s">
        <v>216</v>
      </c>
      <c r="D1089" s="3"/>
      <c r="E1089" s="3" t="str">
        <f>IF(C1089&lt;&gt;"",INDEX(ΣυνδΑθρ!$I$2:$I$96,MATCH(C1089,ΣυνδΑθρ!$A$2:$A$100,0),1),IF(D1089&lt;&gt;"",INDEX(Υλικά!$D$3:$D$140,MATCH(D1089,Υλικά!$B$3:$B$140,0),1),""))</f>
        <v>gr</v>
      </c>
      <c r="F1089" s="10">
        <f>IF(C1089&lt;&gt;"",MATCH($C1089,ΣυνδΑθρ!$A$2:$A$100,0),IF(D1089&lt;&gt;"",MATCH($D1089,Υλικά!$B$3:$B$130,0),0))</f>
        <v>36</v>
      </c>
      <c r="G1089" s="3">
        <v>40</v>
      </c>
      <c r="H1089" s="16">
        <f>IF($C1089&lt;&gt;"",$G1089*INDEX(ΣυνδΑθρ!$B$2:$B$96,$F1089,1)/INDEX(ΣυνδΑθρ!$J$2:$J$96,$F1089,1),IF($D1089&lt;&gt;"",$G1089*INDEX(Υλικά!$G$3:$G$130,$F1089,1)/INDEX(Υλικά!$E$3:$E$130,$F1089,1),0))</f>
        <v>3.3540952380952382</v>
      </c>
      <c r="I1089" s="17">
        <f>IF($C1089&lt;&gt;"",$G1089*INDEX(ΣυνδΑθρ!$C$2:$C$100,$F1089,1)/INDEX(ΣυνδΑθρ!$J$2:$J$96,$F1089,1),IF($D1089&lt;&gt;"",$G1089*INDEX(Υλικά!$H$3:$H$130,$F1089,1)/INDEX(Υλικά!$E$3:$E$130,$F1089,1),0))</f>
        <v>15.074476190476192</v>
      </c>
      <c r="J1089" s="18">
        <f>IF($C1089&lt;&gt;"",$G1089*INDEX(ΣυνδΑθρ!$D$2:$D$96,$F1089,1)/INDEX(ΣυνδΑθρ!$J$2:$J$96,$F1089,1),IF($D1089&lt;&gt;"",$G1089*INDEX(Υλικά!$I$3:$I$130,$F1089,1)/INDEX(Υλικά!$E$3:$E$130,$F1089,1),0))</f>
        <v>3.374857142857143</v>
      </c>
      <c r="K1089" s="16">
        <f>$H1089*Ref!$B$2</f>
        <v>13.416380952380953</v>
      </c>
      <c r="L1089" s="17">
        <f>$I1089*Ref!$B$3</f>
        <v>60.297904761904768</v>
      </c>
      <c r="M1089" s="18">
        <f>$J1089*Ref!$B$4</f>
        <v>30.373714285714286</v>
      </c>
      <c r="N1089" s="18">
        <f>IF($C1089&lt;&gt;"",0,IF($D1089&lt;&gt;"",$G1089*INDEX(Υλικά!$J$3:$J$130,$F1089,1)/INDEX(Υλικά!$E$3:$E$130,$F1089,1),0))</f>
        <v>0</v>
      </c>
      <c r="O1089" s="19">
        <f t="shared" si="18"/>
        <v>104.08800000000001</v>
      </c>
      <c r="P1089" s="3"/>
    </row>
    <row r="1090" spans="1:16" x14ac:dyDescent="0.35">
      <c r="A1090" s="15">
        <v>44281</v>
      </c>
      <c r="B1090" s="7">
        <v>0.79166666666666663</v>
      </c>
      <c r="C1090" s="3"/>
      <c r="D1090" s="3" t="s">
        <v>233</v>
      </c>
      <c r="E1090" s="3" t="str">
        <f>IF(C1090&lt;&gt;"",INDEX(ΣυνδΑθρ!$I$2:$I$96,MATCH(C1090,ΣυνδΑθρ!$A$2:$A$100,0),1),IF(D1090&lt;&gt;"",INDEX(Υλικά!$D$3:$D$140,MATCH(D1090,Υλικά!$B$3:$B$140,0),1),""))</f>
        <v>gr</v>
      </c>
      <c r="F1090" s="10">
        <f>IF(C1090&lt;&gt;"",MATCH($C1090,ΣυνδΑθρ!$A$2:$A$100,0),IF(D1090&lt;&gt;"",MATCH($D1090,Υλικά!$B$3:$B$130,0),0))</f>
        <v>107</v>
      </c>
      <c r="G1090" s="3">
        <v>40</v>
      </c>
      <c r="H1090" s="16">
        <f>IF($C1090&lt;&gt;"",$G1090*INDEX(ΣυνδΑθρ!$B$2:$B$96,$F1090,1)/INDEX(ΣυνδΑθρ!$J$2:$J$96,$F1090,1),IF($D1090&lt;&gt;"",$G1090*INDEX(Υλικά!$G$3:$G$130,$F1090,1)/INDEX(Υλικά!$E$3:$E$130,$F1090,1),0))</f>
        <v>8.84</v>
      </c>
      <c r="I1090" s="17">
        <f>IF($C1090&lt;&gt;"",$G1090*INDEX(ΣυνδΑθρ!$C$2:$C$100,$F1090,1)/INDEX(ΣυνδΑθρ!$J$2:$J$96,$F1090,1),IF($D1090&lt;&gt;"",$G1090*INDEX(Υλικά!$H$3:$H$130,$F1090,1)/INDEX(Υλικά!$E$3:$E$130,$F1090,1),0))</f>
        <v>8</v>
      </c>
      <c r="J1090" s="18">
        <f>IF($C1090&lt;&gt;"",$G1090*INDEX(ΣυνδΑθρ!$D$2:$D$96,$F1090,1)/INDEX(ΣυνδΑθρ!$J$2:$J$96,$F1090,1),IF($D1090&lt;&gt;"",$G1090*INDEX(Υλικά!$I$3:$I$130,$F1090,1)/INDEX(Υλικά!$E$3:$E$130,$F1090,1),0))</f>
        <v>21.12</v>
      </c>
      <c r="K1090" s="16">
        <f>$H1090*Ref!$B$2</f>
        <v>35.36</v>
      </c>
      <c r="L1090" s="17">
        <f>$I1090*Ref!$B$3</f>
        <v>32</v>
      </c>
      <c r="M1090" s="18">
        <f>$J1090*Ref!$B$4</f>
        <v>190.08</v>
      </c>
      <c r="N1090" s="18">
        <f>IF($C1090&lt;&gt;"",0,IF($D1090&lt;&gt;"",$G1090*INDEX(Υλικά!$J$3:$J$130,$F1090,1)/INDEX(Υλικά!$E$3:$E$130,$F1090,1),0))</f>
        <v>0</v>
      </c>
      <c r="O1090" s="19">
        <f t="shared" si="18"/>
        <v>257.44</v>
      </c>
      <c r="P1090" s="3"/>
    </row>
    <row r="1091" spans="1:16" x14ac:dyDescent="0.35">
      <c r="A1091" s="15">
        <v>44281</v>
      </c>
      <c r="B1091" s="7">
        <v>0.875</v>
      </c>
      <c r="C1091" s="3"/>
      <c r="D1091" s="3" t="s">
        <v>32</v>
      </c>
      <c r="E1091" s="3" t="str">
        <f>IF(C1091&lt;&gt;"",INDEX(ΣυνδΑθρ!$I$2:$I$96,MATCH(C1091,ΣυνδΑθρ!$A$2:$A$100,0),1),IF(D1091&lt;&gt;"",INDEX(Υλικά!$D$3:$D$140,MATCH(D1091,Υλικά!$B$3:$B$140,0),1),""))</f>
        <v>gr</v>
      </c>
      <c r="F1091" s="10">
        <f>IF(C1091&lt;&gt;"",MATCH($C1091,ΣυνδΑθρ!$A$2:$A$100,0),IF(D1091&lt;&gt;"",MATCH($D1091,Υλικά!$B$3:$B$130,0),0))</f>
        <v>14</v>
      </c>
      <c r="G1091" s="3">
        <v>200</v>
      </c>
      <c r="H1091" s="16">
        <f>IF($C1091&lt;&gt;"",$G1091*INDEX(ΣυνδΑθρ!$B$2:$B$96,$F1091,1)/INDEX(ΣυνδΑθρ!$J$2:$J$96,$F1091,1),IF($D1091&lt;&gt;"",$G1091*INDEX(Υλικά!$G$3:$G$130,$F1091,1)/INDEX(Υλικά!$E$3:$E$130,$F1091,1),0))</f>
        <v>16</v>
      </c>
      <c r="I1091" s="17">
        <f>IF($C1091&lt;&gt;"",$G1091*INDEX(ΣυνδΑθρ!$C$2:$C$100,$F1091,1)/INDEX(ΣυνδΑθρ!$J$2:$J$96,$F1091,1),IF($D1091&lt;&gt;"",$G1091*INDEX(Υλικά!$H$3:$H$130,$F1091,1)/INDEX(Υλικά!$E$3:$E$130,$F1091,1),0))</f>
        <v>8</v>
      </c>
      <c r="J1091" s="18">
        <f>IF($C1091&lt;&gt;"",$G1091*INDEX(ΣυνδΑθρ!$D$2:$D$96,$F1091,1)/INDEX(ΣυνδΑθρ!$J$2:$J$96,$F1091,1),IF($D1091&lt;&gt;"",$G1091*INDEX(Υλικά!$I$3:$I$130,$F1091,1)/INDEX(Υλικά!$E$3:$E$130,$F1091,1),0))</f>
        <v>4</v>
      </c>
      <c r="K1091" s="16">
        <f>$H1091*Ref!$B$2</f>
        <v>64</v>
      </c>
      <c r="L1091" s="17">
        <f>$I1091*Ref!$B$3</f>
        <v>32</v>
      </c>
      <c r="M1091" s="18">
        <f>$J1091*Ref!$B$4</f>
        <v>36</v>
      </c>
      <c r="N1091" s="18">
        <f>IF($C1091&lt;&gt;"",0,IF($D1091&lt;&gt;"",$G1091*INDEX(Υλικά!$J$3:$J$130,$F1091,1)/INDEX(Υλικά!$E$3:$E$130,$F1091,1),0))</f>
        <v>0</v>
      </c>
      <c r="O1091" s="19">
        <f t="shared" si="18"/>
        <v>132</v>
      </c>
      <c r="P1091" s="3"/>
    </row>
    <row r="1092" spans="1:16" x14ac:dyDescent="0.35">
      <c r="A1092" s="15">
        <v>44281</v>
      </c>
      <c r="B1092" s="7">
        <v>0.875</v>
      </c>
      <c r="C1092" s="3"/>
      <c r="D1092" s="3" t="s">
        <v>187</v>
      </c>
      <c r="E1092" s="3" t="str">
        <f>IF(C1092&lt;&gt;"",INDEX(ΣυνδΑθρ!$I$2:$I$96,MATCH(C1092,ΣυνδΑθρ!$A$2:$A$100,0),1),IF(D1092&lt;&gt;"",INDEX(Υλικά!$D$3:$D$140,MATCH(D1092,Υλικά!$B$3:$B$140,0),1),""))</f>
        <v>gr</v>
      </c>
      <c r="F1092" s="10">
        <f>IF(C1092&lt;&gt;"",MATCH($C1092,ΣυνδΑθρ!$A$2:$A$100,0),IF(D1092&lt;&gt;"",MATCH($D1092,Υλικά!$B$3:$B$130,0),0))</f>
        <v>84</v>
      </c>
      <c r="G1092" s="3">
        <v>130</v>
      </c>
      <c r="H1092" s="16">
        <f>IF($C1092&lt;&gt;"",$G1092*INDEX(ΣυνδΑθρ!$B$2:$B$96,$F1092,1)/INDEX(ΣυνδΑθρ!$J$2:$J$96,$F1092,1),IF($D1092&lt;&gt;"",$G1092*INDEX(Υλικά!$G$3:$G$130,$F1092,1)/INDEX(Υλικά!$E$3:$E$130,$F1092,1),0))</f>
        <v>0.91</v>
      </c>
      <c r="I1092" s="17">
        <f>IF($C1092&lt;&gt;"",$G1092*INDEX(ΣυνδΑθρ!$C$2:$C$100,$F1092,1)/INDEX(ΣυνδΑθρ!$J$2:$J$96,$F1092,1),IF($D1092&lt;&gt;"",$G1092*INDEX(Υλικά!$H$3:$H$130,$F1092,1)/INDEX(Υλικά!$E$3:$E$130,$F1092,1),0))</f>
        <v>15.6</v>
      </c>
      <c r="J1092" s="18">
        <f>IF($C1092&lt;&gt;"",$G1092*INDEX(ΣυνδΑθρ!$D$2:$D$96,$F1092,1)/INDEX(ΣυνδΑθρ!$J$2:$J$96,$F1092,1),IF($D1092&lt;&gt;"",$G1092*INDEX(Υλικά!$I$3:$I$130,$F1092,1)/INDEX(Υλικά!$E$3:$E$130,$F1092,1),0))</f>
        <v>0.26</v>
      </c>
      <c r="K1092" s="16">
        <f>$H1092*Ref!$B$2</f>
        <v>3.64</v>
      </c>
      <c r="L1092" s="17">
        <f>$I1092*Ref!$B$3</f>
        <v>62.4</v>
      </c>
      <c r="M1092" s="18">
        <f>$J1092*Ref!$B$4</f>
        <v>2.34</v>
      </c>
      <c r="N1092" s="18">
        <f>IF($C1092&lt;&gt;"",0,IF($D1092&lt;&gt;"",$G1092*INDEX(Υλικά!$J$3:$J$130,$F1092,1)/INDEX(Υλικά!$E$3:$E$130,$F1092,1),0))</f>
        <v>0</v>
      </c>
      <c r="O1092" s="19">
        <f t="shared" si="18"/>
        <v>68.38</v>
      </c>
      <c r="P1092" s="3"/>
    </row>
    <row r="1093" spans="1:16" x14ac:dyDescent="0.35">
      <c r="A1093" s="15">
        <v>44281</v>
      </c>
      <c r="B1093" s="7">
        <v>0.875</v>
      </c>
      <c r="C1093" s="3"/>
      <c r="D1093" s="3" t="s">
        <v>155</v>
      </c>
      <c r="E1093" s="3" t="str">
        <f>IF(C1093&lt;&gt;"",INDEX(ΣυνδΑθρ!$I$2:$I$96,MATCH(C1093,ΣυνδΑθρ!$A$2:$A$100,0),1),IF(D1093&lt;&gt;"",INDEX(Υλικά!$D$3:$D$140,MATCH(D1093,Υλικά!$B$3:$B$140,0),1),""))</f>
        <v>gr</v>
      </c>
      <c r="F1093" s="10">
        <f>IF(C1093&lt;&gt;"",MATCH($C1093,ΣυνδΑθρ!$A$2:$A$100,0),IF(D1093&lt;&gt;"",MATCH($D1093,Υλικά!$B$3:$B$130,0),0))</f>
        <v>63</v>
      </c>
      <c r="G1093" s="3">
        <v>100</v>
      </c>
      <c r="H1093" s="16">
        <f>IF($C1093&lt;&gt;"",$G1093*INDEX(ΣυνδΑθρ!$B$2:$B$96,$F1093,1)/INDEX(ΣυνδΑθρ!$J$2:$J$96,$F1093,1),IF($D1093&lt;&gt;"",$G1093*INDEX(Υλικά!$G$3:$G$130,$F1093,1)/INDEX(Υλικά!$E$3:$E$130,$F1093,1),0))</f>
        <v>1.1000000000000001</v>
      </c>
      <c r="I1093" s="17">
        <f>IF($C1093&lt;&gt;"",$G1093*INDEX(ΣυνδΑθρ!$C$2:$C$100,$F1093,1)/INDEX(ΣυνδΑθρ!$J$2:$J$96,$F1093,1),IF($D1093&lt;&gt;"",$G1093*INDEX(Υλικά!$H$3:$H$130,$F1093,1)/INDEX(Υλικά!$E$3:$E$130,$F1093,1),0))</f>
        <v>22.8</v>
      </c>
      <c r="J1093" s="18">
        <f>IF($C1093&lt;&gt;"",$G1093*INDEX(ΣυνδΑθρ!$D$2:$D$96,$F1093,1)/INDEX(ΣυνδΑθρ!$J$2:$J$96,$F1093,1),IF($D1093&lt;&gt;"",$G1093*INDEX(Υλικά!$I$3:$I$130,$F1093,1)/INDEX(Υλικά!$E$3:$E$130,$F1093,1),0))</f>
        <v>0.3</v>
      </c>
      <c r="K1093" s="16">
        <f>$H1093*Ref!$B$2</f>
        <v>4.4000000000000004</v>
      </c>
      <c r="L1093" s="17">
        <f>$I1093*Ref!$B$3</f>
        <v>91.2</v>
      </c>
      <c r="M1093" s="18">
        <f>$J1093*Ref!$B$4</f>
        <v>2.6999999999999997</v>
      </c>
      <c r="N1093" s="18">
        <f>IF($C1093&lt;&gt;"",0,IF($D1093&lt;&gt;"",$G1093*INDEX(Υλικά!$J$3:$J$130,$F1093,1)/INDEX(Υλικά!$E$3:$E$130,$F1093,1),0))</f>
        <v>0</v>
      </c>
      <c r="O1093" s="19">
        <f t="shared" si="18"/>
        <v>98.300000000000011</v>
      </c>
      <c r="P1093" s="3"/>
    </row>
    <row r="1094" spans="1:16" x14ac:dyDescent="0.35">
      <c r="A1094" s="15">
        <v>44281</v>
      </c>
      <c r="B1094" s="7">
        <v>0.875</v>
      </c>
      <c r="C1094" s="3"/>
      <c r="D1094" s="3" t="s">
        <v>154</v>
      </c>
      <c r="E1094" s="3" t="str">
        <f>IF(C1094&lt;&gt;"",INDEX(ΣυνδΑθρ!$I$2:$I$96,MATCH(C1094,ΣυνδΑθρ!$A$2:$A$100,0),1),IF(D1094&lt;&gt;"",INDEX(Υλικά!$D$3:$D$140,MATCH(D1094,Υλικά!$B$3:$B$140,0),1),""))</f>
        <v>gr</v>
      </c>
      <c r="F1094" s="10">
        <f>IF(C1094&lt;&gt;"",MATCH($C1094,ΣυνδΑθρ!$A$2:$A$100,0),IF(D1094&lt;&gt;"",MATCH($D1094,Υλικά!$B$3:$B$130,0),0))</f>
        <v>62</v>
      </c>
      <c r="G1094" s="3">
        <v>10</v>
      </c>
      <c r="H1094" s="16">
        <f>IF($C1094&lt;&gt;"",$G1094*INDEX(ΣυνδΑθρ!$B$2:$B$96,$F1094,1)/INDEX(ΣυνδΑθρ!$J$2:$J$96,$F1094,1),IF($D1094&lt;&gt;"",$G1094*INDEX(Υλικά!$G$3:$G$130,$F1094,1)/INDEX(Υλικά!$E$3:$E$130,$F1094,1),0))</f>
        <v>1.1000000000000001</v>
      </c>
      <c r="I1094" s="17">
        <f>IF($C1094&lt;&gt;"",$G1094*INDEX(ΣυνδΑθρ!$C$2:$C$100,$F1094,1)/INDEX(ΣυνδΑθρ!$J$2:$J$96,$F1094,1),IF($D1094&lt;&gt;"",$G1094*INDEX(Υλικά!$H$3:$H$130,$F1094,1)/INDEX(Υλικά!$E$3:$E$130,$F1094,1),0))</f>
        <v>6</v>
      </c>
      <c r="J1094" s="18">
        <f>IF($C1094&lt;&gt;"",$G1094*INDEX(ΣυνδΑθρ!$D$2:$D$96,$F1094,1)/INDEX(ΣυνδΑθρ!$J$2:$J$96,$F1094,1),IF($D1094&lt;&gt;"",$G1094*INDEX(Υλικά!$I$3:$I$130,$F1094,1)/INDEX(Υλικά!$E$3:$E$130,$F1094,1),0))</f>
        <v>0.8</v>
      </c>
      <c r="K1094" s="16">
        <f>$H1094*Ref!$B$2</f>
        <v>4.4000000000000004</v>
      </c>
      <c r="L1094" s="17">
        <f>$I1094*Ref!$B$3</f>
        <v>24</v>
      </c>
      <c r="M1094" s="18">
        <f>$J1094*Ref!$B$4</f>
        <v>7.2</v>
      </c>
      <c r="N1094" s="18">
        <f>IF($C1094&lt;&gt;"",0,IF($D1094&lt;&gt;"",$G1094*INDEX(Υλικά!$J$3:$J$130,$F1094,1)/INDEX(Υλικά!$E$3:$E$130,$F1094,1),0))</f>
        <v>0</v>
      </c>
      <c r="O1094" s="19">
        <f t="shared" si="18"/>
        <v>35.6</v>
      </c>
      <c r="P1094" s="3"/>
    </row>
    <row r="1095" spans="1:16" x14ac:dyDescent="0.35">
      <c r="A1095" s="15">
        <v>44281</v>
      </c>
      <c r="B1095" s="7">
        <v>0.875</v>
      </c>
      <c r="C1095" s="3"/>
      <c r="D1095" s="3" t="s">
        <v>180</v>
      </c>
      <c r="E1095" s="3" t="str">
        <f>IF(C1095&lt;&gt;"",INDEX(ΣυνδΑθρ!$I$2:$I$96,MATCH(C1095,ΣυνδΑθρ!$A$2:$A$100,0),1),IF(D1095&lt;&gt;"",INDEX(Υλικά!$D$3:$D$140,MATCH(D1095,Υλικά!$B$3:$B$140,0),1),""))</f>
        <v>gr</v>
      </c>
      <c r="F1095" s="10">
        <f>IF(C1095&lt;&gt;"",MATCH($C1095,ΣυνδΑθρ!$A$2:$A$100,0),IF(D1095&lt;&gt;"",MATCH($D1095,Υλικά!$B$3:$B$130,0),0))</f>
        <v>79</v>
      </c>
      <c r="G1095" s="3">
        <v>20</v>
      </c>
      <c r="H1095" s="16">
        <f>IF($C1095&lt;&gt;"",$G1095*INDEX(ΣυνδΑθρ!$B$2:$B$96,$F1095,1)/INDEX(ΣυνδΑθρ!$J$2:$J$96,$F1095,1),IF($D1095&lt;&gt;"",$G1095*INDEX(Υλικά!$G$3:$G$130,$F1095,1)/INDEX(Υλικά!$E$3:$E$130,$F1095,1),0))</f>
        <v>6.14</v>
      </c>
      <c r="I1095" s="17">
        <f>IF($C1095&lt;&gt;"",$G1095*INDEX(ΣυνδΑθρ!$C$2:$C$100,$F1095,1)/INDEX(ΣυνδΑθρ!$J$2:$J$96,$F1095,1),IF($D1095&lt;&gt;"",$G1095*INDEX(Υλικά!$H$3:$H$130,$F1095,1)/INDEX(Υλικά!$E$3:$E$130,$F1095,1),0))</f>
        <v>1.34</v>
      </c>
      <c r="J1095" s="18">
        <f>IF($C1095&lt;&gt;"",$G1095*INDEX(ΣυνδΑθρ!$D$2:$D$96,$F1095,1)/INDEX(ΣυνδΑθρ!$J$2:$J$96,$F1095,1),IF($D1095&lt;&gt;"",$G1095*INDEX(Υλικά!$I$3:$I$130,$F1095,1)/INDEX(Υλικά!$E$3:$E$130,$F1095,1),0))</f>
        <v>9.4</v>
      </c>
      <c r="K1095" s="16">
        <f>$H1095*Ref!$B$2</f>
        <v>24.56</v>
      </c>
      <c r="L1095" s="17">
        <f>$I1095*Ref!$B$3</f>
        <v>5.36</v>
      </c>
      <c r="M1095" s="18">
        <f>$J1095*Ref!$B$4</f>
        <v>84.600000000000009</v>
      </c>
      <c r="N1095" s="18">
        <f>IF($C1095&lt;&gt;"",0,IF($D1095&lt;&gt;"",$G1095*INDEX(Υλικά!$J$3:$J$130,$F1095,1)/INDEX(Υλικά!$E$3:$E$130,$F1095,1),0))</f>
        <v>0</v>
      </c>
      <c r="O1095" s="19">
        <f t="shared" si="18"/>
        <v>114.52000000000001</v>
      </c>
      <c r="P1095" s="3"/>
    </row>
    <row r="1096" spans="1:16" x14ac:dyDescent="0.35">
      <c r="A1096" s="15">
        <v>44282</v>
      </c>
      <c r="B1096" s="7">
        <v>0.39583333333333331</v>
      </c>
      <c r="C1096" s="3"/>
      <c r="D1096" s="3" t="s">
        <v>58</v>
      </c>
      <c r="E1096" s="3" t="str">
        <f>IF(C1096&lt;&gt;"",INDEX(ΣυνδΑθρ!$I$2:$I$96,MATCH(C1096,ΣυνδΑθρ!$A$2:$A$100,0),1),IF(D1096&lt;&gt;"",INDEX(Υλικά!$D$3:$D$140,MATCH(D1096,Υλικά!$B$3:$B$140,0),1),""))</f>
        <v>gr</v>
      </c>
      <c r="F1096" s="10">
        <f>IF(C1096&lt;&gt;"",MATCH($C1096,ΣυνδΑθρ!$A$2:$A$100,0),IF(D1096&lt;&gt;"",MATCH($D1096,Υλικά!$B$3:$B$130,0),0))</f>
        <v>12</v>
      </c>
      <c r="G1096" s="3">
        <v>180</v>
      </c>
      <c r="H1096" s="16">
        <f>IF($C1096&lt;&gt;"",$G1096*INDEX(ΣυνδΑθρ!$B$2:$B$96,$F1096,1)/INDEX(ΣυνδΑθρ!$J$2:$J$96,$F1096,1),IF($D1096&lt;&gt;"",$G1096*INDEX(Υλικά!$G$3:$G$130,$F1096,1)/INDEX(Υλικά!$E$3:$E$130,$F1096,1),0))</f>
        <v>5.94</v>
      </c>
      <c r="I1096" s="17">
        <f>IF($C1096&lt;&gt;"",$G1096*INDEX(ΣυνδΑθρ!$C$2:$C$100,$F1096,1)/INDEX(ΣυνδΑθρ!$J$2:$J$96,$F1096,1),IF($D1096&lt;&gt;"",$G1096*INDEX(Υλικά!$H$3:$H$130,$F1096,1)/INDEX(Υλικά!$E$3:$E$130,$F1096,1),0))</f>
        <v>8.4600000000000009</v>
      </c>
      <c r="J1096" s="18">
        <f>IF($C1096&lt;&gt;"",$G1096*INDEX(ΣυνδΑθρ!$D$2:$D$96,$F1096,1)/INDEX(ΣυνδΑθρ!$J$2:$J$96,$F1096,1),IF($D1096&lt;&gt;"",$G1096*INDEX(Υλικά!$I$3:$I$130,$F1096,1)/INDEX(Υλικά!$E$3:$E$130,$F1096,1),0))</f>
        <v>2.7</v>
      </c>
      <c r="K1096" s="16">
        <f>$H1096*Ref!$B$2</f>
        <v>23.76</v>
      </c>
      <c r="L1096" s="17">
        <f>$I1096*Ref!$B$3</f>
        <v>33.840000000000003</v>
      </c>
      <c r="M1096" s="18">
        <f>$J1096*Ref!$B$4</f>
        <v>24.3</v>
      </c>
      <c r="N1096" s="18">
        <f>IF($C1096&lt;&gt;"",0,IF($D1096&lt;&gt;"",$G1096*INDEX(Υλικά!$J$3:$J$130,$F1096,1)/INDEX(Υλικά!$E$3:$E$130,$F1096,1),0))</f>
        <v>0</v>
      </c>
      <c r="O1096" s="19">
        <f t="shared" si="18"/>
        <v>81.900000000000006</v>
      </c>
      <c r="P1096" s="3"/>
    </row>
    <row r="1097" spans="1:16" x14ac:dyDescent="0.35">
      <c r="A1097" s="15">
        <v>44282</v>
      </c>
      <c r="B1097" s="7">
        <v>0.39583333333333331</v>
      </c>
      <c r="C1097" s="3" t="s">
        <v>166</v>
      </c>
      <c r="D1097" s="3"/>
      <c r="E1097" s="3" t="str">
        <f>IF(C1097&lt;&gt;"",INDEX(ΣυνδΑθρ!$I$2:$I$96,MATCH(C1097,ΣυνδΑθρ!$A$2:$A$100,0),1),IF(D1097&lt;&gt;"",INDEX(Υλικά!$D$3:$D$140,MATCH(D1097,Υλικά!$B$3:$B$140,0),1),""))</f>
        <v>gr</v>
      </c>
      <c r="F1097" s="10">
        <f>IF(C1097&lt;&gt;"",MATCH($C1097,ΣυνδΑθρ!$A$2:$A$100,0),IF(D1097&lt;&gt;"",MATCH($D1097,Υλικά!$B$3:$B$130,0),0))</f>
        <v>19</v>
      </c>
      <c r="G1097" s="3">
        <v>70</v>
      </c>
      <c r="H1097" s="16">
        <f>IF($C1097&lt;&gt;"",$G1097*INDEX(ΣυνδΑθρ!$B$2:$B$96,$F1097,1)/INDEX(ΣυνδΑθρ!$J$2:$J$96,$F1097,1),IF($D1097&lt;&gt;"",$G1097*INDEX(Υλικά!$G$3:$G$130,$F1097,1)/INDEX(Υλικά!$E$3:$E$130,$F1097,1),0))</f>
        <v>5.1150000000000002</v>
      </c>
      <c r="I1097" s="17">
        <f>IF($C1097&lt;&gt;"",$G1097*INDEX(ΣυνδΑθρ!$C$2:$C$100,$F1097,1)/INDEX(ΣυνδΑθρ!$J$2:$J$96,$F1097,1),IF($D1097&lt;&gt;"",$G1097*INDEX(Υλικά!$H$3:$H$130,$F1097,1)/INDEX(Υλικά!$E$3:$E$130,$F1097,1),0))</f>
        <v>32.549999999999997</v>
      </c>
      <c r="J1097" s="18">
        <f>IF($C1097&lt;&gt;"",$G1097*INDEX(ΣυνδΑθρ!$D$2:$D$96,$F1097,1)/INDEX(ΣυνδΑθρ!$J$2:$J$96,$F1097,1),IF($D1097&lt;&gt;"",$G1097*INDEX(Υλικά!$I$3:$I$130,$F1097,1)/INDEX(Υλικά!$E$3:$E$130,$F1097,1),0))</f>
        <v>0.58500000000000008</v>
      </c>
      <c r="K1097" s="16">
        <f>$H1097*Ref!$B$2</f>
        <v>20.46</v>
      </c>
      <c r="L1097" s="17">
        <f>$I1097*Ref!$B$3</f>
        <v>130.19999999999999</v>
      </c>
      <c r="M1097" s="18">
        <f>$J1097*Ref!$B$4</f>
        <v>5.2650000000000006</v>
      </c>
      <c r="N1097" s="18">
        <f>IF($C1097&lt;&gt;"",0,IF($D1097&lt;&gt;"",$G1097*INDEX(Υλικά!$J$3:$J$130,$F1097,1)/INDEX(Υλικά!$E$3:$E$130,$F1097,1),0))</f>
        <v>0</v>
      </c>
      <c r="O1097" s="19">
        <f t="shared" si="18"/>
        <v>155.92500000000001</v>
      </c>
      <c r="P1097" s="3"/>
    </row>
    <row r="1098" spans="1:16" x14ac:dyDescent="0.35">
      <c r="A1098" s="15">
        <v>44282</v>
      </c>
      <c r="B1098" s="7">
        <v>0.39583333333333298</v>
      </c>
      <c r="C1098" s="3"/>
      <c r="D1098" s="3" t="s">
        <v>229</v>
      </c>
      <c r="E1098" s="3" t="str">
        <f>IF(C1098&lt;&gt;"",INDEX(ΣυνδΑθρ!$I$2:$I$96,MATCH(C1098,ΣυνδΑθρ!$A$2:$A$100,0),1),IF(D1098&lt;&gt;"",INDEX(Υλικά!$D$3:$D$140,MATCH(D1098,Υλικά!$B$3:$B$140,0),1),""))</f>
        <v>gr</v>
      </c>
      <c r="F1098" s="10">
        <f>IF(C1098&lt;&gt;"",MATCH($C1098,ΣυνδΑθρ!$A$2:$A$100,0),IF(D1098&lt;&gt;"",MATCH($D1098,Υλικά!$B$3:$B$130,0),0))</f>
        <v>104</v>
      </c>
      <c r="G1098" s="3">
        <v>80</v>
      </c>
      <c r="H1098" s="16">
        <f>IF($C1098&lt;&gt;"",$G1098*INDEX(ΣυνδΑθρ!$B$2:$B$96,$F1098,1)/INDEX(ΣυνδΑθρ!$J$2:$J$96,$F1098,1),IF($D1098&lt;&gt;"",$G1098*INDEX(Υλικά!$G$3:$G$130,$F1098,1)/INDEX(Υλικά!$E$3:$E$130,$F1098,1),0))</f>
        <v>16.8</v>
      </c>
      <c r="I1098" s="17">
        <f>IF($C1098&lt;&gt;"",$G1098*INDEX(ΣυνδΑθρ!$C$2:$C$100,$F1098,1)/INDEX(ΣυνδΑθρ!$J$2:$J$96,$F1098,1),IF($D1098&lt;&gt;"",$G1098*INDEX(Υλικά!$H$3:$H$130,$F1098,1)/INDEX(Υλικά!$E$3:$E$130,$F1098,1),0))</f>
        <v>0.8</v>
      </c>
      <c r="J1098" s="18">
        <f>IF($C1098&lt;&gt;"",$G1098*INDEX(ΣυνδΑθρ!$D$2:$D$96,$F1098,1)/INDEX(ΣυνδΑθρ!$J$2:$J$96,$F1098,1),IF($D1098&lt;&gt;"",$G1098*INDEX(Υλικά!$I$3:$I$130,$F1098,1)/INDEX(Υλικά!$E$3:$E$130,$F1098,1),0))</f>
        <v>1.6</v>
      </c>
      <c r="K1098" s="16">
        <f>$H1098*Ref!$B$2</f>
        <v>67.2</v>
      </c>
      <c r="L1098" s="17">
        <f>$I1098*Ref!$B$3</f>
        <v>3.2</v>
      </c>
      <c r="M1098" s="18">
        <f>$J1098*Ref!$B$4</f>
        <v>14.4</v>
      </c>
      <c r="N1098" s="18">
        <f>IF($C1098&lt;&gt;"",0,IF($D1098&lt;&gt;"",$G1098*INDEX(Υλικά!$J$3:$J$130,$F1098,1)/INDEX(Υλικά!$E$3:$E$130,$F1098,1),0))</f>
        <v>0</v>
      </c>
      <c r="O1098" s="19">
        <f t="shared" si="18"/>
        <v>84.800000000000011</v>
      </c>
      <c r="P1098" s="3"/>
    </row>
    <row r="1099" spans="1:16" x14ac:dyDescent="0.35">
      <c r="A1099" s="15">
        <v>44282</v>
      </c>
      <c r="B1099" s="7">
        <v>0.5625</v>
      </c>
      <c r="C1099" s="3" t="s">
        <v>215</v>
      </c>
      <c r="D1099" s="3"/>
      <c r="E1099" s="3" t="str">
        <f>IF(C1099&lt;&gt;"",INDEX(ΣυνδΑθρ!$I$2:$I$96,MATCH(C1099,ΣυνδΑθρ!$A$2:$A$100,0),1),IF(D1099&lt;&gt;"",INDEX(Υλικά!$D$3:$D$140,MATCH(D1099,Υλικά!$B$3:$B$140,0),1),""))</f>
        <v>gr</v>
      </c>
      <c r="F1099" s="10">
        <f>IF(C1099&lt;&gt;"",MATCH($C1099,ΣυνδΑθρ!$A$2:$A$100,0),IF(D1099&lt;&gt;"",MATCH($D1099,Υλικά!$B$3:$B$130,0),0))</f>
        <v>35</v>
      </c>
      <c r="G1099" s="3">
        <v>350</v>
      </c>
      <c r="H1099" s="16">
        <f>IF($C1099&lt;&gt;"",$G1099*INDEX(ΣυνδΑθρ!$B$2:$B$96,$F1099,1)/INDEX(ΣυνδΑθρ!$J$2:$J$96,$F1099,1),IF($D1099&lt;&gt;"",$G1099*INDEX(Υλικά!$G$3:$G$130,$F1099,1)/INDEX(Υλικά!$E$3:$E$130,$F1099,1),0))</f>
        <v>20.673333333333332</v>
      </c>
      <c r="I1099" s="17">
        <f>IF($C1099&lt;&gt;"",$G1099*INDEX(ΣυνδΑθρ!$C$2:$C$100,$F1099,1)/INDEX(ΣυνδΑθρ!$J$2:$J$96,$F1099,1),IF($D1099&lt;&gt;"",$G1099*INDEX(Υλικά!$H$3:$H$130,$F1099,1)/INDEX(Υλικά!$E$3:$E$130,$F1099,1),0))</f>
        <v>51.17</v>
      </c>
      <c r="J1099" s="18">
        <f>IF($C1099&lt;&gt;"",$G1099*INDEX(ΣυνδΑθρ!$D$2:$D$96,$F1099,1)/INDEX(ΣυνδΑθρ!$J$2:$J$96,$F1099,1),IF($D1099&lt;&gt;"",$G1099*INDEX(Υλικά!$I$3:$I$130,$F1099,1)/INDEX(Υλικά!$E$3:$E$130,$F1099,1),0))</f>
        <v>4.2688333333333324</v>
      </c>
      <c r="K1099" s="16">
        <f>$H1099*Ref!$B$2</f>
        <v>82.693333333333328</v>
      </c>
      <c r="L1099" s="17">
        <f>$I1099*Ref!$B$3</f>
        <v>204.68</v>
      </c>
      <c r="M1099" s="18">
        <f>$J1099*Ref!$B$4</f>
        <v>38.419499999999992</v>
      </c>
      <c r="N1099" s="18">
        <f>IF($C1099&lt;&gt;"",0,IF($D1099&lt;&gt;"",$G1099*INDEX(Υλικά!$J$3:$J$130,$F1099,1)/INDEX(Υλικά!$E$3:$E$130,$F1099,1),0))</f>
        <v>0</v>
      </c>
      <c r="O1099" s="19">
        <f t="shared" si="18"/>
        <v>325.79283333333331</v>
      </c>
      <c r="P1099" s="3"/>
    </row>
    <row r="1100" spans="1:16" x14ac:dyDescent="0.35">
      <c r="A1100" s="15">
        <v>44282</v>
      </c>
      <c r="B1100" s="7">
        <v>0.5625</v>
      </c>
      <c r="C1100" s="3"/>
      <c r="D1100" s="3" t="s">
        <v>240</v>
      </c>
      <c r="E1100" s="3" t="str">
        <f>IF(C1100&lt;&gt;"",INDEX(ΣυνδΑθρ!$I$2:$I$96,MATCH(C1100,ΣυνδΑθρ!$A$2:$A$100,0),1),IF(D1100&lt;&gt;"",INDEX(Υλικά!$D$3:$D$140,MATCH(D1100,Υλικά!$B$3:$B$140,0),1),""))</f>
        <v>gr</v>
      </c>
      <c r="F1100" s="10">
        <f>IF(C1100&lt;&gt;"",MATCH($C1100,ΣυνδΑθρ!$A$2:$A$100,0),IF(D1100&lt;&gt;"",MATCH($D1100,Υλικά!$B$3:$B$130,0),0))</f>
        <v>112</v>
      </c>
      <c r="G1100" s="3">
        <v>100</v>
      </c>
      <c r="H1100" s="16">
        <f>IF($C1100&lt;&gt;"",$G1100*INDEX(ΣυνδΑθρ!$B$2:$B$96,$F1100,1)/INDEX(ΣυνδΑθρ!$J$2:$J$96,$F1100,1),IF($D1100&lt;&gt;"",$G1100*INDEX(Υλικά!$G$3:$G$130,$F1100,1)/INDEX(Υλικά!$E$3:$E$130,$F1100,1),0))</f>
        <v>13</v>
      </c>
      <c r="I1100" s="17">
        <f>IF($C1100&lt;&gt;"",$G1100*INDEX(ΣυνδΑθρ!$C$2:$C$100,$F1100,1)/INDEX(ΣυνδΑθρ!$J$2:$J$96,$F1100,1),IF($D1100&lt;&gt;"",$G1100*INDEX(Υλικά!$H$3:$H$130,$F1100,1)/INDEX(Υλικά!$E$3:$E$130,$F1100,1),0))</f>
        <v>2.4</v>
      </c>
      <c r="J1100" s="18">
        <f>IF($C1100&lt;&gt;"",$G1100*INDEX(ΣυνδΑθρ!$D$2:$D$96,$F1100,1)/INDEX(ΣυνδΑθρ!$J$2:$J$96,$F1100,1),IF($D1100&lt;&gt;"",$G1100*INDEX(Υλικά!$I$3:$I$130,$F1100,1)/INDEX(Υλικά!$E$3:$E$130,$F1100,1),0))</f>
        <v>47</v>
      </c>
      <c r="K1100" s="16">
        <f>$H1100*Ref!$B$2</f>
        <v>52</v>
      </c>
      <c r="L1100" s="17">
        <f>$I1100*Ref!$B$3</f>
        <v>9.6</v>
      </c>
      <c r="M1100" s="18">
        <f>$J1100*Ref!$B$4</f>
        <v>423</v>
      </c>
      <c r="N1100" s="18">
        <f>IF($C1100&lt;&gt;"",0,IF($D1100&lt;&gt;"",$G1100*INDEX(Υλικά!$J$3:$J$130,$F1100,1)/INDEX(Υλικά!$E$3:$E$130,$F1100,1),0))</f>
        <v>0</v>
      </c>
      <c r="O1100" s="19">
        <f t="shared" si="18"/>
        <v>484.6</v>
      </c>
      <c r="P1100" s="3"/>
    </row>
    <row r="1101" spans="1:16" x14ac:dyDescent="0.35">
      <c r="A1101" s="15">
        <v>44282</v>
      </c>
      <c r="B1101" s="7">
        <v>0.625</v>
      </c>
      <c r="C1101" s="3" t="s">
        <v>216</v>
      </c>
      <c r="D1101" s="3"/>
      <c r="E1101" s="3" t="str">
        <f>IF(C1101&lt;&gt;"",INDEX(ΣυνδΑθρ!$I$2:$I$96,MATCH(C1101,ΣυνδΑθρ!$A$2:$A$100,0),1),IF(D1101&lt;&gt;"",INDEX(Υλικά!$D$3:$D$140,MATCH(D1101,Υλικά!$B$3:$B$140,0),1),""))</f>
        <v>gr</v>
      </c>
      <c r="F1101" s="10">
        <f>IF(C1101&lt;&gt;"",MATCH($C1101,ΣυνδΑθρ!$A$2:$A$100,0),IF(D1101&lt;&gt;"",MATCH($D1101,Υλικά!$B$3:$B$130,0),0))</f>
        <v>36</v>
      </c>
      <c r="G1101" s="3">
        <v>50</v>
      </c>
      <c r="H1101" s="16">
        <f>IF($C1101&lt;&gt;"",$G1101*INDEX(ΣυνδΑθρ!$B$2:$B$96,$F1101,1)/INDEX(ΣυνδΑθρ!$J$2:$J$96,$F1101,1),IF($D1101&lt;&gt;"",$G1101*INDEX(Υλικά!$G$3:$G$130,$F1101,1)/INDEX(Υλικά!$E$3:$E$130,$F1101,1),0))</f>
        <v>4.1926190476190479</v>
      </c>
      <c r="I1101" s="17">
        <f>IF($C1101&lt;&gt;"",$G1101*INDEX(ΣυνδΑθρ!$C$2:$C$100,$F1101,1)/INDEX(ΣυνδΑθρ!$J$2:$J$96,$F1101,1),IF($D1101&lt;&gt;"",$G1101*INDEX(Υλικά!$H$3:$H$130,$F1101,1)/INDEX(Υλικά!$E$3:$E$130,$F1101,1),0))</f>
        <v>18.843095238095241</v>
      </c>
      <c r="J1101" s="18">
        <f>IF($C1101&lt;&gt;"",$G1101*INDEX(ΣυνδΑθρ!$D$2:$D$96,$F1101,1)/INDEX(ΣυνδΑθρ!$J$2:$J$96,$F1101,1),IF($D1101&lt;&gt;"",$G1101*INDEX(Υλικά!$I$3:$I$130,$F1101,1)/INDEX(Υλικά!$E$3:$E$130,$F1101,1),0))</f>
        <v>4.2185714285714289</v>
      </c>
      <c r="K1101" s="16">
        <f>$H1101*Ref!$B$2</f>
        <v>16.770476190476192</v>
      </c>
      <c r="L1101" s="17">
        <f>$I1101*Ref!$B$3</f>
        <v>75.372380952380965</v>
      </c>
      <c r="M1101" s="18">
        <f>$J1101*Ref!$B$4</f>
        <v>37.967142857142861</v>
      </c>
      <c r="N1101" s="18">
        <f>IF($C1101&lt;&gt;"",0,IF($D1101&lt;&gt;"",$G1101*INDEX(Υλικά!$J$3:$J$130,$F1101,1)/INDEX(Υλικά!$E$3:$E$130,$F1101,1),0))</f>
        <v>0</v>
      </c>
      <c r="O1101" s="19">
        <f t="shared" si="18"/>
        <v>130.11000000000001</v>
      </c>
      <c r="P1101" s="3"/>
    </row>
    <row r="1102" spans="1:16" x14ac:dyDescent="0.35">
      <c r="A1102" s="15">
        <v>44282</v>
      </c>
      <c r="B1102" s="7">
        <v>0.83333333333333337</v>
      </c>
      <c r="C1102" s="3"/>
      <c r="D1102" s="3" t="s">
        <v>21</v>
      </c>
      <c r="E1102" s="3" t="str">
        <f>IF(C1102&lt;&gt;"",INDEX(ΣυνδΑθρ!$I$2:$I$96,MATCH(C1102,ΣυνδΑθρ!$A$2:$A$100,0),1),IF(D1102&lt;&gt;"",INDEX(Υλικά!$D$3:$D$140,MATCH(D1102,Υλικά!$B$3:$B$140,0),1),""))</f>
        <v>pc</v>
      </c>
      <c r="F1102" s="10">
        <f>IF(C1102&lt;&gt;"",MATCH($C1102,ΣυνδΑθρ!$A$2:$A$100,0),IF(D1102&lt;&gt;"",MATCH($D1102,Υλικά!$B$3:$B$130,0),0))</f>
        <v>11</v>
      </c>
      <c r="G1102" s="3">
        <v>1</v>
      </c>
      <c r="H1102" s="16">
        <f>IF($C1102&lt;&gt;"",$G1102*INDEX(ΣυνδΑθρ!$B$2:$B$96,$F1102,1)/INDEX(ΣυνδΑθρ!$J$2:$J$96,$F1102,1),IF($D1102&lt;&gt;"",$G1102*INDEX(Υλικά!$G$3:$G$130,$F1102,1)/INDEX(Υλικά!$E$3:$E$130,$F1102,1),0))</f>
        <v>7.8</v>
      </c>
      <c r="I1102" s="17">
        <f>IF($C1102&lt;&gt;"",$G1102*INDEX(ΣυνδΑθρ!$C$2:$C$100,$F1102,1)/INDEX(ΣυνδΑθρ!$J$2:$J$96,$F1102,1),IF($D1102&lt;&gt;"",$G1102*INDEX(Υλικά!$H$3:$H$130,$F1102,1)/INDEX(Υλικά!$E$3:$E$130,$F1102,1),0))</f>
        <v>0.66</v>
      </c>
      <c r="J1102" s="18">
        <f>IF($C1102&lt;&gt;"",$G1102*INDEX(ΣυνδΑθρ!$D$2:$D$96,$F1102,1)/INDEX(ΣυνδΑθρ!$J$2:$J$96,$F1102,1),IF($D1102&lt;&gt;"",$G1102*INDEX(Υλικά!$I$3:$I$130,$F1102,1)/INDEX(Υλικά!$E$3:$E$130,$F1102,1),0))</f>
        <v>6.6</v>
      </c>
      <c r="K1102" s="16">
        <f>$H1102*Ref!$B$2</f>
        <v>31.2</v>
      </c>
      <c r="L1102" s="17">
        <f>$I1102*Ref!$B$3</f>
        <v>2.64</v>
      </c>
      <c r="M1102" s="18">
        <f>$J1102*Ref!$B$4</f>
        <v>59.4</v>
      </c>
      <c r="N1102" s="18">
        <f>IF($C1102&lt;&gt;"",0,IF($D1102&lt;&gt;"",$G1102*INDEX(Υλικά!$J$3:$J$130,$F1102,1)/INDEX(Υλικά!$E$3:$E$130,$F1102,1),0))</f>
        <v>0</v>
      </c>
      <c r="O1102" s="19">
        <f t="shared" si="18"/>
        <v>93.24</v>
      </c>
      <c r="P1102" s="3"/>
    </row>
    <row r="1103" spans="1:16" x14ac:dyDescent="0.35">
      <c r="A1103" s="15">
        <v>44282</v>
      </c>
      <c r="B1103" s="7">
        <v>0.83333333333333337</v>
      </c>
      <c r="C1103" s="3"/>
      <c r="D1103" s="3" t="s">
        <v>232</v>
      </c>
      <c r="E1103" s="3" t="str">
        <f>IF(C1103&lt;&gt;"",INDEX(ΣυνδΑθρ!$I$2:$I$96,MATCH(C1103,ΣυνδΑθρ!$A$2:$A$100,0),1),IF(D1103&lt;&gt;"",INDEX(Υλικά!$D$3:$D$140,MATCH(D1103,Υλικά!$B$3:$B$140,0),1),""))</f>
        <v>gr</v>
      </c>
      <c r="F1103" s="10">
        <f>IF(C1103&lt;&gt;"",MATCH($C1103,ΣυνδΑθρ!$A$2:$A$100,0),IF(D1103&lt;&gt;"",MATCH($D1103,Υλικά!$B$3:$B$130,0),0))</f>
        <v>106</v>
      </c>
      <c r="G1103" s="3">
        <v>50</v>
      </c>
      <c r="H1103" s="16">
        <f>IF($C1103&lt;&gt;"",$G1103*INDEX(ΣυνδΑθρ!$B$2:$B$96,$F1103,1)/INDEX(ΣυνδΑθρ!$J$2:$J$96,$F1103,1),IF($D1103&lt;&gt;"",$G1103*INDEX(Υλικά!$G$3:$G$130,$F1103,1)/INDEX(Υλικά!$E$3:$E$130,$F1103,1),0))</f>
        <v>5.95</v>
      </c>
      <c r="I1103" s="17">
        <f>IF($C1103&lt;&gt;"",$G1103*INDEX(ΣυνδΑθρ!$C$2:$C$100,$F1103,1)/INDEX(ΣυνδΑθρ!$J$2:$J$96,$F1103,1),IF($D1103&lt;&gt;"",$G1103*INDEX(Υλικά!$H$3:$H$130,$F1103,1)/INDEX(Υλικά!$E$3:$E$130,$F1103,1),0))</f>
        <v>25</v>
      </c>
      <c r="J1103" s="18">
        <f>IF($C1103&lt;&gt;"",$G1103*INDEX(ΣυνδΑθρ!$D$2:$D$96,$F1103,1)/INDEX(ΣυνδΑθρ!$J$2:$J$96,$F1103,1),IF($D1103&lt;&gt;"",$G1103*INDEX(Υλικά!$I$3:$I$130,$F1103,1)/INDEX(Υλικά!$E$3:$E$130,$F1103,1),0))</f>
        <v>1</v>
      </c>
      <c r="K1103" s="16">
        <f>$H1103*Ref!$B$2</f>
        <v>23.8</v>
      </c>
      <c r="L1103" s="17">
        <f>$I1103*Ref!$B$3</f>
        <v>100</v>
      </c>
      <c r="M1103" s="18">
        <f>$J1103*Ref!$B$4</f>
        <v>9</v>
      </c>
      <c r="N1103" s="18">
        <f>IF($C1103&lt;&gt;"",0,IF($D1103&lt;&gt;"",$G1103*INDEX(Υλικά!$J$3:$J$130,$F1103,1)/INDEX(Υλικά!$E$3:$E$130,$F1103,1),0))</f>
        <v>0</v>
      </c>
      <c r="O1103" s="19">
        <f t="shared" si="18"/>
        <v>132.80000000000001</v>
      </c>
      <c r="P1103" s="3"/>
    </row>
    <row r="1104" spans="1:16" x14ac:dyDescent="0.35">
      <c r="A1104" s="15">
        <v>44282</v>
      </c>
      <c r="B1104" s="7">
        <v>0.83333333333333304</v>
      </c>
      <c r="C1104" s="3"/>
      <c r="D1104" s="3" t="s">
        <v>80</v>
      </c>
      <c r="E1104" s="3" t="str">
        <f>IF(C1104&lt;&gt;"",INDEX(ΣυνδΑθρ!$I$2:$I$96,MATCH(C1104,ΣυνδΑθρ!$A$2:$A$100,0),1),IF(D1104&lt;&gt;"",INDEX(Υλικά!$D$3:$D$140,MATCH(D1104,Υλικά!$B$3:$B$140,0),1),""))</f>
        <v>gr</v>
      </c>
      <c r="F1104" s="10">
        <f>IF(C1104&lt;&gt;"",MATCH($C1104,ΣυνδΑθρ!$A$2:$A$100,0),IF(D1104&lt;&gt;"",MATCH($D1104,Υλικά!$B$3:$B$130,0),0))</f>
        <v>32</v>
      </c>
      <c r="G1104" s="3">
        <v>60</v>
      </c>
      <c r="H1104" s="16">
        <f>IF($C1104&lt;&gt;"",$G1104*INDEX(ΣυνδΑθρ!$B$2:$B$96,$F1104,1)/INDEX(ΣυνδΑθρ!$J$2:$J$96,$F1104,1),IF($D1104&lt;&gt;"",$G1104*INDEX(Υλικά!$G$3:$G$130,$F1104,1)/INDEX(Υλικά!$E$3:$E$130,$F1104,1),0))</f>
        <v>18.600000000000001</v>
      </c>
      <c r="I1104" s="17">
        <f>IF($C1104&lt;&gt;"",$G1104*INDEX(ΣυνδΑθρ!$C$2:$C$100,$F1104,1)/INDEX(ΣυνδΑθρ!$J$2:$J$96,$F1104,1),IF($D1104&lt;&gt;"",$G1104*INDEX(Υλικά!$H$3:$H$130,$F1104,1)/INDEX(Υλικά!$E$3:$E$130,$F1104,1),0))</f>
        <v>0</v>
      </c>
      <c r="J1104" s="18">
        <f>IF($C1104&lt;&gt;"",$G1104*INDEX(ΣυνδΑθρ!$D$2:$D$96,$F1104,1)/INDEX(ΣυνδΑθρ!$J$2:$J$96,$F1104,1),IF($D1104&lt;&gt;"",$G1104*INDEX(Υλικά!$I$3:$I$130,$F1104,1)/INDEX(Υλικά!$E$3:$E$130,$F1104,1),0))</f>
        <v>2.16</v>
      </c>
      <c r="K1104" s="16">
        <f>$H1104*Ref!$B$2</f>
        <v>74.400000000000006</v>
      </c>
      <c r="L1104" s="17">
        <f>$I1104*Ref!$B$3</f>
        <v>0</v>
      </c>
      <c r="M1104" s="18">
        <f>$J1104*Ref!$B$4</f>
        <v>19.440000000000001</v>
      </c>
      <c r="N1104" s="18">
        <f>IF($C1104&lt;&gt;"",0,IF($D1104&lt;&gt;"",$G1104*INDEX(Υλικά!$J$3:$J$130,$F1104,1)/INDEX(Υλικά!$E$3:$E$130,$F1104,1),0))</f>
        <v>0</v>
      </c>
      <c r="O1104" s="19">
        <f t="shared" si="18"/>
        <v>93.84</v>
      </c>
      <c r="P1104" s="3"/>
    </row>
    <row r="1105" spans="1:16" x14ac:dyDescent="0.35">
      <c r="A1105" s="15">
        <v>44282</v>
      </c>
      <c r="B1105" s="7">
        <v>0.98958333333333337</v>
      </c>
      <c r="C1105" s="3"/>
      <c r="D1105" s="3" t="s">
        <v>187</v>
      </c>
      <c r="E1105" s="3" t="str">
        <f>IF(C1105&lt;&gt;"",INDEX(ΣυνδΑθρ!$I$2:$I$96,MATCH(C1105,ΣυνδΑθρ!$A$2:$A$100,0),1),IF(D1105&lt;&gt;"",INDEX(Υλικά!$D$3:$D$140,MATCH(D1105,Υλικά!$B$3:$B$140,0),1),""))</f>
        <v>gr</v>
      </c>
      <c r="F1105" s="10">
        <f>IF(C1105&lt;&gt;"",MATCH($C1105,ΣυνδΑθρ!$A$2:$A$100,0),IF(D1105&lt;&gt;"",MATCH($D1105,Υλικά!$B$3:$B$130,0),0))</f>
        <v>84</v>
      </c>
      <c r="G1105" s="3">
        <v>200</v>
      </c>
      <c r="H1105" s="16">
        <f>IF($C1105&lt;&gt;"",$G1105*INDEX(ΣυνδΑθρ!$B$2:$B$96,$F1105,1)/INDEX(ΣυνδΑθρ!$J$2:$J$96,$F1105,1),IF($D1105&lt;&gt;"",$G1105*INDEX(Υλικά!$G$3:$G$130,$F1105,1)/INDEX(Υλικά!$E$3:$E$130,$F1105,1),0))</f>
        <v>1.4</v>
      </c>
      <c r="I1105" s="17">
        <f>IF($C1105&lt;&gt;"",$G1105*INDEX(ΣυνδΑθρ!$C$2:$C$100,$F1105,1)/INDEX(ΣυνδΑθρ!$J$2:$J$96,$F1105,1),IF($D1105&lt;&gt;"",$G1105*INDEX(Υλικά!$H$3:$H$130,$F1105,1)/INDEX(Υλικά!$E$3:$E$130,$F1105,1),0))</f>
        <v>24</v>
      </c>
      <c r="J1105" s="18">
        <f>IF($C1105&lt;&gt;"",$G1105*INDEX(ΣυνδΑθρ!$D$2:$D$96,$F1105,1)/INDEX(ΣυνδΑθρ!$J$2:$J$96,$F1105,1),IF($D1105&lt;&gt;"",$G1105*INDEX(Υλικά!$I$3:$I$130,$F1105,1)/INDEX(Υλικά!$E$3:$E$130,$F1105,1),0))</f>
        <v>0.4</v>
      </c>
      <c r="K1105" s="16">
        <f>$H1105*Ref!$B$2</f>
        <v>5.6</v>
      </c>
      <c r="L1105" s="17">
        <f>$I1105*Ref!$B$3</f>
        <v>96</v>
      </c>
      <c r="M1105" s="18">
        <f>$J1105*Ref!$B$4</f>
        <v>3.6</v>
      </c>
      <c r="N1105" s="18">
        <f>IF($C1105&lt;&gt;"",0,IF($D1105&lt;&gt;"",$G1105*INDEX(Υλικά!$J$3:$J$130,$F1105,1)/INDEX(Υλικά!$E$3:$E$130,$F1105,1),0))</f>
        <v>0</v>
      </c>
      <c r="O1105" s="19">
        <f t="shared" si="18"/>
        <v>105.19999999999999</v>
      </c>
      <c r="P1105" s="3"/>
    </row>
    <row r="1106" spans="1:16" x14ac:dyDescent="0.35">
      <c r="A1106" s="15">
        <v>44283</v>
      </c>
      <c r="B1106" s="7">
        <v>0.34375</v>
      </c>
      <c r="C1106" s="3"/>
      <c r="D1106" s="3" t="s">
        <v>58</v>
      </c>
      <c r="E1106" s="3" t="str">
        <f>IF(C1106&lt;&gt;"",INDEX(ΣυνδΑθρ!$I$2:$I$96,MATCH(C1106,ΣυνδΑθρ!$A$2:$A$100,0),1),IF(D1106&lt;&gt;"",INDEX(Υλικά!$D$3:$D$140,MATCH(D1106,Υλικά!$B$3:$B$140,0),1),""))</f>
        <v>gr</v>
      </c>
      <c r="F1106" s="10">
        <f>IF(C1106&lt;&gt;"",MATCH($C1106,ΣυνδΑθρ!$A$2:$A$100,0),IF(D1106&lt;&gt;"",MATCH($D1106,Υλικά!$B$3:$B$130,0),0))</f>
        <v>12</v>
      </c>
      <c r="G1106" s="3">
        <v>250</v>
      </c>
      <c r="H1106" s="16">
        <f>IF($C1106&lt;&gt;"",$G1106*INDEX(ΣυνδΑθρ!$B$2:$B$96,$F1106,1)/INDEX(ΣυνδΑθρ!$J$2:$J$96,$F1106,1),IF($D1106&lt;&gt;"",$G1106*INDEX(Υλικά!$G$3:$G$130,$F1106,1)/INDEX(Υλικά!$E$3:$E$130,$F1106,1),0))</f>
        <v>8.25</v>
      </c>
      <c r="I1106" s="17">
        <f>IF($C1106&lt;&gt;"",$G1106*INDEX(ΣυνδΑθρ!$C$2:$C$100,$F1106,1)/INDEX(ΣυνδΑθρ!$J$2:$J$96,$F1106,1),IF($D1106&lt;&gt;"",$G1106*INDEX(Υλικά!$H$3:$H$130,$F1106,1)/INDEX(Υλικά!$E$3:$E$130,$F1106,1),0))</f>
        <v>11.75</v>
      </c>
      <c r="J1106" s="18">
        <f>IF($C1106&lt;&gt;"",$G1106*INDEX(ΣυνδΑθρ!$D$2:$D$96,$F1106,1)/INDEX(ΣυνδΑθρ!$J$2:$J$96,$F1106,1),IF($D1106&lt;&gt;"",$G1106*INDEX(Υλικά!$I$3:$I$130,$F1106,1)/INDEX(Υλικά!$E$3:$E$130,$F1106,1),0))</f>
        <v>3.75</v>
      </c>
      <c r="K1106" s="16">
        <f>$H1106*Ref!$B$2</f>
        <v>33</v>
      </c>
      <c r="L1106" s="17">
        <f>$I1106*Ref!$B$3</f>
        <v>47</v>
      </c>
      <c r="M1106" s="18">
        <f>$J1106*Ref!$B$4</f>
        <v>33.75</v>
      </c>
      <c r="N1106" s="18">
        <f>IF($C1106&lt;&gt;"",0,IF($D1106&lt;&gt;"",$G1106*INDEX(Υλικά!$J$3:$J$130,$F1106,1)/INDEX(Υλικά!$E$3:$E$130,$F1106,1),0))</f>
        <v>0</v>
      </c>
      <c r="O1106" s="19">
        <f t="shared" si="18"/>
        <v>113.75</v>
      </c>
      <c r="P1106" s="3"/>
    </row>
    <row r="1107" spans="1:16" x14ac:dyDescent="0.35">
      <c r="A1107" s="15">
        <v>44283</v>
      </c>
      <c r="B1107" s="7">
        <v>0.34375</v>
      </c>
      <c r="C1107" s="3"/>
      <c r="D1107" s="3" t="s">
        <v>229</v>
      </c>
      <c r="E1107" s="3" t="str">
        <f>IF(C1107&lt;&gt;"",INDEX(ΣυνδΑθρ!$I$2:$I$96,MATCH(C1107,ΣυνδΑθρ!$A$2:$A$100,0),1),IF(D1107&lt;&gt;"",INDEX(Υλικά!$D$3:$D$140,MATCH(D1107,Υλικά!$B$3:$B$140,0),1),""))</f>
        <v>gr</v>
      </c>
      <c r="F1107" s="10">
        <f>IF(C1107&lt;&gt;"",MATCH($C1107,ΣυνδΑθρ!$A$2:$A$100,0),IF(D1107&lt;&gt;"",MATCH($D1107,Υλικά!$B$3:$B$130,0),0))</f>
        <v>104</v>
      </c>
      <c r="G1107" s="3">
        <v>60</v>
      </c>
      <c r="H1107" s="16">
        <f>IF($C1107&lt;&gt;"",$G1107*INDEX(ΣυνδΑθρ!$B$2:$B$96,$F1107,1)/INDEX(ΣυνδΑθρ!$J$2:$J$96,$F1107,1),IF($D1107&lt;&gt;"",$G1107*INDEX(Υλικά!$G$3:$G$130,$F1107,1)/INDEX(Υλικά!$E$3:$E$130,$F1107,1),0))</f>
        <v>12.6</v>
      </c>
      <c r="I1107" s="17">
        <f>IF($C1107&lt;&gt;"",$G1107*INDEX(ΣυνδΑθρ!$C$2:$C$100,$F1107,1)/INDEX(ΣυνδΑθρ!$J$2:$J$96,$F1107,1),IF($D1107&lt;&gt;"",$G1107*INDEX(Υλικά!$H$3:$H$130,$F1107,1)/INDEX(Υλικά!$E$3:$E$130,$F1107,1),0))</f>
        <v>0.6</v>
      </c>
      <c r="J1107" s="18">
        <f>IF($C1107&lt;&gt;"",$G1107*INDEX(ΣυνδΑθρ!$D$2:$D$96,$F1107,1)/INDEX(ΣυνδΑθρ!$J$2:$J$96,$F1107,1),IF($D1107&lt;&gt;"",$G1107*INDEX(Υλικά!$I$3:$I$130,$F1107,1)/INDEX(Υλικά!$E$3:$E$130,$F1107,1),0))</f>
        <v>1.2</v>
      </c>
      <c r="K1107" s="16">
        <f>$H1107*Ref!$B$2</f>
        <v>50.4</v>
      </c>
      <c r="L1107" s="17">
        <f>$I1107*Ref!$B$3</f>
        <v>2.4</v>
      </c>
      <c r="M1107" s="18">
        <f>$J1107*Ref!$B$4</f>
        <v>10.799999999999999</v>
      </c>
      <c r="N1107" s="18">
        <f>IF($C1107&lt;&gt;"",0,IF($D1107&lt;&gt;"",$G1107*INDEX(Υλικά!$J$3:$J$130,$F1107,1)/INDEX(Υλικά!$E$3:$E$130,$F1107,1),0))</f>
        <v>0</v>
      </c>
      <c r="O1107" s="19">
        <f t="shared" si="18"/>
        <v>63.599999999999994</v>
      </c>
      <c r="P1107" s="3"/>
    </row>
    <row r="1108" spans="1:16" x14ac:dyDescent="0.35">
      <c r="A1108" s="15">
        <v>44283</v>
      </c>
      <c r="B1108" s="7">
        <v>0.34375</v>
      </c>
      <c r="C1108" s="3" t="s">
        <v>216</v>
      </c>
      <c r="D1108" s="3"/>
      <c r="E1108" s="3" t="str">
        <f>IF(C1108&lt;&gt;"",INDEX(ΣυνδΑθρ!$I$2:$I$96,MATCH(C1108,ΣυνδΑθρ!$A$2:$A$100,0),1),IF(D1108&lt;&gt;"",INDEX(Υλικά!$D$3:$D$140,MATCH(D1108,Υλικά!$B$3:$B$140,0),1),""))</f>
        <v>gr</v>
      </c>
      <c r="F1108" s="10">
        <f>IF(C1108&lt;&gt;"",MATCH($C1108,ΣυνδΑθρ!$A$2:$A$100,0),IF(D1108&lt;&gt;"",MATCH($D1108,Υλικά!$B$3:$B$130,0),0))</f>
        <v>36</v>
      </c>
      <c r="G1108" s="3">
        <v>100</v>
      </c>
      <c r="H1108" s="16">
        <f>IF($C1108&lt;&gt;"",$G1108*INDEX(ΣυνδΑθρ!$B$2:$B$96,$F1108,1)/INDEX(ΣυνδΑθρ!$J$2:$J$96,$F1108,1),IF($D1108&lt;&gt;"",$G1108*INDEX(Υλικά!$G$3:$G$130,$F1108,1)/INDEX(Υλικά!$E$3:$E$130,$F1108,1),0))</f>
        <v>8.3852380952380958</v>
      </c>
      <c r="I1108" s="17">
        <f>IF($C1108&lt;&gt;"",$G1108*INDEX(ΣυνδΑθρ!$C$2:$C$100,$F1108,1)/INDEX(ΣυνδΑθρ!$J$2:$J$96,$F1108,1),IF($D1108&lt;&gt;"",$G1108*INDEX(Υλικά!$H$3:$H$130,$F1108,1)/INDEX(Υλικά!$E$3:$E$130,$F1108,1),0))</f>
        <v>37.686190476190482</v>
      </c>
      <c r="J1108" s="18">
        <f>IF($C1108&lt;&gt;"",$G1108*INDEX(ΣυνδΑθρ!$D$2:$D$96,$F1108,1)/INDEX(ΣυνδΑθρ!$J$2:$J$96,$F1108,1),IF($D1108&lt;&gt;"",$G1108*INDEX(Υλικά!$I$3:$I$130,$F1108,1)/INDEX(Υλικά!$E$3:$E$130,$F1108,1),0))</f>
        <v>8.4371428571428577</v>
      </c>
      <c r="K1108" s="16">
        <f>$H1108*Ref!$B$2</f>
        <v>33.540952380952383</v>
      </c>
      <c r="L1108" s="17">
        <f>$I1108*Ref!$B$3</f>
        <v>150.74476190476193</v>
      </c>
      <c r="M1108" s="18">
        <f>$J1108*Ref!$B$4</f>
        <v>75.934285714285721</v>
      </c>
      <c r="N1108" s="18">
        <f>IF($C1108&lt;&gt;"",0,IF($D1108&lt;&gt;"",$G1108*INDEX(Υλικά!$J$3:$J$130,$F1108,1)/INDEX(Υλικά!$E$3:$E$130,$F1108,1),0))</f>
        <v>0</v>
      </c>
      <c r="O1108" s="19">
        <f t="shared" si="18"/>
        <v>260.22000000000003</v>
      </c>
      <c r="P1108" s="3"/>
    </row>
    <row r="1109" spans="1:16" x14ac:dyDescent="0.35">
      <c r="A1109" s="15">
        <v>44283</v>
      </c>
      <c r="B1109" s="7">
        <v>0.54166666666666663</v>
      </c>
      <c r="C1109" s="3"/>
      <c r="D1109" s="3" t="s">
        <v>225</v>
      </c>
      <c r="E1109" s="3" t="str">
        <f>IF(C1109&lt;&gt;"",INDEX(ΣυνδΑθρ!$I$2:$I$96,MATCH(C1109,ΣυνδΑθρ!$A$2:$A$100,0),1),IF(D1109&lt;&gt;"",INDEX(Υλικά!$D$3:$D$140,MATCH(D1109,Υλικά!$B$3:$B$140,0),1),""))</f>
        <v>slc</v>
      </c>
      <c r="F1109" s="10">
        <f>IF(C1109&lt;&gt;"",MATCH($C1109,ΣυνδΑθρ!$A$2:$A$100,0),IF(D1109&lt;&gt;"",MATCH($D1109,Υλικά!$B$3:$B$130,0),0))</f>
        <v>102</v>
      </c>
      <c r="G1109" s="3">
        <v>1</v>
      </c>
      <c r="H1109" s="16">
        <f>IF($C1109&lt;&gt;"",$G1109*INDEX(ΣυνδΑθρ!$B$2:$B$96,$F1109,1)/INDEX(ΣυνδΑθρ!$J$2:$J$96,$F1109,1),IF($D1109&lt;&gt;"",$G1109*INDEX(Υλικά!$G$3:$G$130,$F1109,1)/INDEX(Υλικά!$E$3:$E$130,$F1109,1),0))</f>
        <v>7.3</v>
      </c>
      <c r="I1109" s="17">
        <f>IF($C1109&lt;&gt;"",$G1109*INDEX(ΣυνδΑθρ!$C$2:$C$100,$F1109,1)/INDEX(ΣυνδΑθρ!$J$2:$J$96,$F1109,1),IF($D1109&lt;&gt;"",$G1109*INDEX(Υλικά!$H$3:$H$130,$F1109,1)/INDEX(Υλικά!$E$3:$E$130,$F1109,1),0))</f>
        <v>0</v>
      </c>
      <c r="J1109" s="18">
        <f>IF($C1109&lt;&gt;"",$G1109*INDEX(ΣυνδΑθρ!$D$2:$D$96,$F1109,1)/INDEX(ΣυνδΑθρ!$J$2:$J$96,$F1109,1),IF($D1109&lt;&gt;"",$G1109*INDEX(Υλικά!$I$3:$I$130,$F1109,1)/INDEX(Υλικά!$E$3:$E$130,$F1109,1),0))</f>
        <v>1.1000000000000001</v>
      </c>
      <c r="K1109" s="16">
        <f>$H1109*Ref!$B$2</f>
        <v>29.2</v>
      </c>
      <c r="L1109" s="17">
        <f>$I1109*Ref!$B$3</f>
        <v>0</v>
      </c>
      <c r="M1109" s="18">
        <f>$J1109*Ref!$B$4</f>
        <v>9.9</v>
      </c>
      <c r="N1109" s="18">
        <f>IF($C1109&lt;&gt;"",0,IF($D1109&lt;&gt;"",$G1109*INDEX(Υλικά!$J$3:$J$130,$F1109,1)/INDEX(Υλικά!$E$3:$E$130,$F1109,1),0))</f>
        <v>0</v>
      </c>
      <c r="O1109" s="19">
        <f t="shared" si="18"/>
        <v>39.1</v>
      </c>
      <c r="P1109" s="3"/>
    </row>
    <row r="1110" spans="1:16" x14ac:dyDescent="0.35">
      <c r="A1110" s="15">
        <v>44283</v>
      </c>
      <c r="B1110" s="7">
        <v>0.60416666666666663</v>
      </c>
      <c r="C1110" s="3"/>
      <c r="D1110" s="3"/>
      <c r="E1110" s="3" t="str">
        <f>IF(C1110&lt;&gt;"",INDEX(ΣυνδΑθρ!$I$2:$I$96,MATCH(C1110,ΣυνδΑθρ!$A$2:$A$100,0),1),IF(D1110&lt;&gt;"",INDEX(Υλικά!$D$3:$D$140,MATCH(D1110,Υλικά!$B$3:$B$140,0),1),""))</f>
        <v/>
      </c>
      <c r="F1110" s="10">
        <f>IF(C1110&lt;&gt;"",MATCH($C1110,ΣυνδΑθρ!$A$2:$A$100,0),IF(D1110&lt;&gt;"",MATCH($D1110,Υλικά!$B$3:$B$130,0),0))</f>
        <v>0</v>
      </c>
      <c r="G1110" s="3"/>
      <c r="H1110" s="16">
        <f>IF($C1110&lt;&gt;"",$G1110*INDEX(ΣυνδΑθρ!$B$2:$B$96,$F1110,1)/INDEX(ΣυνδΑθρ!$J$2:$J$96,$F1110,1),IF($D1110&lt;&gt;"",$G1110*INDEX(Υλικά!$G$3:$G$130,$F1110,1)/INDEX(Υλικά!$E$3:$E$130,$F1110,1),0))</f>
        <v>0</v>
      </c>
      <c r="I1110" s="17">
        <f>IF($C1110&lt;&gt;"",$G1110*INDEX(ΣυνδΑθρ!$C$2:$C$100,$F1110,1)/INDEX(ΣυνδΑθρ!$J$2:$J$96,$F1110,1),IF($D1110&lt;&gt;"",$G1110*INDEX(Υλικά!$H$3:$H$130,$F1110,1)/INDEX(Υλικά!$E$3:$E$130,$F1110,1),0))</f>
        <v>0</v>
      </c>
      <c r="J1110" s="18">
        <f>IF($C1110&lt;&gt;"",$G1110*INDEX(ΣυνδΑθρ!$D$2:$D$96,$F1110,1)/INDEX(ΣυνδΑθρ!$J$2:$J$96,$F1110,1),IF($D1110&lt;&gt;"",$G1110*INDEX(Υλικά!$I$3:$I$130,$F1110,1)/INDEX(Υλικά!$E$3:$E$130,$F1110,1),0))</f>
        <v>0</v>
      </c>
      <c r="K1110" s="16">
        <f>$H1110*Ref!$B$2</f>
        <v>0</v>
      </c>
      <c r="L1110" s="17">
        <f>$I1110*Ref!$B$3</f>
        <v>0</v>
      </c>
      <c r="M1110" s="18">
        <f>$J1110*Ref!$B$4</f>
        <v>0</v>
      </c>
      <c r="N1110" s="18">
        <f>IF($C1110&lt;&gt;"",0,IF($D1110&lt;&gt;"",$G1110*INDEX(Υλικά!$J$3:$J$130,$F1110,1)/INDEX(Υλικά!$E$3:$E$130,$F1110,1),0))</f>
        <v>0</v>
      </c>
      <c r="O1110" s="19">
        <v>800</v>
      </c>
      <c r="P1110" s="3" t="s">
        <v>241</v>
      </c>
    </row>
    <row r="1111" spans="1:16" x14ac:dyDescent="0.35">
      <c r="A1111" s="15">
        <v>44283</v>
      </c>
      <c r="B1111" s="7">
        <v>0.79166666666666663</v>
      </c>
      <c r="C1111" s="3"/>
      <c r="D1111" s="3" t="s">
        <v>46</v>
      </c>
      <c r="E1111" s="3" t="str">
        <f>IF(C1111&lt;&gt;"",INDEX(ΣυνδΑθρ!$I$2:$I$96,MATCH(C1111,ΣυνδΑθρ!$A$2:$A$100,0),1),IF(D1111&lt;&gt;"",INDEX(Υλικά!$D$3:$D$140,MATCH(D1111,Υλικά!$B$3:$B$140,0),1),""))</f>
        <v>gr</v>
      </c>
      <c r="F1111" s="10">
        <f>IF(C1111&lt;&gt;"",MATCH($C1111,ΣυνδΑθρ!$A$2:$A$100,0),IF(D1111&lt;&gt;"",MATCH($D1111,Υλικά!$B$3:$B$130,0),0))</f>
        <v>19</v>
      </c>
      <c r="G1111" s="3">
        <v>40</v>
      </c>
      <c r="H1111" s="16">
        <f>IF($C1111&lt;&gt;"",$G1111*INDEX(ΣυνδΑθρ!$B$2:$B$96,$F1111,1)/INDEX(ΣυνδΑθρ!$J$2:$J$96,$F1111,1),IF($D1111&lt;&gt;"",$G1111*INDEX(Υλικά!$G$3:$G$130,$F1111,1)/INDEX(Υλικά!$E$3:$E$130,$F1111,1),0))</f>
        <v>5.68</v>
      </c>
      <c r="I1111" s="17">
        <f>IF($C1111&lt;&gt;"",$G1111*INDEX(ΣυνδΑθρ!$C$2:$C$100,$F1111,1)/INDEX(ΣυνδΑθρ!$J$2:$J$96,$F1111,1),IF($D1111&lt;&gt;"",$G1111*INDEX(Υλικά!$H$3:$H$130,$F1111,1)/INDEX(Υλικά!$E$3:$E$130,$F1111,1),0))</f>
        <v>1.64</v>
      </c>
      <c r="J1111" s="18">
        <f>IF($C1111&lt;&gt;"",$G1111*INDEX(ΣυνδΑθρ!$D$2:$D$96,$F1111,1)/INDEX(ΣυνδΑθρ!$J$2:$J$96,$F1111,1),IF($D1111&lt;&gt;"",$G1111*INDEX(Υλικά!$I$3:$I$130,$F1111,1)/INDEX(Υλικά!$E$3:$E$130,$F1111,1),0))</f>
        <v>8.52</v>
      </c>
      <c r="K1111" s="16">
        <f>$H1111*Ref!$B$2</f>
        <v>22.72</v>
      </c>
      <c r="L1111" s="17">
        <f>$I1111*Ref!$B$3</f>
        <v>6.56</v>
      </c>
      <c r="M1111" s="18">
        <f>$J1111*Ref!$B$4</f>
        <v>76.679999999999993</v>
      </c>
      <c r="N1111" s="18">
        <f>IF($C1111&lt;&gt;"",0,IF($D1111&lt;&gt;"",$G1111*INDEX(Υλικά!$J$3:$J$130,$F1111,1)/INDEX(Υλικά!$E$3:$E$130,$F1111,1),0))</f>
        <v>0</v>
      </c>
      <c r="O1111" s="19">
        <f t="shared" si="18"/>
        <v>105.96</v>
      </c>
      <c r="P1111" s="3"/>
    </row>
    <row r="1112" spans="1:16" x14ac:dyDescent="0.35">
      <c r="A1112" s="15">
        <v>44283</v>
      </c>
      <c r="B1112" s="7">
        <v>0.875</v>
      </c>
      <c r="C1112" s="3"/>
      <c r="D1112" s="3" t="s">
        <v>32</v>
      </c>
      <c r="E1112" s="3" t="str">
        <f>IF(C1112&lt;&gt;"",INDEX(ΣυνδΑθρ!$I$2:$I$96,MATCH(C1112,ΣυνδΑθρ!$A$2:$A$100,0),1),IF(D1112&lt;&gt;"",INDEX(Υλικά!$D$3:$D$140,MATCH(D1112,Υλικά!$B$3:$B$140,0),1),""))</f>
        <v>gr</v>
      </c>
      <c r="F1112" s="10">
        <f>IF(C1112&lt;&gt;"",MATCH($C1112,ΣυνδΑθρ!$A$2:$A$100,0),IF(D1112&lt;&gt;"",MATCH($D1112,Υλικά!$B$3:$B$130,0),0))</f>
        <v>14</v>
      </c>
      <c r="G1112" s="3">
        <v>200</v>
      </c>
      <c r="H1112" s="16">
        <f>IF($C1112&lt;&gt;"",$G1112*INDEX(ΣυνδΑθρ!$B$2:$B$96,$F1112,1)/INDEX(ΣυνδΑθρ!$J$2:$J$96,$F1112,1),IF($D1112&lt;&gt;"",$G1112*INDEX(Υλικά!$G$3:$G$130,$F1112,1)/INDEX(Υλικά!$E$3:$E$130,$F1112,1),0))</f>
        <v>16</v>
      </c>
      <c r="I1112" s="17">
        <f>IF($C1112&lt;&gt;"",$G1112*INDEX(ΣυνδΑθρ!$C$2:$C$100,$F1112,1)/INDEX(ΣυνδΑθρ!$J$2:$J$96,$F1112,1),IF($D1112&lt;&gt;"",$G1112*INDEX(Υλικά!$H$3:$H$130,$F1112,1)/INDEX(Υλικά!$E$3:$E$130,$F1112,1),0))</f>
        <v>8</v>
      </c>
      <c r="J1112" s="18">
        <f>IF($C1112&lt;&gt;"",$G1112*INDEX(ΣυνδΑθρ!$D$2:$D$96,$F1112,1)/INDEX(ΣυνδΑθρ!$J$2:$J$96,$F1112,1),IF($D1112&lt;&gt;"",$G1112*INDEX(Υλικά!$I$3:$I$130,$F1112,1)/INDEX(Υλικά!$E$3:$E$130,$F1112,1),0))</f>
        <v>4</v>
      </c>
      <c r="K1112" s="16">
        <f>$H1112*Ref!$B$2</f>
        <v>64</v>
      </c>
      <c r="L1112" s="17">
        <f>$I1112*Ref!$B$3</f>
        <v>32</v>
      </c>
      <c r="M1112" s="18">
        <f>$J1112*Ref!$B$4</f>
        <v>36</v>
      </c>
      <c r="N1112" s="18">
        <f>IF($C1112&lt;&gt;"",0,IF($D1112&lt;&gt;"",$G1112*INDEX(Υλικά!$J$3:$J$130,$F1112,1)/INDEX(Υλικά!$E$3:$E$130,$F1112,1),0))</f>
        <v>0</v>
      </c>
      <c r="O1112" s="19">
        <f t="shared" si="18"/>
        <v>132</v>
      </c>
      <c r="P1112" s="3"/>
    </row>
    <row r="1113" spans="1:16" x14ac:dyDescent="0.35">
      <c r="A1113" s="15">
        <v>44283</v>
      </c>
      <c r="B1113" s="7">
        <v>0.875</v>
      </c>
      <c r="C1113" s="3"/>
      <c r="D1113" s="3" t="s">
        <v>155</v>
      </c>
      <c r="E1113" s="3" t="str">
        <f>IF(C1113&lt;&gt;"",INDEX(ΣυνδΑθρ!$I$2:$I$96,MATCH(C1113,ΣυνδΑθρ!$A$2:$A$100,0),1),IF(D1113&lt;&gt;"",INDEX(Υλικά!$D$3:$D$140,MATCH(D1113,Υλικά!$B$3:$B$140,0),1),""))</f>
        <v>gr</v>
      </c>
      <c r="F1113" s="10">
        <f>IF(C1113&lt;&gt;"",MATCH($C1113,ΣυνδΑθρ!$A$2:$A$100,0),IF(D1113&lt;&gt;"",MATCH($D1113,Υλικά!$B$3:$B$130,0),0))</f>
        <v>63</v>
      </c>
      <c r="G1113" s="3">
        <v>80</v>
      </c>
      <c r="H1113" s="16">
        <f>IF($C1113&lt;&gt;"",$G1113*INDEX(ΣυνδΑθρ!$B$2:$B$96,$F1113,1)/INDEX(ΣυνδΑθρ!$J$2:$J$96,$F1113,1),IF($D1113&lt;&gt;"",$G1113*INDEX(Υλικά!$G$3:$G$130,$F1113,1)/INDEX(Υλικά!$E$3:$E$130,$F1113,1),0))</f>
        <v>0.88</v>
      </c>
      <c r="I1113" s="17">
        <f>IF($C1113&lt;&gt;"",$G1113*INDEX(ΣυνδΑθρ!$C$2:$C$100,$F1113,1)/INDEX(ΣυνδΑθρ!$J$2:$J$96,$F1113,1),IF($D1113&lt;&gt;"",$G1113*INDEX(Υλικά!$H$3:$H$130,$F1113,1)/INDEX(Υλικά!$E$3:$E$130,$F1113,1),0))</f>
        <v>18.239999999999998</v>
      </c>
      <c r="J1113" s="18">
        <f>IF($C1113&lt;&gt;"",$G1113*INDEX(ΣυνδΑθρ!$D$2:$D$96,$F1113,1)/INDEX(ΣυνδΑθρ!$J$2:$J$96,$F1113,1),IF($D1113&lt;&gt;"",$G1113*INDEX(Υλικά!$I$3:$I$130,$F1113,1)/INDEX(Υλικά!$E$3:$E$130,$F1113,1),0))</f>
        <v>0.24</v>
      </c>
      <c r="K1113" s="16">
        <f>$H1113*Ref!$B$2</f>
        <v>3.52</v>
      </c>
      <c r="L1113" s="17">
        <f>$I1113*Ref!$B$3</f>
        <v>72.959999999999994</v>
      </c>
      <c r="M1113" s="18">
        <f>$J1113*Ref!$B$4</f>
        <v>2.16</v>
      </c>
      <c r="N1113" s="18">
        <f>IF($C1113&lt;&gt;"",0,IF($D1113&lt;&gt;"",$G1113*INDEX(Υλικά!$J$3:$J$130,$F1113,1)/INDEX(Υλικά!$E$3:$E$130,$F1113,1),0))</f>
        <v>0</v>
      </c>
      <c r="O1113" s="19">
        <f t="shared" si="18"/>
        <v>78.639999999999986</v>
      </c>
      <c r="P1113" s="3"/>
    </row>
    <row r="1114" spans="1:16" x14ac:dyDescent="0.35">
      <c r="A1114" s="15">
        <v>44283</v>
      </c>
      <c r="B1114" s="7">
        <v>0.875</v>
      </c>
      <c r="C1114" s="3"/>
      <c r="D1114" s="3" t="s">
        <v>187</v>
      </c>
      <c r="E1114" s="3" t="str">
        <f>IF(C1114&lt;&gt;"",INDEX(ΣυνδΑθρ!$I$2:$I$96,MATCH(C1114,ΣυνδΑθρ!$A$2:$A$100,0),1),IF(D1114&lt;&gt;"",INDEX(Υλικά!$D$3:$D$140,MATCH(D1114,Υλικά!$B$3:$B$140,0),1),""))</f>
        <v>gr</v>
      </c>
      <c r="F1114" s="10">
        <f>IF(C1114&lt;&gt;"",MATCH($C1114,ΣυνδΑθρ!$A$2:$A$100,0),IF(D1114&lt;&gt;"",MATCH($D1114,Υλικά!$B$3:$B$130,0),0))</f>
        <v>84</v>
      </c>
      <c r="G1114" s="3">
        <v>130</v>
      </c>
      <c r="H1114" s="16">
        <f>IF($C1114&lt;&gt;"",$G1114*INDEX(ΣυνδΑθρ!$B$2:$B$96,$F1114,1)/INDEX(ΣυνδΑθρ!$J$2:$J$96,$F1114,1),IF($D1114&lt;&gt;"",$G1114*INDEX(Υλικά!$G$3:$G$130,$F1114,1)/INDEX(Υλικά!$E$3:$E$130,$F1114,1),0))</f>
        <v>0.91</v>
      </c>
      <c r="I1114" s="17">
        <f>IF($C1114&lt;&gt;"",$G1114*INDEX(ΣυνδΑθρ!$C$2:$C$100,$F1114,1)/INDEX(ΣυνδΑθρ!$J$2:$J$96,$F1114,1),IF($D1114&lt;&gt;"",$G1114*INDEX(Υλικά!$H$3:$H$130,$F1114,1)/INDEX(Υλικά!$E$3:$E$130,$F1114,1),0))</f>
        <v>15.6</v>
      </c>
      <c r="J1114" s="18">
        <f>IF($C1114&lt;&gt;"",$G1114*INDEX(ΣυνδΑθρ!$D$2:$D$96,$F1114,1)/INDEX(ΣυνδΑθρ!$J$2:$J$96,$F1114,1),IF($D1114&lt;&gt;"",$G1114*INDEX(Υλικά!$I$3:$I$130,$F1114,1)/INDEX(Υλικά!$E$3:$E$130,$F1114,1),0))</f>
        <v>0.26</v>
      </c>
      <c r="K1114" s="16">
        <f>$H1114*Ref!$B$2</f>
        <v>3.64</v>
      </c>
      <c r="L1114" s="17">
        <f>$I1114*Ref!$B$3</f>
        <v>62.4</v>
      </c>
      <c r="M1114" s="18">
        <f>$J1114*Ref!$B$4</f>
        <v>2.34</v>
      </c>
      <c r="N1114" s="18">
        <f>IF($C1114&lt;&gt;"",0,IF($D1114&lt;&gt;"",$G1114*INDEX(Υλικά!$J$3:$J$130,$F1114,1)/INDEX(Υλικά!$E$3:$E$130,$F1114,1),0))</f>
        <v>0</v>
      </c>
      <c r="O1114" s="19">
        <f t="shared" si="18"/>
        <v>68.38</v>
      </c>
      <c r="P1114" s="3"/>
    </row>
    <row r="1115" spans="1:16" x14ac:dyDescent="0.35">
      <c r="A1115" s="15">
        <v>44283</v>
      </c>
      <c r="B1115" s="7">
        <v>0.875</v>
      </c>
      <c r="C1115" s="3"/>
      <c r="D1115" s="3" t="s">
        <v>154</v>
      </c>
      <c r="E1115" s="3" t="str">
        <f>IF(C1115&lt;&gt;"",INDEX(ΣυνδΑθρ!$I$2:$I$96,MATCH(C1115,ΣυνδΑθρ!$A$2:$A$100,0),1),IF(D1115&lt;&gt;"",INDEX(Υλικά!$D$3:$D$140,MATCH(D1115,Υλικά!$B$3:$B$140,0),1),""))</f>
        <v>gr</v>
      </c>
      <c r="F1115" s="10">
        <f>IF(C1115&lt;&gt;"",MATCH($C1115,ΣυνδΑθρ!$A$2:$A$100,0),IF(D1115&lt;&gt;"",MATCH($D1115,Υλικά!$B$3:$B$130,0),0))</f>
        <v>62</v>
      </c>
      <c r="G1115" s="3">
        <v>20</v>
      </c>
      <c r="H1115" s="16">
        <f>IF($C1115&lt;&gt;"",$G1115*INDEX(ΣυνδΑθρ!$B$2:$B$96,$F1115,1)/INDEX(ΣυνδΑθρ!$J$2:$J$96,$F1115,1),IF($D1115&lt;&gt;"",$G1115*INDEX(Υλικά!$G$3:$G$130,$F1115,1)/INDEX(Υλικά!$E$3:$E$130,$F1115,1),0))</f>
        <v>2.2000000000000002</v>
      </c>
      <c r="I1115" s="17">
        <f>IF($C1115&lt;&gt;"",$G1115*INDEX(ΣυνδΑθρ!$C$2:$C$100,$F1115,1)/INDEX(ΣυνδΑθρ!$J$2:$J$96,$F1115,1),IF($D1115&lt;&gt;"",$G1115*INDEX(Υλικά!$H$3:$H$130,$F1115,1)/INDEX(Υλικά!$E$3:$E$130,$F1115,1),0))</f>
        <v>12</v>
      </c>
      <c r="J1115" s="18">
        <f>IF($C1115&lt;&gt;"",$G1115*INDEX(ΣυνδΑθρ!$D$2:$D$96,$F1115,1)/INDEX(ΣυνδΑθρ!$J$2:$J$96,$F1115,1),IF($D1115&lt;&gt;"",$G1115*INDEX(Υλικά!$I$3:$I$130,$F1115,1)/INDEX(Υλικά!$E$3:$E$130,$F1115,1),0))</f>
        <v>1.6</v>
      </c>
      <c r="K1115" s="16">
        <f>$H1115*Ref!$B$2</f>
        <v>8.8000000000000007</v>
      </c>
      <c r="L1115" s="17">
        <f>$I1115*Ref!$B$3</f>
        <v>48</v>
      </c>
      <c r="M1115" s="18">
        <f>$J1115*Ref!$B$4</f>
        <v>14.4</v>
      </c>
      <c r="N1115" s="18">
        <f>IF($C1115&lt;&gt;"",0,IF($D1115&lt;&gt;"",$G1115*INDEX(Υλικά!$J$3:$J$130,$F1115,1)/INDEX(Υλικά!$E$3:$E$130,$F1115,1),0))</f>
        <v>0</v>
      </c>
      <c r="O1115" s="19">
        <f t="shared" si="18"/>
        <v>71.2</v>
      </c>
      <c r="P1115" s="3"/>
    </row>
    <row r="1116" spans="1:16" x14ac:dyDescent="0.35">
      <c r="A1116" s="15">
        <v>44283</v>
      </c>
      <c r="B1116" s="7">
        <v>0.875</v>
      </c>
      <c r="C1116" s="3"/>
      <c r="D1116" s="3" t="s">
        <v>180</v>
      </c>
      <c r="E1116" s="3" t="str">
        <f>IF(C1116&lt;&gt;"",INDEX(ΣυνδΑθρ!$I$2:$I$96,MATCH(C1116,ΣυνδΑθρ!$A$2:$A$100,0),1),IF(D1116&lt;&gt;"",INDEX(Υλικά!$D$3:$D$140,MATCH(D1116,Υλικά!$B$3:$B$140,0),1),""))</f>
        <v>gr</v>
      </c>
      <c r="F1116" s="10">
        <f>IF(C1116&lt;&gt;"",MATCH($C1116,ΣυνδΑθρ!$A$2:$A$100,0),IF(D1116&lt;&gt;"",MATCH($D1116,Υλικά!$B$3:$B$130,0),0))</f>
        <v>79</v>
      </c>
      <c r="G1116" s="3">
        <v>20</v>
      </c>
      <c r="H1116" s="16">
        <f>IF($C1116&lt;&gt;"",$G1116*INDEX(ΣυνδΑθρ!$B$2:$B$96,$F1116,1)/INDEX(ΣυνδΑθρ!$J$2:$J$96,$F1116,1),IF($D1116&lt;&gt;"",$G1116*INDEX(Υλικά!$G$3:$G$130,$F1116,1)/INDEX(Υλικά!$E$3:$E$130,$F1116,1),0))</f>
        <v>6.14</v>
      </c>
      <c r="I1116" s="17">
        <f>IF($C1116&lt;&gt;"",$G1116*INDEX(ΣυνδΑθρ!$C$2:$C$100,$F1116,1)/INDEX(ΣυνδΑθρ!$J$2:$J$96,$F1116,1),IF($D1116&lt;&gt;"",$G1116*INDEX(Υλικά!$H$3:$H$130,$F1116,1)/INDEX(Υλικά!$E$3:$E$130,$F1116,1),0))</f>
        <v>1.34</v>
      </c>
      <c r="J1116" s="18">
        <f>IF($C1116&lt;&gt;"",$G1116*INDEX(ΣυνδΑθρ!$D$2:$D$96,$F1116,1)/INDEX(ΣυνδΑθρ!$J$2:$J$96,$F1116,1),IF($D1116&lt;&gt;"",$G1116*INDEX(Υλικά!$I$3:$I$130,$F1116,1)/INDEX(Υλικά!$E$3:$E$130,$F1116,1),0))</f>
        <v>9.4</v>
      </c>
      <c r="K1116" s="16">
        <f>$H1116*Ref!$B$2</f>
        <v>24.56</v>
      </c>
      <c r="L1116" s="17">
        <f>$I1116*Ref!$B$3</f>
        <v>5.36</v>
      </c>
      <c r="M1116" s="18">
        <f>$J1116*Ref!$B$4</f>
        <v>84.600000000000009</v>
      </c>
      <c r="N1116" s="18">
        <f>IF($C1116&lt;&gt;"",0,IF($D1116&lt;&gt;"",$G1116*INDEX(Υλικά!$J$3:$J$130,$F1116,1)/INDEX(Υλικά!$E$3:$E$130,$F1116,1),0))</f>
        <v>0</v>
      </c>
      <c r="O1116" s="19">
        <f t="shared" si="18"/>
        <v>114.52000000000001</v>
      </c>
      <c r="P1116" s="3"/>
    </row>
    <row r="1117" spans="1:16" x14ac:dyDescent="0.35">
      <c r="A1117" s="15">
        <v>44284</v>
      </c>
      <c r="B1117" s="7">
        <v>0.34375</v>
      </c>
      <c r="C1117" s="3"/>
      <c r="D1117" s="3" t="s">
        <v>58</v>
      </c>
      <c r="E1117" s="3" t="str">
        <f>IF(C1117&lt;&gt;"",INDEX(ΣυνδΑθρ!$I$2:$I$96,MATCH(C1117,ΣυνδΑθρ!$A$2:$A$100,0),1),IF(D1117&lt;&gt;"",INDEX(Υλικά!$D$3:$D$140,MATCH(D1117,Υλικά!$B$3:$B$140,0),1),""))</f>
        <v>gr</v>
      </c>
      <c r="F1117" s="10">
        <f>IF(C1117&lt;&gt;"",MATCH($C1117,ΣυνδΑθρ!$A$2:$A$100,0),IF(D1117&lt;&gt;"",MATCH($D1117,Υλικά!$B$3:$B$130,0),0))</f>
        <v>12</v>
      </c>
      <c r="G1117" s="3">
        <v>250</v>
      </c>
      <c r="H1117" s="16">
        <f>IF($C1117&lt;&gt;"",$G1117*INDEX(ΣυνδΑθρ!$B$2:$B$96,$F1117,1)/INDEX(ΣυνδΑθρ!$J$2:$J$96,$F1117,1),IF($D1117&lt;&gt;"",$G1117*INDEX(Υλικά!$G$3:$G$130,$F1117,1)/INDEX(Υλικά!$E$3:$E$130,$F1117,1),0))</f>
        <v>8.25</v>
      </c>
      <c r="I1117" s="17">
        <f>IF($C1117&lt;&gt;"",$G1117*INDEX(ΣυνδΑθρ!$C$2:$C$100,$F1117,1)/INDEX(ΣυνδΑθρ!$J$2:$J$96,$F1117,1),IF($D1117&lt;&gt;"",$G1117*INDEX(Υλικά!$H$3:$H$130,$F1117,1)/INDEX(Υλικά!$E$3:$E$130,$F1117,1),0))</f>
        <v>11.75</v>
      </c>
      <c r="J1117" s="18">
        <f>IF($C1117&lt;&gt;"",$G1117*INDEX(ΣυνδΑθρ!$D$2:$D$96,$F1117,1)/INDEX(ΣυνδΑθρ!$J$2:$J$96,$F1117,1),IF($D1117&lt;&gt;"",$G1117*INDEX(Υλικά!$I$3:$I$130,$F1117,1)/INDEX(Υλικά!$E$3:$E$130,$F1117,1),0))</f>
        <v>3.75</v>
      </c>
      <c r="K1117" s="16">
        <f>$H1117*Ref!$B$2</f>
        <v>33</v>
      </c>
      <c r="L1117" s="17">
        <f>$I1117*Ref!$B$3</f>
        <v>47</v>
      </c>
      <c r="M1117" s="18">
        <f>$J1117*Ref!$B$4</f>
        <v>33.75</v>
      </c>
      <c r="N1117" s="18">
        <f>IF($C1117&lt;&gt;"",0,IF($D1117&lt;&gt;"",$G1117*INDEX(Υλικά!$J$3:$J$130,$F1117,1)/INDEX(Υλικά!$E$3:$E$130,$F1117,1),0))</f>
        <v>0</v>
      </c>
      <c r="O1117" s="19">
        <f t="shared" si="18"/>
        <v>113.75</v>
      </c>
      <c r="P1117" s="3"/>
    </row>
    <row r="1118" spans="1:16" x14ac:dyDescent="0.35">
      <c r="A1118" s="15">
        <v>44284</v>
      </c>
      <c r="B1118" s="7">
        <v>0.34375</v>
      </c>
      <c r="C1118" s="3"/>
      <c r="D1118" s="3" t="s">
        <v>229</v>
      </c>
      <c r="E1118" s="3" t="str">
        <f>IF(C1118&lt;&gt;"",INDEX(ΣυνδΑθρ!$I$2:$I$96,MATCH(C1118,ΣυνδΑθρ!$A$2:$A$100,0),1),IF(D1118&lt;&gt;"",INDEX(Υλικά!$D$3:$D$140,MATCH(D1118,Υλικά!$B$3:$B$140,0),1),""))</f>
        <v>gr</v>
      </c>
      <c r="F1118" s="10">
        <f>IF(C1118&lt;&gt;"",MATCH($C1118,ΣυνδΑθρ!$A$2:$A$100,0),IF(D1118&lt;&gt;"",MATCH($D1118,Υλικά!$B$3:$B$130,0),0))</f>
        <v>104</v>
      </c>
      <c r="G1118" s="3">
        <v>80</v>
      </c>
      <c r="H1118" s="16">
        <f>IF($C1118&lt;&gt;"",$G1118*INDEX(ΣυνδΑθρ!$B$2:$B$96,$F1118,1)/INDEX(ΣυνδΑθρ!$J$2:$J$96,$F1118,1),IF($D1118&lt;&gt;"",$G1118*INDEX(Υλικά!$G$3:$G$130,$F1118,1)/INDEX(Υλικά!$E$3:$E$130,$F1118,1),0))</f>
        <v>16.8</v>
      </c>
      <c r="I1118" s="17">
        <f>IF($C1118&lt;&gt;"",$G1118*INDEX(ΣυνδΑθρ!$C$2:$C$100,$F1118,1)/INDEX(ΣυνδΑθρ!$J$2:$J$96,$F1118,1),IF($D1118&lt;&gt;"",$G1118*INDEX(Υλικά!$H$3:$H$130,$F1118,1)/INDEX(Υλικά!$E$3:$E$130,$F1118,1),0))</f>
        <v>0.8</v>
      </c>
      <c r="J1118" s="18">
        <f>IF($C1118&lt;&gt;"",$G1118*INDEX(ΣυνδΑθρ!$D$2:$D$96,$F1118,1)/INDEX(ΣυνδΑθρ!$J$2:$J$96,$F1118,1),IF($D1118&lt;&gt;"",$G1118*INDEX(Υλικά!$I$3:$I$130,$F1118,1)/INDEX(Υλικά!$E$3:$E$130,$F1118,1),0))</f>
        <v>1.6</v>
      </c>
      <c r="K1118" s="16">
        <f>$H1118*Ref!$B$2</f>
        <v>67.2</v>
      </c>
      <c r="L1118" s="17">
        <f>$I1118*Ref!$B$3</f>
        <v>3.2</v>
      </c>
      <c r="M1118" s="18">
        <f>$J1118*Ref!$B$4</f>
        <v>14.4</v>
      </c>
      <c r="N1118" s="18">
        <f>IF($C1118&lt;&gt;"",0,IF($D1118&lt;&gt;"",$G1118*INDEX(Υλικά!$J$3:$J$130,$F1118,1)/INDEX(Υλικά!$E$3:$E$130,$F1118,1),0))</f>
        <v>0</v>
      </c>
      <c r="O1118" s="19">
        <f t="shared" si="18"/>
        <v>84.800000000000011</v>
      </c>
      <c r="P1118" s="3"/>
    </row>
    <row r="1119" spans="1:16" x14ac:dyDescent="0.35">
      <c r="A1119" s="15">
        <v>44284</v>
      </c>
      <c r="B1119" s="7">
        <v>0.34375</v>
      </c>
      <c r="C1119" s="3" t="s">
        <v>166</v>
      </c>
      <c r="D1119" s="3"/>
      <c r="E1119" s="3" t="str">
        <f>IF(C1119&lt;&gt;"",INDEX(ΣυνδΑθρ!$I$2:$I$96,MATCH(C1119,ΣυνδΑθρ!$A$2:$A$100,0),1),IF(D1119&lt;&gt;"",INDEX(Υλικά!$D$3:$D$140,MATCH(D1119,Υλικά!$B$3:$B$140,0),1),""))</f>
        <v>gr</v>
      </c>
      <c r="F1119" s="10">
        <f>IF(C1119&lt;&gt;"",MATCH($C1119,ΣυνδΑθρ!$A$2:$A$100,0),IF(D1119&lt;&gt;"",MATCH($D1119,Υλικά!$B$3:$B$130,0),0))</f>
        <v>19</v>
      </c>
      <c r="G1119" s="3">
        <v>90</v>
      </c>
      <c r="H1119" s="16">
        <f>IF($C1119&lt;&gt;"",$G1119*INDEX(ΣυνδΑθρ!$B$2:$B$96,$F1119,1)/INDEX(ΣυνδΑθρ!$J$2:$J$96,$F1119,1),IF($D1119&lt;&gt;"",$G1119*INDEX(Υλικά!$G$3:$G$130,$F1119,1)/INDEX(Υλικά!$E$3:$E$130,$F1119,1),0))</f>
        <v>6.5764285714285711</v>
      </c>
      <c r="I1119" s="17">
        <f>IF($C1119&lt;&gt;"",$G1119*INDEX(ΣυνδΑθρ!$C$2:$C$100,$F1119,1)/INDEX(ΣυνδΑθρ!$J$2:$J$96,$F1119,1),IF($D1119&lt;&gt;"",$G1119*INDEX(Υλικά!$H$3:$H$130,$F1119,1)/INDEX(Υλικά!$E$3:$E$130,$F1119,1),0))</f>
        <v>41.849999999999994</v>
      </c>
      <c r="J1119" s="18">
        <f>IF($C1119&lt;&gt;"",$G1119*INDEX(ΣυνδΑθρ!$D$2:$D$96,$F1119,1)/INDEX(ΣυνδΑθρ!$J$2:$J$96,$F1119,1),IF($D1119&lt;&gt;"",$G1119*INDEX(Υλικά!$I$3:$I$130,$F1119,1)/INDEX(Υλικά!$E$3:$E$130,$F1119,1),0))</f>
        <v>0.75214285714285722</v>
      </c>
      <c r="K1119" s="16">
        <f>$H1119*Ref!$B$2</f>
        <v>26.305714285714284</v>
      </c>
      <c r="L1119" s="17">
        <f>$I1119*Ref!$B$3</f>
        <v>167.39999999999998</v>
      </c>
      <c r="M1119" s="18">
        <f>$J1119*Ref!$B$4</f>
        <v>6.769285714285715</v>
      </c>
      <c r="N1119" s="18">
        <f>IF($C1119&lt;&gt;"",0,IF($D1119&lt;&gt;"",$G1119*INDEX(Υλικά!$J$3:$J$130,$F1119,1)/INDEX(Υλικά!$E$3:$E$130,$F1119,1),0))</f>
        <v>0</v>
      </c>
      <c r="O1119" s="19">
        <f t="shared" si="18"/>
        <v>200.47499999999997</v>
      </c>
      <c r="P1119" s="3"/>
    </row>
    <row r="1120" spans="1:16" x14ac:dyDescent="0.35">
      <c r="A1120" s="15">
        <v>44284</v>
      </c>
      <c r="B1120" s="7">
        <v>0.5625</v>
      </c>
      <c r="C1120" s="3" t="s">
        <v>242</v>
      </c>
      <c r="D1120" s="3"/>
      <c r="E1120" s="3" t="str">
        <f>IF(C1120&lt;&gt;"",INDEX(ΣυνδΑθρ!$I$2:$I$96,MATCH(C1120,ΣυνδΑθρ!$A$2:$A$100,0),1),IF(D1120&lt;&gt;"",INDEX(Υλικά!$D$3:$D$140,MATCH(D1120,Υλικά!$B$3:$B$140,0),1),""))</f>
        <v>gr</v>
      </c>
      <c r="F1120" s="10">
        <f>IF(C1120&lt;&gt;"",MATCH($C1120,ΣυνδΑθρ!$A$2:$A$100,0),IF(D1120&lt;&gt;"",MATCH($D1120,Υλικά!$B$3:$B$130,0),0))</f>
        <v>42</v>
      </c>
      <c r="G1120" s="3">
        <v>300</v>
      </c>
      <c r="H1120" s="16">
        <f>IF($C1120&lt;&gt;"",$G1120*INDEX(ΣυνδΑθρ!$B$2:$B$96,$F1120,1)/INDEX(ΣυνδΑθρ!$J$2:$J$96,$F1120,1),IF($D1120&lt;&gt;"",$G1120*INDEX(Υλικά!$G$3:$G$130,$F1120,1)/INDEX(Υλικά!$E$3:$E$130,$F1120,1),0))</f>
        <v>31.252173913043478</v>
      </c>
      <c r="I1120" s="17">
        <f>IF($C1120&lt;&gt;"",$G1120*INDEX(ΣυνδΑθρ!$C$2:$C$100,$F1120,1)/INDEX(ΣυνδΑθρ!$J$2:$J$96,$F1120,1),IF($D1120&lt;&gt;"",$G1120*INDEX(Υλικά!$H$3:$H$130,$F1120,1)/INDEX(Υλικά!$E$3:$E$130,$F1120,1),0))</f>
        <v>43.189565217391305</v>
      </c>
      <c r="J1120" s="18">
        <f>IF($C1120&lt;&gt;"",$G1120*INDEX(ΣυνδΑθρ!$D$2:$D$96,$F1120,1)/INDEX(ΣυνδΑθρ!$J$2:$J$96,$F1120,1),IF($D1120&lt;&gt;"",$G1120*INDEX(Υλικά!$I$3:$I$130,$F1120,1)/INDEX(Υλικά!$E$3:$E$130,$F1120,1),0))</f>
        <v>5.8904347826086951</v>
      </c>
      <c r="K1120" s="16">
        <f>$H1120*Ref!$B$2</f>
        <v>125.00869565217391</v>
      </c>
      <c r="L1120" s="17">
        <f>$I1120*Ref!$B$3</f>
        <v>172.75826086956522</v>
      </c>
      <c r="M1120" s="18">
        <f>$J1120*Ref!$B$4</f>
        <v>53.013913043478254</v>
      </c>
      <c r="N1120" s="18">
        <f>IF($C1120&lt;&gt;"",0,IF($D1120&lt;&gt;"",$G1120*INDEX(Υλικά!$J$3:$J$130,$F1120,1)/INDEX(Υλικά!$E$3:$E$130,$F1120,1),0))</f>
        <v>0</v>
      </c>
      <c r="O1120" s="19">
        <f t="shared" si="18"/>
        <v>350.78086956521736</v>
      </c>
      <c r="P1120" s="3"/>
    </row>
    <row r="1121" spans="1:16" x14ac:dyDescent="0.35">
      <c r="A1121" s="15">
        <v>44284</v>
      </c>
      <c r="B1121" s="7">
        <v>0.63541666666666663</v>
      </c>
      <c r="C1121" s="3" t="s">
        <v>216</v>
      </c>
      <c r="D1121" s="3"/>
      <c r="E1121" s="3" t="str">
        <f>IF(C1121&lt;&gt;"",INDEX(ΣυνδΑθρ!$I$2:$I$96,MATCH(C1121,ΣυνδΑθρ!$A$2:$A$100,0),1),IF(D1121&lt;&gt;"",INDEX(Υλικά!$D$3:$D$140,MATCH(D1121,Υλικά!$B$3:$B$140,0),1),""))</f>
        <v>gr</v>
      </c>
      <c r="F1121" s="10">
        <f>IF(C1121&lt;&gt;"",MATCH($C1121,ΣυνδΑθρ!$A$2:$A$100,0),IF(D1121&lt;&gt;"",MATCH($D1121,Υλικά!$B$3:$B$130,0),0))</f>
        <v>36</v>
      </c>
      <c r="G1121" s="3">
        <v>50</v>
      </c>
      <c r="H1121" s="16">
        <f>IF($C1121&lt;&gt;"",$G1121*INDEX(ΣυνδΑθρ!$B$2:$B$96,$F1121,1)/INDEX(ΣυνδΑθρ!$J$2:$J$96,$F1121,1),IF($D1121&lt;&gt;"",$G1121*INDEX(Υλικά!$G$3:$G$130,$F1121,1)/INDEX(Υλικά!$E$3:$E$130,$F1121,1),0))</f>
        <v>4.1926190476190479</v>
      </c>
      <c r="I1121" s="17">
        <f>IF($C1121&lt;&gt;"",$G1121*INDEX(ΣυνδΑθρ!$C$2:$C$100,$F1121,1)/INDEX(ΣυνδΑθρ!$J$2:$J$96,$F1121,1),IF($D1121&lt;&gt;"",$G1121*INDEX(Υλικά!$H$3:$H$130,$F1121,1)/INDEX(Υλικά!$E$3:$E$130,$F1121,1),0))</f>
        <v>18.843095238095241</v>
      </c>
      <c r="J1121" s="18">
        <f>IF($C1121&lt;&gt;"",$G1121*INDEX(ΣυνδΑθρ!$D$2:$D$96,$F1121,1)/INDEX(ΣυνδΑθρ!$J$2:$J$96,$F1121,1),IF($D1121&lt;&gt;"",$G1121*INDEX(Υλικά!$I$3:$I$130,$F1121,1)/INDEX(Υλικά!$E$3:$E$130,$F1121,1),0))</f>
        <v>4.2185714285714289</v>
      </c>
      <c r="K1121" s="16">
        <f>$H1121*Ref!$B$2</f>
        <v>16.770476190476192</v>
      </c>
      <c r="L1121" s="17">
        <f>$I1121*Ref!$B$3</f>
        <v>75.372380952380965</v>
      </c>
      <c r="M1121" s="18">
        <f>$J1121*Ref!$B$4</f>
        <v>37.967142857142861</v>
      </c>
      <c r="N1121" s="18">
        <f>IF($C1121&lt;&gt;"",0,IF($D1121&lt;&gt;"",$G1121*INDEX(Υλικά!$J$3:$J$130,$F1121,1)/INDEX(Υλικά!$E$3:$E$130,$F1121,1),0))</f>
        <v>0</v>
      </c>
      <c r="O1121" s="19">
        <f t="shared" si="18"/>
        <v>130.11000000000001</v>
      </c>
      <c r="P1121" s="3"/>
    </row>
    <row r="1122" spans="1:16" x14ac:dyDescent="0.35">
      <c r="A1122" s="15">
        <v>44284</v>
      </c>
      <c r="B1122" s="7">
        <v>0.85416666666666663</v>
      </c>
      <c r="C1122" s="3" t="s">
        <v>242</v>
      </c>
      <c r="D1122" s="3"/>
      <c r="E1122" s="3" t="str">
        <f>IF(C1122&lt;&gt;"",INDEX(ΣυνδΑθρ!$I$2:$I$96,MATCH(C1122,ΣυνδΑθρ!$A$2:$A$100,0),1),IF(D1122&lt;&gt;"",INDEX(Υλικά!$D$3:$D$140,MATCH(D1122,Υλικά!$B$3:$B$140,0),1),""))</f>
        <v>gr</v>
      </c>
      <c r="F1122" s="10">
        <f>IF(C1122&lt;&gt;"",MATCH($C1122,ΣυνδΑθρ!$A$2:$A$100,0),IF(D1122&lt;&gt;"",MATCH($D1122,Υλικά!$B$3:$B$130,0),0))</f>
        <v>42</v>
      </c>
      <c r="G1122" s="3">
        <v>350</v>
      </c>
      <c r="H1122" s="16">
        <f>IF($C1122&lt;&gt;"",$G1122*INDEX(ΣυνδΑθρ!$B$2:$B$96,$F1122,1)/INDEX(ΣυνδΑθρ!$J$2:$J$96,$F1122,1),IF($D1122&lt;&gt;"",$G1122*INDEX(Υλικά!$G$3:$G$130,$F1122,1)/INDEX(Υλικά!$E$3:$E$130,$F1122,1),0))</f>
        <v>36.460869565217394</v>
      </c>
      <c r="I1122" s="17">
        <f>IF($C1122&lt;&gt;"",$G1122*INDEX(ΣυνδΑθρ!$C$2:$C$100,$F1122,1)/INDEX(ΣυνδΑθρ!$J$2:$J$96,$F1122,1),IF($D1122&lt;&gt;"",$G1122*INDEX(Υλικά!$H$3:$H$130,$F1122,1)/INDEX(Υλικά!$E$3:$E$130,$F1122,1),0))</f>
        <v>50.387826086956522</v>
      </c>
      <c r="J1122" s="18">
        <f>IF($C1122&lt;&gt;"",$G1122*INDEX(ΣυνδΑθρ!$D$2:$D$96,$F1122,1)/INDEX(ΣυνδΑθρ!$J$2:$J$96,$F1122,1),IF($D1122&lt;&gt;"",$G1122*INDEX(Υλικά!$I$3:$I$130,$F1122,1)/INDEX(Υλικά!$E$3:$E$130,$F1122,1),0))</f>
        <v>6.8721739130434774</v>
      </c>
      <c r="K1122" s="16">
        <f>$H1122*Ref!$B$2</f>
        <v>145.84347826086957</v>
      </c>
      <c r="L1122" s="17">
        <f>$I1122*Ref!$B$3</f>
        <v>201.55130434782609</v>
      </c>
      <c r="M1122" s="18">
        <f>$J1122*Ref!$B$4</f>
        <v>61.849565217391294</v>
      </c>
      <c r="N1122" s="18">
        <f>IF($C1122&lt;&gt;"",0,IF($D1122&lt;&gt;"",$G1122*INDEX(Υλικά!$J$3:$J$130,$F1122,1)/INDEX(Υλικά!$E$3:$E$130,$F1122,1),0))</f>
        <v>0</v>
      </c>
      <c r="O1122" s="19">
        <f t="shared" si="18"/>
        <v>409.24434782608694</v>
      </c>
      <c r="P1122" s="3"/>
    </row>
    <row r="1123" spans="1:16" x14ac:dyDescent="0.35">
      <c r="A1123" s="15">
        <v>44284</v>
      </c>
      <c r="B1123" s="7">
        <v>0.875</v>
      </c>
      <c r="C1123" s="3"/>
      <c r="D1123" s="3" t="s">
        <v>233</v>
      </c>
      <c r="E1123" s="3" t="str">
        <f>IF(C1123&lt;&gt;"",INDEX(ΣυνδΑθρ!$I$2:$I$96,MATCH(C1123,ΣυνδΑθρ!$A$2:$A$100,0),1),IF(D1123&lt;&gt;"",INDEX(Υλικά!$D$3:$D$140,MATCH(D1123,Υλικά!$B$3:$B$140,0),1),""))</f>
        <v>gr</v>
      </c>
      <c r="F1123" s="10">
        <f>IF(C1123&lt;&gt;"",MATCH($C1123,ΣυνδΑθρ!$A$2:$A$100,0),IF(D1123&lt;&gt;"",MATCH($D1123,Υλικά!$B$3:$B$130,0),0))</f>
        <v>107</v>
      </c>
      <c r="G1123" s="3">
        <v>10</v>
      </c>
      <c r="H1123" s="16">
        <f>IF($C1123&lt;&gt;"",$G1123*INDEX(ΣυνδΑθρ!$B$2:$B$96,$F1123,1)/INDEX(ΣυνδΑθρ!$J$2:$J$96,$F1123,1),IF($D1123&lt;&gt;"",$G1123*INDEX(Υλικά!$G$3:$G$130,$F1123,1)/INDEX(Υλικά!$E$3:$E$130,$F1123,1),0))</f>
        <v>2.21</v>
      </c>
      <c r="I1123" s="17">
        <f>IF($C1123&lt;&gt;"",$G1123*INDEX(ΣυνδΑθρ!$C$2:$C$100,$F1123,1)/INDEX(ΣυνδΑθρ!$J$2:$J$96,$F1123,1),IF($D1123&lt;&gt;"",$G1123*INDEX(Υλικά!$H$3:$H$130,$F1123,1)/INDEX(Υλικά!$E$3:$E$130,$F1123,1),0))</f>
        <v>2</v>
      </c>
      <c r="J1123" s="18">
        <f>IF($C1123&lt;&gt;"",$G1123*INDEX(ΣυνδΑθρ!$D$2:$D$96,$F1123,1)/INDEX(ΣυνδΑθρ!$J$2:$J$96,$F1123,1),IF($D1123&lt;&gt;"",$G1123*INDEX(Υλικά!$I$3:$I$130,$F1123,1)/INDEX(Υλικά!$E$3:$E$130,$F1123,1),0))</f>
        <v>5.28</v>
      </c>
      <c r="K1123" s="16">
        <f>$H1123*Ref!$B$2</f>
        <v>8.84</v>
      </c>
      <c r="L1123" s="17">
        <f>$I1123*Ref!$B$3</f>
        <v>8</v>
      </c>
      <c r="M1123" s="18">
        <f>$J1123*Ref!$B$4</f>
        <v>47.52</v>
      </c>
      <c r="N1123" s="18">
        <f>IF($C1123&lt;&gt;"",0,IF($D1123&lt;&gt;"",$G1123*INDEX(Υλικά!$J$3:$J$130,$F1123,1)/INDEX(Υλικά!$E$3:$E$130,$F1123,1),0))</f>
        <v>0</v>
      </c>
      <c r="O1123" s="19">
        <f t="shared" si="18"/>
        <v>64.36</v>
      </c>
      <c r="P1123" s="3"/>
    </row>
    <row r="1124" spans="1:16" x14ac:dyDescent="0.35">
      <c r="A1124" s="15">
        <v>44284</v>
      </c>
      <c r="B1124" s="7">
        <v>0.91666666666666663</v>
      </c>
      <c r="C1124" s="3"/>
      <c r="D1124" s="3" t="s">
        <v>133</v>
      </c>
      <c r="E1124" s="3" t="str">
        <f>IF(C1124&lt;&gt;"",INDEX(ΣυνδΑθρ!$I$2:$I$96,MATCH(C1124,ΣυνδΑθρ!$A$2:$A$100,0),1),IF(D1124&lt;&gt;"",INDEX(Υλικά!$D$3:$D$140,MATCH(D1124,Υλικά!$B$3:$B$140,0),1),""))</f>
        <v>gr</v>
      </c>
      <c r="F1124" s="10">
        <f>IF(C1124&lt;&gt;"",MATCH($C1124,ΣυνδΑθρ!$A$2:$A$100,0),IF(D1124&lt;&gt;"",MATCH($D1124,Υλικά!$B$3:$B$130,0),0))</f>
        <v>52</v>
      </c>
      <c r="G1124" s="3">
        <v>15</v>
      </c>
      <c r="H1124" s="16">
        <f>IF($C1124&lt;&gt;"",$G1124*INDEX(ΣυνδΑθρ!$B$2:$B$96,$F1124,1)/INDEX(ΣυνδΑθρ!$J$2:$J$96,$F1124,1),IF($D1124&lt;&gt;"",$G1124*INDEX(Υλικά!$G$3:$G$130,$F1124,1)/INDEX(Υλικά!$E$3:$E$130,$F1124,1),0))</f>
        <v>0.66</v>
      </c>
      <c r="I1124" s="17">
        <f>IF($C1124&lt;&gt;"",$G1124*INDEX(ΣυνδΑθρ!$C$2:$C$100,$F1124,1)/INDEX(ΣυνδΑθρ!$J$2:$J$96,$F1124,1),IF($D1124&lt;&gt;"",$G1124*INDEX(Υλικά!$H$3:$H$130,$F1124,1)/INDEX(Υλικά!$E$3:$E$130,$F1124,1),0))</f>
        <v>8.1750000000000007</v>
      </c>
      <c r="J1124" s="18">
        <f>IF($C1124&lt;&gt;"",$G1124*INDEX(ΣυνδΑθρ!$D$2:$D$96,$F1124,1)/INDEX(ΣυνδΑθρ!$J$2:$J$96,$F1124,1),IF($D1124&lt;&gt;"",$G1124*INDEX(Υλικά!$I$3:$I$130,$F1124,1)/INDEX(Υλικά!$E$3:$E$130,$F1124,1),0))</f>
        <v>4.5750000000000002</v>
      </c>
      <c r="K1124" s="16">
        <f>$H1124*Ref!$B$2</f>
        <v>2.64</v>
      </c>
      <c r="L1124" s="17">
        <f>$I1124*Ref!$B$3</f>
        <v>32.700000000000003</v>
      </c>
      <c r="M1124" s="18">
        <f>$J1124*Ref!$B$4</f>
        <v>41.175000000000004</v>
      </c>
      <c r="N1124" s="18">
        <f>IF($C1124&lt;&gt;"",0,IF($D1124&lt;&gt;"",$G1124*INDEX(Υλικά!$J$3:$J$130,$F1124,1)/INDEX(Υλικά!$E$3:$E$130,$F1124,1),0))</f>
        <v>0</v>
      </c>
      <c r="O1124" s="19">
        <f t="shared" si="18"/>
        <v>76.515000000000015</v>
      </c>
      <c r="P1124" s="3"/>
    </row>
    <row r="1125" spans="1:16" x14ac:dyDescent="0.35">
      <c r="A1125" s="15">
        <v>44285</v>
      </c>
      <c r="B1125" s="7">
        <v>0.34375</v>
      </c>
      <c r="C1125" s="3"/>
      <c r="D1125" s="3" t="s">
        <v>58</v>
      </c>
      <c r="E1125" s="3" t="str">
        <f>IF(C1125&lt;&gt;"",INDEX(ΣυνδΑθρ!$I$2:$I$96,MATCH(C1125,ΣυνδΑθρ!$A$2:$A$100,0),1),IF(D1125&lt;&gt;"",INDEX(Υλικά!$D$3:$D$140,MATCH(D1125,Υλικά!$B$3:$B$140,0),1),""))</f>
        <v>gr</v>
      </c>
      <c r="F1125" s="10">
        <f>IF(C1125&lt;&gt;"",MATCH($C1125,ΣυνδΑθρ!$A$2:$A$100,0),IF(D1125&lt;&gt;"",MATCH($D1125,Υλικά!$B$3:$B$130,0),0))</f>
        <v>12</v>
      </c>
      <c r="G1125" s="3">
        <v>250</v>
      </c>
      <c r="H1125" s="16">
        <f>IF($C1125&lt;&gt;"",$G1125*INDEX(ΣυνδΑθρ!$B$2:$B$96,$F1125,1)/INDEX(ΣυνδΑθρ!$J$2:$J$96,$F1125,1),IF($D1125&lt;&gt;"",$G1125*INDEX(Υλικά!$G$3:$G$130,$F1125,1)/INDEX(Υλικά!$E$3:$E$130,$F1125,1),0))</f>
        <v>8.25</v>
      </c>
      <c r="I1125" s="17">
        <f>IF($C1125&lt;&gt;"",$G1125*INDEX(ΣυνδΑθρ!$C$2:$C$100,$F1125,1)/INDEX(ΣυνδΑθρ!$J$2:$J$96,$F1125,1),IF($D1125&lt;&gt;"",$G1125*INDEX(Υλικά!$H$3:$H$130,$F1125,1)/INDEX(Υλικά!$E$3:$E$130,$F1125,1),0))</f>
        <v>11.75</v>
      </c>
      <c r="J1125" s="18">
        <f>IF($C1125&lt;&gt;"",$G1125*INDEX(ΣυνδΑθρ!$D$2:$D$96,$F1125,1)/INDEX(ΣυνδΑθρ!$J$2:$J$96,$F1125,1),IF($D1125&lt;&gt;"",$G1125*INDEX(Υλικά!$I$3:$I$130,$F1125,1)/INDEX(Υλικά!$E$3:$E$130,$F1125,1),0))</f>
        <v>3.75</v>
      </c>
      <c r="K1125" s="16">
        <f>$H1125*Ref!$B$2</f>
        <v>33</v>
      </c>
      <c r="L1125" s="17">
        <f>$I1125*Ref!$B$3</f>
        <v>47</v>
      </c>
      <c r="M1125" s="18">
        <f>$J1125*Ref!$B$4</f>
        <v>33.75</v>
      </c>
      <c r="N1125" s="18">
        <f>IF($C1125&lt;&gt;"",0,IF($D1125&lt;&gt;"",$G1125*INDEX(Υλικά!$J$3:$J$130,$F1125,1)/INDEX(Υλικά!$E$3:$E$130,$F1125,1),0))</f>
        <v>0</v>
      </c>
      <c r="O1125" s="19">
        <f t="shared" si="18"/>
        <v>113.75</v>
      </c>
      <c r="P1125" s="3"/>
    </row>
    <row r="1126" spans="1:16" x14ac:dyDescent="0.35">
      <c r="A1126" s="15">
        <v>44285</v>
      </c>
      <c r="B1126" s="7">
        <v>0.34375</v>
      </c>
      <c r="C1126" s="3"/>
      <c r="D1126" s="3" t="s">
        <v>229</v>
      </c>
      <c r="E1126" s="3" t="str">
        <f>IF(C1126&lt;&gt;"",INDEX(ΣυνδΑθρ!$I$2:$I$96,MATCH(C1126,ΣυνδΑθρ!$A$2:$A$100,0),1),IF(D1126&lt;&gt;"",INDEX(Υλικά!$D$3:$D$140,MATCH(D1126,Υλικά!$B$3:$B$140,0),1),""))</f>
        <v>gr</v>
      </c>
      <c r="F1126" s="10">
        <f>IF(C1126&lt;&gt;"",MATCH($C1126,ΣυνδΑθρ!$A$2:$A$100,0),IF(D1126&lt;&gt;"",MATCH($D1126,Υλικά!$B$3:$B$130,0),0))</f>
        <v>104</v>
      </c>
      <c r="G1126" s="3">
        <v>70</v>
      </c>
      <c r="H1126" s="16">
        <f>IF($C1126&lt;&gt;"",$G1126*INDEX(ΣυνδΑθρ!$B$2:$B$96,$F1126,1)/INDEX(ΣυνδΑθρ!$J$2:$J$96,$F1126,1),IF($D1126&lt;&gt;"",$G1126*INDEX(Υλικά!$G$3:$G$130,$F1126,1)/INDEX(Υλικά!$E$3:$E$130,$F1126,1),0))</f>
        <v>14.7</v>
      </c>
      <c r="I1126" s="17">
        <f>IF($C1126&lt;&gt;"",$G1126*INDEX(ΣυνδΑθρ!$C$2:$C$100,$F1126,1)/INDEX(ΣυνδΑθρ!$J$2:$J$96,$F1126,1),IF($D1126&lt;&gt;"",$G1126*INDEX(Υλικά!$H$3:$H$130,$F1126,1)/INDEX(Υλικά!$E$3:$E$130,$F1126,1),0))</f>
        <v>0.7</v>
      </c>
      <c r="J1126" s="18">
        <f>IF($C1126&lt;&gt;"",$G1126*INDEX(ΣυνδΑθρ!$D$2:$D$96,$F1126,1)/INDEX(ΣυνδΑθρ!$J$2:$J$96,$F1126,1),IF($D1126&lt;&gt;"",$G1126*INDEX(Υλικά!$I$3:$I$130,$F1126,1)/INDEX(Υλικά!$E$3:$E$130,$F1126,1),0))</f>
        <v>1.4</v>
      </c>
      <c r="K1126" s="16">
        <f>$H1126*Ref!$B$2</f>
        <v>58.8</v>
      </c>
      <c r="L1126" s="17">
        <f>$I1126*Ref!$B$3</f>
        <v>2.8</v>
      </c>
      <c r="M1126" s="18">
        <f>$J1126*Ref!$B$4</f>
        <v>12.6</v>
      </c>
      <c r="N1126" s="18">
        <f>IF($C1126&lt;&gt;"",0,IF($D1126&lt;&gt;"",$G1126*INDEX(Υλικά!$J$3:$J$130,$F1126,1)/INDEX(Υλικά!$E$3:$E$130,$F1126,1),0))</f>
        <v>0</v>
      </c>
      <c r="O1126" s="19">
        <f t="shared" si="18"/>
        <v>74.199999999999989</v>
      </c>
      <c r="P1126" s="3"/>
    </row>
    <row r="1127" spans="1:16" x14ac:dyDescent="0.35">
      <c r="A1127" s="15">
        <v>44285</v>
      </c>
      <c r="B1127" s="7">
        <v>0.34375</v>
      </c>
      <c r="C1127" s="3" t="s">
        <v>166</v>
      </c>
      <c r="D1127" s="3"/>
      <c r="E1127" s="3" t="str">
        <f>IF(C1127&lt;&gt;"",INDEX(ΣυνδΑθρ!$I$2:$I$96,MATCH(C1127,ΣυνδΑθρ!$A$2:$A$100,0),1),IF(D1127&lt;&gt;"",INDEX(Υλικά!$D$3:$D$140,MATCH(D1127,Υλικά!$B$3:$B$140,0),1),""))</f>
        <v>gr</v>
      </c>
      <c r="F1127" s="10">
        <f>IF(C1127&lt;&gt;"",MATCH($C1127,ΣυνδΑθρ!$A$2:$A$100,0),IF(D1127&lt;&gt;"",MATCH($D1127,Υλικά!$B$3:$B$130,0),0))</f>
        <v>19</v>
      </c>
      <c r="G1127" s="3">
        <v>60</v>
      </c>
      <c r="H1127" s="16">
        <f>IF($C1127&lt;&gt;"",$G1127*INDEX(ΣυνδΑθρ!$B$2:$B$96,$F1127,1)/INDEX(ΣυνδΑθρ!$J$2:$J$96,$F1127,1),IF($D1127&lt;&gt;"",$G1127*INDEX(Υλικά!$G$3:$G$130,$F1127,1)/INDEX(Υλικά!$E$3:$E$130,$F1127,1),0))</f>
        <v>4.3842857142857143</v>
      </c>
      <c r="I1127" s="17">
        <f>IF($C1127&lt;&gt;"",$G1127*INDEX(ΣυνδΑθρ!$C$2:$C$100,$F1127,1)/INDEX(ΣυνδΑθρ!$J$2:$J$96,$F1127,1),IF($D1127&lt;&gt;"",$G1127*INDEX(Υλικά!$H$3:$H$130,$F1127,1)/INDEX(Υλικά!$E$3:$E$130,$F1127,1),0))</f>
        <v>27.899999999999995</v>
      </c>
      <c r="J1127" s="18">
        <f>IF($C1127&lt;&gt;"",$G1127*INDEX(ΣυνδΑθρ!$D$2:$D$96,$F1127,1)/INDEX(ΣυνδΑθρ!$J$2:$J$96,$F1127,1),IF($D1127&lt;&gt;"",$G1127*INDEX(Υλικά!$I$3:$I$130,$F1127,1)/INDEX(Υλικά!$E$3:$E$130,$F1127,1),0))</f>
        <v>0.50142857142857145</v>
      </c>
      <c r="K1127" s="16">
        <f>$H1127*Ref!$B$2</f>
        <v>17.537142857142857</v>
      </c>
      <c r="L1127" s="17">
        <f>$I1127*Ref!$B$3</f>
        <v>111.59999999999998</v>
      </c>
      <c r="M1127" s="18">
        <f>$J1127*Ref!$B$4</f>
        <v>4.5128571428571433</v>
      </c>
      <c r="N1127" s="18">
        <f>IF($C1127&lt;&gt;"",0,IF($D1127&lt;&gt;"",$G1127*INDEX(Υλικά!$J$3:$J$130,$F1127,1)/INDEX(Υλικά!$E$3:$E$130,$F1127,1),0))</f>
        <v>0</v>
      </c>
      <c r="O1127" s="19">
        <f t="shared" si="18"/>
        <v>133.64999999999998</v>
      </c>
      <c r="P1127" s="3"/>
    </row>
    <row r="1128" spans="1:16" x14ac:dyDescent="0.35">
      <c r="A1128" s="15">
        <v>44285</v>
      </c>
      <c r="B1128" s="7">
        <v>0.57291666666666663</v>
      </c>
      <c r="C1128" s="3" t="s">
        <v>243</v>
      </c>
      <c r="D1128" s="3"/>
      <c r="E1128" s="3" t="str">
        <f>IF(C1128&lt;&gt;"",INDEX(ΣυνδΑθρ!$I$2:$I$96,MATCH(C1128,ΣυνδΑθρ!$A$2:$A$100,0),1),IF(D1128&lt;&gt;"",INDEX(Υλικά!$D$3:$D$140,MATCH(D1128,Υλικά!$B$3:$B$140,0),1),""))</f>
        <v>pc</v>
      </c>
      <c r="F1128" s="10">
        <f>IF(C1128&lt;&gt;"",MATCH($C1128,ΣυνδΑθρ!$A$2:$A$100,0),IF(D1128&lt;&gt;"",MATCH($D1128,Υλικά!$B$3:$B$130,0),0))</f>
        <v>43</v>
      </c>
      <c r="G1128" s="3">
        <v>3</v>
      </c>
      <c r="H1128" s="16">
        <f>IF($C1128&lt;&gt;"",$G1128*INDEX(ΣυνδΑθρ!$B$2:$B$96,$F1128,1)/INDEX(ΣυνδΑθρ!$J$2:$J$96,$F1128,1),IF($D1128&lt;&gt;"",$G1128*INDEX(Υλικά!$G$3:$G$130,$F1128,1)/INDEX(Υλικά!$E$3:$E$130,$F1128,1),0))</f>
        <v>41.727272727272727</v>
      </c>
      <c r="I1128" s="17">
        <f>IF($C1128&lt;&gt;"",$G1128*INDEX(ΣυνδΑθρ!$C$2:$C$100,$F1128,1)/INDEX(ΣυνδΑθρ!$J$2:$J$96,$F1128,1),IF($D1128&lt;&gt;"",$G1128*INDEX(Υλικά!$H$3:$H$130,$F1128,1)/INDEX(Υλικά!$E$3:$E$130,$F1128,1),0))</f>
        <v>9.5727272727272705</v>
      </c>
      <c r="J1128" s="18">
        <f>IF($C1128&lt;&gt;"",$G1128*INDEX(ΣυνδΑθρ!$D$2:$D$96,$F1128,1)/INDEX(ΣυνδΑθρ!$J$2:$J$96,$F1128,1),IF($D1128&lt;&gt;"",$G1128*INDEX(Υλικά!$I$3:$I$130,$F1128,1)/INDEX(Υλικά!$E$3:$E$130,$F1128,1),0))</f>
        <v>19.079999999999998</v>
      </c>
      <c r="K1128" s="16">
        <f>$H1128*Ref!$B$2</f>
        <v>166.90909090909091</v>
      </c>
      <c r="L1128" s="17">
        <f>$I1128*Ref!$B$3</f>
        <v>38.290909090909082</v>
      </c>
      <c r="M1128" s="18">
        <f>$J1128*Ref!$B$4</f>
        <v>171.71999999999997</v>
      </c>
      <c r="N1128" s="18">
        <f>IF($C1128&lt;&gt;"",0,IF($D1128&lt;&gt;"",$G1128*INDEX(Υλικά!$J$3:$J$130,$F1128,1)/INDEX(Υλικά!$E$3:$E$130,$F1128,1),0))</f>
        <v>0</v>
      </c>
      <c r="O1128" s="19">
        <f t="shared" si="18"/>
        <v>376.91999999999996</v>
      </c>
      <c r="P1128" s="3"/>
    </row>
    <row r="1129" spans="1:16" x14ac:dyDescent="0.35">
      <c r="A1129" s="15">
        <v>44285</v>
      </c>
      <c r="B1129" s="7">
        <v>0.57291666666666663</v>
      </c>
      <c r="C1129" s="3"/>
      <c r="D1129" s="3" t="s">
        <v>139</v>
      </c>
      <c r="E1129" s="3" t="str">
        <f>IF(C1129&lt;&gt;"",INDEX(ΣυνδΑθρ!$I$2:$I$96,MATCH(C1129,ΣυνδΑθρ!$A$2:$A$100,0),1),IF(D1129&lt;&gt;"",INDEX(Υλικά!$D$3:$D$140,MATCH(D1129,Υλικά!$B$3:$B$140,0),1),""))</f>
        <v>gr</v>
      </c>
      <c r="F1129" s="10">
        <f>IF(C1129&lt;&gt;"",MATCH($C1129,ΣυνδΑθρ!$A$2:$A$100,0),IF(D1129&lt;&gt;"",MATCH($D1129,Υλικά!$B$3:$B$130,0),0))</f>
        <v>54</v>
      </c>
      <c r="G1129" s="3">
        <v>300</v>
      </c>
      <c r="H1129" s="16">
        <f>IF($C1129&lt;&gt;"",$G1129*INDEX(ΣυνδΑθρ!$B$2:$B$96,$F1129,1)/INDEX(ΣυνδΑθρ!$J$2:$J$96,$F1129,1),IF($D1129&lt;&gt;"",$G1129*INDEX(Υλικά!$G$3:$G$130,$F1129,1)/INDEX(Υλικά!$E$3:$E$130,$F1129,1),0))</f>
        <v>8.4</v>
      </c>
      <c r="I1129" s="17">
        <f>IF($C1129&lt;&gt;"",$G1129*INDEX(ΣυνδΑθρ!$C$2:$C$100,$F1129,1)/INDEX(ΣυνδΑθρ!$J$2:$J$96,$F1129,1),IF($D1129&lt;&gt;"",$G1129*INDEX(Υλικά!$H$3:$H$130,$F1129,1)/INDEX(Υλικά!$E$3:$E$130,$F1129,1),0))</f>
        <v>21</v>
      </c>
      <c r="J1129" s="18">
        <f>IF($C1129&lt;&gt;"",$G1129*INDEX(ΣυνδΑθρ!$D$2:$D$96,$F1129,1)/INDEX(ΣυνδΑθρ!$J$2:$J$96,$F1129,1),IF($D1129&lt;&gt;"",$G1129*INDEX(Υλικά!$I$3:$I$130,$F1129,1)/INDEX(Υλικά!$E$3:$E$130,$F1129,1),0))</f>
        <v>0</v>
      </c>
      <c r="K1129" s="16">
        <f>$H1129*Ref!$B$2</f>
        <v>33.6</v>
      </c>
      <c r="L1129" s="17">
        <f>$I1129*Ref!$B$3</f>
        <v>84</v>
      </c>
      <c r="M1129" s="18">
        <f>$J1129*Ref!$B$4</f>
        <v>0</v>
      </c>
      <c r="N1129" s="18">
        <f>IF($C1129&lt;&gt;"",0,IF($D1129&lt;&gt;"",$G1129*INDEX(Υλικά!$J$3:$J$130,$F1129,1)/INDEX(Υλικά!$E$3:$E$130,$F1129,1),0))</f>
        <v>0</v>
      </c>
      <c r="O1129" s="19">
        <f t="shared" si="18"/>
        <v>117.6</v>
      </c>
      <c r="P1129" s="3"/>
    </row>
    <row r="1130" spans="1:16" x14ac:dyDescent="0.35">
      <c r="A1130" s="15">
        <v>44285</v>
      </c>
      <c r="B1130" s="7">
        <v>0.67013888888888884</v>
      </c>
      <c r="C1130" s="3" t="s">
        <v>216</v>
      </c>
      <c r="D1130" s="3"/>
      <c r="E1130" s="3" t="str">
        <f>IF(C1130&lt;&gt;"",INDEX(ΣυνδΑθρ!$I$2:$I$96,MATCH(C1130,ΣυνδΑθρ!$A$2:$A$100,0),1),IF(D1130&lt;&gt;"",INDEX(Υλικά!$D$3:$D$140,MATCH(D1130,Υλικά!$B$3:$B$140,0),1),""))</f>
        <v>gr</v>
      </c>
      <c r="F1130" s="10">
        <f>IF(C1130&lt;&gt;"",MATCH($C1130,ΣυνδΑθρ!$A$2:$A$100,0),IF(D1130&lt;&gt;"",MATCH($D1130,Υλικά!$B$3:$B$130,0),0))</f>
        <v>36</v>
      </c>
      <c r="G1130" s="3">
        <v>80</v>
      </c>
      <c r="H1130" s="16">
        <f>IF($C1130&lt;&gt;"",$G1130*INDEX(ΣυνδΑθρ!$B$2:$B$96,$F1130,1)/INDEX(ΣυνδΑθρ!$J$2:$J$96,$F1130,1),IF($D1130&lt;&gt;"",$G1130*INDEX(Υλικά!$G$3:$G$130,$F1130,1)/INDEX(Υλικά!$E$3:$E$130,$F1130,1),0))</f>
        <v>6.7081904761904765</v>
      </c>
      <c r="I1130" s="17">
        <f>IF($C1130&lt;&gt;"",$G1130*INDEX(ΣυνδΑθρ!$C$2:$C$100,$F1130,1)/INDEX(ΣυνδΑθρ!$J$2:$J$96,$F1130,1),IF($D1130&lt;&gt;"",$G1130*INDEX(Υλικά!$H$3:$H$130,$F1130,1)/INDEX(Υλικά!$E$3:$E$130,$F1130,1),0))</f>
        <v>30.148952380952384</v>
      </c>
      <c r="J1130" s="18">
        <f>IF($C1130&lt;&gt;"",$G1130*INDEX(ΣυνδΑθρ!$D$2:$D$96,$F1130,1)/INDEX(ΣυνδΑθρ!$J$2:$J$96,$F1130,1),IF($D1130&lt;&gt;"",$G1130*INDEX(Υλικά!$I$3:$I$130,$F1130,1)/INDEX(Υλικά!$E$3:$E$130,$F1130,1),0))</f>
        <v>6.749714285714286</v>
      </c>
      <c r="K1130" s="16">
        <f>$H1130*Ref!$B$2</f>
        <v>26.832761904761906</v>
      </c>
      <c r="L1130" s="17">
        <f>$I1130*Ref!$B$3</f>
        <v>120.59580952380954</v>
      </c>
      <c r="M1130" s="18">
        <f>$J1130*Ref!$B$4</f>
        <v>60.747428571428571</v>
      </c>
      <c r="N1130" s="18">
        <f>IF($C1130&lt;&gt;"",0,IF($D1130&lt;&gt;"",$G1130*INDEX(Υλικά!$J$3:$J$130,$F1130,1)/INDEX(Υλικά!$E$3:$E$130,$F1130,1),0))</f>
        <v>0</v>
      </c>
      <c r="O1130" s="19">
        <f t="shared" si="18"/>
        <v>208.17600000000002</v>
      </c>
      <c r="P1130" s="3"/>
    </row>
    <row r="1131" spans="1:16" x14ac:dyDescent="0.35">
      <c r="A1131" s="15">
        <v>44285</v>
      </c>
      <c r="B1131" s="7">
        <v>0.79166666666666663</v>
      </c>
      <c r="C1131" s="3"/>
      <c r="D1131" s="3" t="s">
        <v>225</v>
      </c>
      <c r="E1131" s="3" t="str">
        <f>IF(C1131&lt;&gt;"",INDEX(ΣυνδΑθρ!$I$2:$I$96,MATCH(C1131,ΣυνδΑθρ!$A$2:$A$100,0),1),IF(D1131&lt;&gt;"",INDEX(Υλικά!$D$3:$D$140,MATCH(D1131,Υλικά!$B$3:$B$140,0),1),""))</f>
        <v>slc</v>
      </c>
      <c r="F1131" s="10">
        <f>IF(C1131&lt;&gt;"",MATCH($C1131,ΣυνδΑθρ!$A$2:$A$100,0),IF(D1131&lt;&gt;"",MATCH($D1131,Υλικά!$B$3:$B$130,0),0))</f>
        <v>102</v>
      </c>
      <c r="G1131" s="3">
        <v>1</v>
      </c>
      <c r="H1131" s="16">
        <f>IF($C1131&lt;&gt;"",$G1131*INDEX(ΣυνδΑθρ!$B$2:$B$96,$F1131,1)/INDEX(ΣυνδΑθρ!$J$2:$J$96,$F1131,1),IF($D1131&lt;&gt;"",$G1131*INDEX(Υλικά!$G$3:$G$130,$F1131,1)/INDEX(Υλικά!$E$3:$E$130,$F1131,1),0))</f>
        <v>7.3</v>
      </c>
      <c r="I1131" s="17">
        <f>IF($C1131&lt;&gt;"",$G1131*INDEX(ΣυνδΑθρ!$C$2:$C$100,$F1131,1)/INDEX(ΣυνδΑθρ!$J$2:$J$96,$F1131,1),IF($D1131&lt;&gt;"",$G1131*INDEX(Υλικά!$H$3:$H$130,$F1131,1)/INDEX(Υλικά!$E$3:$E$130,$F1131,1),0))</f>
        <v>0</v>
      </c>
      <c r="J1131" s="18">
        <f>IF($C1131&lt;&gt;"",$G1131*INDEX(ΣυνδΑθρ!$D$2:$D$96,$F1131,1)/INDEX(ΣυνδΑθρ!$J$2:$J$96,$F1131,1),IF($D1131&lt;&gt;"",$G1131*INDEX(Υλικά!$I$3:$I$130,$F1131,1)/INDEX(Υλικά!$E$3:$E$130,$F1131,1),0))</f>
        <v>1.1000000000000001</v>
      </c>
      <c r="K1131" s="16">
        <f>$H1131*Ref!$B$2</f>
        <v>29.2</v>
      </c>
      <c r="L1131" s="17">
        <f>$I1131*Ref!$B$3</f>
        <v>0</v>
      </c>
      <c r="M1131" s="18">
        <f>$J1131*Ref!$B$4</f>
        <v>9.9</v>
      </c>
      <c r="N1131" s="18">
        <f>IF($C1131&lt;&gt;"",0,IF($D1131&lt;&gt;"",$G1131*INDEX(Υλικά!$J$3:$J$130,$F1131,1)/INDEX(Υλικά!$E$3:$E$130,$F1131,1),0))</f>
        <v>0</v>
      </c>
      <c r="O1131" s="19">
        <f t="shared" si="18"/>
        <v>39.1</v>
      </c>
      <c r="P1131" s="3"/>
    </row>
    <row r="1132" spans="1:16" x14ac:dyDescent="0.35">
      <c r="A1132" s="15">
        <v>44285</v>
      </c>
      <c r="B1132" s="7">
        <v>0.8125</v>
      </c>
      <c r="C1132" s="3"/>
      <c r="D1132" s="3" t="s">
        <v>233</v>
      </c>
      <c r="E1132" s="3" t="str">
        <f>IF(C1132&lt;&gt;"",INDEX(ΣυνδΑθρ!$I$2:$I$96,MATCH(C1132,ΣυνδΑθρ!$A$2:$A$100,0),1),IF(D1132&lt;&gt;"",INDEX(Υλικά!$D$3:$D$140,MATCH(D1132,Υλικά!$B$3:$B$140,0),1),""))</f>
        <v>gr</v>
      </c>
      <c r="F1132" s="10">
        <f>IF(C1132&lt;&gt;"",MATCH($C1132,ΣυνδΑθρ!$A$2:$A$100,0),IF(D1132&lt;&gt;"",MATCH($D1132,Υλικά!$B$3:$B$130,0),0))</f>
        <v>107</v>
      </c>
      <c r="G1132" s="3">
        <v>10</v>
      </c>
      <c r="H1132" s="16">
        <f>IF($C1132&lt;&gt;"",$G1132*INDEX(ΣυνδΑθρ!$B$2:$B$96,$F1132,1)/INDEX(ΣυνδΑθρ!$J$2:$J$96,$F1132,1),IF($D1132&lt;&gt;"",$G1132*INDEX(Υλικά!$G$3:$G$130,$F1132,1)/INDEX(Υλικά!$E$3:$E$130,$F1132,1),0))</f>
        <v>2.21</v>
      </c>
      <c r="I1132" s="17">
        <f>IF($C1132&lt;&gt;"",$G1132*INDEX(ΣυνδΑθρ!$C$2:$C$100,$F1132,1)/INDEX(ΣυνδΑθρ!$J$2:$J$96,$F1132,1),IF($D1132&lt;&gt;"",$G1132*INDEX(Υλικά!$H$3:$H$130,$F1132,1)/INDEX(Υλικά!$E$3:$E$130,$F1132,1),0))</f>
        <v>2</v>
      </c>
      <c r="J1132" s="18">
        <f>IF($C1132&lt;&gt;"",$G1132*INDEX(ΣυνδΑθρ!$D$2:$D$96,$F1132,1)/INDEX(ΣυνδΑθρ!$J$2:$J$96,$F1132,1),IF($D1132&lt;&gt;"",$G1132*INDEX(Υλικά!$I$3:$I$130,$F1132,1)/INDEX(Υλικά!$E$3:$E$130,$F1132,1),0))</f>
        <v>5.28</v>
      </c>
      <c r="K1132" s="16">
        <f>$H1132*Ref!$B$2</f>
        <v>8.84</v>
      </c>
      <c r="L1132" s="17">
        <f>$I1132*Ref!$B$3</f>
        <v>8</v>
      </c>
      <c r="M1132" s="18">
        <f>$J1132*Ref!$B$4</f>
        <v>47.52</v>
      </c>
      <c r="N1132" s="18">
        <f>IF($C1132&lt;&gt;"",0,IF($D1132&lt;&gt;"",$G1132*INDEX(Υλικά!$J$3:$J$130,$F1132,1)/INDEX(Υλικά!$E$3:$E$130,$F1132,1),0))</f>
        <v>0</v>
      </c>
      <c r="O1132" s="19">
        <f t="shared" si="18"/>
        <v>64.36</v>
      </c>
      <c r="P1132" s="3"/>
    </row>
    <row r="1133" spans="1:16" x14ac:dyDescent="0.35">
      <c r="A1133" s="15">
        <v>44285</v>
      </c>
      <c r="B1133" s="7">
        <v>0.875</v>
      </c>
      <c r="C1133" s="3"/>
      <c r="D1133" s="3" t="s">
        <v>32</v>
      </c>
      <c r="E1133" s="3" t="str">
        <f>IF(C1133&lt;&gt;"",INDEX(ΣυνδΑθρ!$I$2:$I$96,MATCH(C1133,ΣυνδΑθρ!$A$2:$A$100,0),1),IF(D1133&lt;&gt;"",INDEX(Υλικά!$D$3:$D$140,MATCH(D1133,Υλικά!$B$3:$B$140,0),1),""))</f>
        <v>gr</v>
      </c>
      <c r="F1133" s="10">
        <f>IF(C1133&lt;&gt;"",MATCH($C1133,ΣυνδΑθρ!$A$2:$A$100,0),IF(D1133&lt;&gt;"",MATCH($D1133,Υλικά!$B$3:$B$130,0),0))</f>
        <v>14</v>
      </c>
      <c r="G1133" s="3">
        <v>200</v>
      </c>
      <c r="H1133" s="16">
        <f>IF($C1133&lt;&gt;"",$G1133*INDEX(ΣυνδΑθρ!$B$2:$B$96,$F1133,1)/INDEX(ΣυνδΑθρ!$J$2:$J$96,$F1133,1),IF($D1133&lt;&gt;"",$G1133*INDEX(Υλικά!$G$3:$G$130,$F1133,1)/INDEX(Υλικά!$E$3:$E$130,$F1133,1),0))</f>
        <v>16</v>
      </c>
      <c r="I1133" s="17">
        <f>IF($C1133&lt;&gt;"",$G1133*INDEX(ΣυνδΑθρ!$C$2:$C$100,$F1133,1)/INDEX(ΣυνδΑθρ!$J$2:$J$96,$F1133,1),IF($D1133&lt;&gt;"",$G1133*INDEX(Υλικά!$H$3:$H$130,$F1133,1)/INDEX(Υλικά!$E$3:$E$130,$F1133,1),0))</f>
        <v>8</v>
      </c>
      <c r="J1133" s="18">
        <f>IF($C1133&lt;&gt;"",$G1133*INDEX(ΣυνδΑθρ!$D$2:$D$96,$F1133,1)/INDEX(ΣυνδΑθρ!$J$2:$J$96,$F1133,1),IF($D1133&lt;&gt;"",$G1133*INDEX(Υλικά!$I$3:$I$130,$F1133,1)/INDEX(Υλικά!$E$3:$E$130,$F1133,1),0))</f>
        <v>4</v>
      </c>
      <c r="K1133" s="16">
        <f>$H1133*Ref!$B$2</f>
        <v>64</v>
      </c>
      <c r="L1133" s="17">
        <f>$I1133*Ref!$B$3</f>
        <v>32</v>
      </c>
      <c r="M1133" s="18">
        <f>$J1133*Ref!$B$4</f>
        <v>36</v>
      </c>
      <c r="N1133" s="18">
        <f>IF($C1133&lt;&gt;"",0,IF($D1133&lt;&gt;"",$G1133*INDEX(Υλικά!$J$3:$J$130,$F1133,1)/INDEX(Υλικά!$E$3:$E$130,$F1133,1),0))</f>
        <v>0</v>
      </c>
      <c r="O1133" s="19">
        <f t="shared" si="18"/>
        <v>132</v>
      </c>
      <c r="P1133" s="3"/>
    </row>
    <row r="1134" spans="1:16" x14ac:dyDescent="0.35">
      <c r="A1134" s="15">
        <v>44285</v>
      </c>
      <c r="B1134" s="7">
        <v>0.875</v>
      </c>
      <c r="C1134" s="3"/>
      <c r="D1134" s="3" t="s">
        <v>155</v>
      </c>
      <c r="E1134" s="3" t="str">
        <f>IF(C1134&lt;&gt;"",INDEX(ΣυνδΑθρ!$I$2:$I$96,MATCH(C1134,ΣυνδΑθρ!$A$2:$A$100,0),1),IF(D1134&lt;&gt;"",INDEX(Υλικά!$D$3:$D$140,MATCH(D1134,Υλικά!$B$3:$B$140,0),1),""))</f>
        <v>gr</v>
      </c>
      <c r="F1134" s="10">
        <f>IF(C1134&lt;&gt;"",MATCH($C1134,ΣυνδΑθρ!$A$2:$A$100,0),IF(D1134&lt;&gt;"",MATCH($D1134,Υλικά!$B$3:$B$130,0),0))</f>
        <v>63</v>
      </c>
      <c r="G1134" s="3">
        <v>110</v>
      </c>
      <c r="H1134" s="16">
        <f>IF($C1134&lt;&gt;"",$G1134*INDEX(ΣυνδΑθρ!$B$2:$B$96,$F1134,1)/INDEX(ΣυνδΑθρ!$J$2:$J$96,$F1134,1),IF($D1134&lt;&gt;"",$G1134*INDEX(Υλικά!$G$3:$G$130,$F1134,1)/INDEX(Υλικά!$E$3:$E$130,$F1134,1),0))</f>
        <v>1.2100000000000002</v>
      </c>
      <c r="I1134" s="17">
        <f>IF($C1134&lt;&gt;"",$G1134*INDEX(ΣυνδΑθρ!$C$2:$C$100,$F1134,1)/INDEX(ΣυνδΑθρ!$J$2:$J$96,$F1134,1),IF($D1134&lt;&gt;"",$G1134*INDEX(Υλικά!$H$3:$H$130,$F1134,1)/INDEX(Υλικά!$E$3:$E$130,$F1134,1),0))</f>
        <v>25.08</v>
      </c>
      <c r="J1134" s="18">
        <f>IF($C1134&lt;&gt;"",$G1134*INDEX(ΣυνδΑθρ!$D$2:$D$96,$F1134,1)/INDEX(ΣυνδΑθρ!$J$2:$J$96,$F1134,1),IF($D1134&lt;&gt;"",$G1134*INDEX(Υλικά!$I$3:$I$130,$F1134,1)/INDEX(Υλικά!$E$3:$E$130,$F1134,1),0))</f>
        <v>0.33</v>
      </c>
      <c r="K1134" s="16">
        <f>$H1134*Ref!$B$2</f>
        <v>4.8400000000000007</v>
      </c>
      <c r="L1134" s="17">
        <f>$I1134*Ref!$B$3</f>
        <v>100.32</v>
      </c>
      <c r="M1134" s="18">
        <f>$J1134*Ref!$B$4</f>
        <v>2.97</v>
      </c>
      <c r="N1134" s="18">
        <f>IF($C1134&lt;&gt;"",0,IF($D1134&lt;&gt;"",$G1134*INDEX(Υλικά!$J$3:$J$130,$F1134,1)/INDEX(Υλικά!$E$3:$E$130,$F1134,1),0))</f>
        <v>0</v>
      </c>
      <c r="O1134" s="19">
        <f t="shared" si="18"/>
        <v>108.13</v>
      </c>
      <c r="P1134" s="3"/>
    </row>
    <row r="1135" spans="1:16" x14ac:dyDescent="0.35">
      <c r="A1135" s="15">
        <v>44285</v>
      </c>
      <c r="B1135" s="7">
        <v>0.875</v>
      </c>
      <c r="C1135" s="3"/>
      <c r="D1135" s="3" t="s">
        <v>187</v>
      </c>
      <c r="E1135" s="3" t="str">
        <f>IF(C1135&lt;&gt;"",INDEX(ΣυνδΑθρ!$I$2:$I$96,MATCH(C1135,ΣυνδΑθρ!$A$2:$A$100,0),1),IF(D1135&lt;&gt;"",INDEX(Υλικά!$D$3:$D$140,MATCH(D1135,Υλικά!$B$3:$B$140,0),1),""))</f>
        <v>gr</v>
      </c>
      <c r="F1135" s="10">
        <f>IF(C1135&lt;&gt;"",MATCH($C1135,ΣυνδΑθρ!$A$2:$A$100,0),IF(D1135&lt;&gt;"",MATCH($D1135,Υλικά!$B$3:$B$130,0),0))</f>
        <v>84</v>
      </c>
      <c r="G1135" s="3">
        <v>170</v>
      </c>
      <c r="H1135" s="16">
        <f>IF($C1135&lt;&gt;"",$G1135*INDEX(ΣυνδΑθρ!$B$2:$B$96,$F1135,1)/INDEX(ΣυνδΑθρ!$J$2:$J$96,$F1135,1),IF($D1135&lt;&gt;"",$G1135*INDEX(Υλικά!$G$3:$G$130,$F1135,1)/INDEX(Υλικά!$E$3:$E$130,$F1135,1),0))</f>
        <v>1.19</v>
      </c>
      <c r="I1135" s="17">
        <f>IF($C1135&lt;&gt;"",$G1135*INDEX(ΣυνδΑθρ!$C$2:$C$100,$F1135,1)/INDEX(ΣυνδΑθρ!$J$2:$J$96,$F1135,1),IF($D1135&lt;&gt;"",$G1135*INDEX(Υλικά!$H$3:$H$130,$F1135,1)/INDEX(Υλικά!$E$3:$E$130,$F1135,1),0))</f>
        <v>20.399999999999999</v>
      </c>
      <c r="J1135" s="18">
        <f>IF($C1135&lt;&gt;"",$G1135*INDEX(ΣυνδΑθρ!$D$2:$D$96,$F1135,1)/INDEX(ΣυνδΑθρ!$J$2:$J$96,$F1135,1),IF($D1135&lt;&gt;"",$G1135*INDEX(Υλικά!$I$3:$I$130,$F1135,1)/INDEX(Υλικά!$E$3:$E$130,$F1135,1),0))</f>
        <v>0.34</v>
      </c>
      <c r="K1135" s="16">
        <f>$H1135*Ref!$B$2</f>
        <v>4.76</v>
      </c>
      <c r="L1135" s="17">
        <f>$I1135*Ref!$B$3</f>
        <v>81.599999999999994</v>
      </c>
      <c r="M1135" s="18">
        <f>$J1135*Ref!$B$4</f>
        <v>3.06</v>
      </c>
      <c r="N1135" s="18">
        <f>IF($C1135&lt;&gt;"",0,IF($D1135&lt;&gt;"",$G1135*INDEX(Υλικά!$J$3:$J$130,$F1135,1)/INDEX(Υλικά!$E$3:$E$130,$F1135,1),0))</f>
        <v>0</v>
      </c>
      <c r="O1135" s="19">
        <f t="shared" ref="O1135:O1198" si="19">SUM(K1135:N1135)</f>
        <v>89.42</v>
      </c>
      <c r="P1135" s="3"/>
    </row>
    <row r="1136" spans="1:16" x14ac:dyDescent="0.35">
      <c r="A1136" s="15">
        <v>44285</v>
      </c>
      <c r="B1136" s="7">
        <v>0.875</v>
      </c>
      <c r="C1136" s="3"/>
      <c r="D1136" s="3" t="s">
        <v>154</v>
      </c>
      <c r="E1136" s="3" t="str">
        <f>IF(C1136&lt;&gt;"",INDEX(ΣυνδΑθρ!$I$2:$I$96,MATCH(C1136,ΣυνδΑθρ!$A$2:$A$100,0),1),IF(D1136&lt;&gt;"",INDEX(Υλικά!$D$3:$D$140,MATCH(D1136,Υλικά!$B$3:$B$140,0),1),""))</f>
        <v>gr</v>
      </c>
      <c r="F1136" s="10">
        <f>IF(C1136&lt;&gt;"",MATCH($C1136,ΣυνδΑθρ!$A$2:$A$100,0),IF(D1136&lt;&gt;"",MATCH($D1136,Υλικά!$B$3:$B$130,0),0))</f>
        <v>62</v>
      </c>
      <c r="G1136" s="3">
        <v>20</v>
      </c>
      <c r="H1136" s="16">
        <f>IF($C1136&lt;&gt;"",$G1136*INDEX(ΣυνδΑθρ!$B$2:$B$96,$F1136,1)/INDEX(ΣυνδΑθρ!$J$2:$J$96,$F1136,1),IF($D1136&lt;&gt;"",$G1136*INDEX(Υλικά!$G$3:$G$130,$F1136,1)/INDEX(Υλικά!$E$3:$E$130,$F1136,1),0))</f>
        <v>2.2000000000000002</v>
      </c>
      <c r="I1136" s="17">
        <f>IF($C1136&lt;&gt;"",$G1136*INDEX(ΣυνδΑθρ!$C$2:$C$100,$F1136,1)/INDEX(ΣυνδΑθρ!$J$2:$J$96,$F1136,1),IF($D1136&lt;&gt;"",$G1136*INDEX(Υλικά!$H$3:$H$130,$F1136,1)/INDEX(Υλικά!$E$3:$E$130,$F1136,1),0))</f>
        <v>12</v>
      </c>
      <c r="J1136" s="18">
        <f>IF($C1136&lt;&gt;"",$G1136*INDEX(ΣυνδΑθρ!$D$2:$D$96,$F1136,1)/INDEX(ΣυνδΑθρ!$J$2:$J$96,$F1136,1),IF($D1136&lt;&gt;"",$G1136*INDEX(Υλικά!$I$3:$I$130,$F1136,1)/INDEX(Υλικά!$E$3:$E$130,$F1136,1),0))</f>
        <v>1.6</v>
      </c>
      <c r="K1136" s="16">
        <f>$H1136*Ref!$B$2</f>
        <v>8.8000000000000007</v>
      </c>
      <c r="L1136" s="17">
        <f>$I1136*Ref!$B$3</f>
        <v>48</v>
      </c>
      <c r="M1136" s="18">
        <f>$J1136*Ref!$B$4</f>
        <v>14.4</v>
      </c>
      <c r="N1136" s="18">
        <f>IF($C1136&lt;&gt;"",0,IF($D1136&lt;&gt;"",$G1136*INDEX(Υλικά!$J$3:$J$130,$F1136,1)/INDEX(Υλικά!$E$3:$E$130,$F1136,1),0))</f>
        <v>0</v>
      </c>
      <c r="O1136" s="19">
        <f t="shared" si="19"/>
        <v>71.2</v>
      </c>
      <c r="P1136" s="3"/>
    </row>
    <row r="1137" spans="1:16" x14ac:dyDescent="0.35">
      <c r="A1137" s="15">
        <v>44285</v>
      </c>
      <c r="B1137" s="7"/>
      <c r="C1137" s="3"/>
      <c r="D1137" s="3" t="s">
        <v>244</v>
      </c>
      <c r="E1137" s="3" t="str">
        <f>IF(C1137&lt;&gt;"",INDEX(ΣυνδΑθρ!$I$2:$I$96,MATCH(C1137,ΣυνδΑθρ!$A$2:$A$100,0),1),IF(D1137&lt;&gt;"",INDEX(Υλικά!$D$3:$D$140,MATCH(D1137,Υλικά!$B$3:$B$140,0),1),""))</f>
        <v>gr</v>
      </c>
      <c r="F1137" s="10">
        <f>IF(C1137&lt;&gt;"",MATCH($C1137,ΣυνδΑθρ!$A$2:$A$100,0),IF(D1137&lt;&gt;"",MATCH($D1137,Υλικά!$B$3:$B$130,0),0))</f>
        <v>113</v>
      </c>
      <c r="G1137" s="3">
        <v>90</v>
      </c>
      <c r="H1137" s="16">
        <f>IF($C1137&lt;&gt;"",$G1137*INDEX(ΣυνδΑθρ!$B$2:$B$96,$F1137,1)/INDEX(ΣυνδΑθρ!$J$2:$J$96,$F1137,1),IF($D1137&lt;&gt;"",$G1137*INDEX(Υλικά!$G$3:$G$130,$F1137,1)/INDEX(Υλικά!$E$3:$E$130,$F1137,1),0))</f>
        <v>0.9900000000000001</v>
      </c>
      <c r="I1137" s="17">
        <f>IF($C1137&lt;&gt;"",$G1137*INDEX(ΣυνδΑθρ!$C$2:$C$100,$F1137,1)/INDEX(ΣυνδΑθρ!$J$2:$J$96,$F1137,1),IF($D1137&lt;&gt;"",$G1137*INDEX(Υλικά!$H$3:$H$130,$F1137,1)/INDEX(Υλικά!$E$3:$E$130,$F1137,1),0))</f>
        <v>13.5</v>
      </c>
      <c r="J1137" s="18">
        <f>IF($C1137&lt;&gt;"",$G1137*INDEX(ΣυνδΑθρ!$D$2:$D$96,$F1137,1)/INDEX(ΣυνδΑθρ!$J$2:$J$96,$F1137,1),IF($D1137&lt;&gt;"",$G1137*INDEX(Υλικά!$I$3:$I$130,$F1137,1)/INDEX(Υλικά!$E$3:$E$130,$F1137,1),0))</f>
        <v>0.45</v>
      </c>
      <c r="K1137" s="16">
        <f>$H1137*Ref!$B$2</f>
        <v>3.9600000000000004</v>
      </c>
      <c r="L1137" s="17">
        <f>$I1137*Ref!$B$3</f>
        <v>54</v>
      </c>
      <c r="M1137" s="18">
        <f>$J1137*Ref!$B$4</f>
        <v>4.05</v>
      </c>
      <c r="N1137" s="18">
        <f>IF($C1137&lt;&gt;"",0,IF($D1137&lt;&gt;"",$G1137*INDEX(Υλικά!$J$3:$J$130,$F1137,1)/INDEX(Υλικά!$E$3:$E$130,$F1137,1),0))</f>
        <v>0</v>
      </c>
      <c r="O1137" s="19">
        <f t="shared" si="19"/>
        <v>62.01</v>
      </c>
      <c r="P1137" s="3"/>
    </row>
    <row r="1138" spans="1:16" x14ac:dyDescent="0.35">
      <c r="A1138" s="15">
        <v>44286</v>
      </c>
      <c r="B1138" s="7">
        <v>0.375</v>
      </c>
      <c r="C1138" s="3" t="s">
        <v>166</v>
      </c>
      <c r="D1138" s="3"/>
      <c r="E1138" s="3" t="str">
        <f>IF(C1138&lt;&gt;"",INDEX(ΣυνδΑθρ!$I$2:$I$96,MATCH(C1138,ΣυνδΑθρ!$A$2:$A$100,0),1),IF(D1138&lt;&gt;"",INDEX(Υλικά!$D$3:$D$140,MATCH(D1138,Υλικά!$B$3:$B$140,0),1),""))</f>
        <v>gr</v>
      </c>
      <c r="F1138" s="10">
        <f>IF(C1138&lt;&gt;"",MATCH($C1138,ΣυνδΑθρ!$A$2:$A$100,0),IF(D1138&lt;&gt;"",MATCH($D1138,Υλικά!$B$3:$B$130,0),0))</f>
        <v>19</v>
      </c>
      <c r="G1138" s="3">
        <v>60</v>
      </c>
      <c r="H1138" s="16">
        <f>IF($C1138&lt;&gt;"",$G1138*INDEX(ΣυνδΑθρ!$B$2:$B$96,$F1138,1)/INDEX(ΣυνδΑθρ!$J$2:$J$96,$F1138,1),IF($D1138&lt;&gt;"",$G1138*INDEX(Υλικά!$G$3:$G$130,$F1138,1)/INDEX(Υλικά!$E$3:$E$130,$F1138,1),0))</f>
        <v>4.3842857142857143</v>
      </c>
      <c r="I1138" s="17">
        <f>IF($C1138&lt;&gt;"",$G1138*INDEX(ΣυνδΑθρ!$C$2:$C$100,$F1138,1)/INDEX(ΣυνδΑθρ!$J$2:$J$96,$F1138,1),IF($D1138&lt;&gt;"",$G1138*INDEX(Υλικά!$H$3:$H$130,$F1138,1)/INDEX(Υλικά!$E$3:$E$130,$F1138,1),0))</f>
        <v>27.899999999999995</v>
      </c>
      <c r="J1138" s="18">
        <f>IF($C1138&lt;&gt;"",$G1138*INDEX(ΣυνδΑθρ!$D$2:$D$96,$F1138,1)/INDEX(ΣυνδΑθρ!$J$2:$J$96,$F1138,1),IF($D1138&lt;&gt;"",$G1138*INDEX(Υλικά!$I$3:$I$130,$F1138,1)/INDEX(Υλικά!$E$3:$E$130,$F1138,1),0))</f>
        <v>0.50142857142857145</v>
      </c>
      <c r="K1138" s="16">
        <f>$H1138*Ref!$B$2</f>
        <v>17.537142857142857</v>
      </c>
      <c r="L1138" s="17">
        <f>$I1138*Ref!$B$3</f>
        <v>111.59999999999998</v>
      </c>
      <c r="M1138" s="18">
        <f>$J1138*Ref!$B$4</f>
        <v>4.5128571428571433</v>
      </c>
      <c r="N1138" s="18">
        <f>IF($C1138&lt;&gt;"",0,IF($D1138&lt;&gt;"",$G1138*INDEX(Υλικά!$J$3:$J$130,$F1138,1)/INDEX(Υλικά!$E$3:$E$130,$F1138,1),0))</f>
        <v>0</v>
      </c>
      <c r="O1138" s="19">
        <f t="shared" si="19"/>
        <v>133.64999999999998</v>
      </c>
      <c r="P1138" s="3"/>
    </row>
    <row r="1139" spans="1:16" x14ac:dyDescent="0.35">
      <c r="A1139" s="15">
        <v>44286</v>
      </c>
      <c r="B1139" s="7">
        <v>0.375</v>
      </c>
      <c r="C1139" s="3"/>
      <c r="D1139" s="3" t="s">
        <v>58</v>
      </c>
      <c r="E1139" s="3" t="str">
        <f>IF(C1139&lt;&gt;"",INDEX(ΣυνδΑθρ!$I$2:$I$96,MATCH(C1139,ΣυνδΑθρ!$A$2:$A$100,0),1),IF(D1139&lt;&gt;"",INDEX(Υλικά!$D$3:$D$140,MATCH(D1139,Υλικά!$B$3:$B$140,0),1),""))</f>
        <v>gr</v>
      </c>
      <c r="F1139" s="10">
        <f>IF(C1139&lt;&gt;"",MATCH($C1139,ΣυνδΑθρ!$A$2:$A$100,0),IF(D1139&lt;&gt;"",MATCH($D1139,Υλικά!$B$3:$B$130,0),0))</f>
        <v>12</v>
      </c>
      <c r="G1139" s="3">
        <v>200</v>
      </c>
      <c r="H1139" s="16">
        <f>IF($C1139&lt;&gt;"",$G1139*INDEX(ΣυνδΑθρ!$B$2:$B$96,$F1139,1)/INDEX(ΣυνδΑθρ!$J$2:$J$96,$F1139,1),IF($D1139&lt;&gt;"",$G1139*INDEX(Υλικά!$G$3:$G$130,$F1139,1)/INDEX(Υλικά!$E$3:$E$130,$F1139,1),0))</f>
        <v>6.6</v>
      </c>
      <c r="I1139" s="17">
        <f>IF($C1139&lt;&gt;"",$G1139*INDEX(ΣυνδΑθρ!$C$2:$C$100,$F1139,1)/INDEX(ΣυνδΑθρ!$J$2:$J$96,$F1139,1),IF($D1139&lt;&gt;"",$G1139*INDEX(Υλικά!$H$3:$H$130,$F1139,1)/INDEX(Υλικά!$E$3:$E$130,$F1139,1),0))</f>
        <v>9.4</v>
      </c>
      <c r="J1139" s="18">
        <f>IF($C1139&lt;&gt;"",$G1139*INDEX(ΣυνδΑθρ!$D$2:$D$96,$F1139,1)/INDEX(ΣυνδΑθρ!$J$2:$J$96,$F1139,1),IF($D1139&lt;&gt;"",$G1139*INDEX(Υλικά!$I$3:$I$130,$F1139,1)/INDEX(Υλικά!$E$3:$E$130,$F1139,1),0))</f>
        <v>3</v>
      </c>
      <c r="K1139" s="16">
        <f>$H1139*Ref!$B$2</f>
        <v>26.4</v>
      </c>
      <c r="L1139" s="17">
        <f>$I1139*Ref!$B$3</f>
        <v>37.6</v>
      </c>
      <c r="M1139" s="18">
        <f>$J1139*Ref!$B$4</f>
        <v>27</v>
      </c>
      <c r="N1139" s="18">
        <f>IF($C1139&lt;&gt;"",0,IF($D1139&lt;&gt;"",$G1139*INDEX(Υλικά!$J$3:$J$130,$F1139,1)/INDEX(Υλικά!$E$3:$E$130,$F1139,1),0))</f>
        <v>0</v>
      </c>
      <c r="O1139" s="19">
        <f t="shared" si="19"/>
        <v>91</v>
      </c>
      <c r="P1139" s="3"/>
    </row>
    <row r="1140" spans="1:16" x14ac:dyDescent="0.35">
      <c r="A1140" s="15">
        <v>44286</v>
      </c>
      <c r="B1140" s="7">
        <v>0.375</v>
      </c>
      <c r="C1140" s="3"/>
      <c r="D1140" s="3" t="s">
        <v>229</v>
      </c>
      <c r="E1140" s="3" t="str">
        <f>IF(C1140&lt;&gt;"",INDEX(ΣυνδΑθρ!$I$2:$I$96,MATCH(C1140,ΣυνδΑθρ!$A$2:$A$100,0),1),IF(D1140&lt;&gt;"",INDEX(Υλικά!$D$3:$D$140,MATCH(D1140,Υλικά!$B$3:$B$140,0),1),""))</f>
        <v>gr</v>
      </c>
      <c r="F1140" s="10">
        <f>IF(C1140&lt;&gt;"",MATCH($C1140,ΣυνδΑθρ!$A$2:$A$100,0),IF(D1140&lt;&gt;"",MATCH($D1140,Υλικά!$B$3:$B$130,0),0))</f>
        <v>104</v>
      </c>
      <c r="G1140" s="3">
        <v>50</v>
      </c>
      <c r="H1140" s="16">
        <f>IF($C1140&lt;&gt;"",$G1140*INDEX(ΣυνδΑθρ!$B$2:$B$96,$F1140,1)/INDEX(ΣυνδΑθρ!$J$2:$J$96,$F1140,1),IF($D1140&lt;&gt;"",$G1140*INDEX(Υλικά!$G$3:$G$130,$F1140,1)/INDEX(Υλικά!$E$3:$E$130,$F1140,1),0))</f>
        <v>10.5</v>
      </c>
      <c r="I1140" s="17">
        <f>IF($C1140&lt;&gt;"",$G1140*INDEX(ΣυνδΑθρ!$C$2:$C$100,$F1140,1)/INDEX(ΣυνδΑθρ!$J$2:$J$96,$F1140,1),IF($D1140&lt;&gt;"",$G1140*INDEX(Υλικά!$H$3:$H$130,$F1140,1)/INDEX(Υλικά!$E$3:$E$130,$F1140,1),0))</f>
        <v>0.5</v>
      </c>
      <c r="J1140" s="18">
        <f>IF($C1140&lt;&gt;"",$G1140*INDEX(ΣυνδΑθρ!$D$2:$D$96,$F1140,1)/INDEX(ΣυνδΑθρ!$J$2:$J$96,$F1140,1),IF($D1140&lt;&gt;"",$G1140*INDEX(Υλικά!$I$3:$I$130,$F1140,1)/INDEX(Υλικά!$E$3:$E$130,$F1140,1),0))</f>
        <v>1</v>
      </c>
      <c r="K1140" s="16">
        <f>$H1140*Ref!$B$2</f>
        <v>42</v>
      </c>
      <c r="L1140" s="17">
        <f>$I1140*Ref!$B$3</f>
        <v>2</v>
      </c>
      <c r="M1140" s="18">
        <f>$J1140*Ref!$B$4</f>
        <v>9</v>
      </c>
      <c r="N1140" s="18">
        <f>IF($C1140&lt;&gt;"",0,IF($D1140&lt;&gt;"",$G1140*INDEX(Υλικά!$J$3:$J$130,$F1140,1)/INDEX(Υλικά!$E$3:$E$130,$F1140,1),0))</f>
        <v>0</v>
      </c>
      <c r="O1140" s="19">
        <f t="shared" si="19"/>
        <v>53</v>
      </c>
      <c r="P1140" s="3"/>
    </row>
    <row r="1141" spans="1:16" x14ac:dyDescent="0.35">
      <c r="A1141" s="15">
        <v>44286</v>
      </c>
      <c r="B1141" s="7">
        <v>0.375</v>
      </c>
      <c r="C1141" s="3"/>
      <c r="D1141" s="3" t="s">
        <v>110</v>
      </c>
      <c r="E1141" s="3" t="str">
        <f>IF(C1141&lt;&gt;"",INDEX(ΣυνδΑθρ!$I$2:$I$96,MATCH(C1141,ΣυνδΑθρ!$A$2:$A$100,0),1),IF(D1141&lt;&gt;"",INDEX(Υλικά!$D$3:$D$140,MATCH(D1141,Υλικά!$B$3:$B$140,0),1),""))</f>
        <v>gr</v>
      </c>
      <c r="F1141" s="10">
        <f>IF(C1141&lt;&gt;"",MATCH($C1141,ΣυνδΑθρ!$A$2:$A$100,0),IF(D1141&lt;&gt;"",MATCH($D1141,Υλικά!$B$3:$B$130,0),0))</f>
        <v>42</v>
      </c>
      <c r="G1141" s="3">
        <v>40</v>
      </c>
      <c r="H1141" s="16">
        <f>IF($C1141&lt;&gt;"",$G1141*INDEX(ΣυνδΑθρ!$B$2:$B$96,$F1141,1)/INDEX(ΣυνδΑθρ!$J$2:$J$96,$F1141,1),IF($D1141&lt;&gt;"",$G1141*INDEX(Υλικά!$G$3:$G$130,$F1141,1)/INDEX(Υλικά!$E$3:$E$130,$F1141,1),0))</f>
        <v>3.12</v>
      </c>
      <c r="I1141" s="17">
        <f>IF($C1141&lt;&gt;"",$G1141*INDEX(ΣυνδΑθρ!$C$2:$C$100,$F1141,1)/INDEX(ΣυνδΑθρ!$J$2:$J$96,$F1141,1),IF($D1141&lt;&gt;"",$G1141*INDEX(Υλικά!$H$3:$H$130,$F1141,1)/INDEX(Υλικά!$E$3:$E$130,$F1141,1),0))</f>
        <v>1.32</v>
      </c>
      <c r="J1141" s="18">
        <f>IF($C1141&lt;&gt;"",$G1141*INDEX(ΣυνδΑθρ!$D$2:$D$96,$F1141,1)/INDEX(ΣυνδΑθρ!$J$2:$J$96,$F1141,1),IF($D1141&lt;&gt;"",$G1141*INDEX(Υλικά!$I$3:$I$130,$F1141,1)/INDEX(Υλικά!$E$3:$E$130,$F1141,1),0))</f>
        <v>6.4</v>
      </c>
      <c r="K1141" s="16">
        <f>$H1141*Ref!$B$2</f>
        <v>12.48</v>
      </c>
      <c r="L1141" s="17">
        <f>$I1141*Ref!$B$3</f>
        <v>5.28</v>
      </c>
      <c r="M1141" s="18">
        <f>$J1141*Ref!$B$4</f>
        <v>57.6</v>
      </c>
      <c r="N1141" s="18">
        <f>IF($C1141&lt;&gt;"",0,IF($D1141&lt;&gt;"",$G1141*INDEX(Υλικά!$J$3:$J$130,$F1141,1)/INDEX(Υλικά!$E$3:$E$130,$F1141,1),0))</f>
        <v>0</v>
      </c>
      <c r="O1141" s="19">
        <f t="shared" si="19"/>
        <v>75.36</v>
      </c>
      <c r="P1141" s="3"/>
    </row>
    <row r="1142" spans="1:16" x14ac:dyDescent="0.35">
      <c r="A1142" s="15">
        <v>44286</v>
      </c>
      <c r="B1142" s="7">
        <v>0.54166666666666663</v>
      </c>
      <c r="C1142" s="3" t="s">
        <v>166</v>
      </c>
      <c r="D1142" s="3"/>
      <c r="E1142" s="3" t="str">
        <f>IF(C1142&lt;&gt;"",INDEX(ΣυνδΑθρ!$I$2:$I$96,MATCH(C1142,ΣυνδΑθρ!$A$2:$A$100,0),1),IF(D1142&lt;&gt;"",INDEX(Υλικά!$D$3:$D$140,MATCH(D1142,Υλικά!$B$3:$B$140,0),1),""))</f>
        <v>gr</v>
      </c>
      <c r="F1142" s="10">
        <f>IF(C1142&lt;&gt;"",MATCH($C1142,ΣυνδΑθρ!$A$2:$A$100,0),IF(D1142&lt;&gt;"",MATCH($D1142,Υλικά!$B$3:$B$130,0),0))</f>
        <v>19</v>
      </c>
      <c r="G1142" s="3">
        <v>20</v>
      </c>
      <c r="H1142" s="16">
        <f>IF($C1142&lt;&gt;"",$G1142*INDEX(ΣυνδΑθρ!$B$2:$B$96,$F1142,1)/INDEX(ΣυνδΑθρ!$J$2:$J$96,$F1142,1),IF($D1142&lt;&gt;"",$G1142*INDEX(Υλικά!$G$3:$G$130,$F1142,1)/INDEX(Υλικά!$E$3:$E$130,$F1142,1),0))</f>
        <v>1.4614285714285715</v>
      </c>
      <c r="I1142" s="17">
        <f>IF($C1142&lt;&gt;"",$G1142*INDEX(ΣυνδΑθρ!$C$2:$C$100,$F1142,1)/INDEX(ΣυνδΑθρ!$J$2:$J$96,$F1142,1),IF($D1142&lt;&gt;"",$G1142*INDEX(Υλικά!$H$3:$H$130,$F1142,1)/INDEX(Υλικά!$E$3:$E$130,$F1142,1),0))</f>
        <v>9.2999999999999989</v>
      </c>
      <c r="J1142" s="18">
        <f>IF($C1142&lt;&gt;"",$G1142*INDEX(ΣυνδΑθρ!$D$2:$D$96,$F1142,1)/INDEX(ΣυνδΑθρ!$J$2:$J$96,$F1142,1),IF($D1142&lt;&gt;"",$G1142*INDEX(Υλικά!$I$3:$I$130,$F1142,1)/INDEX(Υλικά!$E$3:$E$130,$F1142,1),0))</f>
        <v>0.16714285714285718</v>
      </c>
      <c r="K1142" s="16">
        <f>$H1142*Ref!$B$2</f>
        <v>5.8457142857142861</v>
      </c>
      <c r="L1142" s="17">
        <f>$I1142*Ref!$B$3</f>
        <v>37.199999999999996</v>
      </c>
      <c r="M1142" s="18">
        <f>$J1142*Ref!$B$4</f>
        <v>1.5042857142857147</v>
      </c>
      <c r="N1142" s="18">
        <f>IF($C1142&lt;&gt;"",0,IF($D1142&lt;&gt;"",$G1142*INDEX(Υλικά!$J$3:$J$130,$F1142,1)/INDEX(Υλικά!$E$3:$E$130,$F1142,1),0))</f>
        <v>0</v>
      </c>
      <c r="O1142" s="19">
        <f t="shared" si="19"/>
        <v>44.55</v>
      </c>
      <c r="P1142" s="3"/>
    </row>
    <row r="1143" spans="1:16" x14ac:dyDescent="0.35">
      <c r="A1143" s="15">
        <v>44286</v>
      </c>
      <c r="B1143" s="7">
        <v>0.54166666666666663</v>
      </c>
      <c r="C1143" s="3" t="s">
        <v>182</v>
      </c>
      <c r="D1143" s="3"/>
      <c r="E1143" s="3" t="str">
        <f>IF(C1143&lt;&gt;"",INDEX(ΣυνδΑθρ!$I$2:$I$96,MATCH(C1143,ΣυνδΑθρ!$A$2:$A$100,0),1),IF(D1143&lt;&gt;"",INDEX(Υλικά!$D$3:$D$140,MATCH(D1143,Υλικά!$B$3:$B$140,0),1),""))</f>
        <v>gr</v>
      </c>
      <c r="F1143" s="10">
        <f>IF(C1143&lt;&gt;"",MATCH($C1143,ΣυνδΑθρ!$A$2:$A$100,0),IF(D1143&lt;&gt;"",MATCH($D1143,Υλικά!$B$3:$B$130,0),0))</f>
        <v>23</v>
      </c>
      <c r="G1143" s="3">
        <v>350</v>
      </c>
      <c r="H1143" s="16">
        <f>IF($C1143&lt;&gt;"",$G1143*INDEX(ΣυνδΑθρ!$B$2:$B$96,$F1143,1)/INDEX(ΣυνδΑθρ!$J$2:$J$96,$F1143,1),IF($D1143&lt;&gt;"",$G1143*INDEX(Υλικά!$G$3:$G$130,$F1143,1)/INDEX(Υλικά!$E$3:$E$130,$F1143,1),0))</f>
        <v>5.9045000000000014</v>
      </c>
      <c r="I1143" s="17">
        <f>IF($C1143&lt;&gt;"",$G1143*INDEX(ΣυνδΑθρ!$C$2:$C$100,$F1143,1)/INDEX(ΣυνδΑθρ!$J$2:$J$96,$F1143,1),IF($D1143&lt;&gt;"",$G1143*INDEX(Υλικά!$H$3:$H$130,$F1143,1)/INDEX(Υλικά!$E$3:$E$130,$F1143,1),0))</f>
        <v>31.253250000000001</v>
      </c>
      <c r="J1143" s="18">
        <f>IF($C1143&lt;&gt;"",$G1143*INDEX(ΣυνδΑθρ!$D$2:$D$96,$F1143,1)/INDEX(ΣυνδΑθρ!$J$2:$J$96,$F1143,1),IF($D1143&lt;&gt;"",$G1143*INDEX(Υλικά!$I$3:$I$130,$F1143,1)/INDEX(Υλικά!$E$3:$E$130,$F1143,1),0))</f>
        <v>26.998999999999995</v>
      </c>
      <c r="K1143" s="16">
        <f>$H1143*Ref!$B$2</f>
        <v>23.618000000000006</v>
      </c>
      <c r="L1143" s="17">
        <f>$I1143*Ref!$B$3</f>
        <v>125.01300000000001</v>
      </c>
      <c r="M1143" s="18">
        <f>$J1143*Ref!$B$4</f>
        <v>242.99099999999996</v>
      </c>
      <c r="N1143" s="18">
        <f>IF($C1143&lt;&gt;"",0,IF($D1143&lt;&gt;"",$G1143*INDEX(Υλικά!$J$3:$J$130,$F1143,1)/INDEX(Υλικά!$E$3:$E$130,$F1143,1),0))</f>
        <v>0</v>
      </c>
      <c r="O1143" s="19">
        <f t="shared" si="19"/>
        <v>391.62199999999996</v>
      </c>
      <c r="P1143" s="3"/>
    </row>
    <row r="1144" spans="1:16" x14ac:dyDescent="0.35">
      <c r="A1144" s="15">
        <v>44286</v>
      </c>
      <c r="B1144" s="7">
        <v>0.625</v>
      </c>
      <c r="C1144" s="3" t="s">
        <v>216</v>
      </c>
      <c r="D1144" s="3"/>
      <c r="E1144" s="3" t="str">
        <f>IF(C1144&lt;&gt;"",INDEX(ΣυνδΑθρ!$I$2:$I$96,MATCH(C1144,ΣυνδΑθρ!$A$2:$A$100,0),1),IF(D1144&lt;&gt;"",INDEX(Υλικά!$D$3:$D$140,MATCH(D1144,Υλικά!$B$3:$B$140,0),1),""))</f>
        <v>gr</v>
      </c>
      <c r="F1144" s="10">
        <f>IF(C1144&lt;&gt;"",MATCH($C1144,ΣυνδΑθρ!$A$2:$A$100,0),IF(D1144&lt;&gt;"",MATCH($D1144,Υλικά!$B$3:$B$130,0),0))</f>
        <v>36</v>
      </c>
      <c r="G1144" s="3">
        <v>50</v>
      </c>
      <c r="H1144" s="16">
        <f>IF($C1144&lt;&gt;"",$G1144*INDEX(ΣυνδΑθρ!$B$2:$B$96,$F1144,1)/INDEX(ΣυνδΑθρ!$J$2:$J$96,$F1144,1),IF($D1144&lt;&gt;"",$G1144*INDEX(Υλικά!$G$3:$G$130,$F1144,1)/INDEX(Υλικά!$E$3:$E$130,$F1144,1),0))</f>
        <v>4.1926190476190479</v>
      </c>
      <c r="I1144" s="17">
        <f>IF($C1144&lt;&gt;"",$G1144*INDEX(ΣυνδΑθρ!$C$2:$C$100,$F1144,1)/INDEX(ΣυνδΑθρ!$J$2:$J$96,$F1144,1),IF($D1144&lt;&gt;"",$G1144*INDEX(Υλικά!$H$3:$H$130,$F1144,1)/INDEX(Υλικά!$E$3:$E$130,$F1144,1),0))</f>
        <v>18.843095238095241</v>
      </c>
      <c r="J1144" s="18">
        <f>IF($C1144&lt;&gt;"",$G1144*INDEX(ΣυνδΑθρ!$D$2:$D$96,$F1144,1)/INDEX(ΣυνδΑθρ!$J$2:$J$96,$F1144,1),IF($D1144&lt;&gt;"",$G1144*INDEX(Υλικά!$I$3:$I$130,$F1144,1)/INDEX(Υλικά!$E$3:$E$130,$F1144,1),0))</f>
        <v>4.2185714285714289</v>
      </c>
      <c r="K1144" s="16">
        <f>$H1144*Ref!$B$2</f>
        <v>16.770476190476192</v>
      </c>
      <c r="L1144" s="17">
        <f>$I1144*Ref!$B$3</f>
        <v>75.372380952380965</v>
      </c>
      <c r="M1144" s="18">
        <f>$J1144*Ref!$B$4</f>
        <v>37.967142857142861</v>
      </c>
      <c r="N1144" s="18">
        <f>IF($C1144&lt;&gt;"",0,IF($D1144&lt;&gt;"",$G1144*INDEX(Υλικά!$J$3:$J$130,$F1144,1)/INDEX(Υλικά!$E$3:$E$130,$F1144,1),0))</f>
        <v>0</v>
      </c>
      <c r="O1144" s="19">
        <f t="shared" si="19"/>
        <v>130.11000000000001</v>
      </c>
      <c r="P1144" s="3"/>
    </row>
    <row r="1145" spans="1:16" x14ac:dyDescent="0.35">
      <c r="A1145" s="15">
        <v>44286</v>
      </c>
      <c r="B1145" s="7">
        <v>0.83333333333333337</v>
      </c>
      <c r="C1145" s="3" t="s">
        <v>243</v>
      </c>
      <c r="D1145" s="3"/>
      <c r="E1145" s="3" t="str">
        <f>IF(C1145&lt;&gt;"",INDEX(ΣυνδΑθρ!$I$2:$I$96,MATCH(C1145,ΣυνδΑθρ!$A$2:$A$100,0),1),IF(D1145&lt;&gt;"",INDEX(Υλικά!$D$3:$D$140,MATCH(D1145,Υλικά!$B$3:$B$140,0),1),""))</f>
        <v>pc</v>
      </c>
      <c r="F1145" s="10">
        <f>IF(C1145&lt;&gt;"",MATCH($C1145,ΣυνδΑθρ!$A$2:$A$100,0),IF(D1145&lt;&gt;"",MATCH($D1145,Υλικά!$B$3:$B$130,0),0))</f>
        <v>43</v>
      </c>
      <c r="G1145" s="3">
        <v>2</v>
      </c>
      <c r="H1145" s="16">
        <f>IF($C1145&lt;&gt;"",$G1145*INDEX(ΣυνδΑθρ!$B$2:$B$96,$F1145,1)/INDEX(ΣυνδΑθρ!$J$2:$J$96,$F1145,1),IF($D1145&lt;&gt;"",$G1145*INDEX(Υλικά!$G$3:$G$130,$F1145,1)/INDEX(Υλικά!$E$3:$E$130,$F1145,1),0))</f>
        <v>27.818181818181817</v>
      </c>
      <c r="I1145" s="17">
        <f>IF($C1145&lt;&gt;"",$G1145*INDEX(ΣυνδΑθρ!$C$2:$C$100,$F1145,1)/INDEX(ΣυνδΑθρ!$J$2:$J$96,$F1145,1),IF($D1145&lt;&gt;"",$G1145*INDEX(Υλικά!$H$3:$H$130,$F1145,1)/INDEX(Υλικά!$E$3:$E$130,$F1145,1),0))</f>
        <v>6.3818181818181809</v>
      </c>
      <c r="J1145" s="18">
        <f>IF($C1145&lt;&gt;"",$G1145*INDEX(ΣυνδΑθρ!$D$2:$D$96,$F1145,1)/INDEX(ΣυνδΑθρ!$J$2:$J$96,$F1145,1),IF($D1145&lt;&gt;"",$G1145*INDEX(Υλικά!$I$3:$I$130,$F1145,1)/INDEX(Υλικά!$E$3:$E$130,$F1145,1),0))</f>
        <v>12.719999999999999</v>
      </c>
      <c r="K1145" s="16">
        <f>$H1145*Ref!$B$2</f>
        <v>111.27272727272727</v>
      </c>
      <c r="L1145" s="17">
        <f>$I1145*Ref!$B$3</f>
        <v>25.527272727272724</v>
      </c>
      <c r="M1145" s="18">
        <f>$J1145*Ref!$B$4</f>
        <v>114.47999999999999</v>
      </c>
      <c r="N1145" s="18">
        <f>IF($C1145&lt;&gt;"",0,IF($D1145&lt;&gt;"",$G1145*INDEX(Υλικά!$J$3:$J$130,$F1145,1)/INDEX(Υλικά!$E$3:$E$130,$F1145,1),0))</f>
        <v>0</v>
      </c>
      <c r="O1145" s="19">
        <f t="shared" si="19"/>
        <v>251.27999999999997</v>
      </c>
      <c r="P1145" s="3"/>
    </row>
    <row r="1146" spans="1:16" x14ac:dyDescent="0.35">
      <c r="A1146" s="15">
        <v>44286</v>
      </c>
      <c r="B1146" s="7">
        <v>0.83333333333333337</v>
      </c>
      <c r="C1146" s="3"/>
      <c r="D1146" s="3" t="s">
        <v>169</v>
      </c>
      <c r="E1146" s="3" t="e">
        <f>IF(C1146&lt;&gt;"",INDEX(ΣυνδΑθρ!$I$2:$I$96,MATCH(C1146,ΣυνδΑθρ!$A$2:$A$100,0),1),IF(D1146&lt;&gt;"",INDEX(Υλικά!$D$3:$D$140,MATCH(D1146,Υλικά!$B$3:$B$140,0),1),""))</f>
        <v>#N/A</v>
      </c>
      <c r="F1146" s="10" t="e">
        <f>IF(C1146&lt;&gt;"",MATCH($C1146,ΣυνδΑθρ!$A$2:$A$100,0),IF(D1146&lt;&gt;"",MATCH($D1146,Υλικά!$B$3:$B$130,0),0))</f>
        <v>#N/A</v>
      </c>
      <c r="G1146" s="3">
        <v>50</v>
      </c>
      <c r="H1146" s="16" t="e">
        <f>IF($C1146&lt;&gt;"",$G1146*INDEX(ΣυνδΑθρ!$B$2:$B$96,$F1146,1)/INDEX(ΣυνδΑθρ!$J$2:$J$96,$F1146,1),IF($D1146&lt;&gt;"",$G1146*INDEX(Υλικά!$G$3:$G$130,$F1146,1)/INDEX(Υλικά!$E$3:$E$130,$F1146,1),0))</f>
        <v>#N/A</v>
      </c>
      <c r="I1146" s="17" t="e">
        <f>IF($C1146&lt;&gt;"",$G1146*INDEX(ΣυνδΑθρ!$C$2:$C$100,$F1146,1)/INDEX(ΣυνδΑθρ!$J$2:$J$96,$F1146,1),IF($D1146&lt;&gt;"",$G1146*INDEX(Υλικά!$H$3:$H$130,$F1146,1)/INDEX(Υλικά!$E$3:$E$130,$F1146,1),0))</f>
        <v>#N/A</v>
      </c>
      <c r="J1146" s="18" t="e">
        <f>IF($C1146&lt;&gt;"",$G1146*INDEX(ΣυνδΑθρ!$D$2:$D$96,$F1146,1)/INDEX(ΣυνδΑθρ!$J$2:$J$96,$F1146,1),IF($D1146&lt;&gt;"",$G1146*INDEX(Υλικά!$I$3:$I$130,$F1146,1)/INDEX(Υλικά!$E$3:$E$130,$F1146,1),0))</f>
        <v>#N/A</v>
      </c>
      <c r="K1146" s="16" t="e">
        <f>$H1146*Ref!$B$2</f>
        <v>#N/A</v>
      </c>
      <c r="L1146" s="17" t="e">
        <f>$I1146*Ref!$B$3</f>
        <v>#N/A</v>
      </c>
      <c r="M1146" s="18" t="e">
        <f>$J1146*Ref!$B$4</f>
        <v>#N/A</v>
      </c>
      <c r="N1146" s="18" t="e">
        <f>IF($C1146&lt;&gt;"",0,IF($D1146&lt;&gt;"",$G1146*INDEX(Υλικά!$J$3:$J$130,$F1146,1)/INDEX(Υλικά!$E$3:$E$130,$F1146,1),0))</f>
        <v>#N/A</v>
      </c>
      <c r="O1146" s="19" t="e">
        <f t="shared" si="19"/>
        <v>#N/A</v>
      </c>
      <c r="P1146" s="3"/>
    </row>
    <row r="1147" spans="1:16" x14ac:dyDescent="0.35">
      <c r="A1147" s="15">
        <v>44286</v>
      </c>
      <c r="B1147" s="7">
        <v>0.95833333333333337</v>
      </c>
      <c r="C1147" s="3"/>
      <c r="D1147" s="3" t="s">
        <v>187</v>
      </c>
      <c r="E1147" s="3" t="str">
        <f>IF(C1147&lt;&gt;"",INDEX(ΣυνδΑθρ!$I$2:$I$96,MATCH(C1147,ΣυνδΑθρ!$A$2:$A$100,0),1),IF(D1147&lt;&gt;"",INDEX(Υλικά!$D$3:$D$140,MATCH(D1147,Υλικά!$B$3:$B$140,0),1),""))</f>
        <v>gr</v>
      </c>
      <c r="F1147" s="10">
        <f>IF(C1147&lt;&gt;"",MATCH($C1147,ΣυνδΑθρ!$A$2:$A$100,0),IF(D1147&lt;&gt;"",MATCH($D1147,Υλικά!$B$3:$B$130,0),0))</f>
        <v>84</v>
      </c>
      <c r="G1147" s="3">
        <v>230</v>
      </c>
      <c r="H1147" s="16">
        <f>IF($C1147&lt;&gt;"",$G1147*INDEX(ΣυνδΑθρ!$B$2:$B$96,$F1147,1)/INDEX(ΣυνδΑθρ!$J$2:$J$96,$F1147,1),IF($D1147&lt;&gt;"",$G1147*INDEX(Υλικά!$G$3:$G$130,$F1147,1)/INDEX(Υλικά!$E$3:$E$130,$F1147,1),0))</f>
        <v>1.61</v>
      </c>
      <c r="I1147" s="17">
        <f>IF($C1147&lt;&gt;"",$G1147*INDEX(ΣυνδΑθρ!$C$2:$C$100,$F1147,1)/INDEX(ΣυνδΑθρ!$J$2:$J$96,$F1147,1),IF($D1147&lt;&gt;"",$G1147*INDEX(Υλικά!$H$3:$H$130,$F1147,1)/INDEX(Υλικά!$E$3:$E$130,$F1147,1),0))</f>
        <v>27.6</v>
      </c>
      <c r="J1147" s="18">
        <f>IF($C1147&lt;&gt;"",$G1147*INDEX(ΣυνδΑθρ!$D$2:$D$96,$F1147,1)/INDEX(ΣυνδΑθρ!$J$2:$J$96,$F1147,1),IF($D1147&lt;&gt;"",$G1147*INDEX(Υλικά!$I$3:$I$130,$F1147,1)/INDEX(Υλικά!$E$3:$E$130,$F1147,1),0))</f>
        <v>0.46</v>
      </c>
      <c r="K1147" s="16">
        <f>$H1147*Ref!$B$2</f>
        <v>6.44</v>
      </c>
      <c r="L1147" s="17">
        <f>$I1147*Ref!$B$3</f>
        <v>110.4</v>
      </c>
      <c r="M1147" s="18">
        <f>$J1147*Ref!$B$4</f>
        <v>4.1400000000000006</v>
      </c>
      <c r="N1147" s="18">
        <f>IF($C1147&lt;&gt;"",0,IF($D1147&lt;&gt;"",$G1147*INDEX(Υλικά!$J$3:$J$130,$F1147,1)/INDEX(Υλικά!$E$3:$E$130,$F1147,1),0))</f>
        <v>0</v>
      </c>
      <c r="O1147" s="19">
        <f t="shared" si="19"/>
        <v>120.98</v>
      </c>
      <c r="P1147" s="3"/>
    </row>
    <row r="1148" spans="1:16" x14ac:dyDescent="0.35">
      <c r="A1148" s="15">
        <v>44287</v>
      </c>
      <c r="B1148" s="7">
        <v>0.375</v>
      </c>
      <c r="C1148" s="3" t="s">
        <v>166</v>
      </c>
      <c r="D1148" s="3"/>
      <c r="E1148" s="3" t="str">
        <f>IF(C1148&lt;&gt;"",INDEX(ΣυνδΑθρ!$I$2:$I$96,MATCH(C1148,ΣυνδΑθρ!$A$2:$A$100,0),1),IF(D1148&lt;&gt;"",INDEX(Υλικά!$D$3:$D$140,MATCH(D1148,Υλικά!$B$3:$B$140,0),1),""))</f>
        <v>gr</v>
      </c>
      <c r="F1148" s="10">
        <f>IF(C1148&lt;&gt;"",MATCH($C1148,ΣυνδΑθρ!$A$2:$A$100,0),IF(D1148&lt;&gt;"",MATCH($D1148,Υλικά!$B$3:$B$130,0),0))</f>
        <v>19</v>
      </c>
      <c r="G1148" s="3">
        <v>70</v>
      </c>
      <c r="H1148" s="16">
        <f>IF($C1148&lt;&gt;"",$G1148*INDEX(ΣυνδΑθρ!$B$2:$B$96,$F1148,1)/INDEX(ΣυνδΑθρ!$J$2:$J$96,$F1148,1),IF($D1148&lt;&gt;"",$G1148*INDEX(Υλικά!$G$3:$G$130,$F1148,1)/INDEX(Υλικά!$E$3:$E$130,$F1148,1),0))</f>
        <v>5.1150000000000002</v>
      </c>
      <c r="I1148" s="17">
        <f>IF($C1148&lt;&gt;"",$G1148*INDEX(ΣυνδΑθρ!$C$2:$C$100,$F1148,1)/INDEX(ΣυνδΑθρ!$J$2:$J$96,$F1148,1),IF($D1148&lt;&gt;"",$G1148*INDEX(Υλικά!$H$3:$H$130,$F1148,1)/INDEX(Υλικά!$E$3:$E$130,$F1148,1),0))</f>
        <v>32.549999999999997</v>
      </c>
      <c r="J1148" s="18">
        <f>IF($C1148&lt;&gt;"",$G1148*INDEX(ΣυνδΑθρ!$D$2:$D$96,$F1148,1)/INDEX(ΣυνδΑθρ!$J$2:$J$96,$F1148,1),IF($D1148&lt;&gt;"",$G1148*INDEX(Υλικά!$I$3:$I$130,$F1148,1)/INDEX(Υλικά!$E$3:$E$130,$F1148,1),0))</f>
        <v>0.58500000000000008</v>
      </c>
      <c r="K1148" s="16">
        <f>$H1148*Ref!$B$2</f>
        <v>20.46</v>
      </c>
      <c r="L1148" s="17">
        <f>$I1148*Ref!$B$3</f>
        <v>130.19999999999999</v>
      </c>
      <c r="M1148" s="18">
        <f>$J1148*Ref!$B$4</f>
        <v>5.2650000000000006</v>
      </c>
      <c r="N1148" s="18">
        <f>IF($C1148&lt;&gt;"",0,IF($D1148&lt;&gt;"",$G1148*INDEX(Υλικά!$J$3:$J$130,$F1148,1)/INDEX(Υλικά!$E$3:$E$130,$F1148,1),0))</f>
        <v>0</v>
      </c>
      <c r="O1148" s="19">
        <f t="shared" si="19"/>
        <v>155.92500000000001</v>
      </c>
      <c r="P1148" s="3"/>
    </row>
    <row r="1149" spans="1:16" x14ac:dyDescent="0.35">
      <c r="A1149" s="15">
        <v>44287</v>
      </c>
      <c r="B1149" s="7">
        <v>0.375</v>
      </c>
      <c r="C1149" s="3"/>
      <c r="D1149" s="3" t="s">
        <v>58</v>
      </c>
      <c r="E1149" s="3" t="str">
        <f>IF(C1149&lt;&gt;"",INDEX(ΣυνδΑθρ!$I$2:$I$96,MATCH(C1149,ΣυνδΑθρ!$A$2:$A$100,0),1),IF(D1149&lt;&gt;"",INDEX(Υλικά!$D$3:$D$140,MATCH(D1149,Υλικά!$B$3:$B$140,0),1),""))</f>
        <v>gr</v>
      </c>
      <c r="F1149" s="10">
        <f>IF(C1149&lt;&gt;"",MATCH($C1149,ΣυνδΑθρ!$A$2:$A$100,0),IF(D1149&lt;&gt;"",MATCH($D1149,Υλικά!$B$3:$B$130,0),0))</f>
        <v>12</v>
      </c>
      <c r="G1149" s="3">
        <v>250</v>
      </c>
      <c r="H1149" s="16">
        <f>IF($C1149&lt;&gt;"",$G1149*INDEX(ΣυνδΑθρ!$B$2:$B$96,$F1149,1)/INDEX(ΣυνδΑθρ!$J$2:$J$96,$F1149,1),IF($D1149&lt;&gt;"",$G1149*INDEX(Υλικά!$G$3:$G$130,$F1149,1)/INDEX(Υλικά!$E$3:$E$130,$F1149,1),0))</f>
        <v>8.25</v>
      </c>
      <c r="I1149" s="17">
        <f>IF($C1149&lt;&gt;"",$G1149*INDEX(ΣυνδΑθρ!$C$2:$C$100,$F1149,1)/INDEX(ΣυνδΑθρ!$J$2:$J$96,$F1149,1),IF($D1149&lt;&gt;"",$G1149*INDEX(Υλικά!$H$3:$H$130,$F1149,1)/INDEX(Υλικά!$E$3:$E$130,$F1149,1),0))</f>
        <v>11.75</v>
      </c>
      <c r="J1149" s="18">
        <f>IF($C1149&lt;&gt;"",$G1149*INDEX(ΣυνδΑθρ!$D$2:$D$96,$F1149,1)/INDEX(ΣυνδΑθρ!$J$2:$J$96,$F1149,1),IF($D1149&lt;&gt;"",$G1149*INDEX(Υλικά!$I$3:$I$130,$F1149,1)/INDEX(Υλικά!$E$3:$E$130,$F1149,1),0))</f>
        <v>3.75</v>
      </c>
      <c r="K1149" s="16">
        <f>$H1149*Ref!$B$2</f>
        <v>33</v>
      </c>
      <c r="L1149" s="17">
        <f>$I1149*Ref!$B$3</f>
        <v>47</v>
      </c>
      <c r="M1149" s="18">
        <f>$J1149*Ref!$B$4</f>
        <v>33.75</v>
      </c>
      <c r="N1149" s="18">
        <f>IF($C1149&lt;&gt;"",0,IF($D1149&lt;&gt;"",$G1149*INDEX(Υλικά!$J$3:$J$130,$F1149,1)/INDEX(Υλικά!$E$3:$E$130,$F1149,1),0))</f>
        <v>0</v>
      </c>
      <c r="O1149" s="19">
        <f t="shared" si="19"/>
        <v>113.75</v>
      </c>
      <c r="P1149" s="3"/>
    </row>
    <row r="1150" spans="1:16" x14ac:dyDescent="0.35">
      <c r="A1150" s="15">
        <v>44287</v>
      </c>
      <c r="B1150" s="7">
        <v>0.375</v>
      </c>
      <c r="C1150" s="3"/>
      <c r="D1150" s="3" t="s">
        <v>229</v>
      </c>
      <c r="E1150" s="3" t="str">
        <f>IF(C1150&lt;&gt;"",INDEX(ΣυνδΑθρ!$I$2:$I$96,MATCH(C1150,ΣυνδΑθρ!$A$2:$A$100,0),1),IF(D1150&lt;&gt;"",INDEX(Υλικά!$D$3:$D$140,MATCH(D1150,Υλικά!$B$3:$B$140,0),1),""))</f>
        <v>gr</v>
      </c>
      <c r="F1150" s="10">
        <f>IF(C1150&lt;&gt;"",MATCH($C1150,ΣυνδΑθρ!$A$2:$A$100,0),IF(D1150&lt;&gt;"",MATCH($D1150,Υλικά!$B$3:$B$130,0),0))</f>
        <v>104</v>
      </c>
      <c r="G1150" s="3">
        <v>70</v>
      </c>
      <c r="H1150" s="16">
        <f>IF($C1150&lt;&gt;"",$G1150*INDEX(ΣυνδΑθρ!$B$2:$B$96,$F1150,1)/INDEX(ΣυνδΑθρ!$J$2:$J$96,$F1150,1),IF($D1150&lt;&gt;"",$G1150*INDEX(Υλικά!$G$3:$G$130,$F1150,1)/INDEX(Υλικά!$E$3:$E$130,$F1150,1),0))</f>
        <v>14.7</v>
      </c>
      <c r="I1150" s="17">
        <f>IF($C1150&lt;&gt;"",$G1150*INDEX(ΣυνδΑθρ!$C$2:$C$100,$F1150,1)/INDEX(ΣυνδΑθρ!$J$2:$J$96,$F1150,1),IF($D1150&lt;&gt;"",$G1150*INDEX(Υλικά!$H$3:$H$130,$F1150,1)/INDEX(Υλικά!$E$3:$E$130,$F1150,1),0))</f>
        <v>0.7</v>
      </c>
      <c r="J1150" s="18">
        <f>IF($C1150&lt;&gt;"",$G1150*INDEX(ΣυνδΑθρ!$D$2:$D$96,$F1150,1)/INDEX(ΣυνδΑθρ!$J$2:$J$96,$F1150,1),IF($D1150&lt;&gt;"",$G1150*INDEX(Υλικά!$I$3:$I$130,$F1150,1)/INDEX(Υλικά!$E$3:$E$130,$F1150,1),0))</f>
        <v>1.4</v>
      </c>
      <c r="K1150" s="16">
        <f>$H1150*Ref!$B$2</f>
        <v>58.8</v>
      </c>
      <c r="L1150" s="17">
        <f>$I1150*Ref!$B$3</f>
        <v>2.8</v>
      </c>
      <c r="M1150" s="18">
        <f>$J1150*Ref!$B$4</f>
        <v>12.6</v>
      </c>
      <c r="N1150" s="18">
        <f>IF($C1150&lt;&gt;"",0,IF($D1150&lt;&gt;"",$G1150*INDEX(Υλικά!$J$3:$J$130,$F1150,1)/INDEX(Υλικά!$E$3:$E$130,$F1150,1),0))</f>
        <v>0</v>
      </c>
      <c r="O1150" s="19">
        <f t="shared" si="19"/>
        <v>74.199999999999989</v>
      </c>
      <c r="P1150" s="3"/>
    </row>
    <row r="1151" spans="1:16" x14ac:dyDescent="0.35">
      <c r="A1151" s="15">
        <v>44287</v>
      </c>
      <c r="B1151" s="7">
        <v>0.52083333333333337</v>
      </c>
      <c r="C1151" s="3"/>
      <c r="D1151" s="3" t="s">
        <v>155</v>
      </c>
      <c r="E1151" s="3" t="str">
        <f>IF(C1151&lt;&gt;"",INDEX(ΣυνδΑθρ!$I$2:$I$96,MATCH(C1151,ΣυνδΑθρ!$A$2:$A$100,0),1),IF(D1151&lt;&gt;"",INDEX(Υλικά!$D$3:$D$140,MATCH(D1151,Υλικά!$B$3:$B$140,0),1),""))</f>
        <v>gr</v>
      </c>
      <c r="F1151" s="10">
        <f>IF(C1151&lt;&gt;"",MATCH($C1151,ΣυνδΑθρ!$A$2:$A$100,0),IF(D1151&lt;&gt;"",MATCH($D1151,Υλικά!$B$3:$B$130,0),0))</f>
        <v>63</v>
      </c>
      <c r="G1151" s="3">
        <v>80</v>
      </c>
      <c r="H1151" s="16">
        <f>IF($C1151&lt;&gt;"",$G1151*INDEX(ΣυνδΑθρ!$B$2:$B$96,$F1151,1)/INDEX(ΣυνδΑθρ!$J$2:$J$96,$F1151,1),IF($D1151&lt;&gt;"",$G1151*INDEX(Υλικά!$G$3:$G$130,$F1151,1)/INDEX(Υλικά!$E$3:$E$130,$F1151,1),0))</f>
        <v>0.88</v>
      </c>
      <c r="I1151" s="17">
        <f>IF($C1151&lt;&gt;"",$G1151*INDEX(ΣυνδΑθρ!$C$2:$C$100,$F1151,1)/INDEX(ΣυνδΑθρ!$J$2:$J$96,$F1151,1),IF($D1151&lt;&gt;"",$G1151*INDEX(Υλικά!$H$3:$H$130,$F1151,1)/INDEX(Υλικά!$E$3:$E$130,$F1151,1),0))</f>
        <v>18.239999999999998</v>
      </c>
      <c r="J1151" s="18">
        <f>IF($C1151&lt;&gt;"",$G1151*INDEX(ΣυνδΑθρ!$D$2:$D$96,$F1151,1)/INDEX(ΣυνδΑθρ!$J$2:$J$96,$F1151,1),IF($D1151&lt;&gt;"",$G1151*INDEX(Υλικά!$I$3:$I$130,$F1151,1)/INDEX(Υλικά!$E$3:$E$130,$F1151,1),0))</f>
        <v>0.24</v>
      </c>
      <c r="K1151" s="16">
        <f>$H1151*Ref!$B$2</f>
        <v>3.52</v>
      </c>
      <c r="L1151" s="17">
        <f>$I1151*Ref!$B$3</f>
        <v>72.959999999999994</v>
      </c>
      <c r="M1151" s="18">
        <f>$J1151*Ref!$B$4</f>
        <v>2.16</v>
      </c>
      <c r="N1151" s="18">
        <f>IF($C1151&lt;&gt;"",0,IF($D1151&lt;&gt;"",$G1151*INDEX(Υλικά!$J$3:$J$130,$F1151,1)/INDEX(Υλικά!$E$3:$E$130,$F1151,1),0))</f>
        <v>0</v>
      </c>
      <c r="O1151" s="19">
        <f t="shared" si="19"/>
        <v>78.639999999999986</v>
      </c>
      <c r="P1151" s="3"/>
    </row>
    <row r="1152" spans="1:16" x14ac:dyDescent="0.35">
      <c r="A1152" s="15">
        <v>44287</v>
      </c>
      <c r="B1152" s="7">
        <v>0.5625</v>
      </c>
      <c r="C1152" s="3" t="s">
        <v>182</v>
      </c>
      <c r="D1152" s="3"/>
      <c r="E1152" s="3" t="str">
        <f>IF(C1152&lt;&gt;"",INDEX(ΣυνδΑθρ!$I$2:$I$96,MATCH(C1152,ΣυνδΑθρ!$A$2:$A$100,0),1),IF(D1152&lt;&gt;"",INDEX(Υλικά!$D$3:$D$140,MATCH(D1152,Υλικά!$B$3:$B$140,0),1),""))</f>
        <v>gr</v>
      </c>
      <c r="F1152" s="10">
        <f>IF(C1152&lt;&gt;"",MATCH($C1152,ΣυνδΑθρ!$A$2:$A$100,0),IF(D1152&lt;&gt;"",MATCH($D1152,Υλικά!$B$3:$B$130,0),0))</f>
        <v>23</v>
      </c>
      <c r="G1152" s="3">
        <v>220</v>
      </c>
      <c r="H1152" s="16">
        <f>IF($C1152&lt;&gt;"",$G1152*INDEX(ΣυνδΑθρ!$B$2:$B$96,$F1152,1)/INDEX(ΣυνδΑθρ!$J$2:$J$96,$F1152,1),IF($D1152&lt;&gt;"",$G1152*INDEX(Υλικά!$G$3:$G$130,$F1152,1)/INDEX(Υλικά!$E$3:$E$130,$F1152,1),0))</f>
        <v>3.7114000000000011</v>
      </c>
      <c r="I1152" s="17">
        <f>IF($C1152&lt;&gt;"",$G1152*INDEX(ΣυνδΑθρ!$C$2:$C$100,$F1152,1)/INDEX(ΣυνδΑθρ!$J$2:$J$96,$F1152,1),IF($D1152&lt;&gt;"",$G1152*INDEX(Υλικά!$H$3:$H$130,$F1152,1)/INDEX(Υλικά!$E$3:$E$130,$F1152,1),0))</f>
        <v>19.6449</v>
      </c>
      <c r="J1152" s="18">
        <f>IF($C1152&lt;&gt;"",$G1152*INDEX(ΣυνδΑθρ!$D$2:$D$96,$F1152,1)/INDEX(ΣυνδΑθρ!$J$2:$J$96,$F1152,1),IF($D1152&lt;&gt;"",$G1152*INDEX(Υλικά!$I$3:$I$130,$F1152,1)/INDEX(Υλικά!$E$3:$E$130,$F1152,1),0))</f>
        <v>16.970799999999997</v>
      </c>
      <c r="K1152" s="16">
        <f>$H1152*Ref!$B$2</f>
        <v>14.845600000000005</v>
      </c>
      <c r="L1152" s="17">
        <f>$I1152*Ref!$B$3</f>
        <v>78.579599999999999</v>
      </c>
      <c r="M1152" s="18">
        <f>$J1152*Ref!$B$4</f>
        <v>152.73719999999997</v>
      </c>
      <c r="N1152" s="18">
        <f>IF($C1152&lt;&gt;"",0,IF($D1152&lt;&gt;"",$G1152*INDEX(Υλικά!$J$3:$J$130,$F1152,1)/INDEX(Υλικά!$E$3:$E$130,$F1152,1),0))</f>
        <v>0</v>
      </c>
      <c r="O1152" s="19">
        <f t="shared" si="19"/>
        <v>246.16239999999999</v>
      </c>
      <c r="P1152" s="3"/>
    </row>
    <row r="1153" spans="1:16" x14ac:dyDescent="0.35">
      <c r="A1153" s="15">
        <v>44287</v>
      </c>
      <c r="B1153" s="7">
        <v>0.5625</v>
      </c>
      <c r="C1153" s="3"/>
      <c r="D1153" s="3" t="s">
        <v>63</v>
      </c>
      <c r="E1153" s="3" t="str">
        <f>IF(C1153&lt;&gt;"",INDEX(ΣυνδΑθρ!$I$2:$I$96,MATCH(C1153,ΣυνδΑθρ!$A$2:$A$100,0),1),IF(D1153&lt;&gt;"",INDEX(Υλικά!$D$3:$D$140,MATCH(D1153,Υλικά!$B$3:$B$140,0),1),""))</f>
        <v>pc</v>
      </c>
      <c r="F1153" s="10">
        <f>IF(C1153&lt;&gt;"",MATCH($C1153,ΣυνδΑθρ!$A$2:$A$100,0),IF(D1153&lt;&gt;"",MATCH($D1153,Υλικά!$B$3:$B$130,0),0))</f>
        <v>23</v>
      </c>
      <c r="G1153" s="3">
        <v>1</v>
      </c>
      <c r="H1153" s="16">
        <f>IF($C1153&lt;&gt;"",$G1153*INDEX(ΣυνδΑθρ!$B$2:$B$96,$F1153,1)/INDEX(ΣυνδΑθρ!$J$2:$J$96,$F1153,1),IF($D1153&lt;&gt;"",$G1153*INDEX(Υλικά!$G$3:$G$130,$F1153,1)/INDEX(Υλικά!$E$3:$E$130,$F1153,1),0))</f>
        <v>47</v>
      </c>
      <c r="I1153" s="17">
        <f>IF($C1153&lt;&gt;"",$G1153*INDEX(ΣυνδΑθρ!$C$2:$C$100,$F1153,1)/INDEX(ΣυνδΑθρ!$J$2:$J$96,$F1153,1),IF($D1153&lt;&gt;"",$G1153*INDEX(Υλικά!$H$3:$H$130,$F1153,1)/INDEX(Υλικά!$E$3:$E$130,$F1153,1),0))</f>
        <v>0</v>
      </c>
      <c r="J1153" s="18">
        <f>IF($C1153&lt;&gt;"",$G1153*INDEX(ΣυνδΑθρ!$D$2:$D$96,$F1153,1)/INDEX(ΣυνδΑθρ!$J$2:$J$96,$F1153,1),IF($D1153&lt;&gt;"",$G1153*INDEX(Υλικά!$I$3:$I$130,$F1153,1)/INDEX(Υλικά!$E$3:$E$130,$F1153,1),0))</f>
        <v>1.2</v>
      </c>
      <c r="K1153" s="16">
        <f>$H1153*Ref!$B$2</f>
        <v>188</v>
      </c>
      <c r="L1153" s="17">
        <f>$I1153*Ref!$B$3</f>
        <v>0</v>
      </c>
      <c r="M1153" s="18">
        <f>$J1153*Ref!$B$4</f>
        <v>10.799999999999999</v>
      </c>
      <c r="N1153" s="18">
        <f>IF($C1153&lt;&gt;"",0,IF($D1153&lt;&gt;"",$G1153*INDEX(Υλικά!$J$3:$J$130,$F1153,1)/INDEX(Υλικά!$E$3:$E$130,$F1153,1),0))</f>
        <v>0</v>
      </c>
      <c r="O1153" s="19">
        <f t="shared" si="19"/>
        <v>198.8</v>
      </c>
      <c r="P1153" s="3"/>
    </row>
    <row r="1154" spans="1:16" x14ac:dyDescent="0.35">
      <c r="A1154" s="15">
        <v>44287</v>
      </c>
      <c r="B1154" s="7">
        <v>0.625</v>
      </c>
      <c r="C1154" s="3" t="s">
        <v>216</v>
      </c>
      <c r="D1154" s="3"/>
      <c r="E1154" s="3" t="str">
        <f>IF(C1154&lt;&gt;"",INDEX(ΣυνδΑθρ!$I$2:$I$96,MATCH(C1154,ΣυνδΑθρ!$A$2:$A$100,0),1),IF(D1154&lt;&gt;"",INDEX(Υλικά!$D$3:$D$140,MATCH(D1154,Υλικά!$B$3:$B$140,0),1),""))</f>
        <v>gr</v>
      </c>
      <c r="F1154" s="10">
        <f>IF(C1154&lt;&gt;"",MATCH($C1154,ΣυνδΑθρ!$A$2:$A$100,0),IF(D1154&lt;&gt;"",MATCH($D1154,Υλικά!$B$3:$B$130,0),0))</f>
        <v>36</v>
      </c>
      <c r="G1154" s="3">
        <v>60</v>
      </c>
      <c r="H1154" s="16">
        <f>IF($C1154&lt;&gt;"",$G1154*INDEX(ΣυνδΑθρ!$B$2:$B$96,$F1154,1)/INDEX(ΣυνδΑθρ!$J$2:$J$96,$F1154,1),IF($D1154&lt;&gt;"",$G1154*INDEX(Υλικά!$G$3:$G$130,$F1154,1)/INDEX(Υλικά!$E$3:$E$130,$F1154,1),0))</f>
        <v>5.0311428571428571</v>
      </c>
      <c r="I1154" s="17">
        <f>IF($C1154&lt;&gt;"",$G1154*INDEX(ΣυνδΑθρ!$C$2:$C$100,$F1154,1)/INDEX(ΣυνδΑθρ!$J$2:$J$96,$F1154,1),IF($D1154&lt;&gt;"",$G1154*INDEX(Υλικά!$H$3:$H$130,$F1154,1)/INDEX(Υλικά!$E$3:$E$130,$F1154,1),0))</f>
        <v>22.611714285714289</v>
      </c>
      <c r="J1154" s="18">
        <f>IF($C1154&lt;&gt;"",$G1154*INDEX(ΣυνδΑθρ!$D$2:$D$96,$F1154,1)/INDEX(ΣυνδΑθρ!$J$2:$J$96,$F1154,1),IF($D1154&lt;&gt;"",$G1154*INDEX(Υλικά!$I$3:$I$130,$F1154,1)/INDEX(Υλικά!$E$3:$E$130,$F1154,1),0))</f>
        <v>5.0622857142857152</v>
      </c>
      <c r="K1154" s="16">
        <f>$H1154*Ref!$B$2</f>
        <v>20.124571428571429</v>
      </c>
      <c r="L1154" s="17">
        <f>$I1154*Ref!$B$3</f>
        <v>90.446857142857155</v>
      </c>
      <c r="M1154" s="18">
        <f>$J1154*Ref!$B$4</f>
        <v>45.560571428571436</v>
      </c>
      <c r="N1154" s="18">
        <f>IF($C1154&lt;&gt;"",0,IF($D1154&lt;&gt;"",$G1154*INDEX(Υλικά!$J$3:$J$130,$F1154,1)/INDEX(Υλικά!$E$3:$E$130,$F1154,1),0))</f>
        <v>0</v>
      </c>
      <c r="O1154" s="19">
        <f t="shared" si="19"/>
        <v>156.13200000000001</v>
      </c>
      <c r="P1154" s="3"/>
    </row>
    <row r="1155" spans="1:16" x14ac:dyDescent="0.35">
      <c r="A1155" s="15">
        <v>44287</v>
      </c>
      <c r="B1155" s="7">
        <v>0.83333333333333337</v>
      </c>
      <c r="C1155" s="3"/>
      <c r="D1155" s="3" t="s">
        <v>220</v>
      </c>
      <c r="E1155" s="3" t="str">
        <f>IF(C1155&lt;&gt;"",INDEX(ΣυνδΑθρ!$I$2:$I$96,MATCH(C1155,ΣυνδΑθρ!$A$2:$A$100,0),1),IF(D1155&lt;&gt;"",INDEX(Υλικά!$D$3:$D$140,MATCH(D1155,Υλικά!$B$3:$B$140,0),1),""))</f>
        <v>gr</v>
      </c>
      <c r="F1155" s="10">
        <f>IF(C1155&lt;&gt;"",MATCH($C1155,ΣυνδΑθρ!$A$2:$A$100,0),IF(D1155&lt;&gt;"",MATCH($D1155,Υλικά!$B$3:$B$130,0),0))</f>
        <v>98</v>
      </c>
      <c r="G1155" s="3">
        <v>110</v>
      </c>
      <c r="H1155" s="16">
        <f>IF($C1155&lt;&gt;"",$G1155*INDEX(ΣυνδΑθρ!$B$2:$B$96,$F1155,1)/INDEX(ΣυνδΑθρ!$J$2:$J$96,$F1155,1),IF($D1155&lt;&gt;"",$G1155*INDEX(Υλικά!$G$3:$G$130,$F1155,1)/INDEX(Υλικά!$E$3:$E$130,$F1155,1),0))</f>
        <v>12.1</v>
      </c>
      <c r="I1155" s="17">
        <f>IF($C1155&lt;&gt;"",$G1155*INDEX(ΣυνδΑθρ!$C$2:$C$100,$F1155,1)/INDEX(ΣυνδΑθρ!$J$2:$J$96,$F1155,1),IF($D1155&lt;&gt;"",$G1155*INDEX(Υλικά!$H$3:$H$130,$F1155,1)/INDEX(Υλικά!$E$3:$E$130,$F1155,1),0))</f>
        <v>4.4000000000000004</v>
      </c>
      <c r="J1155" s="18">
        <f>IF($C1155&lt;&gt;"",$G1155*INDEX(ΣυνδΑθρ!$D$2:$D$96,$F1155,1)/INDEX(ΣυνδΑθρ!$J$2:$J$96,$F1155,1),IF($D1155&lt;&gt;"",$G1155*INDEX(Υλικά!$I$3:$I$130,$F1155,1)/INDEX(Υλικά!$E$3:$E$130,$F1155,1),0))</f>
        <v>4.4000000000000004</v>
      </c>
      <c r="K1155" s="16">
        <f>$H1155*Ref!$B$2</f>
        <v>48.4</v>
      </c>
      <c r="L1155" s="17">
        <f>$I1155*Ref!$B$3</f>
        <v>17.600000000000001</v>
      </c>
      <c r="M1155" s="18">
        <f>$J1155*Ref!$B$4</f>
        <v>39.6</v>
      </c>
      <c r="N1155" s="18">
        <f>IF($C1155&lt;&gt;"",0,IF($D1155&lt;&gt;"",$G1155*INDEX(Υλικά!$J$3:$J$130,$F1155,1)/INDEX(Υλικά!$E$3:$E$130,$F1155,1),0))</f>
        <v>0</v>
      </c>
      <c r="O1155" s="19">
        <f t="shared" si="19"/>
        <v>105.6</v>
      </c>
      <c r="P1155" s="3"/>
    </row>
    <row r="1156" spans="1:16" x14ac:dyDescent="0.35">
      <c r="A1156" s="15">
        <v>44287</v>
      </c>
      <c r="B1156" s="7">
        <v>0.83333333333333337</v>
      </c>
      <c r="C1156" s="3"/>
      <c r="D1156" s="3" t="s">
        <v>66</v>
      </c>
      <c r="E1156" s="3" t="str">
        <f>IF(C1156&lt;&gt;"",INDEX(ΣυνδΑθρ!$I$2:$I$96,MATCH(C1156,ΣυνδΑθρ!$A$2:$A$100,0),1),IF(D1156&lt;&gt;"",INDEX(Υλικά!$D$3:$D$140,MATCH(D1156,Υλικά!$B$3:$B$140,0),1),""))</f>
        <v>gr</v>
      </c>
      <c r="F1156" s="10">
        <f>IF(C1156&lt;&gt;"",MATCH($C1156,ΣυνδΑθρ!$A$2:$A$100,0),IF(D1156&lt;&gt;"",MATCH($D1156,Υλικά!$B$3:$B$130,0),0))</f>
        <v>25</v>
      </c>
      <c r="G1156" s="3">
        <v>110</v>
      </c>
      <c r="H1156" s="16">
        <f>IF($C1156&lt;&gt;"",$G1156*INDEX(ΣυνδΑθρ!$B$2:$B$96,$F1156,1)/INDEX(ΣυνδΑθρ!$J$2:$J$96,$F1156,1),IF($D1156&lt;&gt;"",$G1156*INDEX(Υλικά!$G$3:$G$130,$F1156,1)/INDEX(Υλικά!$E$3:$E$130,$F1156,1),0))</f>
        <v>11.11</v>
      </c>
      <c r="I1156" s="17">
        <f>IF($C1156&lt;&gt;"",$G1156*INDEX(ΣυνδΑθρ!$C$2:$C$100,$F1156,1)/INDEX(ΣυνδΑθρ!$J$2:$J$96,$F1156,1),IF($D1156&lt;&gt;"",$G1156*INDEX(Υλικά!$H$3:$H$130,$F1156,1)/INDEX(Υλικά!$E$3:$E$130,$F1156,1),0))</f>
        <v>73.92</v>
      </c>
      <c r="J1156" s="18">
        <f>IF($C1156&lt;&gt;"",$G1156*INDEX(ΣυνδΑθρ!$D$2:$D$96,$F1156,1)/INDEX(ΣυνδΑθρ!$J$2:$J$96,$F1156,1),IF($D1156&lt;&gt;"",$G1156*INDEX(Υλικά!$I$3:$I$130,$F1156,1)/INDEX(Υλικά!$E$3:$E$130,$F1156,1),0))</f>
        <v>5.94</v>
      </c>
      <c r="K1156" s="16">
        <f>$H1156*Ref!$B$2</f>
        <v>44.44</v>
      </c>
      <c r="L1156" s="17">
        <f>$I1156*Ref!$B$3</f>
        <v>295.68</v>
      </c>
      <c r="M1156" s="18">
        <f>$J1156*Ref!$B$4</f>
        <v>53.46</v>
      </c>
      <c r="N1156" s="18">
        <f>IF($C1156&lt;&gt;"",0,IF($D1156&lt;&gt;"",$G1156*INDEX(Υλικά!$J$3:$J$130,$F1156,1)/INDEX(Υλικά!$E$3:$E$130,$F1156,1),0))</f>
        <v>0</v>
      </c>
      <c r="O1156" s="19">
        <f t="shared" si="19"/>
        <v>393.58</v>
      </c>
      <c r="P1156" s="3"/>
    </row>
    <row r="1157" spans="1:16" x14ac:dyDescent="0.35">
      <c r="A1157" s="15">
        <v>44287</v>
      </c>
      <c r="B1157" s="7">
        <v>0.97916666666666663</v>
      </c>
      <c r="C1157" s="3"/>
      <c r="D1157" s="3" t="s">
        <v>187</v>
      </c>
      <c r="E1157" s="3" t="str">
        <f>IF(C1157&lt;&gt;"",INDEX(ΣυνδΑθρ!$I$2:$I$96,MATCH(C1157,ΣυνδΑθρ!$A$2:$A$100,0),1),IF(D1157&lt;&gt;"",INDEX(Υλικά!$D$3:$D$140,MATCH(D1157,Υλικά!$B$3:$B$140,0),1),""))</f>
        <v>gr</v>
      </c>
      <c r="F1157" s="10">
        <f>IF(C1157&lt;&gt;"",MATCH($C1157,ΣυνδΑθρ!$A$2:$A$100,0),IF(D1157&lt;&gt;"",MATCH($D1157,Υλικά!$B$3:$B$130,0),0))</f>
        <v>84</v>
      </c>
      <c r="G1157" s="3">
        <v>160</v>
      </c>
      <c r="H1157" s="16">
        <f>IF($C1157&lt;&gt;"",$G1157*INDEX(ΣυνδΑθρ!$B$2:$B$96,$F1157,1)/INDEX(ΣυνδΑθρ!$J$2:$J$96,$F1157,1),IF($D1157&lt;&gt;"",$G1157*INDEX(Υλικά!$G$3:$G$130,$F1157,1)/INDEX(Υλικά!$E$3:$E$130,$F1157,1),0))</f>
        <v>1.1200000000000001</v>
      </c>
      <c r="I1157" s="17">
        <f>IF($C1157&lt;&gt;"",$G1157*INDEX(ΣυνδΑθρ!$C$2:$C$100,$F1157,1)/INDEX(ΣυνδΑθρ!$J$2:$J$96,$F1157,1),IF($D1157&lt;&gt;"",$G1157*INDEX(Υλικά!$H$3:$H$130,$F1157,1)/INDEX(Υλικά!$E$3:$E$130,$F1157,1),0))</f>
        <v>19.2</v>
      </c>
      <c r="J1157" s="18">
        <f>IF($C1157&lt;&gt;"",$G1157*INDEX(ΣυνδΑθρ!$D$2:$D$96,$F1157,1)/INDEX(ΣυνδΑθρ!$J$2:$J$96,$F1157,1),IF($D1157&lt;&gt;"",$G1157*INDEX(Υλικά!$I$3:$I$130,$F1157,1)/INDEX(Υλικά!$E$3:$E$130,$F1157,1),0))</f>
        <v>0.32</v>
      </c>
      <c r="K1157" s="16">
        <f>$H1157*Ref!$B$2</f>
        <v>4.4800000000000004</v>
      </c>
      <c r="L1157" s="17">
        <f>$I1157*Ref!$B$3</f>
        <v>76.8</v>
      </c>
      <c r="M1157" s="18">
        <f>$J1157*Ref!$B$4</f>
        <v>2.88</v>
      </c>
      <c r="N1157" s="18">
        <f>IF($C1157&lt;&gt;"",0,IF($D1157&lt;&gt;"",$G1157*INDEX(Υλικά!$J$3:$J$130,$F1157,1)/INDEX(Υλικά!$E$3:$E$130,$F1157,1),0))</f>
        <v>0</v>
      </c>
      <c r="O1157" s="19">
        <f t="shared" si="19"/>
        <v>84.16</v>
      </c>
      <c r="P1157" s="3"/>
    </row>
    <row r="1158" spans="1:16" x14ac:dyDescent="0.35">
      <c r="A1158" s="15">
        <v>44288</v>
      </c>
      <c r="B1158" s="7">
        <v>0.375</v>
      </c>
      <c r="C1158" s="3"/>
      <c r="D1158" s="3" t="s">
        <v>58</v>
      </c>
      <c r="E1158" s="3" t="str">
        <f>IF(C1158&lt;&gt;"",INDEX(ΣυνδΑθρ!$I$2:$I$96,MATCH(C1158,ΣυνδΑθρ!$A$2:$A$100,0),1),IF(D1158&lt;&gt;"",INDEX(Υλικά!$D$3:$D$140,MATCH(D1158,Υλικά!$B$3:$B$140,0),1),""))</f>
        <v>gr</v>
      </c>
      <c r="F1158" s="10">
        <f>IF(C1158&lt;&gt;"",MATCH($C1158,ΣυνδΑθρ!$A$2:$A$100,0),IF(D1158&lt;&gt;"",MATCH($D1158,Υλικά!$B$3:$B$130,0),0))</f>
        <v>12</v>
      </c>
      <c r="G1158" s="3">
        <v>200</v>
      </c>
      <c r="H1158" s="16">
        <f>IF($C1158&lt;&gt;"",$G1158*INDEX(ΣυνδΑθρ!$B$2:$B$96,$F1158,1)/INDEX(ΣυνδΑθρ!$J$2:$J$96,$F1158,1),IF($D1158&lt;&gt;"",$G1158*INDEX(Υλικά!$G$3:$G$130,$F1158,1)/INDEX(Υλικά!$E$3:$E$130,$F1158,1),0))</f>
        <v>6.6</v>
      </c>
      <c r="I1158" s="17">
        <f>IF($C1158&lt;&gt;"",$G1158*INDEX(ΣυνδΑθρ!$C$2:$C$100,$F1158,1)/INDEX(ΣυνδΑθρ!$J$2:$J$96,$F1158,1),IF($D1158&lt;&gt;"",$G1158*INDEX(Υλικά!$H$3:$H$130,$F1158,1)/INDEX(Υλικά!$E$3:$E$130,$F1158,1),0))</f>
        <v>9.4</v>
      </c>
      <c r="J1158" s="18">
        <f>IF($C1158&lt;&gt;"",$G1158*INDEX(ΣυνδΑθρ!$D$2:$D$96,$F1158,1)/INDEX(ΣυνδΑθρ!$J$2:$J$96,$F1158,1),IF($D1158&lt;&gt;"",$G1158*INDEX(Υλικά!$I$3:$I$130,$F1158,1)/INDEX(Υλικά!$E$3:$E$130,$F1158,1),0))</f>
        <v>3</v>
      </c>
      <c r="K1158" s="16">
        <f>$H1158*Ref!$B$2</f>
        <v>26.4</v>
      </c>
      <c r="L1158" s="17">
        <f>$I1158*Ref!$B$3</f>
        <v>37.6</v>
      </c>
      <c r="M1158" s="18">
        <f>$J1158*Ref!$B$4</f>
        <v>27</v>
      </c>
      <c r="N1158" s="18">
        <f>IF($C1158&lt;&gt;"",0,IF($D1158&lt;&gt;"",$G1158*INDEX(Υλικά!$J$3:$J$130,$F1158,1)/INDEX(Υλικά!$E$3:$E$130,$F1158,1),0))</f>
        <v>0</v>
      </c>
      <c r="O1158" s="19">
        <f t="shared" si="19"/>
        <v>91</v>
      </c>
      <c r="P1158" s="3"/>
    </row>
    <row r="1159" spans="1:16" x14ac:dyDescent="0.35">
      <c r="A1159" s="15">
        <v>44288</v>
      </c>
      <c r="B1159" s="7">
        <v>0.375</v>
      </c>
      <c r="C1159" s="3"/>
      <c r="D1159" s="3" t="s">
        <v>66</v>
      </c>
      <c r="E1159" s="3" t="str">
        <f>IF(C1159&lt;&gt;"",INDEX(ΣυνδΑθρ!$I$2:$I$96,MATCH(C1159,ΣυνδΑθρ!$A$2:$A$100,0),1),IF(D1159&lt;&gt;"",INDEX(Υλικά!$D$3:$D$140,MATCH(D1159,Υλικά!$B$3:$B$140,0),1),""))</f>
        <v>gr</v>
      </c>
      <c r="F1159" s="10">
        <f>IF(C1159&lt;&gt;"",MATCH($C1159,ΣυνδΑθρ!$A$2:$A$100,0),IF(D1159&lt;&gt;"",MATCH($D1159,Υλικά!$B$3:$B$130,0),0))</f>
        <v>25</v>
      </c>
      <c r="G1159" s="3">
        <v>50</v>
      </c>
      <c r="H1159" s="16">
        <f>IF($C1159&lt;&gt;"",$G1159*INDEX(ΣυνδΑθρ!$B$2:$B$96,$F1159,1)/INDEX(ΣυνδΑθρ!$J$2:$J$96,$F1159,1),IF($D1159&lt;&gt;"",$G1159*INDEX(Υλικά!$G$3:$G$130,$F1159,1)/INDEX(Υλικά!$E$3:$E$130,$F1159,1),0))</f>
        <v>5.05</v>
      </c>
      <c r="I1159" s="17">
        <f>IF($C1159&lt;&gt;"",$G1159*INDEX(ΣυνδΑθρ!$C$2:$C$100,$F1159,1)/INDEX(ΣυνδΑθρ!$J$2:$J$96,$F1159,1),IF($D1159&lt;&gt;"",$G1159*INDEX(Υλικά!$H$3:$H$130,$F1159,1)/INDEX(Υλικά!$E$3:$E$130,$F1159,1),0))</f>
        <v>33.6</v>
      </c>
      <c r="J1159" s="18">
        <f>IF($C1159&lt;&gt;"",$G1159*INDEX(ΣυνδΑθρ!$D$2:$D$96,$F1159,1)/INDEX(ΣυνδΑθρ!$J$2:$J$96,$F1159,1),IF($D1159&lt;&gt;"",$G1159*INDEX(Υλικά!$I$3:$I$130,$F1159,1)/INDEX(Υλικά!$E$3:$E$130,$F1159,1),0))</f>
        <v>2.7</v>
      </c>
      <c r="K1159" s="16">
        <f>$H1159*Ref!$B$2</f>
        <v>20.2</v>
      </c>
      <c r="L1159" s="17">
        <f>$I1159*Ref!$B$3</f>
        <v>134.4</v>
      </c>
      <c r="M1159" s="18">
        <f>$J1159*Ref!$B$4</f>
        <v>24.3</v>
      </c>
      <c r="N1159" s="18">
        <f>IF($C1159&lt;&gt;"",0,IF($D1159&lt;&gt;"",$G1159*INDEX(Υλικά!$J$3:$J$130,$F1159,1)/INDEX(Υλικά!$E$3:$E$130,$F1159,1),0))</f>
        <v>0</v>
      </c>
      <c r="O1159" s="19">
        <f t="shared" si="19"/>
        <v>178.9</v>
      </c>
      <c r="P1159" s="3"/>
    </row>
    <row r="1160" spans="1:16" x14ac:dyDescent="0.35">
      <c r="A1160" s="15">
        <v>44288</v>
      </c>
      <c r="B1160" s="7">
        <v>0.375</v>
      </c>
      <c r="C1160" s="3"/>
      <c r="D1160" s="3" t="s">
        <v>220</v>
      </c>
      <c r="E1160" s="3" t="str">
        <f>IF(C1160&lt;&gt;"",INDEX(ΣυνδΑθρ!$I$2:$I$96,MATCH(C1160,ΣυνδΑθρ!$A$2:$A$100,0),1),IF(D1160&lt;&gt;"",INDEX(Υλικά!$D$3:$D$140,MATCH(D1160,Υλικά!$B$3:$B$140,0),1),""))</f>
        <v>gr</v>
      </c>
      <c r="F1160" s="10">
        <f>IF(C1160&lt;&gt;"",MATCH($C1160,ΣυνδΑθρ!$A$2:$A$100,0),IF(D1160&lt;&gt;"",MATCH($D1160,Υλικά!$B$3:$B$130,0),0))</f>
        <v>98</v>
      </c>
      <c r="G1160" s="3">
        <v>120</v>
      </c>
      <c r="H1160" s="16">
        <f>IF($C1160&lt;&gt;"",$G1160*INDEX(ΣυνδΑθρ!$B$2:$B$96,$F1160,1)/INDEX(ΣυνδΑθρ!$J$2:$J$96,$F1160,1),IF($D1160&lt;&gt;"",$G1160*INDEX(Υλικά!$G$3:$G$130,$F1160,1)/INDEX(Υλικά!$E$3:$E$130,$F1160,1),0))</f>
        <v>13.2</v>
      </c>
      <c r="I1160" s="17">
        <f>IF($C1160&lt;&gt;"",$G1160*INDEX(ΣυνδΑθρ!$C$2:$C$100,$F1160,1)/INDEX(ΣυνδΑθρ!$J$2:$J$96,$F1160,1),IF($D1160&lt;&gt;"",$G1160*INDEX(Υλικά!$H$3:$H$130,$F1160,1)/INDEX(Υλικά!$E$3:$E$130,$F1160,1),0))</f>
        <v>4.8</v>
      </c>
      <c r="J1160" s="18">
        <f>IF($C1160&lt;&gt;"",$G1160*INDEX(ΣυνδΑθρ!$D$2:$D$96,$F1160,1)/INDEX(ΣυνδΑθρ!$J$2:$J$96,$F1160,1),IF($D1160&lt;&gt;"",$G1160*INDEX(Υλικά!$I$3:$I$130,$F1160,1)/INDEX(Υλικά!$E$3:$E$130,$F1160,1),0))</f>
        <v>4.8</v>
      </c>
      <c r="K1160" s="16">
        <f>$H1160*Ref!$B$2</f>
        <v>52.8</v>
      </c>
      <c r="L1160" s="17">
        <f>$I1160*Ref!$B$3</f>
        <v>19.2</v>
      </c>
      <c r="M1160" s="18">
        <f>$J1160*Ref!$B$4</f>
        <v>43.199999999999996</v>
      </c>
      <c r="N1160" s="18">
        <f>IF($C1160&lt;&gt;"",0,IF($D1160&lt;&gt;"",$G1160*INDEX(Υλικά!$J$3:$J$130,$F1160,1)/INDEX(Υλικά!$E$3:$E$130,$F1160,1),0))</f>
        <v>0</v>
      </c>
      <c r="O1160" s="19">
        <f t="shared" si="19"/>
        <v>115.19999999999999</v>
      </c>
      <c r="P1160" s="3"/>
    </row>
    <row r="1161" spans="1:16" x14ac:dyDescent="0.35">
      <c r="A1161" s="15">
        <v>44288</v>
      </c>
      <c r="B1161" s="7">
        <v>0.51041666666666663</v>
      </c>
      <c r="C1161" s="3" t="s">
        <v>166</v>
      </c>
      <c r="D1161" s="3"/>
      <c r="E1161" s="3" t="str">
        <f>IF(C1161&lt;&gt;"",INDEX(ΣυνδΑθρ!$I$2:$I$96,MATCH(C1161,ΣυνδΑθρ!$A$2:$A$100,0),1),IF(D1161&lt;&gt;"",INDEX(Υλικά!$D$3:$D$140,MATCH(D1161,Υλικά!$B$3:$B$140,0),1),""))</f>
        <v>gr</v>
      </c>
      <c r="F1161" s="10">
        <f>IF(C1161&lt;&gt;"",MATCH($C1161,ΣυνδΑθρ!$A$2:$A$100,0),IF(D1161&lt;&gt;"",MATCH($D1161,Υλικά!$B$3:$B$130,0),0))</f>
        <v>19</v>
      </c>
      <c r="G1161" s="3">
        <v>50</v>
      </c>
      <c r="H1161" s="16">
        <f>IF($C1161&lt;&gt;"",$G1161*INDEX(ΣυνδΑθρ!$B$2:$B$96,$F1161,1)/INDEX(ΣυνδΑθρ!$J$2:$J$96,$F1161,1),IF($D1161&lt;&gt;"",$G1161*INDEX(Υλικά!$G$3:$G$130,$F1161,1)/INDEX(Υλικά!$E$3:$E$130,$F1161,1),0))</f>
        <v>3.6535714285714285</v>
      </c>
      <c r="I1161" s="17">
        <f>IF($C1161&lt;&gt;"",$G1161*INDEX(ΣυνδΑθρ!$C$2:$C$100,$F1161,1)/INDEX(ΣυνδΑθρ!$J$2:$J$96,$F1161,1),IF($D1161&lt;&gt;"",$G1161*INDEX(Υλικά!$H$3:$H$130,$F1161,1)/INDEX(Υλικά!$E$3:$E$130,$F1161,1),0))</f>
        <v>23.249999999999996</v>
      </c>
      <c r="J1161" s="18">
        <f>IF($C1161&lt;&gt;"",$G1161*INDEX(ΣυνδΑθρ!$D$2:$D$96,$F1161,1)/INDEX(ΣυνδΑθρ!$J$2:$J$96,$F1161,1),IF($D1161&lt;&gt;"",$G1161*INDEX(Υλικά!$I$3:$I$130,$F1161,1)/INDEX(Υλικά!$E$3:$E$130,$F1161,1),0))</f>
        <v>0.41785714285714293</v>
      </c>
      <c r="K1161" s="16">
        <f>$H1161*Ref!$B$2</f>
        <v>14.614285714285714</v>
      </c>
      <c r="L1161" s="17">
        <f>$I1161*Ref!$B$3</f>
        <v>92.999999999999986</v>
      </c>
      <c r="M1161" s="18">
        <f>$J1161*Ref!$B$4</f>
        <v>3.7607142857142861</v>
      </c>
      <c r="N1161" s="18">
        <f>IF($C1161&lt;&gt;"",0,IF($D1161&lt;&gt;"",$G1161*INDEX(Υλικά!$J$3:$J$130,$F1161,1)/INDEX(Υλικά!$E$3:$E$130,$F1161,1),0))</f>
        <v>0</v>
      </c>
      <c r="O1161" s="19">
        <f t="shared" si="19"/>
        <v>111.37499999999999</v>
      </c>
      <c r="P1161" s="3"/>
    </row>
    <row r="1162" spans="1:16" x14ac:dyDescent="0.35">
      <c r="A1162" s="15">
        <v>44288</v>
      </c>
      <c r="B1162" s="7">
        <v>0.54166666666666663</v>
      </c>
      <c r="C1162" s="3" t="s">
        <v>245</v>
      </c>
      <c r="D1162" s="3"/>
      <c r="E1162" s="3" t="str">
        <f>IF(C1162&lt;&gt;"",INDEX(ΣυνδΑθρ!$I$2:$I$96,MATCH(C1162,ΣυνδΑθρ!$A$2:$A$100,0),1),IF(D1162&lt;&gt;"",INDEX(Υλικά!$D$3:$D$140,MATCH(D1162,Υλικά!$B$3:$B$140,0),1),""))</f>
        <v>gr</v>
      </c>
      <c r="F1162" s="10">
        <f>IF(C1162&lt;&gt;"",MATCH($C1162,ΣυνδΑθρ!$A$2:$A$100,0),IF(D1162&lt;&gt;"",MATCH($D1162,Υλικά!$B$3:$B$130,0),0))</f>
        <v>44</v>
      </c>
      <c r="G1162" s="3">
        <v>300</v>
      </c>
      <c r="H1162" s="16">
        <f>IF($C1162&lt;&gt;"",$G1162*INDEX(ΣυνδΑθρ!$B$2:$B$96,$F1162,1)/INDEX(ΣυνδΑθρ!$J$2:$J$96,$F1162,1),IF($D1162&lt;&gt;"",$G1162*INDEX(Υλικά!$G$3:$G$130,$F1162,1)/INDEX(Υλικά!$E$3:$E$130,$F1162,1),0))</f>
        <v>15.824999999999999</v>
      </c>
      <c r="I1162" s="17">
        <f>IF($C1162&lt;&gt;"",$G1162*INDEX(ΣυνδΑθρ!$C$2:$C$100,$F1162,1)/INDEX(ΣυνδΑθρ!$J$2:$J$96,$F1162,1),IF($D1162&lt;&gt;"",$G1162*INDEX(Υλικά!$H$3:$H$130,$F1162,1)/INDEX(Υλικά!$E$3:$E$130,$F1162,1),0))</f>
        <v>70.545000000000002</v>
      </c>
      <c r="J1162" s="18">
        <f>IF($C1162&lt;&gt;"",$G1162*INDEX(ΣυνδΑθρ!$D$2:$D$96,$F1162,1)/INDEX(ΣυνδΑθρ!$J$2:$J$96,$F1162,1),IF($D1162&lt;&gt;"",$G1162*INDEX(Υλικά!$I$3:$I$130,$F1162,1)/INDEX(Υλικά!$E$3:$E$130,$F1162,1),0))</f>
        <v>9.3420000000000005</v>
      </c>
      <c r="K1162" s="16">
        <f>$H1162*Ref!$B$2</f>
        <v>63.3</v>
      </c>
      <c r="L1162" s="17">
        <f>$I1162*Ref!$B$3</f>
        <v>282.18</v>
      </c>
      <c r="M1162" s="18">
        <f>$J1162*Ref!$B$4</f>
        <v>84.078000000000003</v>
      </c>
      <c r="N1162" s="18">
        <f>IF($C1162&lt;&gt;"",0,IF($D1162&lt;&gt;"",$G1162*INDEX(Υλικά!$J$3:$J$130,$F1162,1)/INDEX(Υλικά!$E$3:$E$130,$F1162,1),0))</f>
        <v>0</v>
      </c>
      <c r="O1162" s="19">
        <f t="shared" si="19"/>
        <v>429.55799999999999</v>
      </c>
      <c r="P1162" s="3"/>
    </row>
    <row r="1163" spans="1:16" x14ac:dyDescent="0.35">
      <c r="A1163" s="15">
        <v>44288</v>
      </c>
      <c r="B1163" s="7">
        <v>0.54166666666666663</v>
      </c>
      <c r="C1163" s="3"/>
      <c r="D1163" s="3" t="s">
        <v>44</v>
      </c>
      <c r="E1163" s="3" t="str">
        <f>IF(C1163&lt;&gt;"",INDEX(ΣυνδΑθρ!$I$2:$I$96,MATCH(C1163,ΣυνδΑθρ!$A$2:$A$100,0),1),IF(D1163&lt;&gt;"",INDEX(Υλικά!$D$3:$D$140,MATCH(D1163,Υλικά!$B$3:$B$140,0),1),""))</f>
        <v>pc</v>
      </c>
      <c r="F1163" s="10">
        <f>IF(C1163&lt;&gt;"",MATCH($C1163,ΣυνδΑθρ!$A$2:$A$100,0),IF(D1163&lt;&gt;"",MATCH($D1163,Υλικά!$B$3:$B$130,0),0))</f>
        <v>18</v>
      </c>
      <c r="G1163" s="3">
        <v>5</v>
      </c>
      <c r="H1163" s="16">
        <f>IF($C1163&lt;&gt;"",$G1163*INDEX(ΣυνδΑθρ!$B$2:$B$96,$F1163,1)/INDEX(ΣυνδΑθρ!$J$2:$J$96,$F1163,1),IF($D1163&lt;&gt;"",$G1163*INDEX(Υλικά!$G$3:$G$130,$F1163,1)/INDEX(Υλικά!$E$3:$E$130,$F1163,1),0))</f>
        <v>0.2</v>
      </c>
      <c r="I1163" s="17">
        <f>IF($C1163&lt;&gt;"",$G1163*INDEX(ΣυνδΑθρ!$C$2:$C$100,$F1163,1)/INDEX(ΣυνδΑθρ!$J$2:$J$96,$F1163,1),IF($D1163&lt;&gt;"",$G1163*INDEX(Υλικά!$H$3:$H$130,$F1163,1)/INDEX(Υλικά!$E$3:$E$130,$F1163,1),0))</f>
        <v>1.4</v>
      </c>
      <c r="J1163" s="18">
        <f>IF($C1163&lt;&gt;"",$G1163*INDEX(ΣυνδΑθρ!$D$2:$D$96,$F1163,1)/INDEX(ΣυνδΑθρ!$J$2:$J$96,$F1163,1),IF($D1163&lt;&gt;"",$G1163*INDEX(Υλικά!$I$3:$I$130,$F1163,1)/INDEX(Υλικά!$E$3:$E$130,$F1163,1),0))</f>
        <v>2.35</v>
      </c>
      <c r="K1163" s="16">
        <f>$H1163*Ref!$B$2</f>
        <v>0.8</v>
      </c>
      <c r="L1163" s="17">
        <f>$I1163*Ref!$B$3</f>
        <v>5.6</v>
      </c>
      <c r="M1163" s="18">
        <f>$J1163*Ref!$B$4</f>
        <v>21.150000000000002</v>
      </c>
      <c r="N1163" s="18">
        <f>IF($C1163&lt;&gt;"",0,IF($D1163&lt;&gt;"",$G1163*INDEX(Υλικά!$J$3:$J$130,$F1163,1)/INDEX(Υλικά!$E$3:$E$130,$F1163,1),0))</f>
        <v>0</v>
      </c>
      <c r="O1163" s="19">
        <f t="shared" si="19"/>
        <v>27.55</v>
      </c>
      <c r="P1163" s="3"/>
    </row>
    <row r="1164" spans="1:16" x14ac:dyDescent="0.35">
      <c r="A1164" s="15">
        <v>44288</v>
      </c>
      <c r="B1164" s="7">
        <v>0.64583333333333337</v>
      </c>
      <c r="C1164" s="3" t="s">
        <v>216</v>
      </c>
      <c r="D1164" s="3"/>
      <c r="E1164" s="3" t="str">
        <f>IF(C1164&lt;&gt;"",INDEX(ΣυνδΑθρ!$I$2:$I$96,MATCH(C1164,ΣυνδΑθρ!$A$2:$A$100,0),1),IF(D1164&lt;&gt;"",INDEX(Υλικά!$D$3:$D$140,MATCH(D1164,Υλικά!$B$3:$B$140,0),1),""))</f>
        <v>gr</v>
      </c>
      <c r="F1164" s="10">
        <f>IF(C1164&lt;&gt;"",MATCH($C1164,ΣυνδΑθρ!$A$2:$A$100,0),IF(D1164&lt;&gt;"",MATCH($D1164,Υλικά!$B$3:$B$130,0),0))</f>
        <v>36</v>
      </c>
      <c r="G1164" s="3">
        <v>60</v>
      </c>
      <c r="H1164" s="16">
        <f>IF($C1164&lt;&gt;"",$G1164*INDEX(ΣυνδΑθρ!$B$2:$B$96,$F1164,1)/INDEX(ΣυνδΑθρ!$J$2:$J$96,$F1164,1),IF($D1164&lt;&gt;"",$G1164*INDEX(Υλικά!$G$3:$G$130,$F1164,1)/INDEX(Υλικά!$E$3:$E$130,$F1164,1),0))</f>
        <v>5.0311428571428571</v>
      </c>
      <c r="I1164" s="17">
        <f>IF($C1164&lt;&gt;"",$G1164*INDEX(ΣυνδΑθρ!$C$2:$C$100,$F1164,1)/INDEX(ΣυνδΑθρ!$J$2:$J$96,$F1164,1),IF($D1164&lt;&gt;"",$G1164*INDEX(Υλικά!$H$3:$H$130,$F1164,1)/INDEX(Υλικά!$E$3:$E$130,$F1164,1),0))</f>
        <v>22.611714285714289</v>
      </c>
      <c r="J1164" s="18">
        <f>IF($C1164&lt;&gt;"",$G1164*INDEX(ΣυνδΑθρ!$D$2:$D$96,$F1164,1)/INDEX(ΣυνδΑθρ!$J$2:$J$96,$F1164,1),IF($D1164&lt;&gt;"",$G1164*INDEX(Υλικά!$I$3:$I$130,$F1164,1)/INDEX(Υλικά!$E$3:$E$130,$F1164,1),0))</f>
        <v>5.0622857142857152</v>
      </c>
      <c r="K1164" s="16">
        <f>$H1164*Ref!$B$2</f>
        <v>20.124571428571429</v>
      </c>
      <c r="L1164" s="17">
        <f>$I1164*Ref!$B$3</f>
        <v>90.446857142857155</v>
      </c>
      <c r="M1164" s="18">
        <f>$J1164*Ref!$B$4</f>
        <v>45.560571428571436</v>
      </c>
      <c r="N1164" s="18">
        <f>IF($C1164&lt;&gt;"",0,IF($D1164&lt;&gt;"",$G1164*INDEX(Υλικά!$J$3:$J$130,$F1164,1)/INDEX(Υλικά!$E$3:$E$130,$F1164,1),0))</f>
        <v>0</v>
      </c>
      <c r="O1164" s="19">
        <f t="shared" si="19"/>
        <v>156.13200000000001</v>
      </c>
      <c r="P1164" s="3"/>
    </row>
    <row r="1165" spans="1:16" x14ac:dyDescent="0.35">
      <c r="A1165" s="15">
        <v>44288</v>
      </c>
      <c r="B1165" s="7">
        <v>0.83333333333333337</v>
      </c>
      <c r="C1165" s="3" t="s">
        <v>245</v>
      </c>
      <c r="D1165" s="3"/>
      <c r="E1165" s="3" t="str">
        <f>IF(C1165&lt;&gt;"",INDEX(ΣυνδΑθρ!$I$2:$I$96,MATCH(C1165,ΣυνδΑθρ!$A$2:$A$100,0),1),IF(D1165&lt;&gt;"",INDEX(Υλικά!$D$3:$D$140,MATCH(D1165,Υλικά!$B$3:$B$140,0),1),""))</f>
        <v>gr</v>
      </c>
      <c r="F1165" s="10">
        <f>IF(C1165&lt;&gt;"",MATCH($C1165,ΣυνδΑθρ!$A$2:$A$100,0),IF(D1165&lt;&gt;"",MATCH($D1165,Υλικά!$B$3:$B$130,0),0))</f>
        <v>44</v>
      </c>
      <c r="G1165" s="3">
        <v>150</v>
      </c>
      <c r="H1165" s="16">
        <f>IF($C1165&lt;&gt;"",$G1165*INDEX(ΣυνδΑθρ!$B$2:$B$96,$F1165,1)/INDEX(ΣυνδΑθρ!$J$2:$J$96,$F1165,1),IF($D1165&lt;&gt;"",$G1165*INDEX(Υλικά!$G$3:$G$130,$F1165,1)/INDEX(Υλικά!$E$3:$E$130,$F1165,1),0))</f>
        <v>7.9124999999999996</v>
      </c>
      <c r="I1165" s="17">
        <f>IF($C1165&lt;&gt;"",$G1165*INDEX(ΣυνδΑθρ!$C$2:$C$100,$F1165,1)/INDEX(ΣυνδΑθρ!$J$2:$J$96,$F1165,1),IF($D1165&lt;&gt;"",$G1165*INDEX(Υλικά!$H$3:$H$130,$F1165,1)/INDEX(Υλικά!$E$3:$E$130,$F1165,1),0))</f>
        <v>35.272500000000001</v>
      </c>
      <c r="J1165" s="18">
        <f>IF($C1165&lt;&gt;"",$G1165*INDEX(ΣυνδΑθρ!$D$2:$D$96,$F1165,1)/INDEX(ΣυνδΑθρ!$J$2:$J$96,$F1165,1),IF($D1165&lt;&gt;"",$G1165*INDEX(Υλικά!$I$3:$I$130,$F1165,1)/INDEX(Υλικά!$E$3:$E$130,$F1165,1),0))</f>
        <v>4.6710000000000003</v>
      </c>
      <c r="K1165" s="16">
        <f>$H1165*Ref!$B$2</f>
        <v>31.65</v>
      </c>
      <c r="L1165" s="17">
        <f>$I1165*Ref!$B$3</f>
        <v>141.09</v>
      </c>
      <c r="M1165" s="18">
        <f>$J1165*Ref!$B$4</f>
        <v>42.039000000000001</v>
      </c>
      <c r="N1165" s="18">
        <f>IF($C1165&lt;&gt;"",0,IF($D1165&lt;&gt;"",$G1165*INDEX(Υλικά!$J$3:$J$130,$F1165,1)/INDEX(Υλικά!$E$3:$E$130,$F1165,1),0))</f>
        <v>0</v>
      </c>
      <c r="O1165" s="19">
        <f t="shared" si="19"/>
        <v>214.779</v>
      </c>
      <c r="P1165" s="3"/>
    </row>
    <row r="1166" spans="1:16" x14ac:dyDescent="0.35">
      <c r="A1166" s="15">
        <v>44288</v>
      </c>
      <c r="B1166" s="7">
        <v>0.83333333333333337</v>
      </c>
      <c r="C1166" s="3"/>
      <c r="D1166" s="3" t="s">
        <v>63</v>
      </c>
      <c r="E1166" s="3" t="str">
        <f>IF(C1166&lt;&gt;"",INDEX(ΣυνδΑθρ!$I$2:$I$96,MATCH(C1166,ΣυνδΑθρ!$A$2:$A$100,0),1),IF(D1166&lt;&gt;"",INDEX(Υλικά!$D$3:$D$140,MATCH(D1166,Υλικά!$B$3:$B$140,0),1),""))</f>
        <v>pc</v>
      </c>
      <c r="F1166" s="10">
        <f>IF(C1166&lt;&gt;"",MATCH($C1166,ΣυνδΑθρ!$A$2:$A$100,0),IF(D1166&lt;&gt;"",MATCH($D1166,Υλικά!$B$3:$B$130,0),0))</f>
        <v>23</v>
      </c>
      <c r="G1166" s="3">
        <v>1</v>
      </c>
      <c r="H1166" s="16">
        <f>IF($C1166&lt;&gt;"",$G1166*INDEX(ΣυνδΑθρ!$B$2:$B$96,$F1166,1)/INDEX(ΣυνδΑθρ!$J$2:$J$96,$F1166,1),IF($D1166&lt;&gt;"",$G1166*INDEX(Υλικά!$G$3:$G$130,$F1166,1)/INDEX(Υλικά!$E$3:$E$130,$F1166,1),0))</f>
        <v>47</v>
      </c>
      <c r="I1166" s="17">
        <f>IF($C1166&lt;&gt;"",$G1166*INDEX(ΣυνδΑθρ!$C$2:$C$100,$F1166,1)/INDEX(ΣυνδΑθρ!$J$2:$J$96,$F1166,1),IF($D1166&lt;&gt;"",$G1166*INDEX(Υλικά!$H$3:$H$130,$F1166,1)/INDEX(Υλικά!$E$3:$E$130,$F1166,1),0))</f>
        <v>0</v>
      </c>
      <c r="J1166" s="18">
        <f>IF($C1166&lt;&gt;"",$G1166*INDEX(ΣυνδΑθρ!$D$2:$D$96,$F1166,1)/INDEX(ΣυνδΑθρ!$J$2:$J$96,$F1166,1),IF($D1166&lt;&gt;"",$G1166*INDEX(Υλικά!$I$3:$I$130,$F1166,1)/INDEX(Υλικά!$E$3:$E$130,$F1166,1),0))</f>
        <v>1.2</v>
      </c>
      <c r="K1166" s="16">
        <f>$H1166*Ref!$B$2</f>
        <v>188</v>
      </c>
      <c r="L1166" s="17">
        <f>$I1166*Ref!$B$3</f>
        <v>0</v>
      </c>
      <c r="M1166" s="18">
        <f>$J1166*Ref!$B$4</f>
        <v>10.799999999999999</v>
      </c>
      <c r="N1166" s="18">
        <f>IF($C1166&lt;&gt;"",0,IF($D1166&lt;&gt;"",$G1166*INDEX(Υλικά!$J$3:$J$130,$F1166,1)/INDEX(Υλικά!$E$3:$E$130,$F1166,1),0))</f>
        <v>0</v>
      </c>
      <c r="O1166" s="19">
        <f t="shared" si="19"/>
        <v>198.8</v>
      </c>
      <c r="P1166" s="3"/>
    </row>
    <row r="1167" spans="1:16" x14ac:dyDescent="0.35">
      <c r="A1167" s="15">
        <v>44288</v>
      </c>
      <c r="B1167" s="7">
        <v>0.83333333333333337</v>
      </c>
      <c r="C1167" s="3"/>
      <c r="D1167" s="3" t="s">
        <v>44</v>
      </c>
      <c r="E1167" s="3" t="str">
        <f>IF(C1167&lt;&gt;"",INDEX(ΣυνδΑθρ!$I$2:$I$96,MATCH(C1167,ΣυνδΑθρ!$A$2:$A$100,0),1),IF(D1167&lt;&gt;"",INDEX(Υλικά!$D$3:$D$140,MATCH(D1167,Υλικά!$B$3:$B$140,0),1),""))</f>
        <v>pc</v>
      </c>
      <c r="F1167" s="10">
        <f>IF(C1167&lt;&gt;"",MATCH($C1167,ΣυνδΑθρ!$A$2:$A$100,0),IF(D1167&lt;&gt;"",MATCH($D1167,Υλικά!$B$3:$B$130,0),0))</f>
        <v>18</v>
      </c>
      <c r="G1167" s="3">
        <v>5</v>
      </c>
      <c r="H1167" s="16">
        <f>IF($C1167&lt;&gt;"",$G1167*INDEX(ΣυνδΑθρ!$B$2:$B$96,$F1167,1)/INDEX(ΣυνδΑθρ!$J$2:$J$96,$F1167,1),IF($D1167&lt;&gt;"",$G1167*INDEX(Υλικά!$G$3:$G$130,$F1167,1)/INDEX(Υλικά!$E$3:$E$130,$F1167,1),0))</f>
        <v>0.2</v>
      </c>
      <c r="I1167" s="17">
        <f>IF($C1167&lt;&gt;"",$G1167*INDEX(ΣυνδΑθρ!$C$2:$C$100,$F1167,1)/INDEX(ΣυνδΑθρ!$J$2:$J$96,$F1167,1),IF($D1167&lt;&gt;"",$G1167*INDEX(Υλικά!$H$3:$H$130,$F1167,1)/INDEX(Υλικά!$E$3:$E$130,$F1167,1),0))</f>
        <v>1.4</v>
      </c>
      <c r="J1167" s="18">
        <f>IF($C1167&lt;&gt;"",$G1167*INDEX(ΣυνδΑθρ!$D$2:$D$96,$F1167,1)/INDEX(ΣυνδΑθρ!$J$2:$J$96,$F1167,1),IF($D1167&lt;&gt;"",$G1167*INDEX(Υλικά!$I$3:$I$130,$F1167,1)/INDEX(Υλικά!$E$3:$E$130,$F1167,1),0))</f>
        <v>2.35</v>
      </c>
      <c r="K1167" s="16">
        <f>$H1167*Ref!$B$2</f>
        <v>0.8</v>
      </c>
      <c r="L1167" s="17">
        <f>$I1167*Ref!$B$3</f>
        <v>5.6</v>
      </c>
      <c r="M1167" s="18">
        <f>$J1167*Ref!$B$4</f>
        <v>21.150000000000002</v>
      </c>
      <c r="N1167" s="18">
        <f>IF($C1167&lt;&gt;"",0,IF($D1167&lt;&gt;"",$G1167*INDEX(Υλικά!$J$3:$J$130,$F1167,1)/INDEX(Υλικά!$E$3:$E$130,$F1167,1),0))</f>
        <v>0</v>
      </c>
      <c r="O1167" s="19">
        <f t="shared" si="19"/>
        <v>27.55</v>
      </c>
      <c r="P1167" s="3"/>
    </row>
    <row r="1168" spans="1:16" x14ac:dyDescent="0.35">
      <c r="A1168" s="15">
        <v>44288</v>
      </c>
      <c r="B1168" s="7">
        <v>0.91666666666666663</v>
      </c>
      <c r="C1168" s="3"/>
      <c r="D1168" s="3" t="s">
        <v>244</v>
      </c>
      <c r="E1168" s="3" t="str">
        <f>IF(C1168&lt;&gt;"",INDEX(ΣυνδΑθρ!$I$2:$I$96,MATCH(C1168,ΣυνδΑθρ!$A$2:$A$100,0),1),IF(D1168&lt;&gt;"",INDEX(Υλικά!$D$3:$D$140,MATCH(D1168,Υλικά!$B$3:$B$140,0),1),""))</f>
        <v>gr</v>
      </c>
      <c r="F1168" s="10">
        <f>IF(C1168&lt;&gt;"",MATCH($C1168,ΣυνδΑθρ!$A$2:$A$100,0),IF(D1168&lt;&gt;"",MATCH($D1168,Υλικά!$B$3:$B$130,0),0))</f>
        <v>113</v>
      </c>
      <c r="G1168" s="3">
        <v>90</v>
      </c>
      <c r="H1168" s="16">
        <f>IF($C1168&lt;&gt;"",$G1168*INDEX(ΣυνδΑθρ!$B$2:$B$96,$F1168,1)/INDEX(ΣυνδΑθρ!$J$2:$J$96,$F1168,1),IF($D1168&lt;&gt;"",$G1168*INDEX(Υλικά!$G$3:$G$130,$F1168,1)/INDEX(Υλικά!$E$3:$E$130,$F1168,1),0))</f>
        <v>0.9900000000000001</v>
      </c>
      <c r="I1168" s="17">
        <f>IF($C1168&lt;&gt;"",$G1168*INDEX(ΣυνδΑθρ!$C$2:$C$100,$F1168,1)/INDEX(ΣυνδΑθρ!$J$2:$J$96,$F1168,1),IF($D1168&lt;&gt;"",$G1168*INDEX(Υλικά!$H$3:$H$130,$F1168,1)/INDEX(Υλικά!$E$3:$E$130,$F1168,1),0))</f>
        <v>13.5</v>
      </c>
      <c r="J1168" s="18">
        <f>IF($C1168&lt;&gt;"",$G1168*INDEX(ΣυνδΑθρ!$D$2:$D$96,$F1168,1)/INDEX(ΣυνδΑθρ!$J$2:$J$96,$F1168,1),IF($D1168&lt;&gt;"",$G1168*INDEX(Υλικά!$I$3:$I$130,$F1168,1)/INDEX(Υλικά!$E$3:$E$130,$F1168,1),0))</f>
        <v>0.45</v>
      </c>
      <c r="K1168" s="16">
        <f>$H1168*Ref!$B$2</f>
        <v>3.9600000000000004</v>
      </c>
      <c r="L1168" s="17">
        <f>$I1168*Ref!$B$3</f>
        <v>54</v>
      </c>
      <c r="M1168" s="18">
        <f>$J1168*Ref!$B$4</f>
        <v>4.05</v>
      </c>
      <c r="N1168" s="18">
        <f>IF($C1168&lt;&gt;"",0,IF($D1168&lt;&gt;"",$G1168*INDEX(Υλικά!$J$3:$J$130,$F1168,1)/INDEX(Υλικά!$E$3:$E$130,$F1168,1),0))</f>
        <v>0</v>
      </c>
      <c r="O1168" s="19">
        <f t="shared" si="19"/>
        <v>62.01</v>
      </c>
      <c r="P1168" s="3"/>
    </row>
    <row r="1169" spans="1:16" x14ac:dyDescent="0.35">
      <c r="A1169" s="15">
        <v>44289</v>
      </c>
      <c r="B1169" s="7">
        <v>0.3125</v>
      </c>
      <c r="C1169" s="3"/>
      <c r="D1169" s="3" t="s">
        <v>58</v>
      </c>
      <c r="E1169" s="3" t="str">
        <f>IF(C1169&lt;&gt;"",INDEX(ΣυνδΑθρ!$I$2:$I$96,MATCH(C1169,ΣυνδΑθρ!$A$2:$A$100,0),1),IF(D1169&lt;&gt;"",INDEX(Υλικά!$D$3:$D$140,MATCH(D1169,Υλικά!$B$3:$B$140,0),1),""))</f>
        <v>gr</v>
      </c>
      <c r="F1169" s="10">
        <f>IF(C1169&lt;&gt;"",MATCH($C1169,ΣυνδΑθρ!$A$2:$A$100,0),IF(D1169&lt;&gt;"",MATCH($D1169,Υλικά!$B$3:$B$130,0),0))</f>
        <v>12</v>
      </c>
      <c r="G1169" s="3">
        <v>250</v>
      </c>
      <c r="H1169" s="16">
        <f>IF($C1169&lt;&gt;"",$G1169*INDEX(ΣυνδΑθρ!$B$2:$B$96,$F1169,1)/INDEX(ΣυνδΑθρ!$J$2:$J$96,$F1169,1),IF($D1169&lt;&gt;"",$G1169*INDEX(Υλικά!$G$3:$G$130,$F1169,1)/INDEX(Υλικά!$E$3:$E$130,$F1169,1),0))</f>
        <v>8.25</v>
      </c>
      <c r="I1169" s="17">
        <f>IF($C1169&lt;&gt;"",$G1169*INDEX(ΣυνδΑθρ!$C$2:$C$100,$F1169,1)/INDEX(ΣυνδΑθρ!$J$2:$J$96,$F1169,1),IF($D1169&lt;&gt;"",$G1169*INDEX(Υλικά!$H$3:$H$130,$F1169,1)/INDEX(Υλικά!$E$3:$E$130,$F1169,1),0))</f>
        <v>11.75</v>
      </c>
      <c r="J1169" s="18">
        <f>IF($C1169&lt;&gt;"",$G1169*INDEX(ΣυνδΑθρ!$D$2:$D$96,$F1169,1)/INDEX(ΣυνδΑθρ!$J$2:$J$96,$F1169,1),IF($D1169&lt;&gt;"",$G1169*INDEX(Υλικά!$I$3:$I$130,$F1169,1)/INDEX(Υλικά!$E$3:$E$130,$F1169,1),0))</f>
        <v>3.75</v>
      </c>
      <c r="K1169" s="16">
        <f>$H1169*Ref!$B$2</f>
        <v>33</v>
      </c>
      <c r="L1169" s="17">
        <f>$I1169*Ref!$B$3</f>
        <v>47</v>
      </c>
      <c r="M1169" s="18">
        <f>$J1169*Ref!$B$4</f>
        <v>33.75</v>
      </c>
      <c r="N1169" s="18">
        <f>IF($C1169&lt;&gt;"",0,IF($D1169&lt;&gt;"",$G1169*INDEX(Υλικά!$J$3:$J$130,$F1169,1)/INDEX(Υλικά!$E$3:$E$130,$F1169,1),0))</f>
        <v>0</v>
      </c>
      <c r="O1169" s="19">
        <f t="shared" si="19"/>
        <v>113.75</v>
      </c>
      <c r="P1169" s="3"/>
    </row>
    <row r="1170" spans="1:16" x14ac:dyDescent="0.35">
      <c r="A1170" s="15">
        <v>44289</v>
      </c>
      <c r="B1170" s="7">
        <v>0.3125</v>
      </c>
      <c r="C1170" s="3"/>
      <c r="D1170" s="3" t="s">
        <v>229</v>
      </c>
      <c r="E1170" s="3" t="str">
        <f>IF(C1170&lt;&gt;"",INDEX(ΣυνδΑθρ!$I$2:$I$96,MATCH(C1170,ΣυνδΑθρ!$A$2:$A$100,0),1),IF(D1170&lt;&gt;"",INDEX(Υλικά!$D$3:$D$140,MATCH(D1170,Υλικά!$B$3:$B$140,0),1),""))</f>
        <v>gr</v>
      </c>
      <c r="F1170" s="10">
        <f>IF(C1170&lt;&gt;"",MATCH($C1170,ΣυνδΑθρ!$A$2:$A$100,0),IF(D1170&lt;&gt;"",MATCH($D1170,Υλικά!$B$3:$B$130,0),0))</f>
        <v>104</v>
      </c>
      <c r="G1170" s="3">
        <v>60</v>
      </c>
      <c r="H1170" s="16">
        <f>IF($C1170&lt;&gt;"",$G1170*INDEX(ΣυνδΑθρ!$B$2:$B$96,$F1170,1)/INDEX(ΣυνδΑθρ!$J$2:$J$96,$F1170,1),IF($D1170&lt;&gt;"",$G1170*INDEX(Υλικά!$G$3:$G$130,$F1170,1)/INDEX(Υλικά!$E$3:$E$130,$F1170,1),0))</f>
        <v>12.6</v>
      </c>
      <c r="I1170" s="17">
        <f>IF($C1170&lt;&gt;"",$G1170*INDEX(ΣυνδΑθρ!$C$2:$C$100,$F1170,1)/INDEX(ΣυνδΑθρ!$J$2:$J$96,$F1170,1),IF($D1170&lt;&gt;"",$G1170*INDEX(Υλικά!$H$3:$H$130,$F1170,1)/INDEX(Υλικά!$E$3:$E$130,$F1170,1),0))</f>
        <v>0.6</v>
      </c>
      <c r="J1170" s="18">
        <f>IF($C1170&lt;&gt;"",$G1170*INDEX(ΣυνδΑθρ!$D$2:$D$96,$F1170,1)/INDEX(ΣυνδΑθρ!$J$2:$J$96,$F1170,1),IF($D1170&lt;&gt;"",$G1170*INDEX(Υλικά!$I$3:$I$130,$F1170,1)/INDEX(Υλικά!$E$3:$E$130,$F1170,1),0))</f>
        <v>1.2</v>
      </c>
      <c r="K1170" s="16">
        <f>$H1170*Ref!$B$2</f>
        <v>50.4</v>
      </c>
      <c r="L1170" s="17">
        <f>$I1170*Ref!$B$3</f>
        <v>2.4</v>
      </c>
      <c r="M1170" s="18">
        <f>$J1170*Ref!$B$4</f>
        <v>10.799999999999999</v>
      </c>
      <c r="N1170" s="18">
        <f>IF($C1170&lt;&gt;"",0,IF($D1170&lt;&gt;"",$G1170*INDEX(Υλικά!$J$3:$J$130,$F1170,1)/INDEX(Υλικά!$E$3:$E$130,$F1170,1),0))</f>
        <v>0</v>
      </c>
      <c r="O1170" s="19">
        <f t="shared" si="19"/>
        <v>63.599999999999994</v>
      </c>
      <c r="P1170" s="3"/>
    </row>
    <row r="1171" spans="1:16" x14ac:dyDescent="0.35">
      <c r="A1171" s="15">
        <v>44289</v>
      </c>
      <c r="B1171" s="7">
        <v>0.3125</v>
      </c>
      <c r="C1171" s="3" t="s">
        <v>166</v>
      </c>
      <c r="D1171" s="3"/>
      <c r="E1171" s="3" t="str">
        <f>IF(C1171&lt;&gt;"",INDEX(ΣυνδΑθρ!$I$2:$I$96,MATCH(C1171,ΣυνδΑθρ!$A$2:$A$100,0),1),IF(D1171&lt;&gt;"",INDEX(Υλικά!$D$3:$D$140,MATCH(D1171,Υλικά!$B$3:$B$140,0),1),""))</f>
        <v>gr</v>
      </c>
      <c r="F1171" s="10">
        <f>IF(C1171&lt;&gt;"",MATCH($C1171,ΣυνδΑθρ!$A$2:$A$100,0),IF(D1171&lt;&gt;"",MATCH($D1171,Υλικά!$B$3:$B$130,0),0))</f>
        <v>19</v>
      </c>
      <c r="G1171" s="3">
        <v>80</v>
      </c>
      <c r="H1171" s="16">
        <f>IF($C1171&lt;&gt;"",$G1171*INDEX(ΣυνδΑθρ!$B$2:$B$96,$F1171,1)/INDEX(ΣυνδΑθρ!$J$2:$J$96,$F1171,1),IF($D1171&lt;&gt;"",$G1171*INDEX(Υλικά!$G$3:$G$130,$F1171,1)/INDEX(Υλικά!$E$3:$E$130,$F1171,1),0))</f>
        <v>5.8457142857142861</v>
      </c>
      <c r="I1171" s="17">
        <f>IF($C1171&lt;&gt;"",$G1171*INDEX(ΣυνδΑθρ!$C$2:$C$100,$F1171,1)/INDEX(ΣυνδΑθρ!$J$2:$J$96,$F1171,1),IF($D1171&lt;&gt;"",$G1171*INDEX(Υλικά!$H$3:$H$130,$F1171,1)/INDEX(Υλικά!$E$3:$E$130,$F1171,1),0))</f>
        <v>37.199999999999996</v>
      </c>
      <c r="J1171" s="18">
        <f>IF($C1171&lt;&gt;"",$G1171*INDEX(ΣυνδΑθρ!$D$2:$D$96,$F1171,1)/INDEX(ΣυνδΑθρ!$J$2:$J$96,$F1171,1),IF($D1171&lt;&gt;"",$G1171*INDEX(Υλικά!$I$3:$I$130,$F1171,1)/INDEX(Υλικά!$E$3:$E$130,$F1171,1),0))</f>
        <v>0.66857142857142871</v>
      </c>
      <c r="K1171" s="16">
        <f>$H1171*Ref!$B$2</f>
        <v>23.382857142857144</v>
      </c>
      <c r="L1171" s="17">
        <f>$I1171*Ref!$B$3</f>
        <v>148.79999999999998</v>
      </c>
      <c r="M1171" s="18">
        <f>$J1171*Ref!$B$4</f>
        <v>6.0171428571428587</v>
      </c>
      <c r="N1171" s="18">
        <f>IF($C1171&lt;&gt;"",0,IF($D1171&lt;&gt;"",$G1171*INDEX(Υλικά!$J$3:$J$130,$F1171,1)/INDEX(Υλικά!$E$3:$E$130,$F1171,1),0))</f>
        <v>0</v>
      </c>
      <c r="O1171" s="19">
        <f t="shared" si="19"/>
        <v>178.2</v>
      </c>
      <c r="P1171" s="3"/>
    </row>
    <row r="1172" spans="1:16" x14ac:dyDescent="0.35">
      <c r="A1172" s="15">
        <v>44289</v>
      </c>
      <c r="B1172" s="7">
        <v>0.5625</v>
      </c>
      <c r="C1172" s="3" t="s">
        <v>245</v>
      </c>
      <c r="D1172" s="3"/>
      <c r="E1172" s="3" t="str">
        <f>IF(C1172&lt;&gt;"",INDEX(ΣυνδΑθρ!$I$2:$I$96,MATCH(C1172,ΣυνδΑθρ!$A$2:$A$100,0),1),IF(D1172&lt;&gt;"",INDEX(Υλικά!$D$3:$D$140,MATCH(D1172,Υλικά!$B$3:$B$140,0),1),""))</f>
        <v>gr</v>
      </c>
      <c r="F1172" s="10">
        <f>IF(C1172&lt;&gt;"",MATCH($C1172,ΣυνδΑθρ!$A$2:$A$100,0),IF(D1172&lt;&gt;"",MATCH($D1172,Υλικά!$B$3:$B$130,0),0))</f>
        <v>44</v>
      </c>
      <c r="G1172" s="3">
        <v>300</v>
      </c>
      <c r="H1172" s="16">
        <f>IF($C1172&lt;&gt;"",$G1172*INDEX(ΣυνδΑθρ!$B$2:$B$96,$F1172,1)/INDEX(ΣυνδΑθρ!$J$2:$J$96,$F1172,1),IF($D1172&lt;&gt;"",$G1172*INDEX(Υλικά!$G$3:$G$130,$F1172,1)/INDEX(Υλικά!$E$3:$E$130,$F1172,1),0))</f>
        <v>15.824999999999999</v>
      </c>
      <c r="I1172" s="17">
        <f>IF($C1172&lt;&gt;"",$G1172*INDEX(ΣυνδΑθρ!$C$2:$C$100,$F1172,1)/INDEX(ΣυνδΑθρ!$J$2:$J$96,$F1172,1),IF($D1172&lt;&gt;"",$G1172*INDEX(Υλικά!$H$3:$H$130,$F1172,1)/INDEX(Υλικά!$E$3:$E$130,$F1172,1),0))</f>
        <v>70.545000000000002</v>
      </c>
      <c r="J1172" s="18">
        <f>IF($C1172&lt;&gt;"",$G1172*INDEX(ΣυνδΑθρ!$D$2:$D$96,$F1172,1)/INDEX(ΣυνδΑθρ!$J$2:$J$96,$F1172,1),IF($D1172&lt;&gt;"",$G1172*INDEX(Υλικά!$I$3:$I$130,$F1172,1)/INDEX(Υλικά!$E$3:$E$130,$F1172,1),0))</f>
        <v>9.3420000000000005</v>
      </c>
      <c r="K1172" s="16">
        <f>$H1172*Ref!$B$2</f>
        <v>63.3</v>
      </c>
      <c r="L1172" s="17">
        <f>$I1172*Ref!$B$3</f>
        <v>282.18</v>
      </c>
      <c r="M1172" s="18">
        <f>$J1172*Ref!$B$4</f>
        <v>84.078000000000003</v>
      </c>
      <c r="N1172" s="18">
        <f>IF($C1172&lt;&gt;"",0,IF($D1172&lt;&gt;"",$G1172*INDEX(Υλικά!$J$3:$J$130,$F1172,1)/INDEX(Υλικά!$E$3:$E$130,$F1172,1),0))</f>
        <v>0</v>
      </c>
      <c r="O1172" s="19">
        <f t="shared" si="19"/>
        <v>429.55799999999999</v>
      </c>
      <c r="P1172" s="3"/>
    </row>
    <row r="1173" spans="1:16" x14ac:dyDescent="0.35">
      <c r="A1173" s="15">
        <v>44289</v>
      </c>
      <c r="B1173" s="7">
        <v>0.5625</v>
      </c>
      <c r="C1173" s="3" t="s">
        <v>166</v>
      </c>
      <c r="D1173" s="3"/>
      <c r="E1173" s="3" t="str">
        <f>IF(C1173&lt;&gt;"",INDEX(ΣυνδΑθρ!$I$2:$I$96,MATCH(C1173,ΣυνδΑθρ!$A$2:$A$100,0),1),IF(D1173&lt;&gt;"",INDEX(Υλικά!$D$3:$D$140,MATCH(D1173,Υλικά!$B$3:$B$140,0),1),""))</f>
        <v>gr</v>
      </c>
      <c r="F1173" s="10">
        <f>IF(C1173&lt;&gt;"",MATCH($C1173,ΣυνδΑθρ!$A$2:$A$100,0),IF(D1173&lt;&gt;"",MATCH($D1173,Υλικά!$B$3:$B$130,0),0))</f>
        <v>19</v>
      </c>
      <c r="G1173" s="3">
        <v>40</v>
      </c>
      <c r="H1173" s="16">
        <f>IF($C1173&lt;&gt;"",$G1173*INDEX(ΣυνδΑθρ!$B$2:$B$96,$F1173,1)/INDEX(ΣυνδΑθρ!$J$2:$J$96,$F1173,1),IF($D1173&lt;&gt;"",$G1173*INDEX(Υλικά!$G$3:$G$130,$F1173,1)/INDEX(Υλικά!$E$3:$E$130,$F1173,1),0))</f>
        <v>2.922857142857143</v>
      </c>
      <c r="I1173" s="17">
        <f>IF($C1173&lt;&gt;"",$G1173*INDEX(ΣυνδΑθρ!$C$2:$C$100,$F1173,1)/INDEX(ΣυνδΑθρ!$J$2:$J$96,$F1173,1),IF($D1173&lt;&gt;"",$G1173*INDEX(Υλικά!$H$3:$H$130,$F1173,1)/INDEX(Υλικά!$E$3:$E$130,$F1173,1),0))</f>
        <v>18.599999999999998</v>
      </c>
      <c r="J1173" s="18">
        <f>IF($C1173&lt;&gt;"",$G1173*INDEX(ΣυνδΑθρ!$D$2:$D$96,$F1173,1)/INDEX(ΣυνδΑθρ!$J$2:$J$96,$F1173,1),IF($D1173&lt;&gt;"",$G1173*INDEX(Υλικά!$I$3:$I$130,$F1173,1)/INDEX(Υλικά!$E$3:$E$130,$F1173,1),0))</f>
        <v>0.33428571428571435</v>
      </c>
      <c r="K1173" s="16">
        <f>$H1173*Ref!$B$2</f>
        <v>11.691428571428572</v>
      </c>
      <c r="L1173" s="17">
        <f>$I1173*Ref!$B$3</f>
        <v>74.399999999999991</v>
      </c>
      <c r="M1173" s="18">
        <f>$J1173*Ref!$B$4</f>
        <v>3.0085714285714293</v>
      </c>
      <c r="N1173" s="18">
        <f>IF($C1173&lt;&gt;"",0,IF($D1173&lt;&gt;"",$G1173*INDEX(Υλικά!$J$3:$J$130,$F1173,1)/INDEX(Υλικά!$E$3:$E$130,$F1173,1),0))</f>
        <v>0</v>
      </c>
      <c r="O1173" s="19">
        <f t="shared" si="19"/>
        <v>89.1</v>
      </c>
      <c r="P1173" s="3"/>
    </row>
    <row r="1174" spans="1:16" x14ac:dyDescent="0.35">
      <c r="A1174" s="15">
        <v>44289</v>
      </c>
      <c r="B1174" s="7">
        <v>0.60416666666666663</v>
      </c>
      <c r="C1174" s="3" t="s">
        <v>228</v>
      </c>
      <c r="D1174" s="3"/>
      <c r="E1174" s="3" t="str">
        <f>IF(C1174&lt;&gt;"",INDEX(ΣυνδΑθρ!$I$2:$I$96,MATCH(C1174,ΣυνδΑθρ!$A$2:$A$100,0),1),IF(D1174&lt;&gt;"",INDEX(Υλικά!$D$3:$D$140,MATCH(D1174,Υλικά!$B$3:$B$140,0),1),""))</f>
        <v>gr</v>
      </c>
      <c r="F1174" s="10">
        <f>IF(C1174&lt;&gt;"",MATCH($C1174,ΣυνδΑθρ!$A$2:$A$100,0),IF(D1174&lt;&gt;"",MATCH($D1174,Υλικά!$B$3:$B$130,0),0))</f>
        <v>39</v>
      </c>
      <c r="G1174" s="3">
        <v>50</v>
      </c>
      <c r="H1174" s="16">
        <f>IF($C1174&lt;&gt;"",$G1174*INDEX(ΣυνδΑθρ!$B$2:$B$96,$F1174,1)/INDEX(ΣυνδΑθρ!$J$2:$J$96,$F1174,1),IF($D1174&lt;&gt;"",$G1174*INDEX(Υλικά!$G$3:$G$130,$F1174,1)/INDEX(Υλικά!$E$3:$E$130,$F1174,1),0))</f>
        <v>0.38950000000000001</v>
      </c>
      <c r="I1174" s="17">
        <f>IF($C1174&lt;&gt;"",$G1174*INDEX(ΣυνδΑθρ!$C$2:$C$100,$F1174,1)/INDEX(ΣυνδΑθρ!$J$2:$J$96,$F1174,1),IF($D1174&lt;&gt;"",$G1174*INDEX(Υλικά!$H$3:$H$130,$F1174,1)/INDEX(Υλικά!$E$3:$E$130,$F1174,1),0))</f>
        <v>2.2597499999999999</v>
      </c>
      <c r="J1174" s="18">
        <f>IF($C1174&lt;&gt;"",$G1174*INDEX(ΣυνδΑθρ!$D$2:$D$96,$F1174,1)/INDEX(ΣυνδΑθρ!$J$2:$J$96,$F1174,1),IF($D1174&lt;&gt;"",$G1174*INDEX(Υλικά!$I$3:$I$130,$F1174,1)/INDEX(Υλικά!$E$3:$E$130,$F1174,1),0))</f>
        <v>1.9384999999999997</v>
      </c>
      <c r="K1174" s="16">
        <f>$H1174*Ref!$B$2</f>
        <v>1.5580000000000001</v>
      </c>
      <c r="L1174" s="17">
        <f>$I1174*Ref!$B$3</f>
        <v>9.0389999999999997</v>
      </c>
      <c r="M1174" s="18">
        <f>$J1174*Ref!$B$4</f>
        <v>17.446499999999997</v>
      </c>
      <c r="N1174" s="18">
        <f>IF($C1174&lt;&gt;"",0,IF($D1174&lt;&gt;"",$G1174*INDEX(Υλικά!$J$3:$J$130,$F1174,1)/INDEX(Υλικά!$E$3:$E$130,$F1174,1),0))</f>
        <v>0</v>
      </c>
      <c r="O1174" s="19">
        <f t="shared" si="19"/>
        <v>28.043499999999995</v>
      </c>
      <c r="P1174" s="3"/>
    </row>
    <row r="1175" spans="1:16" x14ac:dyDescent="0.35">
      <c r="A1175" s="15">
        <v>44289</v>
      </c>
      <c r="B1175" s="7">
        <v>0.65625</v>
      </c>
      <c r="C1175" s="3" t="s">
        <v>216</v>
      </c>
      <c r="D1175" s="3"/>
      <c r="E1175" s="3" t="str">
        <f>IF(C1175&lt;&gt;"",INDEX(ΣυνδΑθρ!$I$2:$I$96,MATCH(C1175,ΣυνδΑθρ!$A$2:$A$100,0),1),IF(D1175&lt;&gt;"",INDEX(Υλικά!$D$3:$D$140,MATCH(D1175,Υλικά!$B$3:$B$140,0),1),""))</f>
        <v>gr</v>
      </c>
      <c r="F1175" s="10">
        <f>IF(C1175&lt;&gt;"",MATCH($C1175,ΣυνδΑθρ!$A$2:$A$100,0),IF(D1175&lt;&gt;"",MATCH($D1175,Υλικά!$B$3:$B$130,0),0))</f>
        <v>36</v>
      </c>
      <c r="G1175" s="3">
        <v>50</v>
      </c>
      <c r="H1175" s="16">
        <f>IF($C1175&lt;&gt;"",$G1175*INDEX(ΣυνδΑθρ!$B$2:$B$96,$F1175,1)/INDEX(ΣυνδΑθρ!$J$2:$J$96,$F1175,1),IF($D1175&lt;&gt;"",$G1175*INDEX(Υλικά!$G$3:$G$130,$F1175,1)/INDEX(Υλικά!$E$3:$E$130,$F1175,1),0))</f>
        <v>4.1926190476190479</v>
      </c>
      <c r="I1175" s="17">
        <f>IF($C1175&lt;&gt;"",$G1175*INDEX(ΣυνδΑθρ!$C$2:$C$100,$F1175,1)/INDEX(ΣυνδΑθρ!$J$2:$J$96,$F1175,1),IF($D1175&lt;&gt;"",$G1175*INDEX(Υλικά!$H$3:$H$130,$F1175,1)/INDEX(Υλικά!$E$3:$E$130,$F1175,1),0))</f>
        <v>18.843095238095241</v>
      </c>
      <c r="J1175" s="18">
        <f>IF($C1175&lt;&gt;"",$G1175*INDEX(ΣυνδΑθρ!$D$2:$D$96,$F1175,1)/INDEX(ΣυνδΑθρ!$J$2:$J$96,$F1175,1),IF($D1175&lt;&gt;"",$G1175*INDEX(Υλικά!$I$3:$I$130,$F1175,1)/INDEX(Υλικά!$E$3:$E$130,$F1175,1),0))</f>
        <v>4.2185714285714289</v>
      </c>
      <c r="K1175" s="16">
        <f>$H1175*Ref!$B$2</f>
        <v>16.770476190476192</v>
      </c>
      <c r="L1175" s="17">
        <f>$I1175*Ref!$B$3</f>
        <v>75.372380952380965</v>
      </c>
      <c r="M1175" s="18">
        <f>$J1175*Ref!$B$4</f>
        <v>37.967142857142861</v>
      </c>
      <c r="N1175" s="18">
        <f>IF($C1175&lt;&gt;"",0,IF($D1175&lt;&gt;"",$G1175*INDEX(Υλικά!$J$3:$J$130,$F1175,1)/INDEX(Υλικά!$E$3:$E$130,$F1175,1),0))</f>
        <v>0</v>
      </c>
      <c r="O1175" s="19">
        <f t="shared" si="19"/>
        <v>130.11000000000001</v>
      </c>
      <c r="P1175" s="3"/>
    </row>
    <row r="1176" spans="1:16" x14ac:dyDescent="0.35">
      <c r="A1176" s="15">
        <v>44289</v>
      </c>
      <c r="B1176" s="7">
        <v>0.79166666666666663</v>
      </c>
      <c r="C1176" s="3" t="s">
        <v>166</v>
      </c>
      <c r="D1176" s="3"/>
      <c r="E1176" s="3" t="str">
        <f>IF(C1176&lt;&gt;"",INDEX(ΣυνδΑθρ!$I$2:$I$96,MATCH(C1176,ΣυνδΑθρ!$A$2:$A$100,0),1),IF(D1176&lt;&gt;"",INDEX(Υλικά!$D$3:$D$140,MATCH(D1176,Υλικά!$B$3:$B$140,0),1),""))</f>
        <v>gr</v>
      </c>
      <c r="F1176" s="10">
        <f>IF(C1176&lt;&gt;"",MATCH($C1176,ΣυνδΑθρ!$A$2:$A$100,0),IF(D1176&lt;&gt;"",MATCH($D1176,Υλικά!$B$3:$B$130,0),0))</f>
        <v>19</v>
      </c>
      <c r="G1176" s="3">
        <v>40</v>
      </c>
      <c r="H1176" s="16">
        <f>IF($C1176&lt;&gt;"",$G1176*INDEX(ΣυνδΑθρ!$B$2:$B$96,$F1176,1)/INDEX(ΣυνδΑθρ!$J$2:$J$96,$F1176,1),IF($D1176&lt;&gt;"",$G1176*INDEX(Υλικά!$G$3:$G$130,$F1176,1)/INDEX(Υλικά!$E$3:$E$130,$F1176,1),0))</f>
        <v>2.922857142857143</v>
      </c>
      <c r="I1176" s="17">
        <f>IF($C1176&lt;&gt;"",$G1176*INDEX(ΣυνδΑθρ!$C$2:$C$100,$F1176,1)/INDEX(ΣυνδΑθρ!$J$2:$J$96,$F1176,1),IF($D1176&lt;&gt;"",$G1176*INDEX(Υλικά!$H$3:$H$130,$F1176,1)/INDEX(Υλικά!$E$3:$E$130,$F1176,1),0))</f>
        <v>18.599999999999998</v>
      </c>
      <c r="J1176" s="18">
        <f>IF($C1176&lt;&gt;"",$G1176*INDEX(ΣυνδΑθρ!$D$2:$D$96,$F1176,1)/INDEX(ΣυνδΑθρ!$J$2:$J$96,$F1176,1),IF($D1176&lt;&gt;"",$G1176*INDEX(Υλικά!$I$3:$I$130,$F1176,1)/INDEX(Υλικά!$E$3:$E$130,$F1176,1),0))</f>
        <v>0.33428571428571435</v>
      </c>
      <c r="K1176" s="16">
        <f>$H1176*Ref!$B$2</f>
        <v>11.691428571428572</v>
      </c>
      <c r="L1176" s="17">
        <f>$I1176*Ref!$B$3</f>
        <v>74.399999999999991</v>
      </c>
      <c r="M1176" s="18">
        <f>$J1176*Ref!$B$4</f>
        <v>3.0085714285714293</v>
      </c>
      <c r="N1176" s="18">
        <f>IF($C1176&lt;&gt;"",0,IF($D1176&lt;&gt;"",$G1176*INDEX(Υλικά!$J$3:$J$130,$F1176,1)/INDEX(Υλικά!$E$3:$E$130,$F1176,1),0))</f>
        <v>0</v>
      </c>
      <c r="O1176" s="19">
        <f t="shared" si="19"/>
        <v>89.1</v>
      </c>
      <c r="P1176" s="3"/>
    </row>
    <row r="1177" spans="1:16" x14ac:dyDescent="0.35">
      <c r="A1177" s="15">
        <v>44289</v>
      </c>
      <c r="B1177" s="7">
        <v>0.79166666666666663</v>
      </c>
      <c r="C1177" s="3"/>
      <c r="D1177" s="3" t="s">
        <v>233</v>
      </c>
      <c r="E1177" s="3" t="str">
        <f>IF(C1177&lt;&gt;"",INDEX(ΣυνδΑθρ!$I$2:$I$96,MATCH(C1177,ΣυνδΑθρ!$A$2:$A$100,0),1),IF(D1177&lt;&gt;"",INDEX(Υλικά!$D$3:$D$140,MATCH(D1177,Υλικά!$B$3:$B$140,0),1),""))</f>
        <v>gr</v>
      </c>
      <c r="F1177" s="10">
        <f>IF(C1177&lt;&gt;"",MATCH($C1177,ΣυνδΑθρ!$A$2:$A$100,0),IF(D1177&lt;&gt;"",MATCH($D1177,Υλικά!$B$3:$B$130,0),0))</f>
        <v>107</v>
      </c>
      <c r="G1177" s="3">
        <v>10</v>
      </c>
      <c r="H1177" s="16">
        <f>IF($C1177&lt;&gt;"",$G1177*INDEX(ΣυνδΑθρ!$B$2:$B$96,$F1177,1)/INDEX(ΣυνδΑθρ!$J$2:$J$96,$F1177,1),IF($D1177&lt;&gt;"",$G1177*INDEX(Υλικά!$G$3:$G$130,$F1177,1)/INDEX(Υλικά!$E$3:$E$130,$F1177,1),0))</f>
        <v>2.21</v>
      </c>
      <c r="I1177" s="17">
        <f>IF($C1177&lt;&gt;"",$G1177*INDEX(ΣυνδΑθρ!$C$2:$C$100,$F1177,1)/INDEX(ΣυνδΑθρ!$J$2:$J$96,$F1177,1),IF($D1177&lt;&gt;"",$G1177*INDEX(Υλικά!$H$3:$H$130,$F1177,1)/INDEX(Υλικά!$E$3:$E$130,$F1177,1),0))</f>
        <v>2</v>
      </c>
      <c r="J1177" s="18">
        <f>IF($C1177&lt;&gt;"",$G1177*INDEX(ΣυνδΑθρ!$D$2:$D$96,$F1177,1)/INDEX(ΣυνδΑθρ!$J$2:$J$96,$F1177,1),IF($D1177&lt;&gt;"",$G1177*INDEX(Υλικά!$I$3:$I$130,$F1177,1)/INDEX(Υλικά!$E$3:$E$130,$F1177,1),0))</f>
        <v>5.28</v>
      </c>
      <c r="K1177" s="16">
        <f>$H1177*Ref!$B$2</f>
        <v>8.84</v>
      </c>
      <c r="L1177" s="17">
        <f>$I1177*Ref!$B$3</f>
        <v>8</v>
      </c>
      <c r="M1177" s="18">
        <f>$J1177*Ref!$B$4</f>
        <v>47.52</v>
      </c>
      <c r="N1177" s="18">
        <f>IF($C1177&lt;&gt;"",0,IF($D1177&lt;&gt;"",$G1177*INDEX(Υλικά!$J$3:$J$130,$F1177,1)/INDEX(Υλικά!$E$3:$E$130,$F1177,1),0))</f>
        <v>0</v>
      </c>
      <c r="O1177" s="19">
        <f t="shared" si="19"/>
        <v>64.36</v>
      </c>
      <c r="P1177" s="3"/>
    </row>
    <row r="1178" spans="1:16" x14ac:dyDescent="0.35">
      <c r="A1178" s="15">
        <v>44289</v>
      </c>
      <c r="B1178" s="7">
        <v>0.85416666666666663</v>
      </c>
      <c r="C1178" s="3"/>
      <c r="D1178" s="3" t="s">
        <v>63</v>
      </c>
      <c r="E1178" s="3" t="str">
        <f>IF(C1178&lt;&gt;"",INDEX(ΣυνδΑθρ!$I$2:$I$96,MATCH(C1178,ΣυνδΑθρ!$A$2:$A$100,0),1),IF(D1178&lt;&gt;"",INDEX(Υλικά!$D$3:$D$140,MATCH(D1178,Υλικά!$B$3:$B$140,0),1),""))</f>
        <v>pc</v>
      </c>
      <c r="F1178" s="10">
        <f>IF(C1178&lt;&gt;"",MATCH($C1178,ΣυνδΑθρ!$A$2:$A$100,0),IF(D1178&lt;&gt;"",MATCH($D1178,Υλικά!$B$3:$B$130,0),0))</f>
        <v>23</v>
      </c>
      <c r="G1178" s="3">
        <v>1</v>
      </c>
      <c r="H1178" s="16">
        <f>IF($C1178&lt;&gt;"",$G1178*INDEX(ΣυνδΑθρ!$B$2:$B$96,$F1178,1)/INDEX(ΣυνδΑθρ!$J$2:$J$96,$F1178,1),IF($D1178&lt;&gt;"",$G1178*INDEX(Υλικά!$G$3:$G$130,$F1178,1)/INDEX(Υλικά!$E$3:$E$130,$F1178,1),0))</f>
        <v>47</v>
      </c>
      <c r="I1178" s="17">
        <f>IF($C1178&lt;&gt;"",$G1178*INDEX(ΣυνδΑθρ!$C$2:$C$100,$F1178,1)/INDEX(ΣυνδΑθρ!$J$2:$J$96,$F1178,1),IF($D1178&lt;&gt;"",$G1178*INDEX(Υλικά!$H$3:$H$130,$F1178,1)/INDEX(Υλικά!$E$3:$E$130,$F1178,1),0))</f>
        <v>0</v>
      </c>
      <c r="J1178" s="18">
        <f>IF($C1178&lt;&gt;"",$G1178*INDEX(ΣυνδΑθρ!$D$2:$D$96,$F1178,1)/INDEX(ΣυνδΑθρ!$J$2:$J$96,$F1178,1),IF($D1178&lt;&gt;"",$G1178*INDEX(Υλικά!$I$3:$I$130,$F1178,1)/INDEX(Υλικά!$E$3:$E$130,$F1178,1),0))</f>
        <v>1.2</v>
      </c>
      <c r="K1178" s="16">
        <f>$H1178*Ref!$B$2</f>
        <v>188</v>
      </c>
      <c r="L1178" s="17">
        <f>$I1178*Ref!$B$3</f>
        <v>0</v>
      </c>
      <c r="M1178" s="18">
        <f>$J1178*Ref!$B$4</f>
        <v>10.799999999999999</v>
      </c>
      <c r="N1178" s="18">
        <f>IF($C1178&lt;&gt;"",0,IF($D1178&lt;&gt;"",$G1178*INDEX(Υλικά!$J$3:$J$130,$F1178,1)/INDEX(Υλικά!$E$3:$E$130,$F1178,1),0))</f>
        <v>0</v>
      </c>
      <c r="O1178" s="19">
        <f t="shared" si="19"/>
        <v>198.8</v>
      </c>
      <c r="P1178" s="3"/>
    </row>
    <row r="1179" spans="1:16" x14ac:dyDescent="0.35">
      <c r="A1179" s="15">
        <v>44289</v>
      </c>
      <c r="B1179" s="7">
        <v>0.85416666666666663</v>
      </c>
      <c r="C1179" s="3" t="s">
        <v>228</v>
      </c>
      <c r="D1179" s="3"/>
      <c r="E1179" s="3" t="str">
        <f>IF(C1179&lt;&gt;"",INDEX(ΣυνδΑθρ!$I$2:$I$96,MATCH(C1179,ΣυνδΑθρ!$A$2:$A$100,0),1),IF(D1179&lt;&gt;"",INDEX(Υλικά!$D$3:$D$140,MATCH(D1179,Υλικά!$B$3:$B$140,0),1),""))</f>
        <v>gr</v>
      </c>
      <c r="F1179" s="10">
        <f>IF(C1179&lt;&gt;"",MATCH($C1179,ΣυνδΑθρ!$A$2:$A$100,0),IF(D1179&lt;&gt;"",MATCH($D1179,Υλικά!$B$3:$B$130,0),0))</f>
        <v>39</v>
      </c>
      <c r="G1179" s="3">
        <v>300</v>
      </c>
      <c r="H1179" s="16">
        <f>IF($C1179&lt;&gt;"",$G1179*INDEX(ΣυνδΑθρ!$B$2:$B$96,$F1179,1)/INDEX(ΣυνδΑθρ!$J$2:$J$96,$F1179,1),IF($D1179&lt;&gt;"",$G1179*INDEX(Υλικά!$G$3:$G$130,$F1179,1)/INDEX(Υλικά!$E$3:$E$130,$F1179,1),0))</f>
        <v>2.3370000000000002</v>
      </c>
      <c r="I1179" s="17">
        <f>IF($C1179&lt;&gt;"",$G1179*INDEX(ΣυνδΑθρ!$C$2:$C$100,$F1179,1)/INDEX(ΣυνδΑθρ!$J$2:$J$96,$F1179,1),IF($D1179&lt;&gt;"",$G1179*INDEX(Υλικά!$H$3:$H$130,$F1179,1)/INDEX(Υλικά!$E$3:$E$130,$F1179,1),0))</f>
        <v>13.5585</v>
      </c>
      <c r="J1179" s="18">
        <f>IF($C1179&lt;&gt;"",$G1179*INDEX(ΣυνδΑθρ!$D$2:$D$96,$F1179,1)/INDEX(ΣυνδΑθρ!$J$2:$J$96,$F1179,1),IF($D1179&lt;&gt;"",$G1179*INDEX(Υλικά!$I$3:$I$130,$F1179,1)/INDEX(Υλικά!$E$3:$E$130,$F1179,1),0))</f>
        <v>11.630999999999998</v>
      </c>
      <c r="K1179" s="16">
        <f>$H1179*Ref!$B$2</f>
        <v>9.3480000000000008</v>
      </c>
      <c r="L1179" s="17">
        <f>$I1179*Ref!$B$3</f>
        <v>54.234000000000002</v>
      </c>
      <c r="M1179" s="18">
        <f>$J1179*Ref!$B$4</f>
        <v>104.67899999999999</v>
      </c>
      <c r="N1179" s="18">
        <f>IF($C1179&lt;&gt;"",0,IF($D1179&lt;&gt;"",$G1179*INDEX(Υλικά!$J$3:$J$130,$F1179,1)/INDEX(Υλικά!$E$3:$E$130,$F1179,1),0))</f>
        <v>0</v>
      </c>
      <c r="O1179" s="19">
        <f t="shared" si="19"/>
        <v>168.261</v>
      </c>
      <c r="P1179" s="3"/>
    </row>
    <row r="1180" spans="1:16" x14ac:dyDescent="0.35">
      <c r="A1180" s="15">
        <v>44290</v>
      </c>
      <c r="B1180" s="7">
        <v>0.39583333333333331</v>
      </c>
      <c r="C1180" s="3"/>
      <c r="D1180" s="3" t="s">
        <v>58</v>
      </c>
      <c r="E1180" s="3" t="str">
        <f>IF(C1180&lt;&gt;"",INDEX(ΣυνδΑθρ!$I$2:$I$96,MATCH(C1180,ΣυνδΑθρ!$A$2:$A$100,0),1),IF(D1180&lt;&gt;"",INDEX(Υλικά!$D$3:$D$140,MATCH(D1180,Υλικά!$B$3:$B$140,0),1),""))</f>
        <v>gr</v>
      </c>
      <c r="F1180" s="10">
        <f>IF(C1180&lt;&gt;"",MATCH($C1180,ΣυνδΑθρ!$A$2:$A$100,0),IF(D1180&lt;&gt;"",MATCH($D1180,Υλικά!$B$3:$B$130,0),0))</f>
        <v>12</v>
      </c>
      <c r="G1180" s="3">
        <v>200</v>
      </c>
      <c r="H1180" s="16">
        <f>IF($C1180&lt;&gt;"",$G1180*INDEX(ΣυνδΑθρ!$B$2:$B$96,$F1180,1)/INDEX(ΣυνδΑθρ!$J$2:$J$96,$F1180,1),IF($D1180&lt;&gt;"",$G1180*INDEX(Υλικά!$G$3:$G$130,$F1180,1)/INDEX(Υλικά!$E$3:$E$130,$F1180,1),0))</f>
        <v>6.6</v>
      </c>
      <c r="I1180" s="17">
        <f>IF($C1180&lt;&gt;"",$G1180*INDEX(ΣυνδΑθρ!$C$2:$C$100,$F1180,1)/INDEX(ΣυνδΑθρ!$J$2:$J$96,$F1180,1),IF($D1180&lt;&gt;"",$G1180*INDEX(Υλικά!$H$3:$H$130,$F1180,1)/INDEX(Υλικά!$E$3:$E$130,$F1180,1),0))</f>
        <v>9.4</v>
      </c>
      <c r="J1180" s="18">
        <f>IF($C1180&lt;&gt;"",$G1180*INDEX(ΣυνδΑθρ!$D$2:$D$96,$F1180,1)/INDEX(ΣυνδΑθρ!$J$2:$J$96,$F1180,1),IF($D1180&lt;&gt;"",$G1180*INDEX(Υλικά!$I$3:$I$130,$F1180,1)/INDEX(Υλικά!$E$3:$E$130,$F1180,1),0))</f>
        <v>3</v>
      </c>
      <c r="K1180" s="16">
        <f>$H1180*Ref!$B$2</f>
        <v>26.4</v>
      </c>
      <c r="L1180" s="17">
        <f>$I1180*Ref!$B$3</f>
        <v>37.6</v>
      </c>
      <c r="M1180" s="18">
        <f>$J1180*Ref!$B$4</f>
        <v>27</v>
      </c>
      <c r="N1180" s="18">
        <f>IF($C1180&lt;&gt;"",0,IF($D1180&lt;&gt;"",$G1180*INDEX(Υλικά!$J$3:$J$130,$F1180,1)/INDEX(Υλικά!$E$3:$E$130,$F1180,1),0))</f>
        <v>0</v>
      </c>
      <c r="O1180" s="19">
        <f t="shared" si="19"/>
        <v>91</v>
      </c>
      <c r="P1180" s="3"/>
    </row>
    <row r="1181" spans="1:16" x14ac:dyDescent="0.35">
      <c r="A1181" s="15">
        <v>44290</v>
      </c>
      <c r="B1181" s="7">
        <v>0.39583333333333331</v>
      </c>
      <c r="C1181" s="3" t="s">
        <v>166</v>
      </c>
      <c r="D1181" s="3"/>
      <c r="E1181" s="3" t="str">
        <f>IF(C1181&lt;&gt;"",INDEX(ΣυνδΑθρ!$I$2:$I$96,MATCH(C1181,ΣυνδΑθρ!$A$2:$A$100,0),1),IF(D1181&lt;&gt;"",INDEX(Υλικά!$D$3:$D$140,MATCH(D1181,Υλικά!$B$3:$B$140,0),1),""))</f>
        <v>gr</v>
      </c>
      <c r="F1181" s="10">
        <f>IF(C1181&lt;&gt;"",MATCH($C1181,ΣυνδΑθρ!$A$2:$A$100,0),IF(D1181&lt;&gt;"",MATCH($D1181,Υλικά!$B$3:$B$130,0),0))</f>
        <v>19</v>
      </c>
      <c r="G1181" s="3">
        <v>70</v>
      </c>
      <c r="H1181" s="16">
        <f>IF($C1181&lt;&gt;"",$G1181*INDEX(ΣυνδΑθρ!$B$2:$B$96,$F1181,1)/INDEX(ΣυνδΑθρ!$J$2:$J$96,$F1181,1),IF($D1181&lt;&gt;"",$G1181*INDEX(Υλικά!$G$3:$G$130,$F1181,1)/INDEX(Υλικά!$E$3:$E$130,$F1181,1),0))</f>
        <v>5.1150000000000002</v>
      </c>
      <c r="I1181" s="17">
        <f>IF($C1181&lt;&gt;"",$G1181*INDEX(ΣυνδΑθρ!$C$2:$C$100,$F1181,1)/INDEX(ΣυνδΑθρ!$J$2:$J$96,$F1181,1),IF($D1181&lt;&gt;"",$G1181*INDEX(Υλικά!$H$3:$H$130,$F1181,1)/INDEX(Υλικά!$E$3:$E$130,$F1181,1),0))</f>
        <v>32.549999999999997</v>
      </c>
      <c r="J1181" s="18">
        <f>IF($C1181&lt;&gt;"",$G1181*INDEX(ΣυνδΑθρ!$D$2:$D$96,$F1181,1)/INDEX(ΣυνδΑθρ!$J$2:$J$96,$F1181,1),IF($D1181&lt;&gt;"",$G1181*INDEX(Υλικά!$I$3:$I$130,$F1181,1)/INDEX(Υλικά!$E$3:$E$130,$F1181,1),0))</f>
        <v>0.58500000000000008</v>
      </c>
      <c r="K1181" s="16">
        <f>$H1181*Ref!$B$2</f>
        <v>20.46</v>
      </c>
      <c r="L1181" s="17">
        <f>$I1181*Ref!$B$3</f>
        <v>130.19999999999999</v>
      </c>
      <c r="M1181" s="18">
        <f>$J1181*Ref!$B$4</f>
        <v>5.2650000000000006</v>
      </c>
      <c r="N1181" s="18">
        <f>IF($C1181&lt;&gt;"",0,IF($D1181&lt;&gt;"",$G1181*INDEX(Υλικά!$J$3:$J$130,$F1181,1)/INDEX(Υλικά!$E$3:$E$130,$F1181,1),0))</f>
        <v>0</v>
      </c>
      <c r="O1181" s="19">
        <f t="shared" si="19"/>
        <v>155.92500000000001</v>
      </c>
      <c r="P1181" s="3"/>
    </row>
    <row r="1182" spans="1:16" x14ac:dyDescent="0.35">
      <c r="A1182" s="15">
        <v>44290</v>
      </c>
      <c r="B1182" s="7">
        <v>0.39583333333333331</v>
      </c>
      <c r="C1182" s="3"/>
      <c r="D1182" s="3" t="s">
        <v>229</v>
      </c>
      <c r="E1182" s="3" t="str">
        <f>IF(C1182&lt;&gt;"",INDEX(ΣυνδΑθρ!$I$2:$I$96,MATCH(C1182,ΣυνδΑθρ!$A$2:$A$100,0),1),IF(D1182&lt;&gt;"",INDEX(Υλικά!$D$3:$D$140,MATCH(D1182,Υλικά!$B$3:$B$140,0),1),""))</f>
        <v>gr</v>
      </c>
      <c r="F1182" s="10">
        <f>IF(C1182&lt;&gt;"",MATCH($C1182,ΣυνδΑθρ!$A$2:$A$100,0),IF(D1182&lt;&gt;"",MATCH($D1182,Υλικά!$B$3:$B$130,0),0))</f>
        <v>104</v>
      </c>
      <c r="G1182" s="3">
        <v>60</v>
      </c>
      <c r="H1182" s="16">
        <f>IF($C1182&lt;&gt;"",$G1182*INDEX(ΣυνδΑθρ!$B$2:$B$96,$F1182,1)/INDEX(ΣυνδΑθρ!$J$2:$J$96,$F1182,1),IF($D1182&lt;&gt;"",$G1182*INDEX(Υλικά!$G$3:$G$130,$F1182,1)/INDEX(Υλικά!$E$3:$E$130,$F1182,1),0))</f>
        <v>12.6</v>
      </c>
      <c r="I1182" s="17">
        <f>IF($C1182&lt;&gt;"",$G1182*INDEX(ΣυνδΑθρ!$C$2:$C$100,$F1182,1)/INDEX(ΣυνδΑθρ!$J$2:$J$96,$F1182,1),IF($D1182&lt;&gt;"",$G1182*INDEX(Υλικά!$H$3:$H$130,$F1182,1)/INDEX(Υλικά!$E$3:$E$130,$F1182,1),0))</f>
        <v>0.6</v>
      </c>
      <c r="J1182" s="18">
        <f>IF($C1182&lt;&gt;"",$G1182*INDEX(ΣυνδΑθρ!$D$2:$D$96,$F1182,1)/INDEX(ΣυνδΑθρ!$J$2:$J$96,$F1182,1),IF($D1182&lt;&gt;"",$G1182*INDEX(Υλικά!$I$3:$I$130,$F1182,1)/INDEX(Υλικά!$E$3:$E$130,$F1182,1),0))</f>
        <v>1.2</v>
      </c>
      <c r="K1182" s="16">
        <f>$H1182*Ref!$B$2</f>
        <v>50.4</v>
      </c>
      <c r="L1182" s="17">
        <f>$I1182*Ref!$B$3</f>
        <v>2.4</v>
      </c>
      <c r="M1182" s="18">
        <f>$J1182*Ref!$B$4</f>
        <v>10.799999999999999</v>
      </c>
      <c r="N1182" s="18">
        <f>IF($C1182&lt;&gt;"",0,IF($D1182&lt;&gt;"",$G1182*INDEX(Υλικά!$J$3:$J$130,$F1182,1)/INDEX(Υλικά!$E$3:$E$130,$F1182,1),0))</f>
        <v>0</v>
      </c>
      <c r="O1182" s="19">
        <f t="shared" si="19"/>
        <v>63.599999999999994</v>
      </c>
      <c r="P1182" s="3"/>
    </row>
    <row r="1183" spans="1:16" x14ac:dyDescent="0.35">
      <c r="A1183" s="15">
        <v>44290</v>
      </c>
      <c r="B1183" s="7">
        <v>0.58333333333333337</v>
      </c>
      <c r="C1183" s="3" t="s">
        <v>166</v>
      </c>
      <c r="D1183" s="3"/>
      <c r="E1183" s="3" t="str">
        <f>IF(C1183&lt;&gt;"",INDEX(ΣυνδΑθρ!$I$2:$I$96,MATCH(C1183,ΣυνδΑθρ!$A$2:$A$100,0),1),IF(D1183&lt;&gt;"",INDEX(Υλικά!$D$3:$D$140,MATCH(D1183,Υλικά!$B$3:$B$140,0),1),""))</f>
        <v>gr</v>
      </c>
      <c r="F1183" s="10">
        <f>IF(C1183&lt;&gt;"",MATCH($C1183,ΣυνδΑθρ!$A$2:$A$100,0),IF(D1183&lt;&gt;"",MATCH($D1183,Υλικά!$B$3:$B$130,0),0))</f>
        <v>19</v>
      </c>
      <c r="G1183" s="3">
        <v>40</v>
      </c>
      <c r="H1183" s="16">
        <f>IF($C1183&lt;&gt;"",$G1183*INDEX(ΣυνδΑθρ!$B$2:$B$96,$F1183,1)/INDEX(ΣυνδΑθρ!$J$2:$J$96,$F1183,1),IF($D1183&lt;&gt;"",$G1183*INDEX(Υλικά!$G$3:$G$130,$F1183,1)/INDEX(Υλικά!$E$3:$E$130,$F1183,1),0))</f>
        <v>2.922857142857143</v>
      </c>
      <c r="I1183" s="17">
        <f>IF($C1183&lt;&gt;"",$G1183*INDEX(ΣυνδΑθρ!$C$2:$C$100,$F1183,1)/INDEX(ΣυνδΑθρ!$J$2:$J$96,$F1183,1),IF($D1183&lt;&gt;"",$G1183*INDEX(Υλικά!$H$3:$H$130,$F1183,1)/INDEX(Υλικά!$E$3:$E$130,$F1183,1),0))</f>
        <v>18.599999999999998</v>
      </c>
      <c r="J1183" s="18">
        <f>IF($C1183&lt;&gt;"",$G1183*INDEX(ΣυνδΑθρ!$D$2:$D$96,$F1183,1)/INDEX(ΣυνδΑθρ!$J$2:$J$96,$F1183,1),IF($D1183&lt;&gt;"",$G1183*INDEX(Υλικά!$I$3:$I$130,$F1183,1)/INDEX(Υλικά!$E$3:$E$130,$F1183,1),0))</f>
        <v>0.33428571428571435</v>
      </c>
      <c r="K1183" s="16">
        <f>$H1183*Ref!$B$2</f>
        <v>11.691428571428572</v>
      </c>
      <c r="L1183" s="17">
        <f>$I1183*Ref!$B$3</f>
        <v>74.399999999999991</v>
      </c>
      <c r="M1183" s="18">
        <f>$J1183*Ref!$B$4</f>
        <v>3.0085714285714293</v>
      </c>
      <c r="N1183" s="18">
        <f>IF($C1183&lt;&gt;"",0,IF($D1183&lt;&gt;"",$G1183*INDEX(Υλικά!$J$3:$J$130,$F1183,1)/INDEX(Υλικά!$E$3:$E$130,$F1183,1),0))</f>
        <v>0</v>
      </c>
      <c r="O1183" s="19">
        <f t="shared" si="19"/>
        <v>89.1</v>
      </c>
      <c r="P1183" s="3"/>
    </row>
    <row r="1184" spans="1:16" x14ac:dyDescent="0.35">
      <c r="A1184" s="15">
        <v>44290</v>
      </c>
      <c r="B1184" s="7">
        <v>0.58333333333333337</v>
      </c>
      <c r="C1184" s="3" t="s">
        <v>246</v>
      </c>
      <c r="D1184" s="3"/>
      <c r="E1184" s="3" t="str">
        <f>IF(C1184&lt;&gt;"",INDEX(ΣυνδΑθρ!$I$2:$I$96,MATCH(C1184,ΣυνδΑθρ!$A$2:$A$100,0),1),IF(D1184&lt;&gt;"",INDEX(Υλικά!$D$3:$D$140,MATCH(D1184,Υλικά!$B$3:$B$140,0),1),""))</f>
        <v>gr</v>
      </c>
      <c r="F1184" s="10">
        <f>IF(C1184&lt;&gt;"",MATCH($C1184,ΣυνδΑθρ!$A$2:$A$100,0),IF(D1184&lt;&gt;"",MATCH($D1184,Υλικά!$B$3:$B$130,0),0))</f>
        <v>45</v>
      </c>
      <c r="G1184" s="3">
        <v>1</v>
      </c>
      <c r="H1184" s="16">
        <f>IF($C1184&lt;&gt;"",$G1184*INDEX(ΣυνδΑθρ!$B$2:$B$96,$F1184,1)/INDEX(ΣυνδΑθρ!$J$2:$J$96,$F1184,1),IF($D1184&lt;&gt;"",$G1184*INDEX(Υλικά!$G$3:$G$130,$F1184,1)/INDEX(Υλικά!$E$3:$E$130,$F1184,1),0))</f>
        <v>47.473333333333329</v>
      </c>
      <c r="I1184" s="17">
        <f>IF($C1184&lt;&gt;"",$G1184*INDEX(ΣυνδΑθρ!$C$2:$C$100,$F1184,1)/INDEX(ΣυνδΑθρ!$J$2:$J$96,$F1184,1),IF($D1184&lt;&gt;"",$G1184*INDEX(Υλικά!$H$3:$H$130,$F1184,1)/INDEX(Υλικά!$E$3:$E$130,$F1184,1),0))</f>
        <v>22.209999999999997</v>
      </c>
      <c r="J1184" s="18">
        <f>IF($C1184&lt;&gt;"",$G1184*INDEX(ΣυνδΑθρ!$D$2:$D$96,$F1184,1)/INDEX(ΣυνδΑθρ!$J$2:$J$96,$F1184,1),IF($D1184&lt;&gt;"",$G1184*INDEX(Υλικά!$I$3:$I$130,$F1184,1)/INDEX(Υλικά!$E$3:$E$130,$F1184,1),0))</f>
        <v>19.935555555555556</v>
      </c>
      <c r="K1184" s="16">
        <f>$H1184*Ref!$B$2</f>
        <v>189.89333333333332</v>
      </c>
      <c r="L1184" s="17">
        <f>$I1184*Ref!$B$3</f>
        <v>88.839999999999989</v>
      </c>
      <c r="M1184" s="18">
        <f>$J1184*Ref!$B$4</f>
        <v>179.42000000000002</v>
      </c>
      <c r="N1184" s="18">
        <f>IF($C1184&lt;&gt;"",0,IF($D1184&lt;&gt;"",$G1184*INDEX(Υλικά!$J$3:$J$130,$F1184,1)/INDEX(Υλικά!$E$3:$E$130,$F1184,1),0))</f>
        <v>0</v>
      </c>
      <c r="O1184" s="19">
        <f t="shared" si="19"/>
        <v>458.15333333333331</v>
      </c>
      <c r="P1184" s="3"/>
    </row>
    <row r="1185" spans="1:16" x14ac:dyDescent="0.35">
      <c r="A1185" s="15">
        <v>44290</v>
      </c>
      <c r="B1185" s="7">
        <v>0.58333333333333337</v>
      </c>
      <c r="C1185" s="3"/>
      <c r="D1185" s="3" t="s">
        <v>9</v>
      </c>
      <c r="E1185" s="3" t="str">
        <f>IF(C1185&lt;&gt;"",INDEX(ΣυνδΑθρ!$I$2:$I$96,MATCH(C1185,ΣυνδΑθρ!$A$2:$A$100,0),1),IF(D1185&lt;&gt;"",INDEX(Υλικά!$D$3:$D$140,MATCH(D1185,Υλικά!$B$3:$B$140,0),1),""))</f>
        <v>gr</v>
      </c>
      <c r="F1185" s="10">
        <f>IF(C1185&lt;&gt;"",MATCH($C1185,ΣυνδΑθρ!$A$2:$A$100,0),IF(D1185&lt;&gt;"",MATCH($D1185,Υλικά!$B$3:$B$130,0),0))</f>
        <v>4</v>
      </c>
      <c r="G1185" s="3">
        <v>50</v>
      </c>
      <c r="H1185" s="16">
        <f>IF($C1185&lt;&gt;"",$G1185*INDEX(ΣυνδΑθρ!$B$2:$B$96,$F1185,1)/INDEX(ΣυνδΑθρ!$J$2:$J$96,$F1185,1),IF($D1185&lt;&gt;"",$G1185*INDEX(Υλικά!$G$3:$G$130,$F1185,1)/INDEX(Υλικά!$E$3:$E$130,$F1185,1),0))</f>
        <v>3.55</v>
      </c>
      <c r="I1185" s="17">
        <f>IF($C1185&lt;&gt;"",$G1185*INDEX(ΣυνδΑθρ!$C$2:$C$100,$F1185,1)/INDEX(ΣυνδΑθρ!$J$2:$J$96,$F1185,1),IF($D1185&lt;&gt;"",$G1185*INDEX(Υλικά!$H$3:$H$130,$F1185,1)/INDEX(Υλικά!$E$3:$E$130,$F1185,1),0))</f>
        <v>40</v>
      </c>
      <c r="J1185" s="18">
        <f>IF($C1185&lt;&gt;"",$G1185*INDEX(ΣυνδΑθρ!$D$2:$D$96,$F1185,1)/INDEX(ΣυνδΑθρ!$J$2:$J$96,$F1185,1),IF($D1185&lt;&gt;"",$G1185*INDEX(Υλικά!$I$3:$I$130,$F1185,1)/INDEX(Υλικά!$E$3:$E$130,$F1185,1),0))</f>
        <v>0.35</v>
      </c>
      <c r="K1185" s="16">
        <f>$H1185*Ref!$B$2</f>
        <v>14.2</v>
      </c>
      <c r="L1185" s="17">
        <f>$I1185*Ref!$B$3</f>
        <v>160</v>
      </c>
      <c r="M1185" s="18">
        <f>$J1185*Ref!$B$4</f>
        <v>3.15</v>
      </c>
      <c r="N1185" s="18">
        <f>IF($C1185&lt;&gt;"",0,IF($D1185&lt;&gt;"",$G1185*INDEX(Υλικά!$J$3:$J$130,$F1185,1)/INDEX(Υλικά!$E$3:$E$130,$F1185,1),0))</f>
        <v>0</v>
      </c>
      <c r="O1185" s="19">
        <f t="shared" si="19"/>
        <v>177.35</v>
      </c>
      <c r="P1185" s="3"/>
    </row>
    <row r="1186" spans="1:16" x14ac:dyDescent="0.35">
      <c r="A1186" s="15">
        <v>44290</v>
      </c>
      <c r="B1186" s="7">
        <v>0.58333333333333337</v>
      </c>
      <c r="C1186" s="3"/>
      <c r="D1186" s="3" t="s">
        <v>133</v>
      </c>
      <c r="E1186" s="3" t="str">
        <f>IF(C1186&lt;&gt;"",INDEX(ΣυνδΑθρ!$I$2:$I$96,MATCH(C1186,ΣυνδΑθρ!$A$2:$A$100,0),1),IF(D1186&lt;&gt;"",INDEX(Υλικά!$D$3:$D$140,MATCH(D1186,Υλικά!$B$3:$B$140,0),1),""))</f>
        <v>gr</v>
      </c>
      <c r="F1186" s="10">
        <f>IF(C1186&lt;&gt;"",MATCH($C1186,ΣυνδΑθρ!$A$2:$A$100,0),IF(D1186&lt;&gt;"",MATCH($D1186,Υλικά!$B$3:$B$130,0),0))</f>
        <v>52</v>
      </c>
      <c r="G1186" s="3">
        <v>25</v>
      </c>
      <c r="H1186" s="16">
        <f>IF($C1186&lt;&gt;"",$G1186*INDEX(ΣυνδΑθρ!$B$2:$B$96,$F1186,1)/INDEX(ΣυνδΑθρ!$J$2:$J$96,$F1186,1),IF($D1186&lt;&gt;"",$G1186*INDEX(Υλικά!$G$3:$G$130,$F1186,1)/INDEX(Υλικά!$E$3:$E$130,$F1186,1),0))</f>
        <v>1.1000000000000001</v>
      </c>
      <c r="I1186" s="17">
        <f>IF($C1186&lt;&gt;"",$G1186*INDEX(ΣυνδΑθρ!$C$2:$C$100,$F1186,1)/INDEX(ΣυνδΑθρ!$J$2:$J$96,$F1186,1),IF($D1186&lt;&gt;"",$G1186*INDEX(Υλικά!$H$3:$H$130,$F1186,1)/INDEX(Υλικά!$E$3:$E$130,$F1186,1),0))</f>
        <v>13.625</v>
      </c>
      <c r="J1186" s="18">
        <f>IF($C1186&lt;&gt;"",$G1186*INDEX(ΣυνδΑθρ!$D$2:$D$96,$F1186,1)/INDEX(ΣυνδΑθρ!$J$2:$J$96,$F1186,1),IF($D1186&lt;&gt;"",$G1186*INDEX(Υλικά!$I$3:$I$130,$F1186,1)/INDEX(Υλικά!$E$3:$E$130,$F1186,1),0))</f>
        <v>7.625</v>
      </c>
      <c r="K1186" s="16">
        <f>$H1186*Ref!$B$2</f>
        <v>4.4000000000000004</v>
      </c>
      <c r="L1186" s="17">
        <f>$I1186*Ref!$B$3</f>
        <v>54.5</v>
      </c>
      <c r="M1186" s="18">
        <f>$J1186*Ref!$B$4</f>
        <v>68.625</v>
      </c>
      <c r="N1186" s="18">
        <f>IF($C1186&lt;&gt;"",0,IF($D1186&lt;&gt;"",$G1186*INDEX(Υλικά!$J$3:$J$130,$F1186,1)/INDEX(Υλικά!$E$3:$E$130,$F1186,1),0))</f>
        <v>0</v>
      </c>
      <c r="O1186" s="19">
        <f t="shared" si="19"/>
        <v>127.52500000000001</v>
      </c>
      <c r="P1186" s="3"/>
    </row>
    <row r="1187" spans="1:16" x14ac:dyDescent="0.35">
      <c r="A1187" s="15">
        <v>44290</v>
      </c>
      <c r="B1187" s="7">
        <v>0.58333333333333337</v>
      </c>
      <c r="C1187" s="3" t="s">
        <v>228</v>
      </c>
      <c r="D1187" s="3"/>
      <c r="E1187" s="3" t="str">
        <f>IF(C1187&lt;&gt;"",INDEX(ΣυνδΑθρ!$I$2:$I$96,MATCH(C1187,ΣυνδΑθρ!$A$2:$A$100,0),1),IF(D1187&lt;&gt;"",INDEX(Υλικά!$D$3:$D$140,MATCH(D1187,Υλικά!$B$3:$B$140,0),1),""))</f>
        <v>gr</v>
      </c>
      <c r="F1187" s="10">
        <f>IF(C1187&lt;&gt;"",MATCH($C1187,ΣυνδΑθρ!$A$2:$A$100,0),IF(D1187&lt;&gt;"",MATCH($D1187,Υλικά!$B$3:$B$130,0),0))</f>
        <v>39</v>
      </c>
      <c r="G1187" s="3">
        <v>100</v>
      </c>
      <c r="H1187" s="16">
        <f>IF($C1187&lt;&gt;"",$G1187*INDEX(ΣυνδΑθρ!$B$2:$B$96,$F1187,1)/INDEX(ΣυνδΑθρ!$J$2:$J$96,$F1187,1),IF($D1187&lt;&gt;"",$G1187*INDEX(Υλικά!$G$3:$G$130,$F1187,1)/INDEX(Υλικά!$E$3:$E$130,$F1187,1),0))</f>
        <v>0.77900000000000003</v>
      </c>
      <c r="I1187" s="17">
        <f>IF($C1187&lt;&gt;"",$G1187*INDEX(ΣυνδΑθρ!$C$2:$C$100,$F1187,1)/INDEX(ΣυνδΑθρ!$J$2:$J$96,$F1187,1),IF($D1187&lt;&gt;"",$G1187*INDEX(Υλικά!$H$3:$H$130,$F1187,1)/INDEX(Υλικά!$E$3:$E$130,$F1187,1),0))</f>
        <v>4.5194999999999999</v>
      </c>
      <c r="J1187" s="18">
        <f>IF($C1187&lt;&gt;"",$G1187*INDEX(ΣυνδΑθρ!$D$2:$D$96,$F1187,1)/INDEX(ΣυνδΑθρ!$J$2:$J$96,$F1187,1),IF($D1187&lt;&gt;"",$G1187*INDEX(Υλικά!$I$3:$I$130,$F1187,1)/INDEX(Υλικά!$E$3:$E$130,$F1187,1),0))</f>
        <v>3.8769999999999993</v>
      </c>
      <c r="K1187" s="16">
        <f>$H1187*Ref!$B$2</f>
        <v>3.1160000000000001</v>
      </c>
      <c r="L1187" s="17">
        <f>$I1187*Ref!$B$3</f>
        <v>18.077999999999999</v>
      </c>
      <c r="M1187" s="18">
        <f>$J1187*Ref!$B$4</f>
        <v>34.892999999999994</v>
      </c>
      <c r="N1187" s="18">
        <f>IF($C1187&lt;&gt;"",0,IF($D1187&lt;&gt;"",$G1187*INDEX(Υλικά!$J$3:$J$130,$F1187,1)/INDEX(Υλικά!$E$3:$E$130,$F1187,1),0))</f>
        <v>0</v>
      </c>
      <c r="O1187" s="19">
        <f t="shared" si="19"/>
        <v>56.086999999999989</v>
      </c>
      <c r="P1187" s="3"/>
    </row>
    <row r="1188" spans="1:16" x14ac:dyDescent="0.35">
      <c r="A1188" s="15">
        <v>44290</v>
      </c>
      <c r="B1188" s="7">
        <v>0.89583333333333337</v>
      </c>
      <c r="C1188" s="3"/>
      <c r="D1188" s="3" t="s">
        <v>9</v>
      </c>
      <c r="E1188" s="3" t="str">
        <f>IF(C1188&lt;&gt;"",INDEX(ΣυνδΑθρ!$I$2:$I$96,MATCH(C1188,ΣυνδΑθρ!$A$2:$A$100,0),1),IF(D1188&lt;&gt;"",INDEX(Υλικά!$D$3:$D$140,MATCH(D1188,Υλικά!$B$3:$B$140,0),1),""))</f>
        <v>gr</v>
      </c>
      <c r="F1188" s="10">
        <f>IF(C1188&lt;&gt;"",MATCH($C1188,ΣυνδΑθρ!$A$2:$A$100,0),IF(D1188&lt;&gt;"",MATCH($D1188,Υλικά!$B$3:$B$130,0),0))</f>
        <v>4</v>
      </c>
      <c r="G1188" s="3">
        <v>40</v>
      </c>
      <c r="H1188" s="16">
        <f>IF($C1188&lt;&gt;"",$G1188*INDEX(ΣυνδΑθρ!$B$2:$B$96,$F1188,1)/INDEX(ΣυνδΑθρ!$J$2:$J$96,$F1188,1),IF($D1188&lt;&gt;"",$G1188*INDEX(Υλικά!$G$3:$G$130,$F1188,1)/INDEX(Υλικά!$E$3:$E$130,$F1188,1),0))</f>
        <v>2.84</v>
      </c>
      <c r="I1188" s="17">
        <f>IF($C1188&lt;&gt;"",$G1188*INDEX(ΣυνδΑθρ!$C$2:$C$100,$F1188,1)/INDEX(ΣυνδΑθρ!$J$2:$J$96,$F1188,1),IF($D1188&lt;&gt;"",$G1188*INDEX(Υλικά!$H$3:$H$130,$F1188,1)/INDEX(Υλικά!$E$3:$E$130,$F1188,1),0))</f>
        <v>32</v>
      </c>
      <c r="J1188" s="18">
        <f>IF($C1188&lt;&gt;"",$G1188*INDEX(ΣυνδΑθρ!$D$2:$D$96,$F1188,1)/INDEX(ΣυνδΑθρ!$J$2:$J$96,$F1188,1),IF($D1188&lt;&gt;"",$G1188*INDEX(Υλικά!$I$3:$I$130,$F1188,1)/INDEX(Υλικά!$E$3:$E$130,$F1188,1),0))</f>
        <v>0.28000000000000003</v>
      </c>
      <c r="K1188" s="16">
        <f>$H1188*Ref!$B$2</f>
        <v>11.36</v>
      </c>
      <c r="L1188" s="17">
        <f>$I1188*Ref!$B$3</f>
        <v>128</v>
      </c>
      <c r="M1188" s="18">
        <f>$J1188*Ref!$B$4</f>
        <v>2.5200000000000005</v>
      </c>
      <c r="N1188" s="18">
        <f>IF($C1188&lt;&gt;"",0,IF($D1188&lt;&gt;"",$G1188*INDEX(Υλικά!$J$3:$J$130,$F1188,1)/INDEX(Υλικά!$E$3:$E$130,$F1188,1),0))</f>
        <v>0</v>
      </c>
      <c r="O1188" s="19">
        <f t="shared" si="19"/>
        <v>141.88000000000002</v>
      </c>
      <c r="P1188" s="3"/>
    </row>
    <row r="1189" spans="1:16" x14ac:dyDescent="0.35">
      <c r="A1189" s="15">
        <v>44290</v>
      </c>
      <c r="B1189" s="7">
        <v>0.89583333333333337</v>
      </c>
      <c r="C1189" s="3"/>
      <c r="D1189" s="3" t="s">
        <v>32</v>
      </c>
      <c r="E1189" s="3" t="str">
        <f>IF(C1189&lt;&gt;"",INDEX(ΣυνδΑθρ!$I$2:$I$96,MATCH(C1189,ΣυνδΑθρ!$A$2:$A$100,0),1),IF(D1189&lt;&gt;"",INDEX(Υλικά!$D$3:$D$140,MATCH(D1189,Υλικά!$B$3:$B$140,0),1),""))</f>
        <v>gr</v>
      </c>
      <c r="F1189" s="10">
        <f>IF(C1189&lt;&gt;"",MATCH($C1189,ΣυνδΑθρ!$A$2:$A$100,0),IF(D1189&lt;&gt;"",MATCH($D1189,Υλικά!$B$3:$B$130,0),0))</f>
        <v>14</v>
      </c>
      <c r="G1189" s="3">
        <v>200</v>
      </c>
      <c r="H1189" s="16">
        <f>IF($C1189&lt;&gt;"",$G1189*INDEX(ΣυνδΑθρ!$B$2:$B$96,$F1189,1)/INDEX(ΣυνδΑθρ!$J$2:$J$96,$F1189,1),IF($D1189&lt;&gt;"",$G1189*INDEX(Υλικά!$G$3:$G$130,$F1189,1)/INDEX(Υλικά!$E$3:$E$130,$F1189,1),0))</f>
        <v>16</v>
      </c>
      <c r="I1189" s="17">
        <f>IF($C1189&lt;&gt;"",$G1189*INDEX(ΣυνδΑθρ!$C$2:$C$100,$F1189,1)/INDEX(ΣυνδΑθρ!$J$2:$J$96,$F1189,1),IF($D1189&lt;&gt;"",$G1189*INDEX(Υλικά!$H$3:$H$130,$F1189,1)/INDEX(Υλικά!$E$3:$E$130,$F1189,1),0))</f>
        <v>8</v>
      </c>
      <c r="J1189" s="18">
        <f>IF($C1189&lt;&gt;"",$G1189*INDEX(ΣυνδΑθρ!$D$2:$D$96,$F1189,1)/INDEX(ΣυνδΑθρ!$J$2:$J$96,$F1189,1),IF($D1189&lt;&gt;"",$G1189*INDEX(Υλικά!$I$3:$I$130,$F1189,1)/INDEX(Υλικά!$E$3:$E$130,$F1189,1),0))</f>
        <v>4</v>
      </c>
      <c r="K1189" s="16">
        <f>$H1189*Ref!$B$2</f>
        <v>64</v>
      </c>
      <c r="L1189" s="17">
        <f>$I1189*Ref!$B$3</f>
        <v>32</v>
      </c>
      <c r="M1189" s="18">
        <f>$J1189*Ref!$B$4</f>
        <v>36</v>
      </c>
      <c r="N1189" s="18">
        <f>IF($C1189&lt;&gt;"",0,IF($D1189&lt;&gt;"",$G1189*INDEX(Υλικά!$J$3:$J$130,$F1189,1)/INDEX(Υλικά!$E$3:$E$130,$F1189,1),0))</f>
        <v>0</v>
      </c>
      <c r="O1189" s="19">
        <f t="shared" si="19"/>
        <v>132</v>
      </c>
      <c r="P1189" s="3"/>
    </row>
    <row r="1190" spans="1:16" x14ac:dyDescent="0.35">
      <c r="A1190" s="15">
        <v>44291</v>
      </c>
      <c r="B1190" s="7">
        <v>0.375</v>
      </c>
      <c r="C1190" s="3" t="s">
        <v>166</v>
      </c>
      <c r="D1190" s="3"/>
      <c r="E1190" s="3" t="str">
        <f>IF(C1190&lt;&gt;"",INDEX(ΣυνδΑθρ!$I$2:$I$96,MATCH(C1190,ΣυνδΑθρ!$A$2:$A$100,0),1),IF(D1190&lt;&gt;"",INDEX(Υλικά!$D$3:$D$140,MATCH(D1190,Υλικά!$B$3:$B$140,0),1),""))</f>
        <v>gr</v>
      </c>
      <c r="F1190" s="10">
        <f>IF(C1190&lt;&gt;"",MATCH($C1190,ΣυνδΑθρ!$A$2:$A$100,0),IF(D1190&lt;&gt;"",MATCH($D1190,Υλικά!$B$3:$B$130,0),0))</f>
        <v>19</v>
      </c>
      <c r="G1190" s="3">
        <v>90</v>
      </c>
      <c r="H1190" s="16">
        <f>IF($C1190&lt;&gt;"",$G1190*INDEX(ΣυνδΑθρ!$B$2:$B$96,$F1190,1)/INDEX(ΣυνδΑθρ!$J$2:$J$96,$F1190,1),IF($D1190&lt;&gt;"",$G1190*INDEX(Υλικά!$G$3:$G$130,$F1190,1)/INDEX(Υλικά!$E$3:$E$130,$F1190,1),0))</f>
        <v>6.5764285714285711</v>
      </c>
      <c r="I1190" s="17">
        <f>IF($C1190&lt;&gt;"",$G1190*INDEX(ΣυνδΑθρ!$C$2:$C$100,$F1190,1)/INDEX(ΣυνδΑθρ!$J$2:$J$96,$F1190,1),IF($D1190&lt;&gt;"",$G1190*INDEX(Υλικά!$H$3:$H$130,$F1190,1)/INDEX(Υλικά!$E$3:$E$130,$F1190,1),0))</f>
        <v>41.849999999999994</v>
      </c>
      <c r="J1190" s="18">
        <f>IF($C1190&lt;&gt;"",$G1190*INDEX(ΣυνδΑθρ!$D$2:$D$96,$F1190,1)/INDEX(ΣυνδΑθρ!$J$2:$J$96,$F1190,1),IF($D1190&lt;&gt;"",$G1190*INDEX(Υλικά!$I$3:$I$130,$F1190,1)/INDEX(Υλικά!$E$3:$E$130,$F1190,1),0))</f>
        <v>0.75214285714285722</v>
      </c>
      <c r="K1190" s="16">
        <f>$H1190*Ref!$B$2</f>
        <v>26.305714285714284</v>
      </c>
      <c r="L1190" s="17">
        <f>$I1190*Ref!$B$3</f>
        <v>167.39999999999998</v>
      </c>
      <c r="M1190" s="18">
        <f>$J1190*Ref!$B$4</f>
        <v>6.769285714285715</v>
      </c>
      <c r="N1190" s="18">
        <f>IF($C1190&lt;&gt;"",0,IF($D1190&lt;&gt;"",$G1190*INDEX(Υλικά!$J$3:$J$130,$F1190,1)/INDEX(Υλικά!$E$3:$E$130,$F1190,1),0))</f>
        <v>0</v>
      </c>
      <c r="O1190" s="19">
        <f t="shared" si="19"/>
        <v>200.47499999999997</v>
      </c>
      <c r="P1190" s="3"/>
    </row>
    <row r="1191" spans="1:16" x14ac:dyDescent="0.35">
      <c r="A1191" s="15">
        <v>44291</v>
      </c>
      <c r="B1191" s="7">
        <v>0.375</v>
      </c>
      <c r="C1191" s="3"/>
      <c r="D1191" s="3" t="s">
        <v>58</v>
      </c>
      <c r="E1191" s="3" t="str">
        <f>IF(C1191&lt;&gt;"",INDEX(ΣυνδΑθρ!$I$2:$I$96,MATCH(C1191,ΣυνδΑθρ!$A$2:$A$100,0),1),IF(D1191&lt;&gt;"",INDEX(Υλικά!$D$3:$D$140,MATCH(D1191,Υλικά!$B$3:$B$140,0),1),""))</f>
        <v>gr</v>
      </c>
      <c r="F1191" s="10">
        <f>IF(C1191&lt;&gt;"",MATCH($C1191,ΣυνδΑθρ!$A$2:$A$100,0),IF(D1191&lt;&gt;"",MATCH($D1191,Υλικά!$B$3:$B$130,0),0))</f>
        <v>12</v>
      </c>
      <c r="G1191" s="3">
        <v>250</v>
      </c>
      <c r="H1191" s="16">
        <f>IF($C1191&lt;&gt;"",$G1191*INDEX(ΣυνδΑθρ!$B$2:$B$96,$F1191,1)/INDEX(ΣυνδΑθρ!$J$2:$J$96,$F1191,1),IF($D1191&lt;&gt;"",$G1191*INDEX(Υλικά!$G$3:$G$130,$F1191,1)/INDEX(Υλικά!$E$3:$E$130,$F1191,1),0))</f>
        <v>8.25</v>
      </c>
      <c r="I1191" s="17">
        <f>IF($C1191&lt;&gt;"",$G1191*INDEX(ΣυνδΑθρ!$C$2:$C$100,$F1191,1)/INDEX(ΣυνδΑθρ!$J$2:$J$96,$F1191,1),IF($D1191&lt;&gt;"",$G1191*INDEX(Υλικά!$H$3:$H$130,$F1191,1)/INDEX(Υλικά!$E$3:$E$130,$F1191,1),0))</f>
        <v>11.75</v>
      </c>
      <c r="J1191" s="18">
        <f>IF($C1191&lt;&gt;"",$G1191*INDEX(ΣυνδΑθρ!$D$2:$D$96,$F1191,1)/INDEX(ΣυνδΑθρ!$J$2:$J$96,$F1191,1),IF($D1191&lt;&gt;"",$G1191*INDEX(Υλικά!$I$3:$I$130,$F1191,1)/INDEX(Υλικά!$E$3:$E$130,$F1191,1),0))</f>
        <v>3.75</v>
      </c>
      <c r="K1191" s="16">
        <f>$H1191*Ref!$B$2</f>
        <v>33</v>
      </c>
      <c r="L1191" s="17">
        <f>$I1191*Ref!$B$3</f>
        <v>47</v>
      </c>
      <c r="M1191" s="18">
        <f>$J1191*Ref!$B$4</f>
        <v>33.75</v>
      </c>
      <c r="N1191" s="18">
        <f>IF($C1191&lt;&gt;"",0,IF($D1191&lt;&gt;"",$G1191*INDEX(Υλικά!$J$3:$J$130,$F1191,1)/INDEX(Υλικά!$E$3:$E$130,$F1191,1),0))</f>
        <v>0</v>
      </c>
      <c r="O1191" s="19">
        <f t="shared" si="19"/>
        <v>113.75</v>
      </c>
      <c r="P1191" s="3"/>
    </row>
    <row r="1192" spans="1:16" x14ac:dyDescent="0.35">
      <c r="A1192" s="15">
        <v>44291</v>
      </c>
      <c r="B1192" s="7">
        <v>0.375</v>
      </c>
      <c r="C1192" s="3"/>
      <c r="D1192" s="3" t="s">
        <v>229</v>
      </c>
      <c r="E1192" s="3" t="str">
        <f>IF(C1192&lt;&gt;"",INDEX(ΣυνδΑθρ!$I$2:$I$96,MATCH(C1192,ΣυνδΑθρ!$A$2:$A$100,0),1),IF(D1192&lt;&gt;"",INDEX(Υλικά!$D$3:$D$140,MATCH(D1192,Υλικά!$B$3:$B$140,0),1),""))</f>
        <v>gr</v>
      </c>
      <c r="F1192" s="10">
        <f>IF(C1192&lt;&gt;"",MATCH($C1192,ΣυνδΑθρ!$A$2:$A$100,0),IF(D1192&lt;&gt;"",MATCH($D1192,Υλικά!$B$3:$B$130,0),0))</f>
        <v>104</v>
      </c>
      <c r="G1192" s="3">
        <v>50</v>
      </c>
      <c r="H1192" s="16">
        <f>IF($C1192&lt;&gt;"",$G1192*INDEX(ΣυνδΑθρ!$B$2:$B$96,$F1192,1)/INDEX(ΣυνδΑθρ!$J$2:$J$96,$F1192,1),IF($D1192&lt;&gt;"",$G1192*INDEX(Υλικά!$G$3:$G$130,$F1192,1)/INDEX(Υλικά!$E$3:$E$130,$F1192,1),0))</f>
        <v>10.5</v>
      </c>
      <c r="I1192" s="17">
        <f>IF($C1192&lt;&gt;"",$G1192*INDEX(ΣυνδΑθρ!$C$2:$C$100,$F1192,1)/INDEX(ΣυνδΑθρ!$J$2:$J$96,$F1192,1),IF($D1192&lt;&gt;"",$G1192*INDEX(Υλικά!$H$3:$H$130,$F1192,1)/INDEX(Υλικά!$E$3:$E$130,$F1192,1),0))</f>
        <v>0.5</v>
      </c>
      <c r="J1192" s="18">
        <f>IF($C1192&lt;&gt;"",$G1192*INDEX(ΣυνδΑθρ!$D$2:$D$96,$F1192,1)/INDEX(ΣυνδΑθρ!$J$2:$J$96,$F1192,1),IF($D1192&lt;&gt;"",$G1192*INDEX(Υλικά!$I$3:$I$130,$F1192,1)/INDEX(Υλικά!$E$3:$E$130,$F1192,1),0))</f>
        <v>1</v>
      </c>
      <c r="K1192" s="16">
        <f>$H1192*Ref!$B$2</f>
        <v>42</v>
      </c>
      <c r="L1192" s="17">
        <f>$I1192*Ref!$B$3</f>
        <v>2</v>
      </c>
      <c r="M1192" s="18">
        <f>$J1192*Ref!$B$4</f>
        <v>9</v>
      </c>
      <c r="N1192" s="18">
        <f>IF($C1192&lt;&gt;"",0,IF($D1192&lt;&gt;"",$G1192*INDEX(Υλικά!$J$3:$J$130,$F1192,1)/INDEX(Υλικά!$E$3:$E$130,$F1192,1),0))</f>
        <v>0</v>
      </c>
      <c r="O1192" s="19">
        <f t="shared" si="19"/>
        <v>53</v>
      </c>
      <c r="P1192" s="3"/>
    </row>
    <row r="1193" spans="1:16" x14ac:dyDescent="0.35">
      <c r="A1193" s="15">
        <v>44291</v>
      </c>
      <c r="B1193" s="7">
        <v>0.5625</v>
      </c>
      <c r="C1193" s="3" t="s">
        <v>245</v>
      </c>
      <c r="D1193" s="3"/>
      <c r="E1193" s="3" t="str">
        <f>IF(C1193&lt;&gt;"",INDEX(ΣυνδΑθρ!$I$2:$I$96,MATCH(C1193,ΣυνδΑθρ!$A$2:$A$100,0),1),IF(D1193&lt;&gt;"",INDEX(Υλικά!$D$3:$D$140,MATCH(D1193,Υλικά!$B$3:$B$140,0),1),""))</f>
        <v>gr</v>
      </c>
      <c r="F1193" s="10">
        <f>IF(C1193&lt;&gt;"",MATCH($C1193,ΣυνδΑθρ!$A$2:$A$100,0),IF(D1193&lt;&gt;"",MATCH($D1193,Υλικά!$B$3:$B$130,0),0))</f>
        <v>44</v>
      </c>
      <c r="G1193" s="3">
        <v>300</v>
      </c>
      <c r="H1193" s="16">
        <f>IF($C1193&lt;&gt;"",$G1193*INDEX(ΣυνδΑθρ!$B$2:$B$96,$F1193,1)/INDEX(ΣυνδΑθρ!$J$2:$J$96,$F1193,1),IF($D1193&lt;&gt;"",$G1193*INDEX(Υλικά!$G$3:$G$130,$F1193,1)/INDEX(Υλικά!$E$3:$E$130,$F1193,1),0))</f>
        <v>15.824999999999999</v>
      </c>
      <c r="I1193" s="17">
        <f>IF($C1193&lt;&gt;"",$G1193*INDEX(ΣυνδΑθρ!$C$2:$C$100,$F1193,1)/INDEX(ΣυνδΑθρ!$J$2:$J$96,$F1193,1),IF($D1193&lt;&gt;"",$G1193*INDEX(Υλικά!$H$3:$H$130,$F1193,1)/INDEX(Υλικά!$E$3:$E$130,$F1193,1),0))</f>
        <v>70.545000000000002</v>
      </c>
      <c r="J1193" s="18">
        <f>IF($C1193&lt;&gt;"",$G1193*INDEX(ΣυνδΑθρ!$D$2:$D$96,$F1193,1)/INDEX(ΣυνδΑθρ!$J$2:$J$96,$F1193,1),IF($D1193&lt;&gt;"",$G1193*INDEX(Υλικά!$I$3:$I$130,$F1193,1)/INDEX(Υλικά!$E$3:$E$130,$F1193,1),0))</f>
        <v>9.3420000000000005</v>
      </c>
      <c r="K1193" s="16">
        <f>$H1193*Ref!$B$2</f>
        <v>63.3</v>
      </c>
      <c r="L1193" s="17">
        <f>$I1193*Ref!$B$3</f>
        <v>282.18</v>
      </c>
      <c r="M1193" s="18">
        <f>$J1193*Ref!$B$4</f>
        <v>84.078000000000003</v>
      </c>
      <c r="N1193" s="18">
        <f>IF($C1193&lt;&gt;"",0,IF($D1193&lt;&gt;"",$G1193*INDEX(Υλικά!$J$3:$J$130,$F1193,1)/INDEX(Υλικά!$E$3:$E$130,$F1193,1),0))</f>
        <v>0</v>
      </c>
      <c r="O1193" s="19">
        <f t="shared" si="19"/>
        <v>429.55799999999999</v>
      </c>
      <c r="P1193" s="3"/>
    </row>
    <row r="1194" spans="1:16" x14ac:dyDescent="0.35">
      <c r="A1194" s="15">
        <v>44291</v>
      </c>
      <c r="B1194" s="7">
        <v>0.5625</v>
      </c>
      <c r="C1194" s="3"/>
      <c r="D1194" s="3" t="s">
        <v>44</v>
      </c>
      <c r="E1194" s="3" t="str">
        <f>IF(C1194&lt;&gt;"",INDEX(ΣυνδΑθρ!$I$2:$I$96,MATCH(C1194,ΣυνδΑθρ!$A$2:$A$100,0),1),IF(D1194&lt;&gt;"",INDEX(Υλικά!$D$3:$D$140,MATCH(D1194,Υλικά!$B$3:$B$140,0),1),""))</f>
        <v>pc</v>
      </c>
      <c r="F1194" s="10">
        <f>IF(C1194&lt;&gt;"",MATCH($C1194,ΣυνδΑθρ!$A$2:$A$100,0),IF(D1194&lt;&gt;"",MATCH($D1194,Υλικά!$B$3:$B$130,0),0))</f>
        <v>18</v>
      </c>
      <c r="G1194" s="3">
        <v>10</v>
      </c>
      <c r="H1194" s="16">
        <f>IF($C1194&lt;&gt;"",$G1194*INDEX(ΣυνδΑθρ!$B$2:$B$96,$F1194,1)/INDEX(ΣυνδΑθρ!$J$2:$J$96,$F1194,1),IF($D1194&lt;&gt;"",$G1194*INDEX(Υλικά!$G$3:$G$130,$F1194,1)/INDEX(Υλικά!$E$3:$E$130,$F1194,1),0))</f>
        <v>0.4</v>
      </c>
      <c r="I1194" s="17">
        <f>IF($C1194&lt;&gt;"",$G1194*INDEX(ΣυνδΑθρ!$C$2:$C$100,$F1194,1)/INDEX(ΣυνδΑθρ!$J$2:$J$96,$F1194,1),IF($D1194&lt;&gt;"",$G1194*INDEX(Υλικά!$H$3:$H$130,$F1194,1)/INDEX(Υλικά!$E$3:$E$130,$F1194,1),0))</f>
        <v>2.8</v>
      </c>
      <c r="J1194" s="18">
        <f>IF($C1194&lt;&gt;"",$G1194*INDEX(ΣυνδΑθρ!$D$2:$D$96,$F1194,1)/INDEX(ΣυνδΑθρ!$J$2:$J$96,$F1194,1),IF($D1194&lt;&gt;"",$G1194*INDEX(Υλικά!$I$3:$I$130,$F1194,1)/INDEX(Υλικά!$E$3:$E$130,$F1194,1),0))</f>
        <v>4.7</v>
      </c>
      <c r="K1194" s="16">
        <f>$H1194*Ref!$B$2</f>
        <v>1.6</v>
      </c>
      <c r="L1194" s="17">
        <f>$I1194*Ref!$B$3</f>
        <v>11.2</v>
      </c>
      <c r="M1194" s="18">
        <f>$J1194*Ref!$B$4</f>
        <v>42.300000000000004</v>
      </c>
      <c r="N1194" s="18">
        <f>IF($C1194&lt;&gt;"",0,IF($D1194&lt;&gt;"",$G1194*INDEX(Υλικά!$J$3:$J$130,$F1194,1)/INDEX(Υλικά!$E$3:$E$130,$F1194,1),0))</f>
        <v>0</v>
      </c>
      <c r="O1194" s="19">
        <f t="shared" si="19"/>
        <v>55.1</v>
      </c>
      <c r="P1194" s="3"/>
    </row>
    <row r="1195" spans="1:16" x14ac:dyDescent="0.35">
      <c r="A1195" s="15">
        <v>44291</v>
      </c>
      <c r="B1195" s="7">
        <v>0.66666666666666663</v>
      </c>
      <c r="C1195" s="3" t="s">
        <v>249</v>
      </c>
      <c r="D1195" s="3"/>
      <c r="E1195" s="3" t="str">
        <f>IF(C1195&lt;&gt;"",INDEX(ΣυνδΑθρ!$I$2:$I$96,MATCH(C1195,ΣυνδΑθρ!$A$2:$A$100,0),1),IF(D1195&lt;&gt;"",INDEX(Υλικά!$D$3:$D$140,MATCH(D1195,Υλικά!$B$3:$B$140,0),1),""))</f>
        <v>pc</v>
      </c>
      <c r="F1195" s="10">
        <f>IF(C1195&lt;&gt;"",MATCH($C1195,ΣυνδΑθρ!$A$2:$A$100,0),IF(D1195&lt;&gt;"",MATCH($D1195,Υλικά!$B$3:$B$130,0),0))</f>
        <v>46</v>
      </c>
      <c r="G1195" s="3">
        <v>1</v>
      </c>
      <c r="H1195" s="16">
        <f>IF($C1195&lt;&gt;"",$G1195*INDEX(ΣυνδΑθρ!$B$2:$B$96,$F1195,1)/INDEX(ΣυνδΑθρ!$J$2:$J$96,$F1195,1),IF($D1195&lt;&gt;"",$G1195*INDEX(Υλικά!$G$3:$G$130,$F1195,1)/INDEX(Υλικά!$E$3:$E$130,$F1195,1),0))</f>
        <v>3.65</v>
      </c>
      <c r="I1195" s="17">
        <f>IF($C1195&lt;&gt;"",$G1195*INDEX(ΣυνδΑθρ!$C$2:$C$100,$F1195,1)/INDEX(ΣυνδΑθρ!$J$2:$J$96,$F1195,1),IF($D1195&lt;&gt;"",$G1195*INDEX(Υλικά!$H$3:$H$130,$F1195,1)/INDEX(Υλικά!$E$3:$E$130,$F1195,1),0))</f>
        <v>26.5</v>
      </c>
      <c r="J1195" s="18">
        <f>IF($C1195&lt;&gt;"",$G1195*INDEX(ΣυνδΑθρ!$D$2:$D$96,$F1195,1)/INDEX(ΣυνδΑθρ!$J$2:$J$96,$F1195,1),IF($D1195&lt;&gt;"",$G1195*INDEX(Υλικά!$I$3:$I$130,$F1195,1)/INDEX(Υλικά!$E$3:$E$130,$F1195,1),0))</f>
        <v>1.5833333333333333</v>
      </c>
      <c r="K1195" s="16">
        <f>$H1195*Ref!$B$2</f>
        <v>14.6</v>
      </c>
      <c r="L1195" s="17">
        <f>$I1195*Ref!$B$3</f>
        <v>106</v>
      </c>
      <c r="M1195" s="18">
        <f>$J1195*Ref!$B$4</f>
        <v>14.25</v>
      </c>
      <c r="N1195" s="18">
        <f>IF($C1195&lt;&gt;"",0,IF($D1195&lt;&gt;"",$G1195*INDEX(Υλικά!$J$3:$J$130,$F1195,1)/INDEX(Υλικά!$E$3:$E$130,$F1195,1),0))</f>
        <v>0</v>
      </c>
      <c r="O1195" s="19">
        <f t="shared" si="19"/>
        <v>134.85</v>
      </c>
      <c r="P1195" s="3"/>
    </row>
    <row r="1196" spans="1:16" x14ac:dyDescent="0.35">
      <c r="A1196" s="15">
        <v>44291</v>
      </c>
      <c r="B1196" s="7">
        <v>0.83333333333333337</v>
      </c>
      <c r="C1196" s="3"/>
      <c r="D1196" s="3" t="s">
        <v>21</v>
      </c>
      <c r="E1196" s="3" t="str">
        <f>IF(C1196&lt;&gt;"",INDEX(ΣυνδΑθρ!$I$2:$I$96,MATCH(C1196,ΣυνδΑθρ!$A$2:$A$100,0),1),IF(D1196&lt;&gt;"",INDEX(Υλικά!$D$3:$D$140,MATCH(D1196,Υλικά!$B$3:$B$140,0),1),""))</f>
        <v>pc</v>
      </c>
      <c r="F1196" s="10">
        <f>IF(C1196&lt;&gt;"",MATCH($C1196,ΣυνδΑθρ!$A$2:$A$100,0),IF(D1196&lt;&gt;"",MATCH($D1196,Υλικά!$B$3:$B$130,0),0))</f>
        <v>11</v>
      </c>
      <c r="G1196" s="3">
        <v>2</v>
      </c>
      <c r="H1196" s="16">
        <f>IF($C1196&lt;&gt;"",$G1196*INDEX(ΣυνδΑθρ!$B$2:$B$96,$F1196,1)/INDEX(ΣυνδΑθρ!$J$2:$J$96,$F1196,1),IF($D1196&lt;&gt;"",$G1196*INDEX(Υλικά!$G$3:$G$130,$F1196,1)/INDEX(Υλικά!$E$3:$E$130,$F1196,1),0))</f>
        <v>15.6</v>
      </c>
      <c r="I1196" s="17">
        <f>IF($C1196&lt;&gt;"",$G1196*INDEX(ΣυνδΑθρ!$C$2:$C$100,$F1196,1)/INDEX(ΣυνδΑθρ!$J$2:$J$96,$F1196,1),IF($D1196&lt;&gt;"",$G1196*INDEX(Υλικά!$H$3:$H$130,$F1196,1)/INDEX(Υλικά!$E$3:$E$130,$F1196,1),0))</f>
        <v>1.32</v>
      </c>
      <c r="J1196" s="18">
        <f>IF($C1196&lt;&gt;"",$G1196*INDEX(ΣυνδΑθρ!$D$2:$D$96,$F1196,1)/INDEX(ΣυνδΑθρ!$J$2:$J$96,$F1196,1),IF($D1196&lt;&gt;"",$G1196*INDEX(Υλικά!$I$3:$I$130,$F1196,1)/INDEX(Υλικά!$E$3:$E$130,$F1196,1),0))</f>
        <v>13.2</v>
      </c>
      <c r="K1196" s="16">
        <f>$H1196*Ref!$B$2</f>
        <v>62.4</v>
      </c>
      <c r="L1196" s="17">
        <f>$I1196*Ref!$B$3</f>
        <v>5.28</v>
      </c>
      <c r="M1196" s="18">
        <f>$J1196*Ref!$B$4</f>
        <v>118.8</v>
      </c>
      <c r="N1196" s="18">
        <f>IF($C1196&lt;&gt;"",0,IF($D1196&lt;&gt;"",$G1196*INDEX(Υλικά!$J$3:$J$130,$F1196,1)/INDEX(Υλικά!$E$3:$E$130,$F1196,1),0))</f>
        <v>0</v>
      </c>
      <c r="O1196" s="19">
        <f t="shared" si="19"/>
        <v>186.48</v>
      </c>
      <c r="P1196" s="3"/>
    </row>
    <row r="1197" spans="1:16" x14ac:dyDescent="0.35">
      <c r="A1197" s="15">
        <v>44291</v>
      </c>
      <c r="B1197" s="7">
        <v>0.83333333333333337</v>
      </c>
      <c r="C1197" s="3" t="s">
        <v>228</v>
      </c>
      <c r="D1197" s="3"/>
      <c r="E1197" s="3" t="str">
        <f>IF(C1197&lt;&gt;"",INDEX(ΣυνδΑθρ!$I$2:$I$96,MATCH(C1197,ΣυνδΑθρ!$A$2:$A$100,0),1),IF(D1197&lt;&gt;"",INDEX(Υλικά!$D$3:$D$140,MATCH(D1197,Υλικά!$B$3:$B$140,0),1),""))</f>
        <v>gr</v>
      </c>
      <c r="F1197" s="10">
        <f>IF(C1197&lt;&gt;"",MATCH($C1197,ΣυνδΑθρ!$A$2:$A$100,0),IF(D1197&lt;&gt;"",MATCH($D1197,Υλικά!$B$3:$B$130,0),0))</f>
        <v>39</v>
      </c>
      <c r="G1197" s="3">
        <v>200</v>
      </c>
      <c r="H1197" s="16">
        <f>IF($C1197&lt;&gt;"",$G1197*INDEX(ΣυνδΑθρ!$B$2:$B$96,$F1197,1)/INDEX(ΣυνδΑθρ!$J$2:$J$96,$F1197,1),IF($D1197&lt;&gt;"",$G1197*INDEX(Υλικά!$G$3:$G$130,$F1197,1)/INDEX(Υλικά!$E$3:$E$130,$F1197,1),0))</f>
        <v>1.5580000000000001</v>
      </c>
      <c r="I1197" s="17">
        <f>IF($C1197&lt;&gt;"",$G1197*INDEX(ΣυνδΑθρ!$C$2:$C$100,$F1197,1)/INDEX(ΣυνδΑθρ!$J$2:$J$96,$F1197,1),IF($D1197&lt;&gt;"",$G1197*INDEX(Υλικά!$H$3:$H$130,$F1197,1)/INDEX(Υλικά!$E$3:$E$130,$F1197,1),0))</f>
        <v>9.0389999999999997</v>
      </c>
      <c r="J1197" s="18">
        <f>IF($C1197&lt;&gt;"",$G1197*INDEX(ΣυνδΑθρ!$D$2:$D$96,$F1197,1)/INDEX(ΣυνδΑθρ!$J$2:$J$96,$F1197,1),IF($D1197&lt;&gt;"",$G1197*INDEX(Υλικά!$I$3:$I$130,$F1197,1)/INDEX(Υλικά!$E$3:$E$130,$F1197,1),0))</f>
        <v>7.7539999999999987</v>
      </c>
      <c r="K1197" s="16">
        <f>$H1197*Ref!$B$2</f>
        <v>6.2320000000000002</v>
      </c>
      <c r="L1197" s="17">
        <f>$I1197*Ref!$B$3</f>
        <v>36.155999999999999</v>
      </c>
      <c r="M1197" s="18">
        <f>$J1197*Ref!$B$4</f>
        <v>69.785999999999987</v>
      </c>
      <c r="N1197" s="18">
        <f>IF($C1197&lt;&gt;"",0,IF($D1197&lt;&gt;"",$G1197*INDEX(Υλικά!$J$3:$J$130,$F1197,1)/INDEX(Υλικά!$E$3:$E$130,$F1197,1),0))</f>
        <v>0</v>
      </c>
      <c r="O1197" s="19">
        <f t="shared" si="19"/>
        <v>112.17399999999998</v>
      </c>
      <c r="P1197" s="3"/>
    </row>
    <row r="1198" spans="1:16" x14ac:dyDescent="0.35">
      <c r="A1198" s="15">
        <v>44291</v>
      </c>
      <c r="B1198" s="7">
        <v>0.83333333333333304</v>
      </c>
      <c r="C1198" s="3"/>
      <c r="D1198" s="3" t="s">
        <v>229</v>
      </c>
      <c r="E1198" s="3" t="str">
        <f>IF(C1198&lt;&gt;"",INDEX(ΣυνδΑθρ!$I$2:$I$96,MATCH(C1198,ΣυνδΑθρ!$A$2:$A$100,0),1),IF(D1198&lt;&gt;"",INDEX(Υλικά!$D$3:$D$140,MATCH(D1198,Υλικά!$B$3:$B$140,0),1),""))</f>
        <v>gr</v>
      </c>
      <c r="F1198" s="10">
        <f>IF(C1198&lt;&gt;"",MATCH($C1198,ΣυνδΑθρ!$A$2:$A$100,0),IF(D1198&lt;&gt;"",MATCH($D1198,Υλικά!$B$3:$B$130,0),0))</f>
        <v>104</v>
      </c>
      <c r="G1198" s="3">
        <v>50</v>
      </c>
      <c r="H1198" s="16">
        <f>IF($C1198&lt;&gt;"",$G1198*INDEX(ΣυνδΑθρ!$B$2:$B$96,$F1198,1)/INDEX(ΣυνδΑθρ!$J$2:$J$96,$F1198,1),IF($D1198&lt;&gt;"",$G1198*INDEX(Υλικά!$G$3:$G$130,$F1198,1)/INDEX(Υλικά!$E$3:$E$130,$F1198,1),0))</f>
        <v>10.5</v>
      </c>
      <c r="I1198" s="17">
        <f>IF($C1198&lt;&gt;"",$G1198*INDEX(ΣυνδΑθρ!$C$2:$C$100,$F1198,1)/INDEX(ΣυνδΑθρ!$J$2:$J$96,$F1198,1),IF($D1198&lt;&gt;"",$G1198*INDEX(Υλικά!$H$3:$H$130,$F1198,1)/INDEX(Υλικά!$E$3:$E$130,$F1198,1),0))</f>
        <v>0.5</v>
      </c>
      <c r="J1198" s="18">
        <f>IF($C1198&lt;&gt;"",$G1198*INDEX(ΣυνδΑθρ!$D$2:$D$96,$F1198,1)/INDEX(ΣυνδΑθρ!$J$2:$J$96,$F1198,1),IF($D1198&lt;&gt;"",$G1198*INDEX(Υλικά!$I$3:$I$130,$F1198,1)/INDEX(Υλικά!$E$3:$E$130,$F1198,1),0))</f>
        <v>1</v>
      </c>
      <c r="K1198" s="16">
        <f>$H1198*Ref!$B$2</f>
        <v>42</v>
      </c>
      <c r="L1198" s="17">
        <f>$I1198*Ref!$B$3</f>
        <v>2</v>
      </c>
      <c r="M1198" s="18">
        <f>$J1198*Ref!$B$4</f>
        <v>9</v>
      </c>
      <c r="N1198" s="18">
        <f>IF($C1198&lt;&gt;"",0,IF($D1198&lt;&gt;"",$G1198*INDEX(Υλικά!$J$3:$J$130,$F1198,1)/INDEX(Υλικά!$E$3:$E$130,$F1198,1),0))</f>
        <v>0</v>
      </c>
      <c r="O1198" s="19">
        <f t="shared" si="19"/>
        <v>53</v>
      </c>
      <c r="P1198" s="3"/>
    </row>
    <row r="1199" spans="1:16" x14ac:dyDescent="0.35">
      <c r="A1199" s="15">
        <v>44291</v>
      </c>
      <c r="B1199" s="7">
        <v>0.83333333333333304</v>
      </c>
      <c r="C1199" s="3" t="s">
        <v>166</v>
      </c>
      <c r="D1199" s="3"/>
      <c r="E1199" s="3" t="str">
        <f>IF(C1199&lt;&gt;"",INDEX(ΣυνδΑθρ!$I$2:$I$96,MATCH(C1199,ΣυνδΑθρ!$A$2:$A$100,0),1),IF(D1199&lt;&gt;"",INDEX(Υλικά!$D$3:$D$140,MATCH(D1199,Υλικά!$B$3:$B$140,0),1),""))</f>
        <v>gr</v>
      </c>
      <c r="F1199" s="10">
        <f>IF(C1199&lt;&gt;"",MATCH($C1199,ΣυνδΑθρ!$A$2:$A$100,0),IF(D1199&lt;&gt;"",MATCH($D1199,Υλικά!$B$3:$B$130,0),0))</f>
        <v>19</v>
      </c>
      <c r="G1199" s="3">
        <v>80</v>
      </c>
      <c r="H1199" s="16">
        <f>IF($C1199&lt;&gt;"",$G1199*INDEX(ΣυνδΑθρ!$B$2:$B$96,$F1199,1)/INDEX(ΣυνδΑθρ!$J$2:$J$96,$F1199,1),IF($D1199&lt;&gt;"",$G1199*INDEX(Υλικά!$G$3:$G$130,$F1199,1)/INDEX(Υλικά!$E$3:$E$130,$F1199,1),0))</f>
        <v>5.8457142857142861</v>
      </c>
      <c r="I1199" s="17">
        <f>IF($C1199&lt;&gt;"",$G1199*INDEX(ΣυνδΑθρ!$C$2:$C$100,$F1199,1)/INDEX(ΣυνδΑθρ!$J$2:$J$96,$F1199,1),IF($D1199&lt;&gt;"",$G1199*INDEX(Υλικά!$H$3:$H$130,$F1199,1)/INDEX(Υλικά!$E$3:$E$130,$F1199,1),0))</f>
        <v>37.199999999999996</v>
      </c>
      <c r="J1199" s="18">
        <f>IF($C1199&lt;&gt;"",$G1199*INDEX(ΣυνδΑθρ!$D$2:$D$96,$F1199,1)/INDEX(ΣυνδΑθρ!$J$2:$J$96,$F1199,1),IF($D1199&lt;&gt;"",$G1199*INDEX(Υλικά!$I$3:$I$130,$F1199,1)/INDEX(Υλικά!$E$3:$E$130,$F1199,1),0))</f>
        <v>0.66857142857142871</v>
      </c>
      <c r="K1199" s="16">
        <f>$H1199*Ref!$B$2</f>
        <v>23.382857142857144</v>
      </c>
      <c r="L1199" s="17">
        <f>$I1199*Ref!$B$3</f>
        <v>148.79999999999998</v>
      </c>
      <c r="M1199" s="18">
        <f>$J1199*Ref!$B$4</f>
        <v>6.0171428571428587</v>
      </c>
      <c r="N1199" s="18">
        <f>IF($C1199&lt;&gt;"",0,IF($D1199&lt;&gt;"",$G1199*INDEX(Υλικά!$J$3:$J$130,$F1199,1)/INDEX(Υλικά!$E$3:$E$130,$F1199,1),0))</f>
        <v>0</v>
      </c>
      <c r="O1199" s="19">
        <f t="shared" ref="O1199:O1262" si="20">SUM(K1199:N1199)</f>
        <v>178.2</v>
      </c>
      <c r="P1199" s="3"/>
    </row>
    <row r="1200" spans="1:16" x14ac:dyDescent="0.35">
      <c r="A1200" s="15">
        <v>44291</v>
      </c>
      <c r="B1200" s="7">
        <v>0.83333333333333304</v>
      </c>
      <c r="C1200" s="3"/>
      <c r="D1200" s="3" t="s">
        <v>46</v>
      </c>
      <c r="E1200" s="3" t="str">
        <f>IF(C1200&lt;&gt;"",INDEX(ΣυνδΑθρ!$I$2:$I$96,MATCH(C1200,ΣυνδΑθρ!$A$2:$A$100,0),1),IF(D1200&lt;&gt;"",INDEX(Υλικά!$D$3:$D$140,MATCH(D1200,Υλικά!$B$3:$B$140,0),1),""))</f>
        <v>gr</v>
      </c>
      <c r="F1200" s="10">
        <f>IF(C1200&lt;&gt;"",MATCH($C1200,ΣυνδΑθρ!$A$2:$A$100,0),IF(D1200&lt;&gt;"",MATCH($D1200,Υλικά!$B$3:$B$130,0),0))</f>
        <v>19</v>
      </c>
      <c r="G1200" s="3">
        <v>30</v>
      </c>
      <c r="H1200" s="16">
        <f>IF($C1200&lt;&gt;"",$G1200*INDEX(ΣυνδΑθρ!$B$2:$B$96,$F1200,1)/INDEX(ΣυνδΑθρ!$J$2:$J$96,$F1200,1),IF($D1200&lt;&gt;"",$G1200*INDEX(Υλικά!$G$3:$G$130,$F1200,1)/INDEX(Υλικά!$E$3:$E$130,$F1200,1),0))</f>
        <v>4.26</v>
      </c>
      <c r="I1200" s="17">
        <f>IF($C1200&lt;&gt;"",$G1200*INDEX(ΣυνδΑθρ!$C$2:$C$100,$F1200,1)/INDEX(ΣυνδΑθρ!$J$2:$J$96,$F1200,1),IF($D1200&lt;&gt;"",$G1200*INDEX(Υλικά!$H$3:$H$130,$F1200,1)/INDEX(Υλικά!$E$3:$E$130,$F1200,1),0))</f>
        <v>1.2299999999999998</v>
      </c>
      <c r="J1200" s="18">
        <f>IF($C1200&lt;&gt;"",$G1200*INDEX(ΣυνδΑθρ!$D$2:$D$96,$F1200,1)/INDEX(ΣυνδΑθρ!$J$2:$J$96,$F1200,1),IF($D1200&lt;&gt;"",$G1200*INDEX(Υλικά!$I$3:$I$130,$F1200,1)/INDEX(Υλικά!$E$3:$E$130,$F1200,1),0))</f>
        <v>6.39</v>
      </c>
      <c r="K1200" s="16">
        <f>$H1200*Ref!$B$2</f>
        <v>17.04</v>
      </c>
      <c r="L1200" s="17">
        <f>$I1200*Ref!$B$3</f>
        <v>4.919999999999999</v>
      </c>
      <c r="M1200" s="18">
        <f>$J1200*Ref!$B$4</f>
        <v>57.51</v>
      </c>
      <c r="N1200" s="18">
        <f>IF($C1200&lt;&gt;"",0,IF($D1200&lt;&gt;"",$G1200*INDEX(Υλικά!$J$3:$J$130,$F1200,1)/INDEX(Υλικά!$E$3:$E$130,$F1200,1),0))</f>
        <v>0</v>
      </c>
      <c r="O1200" s="19">
        <f t="shared" si="20"/>
        <v>79.47</v>
      </c>
      <c r="P1200" s="3"/>
    </row>
    <row r="1201" spans="1:16" x14ac:dyDescent="0.35">
      <c r="A1201" s="15">
        <v>44292</v>
      </c>
      <c r="B1201" s="7">
        <v>0.36458333333333331</v>
      </c>
      <c r="C1201" s="3"/>
      <c r="D1201" s="3" t="s">
        <v>58</v>
      </c>
      <c r="E1201" s="3" t="str">
        <f>IF(C1201&lt;&gt;"",INDEX(ΣυνδΑθρ!$I$2:$I$96,MATCH(C1201,ΣυνδΑθρ!$A$2:$A$100,0),1),IF(D1201&lt;&gt;"",INDEX(Υλικά!$D$3:$D$140,MATCH(D1201,Υλικά!$B$3:$B$140,0),1),""))</f>
        <v>gr</v>
      </c>
      <c r="F1201" s="10">
        <f>IF(C1201&lt;&gt;"",MATCH($C1201,ΣυνδΑθρ!$A$2:$A$100,0),IF(D1201&lt;&gt;"",MATCH($D1201,Υλικά!$B$3:$B$130,0),0))</f>
        <v>12</v>
      </c>
      <c r="G1201" s="3">
        <v>250</v>
      </c>
      <c r="H1201" s="16">
        <f>IF($C1201&lt;&gt;"",$G1201*INDEX(ΣυνδΑθρ!$B$2:$B$96,$F1201,1)/INDEX(ΣυνδΑθρ!$J$2:$J$96,$F1201,1),IF($D1201&lt;&gt;"",$G1201*INDEX(Υλικά!$G$3:$G$130,$F1201,1)/INDEX(Υλικά!$E$3:$E$130,$F1201,1),0))</f>
        <v>8.25</v>
      </c>
      <c r="I1201" s="17">
        <f>IF($C1201&lt;&gt;"",$G1201*INDEX(ΣυνδΑθρ!$C$2:$C$100,$F1201,1)/INDEX(ΣυνδΑθρ!$J$2:$J$96,$F1201,1),IF($D1201&lt;&gt;"",$G1201*INDEX(Υλικά!$H$3:$H$130,$F1201,1)/INDEX(Υλικά!$E$3:$E$130,$F1201,1),0))</f>
        <v>11.75</v>
      </c>
      <c r="J1201" s="18">
        <f>IF($C1201&lt;&gt;"",$G1201*INDEX(ΣυνδΑθρ!$D$2:$D$96,$F1201,1)/INDEX(ΣυνδΑθρ!$J$2:$J$96,$F1201,1),IF($D1201&lt;&gt;"",$G1201*INDEX(Υλικά!$I$3:$I$130,$F1201,1)/INDEX(Υλικά!$E$3:$E$130,$F1201,1),0))</f>
        <v>3.75</v>
      </c>
      <c r="K1201" s="16">
        <f>$H1201*Ref!$B$2</f>
        <v>33</v>
      </c>
      <c r="L1201" s="17">
        <f>$I1201*Ref!$B$3</f>
        <v>47</v>
      </c>
      <c r="M1201" s="18">
        <f>$J1201*Ref!$B$4</f>
        <v>33.75</v>
      </c>
      <c r="N1201" s="18">
        <f>IF($C1201&lt;&gt;"",0,IF($D1201&lt;&gt;"",$G1201*INDEX(Υλικά!$J$3:$J$130,$F1201,1)/INDEX(Υλικά!$E$3:$E$130,$F1201,1),0))</f>
        <v>0</v>
      </c>
      <c r="O1201" s="19">
        <f t="shared" si="20"/>
        <v>113.75</v>
      </c>
      <c r="P1201" s="3"/>
    </row>
    <row r="1202" spans="1:16" x14ac:dyDescent="0.35">
      <c r="A1202" s="15">
        <v>44292</v>
      </c>
      <c r="B1202" s="7">
        <v>0.36458333333333331</v>
      </c>
      <c r="C1202" s="3" t="s">
        <v>166</v>
      </c>
      <c r="D1202" s="3"/>
      <c r="E1202" s="3" t="str">
        <f>IF(C1202&lt;&gt;"",INDEX(ΣυνδΑθρ!$I$2:$I$96,MATCH(C1202,ΣυνδΑθρ!$A$2:$A$100,0),1),IF(D1202&lt;&gt;"",INDEX(Υλικά!$D$3:$D$140,MATCH(D1202,Υλικά!$B$3:$B$140,0),1),""))</f>
        <v>gr</v>
      </c>
      <c r="F1202" s="10">
        <f>IF(C1202&lt;&gt;"",MATCH($C1202,ΣυνδΑθρ!$A$2:$A$100,0),IF(D1202&lt;&gt;"",MATCH($D1202,Υλικά!$B$3:$B$130,0),0))</f>
        <v>19</v>
      </c>
      <c r="G1202" s="3">
        <v>80</v>
      </c>
      <c r="H1202" s="16">
        <f>IF($C1202&lt;&gt;"",$G1202*INDEX(ΣυνδΑθρ!$B$2:$B$96,$F1202,1)/INDEX(ΣυνδΑθρ!$J$2:$J$96,$F1202,1),IF($D1202&lt;&gt;"",$G1202*INDEX(Υλικά!$G$3:$G$130,$F1202,1)/INDEX(Υλικά!$E$3:$E$130,$F1202,1),0))</f>
        <v>5.8457142857142861</v>
      </c>
      <c r="I1202" s="17">
        <f>IF($C1202&lt;&gt;"",$G1202*INDEX(ΣυνδΑθρ!$C$2:$C$100,$F1202,1)/INDEX(ΣυνδΑθρ!$J$2:$J$96,$F1202,1),IF($D1202&lt;&gt;"",$G1202*INDEX(Υλικά!$H$3:$H$130,$F1202,1)/INDEX(Υλικά!$E$3:$E$130,$F1202,1),0))</f>
        <v>37.199999999999996</v>
      </c>
      <c r="J1202" s="18">
        <f>IF($C1202&lt;&gt;"",$G1202*INDEX(ΣυνδΑθρ!$D$2:$D$96,$F1202,1)/INDEX(ΣυνδΑθρ!$J$2:$J$96,$F1202,1),IF($D1202&lt;&gt;"",$G1202*INDEX(Υλικά!$I$3:$I$130,$F1202,1)/INDEX(Υλικά!$E$3:$E$130,$F1202,1),0))</f>
        <v>0.66857142857142871</v>
      </c>
      <c r="K1202" s="16">
        <f>$H1202*Ref!$B$2</f>
        <v>23.382857142857144</v>
      </c>
      <c r="L1202" s="17">
        <f>$I1202*Ref!$B$3</f>
        <v>148.79999999999998</v>
      </c>
      <c r="M1202" s="18">
        <f>$J1202*Ref!$B$4</f>
        <v>6.0171428571428587</v>
      </c>
      <c r="N1202" s="18">
        <f>IF($C1202&lt;&gt;"",0,IF($D1202&lt;&gt;"",$G1202*INDEX(Υλικά!$J$3:$J$130,$F1202,1)/INDEX(Υλικά!$E$3:$E$130,$F1202,1),0))</f>
        <v>0</v>
      </c>
      <c r="O1202" s="19">
        <f t="shared" si="20"/>
        <v>178.2</v>
      </c>
      <c r="P1202" s="3"/>
    </row>
    <row r="1203" spans="1:16" x14ac:dyDescent="0.35">
      <c r="A1203" s="15">
        <v>44292</v>
      </c>
      <c r="B1203" s="7">
        <v>0.36458333333333331</v>
      </c>
      <c r="C1203" s="3"/>
      <c r="D1203" s="3" t="s">
        <v>229</v>
      </c>
      <c r="E1203" s="3" t="str">
        <f>IF(C1203&lt;&gt;"",INDEX(ΣυνδΑθρ!$I$2:$I$96,MATCH(C1203,ΣυνδΑθρ!$A$2:$A$100,0),1),IF(D1203&lt;&gt;"",INDEX(Υλικά!$D$3:$D$140,MATCH(D1203,Υλικά!$B$3:$B$140,0),1),""))</f>
        <v>gr</v>
      </c>
      <c r="F1203" s="10">
        <f>IF(C1203&lt;&gt;"",MATCH($C1203,ΣυνδΑθρ!$A$2:$A$100,0),IF(D1203&lt;&gt;"",MATCH($D1203,Υλικά!$B$3:$B$130,0),0))</f>
        <v>104</v>
      </c>
      <c r="G1203" s="3">
        <v>70</v>
      </c>
      <c r="H1203" s="16">
        <f>IF($C1203&lt;&gt;"",$G1203*INDEX(ΣυνδΑθρ!$B$2:$B$96,$F1203,1)/INDEX(ΣυνδΑθρ!$J$2:$J$96,$F1203,1),IF($D1203&lt;&gt;"",$G1203*INDEX(Υλικά!$G$3:$G$130,$F1203,1)/INDEX(Υλικά!$E$3:$E$130,$F1203,1),0))</f>
        <v>14.7</v>
      </c>
      <c r="I1203" s="17">
        <f>IF($C1203&lt;&gt;"",$G1203*INDEX(ΣυνδΑθρ!$C$2:$C$100,$F1203,1)/INDEX(ΣυνδΑθρ!$J$2:$J$96,$F1203,1),IF($D1203&lt;&gt;"",$G1203*INDEX(Υλικά!$H$3:$H$130,$F1203,1)/INDEX(Υλικά!$E$3:$E$130,$F1203,1),0))</f>
        <v>0.7</v>
      </c>
      <c r="J1203" s="18">
        <f>IF($C1203&lt;&gt;"",$G1203*INDEX(ΣυνδΑθρ!$D$2:$D$96,$F1203,1)/INDEX(ΣυνδΑθρ!$J$2:$J$96,$F1203,1),IF($D1203&lt;&gt;"",$G1203*INDEX(Υλικά!$I$3:$I$130,$F1203,1)/INDEX(Υλικά!$E$3:$E$130,$F1203,1),0))</f>
        <v>1.4</v>
      </c>
      <c r="K1203" s="16">
        <f>$H1203*Ref!$B$2</f>
        <v>58.8</v>
      </c>
      <c r="L1203" s="17">
        <f>$I1203*Ref!$B$3</f>
        <v>2.8</v>
      </c>
      <c r="M1203" s="18">
        <f>$J1203*Ref!$B$4</f>
        <v>12.6</v>
      </c>
      <c r="N1203" s="18">
        <f>IF($C1203&lt;&gt;"",0,IF($D1203&lt;&gt;"",$G1203*INDEX(Υλικά!$J$3:$J$130,$F1203,1)/INDEX(Υλικά!$E$3:$E$130,$F1203,1),0))</f>
        <v>0</v>
      </c>
      <c r="O1203" s="19">
        <f t="shared" si="20"/>
        <v>74.199999999999989</v>
      </c>
      <c r="P1203" s="3"/>
    </row>
    <row r="1204" spans="1:16" x14ac:dyDescent="0.35">
      <c r="A1204" s="15">
        <v>44292</v>
      </c>
      <c r="B1204" s="7">
        <v>0.5625</v>
      </c>
      <c r="C1204" s="3" t="s">
        <v>246</v>
      </c>
      <c r="D1204" s="3"/>
      <c r="E1204" s="3" t="str">
        <f>IF(C1204&lt;&gt;"",INDEX(ΣυνδΑθρ!$I$2:$I$96,MATCH(C1204,ΣυνδΑθρ!$A$2:$A$100,0),1),IF(D1204&lt;&gt;"",INDEX(Υλικά!$D$3:$D$140,MATCH(D1204,Υλικά!$B$3:$B$140,0),1),""))</f>
        <v>gr</v>
      </c>
      <c r="F1204" s="10">
        <f>IF(C1204&lt;&gt;"",MATCH($C1204,ΣυνδΑθρ!$A$2:$A$100,0),IF(D1204&lt;&gt;"",MATCH($D1204,Υλικά!$B$3:$B$130,0),0))</f>
        <v>45</v>
      </c>
      <c r="G1204" s="3">
        <v>0.8</v>
      </c>
      <c r="H1204" s="16">
        <f>IF($C1204&lt;&gt;"",$G1204*INDEX(ΣυνδΑθρ!$B$2:$B$96,$F1204,1)/INDEX(ΣυνδΑθρ!$J$2:$J$96,$F1204,1),IF($D1204&lt;&gt;"",$G1204*INDEX(Υλικά!$G$3:$G$130,$F1204,1)/INDEX(Υλικά!$E$3:$E$130,$F1204,1),0))</f>
        <v>37.978666666666669</v>
      </c>
      <c r="I1204" s="17">
        <f>IF($C1204&lt;&gt;"",$G1204*INDEX(ΣυνδΑθρ!$C$2:$C$100,$F1204,1)/INDEX(ΣυνδΑθρ!$J$2:$J$96,$F1204,1),IF($D1204&lt;&gt;"",$G1204*INDEX(Υλικά!$H$3:$H$130,$F1204,1)/INDEX(Υλικά!$E$3:$E$130,$F1204,1),0))</f>
        <v>17.768000000000001</v>
      </c>
      <c r="J1204" s="18">
        <f>IF($C1204&lt;&gt;"",$G1204*INDEX(ΣυνδΑθρ!$D$2:$D$96,$F1204,1)/INDEX(ΣυνδΑθρ!$J$2:$J$96,$F1204,1),IF($D1204&lt;&gt;"",$G1204*INDEX(Υλικά!$I$3:$I$130,$F1204,1)/INDEX(Υλικά!$E$3:$E$130,$F1204,1),0))</f>
        <v>15.948444444444448</v>
      </c>
      <c r="K1204" s="16">
        <f>$H1204*Ref!$B$2</f>
        <v>151.91466666666668</v>
      </c>
      <c r="L1204" s="17">
        <f>$I1204*Ref!$B$3</f>
        <v>71.072000000000003</v>
      </c>
      <c r="M1204" s="18">
        <f>$J1204*Ref!$B$4</f>
        <v>143.53600000000003</v>
      </c>
      <c r="N1204" s="18">
        <f>IF($C1204&lt;&gt;"",0,IF($D1204&lt;&gt;"",$G1204*INDEX(Υλικά!$J$3:$J$130,$F1204,1)/INDEX(Υλικά!$E$3:$E$130,$F1204,1),0))</f>
        <v>0</v>
      </c>
      <c r="O1204" s="19">
        <f t="shared" si="20"/>
        <v>366.52266666666674</v>
      </c>
      <c r="P1204" s="3"/>
    </row>
    <row r="1205" spans="1:16" x14ac:dyDescent="0.35">
      <c r="A1205" s="15">
        <v>44292</v>
      </c>
      <c r="B1205" s="7">
        <v>0.5625</v>
      </c>
      <c r="C1205" s="3"/>
      <c r="D1205" s="3" t="s">
        <v>9</v>
      </c>
      <c r="E1205" s="3" t="str">
        <f>IF(C1205&lt;&gt;"",INDEX(ΣυνδΑθρ!$I$2:$I$96,MATCH(C1205,ΣυνδΑθρ!$A$2:$A$100,0),1),IF(D1205&lt;&gt;"",INDEX(Υλικά!$D$3:$D$140,MATCH(D1205,Υλικά!$B$3:$B$140,0),1),""))</f>
        <v>gr</v>
      </c>
      <c r="F1205" s="10">
        <f>IF(C1205&lt;&gt;"",MATCH($C1205,ΣυνδΑθρ!$A$2:$A$100,0),IF(D1205&lt;&gt;"",MATCH($D1205,Υλικά!$B$3:$B$130,0),0))</f>
        <v>4</v>
      </c>
      <c r="G1205" s="3">
        <v>40</v>
      </c>
      <c r="H1205" s="16">
        <f>IF($C1205&lt;&gt;"",$G1205*INDEX(ΣυνδΑθρ!$B$2:$B$96,$F1205,1)/INDEX(ΣυνδΑθρ!$J$2:$J$96,$F1205,1),IF($D1205&lt;&gt;"",$G1205*INDEX(Υλικά!$G$3:$G$130,$F1205,1)/INDEX(Υλικά!$E$3:$E$130,$F1205,1),0))</f>
        <v>2.84</v>
      </c>
      <c r="I1205" s="17">
        <f>IF($C1205&lt;&gt;"",$G1205*INDEX(ΣυνδΑθρ!$C$2:$C$100,$F1205,1)/INDEX(ΣυνδΑθρ!$J$2:$J$96,$F1205,1),IF($D1205&lt;&gt;"",$G1205*INDEX(Υλικά!$H$3:$H$130,$F1205,1)/INDEX(Υλικά!$E$3:$E$130,$F1205,1),0))</f>
        <v>32</v>
      </c>
      <c r="J1205" s="18">
        <f>IF($C1205&lt;&gt;"",$G1205*INDEX(ΣυνδΑθρ!$D$2:$D$96,$F1205,1)/INDEX(ΣυνδΑθρ!$J$2:$J$96,$F1205,1),IF($D1205&lt;&gt;"",$G1205*INDEX(Υλικά!$I$3:$I$130,$F1205,1)/INDEX(Υλικά!$E$3:$E$130,$F1205,1),0))</f>
        <v>0.28000000000000003</v>
      </c>
      <c r="K1205" s="16">
        <f>$H1205*Ref!$B$2</f>
        <v>11.36</v>
      </c>
      <c r="L1205" s="17">
        <f>$I1205*Ref!$B$3</f>
        <v>128</v>
      </c>
      <c r="M1205" s="18">
        <f>$J1205*Ref!$B$4</f>
        <v>2.5200000000000005</v>
      </c>
      <c r="N1205" s="18">
        <f>IF($C1205&lt;&gt;"",0,IF($D1205&lt;&gt;"",$G1205*INDEX(Υλικά!$J$3:$J$130,$F1205,1)/INDEX(Υλικά!$E$3:$E$130,$F1205,1),0))</f>
        <v>0</v>
      </c>
      <c r="O1205" s="19">
        <f t="shared" si="20"/>
        <v>141.88000000000002</v>
      </c>
      <c r="P1205" s="3"/>
    </row>
    <row r="1206" spans="1:16" x14ac:dyDescent="0.35">
      <c r="A1206" s="15">
        <v>44292</v>
      </c>
      <c r="B1206" s="7">
        <v>0.64583333333333337</v>
      </c>
      <c r="C1206" s="3" t="s">
        <v>249</v>
      </c>
      <c r="D1206" s="3"/>
      <c r="E1206" s="3" t="str">
        <f>IF(C1206&lt;&gt;"",INDEX(ΣυνδΑθρ!$I$2:$I$96,MATCH(C1206,ΣυνδΑθρ!$A$2:$A$100,0),1),IF(D1206&lt;&gt;"",INDEX(Υλικά!$D$3:$D$140,MATCH(D1206,Υλικά!$B$3:$B$140,0),1),""))</f>
        <v>pc</v>
      </c>
      <c r="F1206" s="10">
        <f>IF(C1206&lt;&gt;"",MATCH($C1206,ΣυνδΑθρ!$A$2:$A$100,0),IF(D1206&lt;&gt;"",MATCH($D1206,Υλικά!$B$3:$B$130,0),0))</f>
        <v>46</v>
      </c>
      <c r="G1206" s="3">
        <v>1</v>
      </c>
      <c r="H1206" s="16">
        <f>IF($C1206&lt;&gt;"",$G1206*INDEX(ΣυνδΑθρ!$B$2:$B$96,$F1206,1)/INDEX(ΣυνδΑθρ!$J$2:$J$96,$F1206,1),IF($D1206&lt;&gt;"",$G1206*INDEX(Υλικά!$G$3:$G$130,$F1206,1)/INDEX(Υλικά!$E$3:$E$130,$F1206,1),0))</f>
        <v>3.65</v>
      </c>
      <c r="I1206" s="17">
        <f>IF($C1206&lt;&gt;"",$G1206*INDEX(ΣυνδΑθρ!$C$2:$C$100,$F1206,1)/INDEX(ΣυνδΑθρ!$J$2:$J$96,$F1206,1),IF($D1206&lt;&gt;"",$G1206*INDEX(Υλικά!$H$3:$H$130,$F1206,1)/INDEX(Υλικά!$E$3:$E$130,$F1206,1),0))</f>
        <v>26.5</v>
      </c>
      <c r="J1206" s="18">
        <f>IF($C1206&lt;&gt;"",$G1206*INDEX(ΣυνδΑθρ!$D$2:$D$96,$F1206,1)/INDEX(ΣυνδΑθρ!$J$2:$J$96,$F1206,1),IF($D1206&lt;&gt;"",$G1206*INDEX(Υλικά!$I$3:$I$130,$F1206,1)/INDEX(Υλικά!$E$3:$E$130,$F1206,1),0))</f>
        <v>1.5833333333333333</v>
      </c>
      <c r="K1206" s="16">
        <f>$H1206*Ref!$B$2</f>
        <v>14.6</v>
      </c>
      <c r="L1206" s="17">
        <f>$I1206*Ref!$B$3</f>
        <v>106</v>
      </c>
      <c r="M1206" s="18">
        <f>$J1206*Ref!$B$4</f>
        <v>14.25</v>
      </c>
      <c r="N1206" s="18">
        <f>IF($C1206&lt;&gt;"",0,IF($D1206&lt;&gt;"",$G1206*INDEX(Υλικά!$J$3:$J$130,$F1206,1)/INDEX(Υλικά!$E$3:$E$130,$F1206,1),0))</f>
        <v>0</v>
      </c>
      <c r="O1206" s="19">
        <f t="shared" si="20"/>
        <v>134.85</v>
      </c>
      <c r="P1206" s="3"/>
    </row>
    <row r="1207" spans="1:16" x14ac:dyDescent="0.35">
      <c r="A1207" s="15">
        <v>44292</v>
      </c>
      <c r="B1207" s="7">
        <v>0.72916666666666663</v>
      </c>
      <c r="C1207" s="3"/>
      <c r="D1207" s="3" t="s">
        <v>155</v>
      </c>
      <c r="E1207" s="3" t="str">
        <f>IF(C1207&lt;&gt;"",INDEX(ΣυνδΑθρ!$I$2:$I$96,MATCH(C1207,ΣυνδΑθρ!$A$2:$A$100,0),1),IF(D1207&lt;&gt;"",INDEX(Υλικά!$D$3:$D$140,MATCH(D1207,Υλικά!$B$3:$B$140,0),1),""))</f>
        <v>gr</v>
      </c>
      <c r="F1207" s="10">
        <f>IF(C1207&lt;&gt;"",MATCH($C1207,ΣυνδΑθρ!$A$2:$A$100,0),IF(D1207&lt;&gt;"",MATCH($D1207,Υλικά!$B$3:$B$130,0),0))</f>
        <v>63</v>
      </c>
      <c r="G1207" s="3">
        <v>80</v>
      </c>
      <c r="H1207" s="16">
        <f>IF($C1207&lt;&gt;"",$G1207*INDEX(ΣυνδΑθρ!$B$2:$B$96,$F1207,1)/INDEX(ΣυνδΑθρ!$J$2:$J$96,$F1207,1),IF($D1207&lt;&gt;"",$G1207*INDEX(Υλικά!$G$3:$G$130,$F1207,1)/INDEX(Υλικά!$E$3:$E$130,$F1207,1),0))</f>
        <v>0.88</v>
      </c>
      <c r="I1207" s="17">
        <f>IF($C1207&lt;&gt;"",$G1207*INDEX(ΣυνδΑθρ!$C$2:$C$100,$F1207,1)/INDEX(ΣυνδΑθρ!$J$2:$J$96,$F1207,1),IF($D1207&lt;&gt;"",$G1207*INDEX(Υλικά!$H$3:$H$130,$F1207,1)/INDEX(Υλικά!$E$3:$E$130,$F1207,1),0))</f>
        <v>18.239999999999998</v>
      </c>
      <c r="J1207" s="18">
        <f>IF($C1207&lt;&gt;"",$G1207*INDEX(ΣυνδΑθρ!$D$2:$D$96,$F1207,1)/INDEX(ΣυνδΑθρ!$J$2:$J$96,$F1207,1),IF($D1207&lt;&gt;"",$G1207*INDEX(Υλικά!$I$3:$I$130,$F1207,1)/INDEX(Υλικά!$E$3:$E$130,$F1207,1),0))</f>
        <v>0.24</v>
      </c>
      <c r="K1207" s="16">
        <f>$H1207*Ref!$B$2</f>
        <v>3.52</v>
      </c>
      <c r="L1207" s="17">
        <f>$I1207*Ref!$B$3</f>
        <v>72.959999999999994</v>
      </c>
      <c r="M1207" s="18">
        <f>$J1207*Ref!$B$4</f>
        <v>2.16</v>
      </c>
      <c r="N1207" s="18">
        <f>IF($C1207&lt;&gt;"",0,IF($D1207&lt;&gt;"",$G1207*INDEX(Υλικά!$J$3:$J$130,$F1207,1)/INDEX(Υλικά!$E$3:$E$130,$F1207,1),0))</f>
        <v>0</v>
      </c>
      <c r="O1207" s="19">
        <f t="shared" si="20"/>
        <v>78.639999999999986</v>
      </c>
      <c r="P1207" s="3"/>
    </row>
    <row r="1208" spans="1:16" x14ac:dyDescent="0.35">
      <c r="A1208" s="15">
        <v>44292</v>
      </c>
      <c r="B1208" s="7">
        <v>0.76041666666666663</v>
      </c>
      <c r="C1208" s="3"/>
      <c r="D1208" s="3" t="s">
        <v>233</v>
      </c>
      <c r="E1208" s="3" t="str">
        <f>IF(C1208&lt;&gt;"",INDEX(ΣυνδΑθρ!$I$2:$I$96,MATCH(C1208,ΣυνδΑθρ!$A$2:$A$100,0),1),IF(D1208&lt;&gt;"",INDEX(Υλικά!$D$3:$D$140,MATCH(D1208,Υλικά!$B$3:$B$140,0),1),""))</f>
        <v>gr</v>
      </c>
      <c r="F1208" s="10">
        <f>IF(C1208&lt;&gt;"",MATCH($C1208,ΣυνδΑθρ!$A$2:$A$100,0),IF(D1208&lt;&gt;"",MATCH($D1208,Υλικά!$B$3:$B$130,0),0))</f>
        <v>107</v>
      </c>
      <c r="G1208" s="3">
        <v>10</v>
      </c>
      <c r="H1208" s="16">
        <f>IF($C1208&lt;&gt;"",$G1208*INDEX(ΣυνδΑθρ!$B$2:$B$96,$F1208,1)/INDEX(ΣυνδΑθρ!$J$2:$J$96,$F1208,1),IF($D1208&lt;&gt;"",$G1208*INDEX(Υλικά!$G$3:$G$130,$F1208,1)/INDEX(Υλικά!$E$3:$E$130,$F1208,1),0))</f>
        <v>2.21</v>
      </c>
      <c r="I1208" s="17">
        <f>IF($C1208&lt;&gt;"",$G1208*INDEX(ΣυνδΑθρ!$C$2:$C$100,$F1208,1)/INDEX(ΣυνδΑθρ!$J$2:$J$96,$F1208,1),IF($D1208&lt;&gt;"",$G1208*INDEX(Υλικά!$H$3:$H$130,$F1208,1)/INDEX(Υλικά!$E$3:$E$130,$F1208,1),0))</f>
        <v>2</v>
      </c>
      <c r="J1208" s="18">
        <f>IF($C1208&lt;&gt;"",$G1208*INDEX(ΣυνδΑθρ!$D$2:$D$96,$F1208,1)/INDEX(ΣυνδΑθρ!$J$2:$J$96,$F1208,1),IF($D1208&lt;&gt;"",$G1208*INDEX(Υλικά!$I$3:$I$130,$F1208,1)/INDEX(Υλικά!$E$3:$E$130,$F1208,1),0))</f>
        <v>5.28</v>
      </c>
      <c r="K1208" s="16">
        <f>$H1208*Ref!$B$2</f>
        <v>8.84</v>
      </c>
      <c r="L1208" s="17">
        <f>$I1208*Ref!$B$3</f>
        <v>8</v>
      </c>
      <c r="M1208" s="18">
        <f>$J1208*Ref!$B$4</f>
        <v>47.52</v>
      </c>
      <c r="N1208" s="18">
        <f>IF($C1208&lt;&gt;"",0,IF($D1208&lt;&gt;"",$G1208*INDEX(Υλικά!$J$3:$J$130,$F1208,1)/INDEX(Υλικά!$E$3:$E$130,$F1208,1),0))</f>
        <v>0</v>
      </c>
      <c r="O1208" s="19">
        <f t="shared" si="20"/>
        <v>64.36</v>
      </c>
      <c r="P1208" s="3"/>
    </row>
    <row r="1209" spans="1:16" x14ac:dyDescent="0.35">
      <c r="A1209" s="15">
        <v>44292</v>
      </c>
      <c r="B1209" s="7">
        <v>0.85416666666666663</v>
      </c>
      <c r="C1209" s="3"/>
      <c r="D1209" s="3" t="s">
        <v>63</v>
      </c>
      <c r="E1209" s="3" t="str">
        <f>IF(C1209&lt;&gt;"",INDEX(ΣυνδΑθρ!$I$2:$I$96,MATCH(C1209,ΣυνδΑθρ!$A$2:$A$100,0),1),IF(D1209&lt;&gt;"",INDEX(Υλικά!$D$3:$D$140,MATCH(D1209,Υλικά!$B$3:$B$140,0),1),""))</f>
        <v>pc</v>
      </c>
      <c r="F1209" s="10">
        <f>IF(C1209&lt;&gt;"",MATCH($C1209,ΣυνδΑθρ!$A$2:$A$100,0),IF(D1209&lt;&gt;"",MATCH($D1209,Υλικά!$B$3:$B$130,0),0))</f>
        <v>23</v>
      </c>
      <c r="G1209" s="3">
        <v>1</v>
      </c>
      <c r="H1209" s="16">
        <f>IF($C1209&lt;&gt;"",$G1209*INDEX(ΣυνδΑθρ!$B$2:$B$96,$F1209,1)/INDEX(ΣυνδΑθρ!$J$2:$J$96,$F1209,1),IF($D1209&lt;&gt;"",$G1209*INDEX(Υλικά!$G$3:$G$130,$F1209,1)/INDEX(Υλικά!$E$3:$E$130,$F1209,1),0))</f>
        <v>47</v>
      </c>
      <c r="I1209" s="17">
        <f>IF($C1209&lt;&gt;"",$G1209*INDEX(ΣυνδΑθρ!$C$2:$C$100,$F1209,1)/INDEX(ΣυνδΑθρ!$J$2:$J$96,$F1209,1),IF($D1209&lt;&gt;"",$G1209*INDEX(Υλικά!$H$3:$H$130,$F1209,1)/INDEX(Υλικά!$E$3:$E$130,$F1209,1),0))</f>
        <v>0</v>
      </c>
      <c r="J1209" s="18">
        <f>IF($C1209&lt;&gt;"",$G1209*INDEX(ΣυνδΑθρ!$D$2:$D$96,$F1209,1)/INDEX(ΣυνδΑθρ!$J$2:$J$96,$F1209,1),IF($D1209&lt;&gt;"",$G1209*INDEX(Υλικά!$I$3:$I$130,$F1209,1)/INDEX(Υλικά!$E$3:$E$130,$F1209,1),0))</f>
        <v>1.2</v>
      </c>
      <c r="K1209" s="16">
        <f>$H1209*Ref!$B$2</f>
        <v>188</v>
      </c>
      <c r="L1209" s="17">
        <f>$I1209*Ref!$B$3</f>
        <v>0</v>
      </c>
      <c r="M1209" s="18">
        <f>$J1209*Ref!$B$4</f>
        <v>10.799999999999999</v>
      </c>
      <c r="N1209" s="18">
        <f>IF($C1209&lt;&gt;"",0,IF($D1209&lt;&gt;"",$G1209*INDEX(Υλικά!$J$3:$J$130,$F1209,1)/INDEX(Υλικά!$E$3:$E$130,$F1209,1),0))</f>
        <v>0</v>
      </c>
      <c r="O1209" s="19">
        <f t="shared" si="20"/>
        <v>198.8</v>
      </c>
      <c r="P1209" s="3"/>
    </row>
    <row r="1210" spans="1:16" x14ac:dyDescent="0.35">
      <c r="A1210" s="15">
        <v>44292</v>
      </c>
      <c r="B1210" s="7">
        <v>0.85416666666666663</v>
      </c>
      <c r="C1210" s="3" t="s">
        <v>245</v>
      </c>
      <c r="D1210" s="3"/>
      <c r="E1210" s="3" t="str">
        <f>IF(C1210&lt;&gt;"",INDEX(ΣυνδΑθρ!$I$2:$I$96,MATCH(C1210,ΣυνδΑθρ!$A$2:$A$100,0),1),IF(D1210&lt;&gt;"",INDEX(Υλικά!$D$3:$D$140,MATCH(D1210,Υλικά!$B$3:$B$140,0),1),""))</f>
        <v>gr</v>
      </c>
      <c r="F1210" s="10">
        <f>IF(C1210&lt;&gt;"",MATCH($C1210,ΣυνδΑθρ!$A$2:$A$100,0),IF(D1210&lt;&gt;"",MATCH($D1210,Υλικά!$B$3:$B$130,0),0))</f>
        <v>44</v>
      </c>
      <c r="G1210" s="3">
        <v>100</v>
      </c>
      <c r="H1210" s="16">
        <f>IF($C1210&lt;&gt;"",$G1210*INDEX(ΣυνδΑθρ!$B$2:$B$96,$F1210,1)/INDEX(ΣυνδΑθρ!$J$2:$J$96,$F1210,1),IF($D1210&lt;&gt;"",$G1210*INDEX(Υλικά!$G$3:$G$130,$F1210,1)/INDEX(Υλικά!$E$3:$E$130,$F1210,1),0))</f>
        <v>5.2750000000000004</v>
      </c>
      <c r="I1210" s="17">
        <f>IF($C1210&lt;&gt;"",$G1210*INDEX(ΣυνδΑθρ!$C$2:$C$100,$F1210,1)/INDEX(ΣυνδΑθρ!$J$2:$J$96,$F1210,1),IF($D1210&lt;&gt;"",$G1210*INDEX(Υλικά!$H$3:$H$130,$F1210,1)/INDEX(Υλικά!$E$3:$E$130,$F1210,1),0))</f>
        <v>23.514999999999997</v>
      </c>
      <c r="J1210" s="18">
        <f>IF($C1210&lt;&gt;"",$G1210*INDEX(ΣυνδΑθρ!$D$2:$D$96,$F1210,1)/INDEX(ΣυνδΑθρ!$J$2:$J$96,$F1210,1),IF($D1210&lt;&gt;"",$G1210*INDEX(Υλικά!$I$3:$I$130,$F1210,1)/INDEX(Υλικά!$E$3:$E$130,$F1210,1),0))</f>
        <v>3.1139999999999994</v>
      </c>
      <c r="K1210" s="16">
        <f>$H1210*Ref!$B$2</f>
        <v>21.1</v>
      </c>
      <c r="L1210" s="17">
        <f>$I1210*Ref!$B$3</f>
        <v>94.059999999999988</v>
      </c>
      <c r="M1210" s="18">
        <f>$J1210*Ref!$B$4</f>
        <v>28.025999999999996</v>
      </c>
      <c r="N1210" s="18">
        <f>IF($C1210&lt;&gt;"",0,IF($D1210&lt;&gt;"",$G1210*INDEX(Υλικά!$J$3:$J$130,$F1210,1)/INDEX(Υλικά!$E$3:$E$130,$F1210,1),0))</f>
        <v>0</v>
      </c>
      <c r="O1210" s="19">
        <f t="shared" si="20"/>
        <v>143.18599999999998</v>
      </c>
      <c r="P1210" s="3"/>
    </row>
    <row r="1211" spans="1:16" x14ac:dyDescent="0.35">
      <c r="A1211" s="15">
        <v>44292</v>
      </c>
      <c r="B1211" s="7">
        <v>0.95833333333333337</v>
      </c>
      <c r="C1211" s="3"/>
      <c r="D1211" s="3" t="s">
        <v>187</v>
      </c>
      <c r="E1211" s="3" t="str">
        <f>IF(C1211&lt;&gt;"",INDEX(ΣυνδΑθρ!$I$2:$I$96,MATCH(C1211,ΣυνδΑθρ!$A$2:$A$100,0),1),IF(D1211&lt;&gt;"",INDEX(Υλικά!$D$3:$D$140,MATCH(D1211,Υλικά!$B$3:$B$140,0),1),""))</f>
        <v>gr</v>
      </c>
      <c r="F1211" s="10">
        <f>IF(C1211&lt;&gt;"",MATCH($C1211,ΣυνδΑθρ!$A$2:$A$100,0),IF(D1211&lt;&gt;"",MATCH($D1211,Υλικά!$B$3:$B$130,0),0))</f>
        <v>84</v>
      </c>
      <c r="G1211" s="3">
        <v>200</v>
      </c>
      <c r="H1211" s="16">
        <f>IF($C1211&lt;&gt;"",$G1211*INDEX(ΣυνδΑθρ!$B$2:$B$96,$F1211,1)/INDEX(ΣυνδΑθρ!$J$2:$J$96,$F1211,1),IF($D1211&lt;&gt;"",$G1211*INDEX(Υλικά!$G$3:$G$130,$F1211,1)/INDEX(Υλικά!$E$3:$E$130,$F1211,1),0))</f>
        <v>1.4</v>
      </c>
      <c r="I1211" s="17">
        <f>IF($C1211&lt;&gt;"",$G1211*INDEX(ΣυνδΑθρ!$C$2:$C$100,$F1211,1)/INDEX(ΣυνδΑθρ!$J$2:$J$96,$F1211,1),IF($D1211&lt;&gt;"",$G1211*INDEX(Υλικά!$H$3:$H$130,$F1211,1)/INDEX(Υλικά!$E$3:$E$130,$F1211,1),0))</f>
        <v>24</v>
      </c>
      <c r="J1211" s="18">
        <f>IF($C1211&lt;&gt;"",$G1211*INDEX(ΣυνδΑθρ!$D$2:$D$96,$F1211,1)/INDEX(ΣυνδΑθρ!$J$2:$J$96,$F1211,1),IF($D1211&lt;&gt;"",$G1211*INDEX(Υλικά!$I$3:$I$130,$F1211,1)/INDEX(Υλικά!$E$3:$E$130,$F1211,1),0))</f>
        <v>0.4</v>
      </c>
      <c r="K1211" s="16">
        <f>$H1211*Ref!$B$2</f>
        <v>5.6</v>
      </c>
      <c r="L1211" s="17">
        <f>$I1211*Ref!$B$3</f>
        <v>96</v>
      </c>
      <c r="M1211" s="18">
        <f>$J1211*Ref!$B$4</f>
        <v>3.6</v>
      </c>
      <c r="N1211" s="18">
        <f>IF($C1211&lt;&gt;"",0,IF($D1211&lt;&gt;"",$G1211*INDEX(Υλικά!$J$3:$J$130,$F1211,1)/INDEX(Υλικά!$E$3:$E$130,$F1211,1),0))</f>
        <v>0</v>
      </c>
      <c r="O1211" s="19">
        <f t="shared" si="20"/>
        <v>105.19999999999999</v>
      </c>
      <c r="P1211" s="3"/>
    </row>
    <row r="1212" spans="1:16" x14ac:dyDescent="0.35">
      <c r="A1212" s="15">
        <v>44293</v>
      </c>
      <c r="B1212" s="7">
        <v>0.36458333333333331</v>
      </c>
      <c r="C1212" s="3" t="s">
        <v>166</v>
      </c>
      <c r="D1212" s="3"/>
      <c r="E1212" s="3" t="str">
        <f>IF(C1212&lt;&gt;"",INDEX(ΣυνδΑθρ!$I$2:$I$96,MATCH(C1212,ΣυνδΑθρ!$A$2:$A$100,0),1),IF(D1212&lt;&gt;"",INDEX(Υλικά!$D$3:$D$140,MATCH(D1212,Υλικά!$B$3:$B$140,0),1),""))</f>
        <v>gr</v>
      </c>
      <c r="F1212" s="10">
        <f>IF(C1212&lt;&gt;"",MATCH($C1212,ΣυνδΑθρ!$A$2:$A$100,0),IF(D1212&lt;&gt;"",MATCH($D1212,Υλικά!$B$3:$B$130,0),0))</f>
        <v>19</v>
      </c>
      <c r="G1212" s="3">
        <v>80</v>
      </c>
      <c r="H1212" s="16">
        <f>IF($C1212&lt;&gt;"",$G1212*INDEX(ΣυνδΑθρ!$B$2:$B$96,$F1212,1)/INDEX(ΣυνδΑθρ!$J$2:$J$96,$F1212,1),IF($D1212&lt;&gt;"",$G1212*INDEX(Υλικά!$G$3:$G$130,$F1212,1)/INDEX(Υλικά!$E$3:$E$130,$F1212,1),0))</f>
        <v>5.8457142857142861</v>
      </c>
      <c r="I1212" s="17">
        <f>IF($C1212&lt;&gt;"",$G1212*INDEX(ΣυνδΑθρ!$C$2:$C$100,$F1212,1)/INDEX(ΣυνδΑθρ!$J$2:$J$96,$F1212,1),IF($D1212&lt;&gt;"",$G1212*INDEX(Υλικά!$H$3:$H$130,$F1212,1)/INDEX(Υλικά!$E$3:$E$130,$F1212,1),0))</f>
        <v>37.199999999999996</v>
      </c>
      <c r="J1212" s="18">
        <f>IF($C1212&lt;&gt;"",$G1212*INDEX(ΣυνδΑθρ!$D$2:$D$96,$F1212,1)/INDEX(ΣυνδΑθρ!$J$2:$J$96,$F1212,1),IF($D1212&lt;&gt;"",$G1212*INDEX(Υλικά!$I$3:$I$130,$F1212,1)/INDEX(Υλικά!$E$3:$E$130,$F1212,1),0))</f>
        <v>0.66857142857142871</v>
      </c>
      <c r="K1212" s="16">
        <f>$H1212*Ref!$B$2</f>
        <v>23.382857142857144</v>
      </c>
      <c r="L1212" s="17">
        <f>$I1212*Ref!$B$3</f>
        <v>148.79999999999998</v>
      </c>
      <c r="M1212" s="18">
        <f>$J1212*Ref!$B$4</f>
        <v>6.0171428571428587</v>
      </c>
      <c r="N1212" s="18">
        <f>IF($C1212&lt;&gt;"",0,IF($D1212&lt;&gt;"",$G1212*INDEX(Υλικά!$J$3:$J$130,$F1212,1)/INDEX(Υλικά!$E$3:$E$130,$F1212,1),0))</f>
        <v>0</v>
      </c>
      <c r="O1212" s="19">
        <f t="shared" si="20"/>
        <v>178.2</v>
      </c>
      <c r="P1212" s="3"/>
    </row>
    <row r="1213" spans="1:16" x14ac:dyDescent="0.35">
      <c r="A1213" s="15">
        <v>44293</v>
      </c>
      <c r="B1213" s="7">
        <v>0.36458333333333331</v>
      </c>
      <c r="C1213" s="3"/>
      <c r="D1213" s="3" t="s">
        <v>58</v>
      </c>
      <c r="E1213" s="3" t="str">
        <f>IF(C1213&lt;&gt;"",INDEX(ΣυνδΑθρ!$I$2:$I$96,MATCH(C1213,ΣυνδΑθρ!$A$2:$A$100,0),1),IF(D1213&lt;&gt;"",INDEX(Υλικά!$D$3:$D$140,MATCH(D1213,Υλικά!$B$3:$B$140,0),1),""))</f>
        <v>gr</v>
      </c>
      <c r="F1213" s="10">
        <f>IF(C1213&lt;&gt;"",MATCH($C1213,ΣυνδΑθρ!$A$2:$A$100,0),IF(D1213&lt;&gt;"",MATCH($D1213,Υλικά!$B$3:$B$130,0),0))</f>
        <v>12</v>
      </c>
      <c r="G1213" s="3">
        <v>250</v>
      </c>
      <c r="H1213" s="16">
        <f>IF($C1213&lt;&gt;"",$G1213*INDEX(ΣυνδΑθρ!$B$2:$B$96,$F1213,1)/INDEX(ΣυνδΑθρ!$J$2:$J$96,$F1213,1),IF($D1213&lt;&gt;"",$G1213*INDEX(Υλικά!$G$3:$G$130,$F1213,1)/INDEX(Υλικά!$E$3:$E$130,$F1213,1),0))</f>
        <v>8.25</v>
      </c>
      <c r="I1213" s="17">
        <f>IF($C1213&lt;&gt;"",$G1213*INDEX(ΣυνδΑθρ!$C$2:$C$100,$F1213,1)/INDEX(ΣυνδΑθρ!$J$2:$J$96,$F1213,1),IF($D1213&lt;&gt;"",$G1213*INDEX(Υλικά!$H$3:$H$130,$F1213,1)/INDEX(Υλικά!$E$3:$E$130,$F1213,1),0))</f>
        <v>11.75</v>
      </c>
      <c r="J1213" s="18">
        <f>IF($C1213&lt;&gt;"",$G1213*INDEX(ΣυνδΑθρ!$D$2:$D$96,$F1213,1)/INDEX(ΣυνδΑθρ!$J$2:$J$96,$F1213,1),IF($D1213&lt;&gt;"",$G1213*INDEX(Υλικά!$I$3:$I$130,$F1213,1)/INDEX(Υλικά!$E$3:$E$130,$F1213,1),0))</f>
        <v>3.75</v>
      </c>
      <c r="K1213" s="16">
        <f>$H1213*Ref!$B$2</f>
        <v>33</v>
      </c>
      <c r="L1213" s="17">
        <f>$I1213*Ref!$B$3</f>
        <v>47</v>
      </c>
      <c r="M1213" s="18">
        <f>$J1213*Ref!$B$4</f>
        <v>33.75</v>
      </c>
      <c r="N1213" s="18">
        <f>IF($C1213&lt;&gt;"",0,IF($D1213&lt;&gt;"",$G1213*INDEX(Υλικά!$J$3:$J$130,$F1213,1)/INDEX(Υλικά!$E$3:$E$130,$F1213,1),0))</f>
        <v>0</v>
      </c>
      <c r="O1213" s="19">
        <f t="shared" si="20"/>
        <v>113.75</v>
      </c>
      <c r="P1213" s="3"/>
    </row>
    <row r="1214" spans="1:16" x14ac:dyDescent="0.35">
      <c r="A1214" s="15">
        <v>44293</v>
      </c>
      <c r="B1214" s="7">
        <v>0.36458333333333298</v>
      </c>
      <c r="C1214" s="3"/>
      <c r="D1214" s="3" t="s">
        <v>229</v>
      </c>
      <c r="E1214" s="3" t="str">
        <f>IF(C1214&lt;&gt;"",INDEX(ΣυνδΑθρ!$I$2:$I$96,MATCH(C1214,ΣυνδΑθρ!$A$2:$A$100,0),1),IF(D1214&lt;&gt;"",INDEX(Υλικά!$D$3:$D$140,MATCH(D1214,Υλικά!$B$3:$B$140,0),1),""))</f>
        <v>gr</v>
      </c>
      <c r="F1214" s="10">
        <f>IF(C1214&lt;&gt;"",MATCH($C1214,ΣυνδΑθρ!$A$2:$A$100,0),IF(D1214&lt;&gt;"",MATCH($D1214,Υλικά!$B$3:$B$130,0),0))</f>
        <v>104</v>
      </c>
      <c r="G1214" s="3">
        <v>80</v>
      </c>
      <c r="H1214" s="16">
        <f>IF($C1214&lt;&gt;"",$G1214*INDEX(ΣυνδΑθρ!$B$2:$B$96,$F1214,1)/INDEX(ΣυνδΑθρ!$J$2:$J$96,$F1214,1),IF($D1214&lt;&gt;"",$G1214*INDEX(Υλικά!$G$3:$G$130,$F1214,1)/INDEX(Υλικά!$E$3:$E$130,$F1214,1),0))</f>
        <v>16.8</v>
      </c>
      <c r="I1214" s="17">
        <f>IF($C1214&lt;&gt;"",$G1214*INDEX(ΣυνδΑθρ!$C$2:$C$100,$F1214,1)/INDEX(ΣυνδΑθρ!$J$2:$J$96,$F1214,1),IF($D1214&lt;&gt;"",$G1214*INDEX(Υλικά!$H$3:$H$130,$F1214,1)/INDEX(Υλικά!$E$3:$E$130,$F1214,1),0))</f>
        <v>0.8</v>
      </c>
      <c r="J1214" s="18">
        <f>IF($C1214&lt;&gt;"",$G1214*INDEX(ΣυνδΑθρ!$D$2:$D$96,$F1214,1)/INDEX(ΣυνδΑθρ!$J$2:$J$96,$F1214,1),IF($D1214&lt;&gt;"",$G1214*INDEX(Υλικά!$I$3:$I$130,$F1214,1)/INDEX(Υλικά!$E$3:$E$130,$F1214,1),0))</f>
        <v>1.6</v>
      </c>
      <c r="K1214" s="16">
        <f>$H1214*Ref!$B$2</f>
        <v>67.2</v>
      </c>
      <c r="L1214" s="17">
        <f>$I1214*Ref!$B$3</f>
        <v>3.2</v>
      </c>
      <c r="M1214" s="18">
        <f>$J1214*Ref!$B$4</f>
        <v>14.4</v>
      </c>
      <c r="N1214" s="18">
        <f>IF($C1214&lt;&gt;"",0,IF($D1214&lt;&gt;"",$G1214*INDEX(Υλικά!$J$3:$J$130,$F1214,1)/INDEX(Υλικά!$E$3:$E$130,$F1214,1),0))</f>
        <v>0</v>
      </c>
      <c r="O1214" s="19">
        <f t="shared" si="20"/>
        <v>84.800000000000011</v>
      </c>
      <c r="P1214" s="3"/>
    </row>
    <row r="1215" spans="1:16" x14ac:dyDescent="0.35">
      <c r="A1215" s="15">
        <v>44293</v>
      </c>
      <c r="B1215" s="7">
        <v>0.5625</v>
      </c>
      <c r="C1215" s="3" t="s">
        <v>251</v>
      </c>
      <c r="D1215" s="3"/>
      <c r="E1215" s="3" t="str">
        <f>IF(C1215&lt;&gt;"",INDEX(ΣυνδΑθρ!$I$2:$I$96,MATCH(C1215,ΣυνδΑθρ!$A$2:$A$100,0),1),IF(D1215&lt;&gt;"",INDEX(Υλικά!$D$3:$D$140,MATCH(D1215,Υλικά!$B$3:$B$140,0),1),""))</f>
        <v>gr</v>
      </c>
      <c r="F1215" s="10">
        <f>IF(C1215&lt;&gt;"",MATCH($C1215,ΣυνδΑθρ!$A$2:$A$100,0),IF(D1215&lt;&gt;"",MATCH($D1215,Υλικά!$B$3:$B$130,0),0))</f>
        <v>47</v>
      </c>
      <c r="G1215" s="3">
        <v>1</v>
      </c>
      <c r="H1215" s="16">
        <f>IF($C1215&lt;&gt;"",$G1215*INDEX(ΣυνδΑθρ!$B$2:$B$96,$F1215,1)/INDEX(ΣυνδΑθρ!$J$2:$J$96,$F1215,1),IF($D1215&lt;&gt;"",$G1215*INDEX(Υλικά!$G$3:$G$130,$F1215,1)/INDEX(Υλικά!$E$3:$E$130,$F1215,1),0))</f>
        <v>10.200000000000001</v>
      </c>
      <c r="I1215" s="17">
        <f>IF($C1215&lt;&gt;"",$G1215*INDEX(ΣυνδΑθρ!$C$2:$C$100,$F1215,1)/INDEX(ΣυνδΑθρ!$J$2:$J$96,$F1215,1),IF($D1215&lt;&gt;"",$G1215*INDEX(Υλικά!$H$3:$H$130,$F1215,1)/INDEX(Υλικά!$E$3:$E$130,$F1215,1),0))</f>
        <v>30.66333333333333</v>
      </c>
      <c r="J1215" s="18">
        <f>IF($C1215&lt;&gt;"",$G1215*INDEX(ΣυνδΑθρ!$D$2:$D$96,$F1215,1)/INDEX(ΣυνδΑθρ!$J$2:$J$96,$F1215,1),IF($D1215&lt;&gt;"",$G1215*INDEX(Υλικά!$I$3:$I$130,$F1215,1)/INDEX(Υλικά!$E$3:$E$130,$F1215,1),0))</f>
        <v>22.626666666666665</v>
      </c>
      <c r="K1215" s="16">
        <f>$H1215*Ref!$B$2</f>
        <v>40.800000000000004</v>
      </c>
      <c r="L1215" s="17">
        <f>$I1215*Ref!$B$3</f>
        <v>122.65333333333332</v>
      </c>
      <c r="M1215" s="18">
        <f>$J1215*Ref!$B$4</f>
        <v>203.64</v>
      </c>
      <c r="N1215" s="18">
        <f>IF($C1215&lt;&gt;"",0,IF($D1215&lt;&gt;"",$G1215*INDEX(Υλικά!$J$3:$J$130,$F1215,1)/INDEX(Υλικά!$E$3:$E$130,$F1215,1),0))</f>
        <v>0</v>
      </c>
      <c r="O1215" s="19">
        <f t="shared" si="20"/>
        <v>367.09333333333331</v>
      </c>
      <c r="P1215" s="3"/>
    </row>
    <row r="1216" spans="1:16" x14ac:dyDescent="0.35">
      <c r="A1216" s="15">
        <v>44293</v>
      </c>
      <c r="B1216" s="7">
        <v>0.5625</v>
      </c>
      <c r="C1216" s="3" t="s">
        <v>166</v>
      </c>
      <c r="D1216" s="3"/>
      <c r="E1216" s="3" t="str">
        <f>IF(C1216&lt;&gt;"",INDEX(ΣυνδΑθρ!$I$2:$I$96,MATCH(C1216,ΣυνδΑθρ!$A$2:$A$100,0),1),IF(D1216&lt;&gt;"",INDEX(Υλικά!$D$3:$D$140,MATCH(D1216,Υλικά!$B$3:$B$140,0),1),""))</f>
        <v>gr</v>
      </c>
      <c r="F1216" s="10">
        <f>IF(C1216&lt;&gt;"",MATCH($C1216,ΣυνδΑθρ!$A$2:$A$100,0),IF(D1216&lt;&gt;"",MATCH($D1216,Υλικά!$B$3:$B$130,0),0))</f>
        <v>19</v>
      </c>
      <c r="G1216" s="3">
        <v>40</v>
      </c>
      <c r="H1216" s="16">
        <f>IF($C1216&lt;&gt;"",$G1216*INDEX(ΣυνδΑθρ!$B$2:$B$96,$F1216,1)/INDEX(ΣυνδΑθρ!$J$2:$J$96,$F1216,1),IF($D1216&lt;&gt;"",$G1216*INDEX(Υλικά!$G$3:$G$130,$F1216,1)/INDEX(Υλικά!$E$3:$E$130,$F1216,1),0))</f>
        <v>2.922857142857143</v>
      </c>
      <c r="I1216" s="17">
        <f>IF($C1216&lt;&gt;"",$G1216*INDEX(ΣυνδΑθρ!$C$2:$C$100,$F1216,1)/INDEX(ΣυνδΑθρ!$J$2:$J$96,$F1216,1),IF($D1216&lt;&gt;"",$G1216*INDEX(Υλικά!$H$3:$H$130,$F1216,1)/INDEX(Υλικά!$E$3:$E$130,$F1216,1),0))</f>
        <v>18.599999999999998</v>
      </c>
      <c r="J1216" s="18">
        <f>IF($C1216&lt;&gt;"",$G1216*INDEX(ΣυνδΑθρ!$D$2:$D$96,$F1216,1)/INDEX(ΣυνδΑθρ!$J$2:$J$96,$F1216,1),IF($D1216&lt;&gt;"",$G1216*INDEX(Υλικά!$I$3:$I$130,$F1216,1)/INDEX(Υλικά!$E$3:$E$130,$F1216,1),0))</f>
        <v>0.33428571428571435</v>
      </c>
      <c r="K1216" s="16">
        <f>$H1216*Ref!$B$2</f>
        <v>11.691428571428572</v>
      </c>
      <c r="L1216" s="17">
        <f>$I1216*Ref!$B$3</f>
        <v>74.399999999999991</v>
      </c>
      <c r="M1216" s="18">
        <f>$J1216*Ref!$B$4</f>
        <v>3.0085714285714293</v>
      </c>
      <c r="N1216" s="18">
        <f>IF($C1216&lt;&gt;"",0,IF($D1216&lt;&gt;"",$G1216*INDEX(Υλικά!$J$3:$J$130,$F1216,1)/INDEX(Υλικά!$E$3:$E$130,$F1216,1),0))</f>
        <v>0</v>
      </c>
      <c r="O1216" s="19">
        <f t="shared" si="20"/>
        <v>89.1</v>
      </c>
      <c r="P1216" s="3"/>
    </row>
    <row r="1217" spans="1:16" x14ac:dyDescent="0.35">
      <c r="A1217" s="15">
        <v>44293</v>
      </c>
      <c r="B1217" s="7">
        <v>0.66666666666666663</v>
      </c>
      <c r="C1217" s="3" t="s">
        <v>249</v>
      </c>
      <c r="D1217" s="3"/>
      <c r="E1217" s="3" t="str">
        <f>IF(C1217&lt;&gt;"",INDEX(ΣυνδΑθρ!$I$2:$I$96,MATCH(C1217,ΣυνδΑθρ!$A$2:$A$100,0),1),IF(D1217&lt;&gt;"",INDEX(Υλικά!$D$3:$D$140,MATCH(D1217,Υλικά!$B$3:$B$140,0),1),""))</f>
        <v>pc</v>
      </c>
      <c r="F1217" s="10">
        <f>IF(C1217&lt;&gt;"",MATCH($C1217,ΣυνδΑθρ!$A$2:$A$100,0),IF(D1217&lt;&gt;"",MATCH($D1217,Υλικά!$B$3:$B$130,0),0))</f>
        <v>46</v>
      </c>
      <c r="G1217" s="3">
        <v>1</v>
      </c>
      <c r="H1217" s="16">
        <f>IF($C1217&lt;&gt;"",$G1217*INDEX(ΣυνδΑθρ!$B$2:$B$96,$F1217,1)/INDEX(ΣυνδΑθρ!$J$2:$J$96,$F1217,1),IF($D1217&lt;&gt;"",$G1217*INDEX(Υλικά!$G$3:$G$130,$F1217,1)/INDEX(Υλικά!$E$3:$E$130,$F1217,1),0))</f>
        <v>3.65</v>
      </c>
      <c r="I1217" s="17">
        <f>IF($C1217&lt;&gt;"",$G1217*INDEX(ΣυνδΑθρ!$C$2:$C$100,$F1217,1)/INDEX(ΣυνδΑθρ!$J$2:$J$96,$F1217,1),IF($D1217&lt;&gt;"",$G1217*INDEX(Υλικά!$H$3:$H$130,$F1217,1)/INDEX(Υλικά!$E$3:$E$130,$F1217,1),0))</f>
        <v>26.5</v>
      </c>
      <c r="J1217" s="18">
        <f>IF($C1217&lt;&gt;"",$G1217*INDEX(ΣυνδΑθρ!$D$2:$D$96,$F1217,1)/INDEX(ΣυνδΑθρ!$J$2:$J$96,$F1217,1),IF($D1217&lt;&gt;"",$G1217*INDEX(Υλικά!$I$3:$I$130,$F1217,1)/INDEX(Υλικά!$E$3:$E$130,$F1217,1),0))</f>
        <v>1.5833333333333333</v>
      </c>
      <c r="K1217" s="16">
        <f>$H1217*Ref!$B$2</f>
        <v>14.6</v>
      </c>
      <c r="L1217" s="17">
        <f>$I1217*Ref!$B$3</f>
        <v>106</v>
      </c>
      <c r="M1217" s="18">
        <f>$J1217*Ref!$B$4</f>
        <v>14.25</v>
      </c>
      <c r="N1217" s="18">
        <f>IF($C1217&lt;&gt;"",0,IF($D1217&lt;&gt;"",$G1217*INDEX(Υλικά!$J$3:$J$130,$F1217,1)/INDEX(Υλικά!$E$3:$E$130,$F1217,1),0))</f>
        <v>0</v>
      </c>
      <c r="O1217" s="19">
        <f t="shared" si="20"/>
        <v>134.85</v>
      </c>
      <c r="P1217" s="3"/>
    </row>
    <row r="1218" spans="1:16" x14ac:dyDescent="0.35">
      <c r="A1218" s="15">
        <v>44293</v>
      </c>
      <c r="B1218" s="7">
        <v>0.75</v>
      </c>
      <c r="C1218" s="3"/>
      <c r="D1218" s="3" t="s">
        <v>225</v>
      </c>
      <c r="E1218" s="3" t="str">
        <f>IF(C1218&lt;&gt;"",INDEX(ΣυνδΑθρ!$I$2:$I$96,MATCH(C1218,ΣυνδΑθρ!$A$2:$A$100,0),1),IF(D1218&lt;&gt;"",INDEX(Υλικά!$D$3:$D$140,MATCH(D1218,Υλικά!$B$3:$B$140,0),1),""))</f>
        <v>slc</v>
      </c>
      <c r="F1218" s="10">
        <f>IF(C1218&lt;&gt;"",MATCH($C1218,ΣυνδΑθρ!$A$2:$A$100,0),IF(D1218&lt;&gt;"",MATCH($D1218,Υλικά!$B$3:$B$130,0),0))</f>
        <v>102</v>
      </c>
      <c r="G1218" s="3">
        <v>1</v>
      </c>
      <c r="H1218" s="16">
        <f>IF($C1218&lt;&gt;"",$G1218*INDEX(ΣυνδΑθρ!$B$2:$B$96,$F1218,1)/INDEX(ΣυνδΑθρ!$J$2:$J$96,$F1218,1),IF($D1218&lt;&gt;"",$G1218*INDEX(Υλικά!$G$3:$G$130,$F1218,1)/INDEX(Υλικά!$E$3:$E$130,$F1218,1),0))</f>
        <v>7.3</v>
      </c>
      <c r="I1218" s="17">
        <f>IF($C1218&lt;&gt;"",$G1218*INDEX(ΣυνδΑθρ!$C$2:$C$100,$F1218,1)/INDEX(ΣυνδΑθρ!$J$2:$J$96,$F1218,1),IF($D1218&lt;&gt;"",$G1218*INDEX(Υλικά!$H$3:$H$130,$F1218,1)/INDEX(Υλικά!$E$3:$E$130,$F1218,1),0))</f>
        <v>0</v>
      </c>
      <c r="J1218" s="18">
        <f>IF($C1218&lt;&gt;"",$G1218*INDEX(ΣυνδΑθρ!$D$2:$D$96,$F1218,1)/INDEX(ΣυνδΑθρ!$J$2:$J$96,$F1218,1),IF($D1218&lt;&gt;"",$G1218*INDEX(Υλικά!$I$3:$I$130,$F1218,1)/INDEX(Υλικά!$E$3:$E$130,$F1218,1),0))</f>
        <v>1.1000000000000001</v>
      </c>
      <c r="K1218" s="16">
        <f>$H1218*Ref!$B$2</f>
        <v>29.2</v>
      </c>
      <c r="L1218" s="17">
        <f>$I1218*Ref!$B$3</f>
        <v>0</v>
      </c>
      <c r="M1218" s="18">
        <f>$J1218*Ref!$B$4</f>
        <v>9.9</v>
      </c>
      <c r="N1218" s="18">
        <f>IF($C1218&lt;&gt;"",0,IF($D1218&lt;&gt;"",$G1218*INDEX(Υλικά!$J$3:$J$130,$F1218,1)/INDEX(Υλικά!$E$3:$E$130,$F1218,1),0))</f>
        <v>0</v>
      </c>
      <c r="O1218" s="19">
        <f t="shared" si="20"/>
        <v>39.1</v>
      </c>
      <c r="P1218" s="3"/>
    </row>
    <row r="1219" spans="1:16" x14ac:dyDescent="0.35">
      <c r="A1219" s="15">
        <v>44293</v>
      </c>
      <c r="B1219" s="7">
        <v>0.85416666666666663</v>
      </c>
      <c r="C1219" s="3" t="s">
        <v>251</v>
      </c>
      <c r="D1219" s="3"/>
      <c r="E1219" s="3" t="str">
        <f>IF(C1219&lt;&gt;"",INDEX(ΣυνδΑθρ!$I$2:$I$96,MATCH(C1219,ΣυνδΑθρ!$A$2:$A$100,0),1),IF(D1219&lt;&gt;"",INDEX(Υλικά!$D$3:$D$140,MATCH(D1219,Υλικά!$B$3:$B$140,0),1),""))</f>
        <v>gr</v>
      </c>
      <c r="F1219" s="10">
        <f>IF(C1219&lt;&gt;"",MATCH($C1219,ΣυνδΑθρ!$A$2:$A$100,0),IF(D1219&lt;&gt;"",MATCH($D1219,Υλικά!$B$3:$B$130,0),0))</f>
        <v>47</v>
      </c>
      <c r="G1219" s="3">
        <v>1</v>
      </c>
      <c r="H1219" s="16">
        <f>IF($C1219&lt;&gt;"",$G1219*INDEX(ΣυνδΑθρ!$B$2:$B$96,$F1219,1)/INDEX(ΣυνδΑθρ!$J$2:$J$96,$F1219,1),IF($D1219&lt;&gt;"",$G1219*INDEX(Υλικά!$G$3:$G$130,$F1219,1)/INDEX(Υλικά!$E$3:$E$130,$F1219,1),0))</f>
        <v>10.200000000000001</v>
      </c>
      <c r="I1219" s="17">
        <f>IF($C1219&lt;&gt;"",$G1219*INDEX(ΣυνδΑθρ!$C$2:$C$100,$F1219,1)/INDEX(ΣυνδΑθρ!$J$2:$J$96,$F1219,1),IF($D1219&lt;&gt;"",$G1219*INDEX(Υλικά!$H$3:$H$130,$F1219,1)/INDEX(Υλικά!$E$3:$E$130,$F1219,1),0))</f>
        <v>30.66333333333333</v>
      </c>
      <c r="J1219" s="18">
        <f>IF($C1219&lt;&gt;"",$G1219*INDEX(ΣυνδΑθρ!$D$2:$D$96,$F1219,1)/INDEX(ΣυνδΑθρ!$J$2:$J$96,$F1219,1),IF($D1219&lt;&gt;"",$G1219*INDEX(Υλικά!$I$3:$I$130,$F1219,1)/INDEX(Υλικά!$E$3:$E$130,$F1219,1),0))</f>
        <v>22.626666666666665</v>
      </c>
      <c r="K1219" s="16">
        <f>$H1219*Ref!$B$2</f>
        <v>40.800000000000004</v>
      </c>
      <c r="L1219" s="17">
        <f>$I1219*Ref!$B$3</f>
        <v>122.65333333333332</v>
      </c>
      <c r="M1219" s="18">
        <f>$J1219*Ref!$B$4</f>
        <v>203.64</v>
      </c>
      <c r="N1219" s="18">
        <f>IF($C1219&lt;&gt;"",0,IF($D1219&lt;&gt;"",$G1219*INDEX(Υλικά!$J$3:$J$130,$F1219,1)/INDEX(Υλικά!$E$3:$E$130,$F1219,1),0))</f>
        <v>0</v>
      </c>
      <c r="O1219" s="19">
        <f t="shared" si="20"/>
        <v>367.09333333333331</v>
      </c>
      <c r="P1219" s="3"/>
    </row>
    <row r="1220" spans="1:16" x14ac:dyDescent="0.35">
      <c r="A1220" s="15">
        <v>44293</v>
      </c>
      <c r="B1220" s="7">
        <v>0.85416666666666663</v>
      </c>
      <c r="C1220" s="3"/>
      <c r="D1220" s="3" t="s">
        <v>220</v>
      </c>
      <c r="E1220" s="3" t="str">
        <f>IF(C1220&lt;&gt;"",INDEX(ΣυνδΑθρ!$I$2:$I$96,MATCH(C1220,ΣυνδΑθρ!$A$2:$A$100,0),1),IF(D1220&lt;&gt;"",INDEX(Υλικά!$D$3:$D$140,MATCH(D1220,Υλικά!$B$3:$B$140,0),1),""))</f>
        <v>gr</v>
      </c>
      <c r="F1220" s="10">
        <f>IF(C1220&lt;&gt;"",MATCH($C1220,ΣυνδΑθρ!$A$2:$A$100,0),IF(D1220&lt;&gt;"",MATCH($D1220,Υλικά!$B$3:$B$130,0),0))</f>
        <v>98</v>
      </c>
      <c r="G1220" s="3">
        <v>90</v>
      </c>
      <c r="H1220" s="16">
        <f>IF($C1220&lt;&gt;"",$G1220*INDEX(ΣυνδΑθρ!$B$2:$B$96,$F1220,1)/INDEX(ΣυνδΑθρ!$J$2:$J$96,$F1220,1),IF($D1220&lt;&gt;"",$G1220*INDEX(Υλικά!$G$3:$G$130,$F1220,1)/INDEX(Υλικά!$E$3:$E$130,$F1220,1),0))</f>
        <v>9.9</v>
      </c>
      <c r="I1220" s="17">
        <f>IF($C1220&lt;&gt;"",$G1220*INDEX(ΣυνδΑθρ!$C$2:$C$100,$F1220,1)/INDEX(ΣυνδΑθρ!$J$2:$J$96,$F1220,1),IF($D1220&lt;&gt;"",$G1220*INDEX(Υλικά!$H$3:$H$130,$F1220,1)/INDEX(Υλικά!$E$3:$E$130,$F1220,1),0))</f>
        <v>3.6</v>
      </c>
      <c r="J1220" s="18">
        <f>IF($C1220&lt;&gt;"",$G1220*INDEX(ΣυνδΑθρ!$D$2:$D$96,$F1220,1)/INDEX(ΣυνδΑθρ!$J$2:$J$96,$F1220,1),IF($D1220&lt;&gt;"",$G1220*INDEX(Υλικά!$I$3:$I$130,$F1220,1)/INDEX(Υλικά!$E$3:$E$130,$F1220,1),0))</f>
        <v>3.6</v>
      </c>
      <c r="K1220" s="16">
        <f>$H1220*Ref!$B$2</f>
        <v>39.6</v>
      </c>
      <c r="L1220" s="17">
        <f>$I1220*Ref!$B$3</f>
        <v>14.4</v>
      </c>
      <c r="M1220" s="18">
        <f>$J1220*Ref!$B$4</f>
        <v>32.4</v>
      </c>
      <c r="N1220" s="18">
        <f>IF($C1220&lt;&gt;"",0,IF($D1220&lt;&gt;"",$G1220*INDEX(Υλικά!$J$3:$J$130,$F1220,1)/INDEX(Υλικά!$E$3:$E$130,$F1220,1),0))</f>
        <v>0</v>
      </c>
      <c r="O1220" s="19">
        <f t="shared" si="20"/>
        <v>86.4</v>
      </c>
      <c r="P1220" s="3"/>
    </row>
    <row r="1221" spans="1:16" x14ac:dyDescent="0.35">
      <c r="A1221" s="15">
        <v>44293</v>
      </c>
      <c r="B1221" s="7">
        <v>0.95833333333333337</v>
      </c>
      <c r="C1221" s="3"/>
      <c r="D1221" s="3" t="s">
        <v>187</v>
      </c>
      <c r="E1221" s="3" t="str">
        <f>IF(C1221&lt;&gt;"",INDEX(ΣυνδΑθρ!$I$2:$I$96,MATCH(C1221,ΣυνδΑθρ!$A$2:$A$100,0),1),IF(D1221&lt;&gt;"",INDEX(Υλικά!$D$3:$D$140,MATCH(D1221,Υλικά!$B$3:$B$140,0),1),""))</f>
        <v>gr</v>
      </c>
      <c r="F1221" s="10">
        <f>IF(C1221&lt;&gt;"",MATCH($C1221,ΣυνδΑθρ!$A$2:$A$100,0),IF(D1221&lt;&gt;"",MATCH($D1221,Υλικά!$B$3:$B$130,0),0))</f>
        <v>84</v>
      </c>
      <c r="G1221" s="3">
        <v>200</v>
      </c>
      <c r="H1221" s="16">
        <f>IF($C1221&lt;&gt;"",$G1221*INDEX(ΣυνδΑθρ!$B$2:$B$96,$F1221,1)/INDEX(ΣυνδΑθρ!$J$2:$J$96,$F1221,1),IF($D1221&lt;&gt;"",$G1221*INDEX(Υλικά!$G$3:$G$130,$F1221,1)/INDEX(Υλικά!$E$3:$E$130,$F1221,1),0))</f>
        <v>1.4</v>
      </c>
      <c r="I1221" s="17">
        <f>IF($C1221&lt;&gt;"",$G1221*INDEX(ΣυνδΑθρ!$C$2:$C$100,$F1221,1)/INDEX(ΣυνδΑθρ!$J$2:$J$96,$F1221,1),IF($D1221&lt;&gt;"",$G1221*INDEX(Υλικά!$H$3:$H$130,$F1221,1)/INDEX(Υλικά!$E$3:$E$130,$F1221,1),0))</f>
        <v>24</v>
      </c>
      <c r="J1221" s="18">
        <f>IF($C1221&lt;&gt;"",$G1221*INDEX(ΣυνδΑθρ!$D$2:$D$96,$F1221,1)/INDEX(ΣυνδΑθρ!$J$2:$J$96,$F1221,1),IF($D1221&lt;&gt;"",$G1221*INDEX(Υλικά!$I$3:$I$130,$F1221,1)/INDEX(Υλικά!$E$3:$E$130,$F1221,1),0))</f>
        <v>0.4</v>
      </c>
      <c r="K1221" s="16">
        <f>$H1221*Ref!$B$2</f>
        <v>5.6</v>
      </c>
      <c r="L1221" s="17">
        <f>$I1221*Ref!$B$3</f>
        <v>96</v>
      </c>
      <c r="M1221" s="18">
        <f>$J1221*Ref!$B$4</f>
        <v>3.6</v>
      </c>
      <c r="N1221" s="18">
        <f>IF($C1221&lt;&gt;"",0,IF($D1221&lt;&gt;"",$G1221*INDEX(Υλικά!$J$3:$J$130,$F1221,1)/INDEX(Υλικά!$E$3:$E$130,$F1221,1),0))</f>
        <v>0</v>
      </c>
      <c r="O1221" s="19">
        <f t="shared" si="20"/>
        <v>105.19999999999999</v>
      </c>
      <c r="P1221" s="3"/>
    </row>
    <row r="1222" spans="1:16" x14ac:dyDescent="0.35">
      <c r="A1222" s="15">
        <v>44294</v>
      </c>
      <c r="B1222" s="7">
        <v>0.35416666666666669</v>
      </c>
      <c r="C1222" s="3"/>
      <c r="D1222" s="3" t="s">
        <v>58</v>
      </c>
      <c r="E1222" s="3" t="str">
        <f>IF(C1222&lt;&gt;"",INDEX(ΣυνδΑθρ!$I$2:$I$96,MATCH(C1222,ΣυνδΑθρ!$A$2:$A$100,0),1),IF(D1222&lt;&gt;"",INDEX(Υλικά!$D$3:$D$140,MATCH(D1222,Υλικά!$B$3:$B$140,0),1),""))</f>
        <v>gr</v>
      </c>
      <c r="F1222" s="10">
        <f>IF(C1222&lt;&gt;"",MATCH($C1222,ΣυνδΑθρ!$A$2:$A$100,0),IF(D1222&lt;&gt;"",MATCH($D1222,Υλικά!$B$3:$B$130,0),0))</f>
        <v>12</v>
      </c>
      <c r="G1222" s="3">
        <v>250</v>
      </c>
      <c r="H1222" s="16">
        <f>IF($C1222&lt;&gt;"",$G1222*INDEX(ΣυνδΑθρ!$B$2:$B$96,$F1222,1)/INDEX(ΣυνδΑθρ!$J$2:$J$96,$F1222,1),IF($D1222&lt;&gt;"",$G1222*INDEX(Υλικά!$G$3:$G$130,$F1222,1)/INDEX(Υλικά!$E$3:$E$130,$F1222,1),0))</f>
        <v>8.25</v>
      </c>
      <c r="I1222" s="17">
        <f>IF($C1222&lt;&gt;"",$G1222*INDEX(ΣυνδΑθρ!$C$2:$C$100,$F1222,1)/INDEX(ΣυνδΑθρ!$J$2:$J$96,$F1222,1),IF($D1222&lt;&gt;"",$G1222*INDEX(Υλικά!$H$3:$H$130,$F1222,1)/INDEX(Υλικά!$E$3:$E$130,$F1222,1),0))</f>
        <v>11.75</v>
      </c>
      <c r="J1222" s="18">
        <f>IF($C1222&lt;&gt;"",$G1222*INDEX(ΣυνδΑθρ!$D$2:$D$96,$F1222,1)/INDEX(ΣυνδΑθρ!$J$2:$J$96,$F1222,1),IF($D1222&lt;&gt;"",$G1222*INDEX(Υλικά!$I$3:$I$130,$F1222,1)/INDEX(Υλικά!$E$3:$E$130,$F1222,1),0))</f>
        <v>3.75</v>
      </c>
      <c r="K1222" s="16">
        <f>$H1222*Ref!$B$2</f>
        <v>33</v>
      </c>
      <c r="L1222" s="17">
        <f>$I1222*Ref!$B$3</f>
        <v>47</v>
      </c>
      <c r="M1222" s="18">
        <f>$J1222*Ref!$B$4</f>
        <v>33.75</v>
      </c>
      <c r="N1222" s="18">
        <f>IF($C1222&lt;&gt;"",0,IF($D1222&lt;&gt;"",$G1222*INDEX(Υλικά!$J$3:$J$130,$F1222,1)/INDEX(Υλικά!$E$3:$E$130,$F1222,1),0))</f>
        <v>0</v>
      </c>
      <c r="O1222" s="19">
        <f t="shared" si="20"/>
        <v>113.75</v>
      </c>
      <c r="P1222" s="3"/>
    </row>
    <row r="1223" spans="1:16" x14ac:dyDescent="0.35">
      <c r="A1223" s="15">
        <v>44294</v>
      </c>
      <c r="B1223" s="7">
        <v>0.35416666666666669</v>
      </c>
      <c r="C1223" s="3" t="s">
        <v>216</v>
      </c>
      <c r="D1223" s="3"/>
      <c r="E1223" s="3" t="str">
        <f>IF(C1223&lt;&gt;"",INDEX(ΣυνδΑθρ!$I$2:$I$96,MATCH(C1223,ΣυνδΑθρ!$A$2:$A$100,0),1),IF(D1223&lt;&gt;"",INDEX(Υλικά!$D$3:$D$140,MATCH(D1223,Υλικά!$B$3:$B$140,0),1),""))</f>
        <v>gr</v>
      </c>
      <c r="F1223" s="10">
        <f>IF(C1223&lt;&gt;"",MATCH($C1223,ΣυνδΑθρ!$A$2:$A$100,0),IF(D1223&lt;&gt;"",MATCH($D1223,Υλικά!$B$3:$B$130,0),0))</f>
        <v>36</v>
      </c>
      <c r="G1223" s="3">
        <v>100</v>
      </c>
      <c r="H1223" s="16">
        <f>IF($C1223&lt;&gt;"",$G1223*INDEX(ΣυνδΑθρ!$B$2:$B$96,$F1223,1)/INDEX(ΣυνδΑθρ!$J$2:$J$96,$F1223,1),IF($D1223&lt;&gt;"",$G1223*INDEX(Υλικά!$G$3:$G$130,$F1223,1)/INDEX(Υλικά!$E$3:$E$130,$F1223,1),0))</f>
        <v>8.3852380952380958</v>
      </c>
      <c r="I1223" s="17">
        <f>IF($C1223&lt;&gt;"",$G1223*INDEX(ΣυνδΑθρ!$C$2:$C$100,$F1223,1)/INDEX(ΣυνδΑθρ!$J$2:$J$96,$F1223,1),IF($D1223&lt;&gt;"",$G1223*INDEX(Υλικά!$H$3:$H$130,$F1223,1)/INDEX(Υλικά!$E$3:$E$130,$F1223,1),0))</f>
        <v>37.686190476190482</v>
      </c>
      <c r="J1223" s="18">
        <f>IF($C1223&lt;&gt;"",$G1223*INDEX(ΣυνδΑθρ!$D$2:$D$96,$F1223,1)/INDEX(ΣυνδΑθρ!$J$2:$J$96,$F1223,1),IF($D1223&lt;&gt;"",$G1223*INDEX(Υλικά!$I$3:$I$130,$F1223,1)/INDEX(Υλικά!$E$3:$E$130,$F1223,1),0))</f>
        <v>8.4371428571428577</v>
      </c>
      <c r="K1223" s="16">
        <f>$H1223*Ref!$B$2</f>
        <v>33.540952380952383</v>
      </c>
      <c r="L1223" s="17">
        <f>$I1223*Ref!$B$3</f>
        <v>150.74476190476193</v>
      </c>
      <c r="M1223" s="18">
        <f>$J1223*Ref!$B$4</f>
        <v>75.934285714285721</v>
      </c>
      <c r="N1223" s="18">
        <f>IF($C1223&lt;&gt;"",0,IF($D1223&lt;&gt;"",$G1223*INDEX(Υλικά!$J$3:$J$130,$F1223,1)/INDEX(Υλικά!$E$3:$E$130,$F1223,1),0))</f>
        <v>0</v>
      </c>
      <c r="O1223" s="19">
        <f t="shared" si="20"/>
        <v>260.22000000000003</v>
      </c>
      <c r="P1223" s="3"/>
    </row>
    <row r="1224" spans="1:16" x14ac:dyDescent="0.35">
      <c r="A1224" s="15">
        <v>44294</v>
      </c>
      <c r="B1224" s="7">
        <v>0.4375</v>
      </c>
      <c r="C1224" s="3" t="s">
        <v>166</v>
      </c>
      <c r="D1224" s="3"/>
      <c r="E1224" s="3" t="str">
        <f>IF(C1224&lt;&gt;"",INDEX(ΣυνδΑθρ!$I$2:$I$96,MATCH(C1224,ΣυνδΑθρ!$A$2:$A$100,0),1),IF(D1224&lt;&gt;"",INDEX(Υλικά!$D$3:$D$140,MATCH(D1224,Υλικά!$B$3:$B$140,0),1),""))</f>
        <v>gr</v>
      </c>
      <c r="F1224" s="10">
        <f>IF(C1224&lt;&gt;"",MATCH($C1224,ΣυνδΑθρ!$A$2:$A$100,0),IF(D1224&lt;&gt;"",MATCH($D1224,Υλικά!$B$3:$B$130,0),0))</f>
        <v>19</v>
      </c>
      <c r="G1224" s="3">
        <v>70</v>
      </c>
      <c r="H1224" s="16">
        <f>IF($C1224&lt;&gt;"",$G1224*INDEX(ΣυνδΑθρ!$B$2:$B$96,$F1224,1)/INDEX(ΣυνδΑθρ!$J$2:$J$96,$F1224,1),IF($D1224&lt;&gt;"",$G1224*INDEX(Υλικά!$G$3:$G$130,$F1224,1)/INDEX(Υλικά!$E$3:$E$130,$F1224,1),0))</f>
        <v>5.1150000000000002</v>
      </c>
      <c r="I1224" s="17">
        <f>IF($C1224&lt;&gt;"",$G1224*INDEX(ΣυνδΑθρ!$C$2:$C$100,$F1224,1)/INDEX(ΣυνδΑθρ!$J$2:$J$96,$F1224,1),IF($D1224&lt;&gt;"",$G1224*INDEX(Υλικά!$H$3:$H$130,$F1224,1)/INDEX(Υλικά!$E$3:$E$130,$F1224,1),0))</f>
        <v>32.549999999999997</v>
      </c>
      <c r="J1224" s="18">
        <f>IF($C1224&lt;&gt;"",$G1224*INDEX(ΣυνδΑθρ!$D$2:$D$96,$F1224,1)/INDEX(ΣυνδΑθρ!$J$2:$J$96,$F1224,1),IF($D1224&lt;&gt;"",$G1224*INDEX(Υλικά!$I$3:$I$130,$F1224,1)/INDEX(Υλικά!$E$3:$E$130,$F1224,1),0))</f>
        <v>0.58500000000000008</v>
      </c>
      <c r="K1224" s="16">
        <f>$H1224*Ref!$B$2</f>
        <v>20.46</v>
      </c>
      <c r="L1224" s="17">
        <f>$I1224*Ref!$B$3</f>
        <v>130.19999999999999</v>
      </c>
      <c r="M1224" s="18">
        <f>$J1224*Ref!$B$4</f>
        <v>5.2650000000000006</v>
      </c>
      <c r="N1224" s="18">
        <f>IF($C1224&lt;&gt;"",0,IF($D1224&lt;&gt;"",$G1224*INDEX(Υλικά!$J$3:$J$130,$F1224,1)/INDEX(Υλικά!$E$3:$E$130,$F1224,1),0))</f>
        <v>0</v>
      </c>
      <c r="O1224" s="19">
        <f t="shared" si="20"/>
        <v>155.92500000000001</v>
      </c>
      <c r="P1224" s="3"/>
    </row>
    <row r="1225" spans="1:16" x14ac:dyDescent="0.35">
      <c r="A1225" s="15">
        <v>44294</v>
      </c>
      <c r="B1225" s="7">
        <v>0.4375</v>
      </c>
      <c r="C1225" s="3"/>
      <c r="D1225" s="3" t="s">
        <v>229</v>
      </c>
      <c r="E1225" s="3" t="str">
        <f>IF(C1225&lt;&gt;"",INDEX(ΣυνδΑθρ!$I$2:$I$96,MATCH(C1225,ΣυνδΑθρ!$A$2:$A$100,0),1),IF(D1225&lt;&gt;"",INDEX(Υλικά!$D$3:$D$140,MATCH(D1225,Υλικά!$B$3:$B$140,0),1),""))</f>
        <v>gr</v>
      </c>
      <c r="F1225" s="10">
        <f>IF(C1225&lt;&gt;"",MATCH($C1225,ΣυνδΑθρ!$A$2:$A$100,0),IF(D1225&lt;&gt;"",MATCH($D1225,Υλικά!$B$3:$B$130,0),0))</f>
        <v>104</v>
      </c>
      <c r="G1225" s="3">
        <v>40</v>
      </c>
      <c r="H1225" s="16">
        <f>IF($C1225&lt;&gt;"",$G1225*INDEX(ΣυνδΑθρ!$B$2:$B$96,$F1225,1)/INDEX(ΣυνδΑθρ!$J$2:$J$96,$F1225,1),IF($D1225&lt;&gt;"",$G1225*INDEX(Υλικά!$G$3:$G$130,$F1225,1)/INDEX(Υλικά!$E$3:$E$130,$F1225,1),0))</f>
        <v>8.4</v>
      </c>
      <c r="I1225" s="17">
        <f>IF($C1225&lt;&gt;"",$G1225*INDEX(ΣυνδΑθρ!$C$2:$C$100,$F1225,1)/INDEX(ΣυνδΑθρ!$J$2:$J$96,$F1225,1),IF($D1225&lt;&gt;"",$G1225*INDEX(Υλικά!$H$3:$H$130,$F1225,1)/INDEX(Υλικά!$E$3:$E$130,$F1225,1),0))</f>
        <v>0.4</v>
      </c>
      <c r="J1225" s="18">
        <f>IF($C1225&lt;&gt;"",$G1225*INDEX(ΣυνδΑθρ!$D$2:$D$96,$F1225,1)/INDEX(ΣυνδΑθρ!$J$2:$J$96,$F1225,1),IF($D1225&lt;&gt;"",$G1225*INDEX(Υλικά!$I$3:$I$130,$F1225,1)/INDEX(Υλικά!$E$3:$E$130,$F1225,1),0))</f>
        <v>0.8</v>
      </c>
      <c r="K1225" s="16">
        <f>$H1225*Ref!$B$2</f>
        <v>33.6</v>
      </c>
      <c r="L1225" s="17">
        <f>$I1225*Ref!$B$3</f>
        <v>1.6</v>
      </c>
      <c r="M1225" s="18">
        <f>$J1225*Ref!$B$4</f>
        <v>7.2</v>
      </c>
      <c r="N1225" s="18">
        <f>IF($C1225&lt;&gt;"",0,IF($D1225&lt;&gt;"",$G1225*INDEX(Υλικά!$J$3:$J$130,$F1225,1)/INDEX(Υλικά!$E$3:$E$130,$F1225,1),0))</f>
        <v>0</v>
      </c>
      <c r="O1225" s="19">
        <f t="shared" si="20"/>
        <v>42.400000000000006</v>
      </c>
      <c r="P1225" s="3"/>
    </row>
    <row r="1226" spans="1:16" x14ac:dyDescent="0.35">
      <c r="A1226" s="15">
        <v>44294</v>
      </c>
      <c r="B1226" s="7">
        <v>0.61111111111111105</v>
      </c>
      <c r="C1226" s="3"/>
      <c r="D1226" s="3" t="s">
        <v>229</v>
      </c>
      <c r="E1226" s="3" t="str">
        <f>IF(C1226&lt;&gt;"",INDEX(ΣυνδΑθρ!$I$2:$I$96,MATCH(C1226,ΣυνδΑθρ!$A$2:$A$100,0),1),IF(D1226&lt;&gt;"",INDEX(Υλικά!$D$3:$D$140,MATCH(D1226,Υλικά!$B$3:$B$140,0),1),""))</f>
        <v>gr</v>
      </c>
      <c r="F1226" s="10">
        <f>IF(C1226&lt;&gt;"",MATCH($C1226,ΣυνδΑθρ!$A$2:$A$100,0),IF(D1226&lt;&gt;"",MATCH($D1226,Υλικά!$B$3:$B$130,0),0))</f>
        <v>104</v>
      </c>
      <c r="G1226" s="3">
        <v>80</v>
      </c>
      <c r="H1226" s="16">
        <f>IF($C1226&lt;&gt;"",$G1226*INDEX(ΣυνδΑθρ!$B$2:$B$96,$F1226,1)/INDEX(ΣυνδΑθρ!$J$2:$J$96,$F1226,1),IF($D1226&lt;&gt;"",$G1226*INDEX(Υλικά!$G$3:$G$130,$F1226,1)/INDEX(Υλικά!$E$3:$E$130,$F1226,1),0))</f>
        <v>16.8</v>
      </c>
      <c r="I1226" s="17">
        <f>IF($C1226&lt;&gt;"",$G1226*INDEX(ΣυνδΑθρ!$C$2:$C$100,$F1226,1)/INDEX(ΣυνδΑθρ!$J$2:$J$96,$F1226,1),IF($D1226&lt;&gt;"",$G1226*INDEX(Υλικά!$H$3:$H$130,$F1226,1)/INDEX(Υλικά!$E$3:$E$130,$F1226,1),0))</f>
        <v>0.8</v>
      </c>
      <c r="J1226" s="18">
        <f>IF($C1226&lt;&gt;"",$G1226*INDEX(ΣυνδΑθρ!$D$2:$D$96,$F1226,1)/INDEX(ΣυνδΑθρ!$J$2:$J$96,$F1226,1),IF($D1226&lt;&gt;"",$G1226*INDEX(Υλικά!$I$3:$I$130,$F1226,1)/INDEX(Υλικά!$E$3:$E$130,$F1226,1),0))</f>
        <v>1.6</v>
      </c>
      <c r="K1226" s="16">
        <f>$H1226*Ref!$B$2</f>
        <v>67.2</v>
      </c>
      <c r="L1226" s="17">
        <f>$I1226*Ref!$B$3</f>
        <v>3.2</v>
      </c>
      <c r="M1226" s="18">
        <f>$J1226*Ref!$B$4</f>
        <v>14.4</v>
      </c>
      <c r="N1226" s="18">
        <f>IF($C1226&lt;&gt;"",0,IF($D1226&lt;&gt;"",$G1226*INDEX(Υλικά!$J$3:$J$130,$F1226,1)/INDEX(Υλικά!$E$3:$E$130,$F1226,1),0))</f>
        <v>0</v>
      </c>
      <c r="O1226" s="19">
        <f t="shared" si="20"/>
        <v>84.800000000000011</v>
      </c>
      <c r="P1226" s="3"/>
    </row>
    <row r="1227" spans="1:16" x14ac:dyDescent="0.35">
      <c r="A1227" s="15">
        <v>44294</v>
      </c>
      <c r="B1227" s="7">
        <v>0.61111111111111105</v>
      </c>
      <c r="C1227" s="3" t="s">
        <v>166</v>
      </c>
      <c r="D1227" s="3"/>
      <c r="E1227" s="3" t="str">
        <f>IF(C1227&lt;&gt;"",INDEX(ΣυνδΑθρ!$I$2:$I$96,MATCH(C1227,ΣυνδΑθρ!$A$2:$A$100,0),1),IF(D1227&lt;&gt;"",INDEX(Υλικά!$D$3:$D$140,MATCH(D1227,Υλικά!$B$3:$B$140,0),1),""))</f>
        <v>gr</v>
      </c>
      <c r="F1227" s="10">
        <f>IF(C1227&lt;&gt;"",MATCH($C1227,ΣυνδΑθρ!$A$2:$A$100,0),IF(D1227&lt;&gt;"",MATCH($D1227,Υλικά!$B$3:$B$130,0),0))</f>
        <v>19</v>
      </c>
      <c r="G1227" s="3">
        <v>130</v>
      </c>
      <c r="H1227" s="16">
        <f>IF($C1227&lt;&gt;"",$G1227*INDEX(ΣυνδΑθρ!$B$2:$B$96,$F1227,1)/INDEX(ΣυνδΑθρ!$J$2:$J$96,$F1227,1),IF($D1227&lt;&gt;"",$G1227*INDEX(Υλικά!$G$3:$G$130,$F1227,1)/INDEX(Υλικά!$E$3:$E$130,$F1227,1),0))</f>
        <v>9.4992857142857137</v>
      </c>
      <c r="I1227" s="17">
        <f>IF($C1227&lt;&gt;"",$G1227*INDEX(ΣυνδΑθρ!$C$2:$C$100,$F1227,1)/INDEX(ΣυνδΑθρ!$J$2:$J$96,$F1227,1),IF($D1227&lt;&gt;"",$G1227*INDEX(Υλικά!$H$3:$H$130,$F1227,1)/INDEX(Υλικά!$E$3:$E$130,$F1227,1),0))</f>
        <v>60.449999999999989</v>
      </c>
      <c r="J1227" s="18">
        <f>IF($C1227&lt;&gt;"",$G1227*INDEX(ΣυνδΑθρ!$D$2:$D$96,$F1227,1)/INDEX(ΣυνδΑθρ!$J$2:$J$96,$F1227,1),IF($D1227&lt;&gt;"",$G1227*INDEX(Υλικά!$I$3:$I$130,$F1227,1)/INDEX(Υλικά!$E$3:$E$130,$F1227,1),0))</f>
        <v>1.0864285714285715</v>
      </c>
      <c r="K1227" s="16">
        <f>$H1227*Ref!$B$2</f>
        <v>37.997142857142855</v>
      </c>
      <c r="L1227" s="17">
        <f>$I1227*Ref!$B$3</f>
        <v>241.79999999999995</v>
      </c>
      <c r="M1227" s="18">
        <f>$J1227*Ref!$B$4</f>
        <v>9.7778571428571439</v>
      </c>
      <c r="N1227" s="18">
        <f>IF($C1227&lt;&gt;"",0,IF($D1227&lt;&gt;"",$G1227*INDEX(Υλικά!$J$3:$J$130,$F1227,1)/INDEX(Υλικά!$E$3:$E$130,$F1227,1),0))</f>
        <v>0</v>
      </c>
      <c r="O1227" s="19">
        <f t="shared" si="20"/>
        <v>289.57499999999999</v>
      </c>
      <c r="P1227" s="3"/>
    </row>
    <row r="1228" spans="1:16" x14ac:dyDescent="0.35">
      <c r="A1228" s="15">
        <v>44294</v>
      </c>
      <c r="B1228" s="7">
        <v>0.61111111111111105</v>
      </c>
      <c r="C1228" s="3"/>
      <c r="D1228" s="3" t="s">
        <v>225</v>
      </c>
      <c r="E1228" s="3" t="str">
        <f>IF(C1228&lt;&gt;"",INDEX(ΣυνδΑθρ!$I$2:$I$96,MATCH(C1228,ΣυνδΑθρ!$A$2:$A$100,0),1),IF(D1228&lt;&gt;"",INDEX(Υλικά!$D$3:$D$140,MATCH(D1228,Υλικά!$B$3:$B$140,0),1),""))</f>
        <v>slc</v>
      </c>
      <c r="F1228" s="10">
        <f>IF(C1228&lt;&gt;"",MATCH($C1228,ΣυνδΑθρ!$A$2:$A$100,0),IF(D1228&lt;&gt;"",MATCH($D1228,Υλικά!$B$3:$B$130,0),0))</f>
        <v>102</v>
      </c>
      <c r="G1228" s="3">
        <v>2</v>
      </c>
      <c r="H1228" s="16">
        <f>IF($C1228&lt;&gt;"",$G1228*INDEX(ΣυνδΑθρ!$B$2:$B$96,$F1228,1)/INDEX(ΣυνδΑθρ!$J$2:$J$96,$F1228,1),IF($D1228&lt;&gt;"",$G1228*INDEX(Υλικά!$G$3:$G$130,$F1228,1)/INDEX(Υλικά!$E$3:$E$130,$F1228,1),0))</f>
        <v>14.6</v>
      </c>
      <c r="I1228" s="17">
        <f>IF($C1228&lt;&gt;"",$G1228*INDEX(ΣυνδΑθρ!$C$2:$C$100,$F1228,1)/INDEX(ΣυνδΑθρ!$J$2:$J$96,$F1228,1),IF($D1228&lt;&gt;"",$G1228*INDEX(Υλικά!$H$3:$H$130,$F1228,1)/INDEX(Υλικά!$E$3:$E$130,$F1228,1),0))</f>
        <v>0</v>
      </c>
      <c r="J1228" s="18">
        <f>IF($C1228&lt;&gt;"",$G1228*INDEX(ΣυνδΑθρ!$D$2:$D$96,$F1228,1)/INDEX(ΣυνδΑθρ!$J$2:$J$96,$F1228,1),IF($D1228&lt;&gt;"",$G1228*INDEX(Υλικά!$I$3:$I$130,$F1228,1)/INDEX(Υλικά!$E$3:$E$130,$F1228,1),0))</f>
        <v>2.2000000000000002</v>
      </c>
      <c r="K1228" s="16">
        <f>$H1228*Ref!$B$2</f>
        <v>58.4</v>
      </c>
      <c r="L1228" s="17">
        <f>$I1228*Ref!$B$3</f>
        <v>0</v>
      </c>
      <c r="M1228" s="18">
        <f>$J1228*Ref!$B$4</f>
        <v>19.8</v>
      </c>
      <c r="N1228" s="18">
        <f>IF($C1228&lt;&gt;"",0,IF($D1228&lt;&gt;"",$G1228*INDEX(Υλικά!$J$3:$J$130,$F1228,1)/INDEX(Υλικά!$E$3:$E$130,$F1228,1),0))</f>
        <v>0</v>
      </c>
      <c r="O1228" s="19">
        <f t="shared" si="20"/>
        <v>78.2</v>
      </c>
      <c r="P1228" s="3"/>
    </row>
    <row r="1229" spans="1:16" x14ac:dyDescent="0.35">
      <c r="A1229" s="15">
        <v>44294</v>
      </c>
      <c r="B1229" s="7">
        <v>0.69444444444444453</v>
      </c>
      <c r="C1229" s="3" t="s">
        <v>249</v>
      </c>
      <c r="D1229" s="3"/>
      <c r="E1229" s="3" t="str">
        <f>IF(C1229&lt;&gt;"",INDEX(ΣυνδΑθρ!$I$2:$I$96,MATCH(C1229,ΣυνδΑθρ!$A$2:$A$100,0),1),IF(D1229&lt;&gt;"",INDEX(Υλικά!$D$3:$D$140,MATCH(D1229,Υλικά!$B$3:$B$140,0),1),""))</f>
        <v>pc</v>
      </c>
      <c r="F1229" s="10">
        <f>IF(C1229&lt;&gt;"",MATCH($C1229,ΣυνδΑθρ!$A$2:$A$100,0),IF(D1229&lt;&gt;"",MATCH($D1229,Υλικά!$B$3:$B$130,0),0))</f>
        <v>46</v>
      </c>
      <c r="G1229" s="3">
        <v>1</v>
      </c>
      <c r="H1229" s="16">
        <f>IF($C1229&lt;&gt;"",$G1229*INDEX(ΣυνδΑθρ!$B$2:$B$96,$F1229,1)/INDEX(ΣυνδΑθρ!$J$2:$J$96,$F1229,1),IF($D1229&lt;&gt;"",$G1229*INDEX(Υλικά!$G$3:$G$130,$F1229,1)/INDEX(Υλικά!$E$3:$E$130,$F1229,1),0))</f>
        <v>3.65</v>
      </c>
      <c r="I1229" s="17">
        <f>IF($C1229&lt;&gt;"",$G1229*INDEX(ΣυνδΑθρ!$C$2:$C$100,$F1229,1)/INDEX(ΣυνδΑθρ!$J$2:$J$96,$F1229,1),IF($D1229&lt;&gt;"",$G1229*INDEX(Υλικά!$H$3:$H$130,$F1229,1)/INDEX(Υλικά!$E$3:$E$130,$F1229,1),0))</f>
        <v>26.5</v>
      </c>
      <c r="J1229" s="18">
        <f>IF($C1229&lt;&gt;"",$G1229*INDEX(ΣυνδΑθρ!$D$2:$D$96,$F1229,1)/INDEX(ΣυνδΑθρ!$J$2:$J$96,$F1229,1),IF($D1229&lt;&gt;"",$G1229*INDEX(Υλικά!$I$3:$I$130,$F1229,1)/INDEX(Υλικά!$E$3:$E$130,$F1229,1),0))</f>
        <v>1.5833333333333333</v>
      </c>
      <c r="K1229" s="16">
        <f>$H1229*Ref!$B$2</f>
        <v>14.6</v>
      </c>
      <c r="L1229" s="17">
        <f>$I1229*Ref!$B$3</f>
        <v>106</v>
      </c>
      <c r="M1229" s="18">
        <f>$J1229*Ref!$B$4</f>
        <v>14.25</v>
      </c>
      <c r="N1229" s="18">
        <f>IF($C1229&lt;&gt;"",0,IF($D1229&lt;&gt;"",$G1229*INDEX(Υλικά!$J$3:$J$130,$F1229,1)/INDEX(Υλικά!$E$3:$E$130,$F1229,1),0))</f>
        <v>0</v>
      </c>
      <c r="O1229" s="19">
        <f t="shared" si="20"/>
        <v>134.85</v>
      </c>
      <c r="P1229" s="3"/>
    </row>
    <row r="1230" spans="1:16" x14ac:dyDescent="0.35">
      <c r="A1230" s="15">
        <v>44294</v>
      </c>
      <c r="B1230" s="7">
        <v>0.83333333333333337</v>
      </c>
      <c r="C1230" s="3"/>
      <c r="D1230" s="3" t="s">
        <v>63</v>
      </c>
      <c r="E1230" s="3" t="str">
        <f>IF(C1230&lt;&gt;"",INDEX(ΣυνδΑθρ!$I$2:$I$96,MATCH(C1230,ΣυνδΑθρ!$A$2:$A$100,0),1),IF(D1230&lt;&gt;"",INDEX(Υλικά!$D$3:$D$140,MATCH(D1230,Υλικά!$B$3:$B$140,0),1),""))</f>
        <v>pc</v>
      </c>
      <c r="F1230" s="10">
        <f>IF(C1230&lt;&gt;"",MATCH($C1230,ΣυνδΑθρ!$A$2:$A$100,0),IF(D1230&lt;&gt;"",MATCH($D1230,Υλικά!$B$3:$B$130,0),0))</f>
        <v>23</v>
      </c>
      <c r="G1230" s="3">
        <v>1</v>
      </c>
      <c r="H1230" s="16">
        <f>IF($C1230&lt;&gt;"",$G1230*INDEX(ΣυνδΑθρ!$B$2:$B$96,$F1230,1)/INDEX(ΣυνδΑθρ!$J$2:$J$96,$F1230,1),IF($D1230&lt;&gt;"",$G1230*INDEX(Υλικά!$G$3:$G$130,$F1230,1)/INDEX(Υλικά!$E$3:$E$130,$F1230,1),0))</f>
        <v>47</v>
      </c>
      <c r="I1230" s="17">
        <f>IF($C1230&lt;&gt;"",$G1230*INDEX(ΣυνδΑθρ!$C$2:$C$100,$F1230,1)/INDEX(ΣυνδΑθρ!$J$2:$J$96,$F1230,1),IF($D1230&lt;&gt;"",$G1230*INDEX(Υλικά!$H$3:$H$130,$F1230,1)/INDEX(Υλικά!$E$3:$E$130,$F1230,1),0))</f>
        <v>0</v>
      </c>
      <c r="J1230" s="18">
        <f>IF($C1230&lt;&gt;"",$G1230*INDEX(ΣυνδΑθρ!$D$2:$D$96,$F1230,1)/INDEX(ΣυνδΑθρ!$J$2:$J$96,$F1230,1),IF($D1230&lt;&gt;"",$G1230*INDEX(Υλικά!$I$3:$I$130,$F1230,1)/INDEX(Υλικά!$E$3:$E$130,$F1230,1),0))</f>
        <v>1.2</v>
      </c>
      <c r="K1230" s="16">
        <f>$H1230*Ref!$B$2</f>
        <v>188</v>
      </c>
      <c r="L1230" s="17">
        <f>$I1230*Ref!$B$3</f>
        <v>0</v>
      </c>
      <c r="M1230" s="18">
        <f>$J1230*Ref!$B$4</f>
        <v>10.799999999999999</v>
      </c>
      <c r="N1230" s="18">
        <f>IF($C1230&lt;&gt;"",0,IF($D1230&lt;&gt;"",$G1230*INDEX(Υλικά!$J$3:$J$130,$F1230,1)/INDEX(Υλικά!$E$3:$E$130,$F1230,1),0))</f>
        <v>0</v>
      </c>
      <c r="O1230" s="19">
        <f t="shared" si="20"/>
        <v>198.8</v>
      </c>
      <c r="P1230" s="3"/>
    </row>
    <row r="1231" spans="1:16" x14ac:dyDescent="0.35">
      <c r="A1231" s="15">
        <v>44294</v>
      </c>
      <c r="B1231" s="7">
        <v>0.83333333333333337</v>
      </c>
      <c r="C1231" s="3" t="s">
        <v>166</v>
      </c>
      <c r="D1231" s="3"/>
      <c r="E1231" s="3" t="str">
        <f>IF(C1231&lt;&gt;"",INDEX(ΣυνδΑθρ!$I$2:$I$96,MATCH(C1231,ΣυνδΑθρ!$A$2:$A$100,0),1),IF(D1231&lt;&gt;"",INDEX(Υλικά!$D$3:$D$140,MATCH(D1231,Υλικά!$B$3:$B$140,0),1),""))</f>
        <v>gr</v>
      </c>
      <c r="F1231" s="10">
        <f>IF(C1231&lt;&gt;"",MATCH($C1231,ΣυνδΑθρ!$A$2:$A$100,0),IF(D1231&lt;&gt;"",MATCH($D1231,Υλικά!$B$3:$B$130,0),0))</f>
        <v>19</v>
      </c>
      <c r="G1231" s="3">
        <v>100</v>
      </c>
      <c r="H1231" s="16">
        <f>IF($C1231&lt;&gt;"",$G1231*INDEX(ΣυνδΑθρ!$B$2:$B$96,$F1231,1)/INDEX(ΣυνδΑθρ!$J$2:$J$96,$F1231,1),IF($D1231&lt;&gt;"",$G1231*INDEX(Υλικά!$G$3:$G$130,$F1231,1)/INDEX(Υλικά!$E$3:$E$130,$F1231,1),0))</f>
        <v>7.3071428571428569</v>
      </c>
      <c r="I1231" s="17">
        <f>IF($C1231&lt;&gt;"",$G1231*INDEX(ΣυνδΑθρ!$C$2:$C$100,$F1231,1)/INDEX(ΣυνδΑθρ!$J$2:$J$96,$F1231,1),IF($D1231&lt;&gt;"",$G1231*INDEX(Υλικά!$H$3:$H$130,$F1231,1)/INDEX(Υλικά!$E$3:$E$130,$F1231,1),0))</f>
        <v>46.499999999999993</v>
      </c>
      <c r="J1231" s="18">
        <f>IF($C1231&lt;&gt;"",$G1231*INDEX(ΣυνδΑθρ!$D$2:$D$96,$F1231,1)/INDEX(ΣυνδΑθρ!$J$2:$J$96,$F1231,1),IF($D1231&lt;&gt;"",$G1231*INDEX(Υλικά!$I$3:$I$130,$F1231,1)/INDEX(Υλικά!$E$3:$E$130,$F1231,1),0))</f>
        <v>0.83571428571428585</v>
      </c>
      <c r="K1231" s="16">
        <f>$H1231*Ref!$B$2</f>
        <v>29.228571428571428</v>
      </c>
      <c r="L1231" s="17">
        <f>$I1231*Ref!$B$3</f>
        <v>185.99999999999997</v>
      </c>
      <c r="M1231" s="18">
        <f>$J1231*Ref!$B$4</f>
        <v>7.5214285714285722</v>
      </c>
      <c r="N1231" s="18">
        <f>IF($C1231&lt;&gt;"",0,IF($D1231&lt;&gt;"",$G1231*INDEX(Υλικά!$J$3:$J$130,$F1231,1)/INDEX(Υλικά!$E$3:$E$130,$F1231,1),0))</f>
        <v>0</v>
      </c>
      <c r="O1231" s="19">
        <f t="shared" si="20"/>
        <v>222.74999999999997</v>
      </c>
      <c r="P1231" s="3"/>
    </row>
    <row r="1232" spans="1:16" x14ac:dyDescent="0.35">
      <c r="A1232" s="15">
        <v>44294</v>
      </c>
      <c r="B1232" s="7">
        <v>0.95833333333333337</v>
      </c>
      <c r="C1232" s="3"/>
      <c r="D1232" s="3" t="s">
        <v>187</v>
      </c>
      <c r="E1232" s="3" t="str">
        <f>IF(C1232&lt;&gt;"",INDEX(ΣυνδΑθρ!$I$2:$I$96,MATCH(C1232,ΣυνδΑθρ!$A$2:$A$100,0),1),IF(D1232&lt;&gt;"",INDEX(Υλικά!$D$3:$D$140,MATCH(D1232,Υλικά!$B$3:$B$140,0),1),""))</f>
        <v>gr</v>
      </c>
      <c r="F1232" s="10">
        <f>IF(C1232&lt;&gt;"",MATCH($C1232,ΣυνδΑθρ!$A$2:$A$100,0),IF(D1232&lt;&gt;"",MATCH($D1232,Υλικά!$B$3:$B$130,0),0))</f>
        <v>84</v>
      </c>
      <c r="G1232" s="3">
        <v>130</v>
      </c>
      <c r="H1232" s="16">
        <f>IF($C1232&lt;&gt;"",$G1232*INDEX(ΣυνδΑθρ!$B$2:$B$96,$F1232,1)/INDEX(ΣυνδΑθρ!$J$2:$J$96,$F1232,1),IF($D1232&lt;&gt;"",$G1232*INDEX(Υλικά!$G$3:$G$130,$F1232,1)/INDEX(Υλικά!$E$3:$E$130,$F1232,1),0))</f>
        <v>0.91</v>
      </c>
      <c r="I1232" s="17">
        <f>IF($C1232&lt;&gt;"",$G1232*INDEX(ΣυνδΑθρ!$C$2:$C$100,$F1232,1)/INDEX(ΣυνδΑθρ!$J$2:$J$96,$F1232,1),IF($D1232&lt;&gt;"",$G1232*INDEX(Υλικά!$H$3:$H$130,$F1232,1)/INDEX(Υλικά!$E$3:$E$130,$F1232,1),0))</f>
        <v>15.6</v>
      </c>
      <c r="J1232" s="18">
        <f>IF($C1232&lt;&gt;"",$G1232*INDEX(ΣυνδΑθρ!$D$2:$D$96,$F1232,1)/INDEX(ΣυνδΑθρ!$J$2:$J$96,$F1232,1),IF($D1232&lt;&gt;"",$G1232*INDEX(Υλικά!$I$3:$I$130,$F1232,1)/INDEX(Υλικά!$E$3:$E$130,$F1232,1),0))</f>
        <v>0.26</v>
      </c>
      <c r="K1232" s="16">
        <f>$H1232*Ref!$B$2</f>
        <v>3.64</v>
      </c>
      <c r="L1232" s="17">
        <f>$I1232*Ref!$B$3</f>
        <v>62.4</v>
      </c>
      <c r="M1232" s="18">
        <f>$J1232*Ref!$B$4</f>
        <v>2.34</v>
      </c>
      <c r="N1232" s="18">
        <f>IF($C1232&lt;&gt;"",0,IF($D1232&lt;&gt;"",$G1232*INDEX(Υλικά!$J$3:$J$130,$F1232,1)/INDEX(Υλικά!$E$3:$E$130,$F1232,1),0))</f>
        <v>0</v>
      </c>
      <c r="O1232" s="19">
        <f t="shared" si="20"/>
        <v>68.38</v>
      </c>
      <c r="P1232" s="3"/>
    </row>
    <row r="1233" spans="1:16" x14ac:dyDescent="0.35">
      <c r="A1233" s="15">
        <v>44295</v>
      </c>
      <c r="B1233" s="7">
        <v>0.33333333333333331</v>
      </c>
      <c r="C1233" s="3" t="s">
        <v>166</v>
      </c>
      <c r="D1233" s="3"/>
      <c r="E1233" s="3" t="str">
        <f>IF(C1233&lt;&gt;"",INDEX(ΣυνδΑθρ!$I$2:$I$96,MATCH(C1233,ΣυνδΑθρ!$A$2:$A$100,0),1),IF(D1233&lt;&gt;"",INDEX(Υλικά!$D$3:$D$140,MATCH(D1233,Υλικά!$B$3:$B$140,0),1),""))</f>
        <v>gr</v>
      </c>
      <c r="F1233" s="10">
        <f>IF(C1233&lt;&gt;"",MATCH($C1233,ΣυνδΑθρ!$A$2:$A$100,0),IF(D1233&lt;&gt;"",MATCH($D1233,Υλικά!$B$3:$B$130,0),0))</f>
        <v>19</v>
      </c>
      <c r="G1233" s="3">
        <v>80</v>
      </c>
      <c r="H1233" s="16">
        <f>IF($C1233&lt;&gt;"",$G1233*INDEX(ΣυνδΑθρ!$B$2:$B$96,$F1233,1)/INDEX(ΣυνδΑθρ!$J$2:$J$96,$F1233,1),IF($D1233&lt;&gt;"",$G1233*INDEX(Υλικά!$G$3:$G$130,$F1233,1)/INDEX(Υλικά!$E$3:$E$130,$F1233,1),0))</f>
        <v>5.8457142857142861</v>
      </c>
      <c r="I1233" s="17">
        <f>IF($C1233&lt;&gt;"",$G1233*INDEX(ΣυνδΑθρ!$C$2:$C$100,$F1233,1)/INDEX(ΣυνδΑθρ!$J$2:$J$96,$F1233,1),IF($D1233&lt;&gt;"",$G1233*INDEX(Υλικά!$H$3:$H$130,$F1233,1)/INDEX(Υλικά!$E$3:$E$130,$F1233,1),0))</f>
        <v>37.199999999999996</v>
      </c>
      <c r="J1233" s="18">
        <f>IF($C1233&lt;&gt;"",$G1233*INDEX(ΣυνδΑθρ!$D$2:$D$96,$F1233,1)/INDEX(ΣυνδΑθρ!$J$2:$J$96,$F1233,1),IF($D1233&lt;&gt;"",$G1233*INDEX(Υλικά!$I$3:$I$130,$F1233,1)/INDEX(Υλικά!$E$3:$E$130,$F1233,1),0))</f>
        <v>0.66857142857142871</v>
      </c>
      <c r="K1233" s="16">
        <f>$H1233*Ref!$B$2</f>
        <v>23.382857142857144</v>
      </c>
      <c r="L1233" s="17">
        <f>$I1233*Ref!$B$3</f>
        <v>148.79999999999998</v>
      </c>
      <c r="M1233" s="18">
        <f>$J1233*Ref!$B$4</f>
        <v>6.0171428571428587</v>
      </c>
      <c r="N1233" s="18">
        <f>IF($C1233&lt;&gt;"",0,IF($D1233&lt;&gt;"",$G1233*INDEX(Υλικά!$J$3:$J$130,$F1233,1)/INDEX(Υλικά!$E$3:$E$130,$F1233,1),0))</f>
        <v>0</v>
      </c>
      <c r="O1233" s="19">
        <f t="shared" si="20"/>
        <v>178.2</v>
      </c>
      <c r="P1233" s="3"/>
    </row>
    <row r="1234" spans="1:16" x14ac:dyDescent="0.35">
      <c r="A1234" s="15">
        <v>44295</v>
      </c>
      <c r="B1234" s="7">
        <v>0.33333333333333331</v>
      </c>
      <c r="C1234" s="3"/>
      <c r="D1234" s="3" t="s">
        <v>58</v>
      </c>
      <c r="E1234" s="3" t="str">
        <f>IF(C1234&lt;&gt;"",INDEX(ΣυνδΑθρ!$I$2:$I$96,MATCH(C1234,ΣυνδΑθρ!$A$2:$A$100,0),1),IF(D1234&lt;&gt;"",INDEX(Υλικά!$D$3:$D$140,MATCH(D1234,Υλικά!$B$3:$B$140,0),1),""))</f>
        <v>gr</v>
      </c>
      <c r="F1234" s="10">
        <f>IF(C1234&lt;&gt;"",MATCH($C1234,ΣυνδΑθρ!$A$2:$A$100,0),IF(D1234&lt;&gt;"",MATCH($D1234,Υλικά!$B$3:$B$130,0),0))</f>
        <v>12</v>
      </c>
      <c r="G1234" s="3">
        <v>200</v>
      </c>
      <c r="H1234" s="16">
        <f>IF($C1234&lt;&gt;"",$G1234*INDEX(ΣυνδΑθρ!$B$2:$B$96,$F1234,1)/INDEX(ΣυνδΑθρ!$J$2:$J$96,$F1234,1),IF($D1234&lt;&gt;"",$G1234*INDEX(Υλικά!$G$3:$G$130,$F1234,1)/INDEX(Υλικά!$E$3:$E$130,$F1234,1),0))</f>
        <v>6.6</v>
      </c>
      <c r="I1234" s="17">
        <f>IF($C1234&lt;&gt;"",$G1234*INDEX(ΣυνδΑθρ!$C$2:$C$100,$F1234,1)/INDEX(ΣυνδΑθρ!$J$2:$J$96,$F1234,1),IF($D1234&lt;&gt;"",$G1234*INDEX(Υλικά!$H$3:$H$130,$F1234,1)/INDEX(Υλικά!$E$3:$E$130,$F1234,1),0))</f>
        <v>9.4</v>
      </c>
      <c r="J1234" s="18">
        <f>IF($C1234&lt;&gt;"",$G1234*INDEX(ΣυνδΑθρ!$D$2:$D$96,$F1234,1)/INDEX(ΣυνδΑθρ!$J$2:$J$96,$F1234,1),IF($D1234&lt;&gt;"",$G1234*INDEX(Υλικά!$I$3:$I$130,$F1234,1)/INDEX(Υλικά!$E$3:$E$130,$F1234,1),0))</f>
        <v>3</v>
      </c>
      <c r="K1234" s="16">
        <f>$H1234*Ref!$B$2</f>
        <v>26.4</v>
      </c>
      <c r="L1234" s="17">
        <f>$I1234*Ref!$B$3</f>
        <v>37.6</v>
      </c>
      <c r="M1234" s="18">
        <f>$J1234*Ref!$B$4</f>
        <v>27</v>
      </c>
      <c r="N1234" s="18">
        <f>IF($C1234&lt;&gt;"",0,IF($D1234&lt;&gt;"",$G1234*INDEX(Υλικά!$J$3:$J$130,$F1234,1)/INDEX(Υλικά!$E$3:$E$130,$F1234,1),0))</f>
        <v>0</v>
      </c>
      <c r="O1234" s="19">
        <f t="shared" si="20"/>
        <v>91</v>
      </c>
      <c r="P1234" s="3"/>
    </row>
    <row r="1235" spans="1:16" x14ac:dyDescent="0.35">
      <c r="A1235" s="15">
        <v>44295</v>
      </c>
      <c r="B1235" s="7">
        <v>0.33333333333333331</v>
      </c>
      <c r="C1235" s="3"/>
      <c r="D1235" s="3" t="s">
        <v>229</v>
      </c>
      <c r="E1235" s="3" t="str">
        <f>IF(C1235&lt;&gt;"",INDEX(ΣυνδΑθρ!$I$2:$I$96,MATCH(C1235,ΣυνδΑθρ!$A$2:$A$100,0),1),IF(D1235&lt;&gt;"",INDEX(Υλικά!$D$3:$D$140,MATCH(D1235,Υλικά!$B$3:$B$140,0),1),""))</f>
        <v>gr</v>
      </c>
      <c r="F1235" s="10">
        <f>IF(C1235&lt;&gt;"",MATCH($C1235,ΣυνδΑθρ!$A$2:$A$100,0),IF(D1235&lt;&gt;"",MATCH($D1235,Υλικά!$B$3:$B$130,0),0))</f>
        <v>104</v>
      </c>
      <c r="G1235" s="3">
        <v>80</v>
      </c>
      <c r="H1235" s="16">
        <f>IF($C1235&lt;&gt;"",$G1235*INDEX(ΣυνδΑθρ!$B$2:$B$96,$F1235,1)/INDEX(ΣυνδΑθρ!$J$2:$J$96,$F1235,1),IF($D1235&lt;&gt;"",$G1235*INDEX(Υλικά!$G$3:$G$130,$F1235,1)/INDEX(Υλικά!$E$3:$E$130,$F1235,1),0))</f>
        <v>16.8</v>
      </c>
      <c r="I1235" s="17">
        <f>IF($C1235&lt;&gt;"",$G1235*INDEX(ΣυνδΑθρ!$C$2:$C$100,$F1235,1)/INDEX(ΣυνδΑθρ!$J$2:$J$96,$F1235,1),IF($D1235&lt;&gt;"",$G1235*INDEX(Υλικά!$H$3:$H$130,$F1235,1)/INDEX(Υλικά!$E$3:$E$130,$F1235,1),0))</f>
        <v>0.8</v>
      </c>
      <c r="J1235" s="18">
        <f>IF($C1235&lt;&gt;"",$G1235*INDEX(ΣυνδΑθρ!$D$2:$D$96,$F1235,1)/INDEX(ΣυνδΑθρ!$J$2:$J$96,$F1235,1),IF($D1235&lt;&gt;"",$G1235*INDEX(Υλικά!$I$3:$I$130,$F1235,1)/INDEX(Υλικά!$E$3:$E$130,$F1235,1),0))</f>
        <v>1.6</v>
      </c>
      <c r="K1235" s="16">
        <f>$H1235*Ref!$B$2</f>
        <v>67.2</v>
      </c>
      <c r="L1235" s="17">
        <f>$I1235*Ref!$B$3</f>
        <v>3.2</v>
      </c>
      <c r="M1235" s="18">
        <f>$J1235*Ref!$B$4</f>
        <v>14.4</v>
      </c>
      <c r="N1235" s="18">
        <f>IF($C1235&lt;&gt;"",0,IF($D1235&lt;&gt;"",$G1235*INDEX(Υλικά!$J$3:$J$130,$F1235,1)/INDEX(Υλικά!$E$3:$E$130,$F1235,1),0))</f>
        <v>0</v>
      </c>
      <c r="O1235" s="19">
        <f t="shared" si="20"/>
        <v>84.800000000000011</v>
      </c>
      <c r="P1235" s="3"/>
    </row>
    <row r="1236" spans="1:16" x14ac:dyDescent="0.35">
      <c r="A1236" s="15">
        <v>44295</v>
      </c>
      <c r="B1236" s="7">
        <v>0.5625</v>
      </c>
      <c r="C1236" s="3"/>
      <c r="D1236" s="3" t="s">
        <v>80</v>
      </c>
      <c r="E1236" s="3" t="str">
        <f>IF(C1236&lt;&gt;"",INDEX(ΣυνδΑθρ!$I$2:$I$96,MATCH(C1236,ΣυνδΑθρ!$A$2:$A$100,0),1),IF(D1236&lt;&gt;"",INDEX(Υλικά!$D$3:$D$140,MATCH(D1236,Υλικά!$B$3:$B$140,0),1),""))</f>
        <v>gr</v>
      </c>
      <c r="F1236" s="10">
        <f>IF(C1236&lt;&gt;"",MATCH($C1236,ΣυνδΑθρ!$A$2:$A$100,0),IF(D1236&lt;&gt;"",MATCH($D1236,Υλικά!$B$3:$B$130,0),0))</f>
        <v>32</v>
      </c>
      <c r="G1236" s="3">
        <v>250</v>
      </c>
      <c r="H1236" s="16">
        <f>IF($C1236&lt;&gt;"",$G1236*INDEX(ΣυνδΑθρ!$B$2:$B$96,$F1236,1)/INDEX(ΣυνδΑθρ!$J$2:$J$96,$F1236,1),IF($D1236&lt;&gt;"",$G1236*INDEX(Υλικά!$G$3:$G$130,$F1236,1)/INDEX(Υλικά!$E$3:$E$130,$F1236,1),0))</f>
        <v>77.5</v>
      </c>
      <c r="I1236" s="17">
        <f>IF($C1236&lt;&gt;"",$G1236*INDEX(ΣυνδΑθρ!$C$2:$C$100,$F1236,1)/INDEX(ΣυνδΑθρ!$J$2:$J$96,$F1236,1),IF($D1236&lt;&gt;"",$G1236*INDEX(Υλικά!$H$3:$H$130,$F1236,1)/INDEX(Υλικά!$E$3:$E$130,$F1236,1),0))</f>
        <v>0</v>
      </c>
      <c r="J1236" s="18">
        <f>IF($C1236&lt;&gt;"",$G1236*INDEX(ΣυνδΑθρ!$D$2:$D$96,$F1236,1)/INDEX(ΣυνδΑθρ!$J$2:$J$96,$F1236,1),IF($D1236&lt;&gt;"",$G1236*INDEX(Υλικά!$I$3:$I$130,$F1236,1)/INDEX(Υλικά!$E$3:$E$130,$F1236,1),0))</f>
        <v>9</v>
      </c>
      <c r="K1236" s="16">
        <f>$H1236*Ref!$B$2</f>
        <v>310</v>
      </c>
      <c r="L1236" s="17">
        <f>$I1236*Ref!$B$3</f>
        <v>0</v>
      </c>
      <c r="M1236" s="18">
        <f>$J1236*Ref!$B$4</f>
        <v>81</v>
      </c>
      <c r="N1236" s="18">
        <f>IF($C1236&lt;&gt;"",0,IF($D1236&lt;&gt;"",$G1236*INDEX(Υλικά!$J$3:$J$130,$F1236,1)/INDEX(Υλικά!$E$3:$E$130,$F1236,1),0))</f>
        <v>0</v>
      </c>
      <c r="O1236" s="19">
        <f t="shared" si="20"/>
        <v>391</v>
      </c>
      <c r="P1236" s="3"/>
    </row>
    <row r="1237" spans="1:16" x14ac:dyDescent="0.35">
      <c r="A1237" s="15">
        <v>44295</v>
      </c>
      <c r="B1237" s="7">
        <v>0.5625</v>
      </c>
      <c r="C1237" s="3"/>
      <c r="D1237" s="3" t="s">
        <v>255</v>
      </c>
      <c r="E1237" s="3" t="str">
        <f>IF(C1237&lt;&gt;"",INDEX(ΣυνδΑθρ!$I$2:$I$96,MATCH(C1237,ΣυνδΑθρ!$A$2:$A$100,0),1),IF(D1237&lt;&gt;"",INDEX(Υλικά!$D$3:$D$140,MATCH(D1237,Υλικά!$B$3:$B$140,0),1),""))</f>
        <v>pc</v>
      </c>
      <c r="F1237" s="10">
        <f>IF(C1237&lt;&gt;"",MATCH($C1237,ΣυνδΑθρ!$A$2:$A$100,0),IF(D1237&lt;&gt;"",MATCH($D1237,Υλικά!$B$3:$B$130,0),0))</f>
        <v>118</v>
      </c>
      <c r="G1237" s="3">
        <v>3</v>
      </c>
      <c r="H1237" s="16">
        <f>IF($C1237&lt;&gt;"",$G1237*INDEX(ΣυνδΑθρ!$B$2:$B$96,$F1237,1)/INDEX(ΣυνδΑθρ!$J$2:$J$96,$F1237,1),IF($D1237&lt;&gt;"",$G1237*INDEX(Υλικά!$G$3:$G$130,$F1237,1)/INDEX(Υλικά!$E$3:$E$130,$F1237,1),0))</f>
        <v>3.709090909090909</v>
      </c>
      <c r="I1237" s="17">
        <f>IF($C1237&lt;&gt;"",$G1237*INDEX(ΣυνδΑθρ!$C$2:$C$100,$F1237,1)/INDEX(ΣυνδΑθρ!$J$2:$J$96,$F1237,1),IF($D1237&lt;&gt;"",$G1237*INDEX(Υλικά!$H$3:$H$130,$F1237,1)/INDEX(Υλικά!$E$3:$E$130,$F1237,1),0))</f>
        <v>26.4</v>
      </c>
      <c r="J1237" s="18">
        <f>IF($C1237&lt;&gt;"",$G1237*INDEX(ΣυνδΑθρ!$D$2:$D$96,$F1237,1)/INDEX(ΣυνδΑθρ!$J$2:$J$96,$F1237,1),IF($D1237&lt;&gt;"",$G1237*INDEX(Υλικά!$I$3:$I$130,$F1237,1)/INDEX(Υλικά!$E$3:$E$130,$F1237,1),0))</f>
        <v>2.4000000000000004</v>
      </c>
      <c r="K1237" s="16">
        <f>$H1237*Ref!$B$2</f>
        <v>14.836363636363636</v>
      </c>
      <c r="L1237" s="17">
        <f>$I1237*Ref!$B$3</f>
        <v>105.6</v>
      </c>
      <c r="M1237" s="18">
        <f>$J1237*Ref!$B$4</f>
        <v>21.6</v>
      </c>
      <c r="N1237" s="18">
        <f>IF($C1237&lt;&gt;"",0,IF($D1237&lt;&gt;"",$G1237*INDEX(Υλικά!$J$3:$J$130,$F1237,1)/INDEX(Υλικά!$E$3:$E$130,$F1237,1),0))</f>
        <v>0</v>
      </c>
      <c r="O1237" s="19">
        <f t="shared" si="20"/>
        <v>142.03636363636363</v>
      </c>
      <c r="P1237" s="3"/>
    </row>
    <row r="1238" spans="1:16" x14ac:dyDescent="0.35">
      <c r="A1238" s="15">
        <v>44295</v>
      </c>
      <c r="B1238" s="7">
        <v>0.5625</v>
      </c>
      <c r="C1238" s="3"/>
      <c r="D1238" s="3" t="s">
        <v>42</v>
      </c>
      <c r="E1238" s="3" t="str">
        <f>IF(C1238&lt;&gt;"",INDEX(ΣυνδΑθρ!$I$2:$I$96,MATCH(C1238,ΣυνδΑθρ!$A$2:$A$100,0),1),IF(D1238&lt;&gt;"",INDEX(Υλικά!$D$3:$D$140,MATCH(D1238,Υλικά!$B$3:$B$140,0),1),""))</f>
        <v>gr</v>
      </c>
      <c r="F1238" s="10">
        <f>IF(C1238&lt;&gt;"",MATCH($C1238,ΣυνδΑθρ!$A$2:$A$100,0),IF(D1238&lt;&gt;"",MATCH($D1238,Υλικά!$B$3:$B$130,0),0))</f>
        <v>16</v>
      </c>
      <c r="G1238" s="3">
        <v>150</v>
      </c>
      <c r="H1238" s="16">
        <f>IF($C1238&lt;&gt;"",$G1238*INDEX(ΣυνδΑθρ!$B$2:$B$96,$F1238,1)/INDEX(ΣυνδΑθρ!$J$2:$J$96,$F1238,1),IF($D1238&lt;&gt;"",$G1238*INDEX(Υλικά!$G$3:$G$130,$F1238,1)/INDEX(Υλικά!$E$3:$E$130,$F1238,1),0))</f>
        <v>1.35</v>
      </c>
      <c r="I1238" s="17">
        <f>IF($C1238&lt;&gt;"",$G1238*INDEX(ΣυνδΑθρ!$C$2:$C$100,$F1238,1)/INDEX(ΣυνδΑθρ!$J$2:$J$96,$F1238,1),IF($D1238&lt;&gt;"",$G1238*INDEX(Υλικά!$H$3:$H$130,$F1238,1)/INDEX(Υλικά!$E$3:$E$130,$F1238,1),0))</f>
        <v>5.85</v>
      </c>
      <c r="J1238" s="18">
        <f>IF($C1238&lt;&gt;"",$G1238*INDEX(ΣυνδΑθρ!$D$2:$D$96,$F1238,1)/INDEX(ΣυνδΑθρ!$J$2:$J$96,$F1238,1),IF($D1238&lt;&gt;"",$G1238*INDEX(Υλικά!$I$3:$I$130,$F1238,1)/INDEX(Υλικά!$E$3:$E$130,$F1238,1),0))</f>
        <v>0.3</v>
      </c>
      <c r="K1238" s="16">
        <f>$H1238*Ref!$B$2</f>
        <v>5.4</v>
      </c>
      <c r="L1238" s="17">
        <f>$I1238*Ref!$B$3</f>
        <v>23.4</v>
      </c>
      <c r="M1238" s="18">
        <f>$J1238*Ref!$B$4</f>
        <v>2.6999999999999997</v>
      </c>
      <c r="N1238" s="18">
        <f>IF($C1238&lt;&gt;"",0,IF($D1238&lt;&gt;"",$G1238*INDEX(Υλικά!$J$3:$J$130,$F1238,1)/INDEX(Υλικά!$E$3:$E$130,$F1238,1),0))</f>
        <v>0</v>
      </c>
      <c r="O1238" s="19">
        <f t="shared" si="20"/>
        <v>31.499999999999996</v>
      </c>
      <c r="P1238" s="3"/>
    </row>
    <row r="1239" spans="1:16" x14ac:dyDescent="0.35">
      <c r="A1239" s="15">
        <v>44295</v>
      </c>
      <c r="B1239" s="7">
        <v>0.5625</v>
      </c>
      <c r="C1239" s="3"/>
      <c r="D1239" s="3" t="s">
        <v>8</v>
      </c>
      <c r="E1239" s="3" t="str">
        <f>IF(C1239&lt;&gt;"",INDEX(ΣυνδΑθρ!$I$2:$I$96,MATCH(C1239,ΣυνδΑθρ!$A$2:$A$100,0),1),IF(D1239&lt;&gt;"",INDEX(Υλικά!$D$3:$D$140,MATCH(D1239,Υλικά!$B$3:$B$140,0),1),""))</f>
        <v>gr</v>
      </c>
      <c r="F1239" s="10">
        <f>IF(C1239&lt;&gt;"",MATCH($C1239,ΣυνδΑθρ!$A$2:$A$100,0),IF(D1239&lt;&gt;"",MATCH($D1239,Υλικά!$B$3:$B$130,0),0))</f>
        <v>3</v>
      </c>
      <c r="G1239" s="3">
        <v>10</v>
      </c>
      <c r="H1239" s="16">
        <f>IF($C1239&lt;&gt;"",$G1239*INDEX(ΣυνδΑθρ!$B$2:$B$96,$F1239,1)/INDEX(ΣυνδΑθρ!$J$2:$J$96,$F1239,1),IF($D1239&lt;&gt;"",$G1239*INDEX(Υλικά!$G$3:$G$130,$F1239,1)/INDEX(Υλικά!$E$3:$E$130,$F1239,1),0))</f>
        <v>0</v>
      </c>
      <c r="I1239" s="17">
        <f>IF($C1239&lt;&gt;"",$G1239*INDEX(ΣυνδΑθρ!$C$2:$C$100,$F1239,1)/INDEX(ΣυνδΑθρ!$J$2:$J$96,$F1239,1),IF($D1239&lt;&gt;"",$G1239*INDEX(Υλικά!$H$3:$H$130,$F1239,1)/INDEX(Υλικά!$E$3:$E$130,$F1239,1),0))</f>
        <v>0</v>
      </c>
      <c r="J1239" s="18">
        <f>IF($C1239&lt;&gt;"",$G1239*INDEX(ΣυνδΑθρ!$D$2:$D$96,$F1239,1)/INDEX(ΣυνδΑθρ!$J$2:$J$96,$F1239,1),IF($D1239&lt;&gt;"",$G1239*INDEX(Υλικά!$I$3:$I$130,$F1239,1)/INDEX(Υλικά!$E$3:$E$130,$F1239,1),0))</f>
        <v>9.33</v>
      </c>
      <c r="K1239" s="16">
        <f>$H1239*Ref!$B$2</f>
        <v>0</v>
      </c>
      <c r="L1239" s="17">
        <f>$I1239*Ref!$B$3</f>
        <v>0</v>
      </c>
      <c r="M1239" s="18">
        <f>$J1239*Ref!$B$4</f>
        <v>83.97</v>
      </c>
      <c r="N1239" s="18">
        <f>IF($C1239&lt;&gt;"",0,IF($D1239&lt;&gt;"",$G1239*INDEX(Υλικά!$J$3:$J$130,$F1239,1)/INDEX(Υλικά!$E$3:$E$130,$F1239,1),0))</f>
        <v>0</v>
      </c>
      <c r="O1239" s="19">
        <f t="shared" si="20"/>
        <v>83.97</v>
      </c>
      <c r="P1239" s="3"/>
    </row>
    <row r="1240" spans="1:16" x14ac:dyDescent="0.35">
      <c r="A1240" s="15">
        <v>44295</v>
      </c>
      <c r="B1240" s="7">
        <v>0.75</v>
      </c>
      <c r="C1240" s="3"/>
      <c r="D1240" s="3" t="s">
        <v>155</v>
      </c>
      <c r="E1240" s="3" t="str">
        <f>IF(C1240&lt;&gt;"",INDEX(ΣυνδΑθρ!$I$2:$I$96,MATCH(C1240,ΣυνδΑθρ!$A$2:$A$100,0),1),IF(D1240&lt;&gt;"",INDEX(Υλικά!$D$3:$D$140,MATCH(D1240,Υλικά!$B$3:$B$140,0),1),""))</f>
        <v>gr</v>
      </c>
      <c r="F1240" s="10">
        <f>IF(C1240&lt;&gt;"",MATCH($C1240,ΣυνδΑθρ!$A$2:$A$100,0),IF(D1240&lt;&gt;"",MATCH($D1240,Υλικά!$B$3:$B$130,0),0))</f>
        <v>63</v>
      </c>
      <c r="G1240" s="3">
        <v>50</v>
      </c>
      <c r="H1240" s="16">
        <f>IF($C1240&lt;&gt;"",$G1240*INDEX(ΣυνδΑθρ!$B$2:$B$96,$F1240,1)/INDEX(ΣυνδΑθρ!$J$2:$J$96,$F1240,1),IF($D1240&lt;&gt;"",$G1240*INDEX(Υλικά!$G$3:$G$130,$F1240,1)/INDEX(Υλικά!$E$3:$E$130,$F1240,1),0))</f>
        <v>0.55000000000000004</v>
      </c>
      <c r="I1240" s="17">
        <f>IF($C1240&lt;&gt;"",$G1240*INDEX(ΣυνδΑθρ!$C$2:$C$100,$F1240,1)/INDEX(ΣυνδΑθρ!$J$2:$J$96,$F1240,1),IF($D1240&lt;&gt;"",$G1240*INDEX(Υλικά!$H$3:$H$130,$F1240,1)/INDEX(Υλικά!$E$3:$E$130,$F1240,1),0))</f>
        <v>11.4</v>
      </c>
      <c r="J1240" s="18">
        <f>IF($C1240&lt;&gt;"",$G1240*INDEX(ΣυνδΑθρ!$D$2:$D$96,$F1240,1)/INDEX(ΣυνδΑθρ!$J$2:$J$96,$F1240,1),IF($D1240&lt;&gt;"",$G1240*INDEX(Υλικά!$I$3:$I$130,$F1240,1)/INDEX(Υλικά!$E$3:$E$130,$F1240,1),0))</f>
        <v>0.15</v>
      </c>
      <c r="K1240" s="16">
        <f>$H1240*Ref!$B$2</f>
        <v>2.2000000000000002</v>
      </c>
      <c r="L1240" s="17">
        <f>$I1240*Ref!$B$3</f>
        <v>45.6</v>
      </c>
      <c r="M1240" s="18">
        <f>$J1240*Ref!$B$4</f>
        <v>1.3499999999999999</v>
      </c>
      <c r="N1240" s="18">
        <f>IF($C1240&lt;&gt;"",0,IF($D1240&lt;&gt;"",$G1240*INDEX(Υλικά!$J$3:$J$130,$F1240,1)/INDEX(Υλικά!$E$3:$E$130,$F1240,1),0))</f>
        <v>0</v>
      </c>
      <c r="O1240" s="19">
        <f t="shared" si="20"/>
        <v>49.150000000000006</v>
      </c>
      <c r="P1240" s="3"/>
    </row>
    <row r="1241" spans="1:16" x14ac:dyDescent="0.35">
      <c r="A1241" s="15">
        <v>44295</v>
      </c>
      <c r="B1241" s="7">
        <v>0.75</v>
      </c>
      <c r="C1241" s="3"/>
      <c r="D1241" s="3" t="s">
        <v>255</v>
      </c>
      <c r="E1241" s="3" t="str">
        <f>IF(C1241&lt;&gt;"",INDEX(ΣυνδΑθρ!$I$2:$I$96,MATCH(C1241,ΣυνδΑθρ!$A$2:$A$100,0),1),IF(D1241&lt;&gt;"",INDEX(Υλικά!$D$3:$D$140,MATCH(D1241,Υλικά!$B$3:$B$140,0),1),""))</f>
        <v>pc</v>
      </c>
      <c r="F1241" s="10">
        <f>IF(C1241&lt;&gt;"",MATCH($C1241,ΣυνδΑθρ!$A$2:$A$100,0),IF(D1241&lt;&gt;"",MATCH($D1241,Υλικά!$B$3:$B$130,0),0))</f>
        <v>118</v>
      </c>
      <c r="G1241" s="3">
        <v>1</v>
      </c>
      <c r="H1241" s="16">
        <f>IF($C1241&lt;&gt;"",$G1241*INDEX(ΣυνδΑθρ!$B$2:$B$96,$F1241,1)/INDEX(ΣυνδΑθρ!$J$2:$J$96,$F1241,1),IF($D1241&lt;&gt;"",$G1241*INDEX(Υλικά!$G$3:$G$130,$F1241,1)/INDEX(Υλικά!$E$3:$E$130,$F1241,1),0))</f>
        <v>1.2363636363636363</v>
      </c>
      <c r="I1241" s="17">
        <f>IF($C1241&lt;&gt;"",$G1241*INDEX(ΣυνδΑθρ!$C$2:$C$100,$F1241,1)/INDEX(ΣυνδΑθρ!$J$2:$J$96,$F1241,1),IF($D1241&lt;&gt;"",$G1241*INDEX(Υλικά!$H$3:$H$130,$F1241,1)/INDEX(Υλικά!$E$3:$E$130,$F1241,1),0))</f>
        <v>8.7999999999999989</v>
      </c>
      <c r="J1241" s="18">
        <f>IF($C1241&lt;&gt;"",$G1241*INDEX(ΣυνδΑθρ!$D$2:$D$96,$F1241,1)/INDEX(ΣυνδΑθρ!$J$2:$J$96,$F1241,1),IF($D1241&lt;&gt;"",$G1241*INDEX(Υλικά!$I$3:$I$130,$F1241,1)/INDEX(Υλικά!$E$3:$E$130,$F1241,1),0))</f>
        <v>0.8</v>
      </c>
      <c r="K1241" s="16">
        <f>$H1241*Ref!$B$2</f>
        <v>4.9454545454545453</v>
      </c>
      <c r="L1241" s="17">
        <f>$I1241*Ref!$B$3</f>
        <v>35.199999999999996</v>
      </c>
      <c r="M1241" s="18">
        <f>$J1241*Ref!$B$4</f>
        <v>7.2</v>
      </c>
      <c r="N1241" s="18">
        <f>IF($C1241&lt;&gt;"",0,IF($D1241&lt;&gt;"",$G1241*INDEX(Υλικά!$J$3:$J$130,$F1241,1)/INDEX(Υλικά!$E$3:$E$130,$F1241,1),0))</f>
        <v>0</v>
      </c>
      <c r="O1241" s="19">
        <f t="shared" si="20"/>
        <v>47.345454545454544</v>
      </c>
      <c r="P1241" s="3"/>
    </row>
    <row r="1242" spans="1:16" x14ac:dyDescent="0.35">
      <c r="A1242" s="15">
        <v>44295</v>
      </c>
      <c r="B1242" s="7">
        <v>0.85416666666666663</v>
      </c>
      <c r="C1242" s="3"/>
      <c r="D1242" s="3" t="s">
        <v>42</v>
      </c>
      <c r="E1242" s="3" t="str">
        <f>IF(C1242&lt;&gt;"",INDEX(ΣυνδΑθρ!$I$2:$I$96,MATCH(C1242,ΣυνδΑθρ!$A$2:$A$100,0),1),IF(D1242&lt;&gt;"",INDEX(Υλικά!$D$3:$D$140,MATCH(D1242,Υλικά!$B$3:$B$140,0),1),""))</f>
        <v>gr</v>
      </c>
      <c r="F1242" s="10">
        <f>IF(C1242&lt;&gt;"",MATCH($C1242,ΣυνδΑθρ!$A$2:$A$100,0),IF(D1242&lt;&gt;"",MATCH($D1242,Υλικά!$B$3:$B$130,0),0))</f>
        <v>16</v>
      </c>
      <c r="G1242" s="3">
        <v>250</v>
      </c>
      <c r="H1242" s="16">
        <f>IF($C1242&lt;&gt;"",$G1242*INDEX(ΣυνδΑθρ!$B$2:$B$96,$F1242,1)/INDEX(ΣυνδΑθρ!$J$2:$J$96,$F1242,1),IF($D1242&lt;&gt;"",$G1242*INDEX(Υλικά!$G$3:$G$130,$F1242,1)/INDEX(Υλικά!$E$3:$E$130,$F1242,1),0))</f>
        <v>2.25</v>
      </c>
      <c r="I1242" s="17">
        <f>IF($C1242&lt;&gt;"",$G1242*INDEX(ΣυνδΑθρ!$C$2:$C$100,$F1242,1)/INDEX(ΣυνδΑθρ!$J$2:$J$96,$F1242,1),IF($D1242&lt;&gt;"",$G1242*INDEX(Υλικά!$H$3:$H$130,$F1242,1)/INDEX(Υλικά!$E$3:$E$130,$F1242,1),0))</f>
        <v>9.75</v>
      </c>
      <c r="J1242" s="18">
        <f>IF($C1242&lt;&gt;"",$G1242*INDEX(ΣυνδΑθρ!$D$2:$D$96,$F1242,1)/INDEX(ΣυνδΑθρ!$J$2:$J$96,$F1242,1),IF($D1242&lt;&gt;"",$G1242*INDEX(Υλικά!$I$3:$I$130,$F1242,1)/INDEX(Υλικά!$E$3:$E$130,$F1242,1),0))</f>
        <v>0.5</v>
      </c>
      <c r="K1242" s="16">
        <f>$H1242*Ref!$B$2</f>
        <v>9</v>
      </c>
      <c r="L1242" s="17">
        <f>$I1242*Ref!$B$3</f>
        <v>39</v>
      </c>
      <c r="M1242" s="18">
        <f>$J1242*Ref!$B$4</f>
        <v>4.5</v>
      </c>
      <c r="N1242" s="18">
        <f>IF($C1242&lt;&gt;"",0,IF($D1242&lt;&gt;"",$G1242*INDEX(Υλικά!$J$3:$J$130,$F1242,1)/INDEX(Υλικά!$E$3:$E$130,$F1242,1),0))</f>
        <v>0</v>
      </c>
      <c r="O1242" s="19">
        <f t="shared" si="20"/>
        <v>52.5</v>
      </c>
      <c r="P1242" s="3"/>
    </row>
    <row r="1243" spans="1:16" x14ac:dyDescent="0.35">
      <c r="A1243" s="15">
        <v>44295</v>
      </c>
      <c r="B1243" s="7">
        <v>0.875</v>
      </c>
      <c r="C1243" s="3"/>
      <c r="D1243" s="3" t="s">
        <v>13</v>
      </c>
      <c r="E1243" s="3" t="str">
        <f>IF(C1243&lt;&gt;"",INDEX(ΣυνδΑθρ!$I$2:$I$96,MATCH(C1243,ΣυνδΑθρ!$A$2:$A$100,0),1),IF(D1243&lt;&gt;"",INDEX(Υλικά!$D$3:$D$140,MATCH(D1243,Υλικά!$B$3:$B$140,0),1),""))</f>
        <v>gr</v>
      </c>
      <c r="F1243" s="10">
        <f>IF(C1243&lt;&gt;"",MATCH($C1243,ΣυνδΑθρ!$A$2:$A$100,0),IF(D1243&lt;&gt;"",MATCH($D1243,Υλικά!$B$3:$B$130,0),0))</f>
        <v>6</v>
      </c>
      <c r="G1243" s="3">
        <v>40</v>
      </c>
      <c r="H1243" s="16">
        <f>IF($C1243&lt;&gt;"",$G1243*INDEX(ΣυνδΑθρ!$B$2:$B$96,$F1243,1)/INDEX(ΣυνδΑθρ!$J$2:$J$96,$F1243,1),IF($D1243&lt;&gt;"",$G1243*INDEX(Υλικά!$G$3:$G$130,$F1243,1)/INDEX(Υλικά!$E$3:$E$130,$F1243,1),0))</f>
        <v>0.36</v>
      </c>
      <c r="I1243" s="17">
        <f>IF($C1243&lt;&gt;"",$G1243*INDEX(ΣυνδΑθρ!$C$2:$C$100,$F1243,1)/INDEX(ΣυνδΑθρ!$J$2:$J$96,$F1243,1),IF($D1243&lt;&gt;"",$G1243*INDEX(Υλικά!$H$3:$H$130,$F1243,1)/INDEX(Υλικά!$E$3:$E$130,$F1243,1),0))</f>
        <v>1.84</v>
      </c>
      <c r="J1243" s="18">
        <f>IF($C1243&lt;&gt;"",$G1243*INDEX(ΣυνδΑθρ!$D$2:$D$96,$F1243,1)/INDEX(ΣυνδΑθρ!$J$2:$J$96,$F1243,1),IF($D1243&lt;&gt;"",$G1243*INDEX(Υλικά!$I$3:$I$130,$F1243,1)/INDEX(Υλικά!$E$3:$E$130,$F1243,1),0))</f>
        <v>0.08</v>
      </c>
      <c r="K1243" s="16">
        <f>$H1243*Ref!$B$2</f>
        <v>1.44</v>
      </c>
      <c r="L1243" s="17">
        <f>$I1243*Ref!$B$3</f>
        <v>7.36</v>
      </c>
      <c r="M1243" s="18">
        <f>$J1243*Ref!$B$4</f>
        <v>0.72</v>
      </c>
      <c r="N1243" s="18">
        <f>IF($C1243&lt;&gt;"",0,IF($D1243&lt;&gt;"",$G1243*INDEX(Υλικά!$J$3:$J$130,$F1243,1)/INDEX(Υλικά!$E$3:$E$130,$F1243,1),0))</f>
        <v>0</v>
      </c>
      <c r="O1243" s="19">
        <f t="shared" si="20"/>
        <v>9.5200000000000014</v>
      </c>
      <c r="P1243" s="3"/>
    </row>
    <row r="1244" spans="1:16" x14ac:dyDescent="0.35">
      <c r="A1244" s="15">
        <v>44295</v>
      </c>
      <c r="B1244" s="7">
        <v>0.875</v>
      </c>
      <c r="C1244" s="3"/>
      <c r="D1244" s="3" t="s">
        <v>43</v>
      </c>
      <c r="E1244" s="3" t="str">
        <f>IF(C1244&lt;&gt;"",INDEX(ΣυνδΑθρ!$I$2:$I$96,MATCH(C1244,ΣυνδΑθρ!$A$2:$A$100,0),1),IF(D1244&lt;&gt;"",INDEX(Υλικά!$D$3:$D$140,MATCH(D1244,Υλικά!$B$3:$B$140,0),1),""))</f>
        <v>gr</v>
      </c>
      <c r="F1244" s="10">
        <f>IF(C1244&lt;&gt;"",MATCH($C1244,ΣυνδΑθρ!$A$2:$A$100,0),IF(D1244&lt;&gt;"",MATCH($D1244,Υλικά!$B$3:$B$130,0),0))</f>
        <v>17</v>
      </c>
      <c r="G1244" s="3">
        <v>100</v>
      </c>
      <c r="H1244" s="16">
        <f>IF($C1244&lt;&gt;"",$G1244*INDEX(ΣυνδΑθρ!$B$2:$B$96,$F1244,1)/INDEX(ΣυνδΑθρ!$J$2:$J$96,$F1244,1),IF($D1244&lt;&gt;"",$G1244*INDEX(Υλικά!$G$3:$G$130,$F1244,1)/INDEX(Υλικά!$E$3:$E$130,$F1244,1),0))</f>
        <v>0.7</v>
      </c>
      <c r="I1244" s="17">
        <f>IF($C1244&lt;&gt;"",$G1244*INDEX(ΣυνδΑθρ!$C$2:$C$100,$F1244,1)/INDEX(ΣυνδΑθρ!$J$2:$J$96,$F1244,1),IF($D1244&lt;&gt;"",$G1244*INDEX(Υλικά!$H$3:$H$130,$F1244,1)/INDEX(Υλικά!$E$3:$E$130,$F1244,1),0))</f>
        <v>3.6</v>
      </c>
      <c r="J1244" s="18">
        <f>IF($C1244&lt;&gt;"",$G1244*INDEX(ΣυνδΑθρ!$D$2:$D$96,$F1244,1)/INDEX(ΣυνδΑθρ!$J$2:$J$96,$F1244,1),IF($D1244&lt;&gt;"",$G1244*INDEX(Υλικά!$I$3:$I$130,$F1244,1)/INDEX(Υλικά!$E$3:$E$130,$F1244,1),0))</f>
        <v>0.1</v>
      </c>
      <c r="K1244" s="16">
        <f>$H1244*Ref!$B$2</f>
        <v>2.8</v>
      </c>
      <c r="L1244" s="17">
        <f>$I1244*Ref!$B$3</f>
        <v>14.4</v>
      </c>
      <c r="M1244" s="18">
        <f>$J1244*Ref!$B$4</f>
        <v>0.9</v>
      </c>
      <c r="N1244" s="18">
        <f>IF($C1244&lt;&gt;"",0,IF($D1244&lt;&gt;"",$G1244*INDEX(Υλικά!$J$3:$J$130,$F1244,1)/INDEX(Υλικά!$E$3:$E$130,$F1244,1),0))</f>
        <v>0</v>
      </c>
      <c r="O1244" s="19">
        <f t="shared" si="20"/>
        <v>18.099999999999998</v>
      </c>
      <c r="P1244" s="3"/>
    </row>
    <row r="1245" spans="1:16" x14ac:dyDescent="0.35">
      <c r="A1245" s="15">
        <v>44295</v>
      </c>
      <c r="B1245" s="7">
        <v>0.875</v>
      </c>
      <c r="C1245" s="3"/>
      <c r="D1245" s="3" t="s">
        <v>27</v>
      </c>
      <c r="E1245" s="3" t="str">
        <f>IF(C1245&lt;&gt;"",INDEX(ΣυνδΑθρ!$I$2:$I$96,MATCH(C1245,ΣυνδΑθρ!$A$2:$A$100,0),1),IF(D1245&lt;&gt;"",INDEX(Υλικά!$D$3:$D$140,MATCH(D1245,Υλικά!$B$3:$B$140,0),1),""))</f>
        <v>gr</v>
      </c>
      <c r="F1245" s="10">
        <f>IF(C1245&lt;&gt;"",MATCH($C1245,ΣυνδΑθρ!$A$2:$A$100,0),IF(D1245&lt;&gt;"",MATCH($D1245,Υλικά!$B$3:$B$130,0),0))</f>
        <v>2</v>
      </c>
      <c r="G1245" s="3">
        <v>40</v>
      </c>
      <c r="H1245" s="16">
        <f>IF($C1245&lt;&gt;"",$G1245*INDEX(ΣυνδΑθρ!$B$2:$B$96,$F1245,1)/INDEX(ΣυνδΑθρ!$J$2:$J$96,$F1245,1),IF($D1245&lt;&gt;"",$G1245*INDEX(Υλικά!$G$3:$G$130,$F1245,1)/INDEX(Υλικά!$E$3:$E$130,$F1245,1),0))</f>
        <v>0.44</v>
      </c>
      <c r="I1245" s="17">
        <f>IF($C1245&lt;&gt;"",$G1245*INDEX(ΣυνδΑθρ!$C$2:$C$100,$F1245,1)/INDEX(ΣυνδΑθρ!$J$2:$J$96,$F1245,1),IF($D1245&lt;&gt;"",$G1245*INDEX(Υλικά!$H$3:$H$130,$F1245,1)/INDEX(Υλικά!$E$3:$E$130,$F1245,1),0))</f>
        <v>3.72</v>
      </c>
      <c r="J1245" s="18">
        <f>IF($C1245&lt;&gt;"",$G1245*INDEX(ΣυνδΑθρ!$D$2:$D$96,$F1245,1)/INDEX(ΣυνδΑθρ!$J$2:$J$96,$F1245,1),IF($D1245&lt;&gt;"",$G1245*INDEX(Υλικά!$I$3:$I$130,$F1245,1)/INDEX(Υλικά!$E$3:$E$130,$F1245,1),0))</f>
        <v>0.04</v>
      </c>
      <c r="K1245" s="16">
        <f>$H1245*Ref!$B$2</f>
        <v>1.76</v>
      </c>
      <c r="L1245" s="17">
        <f>$I1245*Ref!$B$3</f>
        <v>14.88</v>
      </c>
      <c r="M1245" s="18">
        <f>$J1245*Ref!$B$4</f>
        <v>0.36</v>
      </c>
      <c r="N1245" s="18">
        <f>IF($C1245&lt;&gt;"",0,IF($D1245&lt;&gt;"",$G1245*INDEX(Υλικά!$J$3:$J$130,$F1245,1)/INDEX(Υλικά!$E$3:$E$130,$F1245,1),0))</f>
        <v>0</v>
      </c>
      <c r="O1245" s="19">
        <f t="shared" si="20"/>
        <v>17</v>
      </c>
      <c r="P1245" s="3"/>
    </row>
    <row r="1246" spans="1:16" x14ac:dyDescent="0.35">
      <c r="A1246" s="15">
        <v>44295</v>
      </c>
      <c r="B1246" s="7">
        <v>0.875</v>
      </c>
      <c r="C1246" s="3"/>
      <c r="D1246" s="3" t="s">
        <v>8</v>
      </c>
      <c r="E1246" s="3" t="str">
        <f>IF(C1246&lt;&gt;"",INDEX(ΣυνδΑθρ!$I$2:$I$96,MATCH(C1246,ΣυνδΑθρ!$A$2:$A$100,0),1),IF(D1246&lt;&gt;"",INDEX(Υλικά!$D$3:$D$140,MATCH(D1246,Υλικά!$B$3:$B$140,0),1),""))</f>
        <v>gr</v>
      </c>
      <c r="F1246" s="10">
        <f>IF(C1246&lt;&gt;"",MATCH($C1246,ΣυνδΑθρ!$A$2:$A$100,0),IF(D1246&lt;&gt;"",MATCH($D1246,Υλικά!$B$3:$B$130,0),0))</f>
        <v>3</v>
      </c>
      <c r="G1246" s="3">
        <v>10</v>
      </c>
      <c r="H1246" s="16">
        <f>IF($C1246&lt;&gt;"",$G1246*INDEX(ΣυνδΑθρ!$B$2:$B$96,$F1246,1)/INDEX(ΣυνδΑθρ!$J$2:$J$96,$F1246,1),IF($D1246&lt;&gt;"",$G1246*INDEX(Υλικά!$G$3:$G$130,$F1246,1)/INDEX(Υλικά!$E$3:$E$130,$F1246,1),0))</f>
        <v>0</v>
      </c>
      <c r="I1246" s="17">
        <f>IF($C1246&lt;&gt;"",$G1246*INDEX(ΣυνδΑθρ!$C$2:$C$100,$F1246,1)/INDEX(ΣυνδΑθρ!$J$2:$J$96,$F1246,1),IF($D1246&lt;&gt;"",$G1246*INDEX(Υλικά!$H$3:$H$130,$F1246,1)/INDEX(Υλικά!$E$3:$E$130,$F1246,1),0))</f>
        <v>0</v>
      </c>
      <c r="J1246" s="18">
        <f>IF($C1246&lt;&gt;"",$G1246*INDEX(ΣυνδΑθρ!$D$2:$D$96,$F1246,1)/INDEX(ΣυνδΑθρ!$J$2:$J$96,$F1246,1),IF($D1246&lt;&gt;"",$G1246*INDEX(Υλικά!$I$3:$I$130,$F1246,1)/INDEX(Υλικά!$E$3:$E$130,$F1246,1),0))</f>
        <v>9.33</v>
      </c>
      <c r="K1246" s="16">
        <f>$H1246*Ref!$B$2</f>
        <v>0</v>
      </c>
      <c r="L1246" s="17">
        <f>$I1246*Ref!$B$3</f>
        <v>0</v>
      </c>
      <c r="M1246" s="18">
        <f>$J1246*Ref!$B$4</f>
        <v>83.97</v>
      </c>
      <c r="N1246" s="18">
        <f>IF($C1246&lt;&gt;"",0,IF($D1246&lt;&gt;"",$G1246*INDEX(Υλικά!$J$3:$J$130,$F1246,1)/INDEX(Υλικά!$E$3:$E$130,$F1246,1),0))</f>
        <v>0</v>
      </c>
      <c r="O1246" s="19">
        <f t="shared" si="20"/>
        <v>83.97</v>
      </c>
      <c r="P1246" s="3"/>
    </row>
    <row r="1247" spans="1:16" x14ac:dyDescent="0.35">
      <c r="A1247" s="15">
        <v>44295</v>
      </c>
      <c r="B1247" s="7">
        <v>0.875</v>
      </c>
      <c r="C1247" s="3" t="s">
        <v>166</v>
      </c>
      <c r="D1247" s="3"/>
      <c r="E1247" s="3" t="str">
        <f>IF(C1247&lt;&gt;"",INDEX(ΣυνδΑθρ!$I$2:$I$96,MATCH(C1247,ΣυνδΑθρ!$A$2:$A$100,0),1),IF(D1247&lt;&gt;"",INDEX(Υλικά!$D$3:$D$140,MATCH(D1247,Υλικά!$B$3:$B$140,0),1),""))</f>
        <v>gr</v>
      </c>
      <c r="F1247" s="10">
        <f>IF(C1247&lt;&gt;"",MATCH($C1247,ΣυνδΑθρ!$A$2:$A$100,0),IF(D1247&lt;&gt;"",MATCH($D1247,Υλικά!$B$3:$B$130,0),0))</f>
        <v>19</v>
      </c>
      <c r="G1247" s="3">
        <v>80</v>
      </c>
      <c r="H1247" s="16">
        <f>IF($C1247&lt;&gt;"",$G1247*INDEX(ΣυνδΑθρ!$B$2:$B$96,$F1247,1)/INDEX(ΣυνδΑθρ!$J$2:$J$96,$F1247,1),IF($D1247&lt;&gt;"",$G1247*INDEX(Υλικά!$G$3:$G$130,$F1247,1)/INDEX(Υλικά!$E$3:$E$130,$F1247,1),0))</f>
        <v>5.8457142857142861</v>
      </c>
      <c r="I1247" s="17">
        <f>IF($C1247&lt;&gt;"",$G1247*INDEX(ΣυνδΑθρ!$C$2:$C$100,$F1247,1)/INDEX(ΣυνδΑθρ!$J$2:$J$96,$F1247,1),IF($D1247&lt;&gt;"",$G1247*INDEX(Υλικά!$H$3:$H$130,$F1247,1)/INDEX(Υλικά!$E$3:$E$130,$F1247,1),0))</f>
        <v>37.199999999999996</v>
      </c>
      <c r="J1247" s="18">
        <f>IF($C1247&lt;&gt;"",$G1247*INDEX(ΣυνδΑθρ!$D$2:$D$96,$F1247,1)/INDEX(ΣυνδΑθρ!$J$2:$J$96,$F1247,1),IF($D1247&lt;&gt;"",$G1247*INDEX(Υλικά!$I$3:$I$130,$F1247,1)/INDEX(Υλικά!$E$3:$E$130,$F1247,1),0))</f>
        <v>0.66857142857142871</v>
      </c>
      <c r="K1247" s="16">
        <f>$H1247*Ref!$B$2</f>
        <v>23.382857142857144</v>
      </c>
      <c r="L1247" s="17">
        <f>$I1247*Ref!$B$3</f>
        <v>148.79999999999998</v>
      </c>
      <c r="M1247" s="18">
        <f>$J1247*Ref!$B$4</f>
        <v>6.0171428571428587</v>
      </c>
      <c r="N1247" s="18">
        <f>IF($C1247&lt;&gt;"",0,IF($D1247&lt;&gt;"",$G1247*INDEX(Υλικά!$J$3:$J$130,$F1247,1)/INDEX(Υλικά!$E$3:$E$130,$F1247,1),0))</f>
        <v>0</v>
      </c>
      <c r="O1247" s="19">
        <f t="shared" si="20"/>
        <v>178.2</v>
      </c>
      <c r="P1247" s="3"/>
    </row>
    <row r="1248" spans="1:16" x14ac:dyDescent="0.35">
      <c r="A1248" s="15">
        <v>44295</v>
      </c>
      <c r="B1248" s="7">
        <v>0.875</v>
      </c>
      <c r="C1248" s="3"/>
      <c r="D1248" s="3" t="s">
        <v>220</v>
      </c>
      <c r="E1248" s="3" t="str">
        <f>IF(C1248&lt;&gt;"",INDEX(ΣυνδΑθρ!$I$2:$I$96,MATCH(C1248,ΣυνδΑθρ!$A$2:$A$100,0),1),IF(D1248&lt;&gt;"",INDEX(Υλικά!$D$3:$D$140,MATCH(D1248,Υλικά!$B$3:$B$140,0),1),""))</f>
        <v>gr</v>
      </c>
      <c r="F1248" s="10">
        <f>IF(C1248&lt;&gt;"",MATCH($C1248,ΣυνδΑθρ!$A$2:$A$100,0),IF(D1248&lt;&gt;"",MATCH($D1248,Υλικά!$B$3:$B$130,0),0))</f>
        <v>98</v>
      </c>
      <c r="G1248" s="3">
        <v>110</v>
      </c>
      <c r="H1248" s="16">
        <f>IF($C1248&lt;&gt;"",$G1248*INDEX(ΣυνδΑθρ!$B$2:$B$96,$F1248,1)/INDEX(ΣυνδΑθρ!$J$2:$J$96,$F1248,1),IF($D1248&lt;&gt;"",$G1248*INDEX(Υλικά!$G$3:$G$130,$F1248,1)/INDEX(Υλικά!$E$3:$E$130,$F1248,1),0))</f>
        <v>12.1</v>
      </c>
      <c r="I1248" s="17">
        <f>IF($C1248&lt;&gt;"",$G1248*INDEX(ΣυνδΑθρ!$C$2:$C$100,$F1248,1)/INDEX(ΣυνδΑθρ!$J$2:$J$96,$F1248,1),IF($D1248&lt;&gt;"",$G1248*INDEX(Υλικά!$H$3:$H$130,$F1248,1)/INDEX(Υλικά!$E$3:$E$130,$F1248,1),0))</f>
        <v>4.4000000000000004</v>
      </c>
      <c r="J1248" s="18">
        <f>IF($C1248&lt;&gt;"",$G1248*INDEX(ΣυνδΑθρ!$D$2:$D$96,$F1248,1)/INDEX(ΣυνδΑθρ!$J$2:$J$96,$F1248,1),IF($D1248&lt;&gt;"",$G1248*INDEX(Υλικά!$I$3:$I$130,$F1248,1)/INDEX(Υλικά!$E$3:$E$130,$F1248,1),0))</f>
        <v>4.4000000000000004</v>
      </c>
      <c r="K1248" s="16">
        <f>$H1248*Ref!$B$2</f>
        <v>48.4</v>
      </c>
      <c r="L1248" s="17">
        <f>$I1248*Ref!$B$3</f>
        <v>17.600000000000001</v>
      </c>
      <c r="M1248" s="18">
        <f>$J1248*Ref!$B$4</f>
        <v>39.6</v>
      </c>
      <c r="N1248" s="18">
        <f>IF($C1248&lt;&gt;"",0,IF($D1248&lt;&gt;"",$G1248*INDEX(Υλικά!$J$3:$J$130,$F1248,1)/INDEX(Υλικά!$E$3:$E$130,$F1248,1),0))</f>
        <v>0</v>
      </c>
      <c r="O1248" s="19">
        <f t="shared" si="20"/>
        <v>105.6</v>
      </c>
      <c r="P1248" s="3"/>
    </row>
    <row r="1249" spans="1:16" x14ac:dyDescent="0.35">
      <c r="A1249" s="15">
        <v>44296</v>
      </c>
      <c r="B1249" s="7">
        <v>0.375</v>
      </c>
      <c r="C1249" s="3"/>
      <c r="D1249" s="3" t="s">
        <v>58</v>
      </c>
      <c r="E1249" s="3" t="str">
        <f>IF(C1249&lt;&gt;"",INDEX(ΣυνδΑθρ!$I$2:$I$96,MATCH(C1249,ΣυνδΑθρ!$A$2:$A$100,0),1),IF(D1249&lt;&gt;"",INDEX(Υλικά!$D$3:$D$140,MATCH(D1249,Υλικά!$B$3:$B$140,0),1),""))</f>
        <v>gr</v>
      </c>
      <c r="F1249" s="10">
        <f>IF(C1249&lt;&gt;"",MATCH($C1249,ΣυνδΑθρ!$A$2:$A$100,0),IF(D1249&lt;&gt;"",MATCH($D1249,Υλικά!$B$3:$B$130,0),0))</f>
        <v>12</v>
      </c>
      <c r="G1249" s="3">
        <v>250</v>
      </c>
      <c r="H1249" s="16">
        <f>IF($C1249&lt;&gt;"",$G1249*INDEX(ΣυνδΑθρ!$B$2:$B$96,$F1249,1)/INDEX(ΣυνδΑθρ!$J$2:$J$96,$F1249,1),IF($D1249&lt;&gt;"",$G1249*INDEX(Υλικά!$G$3:$G$130,$F1249,1)/INDEX(Υλικά!$E$3:$E$130,$F1249,1),0))</f>
        <v>8.25</v>
      </c>
      <c r="I1249" s="17">
        <f>IF($C1249&lt;&gt;"",$G1249*INDEX(ΣυνδΑθρ!$C$2:$C$100,$F1249,1)/INDEX(ΣυνδΑθρ!$J$2:$J$96,$F1249,1),IF($D1249&lt;&gt;"",$G1249*INDEX(Υλικά!$H$3:$H$130,$F1249,1)/INDEX(Υλικά!$E$3:$E$130,$F1249,1),0))</f>
        <v>11.75</v>
      </c>
      <c r="J1249" s="18">
        <f>IF($C1249&lt;&gt;"",$G1249*INDEX(ΣυνδΑθρ!$D$2:$D$96,$F1249,1)/INDEX(ΣυνδΑθρ!$J$2:$J$96,$F1249,1),IF($D1249&lt;&gt;"",$G1249*INDEX(Υλικά!$I$3:$I$130,$F1249,1)/INDEX(Υλικά!$E$3:$E$130,$F1249,1),0))</f>
        <v>3.75</v>
      </c>
      <c r="K1249" s="16">
        <f>$H1249*Ref!$B$2</f>
        <v>33</v>
      </c>
      <c r="L1249" s="17">
        <f>$I1249*Ref!$B$3</f>
        <v>47</v>
      </c>
      <c r="M1249" s="18">
        <f>$J1249*Ref!$B$4</f>
        <v>33.75</v>
      </c>
      <c r="N1249" s="18">
        <f>IF($C1249&lt;&gt;"",0,IF($D1249&lt;&gt;"",$G1249*INDEX(Υλικά!$J$3:$J$130,$F1249,1)/INDEX(Υλικά!$E$3:$E$130,$F1249,1),0))</f>
        <v>0</v>
      </c>
      <c r="O1249" s="19">
        <f t="shared" si="20"/>
        <v>113.75</v>
      </c>
      <c r="P1249" s="3"/>
    </row>
    <row r="1250" spans="1:16" x14ac:dyDescent="0.35">
      <c r="A1250" s="15">
        <v>44296</v>
      </c>
      <c r="B1250" s="7">
        <v>0.375</v>
      </c>
      <c r="C1250" s="3" t="s">
        <v>166</v>
      </c>
      <c r="D1250" s="3"/>
      <c r="E1250" s="3" t="str">
        <f>IF(C1250&lt;&gt;"",INDEX(ΣυνδΑθρ!$I$2:$I$96,MATCH(C1250,ΣυνδΑθρ!$A$2:$A$100,0),1),IF(D1250&lt;&gt;"",INDEX(Υλικά!$D$3:$D$140,MATCH(D1250,Υλικά!$B$3:$B$140,0),1),""))</f>
        <v>gr</v>
      </c>
      <c r="F1250" s="10">
        <f>IF(C1250&lt;&gt;"",MATCH($C1250,ΣυνδΑθρ!$A$2:$A$100,0),IF(D1250&lt;&gt;"",MATCH($D1250,Υλικά!$B$3:$B$130,0),0))</f>
        <v>19</v>
      </c>
      <c r="G1250" s="3">
        <v>80</v>
      </c>
      <c r="H1250" s="16">
        <f>IF($C1250&lt;&gt;"",$G1250*INDEX(ΣυνδΑθρ!$B$2:$B$96,$F1250,1)/INDEX(ΣυνδΑθρ!$J$2:$J$96,$F1250,1),IF($D1250&lt;&gt;"",$G1250*INDEX(Υλικά!$G$3:$G$130,$F1250,1)/INDEX(Υλικά!$E$3:$E$130,$F1250,1),0))</f>
        <v>5.8457142857142861</v>
      </c>
      <c r="I1250" s="17">
        <f>IF($C1250&lt;&gt;"",$G1250*INDEX(ΣυνδΑθρ!$C$2:$C$100,$F1250,1)/INDEX(ΣυνδΑθρ!$J$2:$J$96,$F1250,1),IF($D1250&lt;&gt;"",$G1250*INDEX(Υλικά!$H$3:$H$130,$F1250,1)/INDEX(Υλικά!$E$3:$E$130,$F1250,1),0))</f>
        <v>37.199999999999996</v>
      </c>
      <c r="J1250" s="18">
        <f>IF($C1250&lt;&gt;"",$G1250*INDEX(ΣυνδΑθρ!$D$2:$D$96,$F1250,1)/INDEX(ΣυνδΑθρ!$J$2:$J$96,$F1250,1),IF($D1250&lt;&gt;"",$G1250*INDEX(Υλικά!$I$3:$I$130,$F1250,1)/INDEX(Υλικά!$E$3:$E$130,$F1250,1),0))</f>
        <v>0.66857142857142871</v>
      </c>
      <c r="K1250" s="16">
        <f>$H1250*Ref!$B$2</f>
        <v>23.382857142857144</v>
      </c>
      <c r="L1250" s="17">
        <f>$I1250*Ref!$B$3</f>
        <v>148.79999999999998</v>
      </c>
      <c r="M1250" s="18">
        <f>$J1250*Ref!$B$4</f>
        <v>6.0171428571428587</v>
      </c>
      <c r="N1250" s="18">
        <f>IF($C1250&lt;&gt;"",0,IF($D1250&lt;&gt;"",$G1250*INDEX(Υλικά!$J$3:$J$130,$F1250,1)/INDEX(Υλικά!$E$3:$E$130,$F1250,1),0))</f>
        <v>0</v>
      </c>
      <c r="O1250" s="19">
        <f t="shared" si="20"/>
        <v>178.2</v>
      </c>
      <c r="P1250" s="3"/>
    </row>
    <row r="1251" spans="1:16" x14ac:dyDescent="0.35">
      <c r="A1251" s="15">
        <v>44296</v>
      </c>
      <c r="B1251" s="7">
        <v>0.375</v>
      </c>
      <c r="C1251" s="3"/>
      <c r="D1251" s="3" t="s">
        <v>229</v>
      </c>
      <c r="E1251" s="3" t="str">
        <f>IF(C1251&lt;&gt;"",INDEX(ΣυνδΑθρ!$I$2:$I$96,MATCH(C1251,ΣυνδΑθρ!$A$2:$A$100,0),1),IF(D1251&lt;&gt;"",INDEX(Υλικά!$D$3:$D$140,MATCH(D1251,Υλικά!$B$3:$B$140,0),1),""))</f>
        <v>gr</v>
      </c>
      <c r="F1251" s="10">
        <f>IF(C1251&lt;&gt;"",MATCH($C1251,ΣυνδΑθρ!$A$2:$A$100,0),IF(D1251&lt;&gt;"",MATCH($D1251,Υλικά!$B$3:$B$130,0),0))</f>
        <v>104</v>
      </c>
      <c r="G1251" s="3">
        <v>80</v>
      </c>
      <c r="H1251" s="16">
        <f>IF($C1251&lt;&gt;"",$G1251*INDEX(ΣυνδΑθρ!$B$2:$B$96,$F1251,1)/INDEX(ΣυνδΑθρ!$J$2:$J$96,$F1251,1),IF($D1251&lt;&gt;"",$G1251*INDEX(Υλικά!$G$3:$G$130,$F1251,1)/INDEX(Υλικά!$E$3:$E$130,$F1251,1),0))</f>
        <v>16.8</v>
      </c>
      <c r="I1251" s="17">
        <f>IF($C1251&lt;&gt;"",$G1251*INDEX(ΣυνδΑθρ!$C$2:$C$100,$F1251,1)/INDEX(ΣυνδΑθρ!$J$2:$J$96,$F1251,1),IF($D1251&lt;&gt;"",$G1251*INDEX(Υλικά!$H$3:$H$130,$F1251,1)/INDEX(Υλικά!$E$3:$E$130,$F1251,1),0))</f>
        <v>0.8</v>
      </c>
      <c r="J1251" s="18">
        <f>IF($C1251&lt;&gt;"",$G1251*INDEX(ΣυνδΑθρ!$D$2:$D$96,$F1251,1)/INDEX(ΣυνδΑθρ!$J$2:$J$96,$F1251,1),IF($D1251&lt;&gt;"",$G1251*INDEX(Υλικά!$I$3:$I$130,$F1251,1)/INDEX(Υλικά!$E$3:$E$130,$F1251,1),0))</f>
        <v>1.6</v>
      </c>
      <c r="K1251" s="16">
        <f>$H1251*Ref!$B$2</f>
        <v>67.2</v>
      </c>
      <c r="L1251" s="17">
        <f>$I1251*Ref!$B$3</f>
        <v>3.2</v>
      </c>
      <c r="M1251" s="18">
        <f>$J1251*Ref!$B$4</f>
        <v>14.4</v>
      </c>
      <c r="N1251" s="18">
        <f>IF($C1251&lt;&gt;"",0,IF($D1251&lt;&gt;"",$G1251*INDEX(Υλικά!$J$3:$J$130,$F1251,1)/INDEX(Υλικά!$E$3:$E$130,$F1251,1),0))</f>
        <v>0</v>
      </c>
      <c r="O1251" s="19">
        <f t="shared" si="20"/>
        <v>84.800000000000011</v>
      </c>
      <c r="P1251" s="3"/>
    </row>
    <row r="1252" spans="1:16" x14ac:dyDescent="0.35">
      <c r="A1252" s="15">
        <v>44296</v>
      </c>
      <c r="B1252" s="7">
        <v>0.58333333333333337</v>
      </c>
      <c r="C1252" s="3"/>
      <c r="D1252" s="3" t="s">
        <v>256</v>
      </c>
      <c r="E1252" s="3" t="str">
        <f>IF(C1252&lt;&gt;"",INDEX(ΣυνδΑθρ!$I$2:$I$96,MATCH(C1252,ΣυνδΑθρ!$A$2:$A$100,0),1),IF(D1252&lt;&gt;"",INDEX(Υλικά!$D$3:$D$140,MATCH(D1252,Υλικά!$B$3:$B$140,0),1),""))</f>
        <v>gr</v>
      </c>
      <c r="F1252" s="10">
        <f>IF(C1252&lt;&gt;"",MATCH($C1252,ΣυνδΑθρ!$A$2:$A$100,0),IF(D1252&lt;&gt;"",MATCH($D1252,Υλικά!$B$3:$B$130,0),0))</f>
        <v>119</v>
      </c>
      <c r="G1252" s="3">
        <v>200</v>
      </c>
      <c r="H1252" s="16">
        <f>IF($C1252&lt;&gt;"",$G1252*INDEX(ΣυνδΑθρ!$B$2:$B$96,$F1252,1)/INDEX(ΣυνδΑθρ!$J$2:$J$96,$F1252,1),IF($D1252&lt;&gt;"",$G1252*INDEX(Υλικά!$G$3:$G$130,$F1252,1)/INDEX(Υλικά!$E$3:$E$130,$F1252,1),0))</f>
        <v>29.6</v>
      </c>
      <c r="I1252" s="17">
        <f>IF($C1252&lt;&gt;"",$G1252*INDEX(ΣυνδΑθρ!$C$2:$C$100,$F1252,1)/INDEX(ΣυνδΑθρ!$J$2:$J$96,$F1252,1),IF($D1252&lt;&gt;"",$G1252*INDEX(Υλικά!$H$3:$H$130,$F1252,1)/INDEX(Υλικά!$E$3:$E$130,$F1252,1),0))</f>
        <v>0</v>
      </c>
      <c r="J1252" s="18">
        <f>IF($C1252&lt;&gt;"",$G1252*INDEX(ΣυνδΑθρ!$D$2:$D$96,$F1252,1)/INDEX(ΣυνδΑθρ!$J$2:$J$96,$F1252,1),IF($D1252&lt;&gt;"",$G1252*INDEX(Υλικά!$I$3:$I$130,$F1252,1)/INDEX(Υλικά!$E$3:$E$130,$F1252,1),0))</f>
        <v>3.6</v>
      </c>
      <c r="K1252" s="16">
        <f>$H1252*Ref!$B$2</f>
        <v>118.4</v>
      </c>
      <c r="L1252" s="17">
        <f>$I1252*Ref!$B$3</f>
        <v>0</v>
      </c>
      <c r="M1252" s="18">
        <f>$J1252*Ref!$B$4</f>
        <v>32.4</v>
      </c>
      <c r="N1252" s="18">
        <f>IF($C1252&lt;&gt;"",0,IF($D1252&lt;&gt;"",$G1252*INDEX(Υλικά!$J$3:$J$130,$F1252,1)/INDEX(Υλικά!$E$3:$E$130,$F1252,1),0))</f>
        <v>0</v>
      </c>
      <c r="O1252" s="19">
        <f t="shared" si="20"/>
        <v>150.80000000000001</v>
      </c>
      <c r="P1252" s="3"/>
    </row>
    <row r="1253" spans="1:16" x14ac:dyDescent="0.35">
      <c r="A1253" s="15">
        <v>44296</v>
      </c>
      <c r="B1253" s="7">
        <v>0.58333333333333337</v>
      </c>
      <c r="C1253" s="3"/>
      <c r="D1253" s="3" t="s">
        <v>257</v>
      </c>
      <c r="E1253" s="3" t="str">
        <f>IF(C1253&lt;&gt;"",INDEX(ΣυνδΑθρ!$I$2:$I$96,MATCH(C1253,ΣυνδΑθρ!$A$2:$A$100,0),1),IF(D1253&lt;&gt;"",INDEX(Υλικά!$D$3:$D$140,MATCH(D1253,Υλικά!$B$3:$B$140,0),1),""))</f>
        <v>gr</v>
      </c>
      <c r="F1253" s="10">
        <f>IF(C1253&lt;&gt;"",MATCH($C1253,ΣυνδΑθρ!$A$2:$A$100,0),IF(D1253&lt;&gt;"",MATCH($D1253,Υλικά!$B$3:$B$130,0),0))</f>
        <v>120</v>
      </c>
      <c r="G1253" s="3">
        <v>300</v>
      </c>
      <c r="H1253" s="16">
        <f>IF($C1253&lt;&gt;"",$G1253*INDEX(ΣυνδΑθρ!$B$2:$B$96,$F1253,1)/INDEX(ΣυνδΑθρ!$J$2:$J$96,$F1253,1),IF($D1253&lt;&gt;"",$G1253*INDEX(Υλικά!$G$3:$G$130,$F1253,1)/INDEX(Υλικά!$E$3:$E$130,$F1253,1),0))</f>
        <v>54</v>
      </c>
      <c r="I1253" s="17">
        <f>IF($C1253&lt;&gt;"",$G1253*INDEX(ΣυνδΑθρ!$C$2:$C$100,$F1253,1)/INDEX(ΣυνδΑθρ!$J$2:$J$96,$F1253,1),IF($D1253&lt;&gt;"",$G1253*INDEX(Υλικά!$H$3:$H$130,$F1253,1)/INDEX(Υλικά!$E$3:$E$130,$F1253,1),0))</f>
        <v>0</v>
      </c>
      <c r="J1253" s="18">
        <f>IF($C1253&lt;&gt;"",$G1253*INDEX(ΣυνδΑθρ!$D$2:$D$96,$F1253,1)/INDEX(ΣυνδΑθρ!$J$2:$J$96,$F1253,1),IF($D1253&lt;&gt;"",$G1253*INDEX(Υλικά!$I$3:$I$130,$F1253,1)/INDEX(Υλικά!$E$3:$E$130,$F1253,1),0))</f>
        <v>9</v>
      </c>
      <c r="K1253" s="16">
        <f>$H1253*Ref!$B$2</f>
        <v>216</v>
      </c>
      <c r="L1253" s="17">
        <f>$I1253*Ref!$B$3</f>
        <v>0</v>
      </c>
      <c r="M1253" s="18">
        <f>$J1253*Ref!$B$4</f>
        <v>81</v>
      </c>
      <c r="N1253" s="18">
        <f>IF($C1253&lt;&gt;"",0,IF($D1253&lt;&gt;"",$G1253*INDEX(Υλικά!$J$3:$J$130,$F1253,1)/INDEX(Υλικά!$E$3:$E$130,$F1253,1),0))</f>
        <v>0</v>
      </c>
      <c r="O1253" s="19">
        <f t="shared" si="20"/>
        <v>297</v>
      </c>
      <c r="P1253" s="3"/>
    </row>
    <row r="1254" spans="1:16" x14ac:dyDescent="0.35">
      <c r="A1254" s="15">
        <v>44296</v>
      </c>
      <c r="B1254" s="7">
        <v>0.58333333333333337</v>
      </c>
      <c r="C1254" s="3"/>
      <c r="D1254" s="3" t="s">
        <v>8</v>
      </c>
      <c r="E1254" s="3" t="str">
        <f>IF(C1254&lt;&gt;"",INDEX(ΣυνδΑθρ!$I$2:$I$96,MATCH(C1254,ΣυνδΑθρ!$A$2:$A$100,0),1),IF(D1254&lt;&gt;"",INDEX(Υλικά!$D$3:$D$140,MATCH(D1254,Υλικά!$B$3:$B$140,0),1),""))</f>
        <v>gr</v>
      </c>
      <c r="F1254" s="10">
        <f>IF(C1254&lt;&gt;"",MATCH($C1254,ΣυνδΑθρ!$A$2:$A$100,0),IF(D1254&lt;&gt;"",MATCH($D1254,Υλικά!$B$3:$B$130,0),0))</f>
        <v>3</v>
      </c>
      <c r="G1254" s="3">
        <v>20</v>
      </c>
      <c r="H1254" s="16">
        <f>IF($C1254&lt;&gt;"",$G1254*INDEX(ΣυνδΑθρ!$B$2:$B$96,$F1254,1)/INDEX(ΣυνδΑθρ!$J$2:$J$96,$F1254,1),IF($D1254&lt;&gt;"",$G1254*INDEX(Υλικά!$G$3:$G$130,$F1254,1)/INDEX(Υλικά!$E$3:$E$130,$F1254,1),0))</f>
        <v>0</v>
      </c>
      <c r="I1254" s="17">
        <f>IF($C1254&lt;&gt;"",$G1254*INDEX(ΣυνδΑθρ!$C$2:$C$100,$F1254,1)/INDEX(ΣυνδΑθρ!$J$2:$J$96,$F1254,1),IF($D1254&lt;&gt;"",$G1254*INDEX(Υλικά!$H$3:$H$130,$F1254,1)/INDEX(Υλικά!$E$3:$E$130,$F1254,1),0))</f>
        <v>0</v>
      </c>
      <c r="J1254" s="18">
        <f>IF($C1254&lt;&gt;"",$G1254*INDEX(ΣυνδΑθρ!$D$2:$D$96,$F1254,1)/INDEX(ΣυνδΑθρ!$J$2:$J$96,$F1254,1),IF($D1254&lt;&gt;"",$G1254*INDEX(Υλικά!$I$3:$I$130,$F1254,1)/INDEX(Υλικά!$E$3:$E$130,$F1254,1),0))</f>
        <v>18.66</v>
      </c>
      <c r="K1254" s="16">
        <f>$H1254*Ref!$B$2</f>
        <v>0</v>
      </c>
      <c r="L1254" s="17">
        <f>$I1254*Ref!$B$3</f>
        <v>0</v>
      </c>
      <c r="M1254" s="18">
        <f>$J1254*Ref!$B$4</f>
        <v>167.94</v>
      </c>
      <c r="N1254" s="18">
        <f>IF($C1254&lt;&gt;"",0,IF($D1254&lt;&gt;"",$G1254*INDEX(Υλικά!$J$3:$J$130,$F1254,1)/INDEX(Υλικά!$E$3:$E$130,$F1254,1),0))</f>
        <v>0</v>
      </c>
      <c r="O1254" s="19">
        <f t="shared" si="20"/>
        <v>167.94</v>
      </c>
      <c r="P1254" s="3"/>
    </row>
    <row r="1255" spans="1:16" x14ac:dyDescent="0.35">
      <c r="A1255" s="15">
        <v>44296</v>
      </c>
      <c r="B1255" s="7">
        <v>0.58333333333333337</v>
      </c>
      <c r="C1255" s="3"/>
      <c r="D1255" s="3" t="s">
        <v>258</v>
      </c>
      <c r="E1255" s="3" t="str">
        <f>IF(C1255&lt;&gt;"",INDEX(ΣυνδΑθρ!$I$2:$I$96,MATCH(C1255,ΣυνδΑθρ!$A$2:$A$100,0),1),IF(D1255&lt;&gt;"",INDEX(Υλικά!$D$3:$D$140,MATCH(D1255,Υλικά!$B$3:$B$140,0),1),""))</f>
        <v>gr</v>
      </c>
      <c r="F1255" s="10">
        <f>IF(C1255&lt;&gt;"",MATCH($C1255,ΣυνδΑθρ!$A$2:$A$100,0),IF(D1255&lt;&gt;"",MATCH($D1255,Υλικά!$B$3:$B$130,0),0))</f>
        <v>121</v>
      </c>
      <c r="G1255" s="3">
        <v>300</v>
      </c>
      <c r="H1255" s="16">
        <f>IF($C1255&lt;&gt;"",$G1255*INDEX(ΣυνδΑθρ!$B$2:$B$96,$F1255,1)/INDEX(ΣυνδΑθρ!$J$2:$J$96,$F1255,1),IF($D1255&lt;&gt;"",$G1255*INDEX(Υλικά!$G$3:$G$130,$F1255,1)/INDEX(Υλικά!$E$3:$E$130,$F1255,1),0))</f>
        <v>5.7</v>
      </c>
      <c r="I1255" s="17">
        <f>IF($C1255&lt;&gt;"",$G1255*INDEX(ΣυνδΑθρ!$C$2:$C$100,$F1255,1)/INDEX(ΣυνδΑθρ!$J$2:$J$96,$F1255,1),IF($D1255&lt;&gt;"",$G1255*INDEX(Υλικά!$H$3:$H$130,$F1255,1)/INDEX(Υλικά!$E$3:$E$130,$F1255,1),0))</f>
        <v>15</v>
      </c>
      <c r="J1255" s="18">
        <f>IF($C1255&lt;&gt;"",$G1255*INDEX(ΣυνδΑθρ!$D$2:$D$96,$F1255,1)/INDEX(ΣυνδΑθρ!$J$2:$J$96,$F1255,1),IF($D1255&lt;&gt;"",$G1255*INDEX(Υλικά!$I$3:$I$130,$F1255,1)/INDEX(Υλικά!$E$3:$E$130,$F1255,1),0))</f>
        <v>0.9</v>
      </c>
      <c r="K1255" s="16">
        <f>$H1255*Ref!$B$2</f>
        <v>22.8</v>
      </c>
      <c r="L1255" s="17">
        <f>$I1255*Ref!$B$3</f>
        <v>60</v>
      </c>
      <c r="M1255" s="18">
        <f>$J1255*Ref!$B$4</f>
        <v>8.1</v>
      </c>
      <c r="N1255" s="18">
        <f>IF($C1255&lt;&gt;"",0,IF($D1255&lt;&gt;"",$G1255*INDEX(Υλικά!$J$3:$J$130,$F1255,1)/INDEX(Υλικά!$E$3:$E$130,$F1255,1),0))</f>
        <v>0</v>
      </c>
      <c r="O1255" s="19">
        <f t="shared" si="20"/>
        <v>90.899999999999991</v>
      </c>
      <c r="P1255" s="3"/>
    </row>
    <row r="1256" spans="1:16" x14ac:dyDescent="0.35">
      <c r="A1256" s="15">
        <v>44296</v>
      </c>
      <c r="B1256" s="7">
        <v>0.58333333333333337</v>
      </c>
      <c r="C1256" s="3" t="s">
        <v>166</v>
      </c>
      <c r="D1256" s="3"/>
      <c r="E1256" s="3" t="str">
        <f>IF(C1256&lt;&gt;"",INDEX(ΣυνδΑθρ!$I$2:$I$96,MATCH(C1256,ΣυνδΑθρ!$A$2:$A$100,0),1),IF(D1256&lt;&gt;"",INDEX(Υλικά!$D$3:$D$140,MATCH(D1256,Υλικά!$B$3:$B$140,0),1),""))</f>
        <v>gr</v>
      </c>
      <c r="F1256" s="10">
        <f>IF(C1256&lt;&gt;"",MATCH($C1256,ΣυνδΑθρ!$A$2:$A$100,0),IF(D1256&lt;&gt;"",MATCH($D1256,Υλικά!$B$3:$B$130,0),0))</f>
        <v>19</v>
      </c>
      <c r="G1256" s="3">
        <v>60</v>
      </c>
      <c r="H1256" s="16">
        <f>IF($C1256&lt;&gt;"",$G1256*INDEX(ΣυνδΑθρ!$B$2:$B$96,$F1256,1)/INDEX(ΣυνδΑθρ!$J$2:$J$96,$F1256,1),IF($D1256&lt;&gt;"",$G1256*INDEX(Υλικά!$G$3:$G$130,$F1256,1)/INDEX(Υλικά!$E$3:$E$130,$F1256,1),0))</f>
        <v>4.3842857142857143</v>
      </c>
      <c r="I1256" s="17">
        <f>IF($C1256&lt;&gt;"",$G1256*INDEX(ΣυνδΑθρ!$C$2:$C$100,$F1256,1)/INDEX(ΣυνδΑθρ!$J$2:$J$96,$F1256,1),IF($D1256&lt;&gt;"",$G1256*INDEX(Υλικά!$H$3:$H$130,$F1256,1)/INDEX(Υλικά!$E$3:$E$130,$F1256,1),0))</f>
        <v>27.899999999999995</v>
      </c>
      <c r="J1256" s="18">
        <f>IF($C1256&lt;&gt;"",$G1256*INDEX(ΣυνδΑθρ!$D$2:$D$96,$F1256,1)/INDEX(ΣυνδΑθρ!$J$2:$J$96,$F1256,1),IF($D1256&lt;&gt;"",$G1256*INDEX(Υλικά!$I$3:$I$130,$F1256,1)/INDEX(Υλικά!$E$3:$E$130,$F1256,1),0))</f>
        <v>0.50142857142857145</v>
      </c>
      <c r="K1256" s="16">
        <f>$H1256*Ref!$B$2</f>
        <v>17.537142857142857</v>
      </c>
      <c r="L1256" s="17">
        <f>$I1256*Ref!$B$3</f>
        <v>111.59999999999998</v>
      </c>
      <c r="M1256" s="18">
        <f>$J1256*Ref!$B$4</f>
        <v>4.5128571428571433</v>
      </c>
      <c r="N1256" s="18">
        <f>IF($C1256&lt;&gt;"",0,IF($D1256&lt;&gt;"",$G1256*INDEX(Υλικά!$J$3:$J$130,$F1256,1)/INDEX(Υλικά!$E$3:$E$130,$F1256,1),0))</f>
        <v>0</v>
      </c>
      <c r="O1256" s="19">
        <f t="shared" si="20"/>
        <v>133.64999999999998</v>
      </c>
      <c r="P1256" s="3"/>
    </row>
    <row r="1257" spans="1:16" x14ac:dyDescent="0.35">
      <c r="A1257" s="15">
        <v>44296</v>
      </c>
      <c r="B1257" s="7">
        <v>0.625</v>
      </c>
      <c r="C1257" s="3"/>
      <c r="D1257" s="3" t="s">
        <v>133</v>
      </c>
      <c r="E1257" s="3" t="str">
        <f>IF(C1257&lt;&gt;"",INDEX(ΣυνδΑθρ!$I$2:$I$96,MATCH(C1257,ΣυνδΑθρ!$A$2:$A$100,0),1),IF(D1257&lt;&gt;"",INDEX(Υλικά!$D$3:$D$140,MATCH(D1257,Υλικά!$B$3:$B$140,0),1),""))</f>
        <v>gr</v>
      </c>
      <c r="F1257" s="10">
        <f>IF(C1257&lt;&gt;"",MATCH($C1257,ΣυνδΑθρ!$A$2:$A$100,0),IF(D1257&lt;&gt;"",MATCH($D1257,Υλικά!$B$3:$B$130,0),0))</f>
        <v>52</v>
      </c>
      <c r="G1257" s="3">
        <v>15</v>
      </c>
      <c r="H1257" s="16">
        <f>IF($C1257&lt;&gt;"",$G1257*INDEX(ΣυνδΑθρ!$B$2:$B$96,$F1257,1)/INDEX(ΣυνδΑθρ!$J$2:$J$96,$F1257,1),IF($D1257&lt;&gt;"",$G1257*INDEX(Υλικά!$G$3:$G$130,$F1257,1)/INDEX(Υλικά!$E$3:$E$130,$F1257,1),0))</f>
        <v>0.66</v>
      </c>
      <c r="I1257" s="17">
        <f>IF($C1257&lt;&gt;"",$G1257*INDEX(ΣυνδΑθρ!$C$2:$C$100,$F1257,1)/INDEX(ΣυνδΑθρ!$J$2:$J$96,$F1257,1),IF($D1257&lt;&gt;"",$G1257*INDEX(Υλικά!$H$3:$H$130,$F1257,1)/INDEX(Υλικά!$E$3:$E$130,$F1257,1),0))</f>
        <v>8.1750000000000007</v>
      </c>
      <c r="J1257" s="18">
        <f>IF($C1257&lt;&gt;"",$G1257*INDEX(ΣυνδΑθρ!$D$2:$D$96,$F1257,1)/INDEX(ΣυνδΑθρ!$J$2:$J$96,$F1257,1),IF($D1257&lt;&gt;"",$G1257*INDEX(Υλικά!$I$3:$I$130,$F1257,1)/INDEX(Υλικά!$E$3:$E$130,$F1257,1),0))</f>
        <v>4.5750000000000002</v>
      </c>
      <c r="K1257" s="16">
        <f>$H1257*Ref!$B$2</f>
        <v>2.64</v>
      </c>
      <c r="L1257" s="17">
        <f>$I1257*Ref!$B$3</f>
        <v>32.700000000000003</v>
      </c>
      <c r="M1257" s="18">
        <f>$J1257*Ref!$B$4</f>
        <v>41.175000000000004</v>
      </c>
      <c r="N1257" s="18">
        <f>IF($C1257&lt;&gt;"",0,IF($D1257&lt;&gt;"",$G1257*INDEX(Υλικά!$J$3:$J$130,$F1257,1)/INDEX(Υλικά!$E$3:$E$130,$F1257,1),0))</f>
        <v>0</v>
      </c>
      <c r="O1257" s="19">
        <f t="shared" si="20"/>
        <v>76.515000000000015</v>
      </c>
      <c r="P1257" s="3"/>
    </row>
    <row r="1258" spans="1:16" x14ac:dyDescent="0.35">
      <c r="A1258" s="15">
        <v>44296</v>
      </c>
      <c r="B1258" s="7">
        <v>0.875</v>
      </c>
      <c r="C1258" s="3"/>
      <c r="D1258" s="3" t="s">
        <v>155</v>
      </c>
      <c r="E1258" s="3" t="str">
        <f>IF(C1258&lt;&gt;"",INDEX(ΣυνδΑθρ!$I$2:$I$96,MATCH(C1258,ΣυνδΑθρ!$A$2:$A$100,0),1),IF(D1258&lt;&gt;"",INDEX(Υλικά!$D$3:$D$140,MATCH(D1258,Υλικά!$B$3:$B$140,0),1),""))</f>
        <v>gr</v>
      </c>
      <c r="F1258" s="10">
        <f>IF(C1258&lt;&gt;"",MATCH($C1258,ΣυνδΑθρ!$A$2:$A$100,0),IF(D1258&lt;&gt;"",MATCH($D1258,Υλικά!$B$3:$B$130,0),0))</f>
        <v>63</v>
      </c>
      <c r="G1258" s="3">
        <v>60</v>
      </c>
      <c r="H1258" s="16">
        <f>IF($C1258&lt;&gt;"",$G1258*INDEX(ΣυνδΑθρ!$B$2:$B$96,$F1258,1)/INDEX(ΣυνδΑθρ!$J$2:$J$96,$F1258,1),IF($D1258&lt;&gt;"",$G1258*INDEX(Υλικά!$G$3:$G$130,$F1258,1)/INDEX(Υλικά!$E$3:$E$130,$F1258,1),0))</f>
        <v>0.66</v>
      </c>
      <c r="I1258" s="17">
        <f>IF($C1258&lt;&gt;"",$G1258*INDEX(ΣυνδΑθρ!$C$2:$C$100,$F1258,1)/INDEX(ΣυνδΑθρ!$J$2:$J$96,$F1258,1),IF($D1258&lt;&gt;"",$G1258*INDEX(Υλικά!$H$3:$H$130,$F1258,1)/INDEX(Υλικά!$E$3:$E$130,$F1258,1),0))</f>
        <v>13.68</v>
      </c>
      <c r="J1258" s="18">
        <f>IF($C1258&lt;&gt;"",$G1258*INDEX(ΣυνδΑθρ!$D$2:$D$96,$F1258,1)/INDEX(ΣυνδΑθρ!$J$2:$J$96,$F1258,1),IF($D1258&lt;&gt;"",$G1258*INDEX(Υλικά!$I$3:$I$130,$F1258,1)/INDEX(Υλικά!$E$3:$E$130,$F1258,1),0))</f>
        <v>0.18</v>
      </c>
      <c r="K1258" s="16">
        <f>$H1258*Ref!$B$2</f>
        <v>2.64</v>
      </c>
      <c r="L1258" s="17">
        <f>$I1258*Ref!$B$3</f>
        <v>54.72</v>
      </c>
      <c r="M1258" s="18">
        <f>$J1258*Ref!$B$4</f>
        <v>1.6199999999999999</v>
      </c>
      <c r="N1258" s="18">
        <f>IF($C1258&lt;&gt;"",0,IF($D1258&lt;&gt;"",$G1258*INDEX(Υλικά!$J$3:$J$130,$F1258,1)/INDEX(Υλικά!$E$3:$E$130,$F1258,1),0))</f>
        <v>0</v>
      </c>
      <c r="O1258" s="19">
        <f t="shared" si="20"/>
        <v>58.98</v>
      </c>
      <c r="P1258" s="3"/>
    </row>
    <row r="1259" spans="1:16" x14ac:dyDescent="0.35">
      <c r="A1259" s="15">
        <v>44296</v>
      </c>
      <c r="B1259" s="7">
        <v>0.875</v>
      </c>
      <c r="C1259" s="3"/>
      <c r="D1259" s="3" t="s">
        <v>151</v>
      </c>
      <c r="E1259" s="3" t="str">
        <f>IF(C1259&lt;&gt;"",INDEX(ΣυνδΑθρ!$I$2:$I$96,MATCH(C1259,ΣυνδΑθρ!$A$2:$A$100,0),1),IF(D1259&lt;&gt;"",INDEX(Υλικά!$D$3:$D$140,MATCH(D1259,Υλικά!$B$3:$B$140,0),1),""))</f>
        <v>gr</v>
      </c>
      <c r="F1259" s="10">
        <f>IF(C1259&lt;&gt;"",MATCH($C1259,ΣυνδΑθρ!$A$2:$A$100,0),IF(D1259&lt;&gt;"",MATCH($D1259,Υλικά!$B$3:$B$130,0),0))</f>
        <v>60</v>
      </c>
      <c r="G1259" s="3">
        <v>100</v>
      </c>
      <c r="H1259" s="16">
        <f>IF($C1259&lt;&gt;"",$G1259*INDEX(ΣυνδΑθρ!$B$2:$B$96,$F1259,1)/INDEX(ΣυνδΑθρ!$J$2:$J$96,$F1259,1),IF($D1259&lt;&gt;"",$G1259*INDEX(Υλικά!$G$3:$G$130,$F1259,1)/INDEX(Υλικά!$E$3:$E$130,$F1259,1),0))</f>
        <v>0.3</v>
      </c>
      <c r="I1259" s="17">
        <f>IF($C1259&lt;&gt;"",$G1259*INDEX(ΣυνδΑθρ!$C$2:$C$100,$F1259,1)/INDEX(ΣυνδΑθρ!$J$2:$J$96,$F1259,1),IF($D1259&lt;&gt;"",$G1259*INDEX(Υλικά!$H$3:$H$130,$F1259,1)/INDEX(Υλικά!$E$3:$E$130,$F1259,1),0))</f>
        <v>14</v>
      </c>
      <c r="J1259" s="18">
        <f>IF($C1259&lt;&gt;"",$G1259*INDEX(ΣυνδΑθρ!$D$2:$D$96,$F1259,1)/INDEX(ΣυνδΑθρ!$J$2:$J$96,$F1259,1),IF($D1259&lt;&gt;"",$G1259*INDEX(Υλικά!$I$3:$I$130,$F1259,1)/INDEX(Υλικά!$E$3:$E$130,$F1259,1),0))</f>
        <v>0.2</v>
      </c>
      <c r="K1259" s="16">
        <f>$H1259*Ref!$B$2</f>
        <v>1.2</v>
      </c>
      <c r="L1259" s="17">
        <f>$I1259*Ref!$B$3</f>
        <v>56</v>
      </c>
      <c r="M1259" s="18">
        <f>$J1259*Ref!$B$4</f>
        <v>1.8</v>
      </c>
      <c r="N1259" s="18">
        <f>IF($C1259&lt;&gt;"",0,IF($D1259&lt;&gt;"",$G1259*INDEX(Υλικά!$J$3:$J$130,$F1259,1)/INDEX(Υλικά!$E$3:$E$130,$F1259,1),0))</f>
        <v>0</v>
      </c>
      <c r="O1259" s="19">
        <f t="shared" si="20"/>
        <v>59</v>
      </c>
      <c r="P1259" s="3"/>
    </row>
    <row r="1260" spans="1:16" x14ac:dyDescent="0.35">
      <c r="A1260" s="15">
        <v>44296</v>
      </c>
      <c r="B1260" s="7">
        <v>0.875</v>
      </c>
      <c r="C1260" s="3"/>
      <c r="D1260" s="3" t="s">
        <v>187</v>
      </c>
      <c r="E1260" s="3" t="str">
        <f>IF(C1260&lt;&gt;"",INDEX(ΣυνδΑθρ!$I$2:$I$96,MATCH(C1260,ΣυνδΑθρ!$A$2:$A$100,0),1),IF(D1260&lt;&gt;"",INDEX(Υλικά!$D$3:$D$140,MATCH(D1260,Υλικά!$B$3:$B$140,0),1),""))</f>
        <v>gr</v>
      </c>
      <c r="F1260" s="10">
        <f>IF(C1260&lt;&gt;"",MATCH($C1260,ΣυνδΑθρ!$A$2:$A$100,0),IF(D1260&lt;&gt;"",MATCH($D1260,Υλικά!$B$3:$B$130,0),0))</f>
        <v>84</v>
      </c>
      <c r="G1260" s="3">
        <v>50</v>
      </c>
      <c r="H1260" s="16">
        <f>IF($C1260&lt;&gt;"",$G1260*INDEX(ΣυνδΑθρ!$B$2:$B$96,$F1260,1)/INDEX(ΣυνδΑθρ!$J$2:$J$96,$F1260,1),IF($D1260&lt;&gt;"",$G1260*INDEX(Υλικά!$G$3:$G$130,$F1260,1)/INDEX(Υλικά!$E$3:$E$130,$F1260,1),0))</f>
        <v>0.35</v>
      </c>
      <c r="I1260" s="17">
        <f>IF($C1260&lt;&gt;"",$G1260*INDEX(ΣυνδΑθρ!$C$2:$C$100,$F1260,1)/INDEX(ΣυνδΑθρ!$J$2:$J$96,$F1260,1),IF($D1260&lt;&gt;"",$G1260*INDEX(Υλικά!$H$3:$H$130,$F1260,1)/INDEX(Υλικά!$E$3:$E$130,$F1260,1),0))</f>
        <v>6</v>
      </c>
      <c r="J1260" s="18">
        <f>IF($C1260&lt;&gt;"",$G1260*INDEX(ΣυνδΑθρ!$D$2:$D$96,$F1260,1)/INDEX(ΣυνδΑθρ!$J$2:$J$96,$F1260,1),IF($D1260&lt;&gt;"",$G1260*INDEX(Υλικά!$I$3:$I$130,$F1260,1)/INDEX(Υλικά!$E$3:$E$130,$F1260,1),0))</f>
        <v>0.1</v>
      </c>
      <c r="K1260" s="16">
        <f>$H1260*Ref!$B$2</f>
        <v>1.4</v>
      </c>
      <c r="L1260" s="17">
        <f>$I1260*Ref!$B$3</f>
        <v>24</v>
      </c>
      <c r="M1260" s="18">
        <f>$J1260*Ref!$B$4</f>
        <v>0.9</v>
      </c>
      <c r="N1260" s="18">
        <f>IF($C1260&lt;&gt;"",0,IF($D1260&lt;&gt;"",$G1260*INDEX(Υλικά!$J$3:$J$130,$F1260,1)/INDEX(Υλικά!$E$3:$E$130,$F1260,1),0))</f>
        <v>0</v>
      </c>
      <c r="O1260" s="19">
        <f t="shared" si="20"/>
        <v>26.299999999999997</v>
      </c>
      <c r="P1260" s="3"/>
    </row>
    <row r="1261" spans="1:16" x14ac:dyDescent="0.35">
      <c r="A1261" s="15">
        <v>44296</v>
      </c>
      <c r="B1261" s="7">
        <v>0.875</v>
      </c>
      <c r="C1261" s="3"/>
      <c r="D1261" s="3" t="s">
        <v>244</v>
      </c>
      <c r="E1261" s="3" t="str">
        <f>IF(C1261&lt;&gt;"",INDEX(ΣυνδΑθρ!$I$2:$I$96,MATCH(C1261,ΣυνδΑθρ!$A$2:$A$100,0),1),IF(D1261&lt;&gt;"",INDEX(Υλικά!$D$3:$D$140,MATCH(D1261,Υλικά!$B$3:$B$140,0),1),""))</f>
        <v>gr</v>
      </c>
      <c r="F1261" s="10">
        <f>IF(C1261&lt;&gt;"",MATCH($C1261,ΣυνδΑθρ!$A$2:$A$100,0),IF(D1261&lt;&gt;"",MATCH($D1261,Υλικά!$B$3:$B$130,0),0))</f>
        <v>113</v>
      </c>
      <c r="G1261" s="3">
        <v>80</v>
      </c>
      <c r="H1261" s="16">
        <f>IF($C1261&lt;&gt;"",$G1261*INDEX(ΣυνδΑθρ!$B$2:$B$96,$F1261,1)/INDEX(ΣυνδΑθρ!$J$2:$J$96,$F1261,1),IF($D1261&lt;&gt;"",$G1261*INDEX(Υλικά!$G$3:$G$130,$F1261,1)/INDEX(Υλικά!$E$3:$E$130,$F1261,1),0))</f>
        <v>0.88</v>
      </c>
      <c r="I1261" s="17">
        <f>IF($C1261&lt;&gt;"",$G1261*INDEX(ΣυνδΑθρ!$C$2:$C$100,$F1261,1)/INDEX(ΣυνδΑθρ!$J$2:$J$96,$F1261,1),IF($D1261&lt;&gt;"",$G1261*INDEX(Υλικά!$H$3:$H$130,$F1261,1)/INDEX(Υλικά!$E$3:$E$130,$F1261,1),0))</f>
        <v>12</v>
      </c>
      <c r="J1261" s="18">
        <f>IF($C1261&lt;&gt;"",$G1261*INDEX(ΣυνδΑθρ!$D$2:$D$96,$F1261,1)/INDEX(ΣυνδΑθρ!$J$2:$J$96,$F1261,1),IF($D1261&lt;&gt;"",$G1261*INDEX(Υλικά!$I$3:$I$130,$F1261,1)/INDEX(Υλικά!$E$3:$E$130,$F1261,1),0))</f>
        <v>0.4</v>
      </c>
      <c r="K1261" s="16">
        <f>$H1261*Ref!$B$2</f>
        <v>3.52</v>
      </c>
      <c r="L1261" s="17">
        <f>$I1261*Ref!$B$3</f>
        <v>48</v>
      </c>
      <c r="M1261" s="18">
        <f>$J1261*Ref!$B$4</f>
        <v>3.6</v>
      </c>
      <c r="N1261" s="18">
        <f>IF($C1261&lt;&gt;"",0,IF($D1261&lt;&gt;"",$G1261*INDEX(Υλικά!$J$3:$J$130,$F1261,1)/INDEX(Υλικά!$E$3:$E$130,$F1261,1),0))</f>
        <v>0</v>
      </c>
      <c r="O1261" s="19">
        <f t="shared" si="20"/>
        <v>55.120000000000005</v>
      </c>
      <c r="P1261" s="3"/>
    </row>
    <row r="1262" spans="1:16" x14ac:dyDescent="0.35">
      <c r="A1262" s="15">
        <v>44296</v>
      </c>
      <c r="B1262" s="7">
        <v>0.875</v>
      </c>
      <c r="C1262" s="3"/>
      <c r="D1262" s="3" t="s">
        <v>32</v>
      </c>
      <c r="E1262" s="3" t="str">
        <f>IF(C1262&lt;&gt;"",INDEX(ΣυνδΑθρ!$I$2:$I$96,MATCH(C1262,ΣυνδΑθρ!$A$2:$A$100,0),1),IF(D1262&lt;&gt;"",INDEX(Υλικά!$D$3:$D$140,MATCH(D1262,Υλικά!$B$3:$B$140,0),1),""))</f>
        <v>gr</v>
      </c>
      <c r="F1262" s="10">
        <f>IF(C1262&lt;&gt;"",MATCH($C1262,ΣυνδΑθρ!$A$2:$A$100,0),IF(D1262&lt;&gt;"",MATCH($D1262,Υλικά!$B$3:$B$130,0),0))</f>
        <v>14</v>
      </c>
      <c r="G1262" s="3">
        <v>100</v>
      </c>
      <c r="H1262" s="16">
        <f>IF($C1262&lt;&gt;"",$G1262*INDEX(ΣυνδΑθρ!$B$2:$B$96,$F1262,1)/INDEX(ΣυνδΑθρ!$J$2:$J$96,$F1262,1),IF($D1262&lt;&gt;"",$G1262*INDEX(Υλικά!$G$3:$G$130,$F1262,1)/INDEX(Υλικά!$E$3:$E$130,$F1262,1),0))</f>
        <v>8</v>
      </c>
      <c r="I1262" s="17">
        <f>IF($C1262&lt;&gt;"",$G1262*INDEX(ΣυνδΑθρ!$C$2:$C$100,$F1262,1)/INDEX(ΣυνδΑθρ!$J$2:$J$96,$F1262,1),IF($D1262&lt;&gt;"",$G1262*INDEX(Υλικά!$H$3:$H$130,$F1262,1)/INDEX(Υλικά!$E$3:$E$130,$F1262,1),0))</f>
        <v>4</v>
      </c>
      <c r="J1262" s="18">
        <f>IF($C1262&lt;&gt;"",$G1262*INDEX(ΣυνδΑθρ!$D$2:$D$96,$F1262,1)/INDEX(ΣυνδΑθρ!$J$2:$J$96,$F1262,1),IF($D1262&lt;&gt;"",$G1262*INDEX(Υλικά!$I$3:$I$130,$F1262,1)/INDEX(Υλικά!$E$3:$E$130,$F1262,1),0))</f>
        <v>2</v>
      </c>
      <c r="K1262" s="16">
        <f>$H1262*Ref!$B$2</f>
        <v>32</v>
      </c>
      <c r="L1262" s="17">
        <f>$I1262*Ref!$B$3</f>
        <v>16</v>
      </c>
      <c r="M1262" s="18">
        <f>$J1262*Ref!$B$4</f>
        <v>18</v>
      </c>
      <c r="N1262" s="18">
        <f>IF($C1262&lt;&gt;"",0,IF($D1262&lt;&gt;"",$G1262*INDEX(Υλικά!$J$3:$J$130,$F1262,1)/INDEX(Υλικά!$E$3:$E$130,$F1262,1),0))</f>
        <v>0</v>
      </c>
      <c r="O1262" s="19">
        <f t="shared" si="20"/>
        <v>66</v>
      </c>
      <c r="P1262" s="3"/>
    </row>
    <row r="1263" spans="1:16" x14ac:dyDescent="0.35">
      <c r="A1263" s="15">
        <v>44297</v>
      </c>
      <c r="B1263" s="7">
        <v>0.34375</v>
      </c>
      <c r="C1263" s="3"/>
      <c r="D1263" s="3" t="s">
        <v>58</v>
      </c>
      <c r="E1263" s="3" t="str">
        <f>IF(C1263&lt;&gt;"",INDEX(ΣυνδΑθρ!$I$2:$I$96,MATCH(C1263,ΣυνδΑθρ!$A$2:$A$100,0),1),IF(D1263&lt;&gt;"",INDEX(Υλικά!$D$3:$D$140,MATCH(D1263,Υλικά!$B$3:$B$140,0),1),""))</f>
        <v>gr</v>
      </c>
      <c r="F1263" s="10">
        <f>IF(C1263&lt;&gt;"",MATCH($C1263,ΣυνδΑθρ!$A$2:$A$100,0),IF(D1263&lt;&gt;"",MATCH($D1263,Υλικά!$B$3:$B$130,0),0))</f>
        <v>12</v>
      </c>
      <c r="G1263" s="3">
        <v>250</v>
      </c>
      <c r="H1263" s="16">
        <f>IF($C1263&lt;&gt;"",$G1263*INDEX(ΣυνδΑθρ!$B$2:$B$96,$F1263,1)/INDEX(ΣυνδΑθρ!$J$2:$J$96,$F1263,1),IF($D1263&lt;&gt;"",$G1263*INDEX(Υλικά!$G$3:$G$130,$F1263,1)/INDEX(Υλικά!$E$3:$E$130,$F1263,1),0))</f>
        <v>8.25</v>
      </c>
      <c r="I1263" s="17">
        <f>IF($C1263&lt;&gt;"",$G1263*INDEX(ΣυνδΑθρ!$C$2:$C$100,$F1263,1)/INDEX(ΣυνδΑθρ!$J$2:$J$96,$F1263,1),IF($D1263&lt;&gt;"",$G1263*INDEX(Υλικά!$H$3:$H$130,$F1263,1)/INDEX(Υλικά!$E$3:$E$130,$F1263,1),0))</f>
        <v>11.75</v>
      </c>
      <c r="J1263" s="18">
        <f>IF($C1263&lt;&gt;"",$G1263*INDEX(ΣυνδΑθρ!$D$2:$D$96,$F1263,1)/INDEX(ΣυνδΑθρ!$J$2:$J$96,$F1263,1),IF($D1263&lt;&gt;"",$G1263*INDEX(Υλικά!$I$3:$I$130,$F1263,1)/INDEX(Υλικά!$E$3:$E$130,$F1263,1),0))</f>
        <v>3.75</v>
      </c>
      <c r="K1263" s="16">
        <f>$H1263*Ref!$B$2</f>
        <v>33</v>
      </c>
      <c r="L1263" s="17">
        <f>$I1263*Ref!$B$3</f>
        <v>47</v>
      </c>
      <c r="M1263" s="18">
        <f>$J1263*Ref!$B$4</f>
        <v>33.75</v>
      </c>
      <c r="N1263" s="18">
        <f>IF($C1263&lt;&gt;"",0,IF($D1263&lt;&gt;"",$G1263*INDEX(Υλικά!$J$3:$J$130,$F1263,1)/INDEX(Υλικά!$E$3:$E$130,$F1263,1),0))</f>
        <v>0</v>
      </c>
      <c r="O1263" s="19">
        <f t="shared" ref="O1263:O1326" si="21">SUM(K1263:N1263)</f>
        <v>113.75</v>
      </c>
      <c r="P1263" s="3"/>
    </row>
    <row r="1264" spans="1:16" x14ac:dyDescent="0.35">
      <c r="A1264" s="15">
        <v>44297</v>
      </c>
      <c r="B1264" s="7">
        <v>0.34375</v>
      </c>
      <c r="C1264" s="3"/>
      <c r="D1264" s="3" t="s">
        <v>229</v>
      </c>
      <c r="E1264" s="3" t="str">
        <f>IF(C1264&lt;&gt;"",INDEX(ΣυνδΑθρ!$I$2:$I$96,MATCH(C1264,ΣυνδΑθρ!$A$2:$A$100,0),1),IF(D1264&lt;&gt;"",INDEX(Υλικά!$D$3:$D$140,MATCH(D1264,Υλικά!$B$3:$B$140,0),1),""))</f>
        <v>gr</v>
      </c>
      <c r="F1264" s="10">
        <f>IF(C1264&lt;&gt;"",MATCH($C1264,ΣυνδΑθρ!$A$2:$A$100,0),IF(D1264&lt;&gt;"",MATCH($D1264,Υλικά!$B$3:$B$130,0),0))</f>
        <v>104</v>
      </c>
      <c r="G1264" s="3">
        <v>100</v>
      </c>
      <c r="H1264" s="16">
        <f>IF($C1264&lt;&gt;"",$G1264*INDEX(ΣυνδΑθρ!$B$2:$B$96,$F1264,1)/INDEX(ΣυνδΑθρ!$J$2:$J$96,$F1264,1),IF($D1264&lt;&gt;"",$G1264*INDEX(Υλικά!$G$3:$G$130,$F1264,1)/INDEX(Υλικά!$E$3:$E$130,$F1264,1),0))</f>
        <v>21</v>
      </c>
      <c r="I1264" s="17">
        <f>IF($C1264&lt;&gt;"",$G1264*INDEX(ΣυνδΑθρ!$C$2:$C$100,$F1264,1)/INDEX(ΣυνδΑθρ!$J$2:$J$96,$F1264,1),IF($D1264&lt;&gt;"",$G1264*INDEX(Υλικά!$H$3:$H$130,$F1264,1)/INDEX(Υλικά!$E$3:$E$130,$F1264,1),0))</f>
        <v>1</v>
      </c>
      <c r="J1264" s="18">
        <f>IF($C1264&lt;&gt;"",$G1264*INDEX(ΣυνδΑθρ!$D$2:$D$96,$F1264,1)/INDEX(ΣυνδΑθρ!$J$2:$J$96,$F1264,1),IF($D1264&lt;&gt;"",$G1264*INDEX(Υλικά!$I$3:$I$130,$F1264,1)/INDEX(Υλικά!$E$3:$E$130,$F1264,1),0))</f>
        <v>2</v>
      </c>
      <c r="K1264" s="16">
        <f>$H1264*Ref!$B$2</f>
        <v>84</v>
      </c>
      <c r="L1264" s="17">
        <f>$I1264*Ref!$B$3</f>
        <v>4</v>
      </c>
      <c r="M1264" s="18">
        <f>$J1264*Ref!$B$4</f>
        <v>18</v>
      </c>
      <c r="N1264" s="18">
        <f>IF($C1264&lt;&gt;"",0,IF($D1264&lt;&gt;"",$G1264*INDEX(Υλικά!$J$3:$J$130,$F1264,1)/INDEX(Υλικά!$E$3:$E$130,$F1264,1),0))</f>
        <v>0</v>
      </c>
      <c r="O1264" s="19">
        <f t="shared" si="21"/>
        <v>106</v>
      </c>
      <c r="P1264" s="3"/>
    </row>
    <row r="1265" spans="1:20" x14ac:dyDescent="0.35">
      <c r="A1265" s="15">
        <v>44297</v>
      </c>
      <c r="B1265" s="7">
        <v>0.34375</v>
      </c>
      <c r="C1265" s="3" t="s">
        <v>166</v>
      </c>
      <c r="D1265" s="3"/>
      <c r="E1265" s="3" t="str">
        <f>IF(C1265&lt;&gt;"",INDEX(ΣυνδΑθρ!$I$2:$I$96,MATCH(C1265,ΣυνδΑθρ!$A$2:$A$100,0),1),IF(D1265&lt;&gt;"",INDEX(Υλικά!$D$3:$D$140,MATCH(D1265,Υλικά!$B$3:$B$140,0),1),""))</f>
        <v>gr</v>
      </c>
      <c r="F1265" s="10">
        <f>IF(C1265&lt;&gt;"",MATCH($C1265,ΣυνδΑθρ!$A$2:$A$100,0),IF(D1265&lt;&gt;"",MATCH($D1265,Υλικά!$B$3:$B$130,0),0))</f>
        <v>19</v>
      </c>
      <c r="G1265" s="3">
        <v>100</v>
      </c>
      <c r="H1265" s="16">
        <f>IF($C1265&lt;&gt;"",$G1265*INDEX(ΣυνδΑθρ!$B$2:$B$96,$F1265,1)/INDEX(ΣυνδΑθρ!$J$2:$J$96,$F1265,1),IF($D1265&lt;&gt;"",$G1265*INDEX(Υλικά!$G$3:$G$130,$F1265,1)/INDEX(Υλικά!$E$3:$E$130,$F1265,1),0))</f>
        <v>7.3071428571428569</v>
      </c>
      <c r="I1265" s="17">
        <f>IF($C1265&lt;&gt;"",$G1265*INDEX(ΣυνδΑθρ!$C$2:$C$100,$F1265,1)/INDEX(ΣυνδΑθρ!$J$2:$J$96,$F1265,1),IF($D1265&lt;&gt;"",$G1265*INDEX(Υλικά!$H$3:$H$130,$F1265,1)/INDEX(Υλικά!$E$3:$E$130,$F1265,1),0))</f>
        <v>46.499999999999993</v>
      </c>
      <c r="J1265" s="18">
        <f>IF($C1265&lt;&gt;"",$G1265*INDEX(ΣυνδΑθρ!$D$2:$D$96,$F1265,1)/INDEX(ΣυνδΑθρ!$J$2:$J$96,$F1265,1),IF($D1265&lt;&gt;"",$G1265*INDEX(Υλικά!$I$3:$I$130,$F1265,1)/INDEX(Υλικά!$E$3:$E$130,$F1265,1),0))</f>
        <v>0.83571428571428585</v>
      </c>
      <c r="K1265" s="16">
        <f>$H1265*Ref!$B$2</f>
        <v>29.228571428571428</v>
      </c>
      <c r="L1265" s="17">
        <f>$I1265*Ref!$B$3</f>
        <v>185.99999999999997</v>
      </c>
      <c r="M1265" s="18">
        <f>$J1265*Ref!$B$4</f>
        <v>7.5214285714285722</v>
      </c>
      <c r="N1265" s="18">
        <f>IF($C1265&lt;&gt;"",0,IF($D1265&lt;&gt;"",$G1265*INDEX(Υλικά!$J$3:$J$130,$F1265,1)/INDEX(Υλικά!$E$3:$E$130,$F1265,1),0))</f>
        <v>0</v>
      </c>
      <c r="O1265" s="19">
        <f t="shared" si="21"/>
        <v>222.74999999999997</v>
      </c>
      <c r="P1265" s="3"/>
    </row>
    <row r="1266" spans="1:20" x14ac:dyDescent="0.35">
      <c r="A1266" s="15">
        <v>44297</v>
      </c>
      <c r="B1266" s="7">
        <v>0.58333333333333337</v>
      </c>
      <c r="C1266" s="3"/>
      <c r="D1266" s="3" t="s">
        <v>211</v>
      </c>
      <c r="E1266" s="3" t="str">
        <f>IF(C1266&lt;&gt;"",INDEX(ΣυνδΑθρ!$I$2:$I$96,MATCH(C1266,ΣυνδΑθρ!$A$2:$A$100,0),1),IF(D1266&lt;&gt;"",INDEX(Υλικά!$D$3:$D$140,MATCH(D1266,Υλικά!$B$3:$B$140,0),1),""))</f>
        <v>gr</v>
      </c>
      <c r="F1266" s="10">
        <f>IF(C1266&lt;&gt;"",MATCH($C1266,ΣυνδΑθρ!$A$2:$A$100,0),IF(D1266&lt;&gt;"",MATCH($D1266,Υλικά!$B$3:$B$130,0),0))</f>
        <v>93</v>
      </c>
      <c r="G1266" s="3">
        <v>200</v>
      </c>
      <c r="H1266" s="16">
        <f>IF($C1266&lt;&gt;"",$G1266*INDEX(ΣυνδΑθρ!$B$2:$B$96,$F1266,1)/INDEX(ΣυνδΑθρ!$J$2:$J$96,$F1266,1),IF($D1266&lt;&gt;"",$G1266*INDEX(Υλικά!$G$3:$G$130,$F1266,1)/INDEX(Υλικά!$E$3:$E$130,$F1266,1),0))</f>
        <v>37</v>
      </c>
      <c r="I1266" s="17">
        <f>IF($C1266&lt;&gt;"",$G1266*INDEX(ΣυνδΑθρ!$C$2:$C$100,$F1266,1)/INDEX(ΣυνδΑθρ!$J$2:$J$96,$F1266,1),IF($D1266&lt;&gt;"",$G1266*INDEX(Υλικά!$H$3:$H$130,$F1266,1)/INDEX(Υλικά!$E$3:$E$130,$F1266,1),0))</f>
        <v>6.4</v>
      </c>
      <c r="J1266" s="18">
        <f>IF($C1266&lt;&gt;"",$G1266*INDEX(ΣυνδΑθρ!$D$2:$D$96,$F1266,1)/INDEX(ΣυνδΑθρ!$J$2:$J$96,$F1266,1),IF($D1266&lt;&gt;"",$G1266*INDEX(Υλικά!$I$3:$I$130,$F1266,1)/INDEX(Υλικά!$E$3:$E$130,$F1266,1),0))</f>
        <v>5.4</v>
      </c>
      <c r="K1266" s="16">
        <f>$H1266*Ref!$B$2</f>
        <v>148</v>
      </c>
      <c r="L1266" s="17">
        <f>$I1266*Ref!$B$3</f>
        <v>25.6</v>
      </c>
      <c r="M1266" s="18">
        <f>$J1266*Ref!$B$4</f>
        <v>48.6</v>
      </c>
      <c r="N1266" s="18">
        <f>IF($C1266&lt;&gt;"",0,IF($D1266&lt;&gt;"",$G1266*INDEX(Υλικά!$J$3:$J$130,$F1266,1)/INDEX(Υλικά!$E$3:$E$130,$F1266,1),0))</f>
        <v>0</v>
      </c>
      <c r="O1266" s="19">
        <f t="shared" si="21"/>
        <v>222.2</v>
      </c>
      <c r="P1266" s="3"/>
    </row>
    <row r="1267" spans="1:20" x14ac:dyDescent="0.35">
      <c r="A1267" s="15">
        <v>44297</v>
      </c>
      <c r="B1267" s="7">
        <v>0.58333333333333337</v>
      </c>
      <c r="C1267" s="3"/>
      <c r="D1267" s="3" t="s">
        <v>8</v>
      </c>
      <c r="E1267" s="3" t="str">
        <f>IF(C1267&lt;&gt;"",INDEX(ΣυνδΑθρ!$I$2:$I$96,MATCH(C1267,ΣυνδΑθρ!$A$2:$A$100,0),1),IF(D1267&lt;&gt;"",INDEX(Υλικά!$D$3:$D$140,MATCH(D1267,Υλικά!$B$3:$B$140,0),1),""))</f>
        <v>gr</v>
      </c>
      <c r="F1267" s="10">
        <f>IF(C1267&lt;&gt;"",MATCH($C1267,ΣυνδΑθρ!$A$2:$A$100,0),IF(D1267&lt;&gt;"",MATCH($D1267,Υλικά!$B$3:$B$130,0),0))</f>
        <v>3</v>
      </c>
      <c r="G1267" s="3">
        <v>15</v>
      </c>
      <c r="H1267" s="16">
        <f>IF($C1267&lt;&gt;"",$G1267*INDEX(ΣυνδΑθρ!$B$2:$B$96,$F1267,1)/INDEX(ΣυνδΑθρ!$J$2:$J$96,$F1267,1),IF($D1267&lt;&gt;"",$G1267*INDEX(Υλικά!$G$3:$G$130,$F1267,1)/INDEX(Υλικά!$E$3:$E$130,$F1267,1),0))</f>
        <v>0</v>
      </c>
      <c r="I1267" s="17">
        <f>IF($C1267&lt;&gt;"",$G1267*INDEX(ΣυνδΑθρ!$C$2:$C$100,$F1267,1)/INDEX(ΣυνδΑθρ!$J$2:$J$96,$F1267,1),IF($D1267&lt;&gt;"",$G1267*INDEX(Υλικά!$H$3:$H$130,$F1267,1)/INDEX(Υλικά!$E$3:$E$130,$F1267,1),0))</f>
        <v>0</v>
      </c>
      <c r="J1267" s="18">
        <f>IF($C1267&lt;&gt;"",$G1267*INDEX(ΣυνδΑθρ!$D$2:$D$96,$F1267,1)/INDEX(ΣυνδΑθρ!$J$2:$J$96,$F1267,1),IF($D1267&lt;&gt;"",$G1267*INDEX(Υλικά!$I$3:$I$130,$F1267,1)/INDEX(Υλικά!$E$3:$E$130,$F1267,1),0))</f>
        <v>13.994999999999999</v>
      </c>
      <c r="K1267" s="16">
        <f>$H1267*Ref!$B$2</f>
        <v>0</v>
      </c>
      <c r="L1267" s="17">
        <f>$I1267*Ref!$B$3</f>
        <v>0</v>
      </c>
      <c r="M1267" s="18">
        <f>$J1267*Ref!$B$4</f>
        <v>125.955</v>
      </c>
      <c r="N1267" s="18">
        <f>IF($C1267&lt;&gt;"",0,IF($D1267&lt;&gt;"",$G1267*INDEX(Υλικά!$J$3:$J$130,$F1267,1)/INDEX(Υλικά!$E$3:$E$130,$F1267,1),0))</f>
        <v>0</v>
      </c>
      <c r="O1267" s="19">
        <f t="shared" si="21"/>
        <v>125.955</v>
      </c>
      <c r="P1267" s="3"/>
    </row>
    <row r="1268" spans="1:20" x14ac:dyDescent="0.35">
      <c r="A1268" s="15">
        <v>44297</v>
      </c>
      <c r="B1268" s="7">
        <v>0.58333333333333337</v>
      </c>
      <c r="C1268" s="3" t="s">
        <v>201</v>
      </c>
      <c r="D1268" s="3"/>
      <c r="E1268" s="3" t="str">
        <f>IF(C1268&lt;&gt;"",INDEX(ΣυνδΑθρ!$I$2:$I$96,MATCH(C1268,ΣυνδΑθρ!$A$2:$A$100,0),1),IF(D1268&lt;&gt;"",INDEX(Υλικά!$D$3:$D$140,MATCH(D1268,Υλικά!$B$3:$B$140,0),1),""))</f>
        <v>cm2</v>
      </c>
      <c r="F1268" s="10">
        <f>IF(C1268&lt;&gt;"",MATCH($C1268,ΣυνδΑθρ!$A$2:$A$100,0),IF(D1268&lt;&gt;"",MATCH($D1268,Υλικά!$B$3:$B$130,0),0))</f>
        <v>31</v>
      </c>
      <c r="G1268" s="3">
        <v>45</v>
      </c>
      <c r="H1268" s="16">
        <f>IF($C1268&lt;&gt;"",$G1268*INDEX(ΣυνδΑθρ!$B$2:$B$96,$F1268,1)/INDEX(ΣυνδΑθρ!$J$2:$J$96,$F1268,1),IF($D1268&lt;&gt;"",$G1268*INDEX(Υλικά!$G$3:$G$130,$F1268,1)/INDEX(Υλικά!$E$3:$E$130,$F1268,1),0))</f>
        <v>8.95275</v>
      </c>
      <c r="I1268" s="17">
        <f>IF($C1268&lt;&gt;"",$G1268*INDEX(ΣυνδΑθρ!$C$2:$C$100,$F1268,1)/INDEX(ΣυνδΑθρ!$J$2:$J$96,$F1268,1),IF($D1268&lt;&gt;"",$G1268*INDEX(Υλικά!$H$3:$H$130,$F1268,1)/INDEX(Υλικά!$E$3:$E$130,$F1268,1),0))</f>
        <v>16.762049999999999</v>
      </c>
      <c r="J1268" s="18">
        <f>IF($C1268&lt;&gt;"",$G1268*INDEX(ΣυνδΑθρ!$D$2:$D$96,$F1268,1)/INDEX(ΣυνδΑθρ!$J$2:$J$96,$F1268,1),IF($D1268&lt;&gt;"",$G1268*INDEX(Υλικά!$I$3:$I$130,$F1268,1)/INDEX(Υλικά!$E$3:$E$130,$F1268,1),0))</f>
        <v>14.216850000000001</v>
      </c>
      <c r="K1268" s="16">
        <f>$H1268*Ref!$B$2</f>
        <v>35.811</v>
      </c>
      <c r="L1268" s="17">
        <f>$I1268*Ref!$B$3</f>
        <v>67.048199999999994</v>
      </c>
      <c r="M1268" s="18">
        <f>$J1268*Ref!$B$4</f>
        <v>127.95165</v>
      </c>
      <c r="N1268" s="18">
        <f>IF($C1268&lt;&gt;"",0,IF($D1268&lt;&gt;"",$G1268*INDEX(Υλικά!$J$3:$J$130,$F1268,1)/INDEX(Υλικά!$E$3:$E$130,$F1268,1),0))</f>
        <v>0</v>
      </c>
      <c r="O1268" s="19">
        <f t="shared" si="21"/>
        <v>230.81084999999999</v>
      </c>
      <c r="P1268" s="3"/>
      <c r="R1268" s="48">
        <v>44289</v>
      </c>
      <c r="S1268">
        <v>1300</v>
      </c>
      <c r="T1268">
        <v>60</v>
      </c>
    </row>
    <row r="1269" spans="1:20" x14ac:dyDescent="0.35">
      <c r="A1269" s="15">
        <v>44297</v>
      </c>
      <c r="B1269" s="7">
        <v>0.79166666666666663</v>
      </c>
      <c r="C1269" s="3" t="s">
        <v>166</v>
      </c>
      <c r="D1269" s="3"/>
      <c r="E1269" s="3" t="str">
        <f>IF(C1269&lt;&gt;"",INDEX(ΣυνδΑθρ!$I$2:$I$96,MATCH(C1269,ΣυνδΑθρ!$A$2:$A$100,0),1),IF(D1269&lt;&gt;"",INDEX(Υλικά!$D$3:$D$140,MATCH(D1269,Υλικά!$B$3:$B$140,0),1),""))</f>
        <v>gr</v>
      </c>
      <c r="F1269" s="10">
        <f>IF(C1269&lt;&gt;"",MATCH($C1269,ΣυνδΑθρ!$A$2:$A$100,0),IF(D1269&lt;&gt;"",MATCH($D1269,Υλικά!$B$3:$B$130,0),0))</f>
        <v>19</v>
      </c>
      <c r="G1269" s="3">
        <v>50</v>
      </c>
      <c r="H1269" s="16">
        <f>IF($C1269&lt;&gt;"",$G1269*INDEX(ΣυνδΑθρ!$B$2:$B$96,$F1269,1)/INDEX(ΣυνδΑθρ!$J$2:$J$96,$F1269,1),IF($D1269&lt;&gt;"",$G1269*INDEX(Υλικά!$G$3:$G$130,$F1269,1)/INDEX(Υλικά!$E$3:$E$130,$F1269,1),0))</f>
        <v>3.6535714285714285</v>
      </c>
      <c r="I1269" s="17">
        <f>IF($C1269&lt;&gt;"",$G1269*INDEX(ΣυνδΑθρ!$C$2:$C$100,$F1269,1)/INDEX(ΣυνδΑθρ!$J$2:$J$96,$F1269,1),IF($D1269&lt;&gt;"",$G1269*INDEX(Υλικά!$H$3:$H$130,$F1269,1)/INDEX(Υλικά!$E$3:$E$130,$F1269,1),0))</f>
        <v>23.249999999999996</v>
      </c>
      <c r="J1269" s="18">
        <f>IF($C1269&lt;&gt;"",$G1269*INDEX(ΣυνδΑθρ!$D$2:$D$96,$F1269,1)/INDEX(ΣυνδΑθρ!$J$2:$J$96,$F1269,1),IF($D1269&lt;&gt;"",$G1269*INDEX(Υλικά!$I$3:$I$130,$F1269,1)/INDEX(Υλικά!$E$3:$E$130,$F1269,1),0))</f>
        <v>0.41785714285714293</v>
      </c>
      <c r="K1269" s="16">
        <f>$H1269*Ref!$B$2</f>
        <v>14.614285714285714</v>
      </c>
      <c r="L1269" s="17">
        <f>$I1269*Ref!$B$3</f>
        <v>92.999999999999986</v>
      </c>
      <c r="M1269" s="18">
        <f>$J1269*Ref!$B$4</f>
        <v>3.7607142857142861</v>
      </c>
      <c r="N1269" s="18">
        <f>IF($C1269&lt;&gt;"",0,IF($D1269&lt;&gt;"",$G1269*INDEX(Υλικά!$J$3:$J$130,$F1269,1)/INDEX(Υλικά!$E$3:$E$130,$F1269,1),0))</f>
        <v>0</v>
      </c>
      <c r="O1269" s="19">
        <f t="shared" si="21"/>
        <v>111.37499999999999</v>
      </c>
      <c r="P1269" s="3"/>
      <c r="R1269" s="48">
        <v>44290</v>
      </c>
      <c r="S1269">
        <v>1400</v>
      </c>
      <c r="T1269">
        <v>50</v>
      </c>
    </row>
    <row r="1270" spans="1:20" x14ac:dyDescent="0.35">
      <c r="A1270" s="15">
        <v>44297</v>
      </c>
      <c r="B1270" s="7">
        <v>0.83333333333333337</v>
      </c>
      <c r="C1270" s="3"/>
      <c r="D1270" s="3" t="s">
        <v>21</v>
      </c>
      <c r="E1270" s="3" t="str">
        <f>IF(C1270&lt;&gt;"",INDEX(ΣυνδΑθρ!$I$2:$I$96,MATCH(C1270,ΣυνδΑθρ!$A$2:$A$100,0),1),IF(D1270&lt;&gt;"",INDEX(Υλικά!$D$3:$D$140,MATCH(D1270,Υλικά!$B$3:$B$140,0),1),""))</f>
        <v>pc</v>
      </c>
      <c r="F1270" s="10">
        <f>IF(C1270&lt;&gt;"",MATCH($C1270,ΣυνδΑθρ!$A$2:$A$100,0),IF(D1270&lt;&gt;"",MATCH($D1270,Υλικά!$B$3:$B$130,0),0))</f>
        <v>11</v>
      </c>
      <c r="G1270" s="3">
        <v>0.7</v>
      </c>
      <c r="H1270" s="16">
        <f>IF($C1270&lt;&gt;"",$G1270*INDEX(ΣυνδΑθρ!$B$2:$B$96,$F1270,1)/INDEX(ΣυνδΑθρ!$J$2:$J$96,$F1270,1),IF($D1270&lt;&gt;"",$G1270*INDEX(Υλικά!$G$3:$G$130,$F1270,1)/INDEX(Υλικά!$E$3:$E$130,$F1270,1),0))</f>
        <v>5.46</v>
      </c>
      <c r="I1270" s="17">
        <f>IF($C1270&lt;&gt;"",$G1270*INDEX(ΣυνδΑθρ!$C$2:$C$100,$F1270,1)/INDEX(ΣυνδΑθρ!$J$2:$J$96,$F1270,1),IF($D1270&lt;&gt;"",$G1270*INDEX(Υλικά!$H$3:$H$130,$F1270,1)/INDEX(Υλικά!$E$3:$E$130,$F1270,1),0))</f>
        <v>0.46199999999999997</v>
      </c>
      <c r="J1270" s="18">
        <f>IF($C1270&lt;&gt;"",$G1270*INDEX(ΣυνδΑθρ!$D$2:$D$96,$F1270,1)/INDEX(ΣυνδΑθρ!$J$2:$J$96,$F1270,1),IF($D1270&lt;&gt;"",$G1270*INDEX(Υλικά!$I$3:$I$130,$F1270,1)/INDEX(Υλικά!$E$3:$E$130,$F1270,1),0))</f>
        <v>4.6199999999999992</v>
      </c>
      <c r="K1270" s="16">
        <f>$H1270*Ref!$B$2</f>
        <v>21.84</v>
      </c>
      <c r="L1270" s="17">
        <f>$I1270*Ref!$B$3</f>
        <v>1.8479999999999999</v>
      </c>
      <c r="M1270" s="18">
        <f>$J1270*Ref!$B$4</f>
        <v>41.579999999999991</v>
      </c>
      <c r="N1270" s="18">
        <f>IF($C1270&lt;&gt;"",0,IF($D1270&lt;&gt;"",$G1270*INDEX(Υλικά!$J$3:$J$130,$F1270,1)/INDEX(Υλικά!$E$3:$E$130,$F1270,1),0))</f>
        <v>0</v>
      </c>
      <c r="O1270" s="19">
        <f t="shared" si="21"/>
        <v>65.267999999999986</v>
      </c>
      <c r="P1270" s="3"/>
      <c r="R1270" s="48">
        <v>44291</v>
      </c>
      <c r="S1270">
        <v>1400</v>
      </c>
      <c r="T1270">
        <v>60</v>
      </c>
    </row>
    <row r="1271" spans="1:20" x14ac:dyDescent="0.35">
      <c r="A1271" s="15">
        <v>44297</v>
      </c>
      <c r="B1271" s="7">
        <v>0.83333333333333337</v>
      </c>
      <c r="C1271" s="3"/>
      <c r="D1271" s="3" t="s">
        <v>9</v>
      </c>
      <c r="E1271" s="3" t="str">
        <f>IF(C1271&lt;&gt;"",INDEX(ΣυνδΑθρ!$I$2:$I$96,MATCH(C1271,ΣυνδΑθρ!$A$2:$A$100,0),1),IF(D1271&lt;&gt;"",INDEX(Υλικά!$D$3:$D$140,MATCH(D1271,Υλικά!$B$3:$B$140,0),1),""))</f>
        <v>gr</v>
      </c>
      <c r="F1271" s="10">
        <f>IF(C1271&lt;&gt;"",MATCH($C1271,ΣυνδΑθρ!$A$2:$A$100,0),IF(D1271&lt;&gt;"",MATCH($D1271,Υλικά!$B$3:$B$130,0),0))</f>
        <v>4</v>
      </c>
      <c r="G1271" s="3">
        <v>30</v>
      </c>
      <c r="H1271" s="16">
        <f>IF($C1271&lt;&gt;"",$G1271*INDEX(ΣυνδΑθρ!$B$2:$B$96,$F1271,1)/INDEX(ΣυνδΑθρ!$J$2:$J$96,$F1271,1),IF($D1271&lt;&gt;"",$G1271*INDEX(Υλικά!$G$3:$G$130,$F1271,1)/INDEX(Υλικά!$E$3:$E$130,$F1271,1),0))</f>
        <v>2.13</v>
      </c>
      <c r="I1271" s="17">
        <f>IF($C1271&lt;&gt;"",$G1271*INDEX(ΣυνδΑθρ!$C$2:$C$100,$F1271,1)/INDEX(ΣυνδΑθρ!$J$2:$J$96,$F1271,1),IF($D1271&lt;&gt;"",$G1271*INDEX(Υλικά!$H$3:$H$130,$F1271,1)/INDEX(Υλικά!$E$3:$E$130,$F1271,1),0))</f>
        <v>24</v>
      </c>
      <c r="J1271" s="18">
        <f>IF($C1271&lt;&gt;"",$G1271*INDEX(ΣυνδΑθρ!$D$2:$D$96,$F1271,1)/INDEX(ΣυνδΑθρ!$J$2:$J$96,$F1271,1),IF($D1271&lt;&gt;"",$G1271*INDEX(Υλικά!$I$3:$I$130,$F1271,1)/INDEX(Υλικά!$E$3:$E$130,$F1271,1),0))</f>
        <v>0.21</v>
      </c>
      <c r="K1271" s="16">
        <f>$H1271*Ref!$B$2</f>
        <v>8.52</v>
      </c>
      <c r="L1271" s="17">
        <f>$I1271*Ref!$B$3</f>
        <v>96</v>
      </c>
      <c r="M1271" s="18">
        <f>$J1271*Ref!$B$4</f>
        <v>1.89</v>
      </c>
      <c r="N1271" s="18">
        <f>IF($C1271&lt;&gt;"",0,IF($D1271&lt;&gt;"",$G1271*INDEX(Υλικά!$J$3:$J$130,$F1271,1)/INDEX(Υλικά!$E$3:$E$130,$F1271,1),0))</f>
        <v>0</v>
      </c>
      <c r="O1271" s="19">
        <f t="shared" si="21"/>
        <v>106.41</v>
      </c>
      <c r="P1271" s="3"/>
    </row>
    <row r="1272" spans="1:20" x14ac:dyDescent="0.35">
      <c r="A1272" s="15">
        <v>44297</v>
      </c>
      <c r="B1272" s="7">
        <v>0.83333333333333337</v>
      </c>
      <c r="C1272" s="3"/>
      <c r="D1272" s="3" t="s">
        <v>8</v>
      </c>
      <c r="E1272" s="3" t="str">
        <f>IF(C1272&lt;&gt;"",INDEX(ΣυνδΑθρ!$I$2:$I$96,MATCH(C1272,ΣυνδΑθρ!$A$2:$A$100,0),1),IF(D1272&lt;&gt;"",INDEX(Υλικά!$D$3:$D$140,MATCH(D1272,Υλικά!$B$3:$B$140,0),1),""))</f>
        <v>gr</v>
      </c>
      <c r="F1272" s="10">
        <f>IF(C1272&lt;&gt;"",MATCH($C1272,ΣυνδΑθρ!$A$2:$A$100,0),IF(D1272&lt;&gt;"",MATCH($D1272,Υλικά!$B$3:$B$130,0),0))</f>
        <v>3</v>
      </c>
      <c r="G1272" s="3">
        <v>10</v>
      </c>
      <c r="H1272" s="16">
        <f>IF($C1272&lt;&gt;"",$G1272*INDEX(ΣυνδΑθρ!$B$2:$B$96,$F1272,1)/INDEX(ΣυνδΑθρ!$J$2:$J$96,$F1272,1),IF($D1272&lt;&gt;"",$G1272*INDEX(Υλικά!$G$3:$G$130,$F1272,1)/INDEX(Υλικά!$E$3:$E$130,$F1272,1),0))</f>
        <v>0</v>
      </c>
      <c r="I1272" s="17">
        <f>IF($C1272&lt;&gt;"",$G1272*INDEX(ΣυνδΑθρ!$C$2:$C$100,$F1272,1)/INDEX(ΣυνδΑθρ!$J$2:$J$96,$F1272,1),IF($D1272&lt;&gt;"",$G1272*INDEX(Υλικά!$H$3:$H$130,$F1272,1)/INDEX(Υλικά!$E$3:$E$130,$F1272,1),0))</f>
        <v>0</v>
      </c>
      <c r="J1272" s="18">
        <f>IF($C1272&lt;&gt;"",$G1272*INDEX(ΣυνδΑθρ!$D$2:$D$96,$F1272,1)/INDEX(ΣυνδΑθρ!$J$2:$J$96,$F1272,1),IF($D1272&lt;&gt;"",$G1272*INDEX(Υλικά!$I$3:$I$130,$F1272,1)/INDEX(Υλικά!$E$3:$E$130,$F1272,1),0))</f>
        <v>9.33</v>
      </c>
      <c r="K1272" s="16">
        <f>$H1272*Ref!$B$2</f>
        <v>0</v>
      </c>
      <c r="L1272" s="17">
        <f>$I1272*Ref!$B$3</f>
        <v>0</v>
      </c>
      <c r="M1272" s="18">
        <f>$J1272*Ref!$B$4</f>
        <v>83.97</v>
      </c>
      <c r="N1272" s="18">
        <f>IF($C1272&lt;&gt;"",0,IF($D1272&lt;&gt;"",$G1272*INDEX(Υλικά!$J$3:$J$130,$F1272,1)/INDEX(Υλικά!$E$3:$E$130,$F1272,1),0))</f>
        <v>0</v>
      </c>
      <c r="O1272" s="19">
        <f t="shared" si="21"/>
        <v>83.97</v>
      </c>
      <c r="P1272" s="3"/>
    </row>
    <row r="1273" spans="1:20" x14ac:dyDescent="0.35">
      <c r="A1273" s="15">
        <v>44298</v>
      </c>
      <c r="B1273" s="7">
        <v>0.33333333333333331</v>
      </c>
      <c r="C1273" s="3"/>
      <c r="D1273" s="3" t="s">
        <v>58</v>
      </c>
      <c r="E1273" s="3" t="str">
        <f>IF(C1273&lt;&gt;"",INDEX(ΣυνδΑθρ!$I$2:$I$96,MATCH(C1273,ΣυνδΑθρ!$A$2:$A$100,0),1),IF(D1273&lt;&gt;"",INDEX(Υλικά!$D$3:$D$140,MATCH(D1273,Υλικά!$B$3:$B$140,0),1),""))</f>
        <v>gr</v>
      </c>
      <c r="F1273" s="10">
        <f>IF(C1273&lt;&gt;"",MATCH($C1273,ΣυνδΑθρ!$A$2:$A$100,0),IF(D1273&lt;&gt;"",MATCH($D1273,Υλικά!$B$3:$B$130,0),0))</f>
        <v>12</v>
      </c>
      <c r="G1273" s="3">
        <v>250</v>
      </c>
      <c r="H1273" s="16">
        <f>IF($C1273&lt;&gt;"",$G1273*INDEX(ΣυνδΑθρ!$B$2:$B$96,$F1273,1)/INDEX(ΣυνδΑθρ!$J$2:$J$96,$F1273,1),IF($D1273&lt;&gt;"",$G1273*INDEX(Υλικά!$G$3:$G$130,$F1273,1)/INDEX(Υλικά!$E$3:$E$130,$F1273,1),0))</f>
        <v>8.25</v>
      </c>
      <c r="I1273" s="17">
        <f>IF($C1273&lt;&gt;"",$G1273*INDEX(ΣυνδΑθρ!$C$2:$C$100,$F1273,1)/INDEX(ΣυνδΑθρ!$J$2:$J$96,$F1273,1),IF($D1273&lt;&gt;"",$G1273*INDEX(Υλικά!$H$3:$H$130,$F1273,1)/INDEX(Υλικά!$E$3:$E$130,$F1273,1),0))</f>
        <v>11.75</v>
      </c>
      <c r="J1273" s="18">
        <f>IF($C1273&lt;&gt;"",$G1273*INDEX(ΣυνδΑθρ!$D$2:$D$96,$F1273,1)/INDEX(ΣυνδΑθρ!$J$2:$J$96,$F1273,1),IF($D1273&lt;&gt;"",$G1273*INDEX(Υλικά!$I$3:$I$130,$F1273,1)/INDEX(Υλικά!$E$3:$E$130,$F1273,1),0))</f>
        <v>3.75</v>
      </c>
      <c r="K1273" s="16">
        <f>$H1273*Ref!$B$2</f>
        <v>33</v>
      </c>
      <c r="L1273" s="17">
        <f>$I1273*Ref!$B$3</f>
        <v>47</v>
      </c>
      <c r="M1273" s="18">
        <f>$J1273*Ref!$B$4</f>
        <v>33.75</v>
      </c>
      <c r="N1273" s="18">
        <f>IF($C1273&lt;&gt;"",0,IF($D1273&lt;&gt;"",$G1273*INDEX(Υλικά!$J$3:$J$130,$F1273,1)/INDEX(Υλικά!$E$3:$E$130,$F1273,1),0))</f>
        <v>0</v>
      </c>
      <c r="O1273" s="19">
        <f t="shared" si="21"/>
        <v>113.75</v>
      </c>
      <c r="P1273" s="3"/>
    </row>
    <row r="1274" spans="1:20" x14ac:dyDescent="0.35">
      <c r="A1274" s="15">
        <v>44298</v>
      </c>
      <c r="B1274" s="7">
        <v>0.33333333333333331</v>
      </c>
      <c r="C1274" s="3"/>
      <c r="D1274" s="3" t="s">
        <v>229</v>
      </c>
      <c r="E1274" s="3" t="str">
        <f>IF(C1274&lt;&gt;"",INDEX(ΣυνδΑθρ!$I$2:$I$96,MATCH(C1274,ΣυνδΑθρ!$A$2:$A$100,0),1),IF(D1274&lt;&gt;"",INDEX(Υλικά!$D$3:$D$140,MATCH(D1274,Υλικά!$B$3:$B$140,0),1),""))</f>
        <v>gr</v>
      </c>
      <c r="F1274" s="10">
        <f>IF(C1274&lt;&gt;"",MATCH($C1274,ΣυνδΑθρ!$A$2:$A$100,0),IF(D1274&lt;&gt;"",MATCH($D1274,Υλικά!$B$3:$B$130,0),0))</f>
        <v>104</v>
      </c>
      <c r="G1274" s="3">
        <v>75</v>
      </c>
      <c r="H1274" s="16">
        <f>IF($C1274&lt;&gt;"",$G1274*INDEX(ΣυνδΑθρ!$B$2:$B$96,$F1274,1)/INDEX(ΣυνδΑθρ!$J$2:$J$96,$F1274,1),IF($D1274&lt;&gt;"",$G1274*INDEX(Υλικά!$G$3:$G$130,$F1274,1)/INDEX(Υλικά!$E$3:$E$130,$F1274,1),0))</f>
        <v>15.75</v>
      </c>
      <c r="I1274" s="17">
        <f>IF($C1274&lt;&gt;"",$G1274*INDEX(ΣυνδΑθρ!$C$2:$C$100,$F1274,1)/INDEX(ΣυνδΑθρ!$J$2:$J$96,$F1274,1),IF($D1274&lt;&gt;"",$G1274*INDEX(Υλικά!$H$3:$H$130,$F1274,1)/INDEX(Υλικά!$E$3:$E$130,$F1274,1),0))</f>
        <v>0.75</v>
      </c>
      <c r="J1274" s="18">
        <f>IF($C1274&lt;&gt;"",$G1274*INDEX(ΣυνδΑθρ!$D$2:$D$96,$F1274,1)/INDEX(ΣυνδΑθρ!$J$2:$J$96,$F1274,1),IF($D1274&lt;&gt;"",$G1274*INDEX(Υλικά!$I$3:$I$130,$F1274,1)/INDEX(Υλικά!$E$3:$E$130,$F1274,1),0))</f>
        <v>1.5</v>
      </c>
      <c r="K1274" s="16">
        <f>$H1274*Ref!$B$2</f>
        <v>63</v>
      </c>
      <c r="L1274" s="17">
        <f>$I1274*Ref!$B$3</f>
        <v>3</v>
      </c>
      <c r="M1274" s="18">
        <f>$J1274*Ref!$B$4</f>
        <v>13.5</v>
      </c>
      <c r="N1274" s="18">
        <f>IF($C1274&lt;&gt;"",0,IF($D1274&lt;&gt;"",$G1274*INDEX(Υλικά!$J$3:$J$130,$F1274,1)/INDEX(Υλικά!$E$3:$E$130,$F1274,1),0))</f>
        <v>0</v>
      </c>
      <c r="O1274" s="19">
        <f t="shared" si="21"/>
        <v>79.5</v>
      </c>
      <c r="P1274" s="3"/>
    </row>
    <row r="1275" spans="1:20" x14ac:dyDescent="0.35">
      <c r="A1275" s="15">
        <v>44298</v>
      </c>
      <c r="B1275" s="7">
        <v>0.33333333333333331</v>
      </c>
      <c r="C1275" s="3" t="s">
        <v>166</v>
      </c>
      <c r="D1275" s="3"/>
      <c r="E1275" s="3" t="str">
        <f>IF(C1275&lt;&gt;"",INDEX(ΣυνδΑθρ!$I$2:$I$96,MATCH(C1275,ΣυνδΑθρ!$A$2:$A$100,0),1),IF(D1275&lt;&gt;"",INDEX(Υλικά!$D$3:$D$140,MATCH(D1275,Υλικά!$B$3:$B$140,0),1),""))</f>
        <v>gr</v>
      </c>
      <c r="F1275" s="10">
        <f>IF(C1275&lt;&gt;"",MATCH($C1275,ΣυνδΑθρ!$A$2:$A$100,0),IF(D1275&lt;&gt;"",MATCH($D1275,Υλικά!$B$3:$B$130,0),0))</f>
        <v>19</v>
      </c>
      <c r="G1275" s="3">
        <v>75</v>
      </c>
      <c r="H1275" s="16">
        <f>IF($C1275&lt;&gt;"",$G1275*INDEX(ΣυνδΑθρ!$B$2:$B$96,$F1275,1)/INDEX(ΣυνδΑθρ!$J$2:$J$96,$F1275,1),IF($D1275&lt;&gt;"",$G1275*INDEX(Υλικά!$G$3:$G$130,$F1275,1)/INDEX(Υλικά!$E$3:$E$130,$F1275,1),0))</f>
        <v>5.4803571428571427</v>
      </c>
      <c r="I1275" s="17">
        <f>IF($C1275&lt;&gt;"",$G1275*INDEX(ΣυνδΑθρ!$C$2:$C$100,$F1275,1)/INDEX(ΣυνδΑθρ!$J$2:$J$96,$F1275,1),IF($D1275&lt;&gt;"",$G1275*INDEX(Υλικά!$H$3:$H$130,$F1275,1)/INDEX(Υλικά!$E$3:$E$130,$F1275,1),0))</f>
        <v>34.874999999999993</v>
      </c>
      <c r="J1275" s="18">
        <f>IF($C1275&lt;&gt;"",$G1275*INDEX(ΣυνδΑθρ!$D$2:$D$96,$F1275,1)/INDEX(ΣυνδΑθρ!$J$2:$J$96,$F1275,1),IF($D1275&lt;&gt;"",$G1275*INDEX(Υλικά!$I$3:$I$130,$F1275,1)/INDEX(Υλικά!$E$3:$E$130,$F1275,1),0))</f>
        <v>0.62678571428571439</v>
      </c>
      <c r="K1275" s="16">
        <f>$H1275*Ref!$B$2</f>
        <v>21.921428571428571</v>
      </c>
      <c r="L1275" s="17">
        <f>$I1275*Ref!$B$3</f>
        <v>139.49999999999997</v>
      </c>
      <c r="M1275" s="18">
        <f>$J1275*Ref!$B$4</f>
        <v>5.6410714285714292</v>
      </c>
      <c r="N1275" s="18">
        <f>IF($C1275&lt;&gt;"",0,IF($D1275&lt;&gt;"",$G1275*INDEX(Υλικά!$J$3:$J$130,$F1275,1)/INDEX(Υλικά!$E$3:$E$130,$F1275,1),0))</f>
        <v>0</v>
      </c>
      <c r="O1275" s="19">
        <f t="shared" si="21"/>
        <v>167.06249999999997</v>
      </c>
      <c r="P1275" s="3"/>
      <c r="Q1275" s="26">
        <f>SUM(O1266:O1276)</f>
        <v>1652.5146833333333</v>
      </c>
    </row>
    <row r="1276" spans="1:20" x14ac:dyDescent="0.35">
      <c r="A1276" s="15">
        <v>44298</v>
      </c>
      <c r="B1276" s="7">
        <v>0.54166666666666663</v>
      </c>
      <c r="C1276" s="3" t="s">
        <v>259</v>
      </c>
      <c r="D1276" s="3"/>
      <c r="E1276" s="3" t="str">
        <f>IF(C1276&lt;&gt;"",INDEX(ΣυνδΑθρ!$I$2:$I$96,MATCH(C1276,ΣυνδΑθρ!$A$2:$A$100,0),1),IF(D1276&lt;&gt;"",INDEX(Υλικά!$D$3:$D$140,MATCH(D1276,Υλικά!$B$3:$B$140,0),1),""))</f>
        <v>pc</v>
      </c>
      <c r="F1276" s="10">
        <f>IF(C1276&lt;&gt;"",MATCH($C1276,ΣυνδΑθρ!$A$2:$A$100,0),IF(D1276&lt;&gt;"",MATCH($D1276,Υλικά!$B$3:$B$130,0),0))</f>
        <v>48</v>
      </c>
      <c r="G1276" s="3">
        <v>1</v>
      </c>
      <c r="H1276" s="16">
        <f>IF($C1276&lt;&gt;"",$G1276*INDEX(ΣυνδΑθρ!$B$2:$B$96,$F1276,1)/INDEX(ΣυνδΑθρ!$J$2:$J$96,$F1276,1),IF($D1276&lt;&gt;"",$G1276*INDEX(Υλικά!$G$3:$G$130,$F1276,1)/INDEX(Υλικά!$E$3:$E$130,$F1276,1),0))</f>
        <v>9.4666666666666668</v>
      </c>
      <c r="I1276" s="17">
        <f>IF($C1276&lt;&gt;"",$G1276*INDEX(ΣυνδΑθρ!$C$2:$C$100,$F1276,1)/INDEX(ΣυνδΑθρ!$J$2:$J$96,$F1276,1),IF($D1276&lt;&gt;"",$G1276*INDEX(Υλικά!$H$3:$H$130,$F1276,1)/INDEX(Υλικά!$E$3:$E$130,$F1276,1),0))</f>
        <v>42.091666666666669</v>
      </c>
      <c r="J1276" s="18">
        <f>IF($C1276&lt;&gt;"",$G1276*INDEX(ΣυνδΑθρ!$D$2:$D$96,$F1276,1)/INDEX(ΣυνδΑθρ!$J$2:$J$96,$F1276,1),IF($D1276&lt;&gt;"",$G1276*INDEX(Υλικά!$I$3:$I$130,$F1276,1)/INDEX(Υλικά!$E$3:$E$130,$F1276,1),0))</f>
        <v>15.553333333333335</v>
      </c>
      <c r="K1276" s="16">
        <f>$H1276*Ref!$B$2</f>
        <v>37.866666666666667</v>
      </c>
      <c r="L1276" s="17">
        <f>$I1276*Ref!$B$3</f>
        <v>168.36666666666667</v>
      </c>
      <c r="M1276" s="18">
        <f>$J1276*Ref!$B$4</f>
        <v>139.98000000000002</v>
      </c>
      <c r="N1276" s="18">
        <f>IF($C1276&lt;&gt;"",0,IF($D1276&lt;&gt;"",$G1276*INDEX(Υλικά!$J$3:$J$130,$F1276,1)/INDEX(Υλικά!$E$3:$E$130,$F1276,1),0))</f>
        <v>0</v>
      </c>
      <c r="O1276" s="19">
        <f t="shared" si="21"/>
        <v>346.21333333333337</v>
      </c>
      <c r="P1276" s="3"/>
    </row>
    <row r="1277" spans="1:20" x14ac:dyDescent="0.35">
      <c r="A1277" s="15">
        <v>44298</v>
      </c>
      <c r="B1277" s="7">
        <v>0.79166666666666663</v>
      </c>
      <c r="C1277" s="3"/>
      <c r="D1277" s="3" t="s">
        <v>155</v>
      </c>
      <c r="E1277" s="3" t="str">
        <f>IF(C1277&lt;&gt;"",INDEX(ΣυνδΑθρ!$I$2:$I$96,MATCH(C1277,ΣυνδΑθρ!$A$2:$A$100,0),1),IF(D1277&lt;&gt;"",INDEX(Υλικά!$D$3:$D$140,MATCH(D1277,Υλικά!$B$3:$B$140,0),1),""))</f>
        <v>gr</v>
      </c>
      <c r="F1277" s="10">
        <f>IF(C1277&lt;&gt;"",MATCH($C1277,ΣυνδΑθρ!$A$2:$A$100,0),IF(D1277&lt;&gt;"",MATCH($D1277,Υλικά!$B$3:$B$130,0),0))</f>
        <v>63</v>
      </c>
      <c r="G1277" s="3">
        <v>80</v>
      </c>
      <c r="H1277" s="16">
        <f>IF($C1277&lt;&gt;"",$G1277*INDEX(ΣυνδΑθρ!$B$2:$B$96,$F1277,1)/INDEX(ΣυνδΑθρ!$J$2:$J$96,$F1277,1),IF($D1277&lt;&gt;"",$G1277*INDEX(Υλικά!$G$3:$G$130,$F1277,1)/INDEX(Υλικά!$E$3:$E$130,$F1277,1),0))</f>
        <v>0.88</v>
      </c>
      <c r="I1277" s="17">
        <f>IF($C1277&lt;&gt;"",$G1277*INDEX(ΣυνδΑθρ!$C$2:$C$100,$F1277,1)/INDEX(ΣυνδΑθρ!$J$2:$J$96,$F1277,1),IF($D1277&lt;&gt;"",$G1277*INDEX(Υλικά!$H$3:$H$130,$F1277,1)/INDEX(Υλικά!$E$3:$E$130,$F1277,1),0))</f>
        <v>18.239999999999998</v>
      </c>
      <c r="J1277" s="18">
        <f>IF($C1277&lt;&gt;"",$G1277*INDEX(ΣυνδΑθρ!$D$2:$D$96,$F1277,1)/INDEX(ΣυνδΑθρ!$J$2:$J$96,$F1277,1),IF($D1277&lt;&gt;"",$G1277*INDEX(Υλικά!$I$3:$I$130,$F1277,1)/INDEX(Υλικά!$E$3:$E$130,$F1277,1),0))</f>
        <v>0.24</v>
      </c>
      <c r="K1277" s="16">
        <f>$H1277*Ref!$B$2</f>
        <v>3.52</v>
      </c>
      <c r="L1277" s="17">
        <f>$I1277*Ref!$B$3</f>
        <v>72.959999999999994</v>
      </c>
      <c r="M1277" s="18">
        <f>$J1277*Ref!$B$4</f>
        <v>2.16</v>
      </c>
      <c r="N1277" s="18">
        <f>IF($C1277&lt;&gt;"",0,IF($D1277&lt;&gt;"",$G1277*INDEX(Υλικά!$J$3:$J$130,$F1277,1)/INDEX(Υλικά!$E$3:$E$130,$F1277,1),0))</f>
        <v>0</v>
      </c>
      <c r="O1277" s="19">
        <f t="shared" si="21"/>
        <v>78.639999999999986</v>
      </c>
      <c r="P1277" s="3"/>
    </row>
    <row r="1278" spans="1:20" x14ac:dyDescent="0.35">
      <c r="A1278" s="15">
        <v>44298</v>
      </c>
      <c r="B1278" s="7">
        <v>0.83333333333333337</v>
      </c>
      <c r="C1278" s="3" t="s">
        <v>259</v>
      </c>
      <c r="D1278" s="3"/>
      <c r="E1278" s="3" t="str">
        <f>IF(C1278&lt;&gt;"",INDEX(ΣυνδΑθρ!$I$2:$I$96,MATCH(C1278,ΣυνδΑθρ!$A$2:$A$100,0),1),IF(D1278&lt;&gt;"",INDEX(Υλικά!$D$3:$D$140,MATCH(D1278,Υλικά!$B$3:$B$140,0),1),""))</f>
        <v>pc</v>
      </c>
      <c r="F1278" s="10">
        <f>IF(C1278&lt;&gt;"",MATCH($C1278,ΣυνδΑθρ!$A$2:$A$100,0),IF(D1278&lt;&gt;"",MATCH($D1278,Υλικά!$B$3:$B$130,0),0))</f>
        <v>48</v>
      </c>
      <c r="G1278" s="3">
        <v>1</v>
      </c>
      <c r="H1278" s="16">
        <f>IF($C1278&lt;&gt;"",$G1278*INDEX(ΣυνδΑθρ!$B$2:$B$96,$F1278,1)/INDEX(ΣυνδΑθρ!$J$2:$J$96,$F1278,1),IF($D1278&lt;&gt;"",$G1278*INDEX(Υλικά!$G$3:$G$130,$F1278,1)/INDEX(Υλικά!$E$3:$E$130,$F1278,1),0))</f>
        <v>9.4666666666666668</v>
      </c>
      <c r="I1278" s="17">
        <f>IF($C1278&lt;&gt;"",$G1278*INDEX(ΣυνδΑθρ!$C$2:$C$100,$F1278,1)/INDEX(ΣυνδΑθρ!$J$2:$J$96,$F1278,1),IF($D1278&lt;&gt;"",$G1278*INDEX(Υλικά!$H$3:$H$130,$F1278,1)/INDEX(Υλικά!$E$3:$E$130,$F1278,1),0))</f>
        <v>42.091666666666669</v>
      </c>
      <c r="J1278" s="18">
        <f>IF($C1278&lt;&gt;"",$G1278*INDEX(ΣυνδΑθρ!$D$2:$D$96,$F1278,1)/INDEX(ΣυνδΑθρ!$J$2:$J$96,$F1278,1),IF($D1278&lt;&gt;"",$G1278*INDEX(Υλικά!$I$3:$I$130,$F1278,1)/INDEX(Υλικά!$E$3:$E$130,$F1278,1),0))</f>
        <v>15.553333333333335</v>
      </c>
      <c r="K1278" s="16">
        <f>$H1278*Ref!$B$2</f>
        <v>37.866666666666667</v>
      </c>
      <c r="L1278" s="17">
        <f>$I1278*Ref!$B$3</f>
        <v>168.36666666666667</v>
      </c>
      <c r="M1278" s="18">
        <f>$J1278*Ref!$B$4</f>
        <v>139.98000000000002</v>
      </c>
      <c r="N1278" s="18">
        <f>IF($C1278&lt;&gt;"",0,IF($D1278&lt;&gt;"",$G1278*INDEX(Υλικά!$J$3:$J$130,$F1278,1)/INDEX(Υλικά!$E$3:$E$130,$F1278,1),0))</f>
        <v>0</v>
      </c>
      <c r="O1278" s="19">
        <f t="shared" si="21"/>
        <v>346.21333333333337</v>
      </c>
      <c r="P1278" s="3"/>
    </row>
    <row r="1279" spans="1:20" x14ac:dyDescent="0.35">
      <c r="A1279" s="15">
        <v>44298</v>
      </c>
      <c r="B1279" s="7">
        <v>0.83333333333333337</v>
      </c>
      <c r="C1279" s="3"/>
      <c r="D1279" s="3" t="s">
        <v>229</v>
      </c>
      <c r="E1279" s="3" t="str">
        <f>IF(C1279&lt;&gt;"",INDEX(ΣυνδΑθρ!$I$2:$I$96,MATCH(C1279,ΣυνδΑθρ!$A$2:$A$100,0),1),IF(D1279&lt;&gt;"",INDEX(Υλικά!$D$3:$D$140,MATCH(D1279,Υλικά!$B$3:$B$140,0),1),""))</f>
        <v>gr</v>
      </c>
      <c r="F1279" s="10">
        <f>IF(C1279&lt;&gt;"",MATCH($C1279,ΣυνδΑθρ!$A$2:$A$100,0),IF(D1279&lt;&gt;"",MATCH($D1279,Υλικά!$B$3:$B$130,0),0))</f>
        <v>104</v>
      </c>
      <c r="G1279" s="3">
        <v>75</v>
      </c>
      <c r="H1279" s="16">
        <f>IF($C1279&lt;&gt;"",$G1279*INDEX(ΣυνδΑθρ!$B$2:$B$96,$F1279,1)/INDEX(ΣυνδΑθρ!$J$2:$J$96,$F1279,1),IF($D1279&lt;&gt;"",$G1279*INDEX(Υλικά!$G$3:$G$130,$F1279,1)/INDEX(Υλικά!$E$3:$E$130,$F1279,1),0))</f>
        <v>15.75</v>
      </c>
      <c r="I1279" s="17">
        <f>IF($C1279&lt;&gt;"",$G1279*INDEX(ΣυνδΑθρ!$C$2:$C$100,$F1279,1)/INDEX(ΣυνδΑθρ!$J$2:$J$96,$F1279,1),IF($D1279&lt;&gt;"",$G1279*INDEX(Υλικά!$H$3:$H$130,$F1279,1)/INDEX(Υλικά!$E$3:$E$130,$F1279,1),0))</f>
        <v>0.75</v>
      </c>
      <c r="J1279" s="18">
        <f>IF($C1279&lt;&gt;"",$G1279*INDEX(ΣυνδΑθρ!$D$2:$D$96,$F1279,1)/INDEX(ΣυνδΑθρ!$J$2:$J$96,$F1279,1),IF($D1279&lt;&gt;"",$G1279*INDEX(Υλικά!$I$3:$I$130,$F1279,1)/INDEX(Υλικά!$E$3:$E$130,$F1279,1),0))</f>
        <v>1.5</v>
      </c>
      <c r="K1279" s="16">
        <f>$H1279*Ref!$B$2</f>
        <v>63</v>
      </c>
      <c r="L1279" s="17">
        <f>$I1279*Ref!$B$3</f>
        <v>3</v>
      </c>
      <c r="M1279" s="18">
        <f>$J1279*Ref!$B$4</f>
        <v>13.5</v>
      </c>
      <c r="N1279" s="18">
        <f>IF($C1279&lt;&gt;"",0,IF($D1279&lt;&gt;"",$G1279*INDEX(Υλικά!$J$3:$J$130,$F1279,1)/INDEX(Υλικά!$E$3:$E$130,$F1279,1),0))</f>
        <v>0</v>
      </c>
      <c r="O1279" s="19">
        <f t="shared" si="21"/>
        <v>79.5</v>
      </c>
      <c r="P1279" s="3"/>
    </row>
    <row r="1280" spans="1:20" x14ac:dyDescent="0.35">
      <c r="A1280" s="15">
        <v>44298</v>
      </c>
      <c r="B1280" s="7">
        <v>0.95833333333333337</v>
      </c>
      <c r="C1280" s="3"/>
      <c r="D1280" s="3" t="s">
        <v>133</v>
      </c>
      <c r="E1280" s="3" t="str">
        <f>IF(C1280&lt;&gt;"",INDEX(ΣυνδΑθρ!$I$2:$I$96,MATCH(C1280,ΣυνδΑθρ!$A$2:$A$100,0),1),IF(D1280&lt;&gt;"",INDEX(Υλικά!$D$3:$D$140,MATCH(D1280,Υλικά!$B$3:$B$140,0),1),""))</f>
        <v>gr</v>
      </c>
      <c r="F1280" s="10">
        <f>IF(C1280&lt;&gt;"",MATCH($C1280,ΣυνδΑθρ!$A$2:$A$100,0),IF(D1280&lt;&gt;"",MATCH($D1280,Υλικά!$B$3:$B$130,0),0))</f>
        <v>52</v>
      </c>
      <c r="G1280" s="3">
        <v>10</v>
      </c>
      <c r="H1280" s="16">
        <f>IF($C1280&lt;&gt;"",$G1280*INDEX(ΣυνδΑθρ!$B$2:$B$96,$F1280,1)/INDEX(ΣυνδΑθρ!$J$2:$J$96,$F1280,1),IF($D1280&lt;&gt;"",$G1280*INDEX(Υλικά!$G$3:$G$130,$F1280,1)/INDEX(Υλικά!$E$3:$E$130,$F1280,1),0))</f>
        <v>0.44</v>
      </c>
      <c r="I1280" s="17">
        <f>IF($C1280&lt;&gt;"",$G1280*INDEX(ΣυνδΑθρ!$C$2:$C$100,$F1280,1)/INDEX(ΣυνδΑθρ!$J$2:$J$96,$F1280,1),IF($D1280&lt;&gt;"",$G1280*INDEX(Υλικά!$H$3:$H$130,$F1280,1)/INDEX(Υλικά!$E$3:$E$130,$F1280,1),0))</f>
        <v>5.45</v>
      </c>
      <c r="J1280" s="18">
        <f>IF($C1280&lt;&gt;"",$G1280*INDEX(ΣυνδΑθρ!$D$2:$D$96,$F1280,1)/INDEX(ΣυνδΑθρ!$J$2:$J$96,$F1280,1),IF($D1280&lt;&gt;"",$G1280*INDEX(Υλικά!$I$3:$I$130,$F1280,1)/INDEX(Υλικά!$E$3:$E$130,$F1280,1),0))</f>
        <v>3.05</v>
      </c>
      <c r="K1280" s="16">
        <f>$H1280*Ref!$B$2</f>
        <v>1.76</v>
      </c>
      <c r="L1280" s="17">
        <f>$I1280*Ref!$B$3</f>
        <v>21.8</v>
      </c>
      <c r="M1280" s="18">
        <f>$J1280*Ref!$B$4</f>
        <v>27.45</v>
      </c>
      <c r="N1280" s="18">
        <f>IF($C1280&lt;&gt;"",0,IF($D1280&lt;&gt;"",$G1280*INDEX(Υλικά!$J$3:$J$130,$F1280,1)/INDEX(Υλικά!$E$3:$E$130,$F1280,1),0))</f>
        <v>0</v>
      </c>
      <c r="O1280" s="19">
        <f t="shared" si="21"/>
        <v>51.010000000000005</v>
      </c>
      <c r="P1280" s="3"/>
    </row>
    <row r="1281" spans="1:16" x14ac:dyDescent="0.35">
      <c r="A1281" s="15">
        <v>44298</v>
      </c>
      <c r="B1281" s="7">
        <v>0.95833333333333337</v>
      </c>
      <c r="C1281" s="3"/>
      <c r="D1281" s="3" t="s">
        <v>151</v>
      </c>
      <c r="E1281" s="3" t="str">
        <f>IF(C1281&lt;&gt;"",INDEX(ΣυνδΑθρ!$I$2:$I$96,MATCH(C1281,ΣυνδΑθρ!$A$2:$A$100,0),1),IF(D1281&lt;&gt;"",INDEX(Υλικά!$D$3:$D$140,MATCH(D1281,Υλικά!$B$3:$B$140,0),1),""))</f>
        <v>gr</v>
      </c>
      <c r="F1281" s="10">
        <f>IF(C1281&lt;&gt;"",MATCH($C1281,ΣυνδΑθρ!$A$2:$A$100,0),IF(D1281&lt;&gt;"",MATCH($D1281,Υλικά!$B$3:$B$130,0),0))</f>
        <v>60</v>
      </c>
      <c r="G1281" s="3">
        <v>180</v>
      </c>
      <c r="H1281" s="16">
        <f>IF($C1281&lt;&gt;"",$G1281*INDEX(ΣυνδΑθρ!$B$2:$B$96,$F1281,1)/INDEX(ΣυνδΑθρ!$J$2:$J$96,$F1281,1),IF($D1281&lt;&gt;"",$G1281*INDEX(Υλικά!$G$3:$G$130,$F1281,1)/INDEX(Υλικά!$E$3:$E$130,$F1281,1),0))</f>
        <v>0.54</v>
      </c>
      <c r="I1281" s="17">
        <f>IF($C1281&lt;&gt;"",$G1281*INDEX(ΣυνδΑθρ!$C$2:$C$100,$F1281,1)/INDEX(ΣυνδΑθρ!$J$2:$J$96,$F1281,1),IF($D1281&lt;&gt;"",$G1281*INDEX(Υλικά!$H$3:$H$130,$F1281,1)/INDEX(Υλικά!$E$3:$E$130,$F1281,1),0))</f>
        <v>25.2</v>
      </c>
      <c r="J1281" s="18">
        <f>IF($C1281&lt;&gt;"",$G1281*INDEX(ΣυνδΑθρ!$D$2:$D$96,$F1281,1)/INDEX(ΣυνδΑθρ!$J$2:$J$96,$F1281,1),IF($D1281&lt;&gt;"",$G1281*INDEX(Υλικά!$I$3:$I$130,$F1281,1)/INDEX(Υλικά!$E$3:$E$130,$F1281,1),0))</f>
        <v>0.36</v>
      </c>
      <c r="K1281" s="16">
        <f>$H1281*Ref!$B$2</f>
        <v>2.16</v>
      </c>
      <c r="L1281" s="17">
        <f>$I1281*Ref!$B$3</f>
        <v>100.8</v>
      </c>
      <c r="M1281" s="18">
        <f>$J1281*Ref!$B$4</f>
        <v>3.2399999999999998</v>
      </c>
      <c r="N1281" s="18">
        <f>IF($C1281&lt;&gt;"",0,IF($D1281&lt;&gt;"",$G1281*INDEX(Υλικά!$J$3:$J$130,$F1281,1)/INDEX(Υλικά!$E$3:$E$130,$F1281,1),0))</f>
        <v>0</v>
      </c>
      <c r="O1281" s="19">
        <f t="shared" si="21"/>
        <v>106.19999999999999</v>
      </c>
      <c r="P1281" s="3"/>
    </row>
    <row r="1282" spans="1:16" x14ac:dyDescent="0.35">
      <c r="A1282" s="15">
        <v>44299</v>
      </c>
      <c r="B1282" s="7">
        <v>0.35416666666666669</v>
      </c>
      <c r="C1282" s="3"/>
      <c r="D1282" s="3" t="s">
        <v>58</v>
      </c>
      <c r="E1282" s="3" t="str">
        <f>IF(C1282&lt;&gt;"",INDEX(ΣυνδΑθρ!$I$2:$I$96,MATCH(C1282,ΣυνδΑθρ!$A$2:$A$100,0),1),IF(D1282&lt;&gt;"",INDEX(Υλικά!$D$3:$D$140,MATCH(D1282,Υλικά!$B$3:$B$140,0),1),""))</f>
        <v>gr</v>
      </c>
      <c r="F1282" s="10">
        <f>IF(C1282&lt;&gt;"",MATCH($C1282,ΣυνδΑθρ!$A$2:$A$100,0),IF(D1282&lt;&gt;"",MATCH($D1282,Υλικά!$B$3:$B$130,0),0))</f>
        <v>12</v>
      </c>
      <c r="G1282" s="3">
        <v>250</v>
      </c>
      <c r="H1282" s="16">
        <f>IF($C1282&lt;&gt;"",$G1282*INDEX(ΣυνδΑθρ!$B$2:$B$96,$F1282,1)/INDEX(ΣυνδΑθρ!$J$2:$J$96,$F1282,1),IF($D1282&lt;&gt;"",$G1282*INDEX(Υλικά!$G$3:$G$130,$F1282,1)/INDEX(Υλικά!$E$3:$E$130,$F1282,1),0))</f>
        <v>8.25</v>
      </c>
      <c r="I1282" s="17">
        <f>IF($C1282&lt;&gt;"",$G1282*INDEX(ΣυνδΑθρ!$C$2:$C$100,$F1282,1)/INDEX(ΣυνδΑθρ!$J$2:$J$96,$F1282,1),IF($D1282&lt;&gt;"",$G1282*INDEX(Υλικά!$H$3:$H$130,$F1282,1)/INDEX(Υλικά!$E$3:$E$130,$F1282,1),0))</f>
        <v>11.75</v>
      </c>
      <c r="J1282" s="18">
        <f>IF($C1282&lt;&gt;"",$G1282*INDEX(ΣυνδΑθρ!$D$2:$D$96,$F1282,1)/INDEX(ΣυνδΑθρ!$J$2:$J$96,$F1282,1),IF($D1282&lt;&gt;"",$G1282*INDEX(Υλικά!$I$3:$I$130,$F1282,1)/INDEX(Υλικά!$E$3:$E$130,$F1282,1),0))</f>
        <v>3.75</v>
      </c>
      <c r="K1282" s="16">
        <f>$H1282*Ref!$B$2</f>
        <v>33</v>
      </c>
      <c r="L1282" s="17">
        <f>$I1282*Ref!$B$3</f>
        <v>47</v>
      </c>
      <c r="M1282" s="18">
        <f>$J1282*Ref!$B$4</f>
        <v>33.75</v>
      </c>
      <c r="N1282" s="18">
        <f>IF($C1282&lt;&gt;"",0,IF($D1282&lt;&gt;"",$G1282*INDEX(Υλικά!$J$3:$J$130,$F1282,1)/INDEX(Υλικά!$E$3:$E$130,$F1282,1),0))</f>
        <v>0</v>
      </c>
      <c r="O1282" s="19">
        <f t="shared" si="21"/>
        <v>113.75</v>
      </c>
      <c r="P1282" s="3"/>
    </row>
    <row r="1283" spans="1:16" x14ac:dyDescent="0.35">
      <c r="A1283" s="15">
        <v>44299</v>
      </c>
      <c r="B1283" s="7">
        <v>0.35416666666666669</v>
      </c>
      <c r="C1283" s="3"/>
      <c r="D1283" s="3" t="s">
        <v>229</v>
      </c>
      <c r="E1283" s="3" t="str">
        <f>IF(C1283&lt;&gt;"",INDEX(ΣυνδΑθρ!$I$2:$I$96,MATCH(C1283,ΣυνδΑθρ!$A$2:$A$100,0),1),IF(D1283&lt;&gt;"",INDEX(Υλικά!$D$3:$D$140,MATCH(D1283,Υλικά!$B$3:$B$140,0),1),""))</f>
        <v>gr</v>
      </c>
      <c r="F1283" s="10">
        <f>IF(C1283&lt;&gt;"",MATCH($C1283,ΣυνδΑθρ!$A$2:$A$100,0),IF(D1283&lt;&gt;"",MATCH($D1283,Υλικά!$B$3:$B$130,0),0))</f>
        <v>104</v>
      </c>
      <c r="G1283" s="3">
        <v>75</v>
      </c>
      <c r="H1283" s="16">
        <f>IF($C1283&lt;&gt;"",$G1283*INDEX(ΣυνδΑθρ!$B$2:$B$96,$F1283,1)/INDEX(ΣυνδΑθρ!$J$2:$J$96,$F1283,1),IF($D1283&lt;&gt;"",$G1283*INDEX(Υλικά!$G$3:$G$130,$F1283,1)/INDEX(Υλικά!$E$3:$E$130,$F1283,1),0))</f>
        <v>15.75</v>
      </c>
      <c r="I1283" s="17">
        <f>IF($C1283&lt;&gt;"",$G1283*INDEX(ΣυνδΑθρ!$C$2:$C$100,$F1283,1)/INDEX(ΣυνδΑθρ!$J$2:$J$96,$F1283,1),IF($D1283&lt;&gt;"",$G1283*INDEX(Υλικά!$H$3:$H$130,$F1283,1)/INDEX(Υλικά!$E$3:$E$130,$F1283,1),0))</f>
        <v>0.75</v>
      </c>
      <c r="J1283" s="18">
        <f>IF($C1283&lt;&gt;"",$G1283*INDEX(ΣυνδΑθρ!$D$2:$D$96,$F1283,1)/INDEX(ΣυνδΑθρ!$J$2:$J$96,$F1283,1),IF($D1283&lt;&gt;"",$G1283*INDEX(Υλικά!$I$3:$I$130,$F1283,1)/INDEX(Υλικά!$E$3:$E$130,$F1283,1),0))</f>
        <v>1.5</v>
      </c>
      <c r="K1283" s="16">
        <f>$H1283*Ref!$B$2</f>
        <v>63</v>
      </c>
      <c r="L1283" s="17">
        <f>$I1283*Ref!$B$3</f>
        <v>3</v>
      </c>
      <c r="M1283" s="18">
        <f>$J1283*Ref!$B$4</f>
        <v>13.5</v>
      </c>
      <c r="N1283" s="18">
        <f>IF($C1283&lt;&gt;"",0,IF($D1283&lt;&gt;"",$G1283*INDEX(Υλικά!$J$3:$J$130,$F1283,1)/INDEX(Υλικά!$E$3:$E$130,$F1283,1),0))</f>
        <v>0</v>
      </c>
      <c r="O1283" s="19">
        <f t="shared" si="21"/>
        <v>79.5</v>
      </c>
      <c r="P1283" s="3"/>
    </row>
    <row r="1284" spans="1:16" x14ac:dyDescent="0.35">
      <c r="A1284" s="15">
        <v>44299</v>
      </c>
      <c r="B1284" s="7">
        <v>0.35416666666666669</v>
      </c>
      <c r="C1284" s="3" t="s">
        <v>166</v>
      </c>
      <c r="D1284" s="3"/>
      <c r="E1284" s="3" t="str">
        <f>IF(C1284&lt;&gt;"",INDEX(ΣυνδΑθρ!$I$2:$I$96,MATCH(C1284,ΣυνδΑθρ!$A$2:$A$100,0),1),IF(D1284&lt;&gt;"",INDEX(Υλικά!$D$3:$D$140,MATCH(D1284,Υλικά!$B$3:$B$140,0),1),""))</f>
        <v>gr</v>
      </c>
      <c r="F1284" s="10">
        <f>IF(C1284&lt;&gt;"",MATCH($C1284,ΣυνδΑθρ!$A$2:$A$100,0),IF(D1284&lt;&gt;"",MATCH($D1284,Υλικά!$B$3:$B$130,0),0))</f>
        <v>19</v>
      </c>
      <c r="G1284" s="3">
        <v>75</v>
      </c>
      <c r="H1284" s="16">
        <f>IF($C1284&lt;&gt;"",$G1284*INDEX(ΣυνδΑθρ!$B$2:$B$96,$F1284,1)/INDEX(ΣυνδΑθρ!$J$2:$J$96,$F1284,1),IF($D1284&lt;&gt;"",$G1284*INDEX(Υλικά!$G$3:$G$130,$F1284,1)/INDEX(Υλικά!$E$3:$E$130,$F1284,1),0))</f>
        <v>5.4803571428571427</v>
      </c>
      <c r="I1284" s="17">
        <f>IF($C1284&lt;&gt;"",$G1284*INDEX(ΣυνδΑθρ!$C$2:$C$100,$F1284,1)/INDEX(ΣυνδΑθρ!$J$2:$J$96,$F1284,1),IF($D1284&lt;&gt;"",$G1284*INDEX(Υλικά!$H$3:$H$130,$F1284,1)/INDEX(Υλικά!$E$3:$E$130,$F1284,1),0))</f>
        <v>34.874999999999993</v>
      </c>
      <c r="J1284" s="18">
        <f>IF($C1284&lt;&gt;"",$G1284*INDEX(ΣυνδΑθρ!$D$2:$D$96,$F1284,1)/INDEX(ΣυνδΑθρ!$J$2:$J$96,$F1284,1),IF($D1284&lt;&gt;"",$G1284*INDEX(Υλικά!$I$3:$I$130,$F1284,1)/INDEX(Υλικά!$E$3:$E$130,$F1284,1),0))</f>
        <v>0.62678571428571439</v>
      </c>
      <c r="K1284" s="16">
        <f>$H1284*Ref!$B$2</f>
        <v>21.921428571428571</v>
      </c>
      <c r="L1284" s="17">
        <f>$I1284*Ref!$B$3</f>
        <v>139.49999999999997</v>
      </c>
      <c r="M1284" s="18">
        <f>$J1284*Ref!$B$4</f>
        <v>5.6410714285714292</v>
      </c>
      <c r="N1284" s="18">
        <f>IF($C1284&lt;&gt;"",0,IF($D1284&lt;&gt;"",$G1284*INDEX(Υλικά!$J$3:$J$130,$F1284,1)/INDEX(Υλικά!$E$3:$E$130,$F1284,1),0))</f>
        <v>0</v>
      </c>
      <c r="O1284" s="19">
        <f t="shared" si="21"/>
        <v>167.06249999999997</v>
      </c>
      <c r="P1284" s="3"/>
    </row>
    <row r="1285" spans="1:16" x14ac:dyDescent="0.35">
      <c r="A1285" s="15">
        <v>44299</v>
      </c>
      <c r="B1285" s="7">
        <v>0.57291666666666663</v>
      </c>
      <c r="C1285" s="3" t="s">
        <v>259</v>
      </c>
      <c r="D1285" s="3"/>
      <c r="E1285" s="3" t="str">
        <f>IF(C1285&lt;&gt;"",INDEX(ΣυνδΑθρ!$I$2:$I$96,MATCH(C1285,ΣυνδΑθρ!$A$2:$A$100,0),1),IF(D1285&lt;&gt;"",INDEX(Υλικά!$D$3:$D$140,MATCH(D1285,Υλικά!$B$3:$B$140,0),1),""))</f>
        <v>pc</v>
      </c>
      <c r="F1285" s="10">
        <f>IF(C1285&lt;&gt;"",MATCH($C1285,ΣυνδΑθρ!$A$2:$A$100,0),IF(D1285&lt;&gt;"",MATCH($D1285,Υλικά!$B$3:$B$130,0),0))</f>
        <v>48</v>
      </c>
      <c r="G1285" s="3">
        <v>1</v>
      </c>
      <c r="H1285" s="16">
        <f>IF($C1285&lt;&gt;"",$G1285*INDEX(ΣυνδΑθρ!$B$2:$B$96,$F1285,1)/INDEX(ΣυνδΑθρ!$J$2:$J$96,$F1285,1),IF($D1285&lt;&gt;"",$G1285*INDEX(Υλικά!$G$3:$G$130,$F1285,1)/INDEX(Υλικά!$E$3:$E$130,$F1285,1),0))</f>
        <v>9.4666666666666668</v>
      </c>
      <c r="I1285" s="17">
        <f>IF($C1285&lt;&gt;"",$G1285*INDEX(ΣυνδΑθρ!$C$2:$C$100,$F1285,1)/INDEX(ΣυνδΑθρ!$J$2:$J$96,$F1285,1),IF($D1285&lt;&gt;"",$G1285*INDEX(Υλικά!$H$3:$H$130,$F1285,1)/INDEX(Υλικά!$E$3:$E$130,$F1285,1),0))</f>
        <v>42.091666666666669</v>
      </c>
      <c r="J1285" s="18">
        <f>IF($C1285&lt;&gt;"",$G1285*INDEX(ΣυνδΑθρ!$D$2:$D$96,$F1285,1)/INDEX(ΣυνδΑθρ!$J$2:$J$96,$F1285,1),IF($D1285&lt;&gt;"",$G1285*INDEX(Υλικά!$I$3:$I$130,$F1285,1)/INDEX(Υλικά!$E$3:$E$130,$F1285,1),0))</f>
        <v>15.553333333333335</v>
      </c>
      <c r="K1285" s="16">
        <f>$H1285*Ref!$B$2</f>
        <v>37.866666666666667</v>
      </c>
      <c r="L1285" s="17">
        <f>$I1285*Ref!$B$3</f>
        <v>168.36666666666667</v>
      </c>
      <c r="M1285" s="18">
        <f>$J1285*Ref!$B$4</f>
        <v>139.98000000000002</v>
      </c>
      <c r="N1285" s="18">
        <f>IF($C1285&lt;&gt;"",0,IF($D1285&lt;&gt;"",$G1285*INDEX(Υλικά!$J$3:$J$130,$F1285,1)/INDEX(Υλικά!$E$3:$E$130,$F1285,1),0))</f>
        <v>0</v>
      </c>
      <c r="O1285" s="19">
        <f t="shared" si="21"/>
        <v>346.21333333333337</v>
      </c>
      <c r="P1285" s="3"/>
    </row>
    <row r="1286" spans="1:16" x14ac:dyDescent="0.35">
      <c r="A1286" s="15">
        <v>44299</v>
      </c>
      <c r="B1286" s="7">
        <v>0.57291666666666663</v>
      </c>
      <c r="C1286" s="3" t="s">
        <v>201</v>
      </c>
      <c r="D1286" s="3"/>
      <c r="E1286" s="3" t="str">
        <f>IF(C1286&lt;&gt;"",INDEX(ΣυνδΑθρ!$I$2:$I$96,MATCH(C1286,ΣυνδΑθρ!$A$2:$A$100,0),1),IF(D1286&lt;&gt;"",INDEX(Υλικά!$D$3:$D$140,MATCH(D1286,Υλικά!$B$3:$B$140,0),1),""))</f>
        <v>cm2</v>
      </c>
      <c r="F1286" s="10">
        <f>IF(C1286&lt;&gt;"",MATCH($C1286,ΣυνδΑθρ!$A$2:$A$100,0),IF(D1286&lt;&gt;"",MATCH($D1286,Υλικά!$B$3:$B$130,0),0))</f>
        <v>31</v>
      </c>
      <c r="G1286" s="3">
        <v>20</v>
      </c>
      <c r="H1286" s="16">
        <f>IF($C1286&lt;&gt;"",$G1286*INDEX(ΣυνδΑθρ!$B$2:$B$96,$F1286,1)/INDEX(ΣυνδΑθρ!$J$2:$J$96,$F1286,1),IF($D1286&lt;&gt;"",$G1286*INDEX(Υλικά!$G$3:$G$130,$F1286,1)/INDEX(Υλικά!$E$3:$E$130,$F1286,1),0))</f>
        <v>3.9790000000000001</v>
      </c>
      <c r="I1286" s="17">
        <f>IF($C1286&lt;&gt;"",$G1286*INDEX(ΣυνδΑθρ!$C$2:$C$100,$F1286,1)/INDEX(ΣυνδΑθρ!$J$2:$J$96,$F1286,1),IF($D1286&lt;&gt;"",$G1286*INDEX(Υλικά!$H$3:$H$130,$F1286,1)/INDEX(Υλικά!$E$3:$E$130,$F1286,1),0))</f>
        <v>7.4497999999999998</v>
      </c>
      <c r="J1286" s="18">
        <f>IF($C1286&lt;&gt;"",$G1286*INDEX(ΣυνδΑθρ!$D$2:$D$96,$F1286,1)/INDEX(ΣυνδΑθρ!$J$2:$J$96,$F1286,1),IF($D1286&lt;&gt;"",$G1286*INDEX(Υλικά!$I$3:$I$130,$F1286,1)/INDEX(Υλικά!$E$3:$E$130,$F1286,1),0))</f>
        <v>6.3186</v>
      </c>
      <c r="K1286" s="16">
        <f>$H1286*Ref!$B$2</f>
        <v>15.916</v>
      </c>
      <c r="L1286" s="17">
        <f>$I1286*Ref!$B$3</f>
        <v>29.799199999999999</v>
      </c>
      <c r="M1286" s="18">
        <f>$J1286*Ref!$B$4</f>
        <v>56.867400000000004</v>
      </c>
      <c r="N1286" s="18">
        <f>IF($C1286&lt;&gt;"",0,IF($D1286&lt;&gt;"",$G1286*INDEX(Υλικά!$J$3:$J$130,$F1286,1)/INDEX(Υλικά!$E$3:$E$130,$F1286,1),0))</f>
        <v>0</v>
      </c>
      <c r="O1286" s="19">
        <f t="shared" si="21"/>
        <v>102.5826</v>
      </c>
      <c r="P1286" s="3"/>
    </row>
    <row r="1287" spans="1:16" x14ac:dyDescent="0.35">
      <c r="A1287" s="15">
        <v>44299</v>
      </c>
      <c r="B1287" s="7">
        <v>0.57291666666666663</v>
      </c>
      <c r="C1287" s="3" t="s">
        <v>166</v>
      </c>
      <c r="D1287" s="3"/>
      <c r="E1287" s="3" t="str">
        <f>IF(C1287&lt;&gt;"",INDEX(ΣυνδΑθρ!$I$2:$I$96,MATCH(C1287,ΣυνδΑθρ!$A$2:$A$100,0),1),IF(D1287&lt;&gt;"",INDEX(Υλικά!$D$3:$D$140,MATCH(D1287,Υλικά!$B$3:$B$140,0),1),""))</f>
        <v>gr</v>
      </c>
      <c r="F1287" s="10">
        <f>IF(C1287&lt;&gt;"",MATCH($C1287,ΣυνδΑθρ!$A$2:$A$100,0),IF(D1287&lt;&gt;"",MATCH($D1287,Υλικά!$B$3:$B$130,0),0))</f>
        <v>19</v>
      </c>
      <c r="G1287" s="3">
        <v>40</v>
      </c>
      <c r="H1287" s="16">
        <f>IF($C1287&lt;&gt;"",$G1287*INDEX(ΣυνδΑθρ!$B$2:$B$96,$F1287,1)/INDEX(ΣυνδΑθρ!$J$2:$J$96,$F1287,1),IF($D1287&lt;&gt;"",$G1287*INDEX(Υλικά!$G$3:$G$130,$F1287,1)/INDEX(Υλικά!$E$3:$E$130,$F1287,1),0))</f>
        <v>2.922857142857143</v>
      </c>
      <c r="I1287" s="17">
        <f>IF($C1287&lt;&gt;"",$G1287*INDEX(ΣυνδΑθρ!$C$2:$C$100,$F1287,1)/INDEX(ΣυνδΑθρ!$J$2:$J$96,$F1287,1),IF($D1287&lt;&gt;"",$G1287*INDEX(Υλικά!$H$3:$H$130,$F1287,1)/INDEX(Υλικά!$E$3:$E$130,$F1287,1),0))</f>
        <v>18.599999999999998</v>
      </c>
      <c r="J1287" s="18">
        <f>IF($C1287&lt;&gt;"",$G1287*INDEX(ΣυνδΑθρ!$D$2:$D$96,$F1287,1)/INDEX(ΣυνδΑθρ!$J$2:$J$96,$F1287,1),IF($D1287&lt;&gt;"",$G1287*INDEX(Υλικά!$I$3:$I$130,$F1287,1)/INDEX(Υλικά!$E$3:$E$130,$F1287,1),0))</f>
        <v>0.33428571428571435</v>
      </c>
      <c r="K1287" s="16">
        <f>$H1287*Ref!$B$2</f>
        <v>11.691428571428572</v>
      </c>
      <c r="L1287" s="17">
        <f>$I1287*Ref!$B$3</f>
        <v>74.399999999999991</v>
      </c>
      <c r="M1287" s="18">
        <f>$J1287*Ref!$B$4</f>
        <v>3.0085714285714293</v>
      </c>
      <c r="N1287" s="18">
        <f>IF($C1287&lt;&gt;"",0,IF($D1287&lt;&gt;"",$G1287*INDEX(Υλικά!$J$3:$J$130,$F1287,1)/INDEX(Υλικά!$E$3:$E$130,$F1287,1),0))</f>
        <v>0</v>
      </c>
      <c r="O1287" s="19">
        <f t="shared" si="21"/>
        <v>89.1</v>
      </c>
      <c r="P1287" s="3"/>
    </row>
    <row r="1288" spans="1:16" x14ac:dyDescent="0.35">
      <c r="A1288" s="15">
        <v>44299</v>
      </c>
      <c r="B1288" s="7">
        <v>0.57291666666666663</v>
      </c>
      <c r="C1288" s="3"/>
      <c r="D1288" s="3" t="s">
        <v>42</v>
      </c>
      <c r="E1288" s="3" t="str">
        <f>IF(C1288&lt;&gt;"",INDEX(ΣυνδΑθρ!$I$2:$I$96,MATCH(C1288,ΣυνδΑθρ!$A$2:$A$100,0),1),IF(D1288&lt;&gt;"",INDEX(Υλικά!$D$3:$D$140,MATCH(D1288,Υλικά!$B$3:$B$140,0),1),""))</f>
        <v>gr</v>
      </c>
      <c r="F1288" s="10">
        <f>IF(C1288&lt;&gt;"",MATCH($C1288,ΣυνδΑθρ!$A$2:$A$100,0),IF(D1288&lt;&gt;"",MATCH($D1288,Υλικά!$B$3:$B$130,0),0))</f>
        <v>16</v>
      </c>
      <c r="G1288" s="3">
        <v>100</v>
      </c>
      <c r="H1288" s="16">
        <f>IF($C1288&lt;&gt;"",$G1288*INDEX(ΣυνδΑθρ!$B$2:$B$96,$F1288,1)/INDEX(ΣυνδΑθρ!$J$2:$J$96,$F1288,1),IF($D1288&lt;&gt;"",$G1288*INDEX(Υλικά!$G$3:$G$130,$F1288,1)/INDEX(Υλικά!$E$3:$E$130,$F1288,1),0))</f>
        <v>0.9</v>
      </c>
      <c r="I1288" s="17">
        <f>IF($C1288&lt;&gt;"",$G1288*INDEX(ΣυνδΑθρ!$C$2:$C$100,$F1288,1)/INDEX(ΣυνδΑθρ!$J$2:$J$96,$F1288,1),IF($D1288&lt;&gt;"",$G1288*INDEX(Υλικά!$H$3:$H$130,$F1288,1)/INDEX(Υλικά!$E$3:$E$130,$F1288,1),0))</f>
        <v>3.9</v>
      </c>
      <c r="J1288" s="18">
        <f>IF($C1288&lt;&gt;"",$G1288*INDEX(ΣυνδΑθρ!$D$2:$D$96,$F1288,1)/INDEX(ΣυνδΑθρ!$J$2:$J$96,$F1288,1),IF($D1288&lt;&gt;"",$G1288*INDEX(Υλικά!$I$3:$I$130,$F1288,1)/INDEX(Υλικά!$E$3:$E$130,$F1288,1),0))</f>
        <v>0.2</v>
      </c>
      <c r="K1288" s="16">
        <f>$H1288*Ref!$B$2</f>
        <v>3.6</v>
      </c>
      <c r="L1288" s="17">
        <f>$I1288*Ref!$B$3</f>
        <v>15.6</v>
      </c>
      <c r="M1288" s="18">
        <f>$J1288*Ref!$B$4</f>
        <v>1.8</v>
      </c>
      <c r="N1288" s="18">
        <f>IF($C1288&lt;&gt;"",0,IF($D1288&lt;&gt;"",$G1288*INDEX(Υλικά!$J$3:$J$130,$F1288,1)/INDEX(Υλικά!$E$3:$E$130,$F1288,1),0))</f>
        <v>0</v>
      </c>
      <c r="O1288" s="19">
        <f t="shared" si="21"/>
        <v>21</v>
      </c>
      <c r="P1288" s="3"/>
    </row>
    <row r="1289" spans="1:16" x14ac:dyDescent="0.35">
      <c r="A1289" s="15">
        <v>44299</v>
      </c>
      <c r="B1289" s="7">
        <v>0.78125</v>
      </c>
      <c r="C1289" s="3" t="s">
        <v>166</v>
      </c>
      <c r="D1289" s="3"/>
      <c r="E1289" s="3" t="str">
        <f>IF(C1289&lt;&gt;"",INDEX(ΣυνδΑθρ!$I$2:$I$96,MATCH(C1289,ΣυνδΑθρ!$A$2:$A$100,0),1),IF(D1289&lt;&gt;"",INDEX(Υλικά!$D$3:$D$140,MATCH(D1289,Υλικά!$B$3:$B$140,0),1),""))</f>
        <v>gr</v>
      </c>
      <c r="F1289" s="10">
        <f>IF(C1289&lt;&gt;"",MATCH($C1289,ΣυνδΑθρ!$A$2:$A$100,0),IF(D1289&lt;&gt;"",MATCH($D1289,Υλικά!$B$3:$B$130,0),0))</f>
        <v>19</v>
      </c>
      <c r="G1289" s="3">
        <v>50</v>
      </c>
      <c r="H1289" s="16">
        <f>IF($C1289&lt;&gt;"",$G1289*INDEX(ΣυνδΑθρ!$B$2:$B$96,$F1289,1)/INDEX(ΣυνδΑθρ!$J$2:$J$96,$F1289,1),IF($D1289&lt;&gt;"",$G1289*INDEX(Υλικά!$G$3:$G$130,$F1289,1)/INDEX(Υλικά!$E$3:$E$130,$F1289,1),0))</f>
        <v>3.6535714285714285</v>
      </c>
      <c r="I1289" s="17">
        <f>IF($C1289&lt;&gt;"",$G1289*INDEX(ΣυνδΑθρ!$C$2:$C$100,$F1289,1)/INDEX(ΣυνδΑθρ!$J$2:$J$96,$F1289,1),IF($D1289&lt;&gt;"",$G1289*INDEX(Υλικά!$H$3:$H$130,$F1289,1)/INDEX(Υλικά!$E$3:$E$130,$F1289,1),0))</f>
        <v>23.249999999999996</v>
      </c>
      <c r="J1289" s="18">
        <f>IF($C1289&lt;&gt;"",$G1289*INDEX(ΣυνδΑθρ!$D$2:$D$96,$F1289,1)/INDEX(ΣυνδΑθρ!$J$2:$J$96,$F1289,1),IF($D1289&lt;&gt;"",$G1289*INDEX(Υλικά!$I$3:$I$130,$F1289,1)/INDEX(Υλικά!$E$3:$E$130,$F1289,1),0))</f>
        <v>0.41785714285714293</v>
      </c>
      <c r="K1289" s="16">
        <f>$H1289*Ref!$B$2</f>
        <v>14.614285714285714</v>
      </c>
      <c r="L1289" s="17">
        <f>$I1289*Ref!$B$3</f>
        <v>92.999999999999986</v>
      </c>
      <c r="M1289" s="18">
        <f>$J1289*Ref!$B$4</f>
        <v>3.7607142857142861</v>
      </c>
      <c r="N1289" s="18">
        <f>IF($C1289&lt;&gt;"",0,IF($D1289&lt;&gt;"",$G1289*INDEX(Υλικά!$J$3:$J$130,$F1289,1)/INDEX(Υλικά!$E$3:$E$130,$F1289,1),0))</f>
        <v>0</v>
      </c>
      <c r="O1289" s="19">
        <f t="shared" si="21"/>
        <v>111.37499999999999</v>
      </c>
      <c r="P1289" s="3"/>
    </row>
    <row r="1290" spans="1:16" x14ac:dyDescent="0.35">
      <c r="A1290" s="15">
        <v>44299</v>
      </c>
      <c r="B1290" s="7">
        <v>0.78125</v>
      </c>
      <c r="C1290" s="3"/>
      <c r="D1290" s="3" t="s">
        <v>225</v>
      </c>
      <c r="E1290" s="3" t="str">
        <f>IF(C1290&lt;&gt;"",INDEX(ΣυνδΑθρ!$I$2:$I$96,MATCH(C1290,ΣυνδΑθρ!$A$2:$A$100,0),1),IF(D1290&lt;&gt;"",INDEX(Υλικά!$D$3:$D$140,MATCH(D1290,Υλικά!$B$3:$B$140,0),1),""))</f>
        <v>slc</v>
      </c>
      <c r="F1290" s="10">
        <f>IF(C1290&lt;&gt;"",MATCH($C1290,ΣυνδΑθρ!$A$2:$A$100,0),IF(D1290&lt;&gt;"",MATCH($D1290,Υλικά!$B$3:$B$130,0),0))</f>
        <v>102</v>
      </c>
      <c r="G1290" s="3">
        <v>2</v>
      </c>
      <c r="H1290" s="16">
        <f>IF($C1290&lt;&gt;"",$G1290*INDEX(ΣυνδΑθρ!$B$2:$B$96,$F1290,1)/INDEX(ΣυνδΑθρ!$J$2:$J$96,$F1290,1),IF($D1290&lt;&gt;"",$G1290*INDEX(Υλικά!$G$3:$G$130,$F1290,1)/INDEX(Υλικά!$E$3:$E$130,$F1290,1),0))</f>
        <v>14.6</v>
      </c>
      <c r="I1290" s="17">
        <f>IF($C1290&lt;&gt;"",$G1290*INDEX(ΣυνδΑθρ!$C$2:$C$100,$F1290,1)/INDEX(ΣυνδΑθρ!$J$2:$J$96,$F1290,1),IF($D1290&lt;&gt;"",$G1290*INDEX(Υλικά!$H$3:$H$130,$F1290,1)/INDEX(Υλικά!$E$3:$E$130,$F1290,1),0))</f>
        <v>0</v>
      </c>
      <c r="J1290" s="18">
        <f>IF($C1290&lt;&gt;"",$G1290*INDEX(ΣυνδΑθρ!$D$2:$D$96,$F1290,1)/INDEX(ΣυνδΑθρ!$J$2:$J$96,$F1290,1),IF($D1290&lt;&gt;"",$G1290*INDEX(Υλικά!$I$3:$I$130,$F1290,1)/INDEX(Υλικά!$E$3:$E$130,$F1290,1),0))</f>
        <v>2.2000000000000002</v>
      </c>
      <c r="K1290" s="16">
        <f>$H1290*Ref!$B$2</f>
        <v>58.4</v>
      </c>
      <c r="L1290" s="17">
        <f>$I1290*Ref!$B$3</f>
        <v>0</v>
      </c>
      <c r="M1290" s="18">
        <f>$J1290*Ref!$B$4</f>
        <v>19.8</v>
      </c>
      <c r="N1290" s="18">
        <f>IF($C1290&lt;&gt;"",0,IF($D1290&lt;&gt;"",$G1290*INDEX(Υλικά!$J$3:$J$130,$F1290,1)/INDEX(Υλικά!$E$3:$E$130,$F1290,1),0))</f>
        <v>0</v>
      </c>
      <c r="O1290" s="19">
        <f t="shared" si="21"/>
        <v>78.2</v>
      </c>
      <c r="P1290" s="3"/>
    </row>
    <row r="1291" spans="1:16" x14ac:dyDescent="0.35">
      <c r="A1291" s="15">
        <v>44299</v>
      </c>
      <c r="B1291" s="7">
        <v>0.875</v>
      </c>
      <c r="C1291" s="3"/>
      <c r="D1291" s="3" t="s">
        <v>63</v>
      </c>
      <c r="E1291" s="3" t="str">
        <f>IF(C1291&lt;&gt;"",INDEX(ΣυνδΑθρ!$I$2:$I$96,MATCH(C1291,ΣυνδΑθρ!$A$2:$A$100,0),1),IF(D1291&lt;&gt;"",INDEX(Υλικά!$D$3:$D$140,MATCH(D1291,Υλικά!$B$3:$B$140,0),1),""))</f>
        <v>pc</v>
      </c>
      <c r="F1291" s="10">
        <f>IF(C1291&lt;&gt;"",MATCH($C1291,ΣυνδΑθρ!$A$2:$A$100,0),IF(D1291&lt;&gt;"",MATCH($D1291,Υλικά!$B$3:$B$130,0),0))</f>
        <v>23</v>
      </c>
      <c r="G1291" s="3">
        <v>1</v>
      </c>
      <c r="H1291" s="16">
        <f>IF($C1291&lt;&gt;"",$G1291*INDEX(ΣυνδΑθρ!$B$2:$B$96,$F1291,1)/INDEX(ΣυνδΑθρ!$J$2:$J$96,$F1291,1),IF($D1291&lt;&gt;"",$G1291*INDEX(Υλικά!$G$3:$G$130,$F1291,1)/INDEX(Υλικά!$E$3:$E$130,$F1291,1),0))</f>
        <v>47</v>
      </c>
      <c r="I1291" s="17">
        <f>IF($C1291&lt;&gt;"",$G1291*INDEX(ΣυνδΑθρ!$C$2:$C$100,$F1291,1)/INDEX(ΣυνδΑθρ!$J$2:$J$96,$F1291,1),IF($D1291&lt;&gt;"",$G1291*INDEX(Υλικά!$H$3:$H$130,$F1291,1)/INDEX(Υλικά!$E$3:$E$130,$F1291,1),0))</f>
        <v>0</v>
      </c>
      <c r="J1291" s="18">
        <f>IF($C1291&lt;&gt;"",$G1291*INDEX(ΣυνδΑθρ!$D$2:$D$96,$F1291,1)/INDEX(ΣυνδΑθρ!$J$2:$J$96,$F1291,1),IF($D1291&lt;&gt;"",$G1291*INDEX(Υλικά!$I$3:$I$130,$F1291,1)/INDEX(Υλικά!$E$3:$E$130,$F1291,1),0))</f>
        <v>1.2</v>
      </c>
      <c r="K1291" s="16">
        <f>$H1291*Ref!$B$2</f>
        <v>188</v>
      </c>
      <c r="L1291" s="17">
        <f>$I1291*Ref!$B$3</f>
        <v>0</v>
      </c>
      <c r="M1291" s="18">
        <f>$J1291*Ref!$B$4</f>
        <v>10.799999999999999</v>
      </c>
      <c r="N1291" s="18">
        <f>IF($C1291&lt;&gt;"",0,IF($D1291&lt;&gt;"",$G1291*INDEX(Υλικά!$J$3:$J$130,$F1291,1)/INDEX(Υλικά!$E$3:$E$130,$F1291,1),0))</f>
        <v>0</v>
      </c>
      <c r="O1291" s="19">
        <f t="shared" si="21"/>
        <v>198.8</v>
      </c>
      <c r="P1291" s="3"/>
    </row>
    <row r="1292" spans="1:16" x14ac:dyDescent="0.35">
      <c r="A1292" s="15">
        <v>44299</v>
      </c>
      <c r="B1292" s="7">
        <v>0.875</v>
      </c>
      <c r="C1292" s="3"/>
      <c r="D1292" s="3" t="s">
        <v>169</v>
      </c>
      <c r="E1292" s="3" t="e">
        <f>IF(C1292&lt;&gt;"",INDEX(ΣυνδΑθρ!$I$2:$I$96,MATCH(C1292,ΣυνδΑθρ!$A$2:$A$100,0),1),IF(D1292&lt;&gt;"",INDEX(Υλικά!$D$3:$D$140,MATCH(D1292,Υλικά!$B$3:$B$140,0),1),""))</f>
        <v>#N/A</v>
      </c>
      <c r="F1292" s="10" t="e">
        <f>IF(C1292&lt;&gt;"",MATCH($C1292,ΣυνδΑθρ!$A$2:$A$100,0),IF(D1292&lt;&gt;"",MATCH($D1292,Υλικά!$B$3:$B$130,0),0))</f>
        <v>#N/A</v>
      </c>
      <c r="G1292" s="3">
        <v>60</v>
      </c>
      <c r="H1292" s="16" t="e">
        <f>IF($C1292&lt;&gt;"",$G1292*INDEX(ΣυνδΑθρ!$B$2:$B$96,$F1292,1)/INDEX(ΣυνδΑθρ!$J$2:$J$96,$F1292,1),IF($D1292&lt;&gt;"",$G1292*INDEX(Υλικά!$G$3:$G$130,$F1292,1)/INDEX(Υλικά!$E$3:$E$130,$F1292,1),0))</f>
        <v>#N/A</v>
      </c>
      <c r="I1292" s="17" t="e">
        <f>IF($C1292&lt;&gt;"",$G1292*INDEX(ΣυνδΑθρ!$C$2:$C$100,$F1292,1)/INDEX(ΣυνδΑθρ!$J$2:$J$96,$F1292,1),IF($D1292&lt;&gt;"",$G1292*INDEX(Υλικά!$H$3:$H$130,$F1292,1)/INDEX(Υλικά!$E$3:$E$130,$F1292,1),0))</f>
        <v>#N/A</v>
      </c>
      <c r="J1292" s="18" t="e">
        <f>IF($C1292&lt;&gt;"",$G1292*INDEX(ΣυνδΑθρ!$D$2:$D$96,$F1292,1)/INDEX(ΣυνδΑθρ!$J$2:$J$96,$F1292,1),IF($D1292&lt;&gt;"",$G1292*INDEX(Υλικά!$I$3:$I$130,$F1292,1)/INDEX(Υλικά!$E$3:$E$130,$F1292,1),0))</f>
        <v>#N/A</v>
      </c>
      <c r="K1292" s="16" t="e">
        <f>$H1292*Ref!$B$2</f>
        <v>#N/A</v>
      </c>
      <c r="L1292" s="17" t="e">
        <f>$I1292*Ref!$B$3</f>
        <v>#N/A</v>
      </c>
      <c r="M1292" s="18" t="e">
        <f>$J1292*Ref!$B$4</f>
        <v>#N/A</v>
      </c>
      <c r="N1292" s="18" t="e">
        <f>IF($C1292&lt;&gt;"",0,IF($D1292&lt;&gt;"",$G1292*INDEX(Υλικά!$J$3:$J$130,$F1292,1)/INDEX(Υλικά!$E$3:$E$130,$F1292,1),0))</f>
        <v>#N/A</v>
      </c>
      <c r="O1292" s="19" t="e">
        <f t="shared" si="21"/>
        <v>#N/A</v>
      </c>
      <c r="P1292" s="3"/>
    </row>
    <row r="1293" spans="1:16" x14ac:dyDescent="0.35">
      <c r="A1293" s="15">
        <v>44299</v>
      </c>
      <c r="B1293" s="7">
        <v>0.875</v>
      </c>
      <c r="C1293" s="3"/>
      <c r="D1293" s="3" t="s">
        <v>8</v>
      </c>
      <c r="E1293" s="3" t="str">
        <f>IF(C1293&lt;&gt;"",INDEX(ΣυνδΑθρ!$I$2:$I$96,MATCH(C1293,ΣυνδΑθρ!$A$2:$A$100,0),1),IF(D1293&lt;&gt;"",INDEX(Υλικά!$D$3:$D$140,MATCH(D1293,Υλικά!$B$3:$B$140,0),1),""))</f>
        <v>gr</v>
      </c>
      <c r="F1293" s="10">
        <f>IF(C1293&lt;&gt;"",MATCH($C1293,ΣυνδΑθρ!$A$2:$A$100,0),IF(D1293&lt;&gt;"",MATCH($D1293,Υλικά!$B$3:$B$130,0),0))</f>
        <v>3</v>
      </c>
      <c r="G1293" s="3">
        <v>10</v>
      </c>
      <c r="H1293" s="16">
        <f>IF($C1293&lt;&gt;"",$G1293*INDEX(ΣυνδΑθρ!$B$2:$B$96,$F1293,1)/INDEX(ΣυνδΑθρ!$J$2:$J$96,$F1293,1),IF($D1293&lt;&gt;"",$G1293*INDEX(Υλικά!$G$3:$G$130,$F1293,1)/INDEX(Υλικά!$E$3:$E$130,$F1293,1),0))</f>
        <v>0</v>
      </c>
      <c r="I1293" s="17">
        <f>IF($C1293&lt;&gt;"",$G1293*INDEX(ΣυνδΑθρ!$C$2:$C$100,$F1293,1)/INDEX(ΣυνδΑθρ!$J$2:$J$96,$F1293,1),IF($D1293&lt;&gt;"",$G1293*INDEX(Υλικά!$H$3:$H$130,$F1293,1)/INDEX(Υλικά!$E$3:$E$130,$F1293,1),0))</f>
        <v>0</v>
      </c>
      <c r="J1293" s="18">
        <f>IF($C1293&lt;&gt;"",$G1293*INDEX(ΣυνδΑθρ!$D$2:$D$96,$F1293,1)/INDEX(ΣυνδΑθρ!$J$2:$J$96,$F1293,1),IF($D1293&lt;&gt;"",$G1293*INDEX(Υλικά!$I$3:$I$130,$F1293,1)/INDEX(Υλικά!$E$3:$E$130,$F1293,1),0))</f>
        <v>9.33</v>
      </c>
      <c r="K1293" s="16">
        <f>$H1293*Ref!$B$2</f>
        <v>0</v>
      </c>
      <c r="L1293" s="17">
        <f>$I1293*Ref!$B$3</f>
        <v>0</v>
      </c>
      <c r="M1293" s="18">
        <f>$J1293*Ref!$B$4</f>
        <v>83.97</v>
      </c>
      <c r="N1293" s="18">
        <f>IF($C1293&lt;&gt;"",0,IF($D1293&lt;&gt;"",$G1293*INDEX(Υλικά!$J$3:$J$130,$F1293,1)/INDEX(Υλικά!$E$3:$E$130,$F1293,1),0))</f>
        <v>0</v>
      </c>
      <c r="O1293" s="19">
        <f t="shared" si="21"/>
        <v>83.97</v>
      </c>
      <c r="P1293" s="3"/>
    </row>
    <row r="1294" spans="1:16" x14ac:dyDescent="0.35">
      <c r="A1294" s="15">
        <v>44299</v>
      </c>
      <c r="B1294" s="7">
        <v>0.95833333333333337</v>
      </c>
      <c r="C1294" s="3"/>
      <c r="D1294" s="3" t="s">
        <v>233</v>
      </c>
      <c r="E1294" s="3" t="str">
        <f>IF(C1294&lt;&gt;"",INDEX(ΣυνδΑθρ!$I$2:$I$96,MATCH(C1294,ΣυνδΑθρ!$A$2:$A$100,0),1),IF(D1294&lt;&gt;"",INDEX(Υλικά!$D$3:$D$140,MATCH(D1294,Υλικά!$B$3:$B$140,0),1),""))</f>
        <v>gr</v>
      </c>
      <c r="F1294" s="10">
        <f>IF(C1294&lt;&gt;"",MATCH($C1294,ΣυνδΑθρ!$A$2:$A$100,0),IF(D1294&lt;&gt;"",MATCH($D1294,Υλικά!$B$3:$B$130,0),0))</f>
        <v>107</v>
      </c>
      <c r="G1294" s="3">
        <v>10</v>
      </c>
      <c r="H1294" s="16">
        <f>IF($C1294&lt;&gt;"",$G1294*INDEX(ΣυνδΑθρ!$B$2:$B$96,$F1294,1)/INDEX(ΣυνδΑθρ!$J$2:$J$96,$F1294,1),IF($D1294&lt;&gt;"",$G1294*INDEX(Υλικά!$G$3:$G$130,$F1294,1)/INDEX(Υλικά!$E$3:$E$130,$F1294,1),0))</f>
        <v>2.21</v>
      </c>
      <c r="I1294" s="17">
        <f>IF($C1294&lt;&gt;"",$G1294*INDEX(ΣυνδΑθρ!$C$2:$C$100,$F1294,1)/INDEX(ΣυνδΑθρ!$J$2:$J$96,$F1294,1),IF($D1294&lt;&gt;"",$G1294*INDEX(Υλικά!$H$3:$H$130,$F1294,1)/INDEX(Υλικά!$E$3:$E$130,$F1294,1),0))</f>
        <v>2</v>
      </c>
      <c r="J1294" s="18">
        <f>IF($C1294&lt;&gt;"",$G1294*INDEX(ΣυνδΑθρ!$D$2:$D$96,$F1294,1)/INDEX(ΣυνδΑθρ!$J$2:$J$96,$F1294,1),IF($D1294&lt;&gt;"",$G1294*INDEX(Υλικά!$I$3:$I$130,$F1294,1)/INDEX(Υλικά!$E$3:$E$130,$F1294,1),0))</f>
        <v>5.28</v>
      </c>
      <c r="K1294" s="16">
        <f>$H1294*Ref!$B$2</f>
        <v>8.84</v>
      </c>
      <c r="L1294" s="17">
        <f>$I1294*Ref!$B$3</f>
        <v>8</v>
      </c>
      <c r="M1294" s="18">
        <f>$J1294*Ref!$B$4</f>
        <v>47.52</v>
      </c>
      <c r="N1294" s="18">
        <f>IF($C1294&lt;&gt;"",0,IF($D1294&lt;&gt;"",$G1294*INDEX(Υλικά!$J$3:$J$130,$F1294,1)/INDEX(Υλικά!$E$3:$E$130,$F1294,1),0))</f>
        <v>0</v>
      </c>
      <c r="O1294" s="19">
        <f t="shared" si="21"/>
        <v>64.36</v>
      </c>
      <c r="P1294" s="3"/>
    </row>
    <row r="1295" spans="1:16" x14ac:dyDescent="0.35">
      <c r="A1295" s="15">
        <v>44300</v>
      </c>
      <c r="B1295" s="7">
        <v>0.35416666666666669</v>
      </c>
      <c r="C1295" s="3"/>
      <c r="D1295" s="3" t="s">
        <v>58</v>
      </c>
      <c r="E1295" s="3" t="str">
        <f>IF(C1295&lt;&gt;"",INDEX(ΣυνδΑθρ!$I$2:$I$96,MATCH(C1295,ΣυνδΑθρ!$A$2:$A$100,0),1),IF(D1295&lt;&gt;"",INDEX(Υλικά!$D$3:$D$140,MATCH(D1295,Υλικά!$B$3:$B$140,0),1),""))</f>
        <v>gr</v>
      </c>
      <c r="F1295" s="10">
        <f>IF(C1295&lt;&gt;"",MATCH($C1295,ΣυνδΑθρ!$A$2:$A$100,0),IF(D1295&lt;&gt;"",MATCH($D1295,Υλικά!$B$3:$B$130,0),0))</f>
        <v>12</v>
      </c>
      <c r="G1295" s="3">
        <v>250</v>
      </c>
      <c r="H1295" s="16">
        <f>IF($C1295&lt;&gt;"",$G1295*INDEX(ΣυνδΑθρ!$B$2:$B$96,$F1295,1)/INDEX(ΣυνδΑθρ!$J$2:$J$96,$F1295,1),IF($D1295&lt;&gt;"",$G1295*INDEX(Υλικά!$G$3:$G$130,$F1295,1)/INDEX(Υλικά!$E$3:$E$130,$F1295,1),0))</f>
        <v>8.25</v>
      </c>
      <c r="I1295" s="17">
        <f>IF($C1295&lt;&gt;"",$G1295*INDEX(ΣυνδΑθρ!$C$2:$C$100,$F1295,1)/INDEX(ΣυνδΑθρ!$J$2:$J$96,$F1295,1),IF($D1295&lt;&gt;"",$G1295*INDEX(Υλικά!$H$3:$H$130,$F1295,1)/INDEX(Υλικά!$E$3:$E$130,$F1295,1),0))</f>
        <v>11.75</v>
      </c>
      <c r="J1295" s="18">
        <f>IF($C1295&lt;&gt;"",$G1295*INDEX(ΣυνδΑθρ!$D$2:$D$96,$F1295,1)/INDEX(ΣυνδΑθρ!$J$2:$J$96,$F1295,1),IF($D1295&lt;&gt;"",$G1295*INDEX(Υλικά!$I$3:$I$130,$F1295,1)/INDEX(Υλικά!$E$3:$E$130,$F1295,1),0))</f>
        <v>3.75</v>
      </c>
      <c r="K1295" s="16">
        <f>$H1295*Ref!$B$2</f>
        <v>33</v>
      </c>
      <c r="L1295" s="17">
        <f>$I1295*Ref!$B$3</f>
        <v>47</v>
      </c>
      <c r="M1295" s="18">
        <f>$J1295*Ref!$B$4</f>
        <v>33.75</v>
      </c>
      <c r="N1295" s="18">
        <f>IF($C1295&lt;&gt;"",0,IF($D1295&lt;&gt;"",$G1295*INDEX(Υλικά!$J$3:$J$130,$F1295,1)/INDEX(Υλικά!$E$3:$E$130,$F1295,1),0))</f>
        <v>0</v>
      </c>
      <c r="O1295" s="19">
        <f t="shared" si="21"/>
        <v>113.75</v>
      </c>
      <c r="P1295" s="3"/>
    </row>
    <row r="1296" spans="1:16" x14ac:dyDescent="0.35">
      <c r="A1296" s="15">
        <v>44300</v>
      </c>
      <c r="B1296" s="7">
        <v>0.35416666666666669</v>
      </c>
      <c r="C1296" s="3"/>
      <c r="D1296" s="3" t="s">
        <v>229</v>
      </c>
      <c r="E1296" s="3" t="str">
        <f>IF(C1296&lt;&gt;"",INDEX(ΣυνδΑθρ!$I$2:$I$96,MATCH(C1296,ΣυνδΑθρ!$A$2:$A$100,0),1),IF(D1296&lt;&gt;"",INDEX(Υλικά!$D$3:$D$140,MATCH(D1296,Υλικά!$B$3:$B$140,0),1),""))</f>
        <v>gr</v>
      </c>
      <c r="F1296" s="10">
        <f>IF(C1296&lt;&gt;"",MATCH($C1296,ΣυνδΑθρ!$A$2:$A$100,0),IF(D1296&lt;&gt;"",MATCH($D1296,Υλικά!$B$3:$B$130,0),0))</f>
        <v>104</v>
      </c>
      <c r="G1296" s="3">
        <v>80</v>
      </c>
      <c r="H1296" s="16">
        <f>IF($C1296&lt;&gt;"",$G1296*INDEX(ΣυνδΑθρ!$B$2:$B$96,$F1296,1)/INDEX(ΣυνδΑθρ!$J$2:$J$96,$F1296,1),IF($D1296&lt;&gt;"",$G1296*INDEX(Υλικά!$G$3:$G$130,$F1296,1)/INDEX(Υλικά!$E$3:$E$130,$F1296,1),0))</f>
        <v>16.8</v>
      </c>
      <c r="I1296" s="17">
        <f>IF($C1296&lt;&gt;"",$G1296*INDEX(ΣυνδΑθρ!$C$2:$C$100,$F1296,1)/INDEX(ΣυνδΑθρ!$J$2:$J$96,$F1296,1),IF($D1296&lt;&gt;"",$G1296*INDEX(Υλικά!$H$3:$H$130,$F1296,1)/INDEX(Υλικά!$E$3:$E$130,$F1296,1),0))</f>
        <v>0.8</v>
      </c>
      <c r="J1296" s="18">
        <f>IF($C1296&lt;&gt;"",$G1296*INDEX(ΣυνδΑθρ!$D$2:$D$96,$F1296,1)/INDEX(ΣυνδΑθρ!$J$2:$J$96,$F1296,1),IF($D1296&lt;&gt;"",$G1296*INDEX(Υλικά!$I$3:$I$130,$F1296,1)/INDEX(Υλικά!$E$3:$E$130,$F1296,1),0))</f>
        <v>1.6</v>
      </c>
      <c r="K1296" s="16">
        <f>$H1296*Ref!$B$2</f>
        <v>67.2</v>
      </c>
      <c r="L1296" s="17">
        <f>$I1296*Ref!$B$3</f>
        <v>3.2</v>
      </c>
      <c r="M1296" s="18">
        <f>$J1296*Ref!$B$4</f>
        <v>14.4</v>
      </c>
      <c r="N1296" s="18">
        <f>IF($C1296&lt;&gt;"",0,IF($D1296&lt;&gt;"",$G1296*INDEX(Υλικά!$J$3:$J$130,$F1296,1)/INDEX(Υλικά!$E$3:$E$130,$F1296,1),0))</f>
        <v>0</v>
      </c>
      <c r="O1296" s="19">
        <f t="shared" si="21"/>
        <v>84.800000000000011</v>
      </c>
      <c r="P1296" s="3"/>
    </row>
    <row r="1297" spans="1:16" x14ac:dyDescent="0.35">
      <c r="A1297" s="15">
        <v>44300</v>
      </c>
      <c r="B1297" s="7">
        <v>0.35416666666666669</v>
      </c>
      <c r="C1297" s="3" t="s">
        <v>166</v>
      </c>
      <c r="D1297" s="3"/>
      <c r="E1297" s="3" t="str">
        <f>IF(C1297&lt;&gt;"",INDEX(ΣυνδΑθρ!$I$2:$I$96,MATCH(C1297,ΣυνδΑθρ!$A$2:$A$100,0),1),IF(D1297&lt;&gt;"",INDEX(Υλικά!$D$3:$D$140,MATCH(D1297,Υλικά!$B$3:$B$140,0),1),""))</f>
        <v>gr</v>
      </c>
      <c r="F1297" s="10">
        <f>IF(C1297&lt;&gt;"",MATCH($C1297,ΣυνδΑθρ!$A$2:$A$100,0),IF(D1297&lt;&gt;"",MATCH($D1297,Υλικά!$B$3:$B$130,0),0))</f>
        <v>19</v>
      </c>
      <c r="G1297" s="3">
        <v>70</v>
      </c>
      <c r="H1297" s="16">
        <f>IF($C1297&lt;&gt;"",$G1297*INDEX(ΣυνδΑθρ!$B$2:$B$96,$F1297,1)/INDEX(ΣυνδΑθρ!$J$2:$J$96,$F1297,1),IF($D1297&lt;&gt;"",$G1297*INDEX(Υλικά!$G$3:$G$130,$F1297,1)/INDEX(Υλικά!$E$3:$E$130,$F1297,1),0))</f>
        <v>5.1150000000000002</v>
      </c>
      <c r="I1297" s="17">
        <f>IF($C1297&lt;&gt;"",$G1297*INDEX(ΣυνδΑθρ!$C$2:$C$100,$F1297,1)/INDEX(ΣυνδΑθρ!$J$2:$J$96,$F1297,1),IF($D1297&lt;&gt;"",$G1297*INDEX(Υλικά!$H$3:$H$130,$F1297,1)/INDEX(Υλικά!$E$3:$E$130,$F1297,1),0))</f>
        <v>32.549999999999997</v>
      </c>
      <c r="J1297" s="18">
        <f>IF($C1297&lt;&gt;"",$G1297*INDEX(ΣυνδΑθρ!$D$2:$D$96,$F1297,1)/INDEX(ΣυνδΑθρ!$J$2:$J$96,$F1297,1),IF($D1297&lt;&gt;"",$G1297*INDEX(Υλικά!$I$3:$I$130,$F1297,1)/INDEX(Υλικά!$E$3:$E$130,$F1297,1),0))</f>
        <v>0.58500000000000008</v>
      </c>
      <c r="K1297" s="16">
        <f>$H1297*Ref!$B$2</f>
        <v>20.46</v>
      </c>
      <c r="L1297" s="17">
        <f>$I1297*Ref!$B$3</f>
        <v>130.19999999999999</v>
      </c>
      <c r="M1297" s="18">
        <f>$J1297*Ref!$B$4</f>
        <v>5.2650000000000006</v>
      </c>
      <c r="N1297" s="18">
        <f>IF($C1297&lt;&gt;"",0,IF($D1297&lt;&gt;"",$G1297*INDEX(Υλικά!$J$3:$J$130,$F1297,1)/INDEX(Υλικά!$E$3:$E$130,$F1297,1),0))</f>
        <v>0</v>
      </c>
      <c r="O1297" s="19">
        <f t="shared" si="21"/>
        <v>155.92500000000001</v>
      </c>
      <c r="P1297" s="3"/>
    </row>
    <row r="1298" spans="1:16" x14ac:dyDescent="0.35">
      <c r="A1298" s="15">
        <v>44300</v>
      </c>
      <c r="B1298" s="7">
        <v>0.54166666666666663</v>
      </c>
      <c r="C1298" s="3"/>
      <c r="D1298" s="3" t="s">
        <v>42</v>
      </c>
      <c r="E1298" s="3" t="str">
        <f>IF(C1298&lt;&gt;"",INDEX(ΣυνδΑθρ!$I$2:$I$96,MATCH(C1298,ΣυνδΑθρ!$A$2:$A$100,0),1),IF(D1298&lt;&gt;"",INDEX(Υλικά!$D$3:$D$140,MATCH(D1298,Υλικά!$B$3:$B$140,0),1),""))</f>
        <v>gr</v>
      </c>
      <c r="F1298" s="10">
        <f>IF(C1298&lt;&gt;"",MATCH($C1298,ΣυνδΑθρ!$A$2:$A$100,0),IF(D1298&lt;&gt;"",MATCH($D1298,Υλικά!$B$3:$B$130,0),0))</f>
        <v>16</v>
      </c>
      <c r="G1298" s="3">
        <v>80</v>
      </c>
      <c r="H1298" s="16">
        <f>IF($C1298&lt;&gt;"",$G1298*INDEX(ΣυνδΑθρ!$B$2:$B$96,$F1298,1)/INDEX(ΣυνδΑθρ!$J$2:$J$96,$F1298,1),IF($D1298&lt;&gt;"",$G1298*INDEX(Υλικά!$G$3:$G$130,$F1298,1)/INDEX(Υλικά!$E$3:$E$130,$F1298,1),0))</f>
        <v>0.72</v>
      </c>
      <c r="I1298" s="17">
        <f>IF($C1298&lt;&gt;"",$G1298*INDEX(ΣυνδΑθρ!$C$2:$C$100,$F1298,1)/INDEX(ΣυνδΑθρ!$J$2:$J$96,$F1298,1),IF($D1298&lt;&gt;"",$G1298*INDEX(Υλικά!$H$3:$H$130,$F1298,1)/INDEX(Υλικά!$E$3:$E$130,$F1298,1),0))</f>
        <v>3.12</v>
      </c>
      <c r="J1298" s="18">
        <f>IF($C1298&lt;&gt;"",$G1298*INDEX(ΣυνδΑθρ!$D$2:$D$96,$F1298,1)/INDEX(ΣυνδΑθρ!$J$2:$J$96,$F1298,1),IF($D1298&lt;&gt;"",$G1298*INDEX(Υλικά!$I$3:$I$130,$F1298,1)/INDEX(Υλικά!$E$3:$E$130,$F1298,1),0))</f>
        <v>0.16</v>
      </c>
      <c r="K1298" s="16">
        <f>$H1298*Ref!$B$2</f>
        <v>2.88</v>
      </c>
      <c r="L1298" s="17">
        <f>$I1298*Ref!$B$3</f>
        <v>12.48</v>
      </c>
      <c r="M1298" s="18">
        <f>$J1298*Ref!$B$4</f>
        <v>1.44</v>
      </c>
      <c r="N1298" s="18">
        <f>IF($C1298&lt;&gt;"",0,IF($D1298&lt;&gt;"",$G1298*INDEX(Υλικά!$J$3:$J$130,$F1298,1)/INDEX(Υλικά!$E$3:$E$130,$F1298,1),0))</f>
        <v>0</v>
      </c>
      <c r="O1298" s="19">
        <f t="shared" si="21"/>
        <v>16.8</v>
      </c>
      <c r="P1298" s="3"/>
    </row>
    <row r="1299" spans="1:16" x14ac:dyDescent="0.35">
      <c r="A1299" s="15">
        <v>44300</v>
      </c>
      <c r="B1299" s="7">
        <v>0.58333333333333337</v>
      </c>
      <c r="C1299" s="3" t="s">
        <v>215</v>
      </c>
      <c r="D1299" s="3"/>
      <c r="E1299" s="3" t="str">
        <f>IF(C1299&lt;&gt;"",INDEX(ΣυνδΑθρ!$I$2:$I$96,MATCH(C1299,ΣυνδΑθρ!$A$2:$A$100,0),1),IF(D1299&lt;&gt;"",INDEX(Υλικά!$D$3:$D$140,MATCH(D1299,Υλικά!$B$3:$B$140,0),1),""))</f>
        <v>gr</v>
      </c>
      <c r="F1299" s="10">
        <f>IF(C1299&lt;&gt;"",MATCH($C1299,ΣυνδΑθρ!$A$2:$A$100,0),IF(D1299&lt;&gt;"",MATCH($D1299,Υλικά!$B$3:$B$130,0),0))</f>
        <v>35</v>
      </c>
      <c r="G1299" s="3">
        <v>300</v>
      </c>
      <c r="H1299" s="16">
        <f>IF($C1299&lt;&gt;"",$G1299*INDEX(ΣυνδΑθρ!$B$2:$B$96,$F1299,1)/INDEX(ΣυνδΑθρ!$J$2:$J$96,$F1299,1),IF($D1299&lt;&gt;"",$G1299*INDEX(Υλικά!$G$3:$G$130,$F1299,1)/INDEX(Υλικά!$E$3:$E$130,$F1299,1),0))</f>
        <v>17.72</v>
      </c>
      <c r="I1299" s="17">
        <f>IF($C1299&lt;&gt;"",$G1299*INDEX(ΣυνδΑθρ!$C$2:$C$100,$F1299,1)/INDEX(ΣυνδΑθρ!$J$2:$J$96,$F1299,1),IF($D1299&lt;&gt;"",$G1299*INDEX(Υλικά!$H$3:$H$130,$F1299,1)/INDEX(Υλικά!$E$3:$E$130,$F1299,1),0))</f>
        <v>43.86</v>
      </c>
      <c r="J1299" s="18">
        <f>IF($C1299&lt;&gt;"",$G1299*INDEX(ΣυνδΑθρ!$D$2:$D$96,$F1299,1)/INDEX(ΣυνδΑθρ!$J$2:$J$96,$F1299,1),IF($D1299&lt;&gt;"",$G1299*INDEX(Υλικά!$I$3:$I$130,$F1299,1)/INDEX(Υλικά!$E$3:$E$130,$F1299,1),0))</f>
        <v>3.6589999999999994</v>
      </c>
      <c r="K1299" s="16">
        <f>$H1299*Ref!$B$2</f>
        <v>70.88</v>
      </c>
      <c r="L1299" s="17">
        <f>$I1299*Ref!$B$3</f>
        <v>175.44</v>
      </c>
      <c r="M1299" s="18">
        <f>$J1299*Ref!$B$4</f>
        <v>32.930999999999997</v>
      </c>
      <c r="N1299" s="18">
        <f>IF($C1299&lt;&gt;"",0,IF($D1299&lt;&gt;"",$G1299*INDEX(Υλικά!$J$3:$J$130,$F1299,1)/INDEX(Υλικά!$E$3:$E$130,$F1299,1),0))</f>
        <v>0</v>
      </c>
      <c r="O1299" s="19">
        <f t="shared" si="21"/>
        <v>279.25099999999998</v>
      </c>
      <c r="P1299" s="3"/>
    </row>
    <row r="1300" spans="1:16" x14ac:dyDescent="0.35">
      <c r="A1300" s="15">
        <v>44300</v>
      </c>
      <c r="B1300" s="7">
        <v>0.58333333333333337</v>
      </c>
      <c r="C1300" s="3" t="s">
        <v>166</v>
      </c>
      <c r="D1300" s="3"/>
      <c r="E1300" s="3" t="str">
        <f>IF(C1300&lt;&gt;"",INDEX(ΣυνδΑθρ!$I$2:$I$96,MATCH(C1300,ΣυνδΑθρ!$A$2:$A$100,0),1),IF(D1300&lt;&gt;"",INDEX(Υλικά!$D$3:$D$140,MATCH(D1300,Υλικά!$B$3:$B$140,0),1),""))</f>
        <v>gr</v>
      </c>
      <c r="F1300" s="10">
        <f>IF(C1300&lt;&gt;"",MATCH($C1300,ΣυνδΑθρ!$A$2:$A$100,0),IF(D1300&lt;&gt;"",MATCH($D1300,Υλικά!$B$3:$B$130,0),0))</f>
        <v>19</v>
      </c>
      <c r="G1300" s="3">
        <v>40</v>
      </c>
      <c r="H1300" s="16">
        <f>IF($C1300&lt;&gt;"",$G1300*INDEX(ΣυνδΑθρ!$B$2:$B$96,$F1300,1)/INDEX(ΣυνδΑθρ!$J$2:$J$96,$F1300,1),IF($D1300&lt;&gt;"",$G1300*INDEX(Υλικά!$G$3:$G$130,$F1300,1)/INDEX(Υλικά!$E$3:$E$130,$F1300,1),0))</f>
        <v>2.922857142857143</v>
      </c>
      <c r="I1300" s="17">
        <f>IF($C1300&lt;&gt;"",$G1300*INDEX(ΣυνδΑθρ!$C$2:$C$100,$F1300,1)/INDEX(ΣυνδΑθρ!$J$2:$J$96,$F1300,1),IF($D1300&lt;&gt;"",$G1300*INDEX(Υλικά!$H$3:$H$130,$F1300,1)/INDEX(Υλικά!$E$3:$E$130,$F1300,1),0))</f>
        <v>18.599999999999998</v>
      </c>
      <c r="J1300" s="18">
        <f>IF($C1300&lt;&gt;"",$G1300*INDEX(ΣυνδΑθρ!$D$2:$D$96,$F1300,1)/INDEX(ΣυνδΑθρ!$J$2:$J$96,$F1300,1),IF($D1300&lt;&gt;"",$G1300*INDEX(Υλικά!$I$3:$I$130,$F1300,1)/INDEX(Υλικά!$E$3:$E$130,$F1300,1),0))</f>
        <v>0.33428571428571435</v>
      </c>
      <c r="K1300" s="16">
        <f>$H1300*Ref!$B$2</f>
        <v>11.691428571428572</v>
      </c>
      <c r="L1300" s="17">
        <f>$I1300*Ref!$B$3</f>
        <v>74.399999999999991</v>
      </c>
      <c r="M1300" s="18">
        <f>$J1300*Ref!$B$4</f>
        <v>3.0085714285714293</v>
      </c>
      <c r="N1300" s="18">
        <f>IF($C1300&lt;&gt;"",0,IF($D1300&lt;&gt;"",$G1300*INDEX(Υλικά!$J$3:$J$130,$F1300,1)/INDEX(Υλικά!$E$3:$E$130,$F1300,1),0))</f>
        <v>0</v>
      </c>
      <c r="O1300" s="19">
        <f t="shared" si="21"/>
        <v>89.1</v>
      </c>
      <c r="P1300" s="3"/>
    </row>
    <row r="1301" spans="1:16" x14ac:dyDescent="0.35">
      <c r="A1301" s="15">
        <v>44300</v>
      </c>
      <c r="B1301" s="7">
        <v>0.58333333333333337</v>
      </c>
      <c r="C1301" s="3"/>
      <c r="D1301" s="3" t="s">
        <v>27</v>
      </c>
      <c r="E1301" s="3" t="str">
        <f>IF(C1301&lt;&gt;"",INDEX(ΣυνδΑθρ!$I$2:$I$96,MATCH(C1301,ΣυνδΑθρ!$A$2:$A$100,0),1),IF(D1301&lt;&gt;"",INDEX(Υλικά!$D$3:$D$140,MATCH(D1301,Υλικά!$B$3:$B$140,0),1),""))</f>
        <v>gr</v>
      </c>
      <c r="F1301" s="10">
        <f>IF(C1301&lt;&gt;"",MATCH($C1301,ΣυνδΑθρ!$A$2:$A$100,0),IF(D1301&lt;&gt;"",MATCH($D1301,Υλικά!$B$3:$B$130,0),0))</f>
        <v>2</v>
      </c>
      <c r="G1301" s="3">
        <v>40</v>
      </c>
      <c r="H1301" s="16">
        <f>IF($C1301&lt;&gt;"",$G1301*INDEX(ΣυνδΑθρ!$B$2:$B$96,$F1301,1)/INDEX(ΣυνδΑθρ!$J$2:$J$96,$F1301,1),IF($D1301&lt;&gt;"",$G1301*INDEX(Υλικά!$G$3:$G$130,$F1301,1)/INDEX(Υλικά!$E$3:$E$130,$F1301,1),0))</f>
        <v>0.44</v>
      </c>
      <c r="I1301" s="17">
        <f>IF($C1301&lt;&gt;"",$G1301*INDEX(ΣυνδΑθρ!$C$2:$C$100,$F1301,1)/INDEX(ΣυνδΑθρ!$J$2:$J$96,$F1301,1),IF($D1301&lt;&gt;"",$G1301*INDEX(Υλικά!$H$3:$H$130,$F1301,1)/INDEX(Υλικά!$E$3:$E$130,$F1301,1),0))</f>
        <v>3.72</v>
      </c>
      <c r="J1301" s="18">
        <f>IF($C1301&lt;&gt;"",$G1301*INDEX(ΣυνδΑθρ!$D$2:$D$96,$F1301,1)/INDEX(ΣυνδΑθρ!$J$2:$J$96,$F1301,1),IF($D1301&lt;&gt;"",$G1301*INDEX(Υλικά!$I$3:$I$130,$F1301,1)/INDEX(Υλικά!$E$3:$E$130,$F1301,1),0))</f>
        <v>0.04</v>
      </c>
      <c r="K1301" s="16">
        <f>$H1301*Ref!$B$2</f>
        <v>1.76</v>
      </c>
      <c r="L1301" s="17">
        <f>$I1301*Ref!$B$3</f>
        <v>14.88</v>
      </c>
      <c r="M1301" s="18">
        <f>$J1301*Ref!$B$4</f>
        <v>0.36</v>
      </c>
      <c r="N1301" s="18">
        <f>IF($C1301&lt;&gt;"",0,IF($D1301&lt;&gt;"",$G1301*INDEX(Υλικά!$J$3:$J$130,$F1301,1)/INDEX(Υλικά!$E$3:$E$130,$F1301,1),0))</f>
        <v>0</v>
      </c>
      <c r="O1301" s="19">
        <f t="shared" si="21"/>
        <v>17</v>
      </c>
      <c r="P1301" s="3"/>
    </row>
    <row r="1302" spans="1:16" x14ac:dyDescent="0.35">
      <c r="A1302" s="15">
        <v>44300</v>
      </c>
      <c r="B1302" s="7">
        <v>0.83333333333333337</v>
      </c>
      <c r="C1302" s="3"/>
      <c r="D1302" s="3" t="s">
        <v>63</v>
      </c>
      <c r="E1302" s="3" t="str">
        <f>IF(C1302&lt;&gt;"",INDEX(ΣυνδΑθρ!$I$2:$I$96,MATCH(C1302,ΣυνδΑθρ!$A$2:$A$100,0),1),IF(D1302&lt;&gt;"",INDEX(Υλικά!$D$3:$D$140,MATCH(D1302,Υλικά!$B$3:$B$140,0),1),""))</f>
        <v>pc</v>
      </c>
      <c r="F1302" s="10">
        <f>IF(C1302&lt;&gt;"",MATCH($C1302,ΣυνδΑθρ!$A$2:$A$100,0),IF(D1302&lt;&gt;"",MATCH($D1302,Υλικά!$B$3:$B$130,0),0))</f>
        <v>23</v>
      </c>
      <c r="G1302" s="3">
        <v>1</v>
      </c>
      <c r="H1302" s="16">
        <f>IF($C1302&lt;&gt;"",$G1302*INDEX(ΣυνδΑθρ!$B$2:$B$96,$F1302,1)/INDEX(ΣυνδΑθρ!$J$2:$J$96,$F1302,1),IF($D1302&lt;&gt;"",$G1302*INDEX(Υλικά!$G$3:$G$130,$F1302,1)/INDEX(Υλικά!$E$3:$E$130,$F1302,1),0))</f>
        <v>47</v>
      </c>
      <c r="I1302" s="17">
        <f>IF($C1302&lt;&gt;"",$G1302*INDEX(ΣυνδΑθρ!$C$2:$C$100,$F1302,1)/INDEX(ΣυνδΑθρ!$J$2:$J$96,$F1302,1),IF($D1302&lt;&gt;"",$G1302*INDEX(Υλικά!$H$3:$H$130,$F1302,1)/INDEX(Υλικά!$E$3:$E$130,$F1302,1),0))</f>
        <v>0</v>
      </c>
      <c r="J1302" s="18">
        <f>IF($C1302&lt;&gt;"",$G1302*INDEX(ΣυνδΑθρ!$D$2:$D$96,$F1302,1)/INDEX(ΣυνδΑθρ!$J$2:$J$96,$F1302,1),IF($D1302&lt;&gt;"",$G1302*INDEX(Υλικά!$I$3:$I$130,$F1302,1)/INDEX(Υλικά!$E$3:$E$130,$F1302,1),0))</f>
        <v>1.2</v>
      </c>
      <c r="K1302" s="16">
        <f>$H1302*Ref!$B$2</f>
        <v>188</v>
      </c>
      <c r="L1302" s="17">
        <f>$I1302*Ref!$B$3</f>
        <v>0</v>
      </c>
      <c r="M1302" s="18">
        <f>$J1302*Ref!$B$4</f>
        <v>10.799999999999999</v>
      </c>
      <c r="N1302" s="18">
        <f>IF($C1302&lt;&gt;"",0,IF($D1302&lt;&gt;"",$G1302*INDEX(Υλικά!$J$3:$J$130,$F1302,1)/INDEX(Υλικά!$E$3:$E$130,$F1302,1),0))</f>
        <v>0</v>
      </c>
      <c r="O1302" s="19">
        <f t="shared" si="21"/>
        <v>198.8</v>
      </c>
      <c r="P1302" s="3"/>
    </row>
    <row r="1303" spans="1:16" x14ac:dyDescent="0.35">
      <c r="A1303" s="15">
        <v>44300</v>
      </c>
      <c r="B1303" s="7">
        <v>0.83333333333333337</v>
      </c>
      <c r="C1303" s="3"/>
      <c r="D1303" s="3" t="s">
        <v>8</v>
      </c>
      <c r="E1303" s="3" t="str">
        <f>IF(C1303&lt;&gt;"",INDEX(ΣυνδΑθρ!$I$2:$I$96,MATCH(C1303,ΣυνδΑθρ!$A$2:$A$100,0),1),IF(D1303&lt;&gt;"",INDEX(Υλικά!$D$3:$D$140,MATCH(D1303,Υλικά!$B$3:$B$140,0),1),""))</f>
        <v>gr</v>
      </c>
      <c r="F1303" s="10">
        <f>IF(C1303&lt;&gt;"",MATCH($C1303,ΣυνδΑθρ!$A$2:$A$100,0),IF(D1303&lt;&gt;"",MATCH($D1303,Υλικά!$B$3:$B$130,0),0))</f>
        <v>3</v>
      </c>
      <c r="G1303" s="3">
        <v>10</v>
      </c>
      <c r="H1303" s="16">
        <f>IF($C1303&lt;&gt;"",$G1303*INDEX(ΣυνδΑθρ!$B$2:$B$96,$F1303,1)/INDEX(ΣυνδΑθρ!$J$2:$J$96,$F1303,1),IF($D1303&lt;&gt;"",$G1303*INDEX(Υλικά!$G$3:$G$130,$F1303,1)/INDEX(Υλικά!$E$3:$E$130,$F1303,1),0))</f>
        <v>0</v>
      </c>
      <c r="I1303" s="17">
        <f>IF($C1303&lt;&gt;"",$G1303*INDEX(ΣυνδΑθρ!$C$2:$C$100,$F1303,1)/INDEX(ΣυνδΑθρ!$J$2:$J$96,$F1303,1),IF($D1303&lt;&gt;"",$G1303*INDEX(Υλικά!$H$3:$H$130,$F1303,1)/INDEX(Υλικά!$E$3:$E$130,$F1303,1),0))</f>
        <v>0</v>
      </c>
      <c r="J1303" s="18">
        <f>IF($C1303&lt;&gt;"",$G1303*INDEX(ΣυνδΑθρ!$D$2:$D$96,$F1303,1)/INDEX(ΣυνδΑθρ!$J$2:$J$96,$F1303,1),IF($D1303&lt;&gt;"",$G1303*INDEX(Υλικά!$I$3:$I$130,$F1303,1)/INDEX(Υλικά!$E$3:$E$130,$F1303,1),0))</f>
        <v>9.33</v>
      </c>
      <c r="K1303" s="16">
        <f>$H1303*Ref!$B$2</f>
        <v>0</v>
      </c>
      <c r="L1303" s="17">
        <f>$I1303*Ref!$B$3</f>
        <v>0</v>
      </c>
      <c r="M1303" s="18">
        <f>$J1303*Ref!$B$4</f>
        <v>83.97</v>
      </c>
      <c r="N1303" s="18">
        <f>IF($C1303&lt;&gt;"",0,IF($D1303&lt;&gt;"",$G1303*INDEX(Υλικά!$J$3:$J$130,$F1303,1)/INDEX(Υλικά!$E$3:$E$130,$F1303,1),0))</f>
        <v>0</v>
      </c>
      <c r="O1303" s="19">
        <f t="shared" si="21"/>
        <v>83.97</v>
      </c>
      <c r="P1303" s="3"/>
    </row>
    <row r="1304" spans="1:16" x14ac:dyDescent="0.35">
      <c r="A1304" s="15">
        <v>44300</v>
      </c>
      <c r="B1304" s="7">
        <v>0.83333333333333337</v>
      </c>
      <c r="C1304" s="3" t="s">
        <v>215</v>
      </c>
      <c r="D1304" s="3"/>
      <c r="E1304" s="3" t="str">
        <f>IF(C1304&lt;&gt;"",INDEX(ΣυνδΑθρ!$I$2:$I$96,MATCH(C1304,ΣυνδΑθρ!$A$2:$A$100,0),1),IF(D1304&lt;&gt;"",INDEX(Υλικά!$D$3:$D$140,MATCH(D1304,Υλικά!$B$3:$B$140,0),1),""))</f>
        <v>gr</v>
      </c>
      <c r="F1304" s="10">
        <f>IF(C1304&lt;&gt;"",MATCH($C1304,ΣυνδΑθρ!$A$2:$A$100,0),IF(D1304&lt;&gt;"",MATCH($D1304,Υλικά!$B$3:$B$130,0),0))</f>
        <v>35</v>
      </c>
      <c r="G1304" s="3">
        <v>300</v>
      </c>
      <c r="H1304" s="16">
        <f>IF($C1304&lt;&gt;"",$G1304*INDEX(ΣυνδΑθρ!$B$2:$B$96,$F1304,1)/INDEX(ΣυνδΑθρ!$J$2:$J$96,$F1304,1),IF($D1304&lt;&gt;"",$G1304*INDEX(Υλικά!$G$3:$G$130,$F1304,1)/INDEX(Υλικά!$E$3:$E$130,$F1304,1),0))</f>
        <v>17.72</v>
      </c>
      <c r="I1304" s="17">
        <f>IF($C1304&lt;&gt;"",$G1304*INDEX(ΣυνδΑθρ!$C$2:$C$100,$F1304,1)/INDEX(ΣυνδΑθρ!$J$2:$J$96,$F1304,1),IF($D1304&lt;&gt;"",$G1304*INDEX(Υλικά!$H$3:$H$130,$F1304,1)/INDEX(Υλικά!$E$3:$E$130,$F1304,1),0))</f>
        <v>43.86</v>
      </c>
      <c r="J1304" s="18">
        <f>IF($C1304&lt;&gt;"",$G1304*INDEX(ΣυνδΑθρ!$D$2:$D$96,$F1304,1)/INDEX(ΣυνδΑθρ!$J$2:$J$96,$F1304,1),IF($D1304&lt;&gt;"",$G1304*INDEX(Υλικά!$I$3:$I$130,$F1304,1)/INDEX(Υλικά!$E$3:$E$130,$F1304,1),0))</f>
        <v>3.6589999999999994</v>
      </c>
      <c r="K1304" s="16">
        <f>$H1304*Ref!$B$2</f>
        <v>70.88</v>
      </c>
      <c r="L1304" s="17">
        <f>$I1304*Ref!$B$3</f>
        <v>175.44</v>
      </c>
      <c r="M1304" s="18">
        <f>$J1304*Ref!$B$4</f>
        <v>32.930999999999997</v>
      </c>
      <c r="N1304" s="18">
        <f>IF($C1304&lt;&gt;"",0,IF($D1304&lt;&gt;"",$G1304*INDEX(Υλικά!$J$3:$J$130,$F1304,1)/INDEX(Υλικά!$E$3:$E$130,$F1304,1),0))</f>
        <v>0</v>
      </c>
      <c r="O1304" s="19">
        <f t="shared" si="21"/>
        <v>279.25099999999998</v>
      </c>
      <c r="P1304" s="3"/>
    </row>
    <row r="1305" spans="1:16" x14ac:dyDescent="0.35">
      <c r="A1305" s="15">
        <v>44300</v>
      </c>
      <c r="B1305" s="7">
        <v>0.83333333333333337</v>
      </c>
      <c r="C1305" s="3"/>
      <c r="D1305" s="3" t="s">
        <v>27</v>
      </c>
      <c r="E1305" s="3" t="str">
        <f>IF(C1305&lt;&gt;"",INDEX(ΣυνδΑθρ!$I$2:$I$96,MATCH(C1305,ΣυνδΑθρ!$A$2:$A$100,0),1),IF(D1305&lt;&gt;"",INDEX(Υλικά!$D$3:$D$140,MATCH(D1305,Υλικά!$B$3:$B$140,0),1),""))</f>
        <v>gr</v>
      </c>
      <c r="F1305" s="10">
        <f>IF(C1305&lt;&gt;"",MATCH($C1305,ΣυνδΑθρ!$A$2:$A$100,0),IF(D1305&lt;&gt;"",MATCH($D1305,Υλικά!$B$3:$B$130,0),0))</f>
        <v>2</v>
      </c>
      <c r="G1305" s="3">
        <v>50</v>
      </c>
      <c r="H1305" s="16">
        <f>IF($C1305&lt;&gt;"",$G1305*INDEX(ΣυνδΑθρ!$B$2:$B$96,$F1305,1)/INDEX(ΣυνδΑθρ!$J$2:$J$96,$F1305,1),IF($D1305&lt;&gt;"",$G1305*INDEX(Υλικά!$G$3:$G$130,$F1305,1)/INDEX(Υλικά!$E$3:$E$130,$F1305,1),0))</f>
        <v>0.55000000000000004</v>
      </c>
      <c r="I1305" s="17">
        <f>IF($C1305&lt;&gt;"",$G1305*INDEX(ΣυνδΑθρ!$C$2:$C$100,$F1305,1)/INDEX(ΣυνδΑθρ!$J$2:$J$96,$F1305,1),IF($D1305&lt;&gt;"",$G1305*INDEX(Υλικά!$H$3:$H$130,$F1305,1)/INDEX(Υλικά!$E$3:$E$130,$F1305,1),0))</f>
        <v>4.6500000000000004</v>
      </c>
      <c r="J1305" s="18">
        <f>IF($C1305&lt;&gt;"",$G1305*INDEX(ΣυνδΑθρ!$D$2:$D$96,$F1305,1)/INDEX(ΣυνδΑθρ!$J$2:$J$96,$F1305,1),IF($D1305&lt;&gt;"",$G1305*INDEX(Υλικά!$I$3:$I$130,$F1305,1)/INDEX(Υλικά!$E$3:$E$130,$F1305,1),0))</f>
        <v>0.05</v>
      </c>
      <c r="K1305" s="16">
        <f>$H1305*Ref!$B$2</f>
        <v>2.2000000000000002</v>
      </c>
      <c r="L1305" s="17">
        <f>$I1305*Ref!$B$3</f>
        <v>18.600000000000001</v>
      </c>
      <c r="M1305" s="18">
        <f>$J1305*Ref!$B$4</f>
        <v>0.45</v>
      </c>
      <c r="N1305" s="18">
        <f>IF($C1305&lt;&gt;"",0,IF($D1305&lt;&gt;"",$G1305*INDEX(Υλικά!$J$3:$J$130,$F1305,1)/INDEX(Υλικά!$E$3:$E$130,$F1305,1),0))</f>
        <v>0</v>
      </c>
      <c r="O1305" s="19">
        <f t="shared" si="21"/>
        <v>21.25</v>
      </c>
      <c r="P1305" s="3"/>
    </row>
    <row r="1306" spans="1:16" x14ac:dyDescent="0.35">
      <c r="A1306" s="15">
        <v>44300</v>
      </c>
      <c r="B1306" s="7">
        <v>0.91666666666666663</v>
      </c>
      <c r="C1306" s="3"/>
      <c r="D1306" s="3" t="s">
        <v>133</v>
      </c>
      <c r="E1306" s="3" t="str">
        <f>IF(C1306&lt;&gt;"",INDEX(ΣυνδΑθρ!$I$2:$I$96,MATCH(C1306,ΣυνδΑθρ!$A$2:$A$100,0),1),IF(D1306&lt;&gt;"",INDEX(Υλικά!$D$3:$D$140,MATCH(D1306,Υλικά!$B$3:$B$140,0),1),""))</f>
        <v>gr</v>
      </c>
      <c r="F1306" s="10">
        <f>IF(C1306&lt;&gt;"",MATCH($C1306,ΣυνδΑθρ!$A$2:$A$100,0),IF(D1306&lt;&gt;"",MATCH($D1306,Υλικά!$B$3:$B$130,0),0))</f>
        <v>52</v>
      </c>
      <c r="G1306" s="3">
        <v>25</v>
      </c>
      <c r="H1306" s="16">
        <f>IF($C1306&lt;&gt;"",$G1306*INDEX(ΣυνδΑθρ!$B$2:$B$96,$F1306,1)/INDEX(ΣυνδΑθρ!$J$2:$J$96,$F1306,1),IF($D1306&lt;&gt;"",$G1306*INDEX(Υλικά!$G$3:$G$130,$F1306,1)/INDEX(Υλικά!$E$3:$E$130,$F1306,1),0))</f>
        <v>1.1000000000000001</v>
      </c>
      <c r="I1306" s="17">
        <f>IF($C1306&lt;&gt;"",$G1306*INDEX(ΣυνδΑθρ!$C$2:$C$100,$F1306,1)/INDEX(ΣυνδΑθρ!$J$2:$J$96,$F1306,1),IF($D1306&lt;&gt;"",$G1306*INDEX(Υλικά!$H$3:$H$130,$F1306,1)/INDEX(Υλικά!$E$3:$E$130,$F1306,1),0))</f>
        <v>13.625</v>
      </c>
      <c r="J1306" s="18">
        <f>IF($C1306&lt;&gt;"",$G1306*INDEX(ΣυνδΑθρ!$D$2:$D$96,$F1306,1)/INDEX(ΣυνδΑθρ!$J$2:$J$96,$F1306,1),IF($D1306&lt;&gt;"",$G1306*INDEX(Υλικά!$I$3:$I$130,$F1306,1)/INDEX(Υλικά!$E$3:$E$130,$F1306,1),0))</f>
        <v>7.625</v>
      </c>
      <c r="K1306" s="16">
        <f>$H1306*Ref!$B$2</f>
        <v>4.4000000000000004</v>
      </c>
      <c r="L1306" s="17">
        <f>$I1306*Ref!$B$3</f>
        <v>54.5</v>
      </c>
      <c r="M1306" s="18">
        <f>$J1306*Ref!$B$4</f>
        <v>68.625</v>
      </c>
      <c r="N1306" s="18">
        <f>IF($C1306&lt;&gt;"",0,IF($D1306&lt;&gt;"",$G1306*INDEX(Υλικά!$J$3:$J$130,$F1306,1)/INDEX(Υλικά!$E$3:$E$130,$F1306,1),0))</f>
        <v>0</v>
      </c>
      <c r="O1306" s="19">
        <f t="shared" si="21"/>
        <v>127.52500000000001</v>
      </c>
      <c r="P1306" s="3"/>
    </row>
    <row r="1307" spans="1:16" x14ac:dyDescent="0.35">
      <c r="A1307" s="15">
        <v>44300</v>
      </c>
      <c r="B1307" s="7">
        <v>0.97916666666666663</v>
      </c>
      <c r="C1307" s="3"/>
      <c r="D1307" s="3" t="s">
        <v>187</v>
      </c>
      <c r="E1307" s="3" t="str">
        <f>IF(C1307&lt;&gt;"",INDEX(ΣυνδΑθρ!$I$2:$I$96,MATCH(C1307,ΣυνδΑθρ!$A$2:$A$100,0),1),IF(D1307&lt;&gt;"",INDEX(Υλικά!$D$3:$D$140,MATCH(D1307,Υλικά!$B$3:$B$140,0),1),""))</f>
        <v>gr</v>
      </c>
      <c r="F1307" s="10">
        <f>IF(C1307&lt;&gt;"",MATCH($C1307,ΣυνδΑθρ!$A$2:$A$100,0),IF(D1307&lt;&gt;"",MATCH($D1307,Υλικά!$B$3:$B$130,0),0))</f>
        <v>84</v>
      </c>
      <c r="G1307" s="3">
        <v>180</v>
      </c>
      <c r="H1307" s="16">
        <f>IF($C1307&lt;&gt;"",$G1307*INDEX(ΣυνδΑθρ!$B$2:$B$96,$F1307,1)/INDEX(ΣυνδΑθρ!$J$2:$J$96,$F1307,1),IF($D1307&lt;&gt;"",$G1307*INDEX(Υλικά!$G$3:$G$130,$F1307,1)/INDEX(Υλικά!$E$3:$E$130,$F1307,1),0))</f>
        <v>1.2599999999999998</v>
      </c>
      <c r="I1307" s="17">
        <f>IF($C1307&lt;&gt;"",$G1307*INDEX(ΣυνδΑθρ!$C$2:$C$100,$F1307,1)/INDEX(ΣυνδΑθρ!$J$2:$J$96,$F1307,1),IF($D1307&lt;&gt;"",$G1307*INDEX(Υλικά!$H$3:$H$130,$F1307,1)/INDEX(Υλικά!$E$3:$E$130,$F1307,1),0))</f>
        <v>21.6</v>
      </c>
      <c r="J1307" s="18">
        <f>IF($C1307&lt;&gt;"",$G1307*INDEX(ΣυνδΑθρ!$D$2:$D$96,$F1307,1)/INDEX(ΣυνδΑθρ!$J$2:$J$96,$F1307,1),IF($D1307&lt;&gt;"",$G1307*INDEX(Υλικά!$I$3:$I$130,$F1307,1)/INDEX(Υλικά!$E$3:$E$130,$F1307,1),0))</f>
        <v>0.36</v>
      </c>
      <c r="K1307" s="16">
        <f>$H1307*Ref!$B$2</f>
        <v>5.0399999999999991</v>
      </c>
      <c r="L1307" s="17">
        <f>$I1307*Ref!$B$3</f>
        <v>86.4</v>
      </c>
      <c r="M1307" s="18">
        <f>$J1307*Ref!$B$4</f>
        <v>3.2399999999999998</v>
      </c>
      <c r="N1307" s="18">
        <f>IF($C1307&lt;&gt;"",0,IF($D1307&lt;&gt;"",$G1307*INDEX(Υλικά!$J$3:$J$130,$F1307,1)/INDEX(Υλικά!$E$3:$E$130,$F1307,1),0))</f>
        <v>0</v>
      </c>
      <c r="O1307" s="19">
        <f t="shared" si="21"/>
        <v>94.679999999999993</v>
      </c>
      <c r="P1307" s="3"/>
    </row>
    <row r="1308" spans="1:16" x14ac:dyDescent="0.35">
      <c r="A1308" s="15">
        <v>44301</v>
      </c>
      <c r="B1308" s="7">
        <v>0.34375</v>
      </c>
      <c r="C1308" s="3"/>
      <c r="D1308" s="3" t="s">
        <v>58</v>
      </c>
      <c r="E1308" s="3" t="str">
        <f>IF(C1308&lt;&gt;"",INDEX(ΣυνδΑθρ!$I$2:$I$96,MATCH(C1308,ΣυνδΑθρ!$A$2:$A$100,0),1),IF(D1308&lt;&gt;"",INDEX(Υλικά!$D$3:$D$140,MATCH(D1308,Υλικά!$B$3:$B$140,0),1),""))</f>
        <v>gr</v>
      </c>
      <c r="F1308" s="10">
        <f>IF(C1308&lt;&gt;"",MATCH($C1308,ΣυνδΑθρ!$A$2:$A$100,0),IF(D1308&lt;&gt;"",MATCH($D1308,Υλικά!$B$3:$B$130,0),0))</f>
        <v>12</v>
      </c>
      <c r="G1308" s="3">
        <v>200</v>
      </c>
      <c r="H1308" s="16">
        <f>IF($C1308&lt;&gt;"",$G1308*INDEX(ΣυνδΑθρ!$B$2:$B$96,$F1308,1)/INDEX(ΣυνδΑθρ!$J$2:$J$96,$F1308,1),IF($D1308&lt;&gt;"",$G1308*INDEX(Υλικά!$G$3:$G$130,$F1308,1)/INDEX(Υλικά!$E$3:$E$130,$F1308,1),0))</f>
        <v>6.6</v>
      </c>
      <c r="I1308" s="17">
        <f>IF($C1308&lt;&gt;"",$G1308*INDEX(ΣυνδΑθρ!$C$2:$C$100,$F1308,1)/INDEX(ΣυνδΑθρ!$J$2:$J$96,$F1308,1),IF($D1308&lt;&gt;"",$G1308*INDEX(Υλικά!$H$3:$H$130,$F1308,1)/INDEX(Υλικά!$E$3:$E$130,$F1308,1),0))</f>
        <v>9.4</v>
      </c>
      <c r="J1308" s="18">
        <f>IF($C1308&lt;&gt;"",$G1308*INDEX(ΣυνδΑθρ!$D$2:$D$96,$F1308,1)/INDEX(ΣυνδΑθρ!$J$2:$J$96,$F1308,1),IF($D1308&lt;&gt;"",$G1308*INDEX(Υλικά!$I$3:$I$130,$F1308,1)/INDEX(Υλικά!$E$3:$E$130,$F1308,1),0))</f>
        <v>3</v>
      </c>
      <c r="K1308" s="16">
        <f>$H1308*Ref!$B$2</f>
        <v>26.4</v>
      </c>
      <c r="L1308" s="17">
        <f>$I1308*Ref!$B$3</f>
        <v>37.6</v>
      </c>
      <c r="M1308" s="18">
        <f>$J1308*Ref!$B$4</f>
        <v>27</v>
      </c>
      <c r="N1308" s="18">
        <f>IF($C1308&lt;&gt;"",0,IF($D1308&lt;&gt;"",$G1308*INDEX(Υλικά!$J$3:$J$130,$F1308,1)/INDEX(Υλικά!$E$3:$E$130,$F1308,1),0))</f>
        <v>0</v>
      </c>
      <c r="O1308" s="19">
        <f t="shared" si="21"/>
        <v>91</v>
      </c>
      <c r="P1308" s="3"/>
    </row>
    <row r="1309" spans="1:16" x14ac:dyDescent="0.35">
      <c r="A1309" s="15">
        <v>44301</v>
      </c>
      <c r="B1309" s="7">
        <v>0.34375</v>
      </c>
      <c r="C1309" s="3"/>
      <c r="D1309" s="3" t="s">
        <v>229</v>
      </c>
      <c r="E1309" s="3" t="str">
        <f>IF(C1309&lt;&gt;"",INDEX(ΣυνδΑθρ!$I$2:$I$96,MATCH(C1309,ΣυνδΑθρ!$A$2:$A$100,0),1),IF(D1309&lt;&gt;"",INDEX(Υλικά!$D$3:$D$140,MATCH(D1309,Υλικά!$B$3:$B$140,0),1),""))</f>
        <v>gr</v>
      </c>
      <c r="F1309" s="10">
        <f>IF(C1309&lt;&gt;"",MATCH($C1309,ΣυνδΑθρ!$A$2:$A$100,0),IF(D1309&lt;&gt;"",MATCH($D1309,Υλικά!$B$3:$B$130,0),0))</f>
        <v>104</v>
      </c>
      <c r="G1309" s="3">
        <v>75</v>
      </c>
      <c r="H1309" s="16">
        <f>IF($C1309&lt;&gt;"",$G1309*INDEX(ΣυνδΑθρ!$B$2:$B$96,$F1309,1)/INDEX(ΣυνδΑθρ!$J$2:$J$96,$F1309,1),IF($D1309&lt;&gt;"",$G1309*INDEX(Υλικά!$G$3:$G$130,$F1309,1)/INDEX(Υλικά!$E$3:$E$130,$F1309,1),0))</f>
        <v>15.75</v>
      </c>
      <c r="I1309" s="17">
        <f>IF($C1309&lt;&gt;"",$G1309*INDEX(ΣυνδΑθρ!$C$2:$C$100,$F1309,1)/INDEX(ΣυνδΑθρ!$J$2:$J$96,$F1309,1),IF($D1309&lt;&gt;"",$G1309*INDEX(Υλικά!$H$3:$H$130,$F1309,1)/INDEX(Υλικά!$E$3:$E$130,$F1309,1),0))</f>
        <v>0.75</v>
      </c>
      <c r="J1309" s="18">
        <f>IF($C1309&lt;&gt;"",$G1309*INDEX(ΣυνδΑθρ!$D$2:$D$96,$F1309,1)/INDEX(ΣυνδΑθρ!$J$2:$J$96,$F1309,1),IF($D1309&lt;&gt;"",$G1309*INDEX(Υλικά!$I$3:$I$130,$F1309,1)/INDEX(Υλικά!$E$3:$E$130,$F1309,1),0))</f>
        <v>1.5</v>
      </c>
      <c r="K1309" s="16">
        <f>$H1309*Ref!$B$2</f>
        <v>63</v>
      </c>
      <c r="L1309" s="17">
        <f>$I1309*Ref!$B$3</f>
        <v>3</v>
      </c>
      <c r="M1309" s="18">
        <f>$J1309*Ref!$B$4</f>
        <v>13.5</v>
      </c>
      <c r="N1309" s="18">
        <f>IF($C1309&lt;&gt;"",0,IF($D1309&lt;&gt;"",$G1309*INDEX(Υλικά!$J$3:$J$130,$F1309,1)/INDEX(Υλικά!$E$3:$E$130,$F1309,1),0))</f>
        <v>0</v>
      </c>
      <c r="O1309" s="19">
        <f t="shared" si="21"/>
        <v>79.5</v>
      </c>
      <c r="P1309" s="3"/>
    </row>
    <row r="1310" spans="1:16" x14ac:dyDescent="0.35">
      <c r="A1310" s="15">
        <v>44301</v>
      </c>
      <c r="B1310" s="7">
        <v>0.34375</v>
      </c>
      <c r="C1310" s="3" t="s">
        <v>166</v>
      </c>
      <c r="D1310" s="3"/>
      <c r="E1310" s="3" t="str">
        <f>IF(C1310&lt;&gt;"",INDEX(ΣυνδΑθρ!$I$2:$I$96,MATCH(C1310,ΣυνδΑθρ!$A$2:$A$100,0),1),IF(D1310&lt;&gt;"",INDEX(Υλικά!$D$3:$D$140,MATCH(D1310,Υλικά!$B$3:$B$140,0),1),""))</f>
        <v>gr</v>
      </c>
      <c r="F1310" s="10">
        <f>IF(C1310&lt;&gt;"",MATCH($C1310,ΣυνδΑθρ!$A$2:$A$100,0),IF(D1310&lt;&gt;"",MATCH($D1310,Υλικά!$B$3:$B$130,0),0))</f>
        <v>19</v>
      </c>
      <c r="G1310" s="3">
        <v>65</v>
      </c>
      <c r="H1310" s="16">
        <f>IF($C1310&lt;&gt;"",$G1310*INDEX(ΣυνδΑθρ!$B$2:$B$96,$F1310,1)/INDEX(ΣυνδΑθρ!$J$2:$J$96,$F1310,1),IF($D1310&lt;&gt;"",$G1310*INDEX(Υλικά!$G$3:$G$130,$F1310,1)/INDEX(Υλικά!$E$3:$E$130,$F1310,1),0))</f>
        <v>4.7496428571428568</v>
      </c>
      <c r="I1310" s="17">
        <f>IF($C1310&lt;&gt;"",$G1310*INDEX(ΣυνδΑθρ!$C$2:$C$100,$F1310,1)/INDEX(ΣυνδΑθρ!$J$2:$J$96,$F1310,1),IF($D1310&lt;&gt;"",$G1310*INDEX(Υλικά!$H$3:$H$130,$F1310,1)/INDEX(Υλικά!$E$3:$E$130,$F1310,1),0))</f>
        <v>30.224999999999994</v>
      </c>
      <c r="J1310" s="18">
        <f>IF($C1310&lt;&gt;"",$G1310*INDEX(ΣυνδΑθρ!$D$2:$D$96,$F1310,1)/INDEX(ΣυνδΑθρ!$J$2:$J$96,$F1310,1),IF($D1310&lt;&gt;"",$G1310*INDEX(Υλικά!$I$3:$I$130,$F1310,1)/INDEX(Υλικά!$E$3:$E$130,$F1310,1),0))</f>
        <v>0.54321428571428576</v>
      </c>
      <c r="K1310" s="16">
        <f>$H1310*Ref!$B$2</f>
        <v>18.998571428571427</v>
      </c>
      <c r="L1310" s="17">
        <f>$I1310*Ref!$B$3</f>
        <v>120.89999999999998</v>
      </c>
      <c r="M1310" s="18">
        <f>$J1310*Ref!$B$4</f>
        <v>4.888928571428572</v>
      </c>
      <c r="N1310" s="18">
        <f>IF($C1310&lt;&gt;"",0,IF($D1310&lt;&gt;"",$G1310*INDEX(Υλικά!$J$3:$J$130,$F1310,1)/INDEX(Υλικά!$E$3:$E$130,$F1310,1),0))</f>
        <v>0</v>
      </c>
      <c r="O1310" s="19">
        <f t="shared" si="21"/>
        <v>144.78749999999999</v>
      </c>
      <c r="P1310" s="3"/>
    </row>
    <row r="1311" spans="1:16" x14ac:dyDescent="0.35">
      <c r="A1311" s="15">
        <v>44301</v>
      </c>
      <c r="B1311" s="7">
        <v>0.5625</v>
      </c>
      <c r="C1311" s="3" t="s">
        <v>166</v>
      </c>
      <c r="D1311" s="3"/>
      <c r="E1311" s="3" t="str">
        <f>IF(C1311&lt;&gt;"",INDEX(ΣυνδΑθρ!$I$2:$I$96,MATCH(C1311,ΣυνδΑθρ!$A$2:$A$100,0),1),IF(D1311&lt;&gt;"",INDEX(Υλικά!$D$3:$D$140,MATCH(D1311,Υλικά!$B$3:$B$140,0),1),""))</f>
        <v>gr</v>
      </c>
      <c r="F1311" s="10">
        <f>IF(C1311&lt;&gt;"",MATCH($C1311,ΣυνδΑθρ!$A$2:$A$100,0),IF(D1311&lt;&gt;"",MATCH($D1311,Υλικά!$B$3:$B$130,0),0))</f>
        <v>19</v>
      </c>
      <c r="G1311" s="3">
        <v>50</v>
      </c>
      <c r="H1311" s="16">
        <f>IF($C1311&lt;&gt;"",$G1311*INDEX(ΣυνδΑθρ!$B$2:$B$96,$F1311,1)/INDEX(ΣυνδΑθρ!$J$2:$J$96,$F1311,1),IF($D1311&lt;&gt;"",$G1311*INDEX(Υλικά!$G$3:$G$130,$F1311,1)/INDEX(Υλικά!$E$3:$E$130,$F1311,1),0))</f>
        <v>3.6535714285714285</v>
      </c>
      <c r="I1311" s="17">
        <f>IF($C1311&lt;&gt;"",$G1311*INDEX(ΣυνδΑθρ!$C$2:$C$100,$F1311,1)/INDEX(ΣυνδΑθρ!$J$2:$J$96,$F1311,1),IF($D1311&lt;&gt;"",$G1311*INDEX(Υλικά!$H$3:$H$130,$F1311,1)/INDEX(Υλικά!$E$3:$E$130,$F1311,1),0))</f>
        <v>23.249999999999996</v>
      </c>
      <c r="J1311" s="18">
        <f>IF($C1311&lt;&gt;"",$G1311*INDEX(ΣυνδΑθρ!$D$2:$D$96,$F1311,1)/INDEX(ΣυνδΑθρ!$J$2:$J$96,$F1311,1),IF($D1311&lt;&gt;"",$G1311*INDEX(Υλικά!$I$3:$I$130,$F1311,1)/INDEX(Υλικά!$E$3:$E$130,$F1311,1),0))</f>
        <v>0.41785714285714293</v>
      </c>
      <c r="K1311" s="16">
        <f>$H1311*Ref!$B$2</f>
        <v>14.614285714285714</v>
      </c>
      <c r="L1311" s="17">
        <f>$I1311*Ref!$B$3</f>
        <v>92.999999999999986</v>
      </c>
      <c r="M1311" s="18">
        <f>$J1311*Ref!$B$4</f>
        <v>3.7607142857142861</v>
      </c>
      <c r="N1311" s="18">
        <f>IF($C1311&lt;&gt;"",0,IF($D1311&lt;&gt;"",$G1311*INDEX(Υλικά!$J$3:$J$130,$F1311,1)/INDEX(Υλικά!$E$3:$E$130,$F1311,1),0))</f>
        <v>0</v>
      </c>
      <c r="O1311" s="19">
        <f t="shared" si="21"/>
        <v>111.37499999999999</v>
      </c>
      <c r="P1311" s="3"/>
    </row>
    <row r="1312" spans="1:16" x14ac:dyDescent="0.35">
      <c r="A1312" s="15">
        <v>44301</v>
      </c>
      <c r="B1312" s="7">
        <v>0.5625</v>
      </c>
      <c r="C1312" s="3" t="s">
        <v>215</v>
      </c>
      <c r="D1312" s="3"/>
      <c r="E1312" s="3" t="str">
        <f>IF(C1312&lt;&gt;"",INDEX(ΣυνδΑθρ!$I$2:$I$96,MATCH(C1312,ΣυνδΑθρ!$A$2:$A$100,0),1),IF(D1312&lt;&gt;"",INDEX(Υλικά!$D$3:$D$140,MATCH(D1312,Υλικά!$B$3:$B$140,0),1),""))</f>
        <v>gr</v>
      </c>
      <c r="F1312" s="10">
        <f>IF(C1312&lt;&gt;"",MATCH($C1312,ΣυνδΑθρ!$A$2:$A$100,0),IF(D1312&lt;&gt;"",MATCH($D1312,Υλικά!$B$3:$B$130,0),0))</f>
        <v>35</v>
      </c>
      <c r="G1312" s="3">
        <v>300</v>
      </c>
      <c r="H1312" s="16">
        <f>IF($C1312&lt;&gt;"",$G1312*INDEX(ΣυνδΑθρ!$B$2:$B$96,$F1312,1)/INDEX(ΣυνδΑθρ!$J$2:$J$96,$F1312,1),IF($D1312&lt;&gt;"",$G1312*INDEX(Υλικά!$G$3:$G$130,$F1312,1)/INDEX(Υλικά!$E$3:$E$130,$F1312,1),0))</f>
        <v>17.72</v>
      </c>
      <c r="I1312" s="17">
        <f>IF($C1312&lt;&gt;"",$G1312*INDEX(ΣυνδΑθρ!$C$2:$C$100,$F1312,1)/INDEX(ΣυνδΑθρ!$J$2:$J$96,$F1312,1),IF($D1312&lt;&gt;"",$G1312*INDEX(Υλικά!$H$3:$H$130,$F1312,1)/INDEX(Υλικά!$E$3:$E$130,$F1312,1),0))</f>
        <v>43.86</v>
      </c>
      <c r="J1312" s="18">
        <f>IF($C1312&lt;&gt;"",$G1312*INDEX(ΣυνδΑθρ!$D$2:$D$96,$F1312,1)/INDEX(ΣυνδΑθρ!$J$2:$J$96,$F1312,1),IF($D1312&lt;&gt;"",$G1312*INDEX(Υλικά!$I$3:$I$130,$F1312,1)/INDEX(Υλικά!$E$3:$E$130,$F1312,1),0))</f>
        <v>3.6589999999999994</v>
      </c>
      <c r="K1312" s="16">
        <f>$H1312*Ref!$B$2</f>
        <v>70.88</v>
      </c>
      <c r="L1312" s="17">
        <f>$I1312*Ref!$B$3</f>
        <v>175.44</v>
      </c>
      <c r="M1312" s="18">
        <f>$J1312*Ref!$B$4</f>
        <v>32.930999999999997</v>
      </c>
      <c r="N1312" s="18">
        <f>IF($C1312&lt;&gt;"",0,IF($D1312&lt;&gt;"",$G1312*INDEX(Υλικά!$J$3:$J$130,$F1312,1)/INDEX(Υλικά!$E$3:$E$130,$F1312,1),0))</f>
        <v>0</v>
      </c>
      <c r="O1312" s="19">
        <f t="shared" si="21"/>
        <v>279.25099999999998</v>
      </c>
      <c r="P1312" s="3"/>
    </row>
    <row r="1313" spans="1:16" x14ac:dyDescent="0.35">
      <c r="A1313" s="15">
        <v>44301</v>
      </c>
      <c r="B1313" s="7">
        <v>0.5625</v>
      </c>
      <c r="C1313" s="3"/>
      <c r="D1313" s="3" t="s">
        <v>8</v>
      </c>
      <c r="E1313" s="3" t="str">
        <f>IF(C1313&lt;&gt;"",INDEX(ΣυνδΑθρ!$I$2:$I$96,MATCH(C1313,ΣυνδΑθρ!$A$2:$A$100,0),1),IF(D1313&lt;&gt;"",INDEX(Υλικά!$D$3:$D$140,MATCH(D1313,Υλικά!$B$3:$B$140,0),1),""))</f>
        <v>gr</v>
      </c>
      <c r="F1313" s="10">
        <f>IF(C1313&lt;&gt;"",MATCH($C1313,ΣυνδΑθρ!$A$2:$A$100,0),IF(D1313&lt;&gt;"",MATCH($D1313,Υλικά!$B$3:$B$130,0),0))</f>
        <v>3</v>
      </c>
      <c r="G1313" s="3">
        <v>10</v>
      </c>
      <c r="H1313" s="16">
        <f>IF($C1313&lt;&gt;"",$G1313*INDEX(ΣυνδΑθρ!$B$2:$B$96,$F1313,1)/INDEX(ΣυνδΑθρ!$J$2:$J$96,$F1313,1),IF($D1313&lt;&gt;"",$G1313*INDEX(Υλικά!$G$3:$G$130,$F1313,1)/INDEX(Υλικά!$E$3:$E$130,$F1313,1),0))</f>
        <v>0</v>
      </c>
      <c r="I1313" s="17">
        <f>IF($C1313&lt;&gt;"",$G1313*INDEX(ΣυνδΑθρ!$C$2:$C$100,$F1313,1)/INDEX(ΣυνδΑθρ!$J$2:$J$96,$F1313,1),IF($D1313&lt;&gt;"",$G1313*INDEX(Υλικά!$H$3:$H$130,$F1313,1)/INDEX(Υλικά!$E$3:$E$130,$F1313,1),0))</f>
        <v>0</v>
      </c>
      <c r="J1313" s="18">
        <f>IF($C1313&lt;&gt;"",$G1313*INDEX(ΣυνδΑθρ!$D$2:$D$96,$F1313,1)/INDEX(ΣυνδΑθρ!$J$2:$J$96,$F1313,1),IF($D1313&lt;&gt;"",$G1313*INDEX(Υλικά!$I$3:$I$130,$F1313,1)/INDEX(Υλικά!$E$3:$E$130,$F1313,1),0))</f>
        <v>9.33</v>
      </c>
      <c r="K1313" s="16">
        <f>$H1313*Ref!$B$2</f>
        <v>0</v>
      </c>
      <c r="L1313" s="17">
        <f>$I1313*Ref!$B$3</f>
        <v>0</v>
      </c>
      <c r="M1313" s="18">
        <f>$J1313*Ref!$B$4</f>
        <v>83.97</v>
      </c>
      <c r="N1313" s="18">
        <f>IF($C1313&lt;&gt;"",0,IF($D1313&lt;&gt;"",$G1313*INDEX(Υλικά!$J$3:$J$130,$F1313,1)/INDEX(Υλικά!$E$3:$E$130,$F1313,1),0))</f>
        <v>0</v>
      </c>
      <c r="O1313" s="19">
        <f t="shared" si="21"/>
        <v>83.97</v>
      </c>
      <c r="P1313" s="3"/>
    </row>
    <row r="1314" spans="1:16" x14ac:dyDescent="0.35">
      <c r="A1314" s="15">
        <v>44301</v>
      </c>
      <c r="B1314" s="7">
        <v>0.77083333333333337</v>
      </c>
      <c r="C1314" s="3" t="s">
        <v>166</v>
      </c>
      <c r="D1314" s="3"/>
      <c r="E1314" s="3" t="str">
        <f>IF(C1314&lt;&gt;"",INDEX(ΣυνδΑθρ!$I$2:$I$96,MATCH(C1314,ΣυνδΑθρ!$A$2:$A$100,0),1),IF(D1314&lt;&gt;"",INDEX(Υλικά!$D$3:$D$140,MATCH(D1314,Υλικά!$B$3:$B$140,0),1),""))</f>
        <v>gr</v>
      </c>
      <c r="F1314" s="10">
        <f>IF(C1314&lt;&gt;"",MATCH($C1314,ΣυνδΑθρ!$A$2:$A$100,0),IF(D1314&lt;&gt;"",MATCH($D1314,Υλικά!$B$3:$B$130,0),0))</f>
        <v>19</v>
      </c>
      <c r="G1314" s="3">
        <v>40</v>
      </c>
      <c r="H1314" s="16">
        <f>IF($C1314&lt;&gt;"",$G1314*INDEX(ΣυνδΑθρ!$B$2:$B$96,$F1314,1)/INDEX(ΣυνδΑθρ!$J$2:$J$96,$F1314,1),IF($D1314&lt;&gt;"",$G1314*INDEX(Υλικά!$G$3:$G$130,$F1314,1)/INDEX(Υλικά!$E$3:$E$130,$F1314,1),0))</f>
        <v>2.922857142857143</v>
      </c>
      <c r="I1314" s="17">
        <f>IF($C1314&lt;&gt;"",$G1314*INDEX(ΣυνδΑθρ!$C$2:$C$100,$F1314,1)/INDEX(ΣυνδΑθρ!$J$2:$J$96,$F1314,1),IF($D1314&lt;&gt;"",$G1314*INDEX(Υλικά!$H$3:$H$130,$F1314,1)/INDEX(Υλικά!$E$3:$E$130,$F1314,1),0))</f>
        <v>18.599999999999998</v>
      </c>
      <c r="J1314" s="18">
        <f>IF($C1314&lt;&gt;"",$G1314*INDEX(ΣυνδΑθρ!$D$2:$D$96,$F1314,1)/INDEX(ΣυνδΑθρ!$J$2:$J$96,$F1314,1),IF($D1314&lt;&gt;"",$G1314*INDEX(Υλικά!$I$3:$I$130,$F1314,1)/INDEX(Υλικά!$E$3:$E$130,$F1314,1),0))</f>
        <v>0.33428571428571435</v>
      </c>
      <c r="K1314" s="16">
        <f>$H1314*Ref!$B$2</f>
        <v>11.691428571428572</v>
      </c>
      <c r="L1314" s="17">
        <f>$I1314*Ref!$B$3</f>
        <v>74.399999999999991</v>
      </c>
      <c r="M1314" s="18">
        <f>$J1314*Ref!$B$4</f>
        <v>3.0085714285714293</v>
      </c>
      <c r="N1314" s="18">
        <f>IF($C1314&lt;&gt;"",0,IF($D1314&lt;&gt;"",$G1314*INDEX(Υλικά!$J$3:$J$130,$F1314,1)/INDEX(Υλικά!$E$3:$E$130,$F1314,1),0))</f>
        <v>0</v>
      </c>
      <c r="O1314" s="19">
        <f t="shared" si="21"/>
        <v>89.1</v>
      </c>
      <c r="P1314" s="3"/>
    </row>
    <row r="1315" spans="1:16" x14ac:dyDescent="0.35">
      <c r="A1315" s="15">
        <v>44301</v>
      </c>
      <c r="B1315" s="7">
        <v>0.77083333333333337</v>
      </c>
      <c r="C1315" s="3"/>
      <c r="D1315" s="3" t="s">
        <v>233</v>
      </c>
      <c r="E1315" s="3" t="str">
        <f>IF(C1315&lt;&gt;"",INDEX(ΣυνδΑθρ!$I$2:$I$96,MATCH(C1315,ΣυνδΑθρ!$A$2:$A$100,0),1),IF(D1315&lt;&gt;"",INDEX(Υλικά!$D$3:$D$140,MATCH(D1315,Υλικά!$B$3:$B$140,0),1),""))</f>
        <v>gr</v>
      </c>
      <c r="F1315" s="10">
        <f>IF(C1315&lt;&gt;"",MATCH($C1315,ΣυνδΑθρ!$A$2:$A$100,0),IF(D1315&lt;&gt;"",MATCH($D1315,Υλικά!$B$3:$B$130,0),0))</f>
        <v>107</v>
      </c>
      <c r="G1315" s="3">
        <v>11</v>
      </c>
      <c r="H1315" s="16">
        <f>IF($C1315&lt;&gt;"",$G1315*INDEX(ΣυνδΑθρ!$B$2:$B$96,$F1315,1)/INDEX(ΣυνδΑθρ!$J$2:$J$96,$F1315,1),IF($D1315&lt;&gt;"",$G1315*INDEX(Υλικά!$G$3:$G$130,$F1315,1)/INDEX(Υλικά!$E$3:$E$130,$F1315,1),0))</f>
        <v>2.431</v>
      </c>
      <c r="I1315" s="17">
        <f>IF($C1315&lt;&gt;"",$G1315*INDEX(ΣυνδΑθρ!$C$2:$C$100,$F1315,1)/INDEX(ΣυνδΑθρ!$J$2:$J$96,$F1315,1),IF($D1315&lt;&gt;"",$G1315*INDEX(Υλικά!$H$3:$H$130,$F1315,1)/INDEX(Υλικά!$E$3:$E$130,$F1315,1),0))</f>
        <v>2.2000000000000002</v>
      </c>
      <c r="J1315" s="18">
        <f>IF($C1315&lt;&gt;"",$G1315*INDEX(ΣυνδΑθρ!$D$2:$D$96,$F1315,1)/INDEX(ΣυνδΑθρ!$J$2:$J$96,$F1315,1),IF($D1315&lt;&gt;"",$G1315*INDEX(Υλικά!$I$3:$I$130,$F1315,1)/INDEX(Υλικά!$E$3:$E$130,$F1315,1),0))</f>
        <v>5.8079999999999998</v>
      </c>
      <c r="K1315" s="16">
        <f>$H1315*Ref!$B$2</f>
        <v>9.7240000000000002</v>
      </c>
      <c r="L1315" s="17">
        <f>$I1315*Ref!$B$3</f>
        <v>8.8000000000000007</v>
      </c>
      <c r="M1315" s="18">
        <f>$J1315*Ref!$B$4</f>
        <v>52.271999999999998</v>
      </c>
      <c r="N1315" s="18">
        <f>IF($C1315&lt;&gt;"",0,IF($D1315&lt;&gt;"",$G1315*INDEX(Υλικά!$J$3:$J$130,$F1315,1)/INDEX(Υλικά!$E$3:$E$130,$F1315,1),0))</f>
        <v>0</v>
      </c>
      <c r="O1315" s="19">
        <f t="shared" si="21"/>
        <v>70.795999999999992</v>
      </c>
      <c r="P1315" s="3"/>
    </row>
    <row r="1316" spans="1:16" x14ac:dyDescent="0.35">
      <c r="A1316" s="15">
        <v>44301</v>
      </c>
      <c r="B1316" s="7">
        <v>0.77083333333333337</v>
      </c>
      <c r="C1316" s="3"/>
      <c r="D1316" s="3" t="s">
        <v>42</v>
      </c>
      <c r="E1316" s="3" t="str">
        <f>IF(C1316&lt;&gt;"",INDEX(ΣυνδΑθρ!$I$2:$I$96,MATCH(C1316,ΣυνδΑθρ!$A$2:$A$100,0),1),IF(D1316&lt;&gt;"",INDEX(Υλικά!$D$3:$D$140,MATCH(D1316,Υλικά!$B$3:$B$140,0),1),""))</f>
        <v>gr</v>
      </c>
      <c r="F1316" s="10">
        <f>IF(C1316&lt;&gt;"",MATCH($C1316,ΣυνδΑθρ!$A$2:$A$100,0),IF(D1316&lt;&gt;"",MATCH($D1316,Υλικά!$B$3:$B$130,0),0))</f>
        <v>16</v>
      </c>
      <c r="G1316" s="3">
        <v>100</v>
      </c>
      <c r="H1316" s="16">
        <f>IF($C1316&lt;&gt;"",$G1316*INDEX(ΣυνδΑθρ!$B$2:$B$96,$F1316,1)/INDEX(ΣυνδΑθρ!$J$2:$J$96,$F1316,1),IF($D1316&lt;&gt;"",$G1316*INDEX(Υλικά!$G$3:$G$130,$F1316,1)/INDEX(Υλικά!$E$3:$E$130,$F1316,1),0))</f>
        <v>0.9</v>
      </c>
      <c r="I1316" s="17">
        <f>IF($C1316&lt;&gt;"",$G1316*INDEX(ΣυνδΑθρ!$C$2:$C$100,$F1316,1)/INDEX(ΣυνδΑθρ!$J$2:$J$96,$F1316,1),IF($D1316&lt;&gt;"",$G1316*INDEX(Υλικά!$H$3:$H$130,$F1316,1)/INDEX(Υλικά!$E$3:$E$130,$F1316,1),0))</f>
        <v>3.9</v>
      </c>
      <c r="J1316" s="18">
        <f>IF($C1316&lt;&gt;"",$G1316*INDEX(ΣυνδΑθρ!$D$2:$D$96,$F1316,1)/INDEX(ΣυνδΑθρ!$J$2:$J$96,$F1316,1),IF($D1316&lt;&gt;"",$G1316*INDEX(Υλικά!$I$3:$I$130,$F1316,1)/INDEX(Υλικά!$E$3:$E$130,$F1316,1),0))</f>
        <v>0.2</v>
      </c>
      <c r="K1316" s="16">
        <f>$H1316*Ref!$B$2</f>
        <v>3.6</v>
      </c>
      <c r="L1316" s="17">
        <f>$I1316*Ref!$B$3</f>
        <v>15.6</v>
      </c>
      <c r="M1316" s="18">
        <f>$J1316*Ref!$B$4</f>
        <v>1.8</v>
      </c>
      <c r="N1316" s="18">
        <f>IF($C1316&lt;&gt;"",0,IF($D1316&lt;&gt;"",$G1316*INDEX(Υλικά!$J$3:$J$130,$F1316,1)/INDEX(Υλικά!$E$3:$E$130,$F1316,1),0))</f>
        <v>0</v>
      </c>
      <c r="O1316" s="19">
        <f t="shared" si="21"/>
        <v>21</v>
      </c>
      <c r="P1316" s="3"/>
    </row>
    <row r="1317" spans="1:16" x14ac:dyDescent="0.35">
      <c r="A1317" s="15">
        <v>44301</v>
      </c>
      <c r="B1317" s="7">
        <v>0.83333333333333337</v>
      </c>
      <c r="C1317" s="3" t="s">
        <v>242</v>
      </c>
      <c r="D1317" s="3"/>
      <c r="E1317" s="3" t="str">
        <f>IF(C1317&lt;&gt;"",INDEX(ΣυνδΑθρ!$I$2:$I$96,MATCH(C1317,ΣυνδΑθρ!$A$2:$A$100,0),1),IF(D1317&lt;&gt;"",INDEX(Υλικά!$D$3:$D$140,MATCH(D1317,Υλικά!$B$3:$B$140,0),1),""))</f>
        <v>gr</v>
      </c>
      <c r="F1317" s="10">
        <f>IF(C1317&lt;&gt;"",MATCH($C1317,ΣυνδΑθρ!$A$2:$A$100,0),IF(D1317&lt;&gt;"",MATCH($D1317,Υλικά!$B$3:$B$130,0),0))</f>
        <v>42</v>
      </c>
      <c r="G1317" s="3">
        <v>400</v>
      </c>
      <c r="H1317" s="16">
        <f>IF($C1317&lt;&gt;"",$G1317*INDEX(ΣυνδΑθρ!$B$2:$B$96,$F1317,1)/INDEX(ΣυνδΑθρ!$J$2:$J$96,$F1317,1),IF($D1317&lt;&gt;"",$G1317*INDEX(Υλικά!$G$3:$G$130,$F1317,1)/INDEX(Υλικά!$E$3:$E$130,$F1317,1),0))</f>
        <v>41.669565217391302</v>
      </c>
      <c r="I1317" s="17">
        <f>IF($C1317&lt;&gt;"",$G1317*INDEX(ΣυνδΑθρ!$C$2:$C$100,$F1317,1)/INDEX(ΣυνδΑθρ!$J$2:$J$96,$F1317,1),IF($D1317&lt;&gt;"",$G1317*INDEX(Υλικά!$H$3:$H$130,$F1317,1)/INDEX(Υλικά!$E$3:$E$130,$F1317,1),0))</f>
        <v>57.58608695652174</v>
      </c>
      <c r="J1317" s="18">
        <f>IF($C1317&lt;&gt;"",$G1317*INDEX(ΣυνδΑθρ!$D$2:$D$96,$F1317,1)/INDEX(ΣυνδΑθρ!$J$2:$J$96,$F1317,1),IF($D1317&lt;&gt;"",$G1317*INDEX(Υλικά!$I$3:$I$130,$F1317,1)/INDEX(Υλικά!$E$3:$E$130,$F1317,1),0))</f>
        <v>7.8539130434782605</v>
      </c>
      <c r="K1317" s="16">
        <f>$H1317*Ref!$B$2</f>
        <v>166.67826086956521</v>
      </c>
      <c r="L1317" s="17">
        <f>$I1317*Ref!$B$3</f>
        <v>230.34434782608696</v>
      </c>
      <c r="M1317" s="18">
        <f>$J1317*Ref!$B$4</f>
        <v>70.685217391304349</v>
      </c>
      <c r="N1317" s="18">
        <f>IF($C1317&lt;&gt;"",0,IF($D1317&lt;&gt;"",$G1317*INDEX(Υλικά!$J$3:$J$130,$F1317,1)/INDEX(Υλικά!$E$3:$E$130,$F1317,1),0))</f>
        <v>0</v>
      </c>
      <c r="O1317" s="19">
        <f t="shared" si="21"/>
        <v>467.70782608695652</v>
      </c>
      <c r="P1317" s="3"/>
    </row>
    <row r="1318" spans="1:16" x14ac:dyDescent="0.35">
      <c r="A1318" s="15">
        <v>44301</v>
      </c>
      <c r="B1318" s="7">
        <v>0.95833333333333337</v>
      </c>
      <c r="C1318" s="3"/>
      <c r="D1318" s="3" t="s">
        <v>32</v>
      </c>
      <c r="E1318" s="3" t="str">
        <f>IF(C1318&lt;&gt;"",INDEX(ΣυνδΑθρ!$I$2:$I$96,MATCH(C1318,ΣυνδΑθρ!$A$2:$A$100,0),1),IF(D1318&lt;&gt;"",INDEX(Υλικά!$D$3:$D$140,MATCH(D1318,Υλικά!$B$3:$B$140,0),1),""))</f>
        <v>gr</v>
      </c>
      <c r="F1318" s="10">
        <f>IF(C1318&lt;&gt;"",MATCH($C1318,ΣυνδΑθρ!$A$2:$A$100,0),IF(D1318&lt;&gt;"",MATCH($D1318,Υλικά!$B$3:$B$130,0),0))</f>
        <v>14</v>
      </c>
      <c r="G1318" s="3">
        <v>100</v>
      </c>
      <c r="H1318" s="16">
        <f>IF($C1318&lt;&gt;"",$G1318*INDEX(ΣυνδΑθρ!$B$2:$B$96,$F1318,1)/INDEX(ΣυνδΑθρ!$J$2:$J$96,$F1318,1),IF($D1318&lt;&gt;"",$G1318*INDEX(Υλικά!$G$3:$G$130,$F1318,1)/INDEX(Υλικά!$E$3:$E$130,$F1318,1),0))</f>
        <v>8</v>
      </c>
      <c r="I1318" s="17">
        <f>IF($C1318&lt;&gt;"",$G1318*INDEX(ΣυνδΑθρ!$C$2:$C$100,$F1318,1)/INDEX(ΣυνδΑθρ!$J$2:$J$96,$F1318,1),IF($D1318&lt;&gt;"",$G1318*INDEX(Υλικά!$H$3:$H$130,$F1318,1)/INDEX(Υλικά!$E$3:$E$130,$F1318,1),0))</f>
        <v>4</v>
      </c>
      <c r="J1318" s="18">
        <f>IF($C1318&lt;&gt;"",$G1318*INDEX(ΣυνδΑθρ!$D$2:$D$96,$F1318,1)/INDEX(ΣυνδΑθρ!$J$2:$J$96,$F1318,1),IF($D1318&lt;&gt;"",$G1318*INDEX(Υλικά!$I$3:$I$130,$F1318,1)/INDEX(Υλικά!$E$3:$E$130,$F1318,1),0))</f>
        <v>2</v>
      </c>
      <c r="K1318" s="16">
        <f>$H1318*Ref!$B$2</f>
        <v>32</v>
      </c>
      <c r="L1318" s="17">
        <f>$I1318*Ref!$B$3</f>
        <v>16</v>
      </c>
      <c r="M1318" s="18">
        <f>$J1318*Ref!$B$4</f>
        <v>18</v>
      </c>
      <c r="N1318" s="18">
        <f>IF($C1318&lt;&gt;"",0,IF($D1318&lt;&gt;"",$G1318*INDEX(Υλικά!$J$3:$J$130,$F1318,1)/INDEX(Υλικά!$E$3:$E$130,$F1318,1),0))</f>
        <v>0</v>
      </c>
      <c r="O1318" s="19">
        <f t="shared" si="21"/>
        <v>66</v>
      </c>
      <c r="P1318" s="3"/>
    </row>
    <row r="1319" spans="1:16" x14ac:dyDescent="0.35">
      <c r="A1319" s="15">
        <v>44302</v>
      </c>
      <c r="B1319" s="7">
        <v>0.35416666666666669</v>
      </c>
      <c r="C1319" s="3" t="s">
        <v>166</v>
      </c>
      <c r="D1319" s="3"/>
      <c r="E1319" s="3" t="str">
        <f>IF(C1319&lt;&gt;"",INDEX(ΣυνδΑθρ!$I$2:$I$96,MATCH(C1319,ΣυνδΑθρ!$A$2:$A$100,0),1),IF(D1319&lt;&gt;"",INDEX(Υλικά!$D$3:$D$140,MATCH(D1319,Υλικά!$B$3:$B$140,0),1),""))</f>
        <v>gr</v>
      </c>
      <c r="F1319" s="10">
        <f>IF(C1319&lt;&gt;"",MATCH($C1319,ΣυνδΑθρ!$A$2:$A$100,0),IF(D1319&lt;&gt;"",MATCH($D1319,Υλικά!$B$3:$B$130,0),0))</f>
        <v>19</v>
      </c>
      <c r="G1319" s="3">
        <v>100</v>
      </c>
      <c r="H1319" s="16">
        <f>IF($C1319&lt;&gt;"",$G1319*INDEX(ΣυνδΑθρ!$B$2:$B$96,$F1319,1)/INDEX(ΣυνδΑθρ!$J$2:$J$96,$F1319,1),IF($D1319&lt;&gt;"",$G1319*INDEX(Υλικά!$G$3:$G$130,$F1319,1)/INDEX(Υλικά!$E$3:$E$130,$F1319,1),0))</f>
        <v>7.3071428571428569</v>
      </c>
      <c r="I1319" s="17">
        <f>IF($C1319&lt;&gt;"",$G1319*INDEX(ΣυνδΑθρ!$C$2:$C$100,$F1319,1)/INDEX(ΣυνδΑθρ!$J$2:$J$96,$F1319,1),IF($D1319&lt;&gt;"",$G1319*INDEX(Υλικά!$H$3:$H$130,$F1319,1)/INDEX(Υλικά!$E$3:$E$130,$F1319,1),0))</f>
        <v>46.499999999999993</v>
      </c>
      <c r="J1319" s="18">
        <f>IF($C1319&lt;&gt;"",$G1319*INDEX(ΣυνδΑθρ!$D$2:$D$96,$F1319,1)/INDEX(ΣυνδΑθρ!$J$2:$J$96,$F1319,1),IF($D1319&lt;&gt;"",$G1319*INDEX(Υλικά!$I$3:$I$130,$F1319,1)/INDEX(Υλικά!$E$3:$E$130,$F1319,1),0))</f>
        <v>0.83571428571428585</v>
      </c>
      <c r="K1319" s="16">
        <f>$H1319*Ref!$B$2</f>
        <v>29.228571428571428</v>
      </c>
      <c r="L1319" s="17">
        <f>$I1319*Ref!$B$3</f>
        <v>185.99999999999997</v>
      </c>
      <c r="M1319" s="18">
        <f>$J1319*Ref!$B$4</f>
        <v>7.5214285714285722</v>
      </c>
      <c r="N1319" s="18">
        <f>IF($C1319&lt;&gt;"",0,IF($D1319&lt;&gt;"",$G1319*INDEX(Υλικά!$J$3:$J$130,$F1319,1)/INDEX(Υλικά!$E$3:$E$130,$F1319,1),0))</f>
        <v>0</v>
      </c>
      <c r="O1319" s="19">
        <f t="shared" si="21"/>
        <v>222.74999999999997</v>
      </c>
      <c r="P1319" s="3"/>
    </row>
    <row r="1320" spans="1:16" x14ac:dyDescent="0.35">
      <c r="A1320" s="15">
        <v>44302</v>
      </c>
      <c r="B1320" s="7">
        <v>0.35416666666666669</v>
      </c>
      <c r="C1320" s="3"/>
      <c r="D1320" s="3" t="s">
        <v>58</v>
      </c>
      <c r="E1320" s="3" t="str">
        <f>IF(C1320&lt;&gt;"",INDEX(ΣυνδΑθρ!$I$2:$I$96,MATCH(C1320,ΣυνδΑθρ!$A$2:$A$100,0),1),IF(D1320&lt;&gt;"",INDEX(Υλικά!$D$3:$D$140,MATCH(D1320,Υλικά!$B$3:$B$140,0),1),""))</f>
        <v>gr</v>
      </c>
      <c r="F1320" s="10">
        <f>IF(C1320&lt;&gt;"",MATCH($C1320,ΣυνδΑθρ!$A$2:$A$100,0),IF(D1320&lt;&gt;"",MATCH($D1320,Υλικά!$B$3:$B$130,0),0))</f>
        <v>12</v>
      </c>
      <c r="G1320" s="3">
        <v>250</v>
      </c>
      <c r="H1320" s="16">
        <f>IF($C1320&lt;&gt;"",$G1320*INDEX(ΣυνδΑθρ!$B$2:$B$96,$F1320,1)/INDEX(ΣυνδΑθρ!$J$2:$J$96,$F1320,1),IF($D1320&lt;&gt;"",$G1320*INDEX(Υλικά!$G$3:$G$130,$F1320,1)/INDEX(Υλικά!$E$3:$E$130,$F1320,1),0))</f>
        <v>8.25</v>
      </c>
      <c r="I1320" s="17">
        <f>IF($C1320&lt;&gt;"",$G1320*INDEX(ΣυνδΑθρ!$C$2:$C$100,$F1320,1)/INDEX(ΣυνδΑθρ!$J$2:$J$96,$F1320,1),IF($D1320&lt;&gt;"",$G1320*INDEX(Υλικά!$H$3:$H$130,$F1320,1)/INDEX(Υλικά!$E$3:$E$130,$F1320,1),0))</f>
        <v>11.75</v>
      </c>
      <c r="J1320" s="18">
        <f>IF($C1320&lt;&gt;"",$G1320*INDEX(ΣυνδΑθρ!$D$2:$D$96,$F1320,1)/INDEX(ΣυνδΑθρ!$J$2:$J$96,$F1320,1),IF($D1320&lt;&gt;"",$G1320*INDEX(Υλικά!$I$3:$I$130,$F1320,1)/INDEX(Υλικά!$E$3:$E$130,$F1320,1),0))</f>
        <v>3.75</v>
      </c>
      <c r="K1320" s="16">
        <f>$H1320*Ref!$B$2</f>
        <v>33</v>
      </c>
      <c r="L1320" s="17">
        <f>$I1320*Ref!$B$3</f>
        <v>47</v>
      </c>
      <c r="M1320" s="18">
        <f>$J1320*Ref!$B$4</f>
        <v>33.75</v>
      </c>
      <c r="N1320" s="18">
        <f>IF($C1320&lt;&gt;"",0,IF($D1320&lt;&gt;"",$G1320*INDEX(Υλικά!$J$3:$J$130,$F1320,1)/INDEX(Υλικά!$E$3:$E$130,$F1320,1),0))</f>
        <v>0</v>
      </c>
      <c r="O1320" s="19">
        <f t="shared" si="21"/>
        <v>113.75</v>
      </c>
      <c r="P1320" s="3"/>
    </row>
    <row r="1321" spans="1:16" x14ac:dyDescent="0.35">
      <c r="A1321" s="15">
        <v>44302</v>
      </c>
      <c r="B1321" s="7">
        <v>0.35416666666666669</v>
      </c>
      <c r="C1321" s="3"/>
      <c r="D1321" s="3" t="s">
        <v>229</v>
      </c>
      <c r="E1321" s="3" t="str">
        <f>IF(C1321&lt;&gt;"",INDEX(ΣυνδΑθρ!$I$2:$I$96,MATCH(C1321,ΣυνδΑθρ!$A$2:$A$100,0),1),IF(D1321&lt;&gt;"",INDEX(Υλικά!$D$3:$D$140,MATCH(D1321,Υλικά!$B$3:$B$140,0),1),""))</f>
        <v>gr</v>
      </c>
      <c r="F1321" s="10">
        <f>IF(C1321&lt;&gt;"",MATCH($C1321,ΣυνδΑθρ!$A$2:$A$100,0),IF(D1321&lt;&gt;"",MATCH($D1321,Υλικά!$B$3:$B$130,0),0))</f>
        <v>104</v>
      </c>
      <c r="G1321" s="3">
        <v>95</v>
      </c>
      <c r="H1321" s="16">
        <f>IF($C1321&lt;&gt;"",$G1321*INDEX(ΣυνδΑθρ!$B$2:$B$96,$F1321,1)/INDEX(ΣυνδΑθρ!$J$2:$J$96,$F1321,1),IF($D1321&lt;&gt;"",$G1321*INDEX(Υλικά!$G$3:$G$130,$F1321,1)/INDEX(Υλικά!$E$3:$E$130,$F1321,1),0))</f>
        <v>19.95</v>
      </c>
      <c r="I1321" s="17">
        <f>IF($C1321&lt;&gt;"",$G1321*INDEX(ΣυνδΑθρ!$C$2:$C$100,$F1321,1)/INDEX(ΣυνδΑθρ!$J$2:$J$96,$F1321,1),IF($D1321&lt;&gt;"",$G1321*INDEX(Υλικά!$H$3:$H$130,$F1321,1)/INDEX(Υλικά!$E$3:$E$130,$F1321,1),0))</f>
        <v>0.95</v>
      </c>
      <c r="J1321" s="18">
        <f>IF($C1321&lt;&gt;"",$G1321*INDEX(ΣυνδΑθρ!$D$2:$D$96,$F1321,1)/INDEX(ΣυνδΑθρ!$J$2:$J$96,$F1321,1),IF($D1321&lt;&gt;"",$G1321*INDEX(Υλικά!$I$3:$I$130,$F1321,1)/INDEX(Υλικά!$E$3:$E$130,$F1321,1),0))</f>
        <v>1.9</v>
      </c>
      <c r="K1321" s="16">
        <f>$H1321*Ref!$B$2</f>
        <v>79.8</v>
      </c>
      <c r="L1321" s="17">
        <f>$I1321*Ref!$B$3</f>
        <v>3.8</v>
      </c>
      <c r="M1321" s="18">
        <f>$J1321*Ref!$B$4</f>
        <v>17.099999999999998</v>
      </c>
      <c r="N1321" s="18">
        <f>IF($C1321&lt;&gt;"",0,IF($D1321&lt;&gt;"",$G1321*INDEX(Υλικά!$J$3:$J$130,$F1321,1)/INDEX(Υλικά!$E$3:$E$130,$F1321,1),0))</f>
        <v>0</v>
      </c>
      <c r="O1321" s="19">
        <f t="shared" si="21"/>
        <v>100.69999999999999</v>
      </c>
      <c r="P1321" s="3"/>
    </row>
    <row r="1322" spans="1:16" x14ac:dyDescent="0.35">
      <c r="A1322" s="15">
        <v>44302</v>
      </c>
      <c r="B1322" s="7">
        <v>0.58333333333333337</v>
      </c>
      <c r="C1322" s="3" t="s">
        <v>242</v>
      </c>
      <c r="D1322" s="3"/>
      <c r="E1322" s="3" t="str">
        <f>IF(C1322&lt;&gt;"",INDEX(ΣυνδΑθρ!$I$2:$I$96,MATCH(C1322,ΣυνδΑθρ!$A$2:$A$100,0),1),IF(D1322&lt;&gt;"",INDEX(Υλικά!$D$3:$D$140,MATCH(D1322,Υλικά!$B$3:$B$140,0),1),""))</f>
        <v>gr</v>
      </c>
      <c r="F1322" s="10">
        <f>IF(C1322&lt;&gt;"",MATCH($C1322,ΣυνδΑθρ!$A$2:$A$100,0),IF(D1322&lt;&gt;"",MATCH($D1322,Υλικά!$B$3:$B$130,0),0))</f>
        <v>42</v>
      </c>
      <c r="G1322" s="3">
        <v>300</v>
      </c>
      <c r="H1322" s="16">
        <f>IF($C1322&lt;&gt;"",$G1322*INDEX(ΣυνδΑθρ!$B$2:$B$96,$F1322,1)/INDEX(ΣυνδΑθρ!$J$2:$J$96,$F1322,1),IF($D1322&lt;&gt;"",$G1322*INDEX(Υλικά!$G$3:$G$130,$F1322,1)/INDEX(Υλικά!$E$3:$E$130,$F1322,1),0))</f>
        <v>31.252173913043478</v>
      </c>
      <c r="I1322" s="17">
        <f>IF($C1322&lt;&gt;"",$G1322*INDEX(ΣυνδΑθρ!$C$2:$C$100,$F1322,1)/INDEX(ΣυνδΑθρ!$J$2:$J$96,$F1322,1),IF($D1322&lt;&gt;"",$G1322*INDEX(Υλικά!$H$3:$H$130,$F1322,1)/INDEX(Υλικά!$E$3:$E$130,$F1322,1),0))</f>
        <v>43.189565217391305</v>
      </c>
      <c r="J1322" s="18">
        <f>IF($C1322&lt;&gt;"",$G1322*INDEX(ΣυνδΑθρ!$D$2:$D$96,$F1322,1)/INDEX(ΣυνδΑθρ!$J$2:$J$96,$F1322,1),IF($D1322&lt;&gt;"",$G1322*INDEX(Υλικά!$I$3:$I$130,$F1322,1)/INDEX(Υλικά!$E$3:$E$130,$F1322,1),0))</f>
        <v>5.8904347826086951</v>
      </c>
      <c r="K1322" s="16">
        <f>$H1322*Ref!$B$2</f>
        <v>125.00869565217391</v>
      </c>
      <c r="L1322" s="17">
        <f>$I1322*Ref!$B$3</f>
        <v>172.75826086956522</v>
      </c>
      <c r="M1322" s="18">
        <f>$J1322*Ref!$B$4</f>
        <v>53.013913043478254</v>
      </c>
      <c r="N1322" s="18">
        <f>IF($C1322&lt;&gt;"",0,IF($D1322&lt;&gt;"",$G1322*INDEX(Υλικά!$J$3:$J$130,$F1322,1)/INDEX(Υλικά!$E$3:$E$130,$F1322,1),0))</f>
        <v>0</v>
      </c>
      <c r="O1322" s="19">
        <f t="shared" si="21"/>
        <v>350.78086956521736</v>
      </c>
      <c r="P1322" s="3"/>
    </row>
    <row r="1323" spans="1:16" x14ac:dyDescent="0.35">
      <c r="A1323" s="15">
        <v>44302</v>
      </c>
      <c r="B1323" s="7">
        <v>0.58333333333333337</v>
      </c>
      <c r="C1323" s="3"/>
      <c r="D1323" s="3" t="s">
        <v>252</v>
      </c>
      <c r="E1323" s="3" t="str">
        <f>IF(C1323&lt;&gt;"",INDEX(ΣυνδΑθρ!$I$2:$I$96,MATCH(C1323,ΣυνδΑθρ!$A$2:$A$100,0),1),IF(D1323&lt;&gt;"",INDEX(Υλικά!$D$3:$D$140,MATCH(D1323,Υλικά!$B$3:$B$140,0),1),""))</f>
        <v>gr</v>
      </c>
      <c r="F1323" s="10">
        <f>IF(C1323&lt;&gt;"",MATCH($C1323,ΣυνδΑθρ!$A$2:$A$100,0),IF(D1323&lt;&gt;"",MATCH($D1323,Υλικά!$B$3:$B$130,0),0))</f>
        <v>117</v>
      </c>
      <c r="G1323" s="3">
        <v>30</v>
      </c>
      <c r="H1323" s="16">
        <f>IF($C1323&lt;&gt;"",$G1323*INDEX(ΣυνδΑθρ!$B$2:$B$96,$F1323,1)/INDEX(ΣυνδΑθρ!$J$2:$J$96,$F1323,1),IF($D1323&lt;&gt;"",$G1323*INDEX(Υλικά!$G$3:$G$130,$F1323,1)/INDEX(Υλικά!$E$3:$E$130,$F1323,1),0))</f>
        <v>1.8</v>
      </c>
      <c r="I1323" s="17">
        <f>IF($C1323&lt;&gt;"",$G1323*INDEX(ΣυνδΑθρ!$C$2:$C$100,$F1323,1)/INDEX(ΣυνδΑθρ!$J$2:$J$96,$F1323,1),IF($D1323&lt;&gt;"",$G1323*INDEX(Υλικά!$H$3:$H$130,$F1323,1)/INDEX(Υλικά!$E$3:$E$130,$F1323,1),0))</f>
        <v>3.6</v>
      </c>
      <c r="J1323" s="18">
        <f>IF($C1323&lt;&gt;"",$G1323*INDEX(ΣυνδΑθρ!$D$2:$D$96,$F1323,1)/INDEX(ΣυνδΑθρ!$J$2:$J$96,$F1323,1),IF($D1323&lt;&gt;"",$G1323*INDEX(Υλικά!$I$3:$I$130,$F1323,1)/INDEX(Υλικά!$E$3:$E$130,$F1323,1),0))</f>
        <v>0.18</v>
      </c>
      <c r="K1323" s="16">
        <f>$H1323*Ref!$B$2</f>
        <v>7.2</v>
      </c>
      <c r="L1323" s="17">
        <f>$I1323*Ref!$B$3</f>
        <v>14.4</v>
      </c>
      <c r="M1323" s="18">
        <f>$J1323*Ref!$B$4</f>
        <v>1.6199999999999999</v>
      </c>
      <c r="N1323" s="18">
        <f>IF($C1323&lt;&gt;"",0,IF($D1323&lt;&gt;"",$G1323*INDEX(Υλικά!$J$3:$J$130,$F1323,1)/INDEX(Υλικά!$E$3:$E$130,$F1323,1),0))</f>
        <v>0</v>
      </c>
      <c r="O1323" s="19">
        <f t="shared" si="21"/>
        <v>23.220000000000002</v>
      </c>
      <c r="P1323" s="3"/>
    </row>
    <row r="1324" spans="1:16" x14ac:dyDescent="0.35">
      <c r="A1324" s="15">
        <v>44302</v>
      </c>
      <c r="B1324" s="7">
        <v>0.72916666666666663</v>
      </c>
      <c r="C1324" s="3"/>
      <c r="D1324" s="3" t="s">
        <v>233</v>
      </c>
      <c r="E1324" s="3" t="str">
        <f>IF(C1324&lt;&gt;"",INDEX(ΣυνδΑθρ!$I$2:$I$96,MATCH(C1324,ΣυνδΑθρ!$A$2:$A$100,0),1),IF(D1324&lt;&gt;"",INDEX(Υλικά!$D$3:$D$140,MATCH(D1324,Υλικά!$B$3:$B$140,0),1),""))</f>
        <v>gr</v>
      </c>
      <c r="F1324" s="10">
        <f>IF(C1324&lt;&gt;"",MATCH($C1324,ΣυνδΑθρ!$A$2:$A$100,0),IF(D1324&lt;&gt;"",MATCH($D1324,Υλικά!$B$3:$B$130,0),0))</f>
        <v>107</v>
      </c>
      <c r="G1324" s="3">
        <v>13</v>
      </c>
      <c r="H1324" s="16">
        <f>IF($C1324&lt;&gt;"",$G1324*INDEX(ΣυνδΑθρ!$B$2:$B$96,$F1324,1)/INDEX(ΣυνδΑθρ!$J$2:$J$96,$F1324,1),IF($D1324&lt;&gt;"",$G1324*INDEX(Υλικά!$G$3:$G$130,$F1324,1)/INDEX(Υλικά!$E$3:$E$130,$F1324,1),0))</f>
        <v>2.8730000000000002</v>
      </c>
      <c r="I1324" s="17">
        <f>IF($C1324&lt;&gt;"",$G1324*INDEX(ΣυνδΑθρ!$C$2:$C$100,$F1324,1)/INDEX(ΣυνδΑθρ!$J$2:$J$96,$F1324,1),IF($D1324&lt;&gt;"",$G1324*INDEX(Υλικά!$H$3:$H$130,$F1324,1)/INDEX(Υλικά!$E$3:$E$130,$F1324,1),0))</f>
        <v>2.6</v>
      </c>
      <c r="J1324" s="18">
        <f>IF($C1324&lt;&gt;"",$G1324*INDEX(ΣυνδΑθρ!$D$2:$D$96,$F1324,1)/INDEX(ΣυνδΑθρ!$J$2:$J$96,$F1324,1),IF($D1324&lt;&gt;"",$G1324*INDEX(Υλικά!$I$3:$I$130,$F1324,1)/INDEX(Υλικά!$E$3:$E$130,$F1324,1),0))</f>
        <v>6.8639999999999999</v>
      </c>
      <c r="K1324" s="16">
        <f>$H1324*Ref!$B$2</f>
        <v>11.492000000000001</v>
      </c>
      <c r="L1324" s="17">
        <f>$I1324*Ref!$B$3</f>
        <v>10.4</v>
      </c>
      <c r="M1324" s="18">
        <f>$J1324*Ref!$B$4</f>
        <v>61.775999999999996</v>
      </c>
      <c r="N1324" s="18">
        <f>IF($C1324&lt;&gt;"",0,IF($D1324&lt;&gt;"",$G1324*INDEX(Υλικά!$J$3:$J$130,$F1324,1)/INDEX(Υλικά!$E$3:$E$130,$F1324,1),0))</f>
        <v>0</v>
      </c>
      <c r="O1324" s="19">
        <f t="shared" si="21"/>
        <v>83.668000000000006</v>
      </c>
      <c r="P1324" s="3"/>
    </row>
    <row r="1325" spans="1:16" x14ac:dyDescent="0.35">
      <c r="A1325" s="15">
        <v>44302</v>
      </c>
      <c r="B1325" s="7">
        <v>0.83333333333333337</v>
      </c>
      <c r="C1325" s="3"/>
      <c r="D1325" s="3" t="s">
        <v>260</v>
      </c>
      <c r="E1325" s="3" t="str">
        <f>IF(C1325&lt;&gt;"",INDEX(ΣυνδΑθρ!$I$2:$I$96,MATCH(C1325,ΣυνδΑθρ!$A$2:$A$100,0),1),IF(D1325&lt;&gt;"",INDEX(Υλικά!$D$3:$D$140,MATCH(D1325,Υλικά!$B$3:$B$140,0),1),""))</f>
        <v>gr</v>
      </c>
      <c r="F1325" s="10">
        <f>IF(C1325&lt;&gt;"",MATCH($C1325,ΣυνδΑθρ!$A$2:$A$100,0),IF(D1325&lt;&gt;"",MATCH($D1325,Υλικά!$B$3:$B$130,0),0))</f>
        <v>122</v>
      </c>
      <c r="G1325" s="3">
        <v>130</v>
      </c>
      <c r="H1325" s="16">
        <f>IF($C1325&lt;&gt;"",$G1325*INDEX(ΣυνδΑθρ!$B$2:$B$96,$F1325,1)/INDEX(ΣυνδΑθρ!$J$2:$J$96,$F1325,1),IF($D1325&lt;&gt;"",$G1325*INDEX(Υλικά!$G$3:$G$130,$F1325,1)/INDEX(Υλικά!$E$3:$E$130,$F1325,1),0))</f>
        <v>13.91</v>
      </c>
      <c r="I1325" s="17">
        <f>IF($C1325&lt;&gt;"",$G1325*INDEX(ΣυνδΑθρ!$C$2:$C$100,$F1325,1)/INDEX(ΣυνδΑθρ!$J$2:$J$96,$F1325,1),IF($D1325&lt;&gt;"",$G1325*INDEX(Υλικά!$H$3:$H$130,$F1325,1)/INDEX(Υλικά!$E$3:$E$130,$F1325,1),0))</f>
        <v>37.44</v>
      </c>
      <c r="J1325" s="18">
        <f>IF($C1325&lt;&gt;"",$G1325*INDEX(ΣυνδΑθρ!$D$2:$D$96,$F1325,1)/INDEX(ΣυνδΑθρ!$J$2:$J$96,$F1325,1),IF($D1325&lt;&gt;"",$G1325*INDEX(Υλικά!$I$3:$I$130,$F1325,1)/INDEX(Υλικά!$E$3:$E$130,$F1325,1),0))</f>
        <v>17.55</v>
      </c>
      <c r="K1325" s="16">
        <f>$H1325*Ref!$B$2</f>
        <v>55.64</v>
      </c>
      <c r="L1325" s="17">
        <f>$I1325*Ref!$B$3</f>
        <v>149.76</v>
      </c>
      <c r="M1325" s="18">
        <f>$J1325*Ref!$B$4</f>
        <v>157.95000000000002</v>
      </c>
      <c r="N1325" s="18">
        <f>IF($C1325&lt;&gt;"",0,IF($D1325&lt;&gt;"",$G1325*INDEX(Υλικά!$J$3:$J$130,$F1325,1)/INDEX(Υλικά!$E$3:$E$130,$F1325,1),0))</f>
        <v>0</v>
      </c>
      <c r="O1325" s="19">
        <f t="shared" si="21"/>
        <v>363.35</v>
      </c>
      <c r="P1325" s="3"/>
    </row>
    <row r="1326" spans="1:16" x14ac:dyDescent="0.35">
      <c r="A1326" s="15">
        <v>44302</v>
      </c>
      <c r="B1326" s="7">
        <v>0.83333333333333337</v>
      </c>
      <c r="C1326" s="3" t="s">
        <v>242</v>
      </c>
      <c r="D1326" s="3"/>
      <c r="E1326" s="3" t="str">
        <f>IF(C1326&lt;&gt;"",INDEX(ΣυνδΑθρ!$I$2:$I$96,MATCH(C1326,ΣυνδΑθρ!$A$2:$A$100,0),1),IF(D1326&lt;&gt;"",INDEX(Υλικά!$D$3:$D$140,MATCH(D1326,Υλικά!$B$3:$B$140,0),1),""))</f>
        <v>gr</v>
      </c>
      <c r="F1326" s="10">
        <f>IF(C1326&lt;&gt;"",MATCH($C1326,ΣυνδΑθρ!$A$2:$A$100,0),IF(D1326&lt;&gt;"",MATCH($D1326,Υλικά!$B$3:$B$130,0),0))</f>
        <v>42</v>
      </c>
      <c r="G1326" s="3">
        <v>150</v>
      </c>
      <c r="H1326" s="16">
        <f>IF($C1326&lt;&gt;"",$G1326*INDEX(ΣυνδΑθρ!$B$2:$B$96,$F1326,1)/INDEX(ΣυνδΑθρ!$J$2:$J$96,$F1326,1),IF($D1326&lt;&gt;"",$G1326*INDEX(Υλικά!$G$3:$G$130,$F1326,1)/INDEX(Υλικά!$E$3:$E$130,$F1326,1),0))</f>
        <v>15.626086956521739</v>
      </c>
      <c r="I1326" s="17">
        <f>IF($C1326&lt;&gt;"",$G1326*INDEX(ΣυνδΑθρ!$C$2:$C$100,$F1326,1)/INDEX(ΣυνδΑθρ!$J$2:$J$96,$F1326,1),IF($D1326&lt;&gt;"",$G1326*INDEX(Υλικά!$H$3:$H$130,$F1326,1)/INDEX(Υλικά!$E$3:$E$130,$F1326,1),0))</f>
        <v>21.594782608695652</v>
      </c>
      <c r="J1326" s="18">
        <f>IF($C1326&lt;&gt;"",$G1326*INDEX(ΣυνδΑθρ!$D$2:$D$96,$F1326,1)/INDEX(ΣυνδΑθρ!$J$2:$J$96,$F1326,1),IF($D1326&lt;&gt;"",$G1326*INDEX(Υλικά!$I$3:$I$130,$F1326,1)/INDEX(Υλικά!$E$3:$E$130,$F1326,1),0))</f>
        <v>2.9452173913043476</v>
      </c>
      <c r="K1326" s="16">
        <f>$H1326*Ref!$B$2</f>
        <v>62.504347826086956</v>
      </c>
      <c r="L1326" s="17">
        <f>$I1326*Ref!$B$3</f>
        <v>86.37913043478261</v>
      </c>
      <c r="M1326" s="18">
        <f>$J1326*Ref!$B$4</f>
        <v>26.506956521739127</v>
      </c>
      <c r="N1326" s="18">
        <f>IF($C1326&lt;&gt;"",0,IF($D1326&lt;&gt;"",$G1326*INDEX(Υλικά!$J$3:$J$130,$F1326,1)/INDEX(Υλικά!$E$3:$E$130,$F1326,1),0))</f>
        <v>0</v>
      </c>
      <c r="O1326" s="19">
        <f t="shared" si="21"/>
        <v>175.39043478260868</v>
      </c>
      <c r="P1326" s="3"/>
    </row>
    <row r="1327" spans="1:16" x14ac:dyDescent="0.35">
      <c r="A1327" s="15">
        <v>44303</v>
      </c>
      <c r="B1327" s="7">
        <v>0.33333333333333331</v>
      </c>
      <c r="C1327" s="3" t="s">
        <v>166</v>
      </c>
      <c r="D1327" s="3"/>
      <c r="E1327" s="3" t="str">
        <f>IF(C1327&lt;&gt;"",INDEX(ΣυνδΑθρ!$I$2:$I$96,MATCH(C1327,ΣυνδΑθρ!$A$2:$A$100,0),1),IF(D1327&lt;&gt;"",INDEX(Υλικά!$D$3:$D$140,MATCH(D1327,Υλικά!$B$3:$B$140,0),1),""))</f>
        <v>gr</v>
      </c>
      <c r="F1327" s="10">
        <f>IF(C1327&lt;&gt;"",MATCH($C1327,ΣυνδΑθρ!$A$2:$A$100,0),IF(D1327&lt;&gt;"",MATCH($D1327,Υλικά!$B$3:$B$130,0),0))</f>
        <v>19</v>
      </c>
      <c r="G1327" s="3">
        <v>80</v>
      </c>
      <c r="H1327" s="16">
        <f>IF($C1327&lt;&gt;"",$G1327*INDEX(ΣυνδΑθρ!$B$2:$B$96,$F1327,1)/INDEX(ΣυνδΑθρ!$J$2:$J$96,$F1327,1),IF($D1327&lt;&gt;"",$G1327*INDEX(Υλικά!$G$3:$G$130,$F1327,1)/INDEX(Υλικά!$E$3:$E$130,$F1327,1),0))</f>
        <v>5.8457142857142861</v>
      </c>
      <c r="I1327" s="17">
        <f>IF($C1327&lt;&gt;"",$G1327*INDEX(ΣυνδΑθρ!$C$2:$C$100,$F1327,1)/INDEX(ΣυνδΑθρ!$J$2:$J$96,$F1327,1),IF($D1327&lt;&gt;"",$G1327*INDEX(Υλικά!$H$3:$H$130,$F1327,1)/INDEX(Υλικά!$E$3:$E$130,$F1327,1),0))</f>
        <v>37.199999999999996</v>
      </c>
      <c r="J1327" s="18">
        <f>IF($C1327&lt;&gt;"",$G1327*INDEX(ΣυνδΑθρ!$D$2:$D$96,$F1327,1)/INDEX(ΣυνδΑθρ!$J$2:$J$96,$F1327,1),IF($D1327&lt;&gt;"",$G1327*INDEX(Υλικά!$I$3:$I$130,$F1327,1)/INDEX(Υλικά!$E$3:$E$130,$F1327,1),0))</f>
        <v>0.66857142857142871</v>
      </c>
      <c r="K1327" s="16">
        <f>$H1327*Ref!$B$2</f>
        <v>23.382857142857144</v>
      </c>
      <c r="L1327" s="17">
        <f>$I1327*Ref!$B$3</f>
        <v>148.79999999999998</v>
      </c>
      <c r="M1327" s="18">
        <f>$J1327*Ref!$B$4</f>
        <v>6.0171428571428587</v>
      </c>
      <c r="N1327" s="18">
        <f>IF($C1327&lt;&gt;"",0,IF($D1327&lt;&gt;"",$G1327*INDEX(Υλικά!$J$3:$J$130,$F1327,1)/INDEX(Υλικά!$E$3:$E$130,$F1327,1),0))</f>
        <v>0</v>
      </c>
      <c r="O1327" s="19">
        <f t="shared" ref="O1327:O1390" si="22">SUM(K1327:N1327)</f>
        <v>178.2</v>
      </c>
      <c r="P1327" s="3"/>
    </row>
    <row r="1328" spans="1:16" x14ac:dyDescent="0.35">
      <c r="A1328" s="15">
        <v>44303</v>
      </c>
      <c r="B1328" s="7">
        <v>0.33333333333333331</v>
      </c>
      <c r="C1328" s="3"/>
      <c r="D1328" s="3" t="s">
        <v>58</v>
      </c>
      <c r="E1328" s="3" t="str">
        <f>IF(C1328&lt;&gt;"",INDEX(ΣυνδΑθρ!$I$2:$I$96,MATCH(C1328,ΣυνδΑθρ!$A$2:$A$100,0),1),IF(D1328&lt;&gt;"",INDEX(Υλικά!$D$3:$D$140,MATCH(D1328,Υλικά!$B$3:$B$140,0),1),""))</f>
        <v>gr</v>
      </c>
      <c r="F1328" s="10">
        <f>IF(C1328&lt;&gt;"",MATCH($C1328,ΣυνδΑθρ!$A$2:$A$100,0),IF(D1328&lt;&gt;"",MATCH($D1328,Υλικά!$B$3:$B$130,0),0))</f>
        <v>12</v>
      </c>
      <c r="G1328" s="3">
        <v>250</v>
      </c>
      <c r="H1328" s="16">
        <f>IF($C1328&lt;&gt;"",$G1328*INDEX(ΣυνδΑθρ!$B$2:$B$96,$F1328,1)/INDEX(ΣυνδΑθρ!$J$2:$J$96,$F1328,1),IF($D1328&lt;&gt;"",$G1328*INDEX(Υλικά!$G$3:$G$130,$F1328,1)/INDEX(Υλικά!$E$3:$E$130,$F1328,1),0))</f>
        <v>8.25</v>
      </c>
      <c r="I1328" s="17">
        <f>IF($C1328&lt;&gt;"",$G1328*INDEX(ΣυνδΑθρ!$C$2:$C$100,$F1328,1)/INDEX(ΣυνδΑθρ!$J$2:$J$96,$F1328,1),IF($D1328&lt;&gt;"",$G1328*INDEX(Υλικά!$H$3:$H$130,$F1328,1)/INDEX(Υλικά!$E$3:$E$130,$F1328,1),0))</f>
        <v>11.75</v>
      </c>
      <c r="J1328" s="18">
        <f>IF($C1328&lt;&gt;"",$G1328*INDEX(ΣυνδΑθρ!$D$2:$D$96,$F1328,1)/INDEX(ΣυνδΑθρ!$J$2:$J$96,$F1328,1),IF($D1328&lt;&gt;"",$G1328*INDEX(Υλικά!$I$3:$I$130,$F1328,1)/INDEX(Υλικά!$E$3:$E$130,$F1328,1),0))</f>
        <v>3.75</v>
      </c>
      <c r="K1328" s="16">
        <f>$H1328*Ref!$B$2</f>
        <v>33</v>
      </c>
      <c r="L1328" s="17">
        <f>$I1328*Ref!$B$3</f>
        <v>47</v>
      </c>
      <c r="M1328" s="18">
        <f>$J1328*Ref!$B$4</f>
        <v>33.75</v>
      </c>
      <c r="N1328" s="18">
        <f>IF($C1328&lt;&gt;"",0,IF($D1328&lt;&gt;"",$G1328*INDEX(Υλικά!$J$3:$J$130,$F1328,1)/INDEX(Υλικά!$E$3:$E$130,$F1328,1),0))</f>
        <v>0</v>
      </c>
      <c r="O1328" s="19">
        <f t="shared" si="22"/>
        <v>113.75</v>
      </c>
      <c r="P1328" s="3"/>
    </row>
    <row r="1329" spans="1:16" x14ac:dyDescent="0.35">
      <c r="A1329" s="15">
        <v>44303</v>
      </c>
      <c r="B1329" s="7">
        <v>0.33333333333333331</v>
      </c>
      <c r="C1329" s="3"/>
      <c r="D1329" s="3" t="s">
        <v>229</v>
      </c>
      <c r="E1329" s="3" t="str">
        <f>IF(C1329&lt;&gt;"",INDEX(ΣυνδΑθρ!$I$2:$I$96,MATCH(C1329,ΣυνδΑθρ!$A$2:$A$100,0),1),IF(D1329&lt;&gt;"",INDEX(Υλικά!$D$3:$D$140,MATCH(D1329,Υλικά!$B$3:$B$140,0),1),""))</f>
        <v>gr</v>
      </c>
      <c r="F1329" s="10">
        <f>IF(C1329&lt;&gt;"",MATCH($C1329,ΣυνδΑθρ!$A$2:$A$100,0),IF(D1329&lt;&gt;"",MATCH($D1329,Υλικά!$B$3:$B$130,0),0))</f>
        <v>104</v>
      </c>
      <c r="G1329" s="3">
        <v>100</v>
      </c>
      <c r="H1329" s="16">
        <f>IF($C1329&lt;&gt;"",$G1329*INDEX(ΣυνδΑθρ!$B$2:$B$96,$F1329,1)/INDEX(ΣυνδΑθρ!$J$2:$J$96,$F1329,1),IF($D1329&lt;&gt;"",$G1329*INDEX(Υλικά!$G$3:$G$130,$F1329,1)/INDEX(Υλικά!$E$3:$E$130,$F1329,1),0))</f>
        <v>21</v>
      </c>
      <c r="I1329" s="17">
        <f>IF($C1329&lt;&gt;"",$G1329*INDEX(ΣυνδΑθρ!$C$2:$C$100,$F1329,1)/INDEX(ΣυνδΑθρ!$J$2:$J$96,$F1329,1),IF($D1329&lt;&gt;"",$G1329*INDEX(Υλικά!$H$3:$H$130,$F1329,1)/INDEX(Υλικά!$E$3:$E$130,$F1329,1),0))</f>
        <v>1</v>
      </c>
      <c r="J1329" s="18">
        <f>IF($C1329&lt;&gt;"",$G1329*INDEX(ΣυνδΑθρ!$D$2:$D$96,$F1329,1)/INDEX(ΣυνδΑθρ!$J$2:$J$96,$F1329,1),IF($D1329&lt;&gt;"",$G1329*INDEX(Υλικά!$I$3:$I$130,$F1329,1)/INDEX(Υλικά!$E$3:$E$130,$F1329,1),0))</f>
        <v>2</v>
      </c>
      <c r="K1329" s="16">
        <f>$H1329*Ref!$B$2</f>
        <v>84</v>
      </c>
      <c r="L1329" s="17">
        <f>$I1329*Ref!$B$3</f>
        <v>4</v>
      </c>
      <c r="M1329" s="18">
        <f>$J1329*Ref!$B$4</f>
        <v>18</v>
      </c>
      <c r="N1329" s="18">
        <f>IF($C1329&lt;&gt;"",0,IF($D1329&lt;&gt;"",$G1329*INDEX(Υλικά!$J$3:$J$130,$F1329,1)/INDEX(Υλικά!$E$3:$E$130,$F1329,1),0))</f>
        <v>0</v>
      </c>
      <c r="O1329" s="19">
        <f t="shared" si="22"/>
        <v>106</v>
      </c>
      <c r="P1329" s="3"/>
    </row>
    <row r="1330" spans="1:16" x14ac:dyDescent="0.35">
      <c r="A1330" s="15">
        <v>44303</v>
      </c>
      <c r="B1330" s="7">
        <v>0.58333333333333337</v>
      </c>
      <c r="C1330" s="3"/>
      <c r="D1330" s="3" t="s">
        <v>260</v>
      </c>
      <c r="E1330" s="3" t="str">
        <f>IF(C1330&lt;&gt;"",INDEX(ΣυνδΑθρ!$I$2:$I$96,MATCH(C1330,ΣυνδΑθρ!$A$2:$A$100,0),1),IF(D1330&lt;&gt;"",INDEX(Υλικά!$D$3:$D$140,MATCH(D1330,Υλικά!$B$3:$B$140,0),1),""))</f>
        <v>gr</v>
      </c>
      <c r="F1330" s="10">
        <f>IF(C1330&lt;&gt;"",MATCH($C1330,ΣυνδΑθρ!$A$2:$A$100,0),IF(D1330&lt;&gt;"",MATCH($D1330,Υλικά!$B$3:$B$130,0),0))</f>
        <v>122</v>
      </c>
      <c r="G1330" s="3">
        <v>85</v>
      </c>
      <c r="H1330" s="16">
        <f>IF($C1330&lt;&gt;"",$G1330*INDEX(ΣυνδΑθρ!$B$2:$B$96,$F1330,1)/INDEX(ΣυνδΑθρ!$J$2:$J$96,$F1330,1),IF($D1330&lt;&gt;"",$G1330*INDEX(Υλικά!$G$3:$G$130,$F1330,1)/INDEX(Υλικά!$E$3:$E$130,$F1330,1),0))</f>
        <v>9.0949999999999989</v>
      </c>
      <c r="I1330" s="17">
        <f>IF($C1330&lt;&gt;"",$G1330*INDEX(ΣυνδΑθρ!$C$2:$C$100,$F1330,1)/INDEX(ΣυνδΑθρ!$J$2:$J$96,$F1330,1),IF($D1330&lt;&gt;"",$G1330*INDEX(Υλικά!$H$3:$H$130,$F1330,1)/INDEX(Υλικά!$E$3:$E$130,$F1330,1),0))</f>
        <v>24.48</v>
      </c>
      <c r="J1330" s="18">
        <f>IF($C1330&lt;&gt;"",$G1330*INDEX(ΣυνδΑθρ!$D$2:$D$96,$F1330,1)/INDEX(ΣυνδΑθρ!$J$2:$J$96,$F1330,1),IF($D1330&lt;&gt;"",$G1330*INDEX(Υλικά!$I$3:$I$130,$F1330,1)/INDEX(Υλικά!$E$3:$E$130,$F1330,1),0))</f>
        <v>11.475</v>
      </c>
      <c r="K1330" s="16">
        <f>$H1330*Ref!$B$2</f>
        <v>36.379999999999995</v>
      </c>
      <c r="L1330" s="17">
        <f>$I1330*Ref!$B$3</f>
        <v>97.92</v>
      </c>
      <c r="M1330" s="18">
        <f>$J1330*Ref!$B$4</f>
        <v>103.27499999999999</v>
      </c>
      <c r="N1330" s="18">
        <f>IF($C1330&lt;&gt;"",0,IF($D1330&lt;&gt;"",$G1330*INDEX(Υλικά!$J$3:$J$130,$F1330,1)/INDEX(Υλικά!$E$3:$E$130,$F1330,1),0))</f>
        <v>0</v>
      </c>
      <c r="O1330" s="19">
        <f t="shared" si="22"/>
        <v>237.57499999999999</v>
      </c>
      <c r="P1330" s="3"/>
    </row>
    <row r="1331" spans="1:16" x14ac:dyDescent="0.35">
      <c r="A1331" s="15">
        <v>44303</v>
      </c>
      <c r="B1331" s="7">
        <v>0.70833333333333337</v>
      </c>
      <c r="C1331" s="3"/>
      <c r="D1331" s="3" t="s">
        <v>155</v>
      </c>
      <c r="E1331" s="3" t="str">
        <f>IF(C1331&lt;&gt;"",INDEX(ΣυνδΑθρ!$I$2:$I$96,MATCH(C1331,ΣυνδΑθρ!$A$2:$A$100,0),1),IF(D1331&lt;&gt;"",INDEX(Υλικά!$D$3:$D$140,MATCH(D1331,Υλικά!$B$3:$B$140,0),1),""))</f>
        <v>gr</v>
      </c>
      <c r="F1331" s="10">
        <f>IF(C1331&lt;&gt;"",MATCH($C1331,ΣυνδΑθρ!$A$2:$A$100,0),IF(D1331&lt;&gt;"",MATCH($D1331,Υλικά!$B$3:$B$130,0),0))</f>
        <v>63</v>
      </c>
      <c r="G1331" s="3">
        <v>140</v>
      </c>
      <c r="H1331" s="16">
        <f>IF($C1331&lt;&gt;"",$G1331*INDEX(ΣυνδΑθρ!$B$2:$B$96,$F1331,1)/INDEX(ΣυνδΑθρ!$J$2:$J$96,$F1331,1),IF($D1331&lt;&gt;"",$G1331*INDEX(Υλικά!$G$3:$G$130,$F1331,1)/INDEX(Υλικά!$E$3:$E$130,$F1331,1),0))</f>
        <v>1.54</v>
      </c>
      <c r="I1331" s="17">
        <f>IF($C1331&lt;&gt;"",$G1331*INDEX(ΣυνδΑθρ!$C$2:$C$100,$F1331,1)/INDEX(ΣυνδΑθρ!$J$2:$J$96,$F1331,1),IF($D1331&lt;&gt;"",$G1331*INDEX(Υλικά!$H$3:$H$130,$F1331,1)/INDEX(Υλικά!$E$3:$E$130,$F1331,1),0))</f>
        <v>31.92</v>
      </c>
      <c r="J1331" s="18">
        <f>IF($C1331&lt;&gt;"",$G1331*INDEX(ΣυνδΑθρ!$D$2:$D$96,$F1331,1)/INDEX(ΣυνδΑθρ!$J$2:$J$96,$F1331,1),IF($D1331&lt;&gt;"",$G1331*INDEX(Υλικά!$I$3:$I$130,$F1331,1)/INDEX(Υλικά!$E$3:$E$130,$F1331,1),0))</f>
        <v>0.42</v>
      </c>
      <c r="K1331" s="16">
        <f>$H1331*Ref!$B$2</f>
        <v>6.16</v>
      </c>
      <c r="L1331" s="17">
        <f>$I1331*Ref!$B$3</f>
        <v>127.68</v>
      </c>
      <c r="M1331" s="18">
        <f>$J1331*Ref!$B$4</f>
        <v>3.78</v>
      </c>
      <c r="N1331" s="18">
        <f>IF($C1331&lt;&gt;"",0,IF($D1331&lt;&gt;"",$G1331*INDEX(Υλικά!$J$3:$J$130,$F1331,1)/INDEX(Υλικά!$E$3:$E$130,$F1331,1),0))</f>
        <v>0</v>
      </c>
      <c r="O1331" s="19">
        <f t="shared" si="22"/>
        <v>137.62</v>
      </c>
      <c r="P1331" s="3"/>
    </row>
    <row r="1332" spans="1:16" x14ac:dyDescent="0.35">
      <c r="A1332" s="15">
        <v>44303</v>
      </c>
      <c r="B1332" s="7">
        <v>0.83333333333333337</v>
      </c>
      <c r="C1332" s="3"/>
      <c r="D1332" s="3" t="s">
        <v>256</v>
      </c>
      <c r="E1332" s="3" t="str">
        <f>IF(C1332&lt;&gt;"",INDEX(ΣυνδΑθρ!$I$2:$I$96,MATCH(C1332,ΣυνδΑθρ!$A$2:$A$100,0),1),IF(D1332&lt;&gt;"",INDEX(Υλικά!$D$3:$D$140,MATCH(D1332,Υλικά!$B$3:$B$140,0),1),""))</f>
        <v>gr</v>
      </c>
      <c r="F1332" s="10">
        <f>IF(C1332&lt;&gt;"",MATCH($C1332,ΣυνδΑθρ!$A$2:$A$100,0),IF(D1332&lt;&gt;"",MATCH($D1332,Υλικά!$B$3:$B$130,0),0))</f>
        <v>119</v>
      </c>
      <c r="G1332" s="3">
        <v>370</v>
      </c>
      <c r="H1332" s="16">
        <f>IF($C1332&lt;&gt;"",$G1332*INDEX(ΣυνδΑθρ!$B$2:$B$96,$F1332,1)/INDEX(ΣυνδΑθρ!$J$2:$J$96,$F1332,1),IF($D1332&lt;&gt;"",$G1332*INDEX(Υλικά!$G$3:$G$130,$F1332,1)/INDEX(Υλικά!$E$3:$E$130,$F1332,1),0))</f>
        <v>54.76</v>
      </c>
      <c r="I1332" s="17">
        <f>IF($C1332&lt;&gt;"",$G1332*INDEX(ΣυνδΑθρ!$C$2:$C$100,$F1332,1)/INDEX(ΣυνδΑθρ!$J$2:$J$96,$F1332,1),IF($D1332&lt;&gt;"",$G1332*INDEX(Υλικά!$H$3:$H$130,$F1332,1)/INDEX(Υλικά!$E$3:$E$130,$F1332,1),0))</f>
        <v>0</v>
      </c>
      <c r="J1332" s="18">
        <f>IF($C1332&lt;&gt;"",$G1332*INDEX(ΣυνδΑθρ!$D$2:$D$96,$F1332,1)/INDEX(ΣυνδΑθρ!$J$2:$J$96,$F1332,1),IF($D1332&lt;&gt;"",$G1332*INDEX(Υλικά!$I$3:$I$130,$F1332,1)/INDEX(Υλικά!$E$3:$E$130,$F1332,1),0))</f>
        <v>6.66</v>
      </c>
      <c r="K1332" s="16">
        <f>$H1332*Ref!$B$2</f>
        <v>219.04</v>
      </c>
      <c r="L1332" s="17">
        <f>$I1332*Ref!$B$3</f>
        <v>0</v>
      </c>
      <c r="M1332" s="18">
        <f>$J1332*Ref!$B$4</f>
        <v>59.94</v>
      </c>
      <c r="N1332" s="18">
        <f>IF($C1332&lt;&gt;"",0,IF($D1332&lt;&gt;"",$G1332*INDEX(Υλικά!$J$3:$J$130,$F1332,1)/INDEX(Υλικά!$E$3:$E$130,$F1332,1),0))</f>
        <v>0</v>
      </c>
      <c r="O1332" s="19">
        <f t="shared" si="22"/>
        <v>278.98</v>
      </c>
      <c r="P1332" s="3"/>
    </row>
    <row r="1333" spans="1:16" x14ac:dyDescent="0.35">
      <c r="A1333" s="15">
        <v>44303</v>
      </c>
      <c r="B1333" s="7">
        <v>0.83333333333333337</v>
      </c>
      <c r="C1333" s="3"/>
      <c r="D1333" s="3" t="s">
        <v>8</v>
      </c>
      <c r="E1333" s="3" t="str">
        <f>IF(C1333&lt;&gt;"",INDEX(ΣυνδΑθρ!$I$2:$I$96,MATCH(C1333,ΣυνδΑθρ!$A$2:$A$100,0),1),IF(D1333&lt;&gt;"",INDEX(Υλικά!$D$3:$D$140,MATCH(D1333,Υλικά!$B$3:$B$140,0),1),""))</f>
        <v>gr</v>
      </c>
      <c r="F1333" s="10">
        <f>IF(C1333&lt;&gt;"",MATCH($C1333,ΣυνδΑθρ!$A$2:$A$100,0),IF(D1333&lt;&gt;"",MATCH($D1333,Υλικά!$B$3:$B$130,0),0))</f>
        <v>3</v>
      </c>
      <c r="G1333" s="3">
        <v>15</v>
      </c>
      <c r="H1333" s="16">
        <f>IF($C1333&lt;&gt;"",$G1333*INDEX(ΣυνδΑθρ!$B$2:$B$96,$F1333,1)/INDEX(ΣυνδΑθρ!$J$2:$J$96,$F1333,1),IF($D1333&lt;&gt;"",$G1333*INDEX(Υλικά!$G$3:$G$130,$F1333,1)/INDEX(Υλικά!$E$3:$E$130,$F1333,1),0))</f>
        <v>0</v>
      </c>
      <c r="I1333" s="17">
        <f>IF($C1333&lt;&gt;"",$G1333*INDEX(ΣυνδΑθρ!$C$2:$C$100,$F1333,1)/INDEX(ΣυνδΑθρ!$J$2:$J$96,$F1333,1),IF($D1333&lt;&gt;"",$G1333*INDEX(Υλικά!$H$3:$H$130,$F1333,1)/INDEX(Υλικά!$E$3:$E$130,$F1333,1),0))</f>
        <v>0</v>
      </c>
      <c r="J1333" s="18">
        <f>IF($C1333&lt;&gt;"",$G1333*INDEX(ΣυνδΑθρ!$D$2:$D$96,$F1333,1)/INDEX(ΣυνδΑθρ!$J$2:$J$96,$F1333,1),IF($D1333&lt;&gt;"",$G1333*INDEX(Υλικά!$I$3:$I$130,$F1333,1)/INDEX(Υλικά!$E$3:$E$130,$F1333,1),0))</f>
        <v>13.994999999999999</v>
      </c>
      <c r="K1333" s="16">
        <f>$H1333*Ref!$B$2</f>
        <v>0</v>
      </c>
      <c r="L1333" s="17">
        <f>$I1333*Ref!$B$3</f>
        <v>0</v>
      </c>
      <c r="M1333" s="18">
        <f>$J1333*Ref!$B$4</f>
        <v>125.955</v>
      </c>
      <c r="N1333" s="18">
        <f>IF($C1333&lt;&gt;"",0,IF($D1333&lt;&gt;"",$G1333*INDEX(Υλικά!$J$3:$J$130,$F1333,1)/INDEX(Υλικά!$E$3:$E$130,$F1333,1),0))</f>
        <v>0</v>
      </c>
      <c r="O1333" s="19">
        <f t="shared" si="22"/>
        <v>125.955</v>
      </c>
      <c r="P1333" s="3"/>
    </row>
    <row r="1334" spans="1:16" x14ac:dyDescent="0.35">
      <c r="A1334" s="15">
        <v>44303</v>
      </c>
      <c r="B1334" s="7">
        <v>0.83333333333333337</v>
      </c>
      <c r="C1334" s="3"/>
      <c r="D1334" s="3" t="s">
        <v>109</v>
      </c>
      <c r="E1334" s="3" t="str">
        <f>IF(C1334&lt;&gt;"",INDEX(ΣυνδΑθρ!$I$2:$I$96,MATCH(C1334,ΣυνδΑθρ!$A$2:$A$100,0),1),IF(D1334&lt;&gt;"",INDEX(Υλικά!$D$3:$D$140,MATCH(D1334,Υλικά!$B$3:$B$140,0),1),""))</f>
        <v>gr</v>
      </c>
      <c r="F1334" s="10">
        <f>IF(C1334&lt;&gt;"",MATCH($C1334,ΣυνδΑθρ!$A$2:$A$100,0),IF(D1334&lt;&gt;"",MATCH($D1334,Υλικά!$B$3:$B$130,0),0))</f>
        <v>41</v>
      </c>
      <c r="G1334" s="3">
        <v>300</v>
      </c>
      <c r="H1334" s="16">
        <f>IF($C1334&lt;&gt;"",$G1334*INDEX(ΣυνδΑθρ!$B$2:$B$96,$F1334,1)/INDEX(ΣυνδΑθρ!$J$2:$J$96,$F1334,1),IF($D1334&lt;&gt;"",$G1334*INDEX(Υλικά!$G$3:$G$130,$F1334,1)/INDEX(Υλικά!$E$3:$E$130,$F1334,1),0))</f>
        <v>3.6</v>
      </c>
      <c r="I1334" s="17">
        <f>IF($C1334&lt;&gt;"",$G1334*INDEX(ΣυνδΑθρ!$C$2:$C$100,$F1334,1)/INDEX(ΣυνδΑθρ!$J$2:$J$96,$F1334,1),IF($D1334&lt;&gt;"",$G1334*INDEX(Υλικά!$H$3:$H$130,$F1334,1)/INDEX(Υλικά!$E$3:$E$130,$F1334,1),0))</f>
        <v>9.3000000000000007</v>
      </c>
      <c r="J1334" s="18">
        <f>IF($C1334&lt;&gt;"",$G1334*INDEX(ΣυνδΑθρ!$D$2:$D$96,$F1334,1)/INDEX(ΣυνδΑθρ!$J$2:$J$96,$F1334,1),IF($D1334&lt;&gt;"",$G1334*INDEX(Υλικά!$I$3:$I$130,$F1334,1)/INDEX(Υλικά!$E$3:$E$130,$F1334,1),0))</f>
        <v>0.9</v>
      </c>
      <c r="K1334" s="16">
        <f>$H1334*Ref!$B$2</f>
        <v>14.4</v>
      </c>
      <c r="L1334" s="17">
        <f>$I1334*Ref!$B$3</f>
        <v>37.200000000000003</v>
      </c>
      <c r="M1334" s="18">
        <f>$J1334*Ref!$B$4</f>
        <v>8.1</v>
      </c>
      <c r="N1334" s="18">
        <f>IF($C1334&lt;&gt;"",0,IF($D1334&lt;&gt;"",$G1334*INDEX(Υλικά!$J$3:$J$130,$F1334,1)/INDEX(Υλικά!$E$3:$E$130,$F1334,1),0))</f>
        <v>0</v>
      </c>
      <c r="O1334" s="19">
        <f t="shared" si="22"/>
        <v>59.7</v>
      </c>
      <c r="P1334" s="3"/>
    </row>
    <row r="1335" spans="1:16" x14ac:dyDescent="0.35">
      <c r="A1335" s="15">
        <v>44303</v>
      </c>
      <c r="B1335" s="7">
        <v>0.83333333333333337</v>
      </c>
      <c r="C1335" s="3" t="s">
        <v>166</v>
      </c>
      <c r="D1335" s="3"/>
      <c r="E1335" s="3" t="str">
        <f>IF(C1335&lt;&gt;"",INDEX(ΣυνδΑθρ!$I$2:$I$96,MATCH(C1335,ΣυνδΑθρ!$A$2:$A$100,0),1),IF(D1335&lt;&gt;"",INDEX(Υλικά!$D$3:$D$140,MATCH(D1335,Υλικά!$B$3:$B$140,0),1),""))</f>
        <v>gr</v>
      </c>
      <c r="F1335" s="10">
        <f>IF(C1335&lt;&gt;"",MATCH($C1335,ΣυνδΑθρ!$A$2:$A$100,0),IF(D1335&lt;&gt;"",MATCH($D1335,Υλικά!$B$3:$B$130,0),0))</f>
        <v>19</v>
      </c>
      <c r="G1335" s="3">
        <v>50</v>
      </c>
      <c r="H1335" s="16">
        <f>IF($C1335&lt;&gt;"",$G1335*INDEX(ΣυνδΑθρ!$B$2:$B$96,$F1335,1)/INDEX(ΣυνδΑθρ!$J$2:$J$96,$F1335,1),IF($D1335&lt;&gt;"",$G1335*INDEX(Υλικά!$G$3:$G$130,$F1335,1)/INDEX(Υλικά!$E$3:$E$130,$F1335,1),0))</f>
        <v>3.6535714285714285</v>
      </c>
      <c r="I1335" s="17">
        <f>IF($C1335&lt;&gt;"",$G1335*INDEX(ΣυνδΑθρ!$C$2:$C$100,$F1335,1)/INDEX(ΣυνδΑθρ!$J$2:$J$96,$F1335,1),IF($D1335&lt;&gt;"",$G1335*INDEX(Υλικά!$H$3:$H$130,$F1335,1)/INDEX(Υλικά!$E$3:$E$130,$F1335,1),0))</f>
        <v>23.249999999999996</v>
      </c>
      <c r="J1335" s="18">
        <f>IF($C1335&lt;&gt;"",$G1335*INDEX(ΣυνδΑθρ!$D$2:$D$96,$F1335,1)/INDEX(ΣυνδΑθρ!$J$2:$J$96,$F1335,1),IF($D1335&lt;&gt;"",$G1335*INDEX(Υλικά!$I$3:$I$130,$F1335,1)/INDEX(Υλικά!$E$3:$E$130,$F1335,1),0))</f>
        <v>0.41785714285714293</v>
      </c>
      <c r="K1335" s="16">
        <f>$H1335*Ref!$B$2</f>
        <v>14.614285714285714</v>
      </c>
      <c r="L1335" s="17">
        <f>$I1335*Ref!$B$3</f>
        <v>92.999999999999986</v>
      </c>
      <c r="M1335" s="18">
        <f>$J1335*Ref!$B$4</f>
        <v>3.7607142857142861</v>
      </c>
      <c r="N1335" s="18">
        <f>IF($C1335&lt;&gt;"",0,IF($D1335&lt;&gt;"",$G1335*INDEX(Υλικά!$J$3:$J$130,$F1335,1)/INDEX(Υλικά!$E$3:$E$130,$F1335,1),0))</f>
        <v>0</v>
      </c>
      <c r="O1335" s="19">
        <f t="shared" si="22"/>
        <v>111.37499999999999</v>
      </c>
      <c r="P1335" s="3"/>
    </row>
    <row r="1336" spans="1:16" x14ac:dyDescent="0.35">
      <c r="A1336" s="15">
        <v>44304</v>
      </c>
      <c r="B1336" s="7">
        <v>0.32291666666666669</v>
      </c>
      <c r="C1336" s="3"/>
      <c r="D1336" s="3" t="s">
        <v>58</v>
      </c>
      <c r="E1336" s="3" t="str">
        <f>IF(C1336&lt;&gt;"",INDEX(ΣυνδΑθρ!$I$2:$I$96,MATCH(C1336,ΣυνδΑθρ!$A$2:$A$100,0),1),IF(D1336&lt;&gt;"",INDEX(Υλικά!$D$3:$D$140,MATCH(D1336,Υλικά!$B$3:$B$140,0),1),""))</f>
        <v>gr</v>
      </c>
      <c r="F1336" s="10">
        <f>IF(C1336&lt;&gt;"",MATCH($C1336,ΣυνδΑθρ!$A$2:$A$100,0),IF(D1336&lt;&gt;"",MATCH($D1336,Υλικά!$B$3:$B$130,0),0))</f>
        <v>12</v>
      </c>
      <c r="G1336" s="3">
        <v>250</v>
      </c>
      <c r="H1336" s="16">
        <f>IF($C1336&lt;&gt;"",$G1336*INDEX(ΣυνδΑθρ!$B$2:$B$96,$F1336,1)/INDEX(ΣυνδΑθρ!$J$2:$J$96,$F1336,1),IF($D1336&lt;&gt;"",$G1336*INDEX(Υλικά!$G$3:$G$130,$F1336,1)/INDEX(Υλικά!$E$3:$E$130,$F1336,1),0))</f>
        <v>8.25</v>
      </c>
      <c r="I1336" s="17">
        <f>IF($C1336&lt;&gt;"",$G1336*INDEX(ΣυνδΑθρ!$C$2:$C$100,$F1336,1)/INDEX(ΣυνδΑθρ!$J$2:$J$96,$F1336,1),IF($D1336&lt;&gt;"",$G1336*INDEX(Υλικά!$H$3:$H$130,$F1336,1)/INDEX(Υλικά!$E$3:$E$130,$F1336,1),0))</f>
        <v>11.75</v>
      </c>
      <c r="J1336" s="18">
        <f>IF($C1336&lt;&gt;"",$G1336*INDEX(ΣυνδΑθρ!$D$2:$D$96,$F1336,1)/INDEX(ΣυνδΑθρ!$J$2:$J$96,$F1336,1),IF($D1336&lt;&gt;"",$G1336*INDEX(Υλικά!$I$3:$I$130,$F1336,1)/INDEX(Υλικά!$E$3:$E$130,$F1336,1),0))</f>
        <v>3.75</v>
      </c>
      <c r="K1336" s="16">
        <f>$H1336*Ref!$B$2</f>
        <v>33</v>
      </c>
      <c r="L1336" s="17">
        <f>$I1336*Ref!$B$3</f>
        <v>47</v>
      </c>
      <c r="M1336" s="18">
        <f>$J1336*Ref!$B$4</f>
        <v>33.75</v>
      </c>
      <c r="N1336" s="18">
        <f>IF($C1336&lt;&gt;"",0,IF($D1336&lt;&gt;"",$G1336*INDEX(Υλικά!$J$3:$J$130,$F1336,1)/INDEX(Υλικά!$E$3:$E$130,$F1336,1),0))</f>
        <v>0</v>
      </c>
      <c r="O1336" s="19">
        <f t="shared" si="22"/>
        <v>113.75</v>
      </c>
      <c r="P1336" s="3"/>
    </row>
    <row r="1337" spans="1:16" x14ac:dyDescent="0.35">
      <c r="A1337" s="15">
        <v>44304</v>
      </c>
      <c r="B1337" s="7">
        <v>0.32291666666666669</v>
      </c>
      <c r="C1337" s="3"/>
      <c r="D1337" s="3" t="s">
        <v>229</v>
      </c>
      <c r="E1337" s="3" t="str">
        <f>IF(C1337&lt;&gt;"",INDEX(ΣυνδΑθρ!$I$2:$I$96,MATCH(C1337,ΣυνδΑθρ!$A$2:$A$100,0),1),IF(D1337&lt;&gt;"",INDEX(Υλικά!$D$3:$D$140,MATCH(D1337,Υλικά!$B$3:$B$140,0),1),""))</f>
        <v>gr</v>
      </c>
      <c r="F1337" s="10">
        <f>IF(C1337&lt;&gt;"",MATCH($C1337,ΣυνδΑθρ!$A$2:$A$100,0),IF(D1337&lt;&gt;"",MATCH($D1337,Υλικά!$B$3:$B$130,0),0))</f>
        <v>104</v>
      </c>
      <c r="G1337" s="3">
        <v>70</v>
      </c>
      <c r="H1337" s="16">
        <f>IF($C1337&lt;&gt;"",$G1337*INDEX(ΣυνδΑθρ!$B$2:$B$96,$F1337,1)/INDEX(ΣυνδΑθρ!$J$2:$J$96,$F1337,1),IF($D1337&lt;&gt;"",$G1337*INDEX(Υλικά!$G$3:$G$130,$F1337,1)/INDEX(Υλικά!$E$3:$E$130,$F1337,1),0))</f>
        <v>14.7</v>
      </c>
      <c r="I1337" s="17">
        <f>IF($C1337&lt;&gt;"",$G1337*INDEX(ΣυνδΑθρ!$C$2:$C$100,$F1337,1)/INDEX(ΣυνδΑθρ!$J$2:$J$96,$F1337,1),IF($D1337&lt;&gt;"",$G1337*INDEX(Υλικά!$H$3:$H$130,$F1337,1)/INDEX(Υλικά!$E$3:$E$130,$F1337,1),0))</f>
        <v>0.7</v>
      </c>
      <c r="J1337" s="18">
        <f>IF($C1337&lt;&gt;"",$G1337*INDEX(ΣυνδΑθρ!$D$2:$D$96,$F1337,1)/INDEX(ΣυνδΑθρ!$J$2:$J$96,$F1337,1),IF($D1337&lt;&gt;"",$G1337*INDEX(Υλικά!$I$3:$I$130,$F1337,1)/INDEX(Υλικά!$E$3:$E$130,$F1337,1),0))</f>
        <v>1.4</v>
      </c>
      <c r="K1337" s="16">
        <f>$H1337*Ref!$B$2</f>
        <v>58.8</v>
      </c>
      <c r="L1337" s="17">
        <f>$I1337*Ref!$B$3</f>
        <v>2.8</v>
      </c>
      <c r="M1337" s="18">
        <f>$J1337*Ref!$B$4</f>
        <v>12.6</v>
      </c>
      <c r="N1337" s="18">
        <f>IF($C1337&lt;&gt;"",0,IF($D1337&lt;&gt;"",$G1337*INDEX(Υλικά!$J$3:$J$130,$F1337,1)/INDEX(Υλικά!$E$3:$E$130,$F1337,1),0))</f>
        <v>0</v>
      </c>
      <c r="O1337" s="19">
        <f t="shared" si="22"/>
        <v>74.199999999999989</v>
      </c>
      <c r="P1337" s="3"/>
    </row>
    <row r="1338" spans="1:16" x14ac:dyDescent="0.35">
      <c r="A1338" s="15">
        <v>44304</v>
      </c>
      <c r="B1338" s="7">
        <v>0.32291666666666669</v>
      </c>
      <c r="C1338" s="3" t="s">
        <v>166</v>
      </c>
      <c r="D1338" s="3"/>
      <c r="E1338" s="3" t="str">
        <f>IF(C1338&lt;&gt;"",INDEX(ΣυνδΑθρ!$I$2:$I$96,MATCH(C1338,ΣυνδΑθρ!$A$2:$A$100,0),1),IF(D1338&lt;&gt;"",INDEX(Υλικά!$D$3:$D$140,MATCH(D1338,Υλικά!$B$3:$B$140,0),1),""))</f>
        <v>gr</v>
      </c>
      <c r="F1338" s="10">
        <f>IF(C1338&lt;&gt;"",MATCH($C1338,ΣυνδΑθρ!$A$2:$A$100,0),IF(D1338&lt;&gt;"",MATCH($D1338,Υλικά!$B$3:$B$130,0),0))</f>
        <v>19</v>
      </c>
      <c r="G1338" s="3">
        <v>70</v>
      </c>
      <c r="H1338" s="16">
        <f>IF($C1338&lt;&gt;"",$G1338*INDEX(ΣυνδΑθρ!$B$2:$B$96,$F1338,1)/INDEX(ΣυνδΑθρ!$J$2:$J$96,$F1338,1),IF($D1338&lt;&gt;"",$G1338*INDEX(Υλικά!$G$3:$G$130,$F1338,1)/INDEX(Υλικά!$E$3:$E$130,$F1338,1),0))</f>
        <v>5.1150000000000002</v>
      </c>
      <c r="I1338" s="17">
        <f>IF($C1338&lt;&gt;"",$G1338*INDEX(ΣυνδΑθρ!$C$2:$C$100,$F1338,1)/INDEX(ΣυνδΑθρ!$J$2:$J$96,$F1338,1),IF($D1338&lt;&gt;"",$G1338*INDEX(Υλικά!$H$3:$H$130,$F1338,1)/INDEX(Υλικά!$E$3:$E$130,$F1338,1),0))</f>
        <v>32.549999999999997</v>
      </c>
      <c r="J1338" s="18">
        <f>IF($C1338&lt;&gt;"",$G1338*INDEX(ΣυνδΑθρ!$D$2:$D$96,$F1338,1)/INDEX(ΣυνδΑθρ!$J$2:$J$96,$F1338,1),IF($D1338&lt;&gt;"",$G1338*INDEX(Υλικά!$I$3:$I$130,$F1338,1)/INDEX(Υλικά!$E$3:$E$130,$F1338,1),0))</f>
        <v>0.58500000000000008</v>
      </c>
      <c r="K1338" s="16">
        <f>$H1338*Ref!$B$2</f>
        <v>20.46</v>
      </c>
      <c r="L1338" s="17">
        <f>$I1338*Ref!$B$3</f>
        <v>130.19999999999999</v>
      </c>
      <c r="M1338" s="18">
        <f>$J1338*Ref!$B$4</f>
        <v>5.2650000000000006</v>
      </c>
      <c r="N1338" s="18">
        <f>IF($C1338&lt;&gt;"",0,IF($D1338&lt;&gt;"",$G1338*INDEX(Υλικά!$J$3:$J$130,$F1338,1)/INDEX(Υλικά!$E$3:$E$130,$F1338,1),0))</f>
        <v>0</v>
      </c>
      <c r="O1338" s="19">
        <f t="shared" si="22"/>
        <v>155.92500000000001</v>
      </c>
      <c r="P1338" s="3"/>
    </row>
    <row r="1339" spans="1:16" x14ac:dyDescent="0.35">
      <c r="A1339" s="15">
        <v>44304</v>
      </c>
      <c r="B1339" s="7">
        <v>0.5</v>
      </c>
      <c r="C1339" s="3"/>
      <c r="D1339" s="3"/>
      <c r="E1339" s="3" t="str">
        <f>IF(C1339&lt;&gt;"",INDEX(ΣυνδΑθρ!$I$2:$I$96,MATCH(C1339,ΣυνδΑθρ!$A$2:$A$100,0),1),IF(D1339&lt;&gt;"",INDEX(Υλικά!$D$3:$D$140,MATCH(D1339,Υλικά!$B$3:$B$140,0),1),""))</f>
        <v/>
      </c>
      <c r="F1339" s="10">
        <f>IF(C1339&lt;&gt;"",MATCH($C1339,ΣυνδΑθρ!$A$2:$A$100,0),IF(D1339&lt;&gt;"",MATCH($D1339,Υλικά!$B$3:$B$130,0),0))</f>
        <v>0</v>
      </c>
      <c r="G1339" s="3">
        <v>2</v>
      </c>
      <c r="H1339" s="16"/>
      <c r="I1339" s="17">
        <f>IF($C1339&lt;&gt;"",$G1339*INDEX(ΣυνδΑθρ!$C$2:$C$100,$F1339,1)/INDEX(ΣυνδΑθρ!$J$2:$J$96,$F1339,1),IF($D1339&lt;&gt;"",$G1339*INDEX(Υλικά!$H$3:$H$130,$F1339,1)/INDEX(Υλικά!$E$3:$E$130,$F1339,1),0))</f>
        <v>0</v>
      </c>
      <c r="J1339" s="18">
        <f>IF($C1339&lt;&gt;"",$G1339*INDEX(ΣυνδΑθρ!$D$2:$D$96,$F1339,1)/INDEX(ΣυνδΑθρ!$J$2:$J$96,$F1339,1),IF($D1339&lt;&gt;"",$G1339*INDEX(Υλικά!$I$3:$I$130,$F1339,1)/INDEX(Υλικά!$E$3:$E$130,$F1339,1),0))</f>
        <v>0</v>
      </c>
      <c r="K1339" s="16">
        <f>$H1339*Ref!$B$2</f>
        <v>0</v>
      </c>
      <c r="L1339" s="17">
        <f>$I1339*Ref!$B$3</f>
        <v>0</v>
      </c>
      <c r="M1339" s="18">
        <f>$J1339*Ref!$B$4</f>
        <v>0</v>
      </c>
      <c r="N1339" s="18">
        <f>IF($C1339&lt;&gt;"",0,IF($D1339&lt;&gt;"",$G1339*INDEX(Υλικά!$J$3:$J$130,$F1339,1)/INDEX(Υλικά!$E$3:$E$130,$F1339,1),0))</f>
        <v>0</v>
      </c>
      <c r="O1339" s="19">
        <v>200</v>
      </c>
      <c r="P1339" s="3" t="s">
        <v>261</v>
      </c>
    </row>
    <row r="1340" spans="1:16" x14ac:dyDescent="0.35">
      <c r="A1340" s="15">
        <v>44304</v>
      </c>
      <c r="B1340" s="7">
        <v>0.60416666666666663</v>
      </c>
      <c r="C1340" s="3" t="s">
        <v>166</v>
      </c>
      <c r="D1340" s="3"/>
      <c r="E1340" s="3" t="str">
        <f>IF(C1340&lt;&gt;"",INDEX(ΣυνδΑθρ!$I$2:$I$96,MATCH(C1340,ΣυνδΑθρ!$A$2:$A$100,0),1),IF(D1340&lt;&gt;"",INDEX(Υλικά!$D$3:$D$140,MATCH(D1340,Υλικά!$B$3:$B$140,0),1),""))</f>
        <v>gr</v>
      </c>
      <c r="F1340" s="10">
        <f>IF(C1340&lt;&gt;"",MATCH($C1340,ΣυνδΑθρ!$A$2:$A$100,0),IF(D1340&lt;&gt;"",MATCH($D1340,Υλικά!$B$3:$B$130,0),0))</f>
        <v>19</v>
      </c>
      <c r="G1340" s="3">
        <v>100</v>
      </c>
      <c r="H1340" s="16">
        <f>IF($C1340&lt;&gt;"",$G1340*INDEX(ΣυνδΑθρ!$B$2:$B$96,$F1340,1)/INDEX(ΣυνδΑθρ!$J$2:$J$96,$F1340,1),IF($D1340&lt;&gt;"",$G1340*INDEX(Υλικά!$G$3:$G$130,$F1340,1)/INDEX(Υλικά!$E$3:$E$130,$F1340,1),0))</f>
        <v>7.3071428571428569</v>
      </c>
      <c r="I1340" s="17">
        <f>IF($C1340&lt;&gt;"",$G1340*INDEX(ΣυνδΑθρ!$C$2:$C$100,$F1340,1)/INDEX(ΣυνδΑθρ!$J$2:$J$96,$F1340,1),IF($D1340&lt;&gt;"",$G1340*INDEX(Υλικά!$H$3:$H$130,$F1340,1)/INDEX(Υλικά!$E$3:$E$130,$F1340,1),0))</f>
        <v>46.499999999999993</v>
      </c>
      <c r="J1340" s="18">
        <f>IF($C1340&lt;&gt;"",$G1340*INDEX(ΣυνδΑθρ!$D$2:$D$96,$F1340,1)/INDEX(ΣυνδΑθρ!$J$2:$J$96,$F1340,1),IF($D1340&lt;&gt;"",$G1340*INDEX(Υλικά!$I$3:$I$130,$F1340,1)/INDEX(Υλικά!$E$3:$E$130,$F1340,1),0))</f>
        <v>0.83571428571428585</v>
      </c>
      <c r="K1340" s="16">
        <f>$H1340*Ref!$B$2</f>
        <v>29.228571428571428</v>
      </c>
      <c r="L1340" s="17">
        <f>$I1340*Ref!$B$3</f>
        <v>185.99999999999997</v>
      </c>
      <c r="M1340" s="18">
        <f>$J1340*Ref!$B$4</f>
        <v>7.5214285714285722</v>
      </c>
      <c r="N1340" s="18">
        <f>IF($C1340&lt;&gt;"",0,IF($D1340&lt;&gt;"",$G1340*INDEX(Υλικά!$J$3:$J$130,$F1340,1)/INDEX(Υλικά!$E$3:$E$130,$F1340,1),0))</f>
        <v>0</v>
      </c>
      <c r="O1340" s="19">
        <f t="shared" si="22"/>
        <v>222.74999999999997</v>
      </c>
      <c r="P1340" s="3"/>
    </row>
    <row r="1341" spans="1:16" x14ac:dyDescent="0.35">
      <c r="A1341" s="15">
        <v>44304</v>
      </c>
      <c r="B1341" s="7">
        <v>0.60416666666666663</v>
      </c>
      <c r="C1341" s="3"/>
      <c r="D1341" s="3" t="s">
        <v>132</v>
      </c>
      <c r="E1341" s="3" t="str">
        <f>IF(C1341&lt;&gt;"",INDEX(ΣυνδΑθρ!$I$2:$I$96,MATCH(C1341,ΣυνδΑθρ!$A$2:$A$100,0),1),IF(D1341&lt;&gt;"",INDEX(Υλικά!$D$3:$D$140,MATCH(D1341,Υλικά!$B$3:$B$140,0),1),""))</f>
        <v>gr</v>
      </c>
      <c r="F1341" s="10">
        <f>IF(C1341&lt;&gt;"",MATCH($C1341,ΣυνδΑθρ!$A$2:$A$100,0),IF(D1341&lt;&gt;"",MATCH($D1341,Υλικά!$B$3:$B$130,0),0))</f>
        <v>51</v>
      </c>
      <c r="G1341" s="3">
        <v>180</v>
      </c>
      <c r="H1341" s="16">
        <f>IF($C1341&lt;&gt;"",$G1341*INDEX(ΣυνδΑθρ!$B$2:$B$96,$F1341,1)/INDEX(ΣυνδΑθρ!$J$2:$J$96,$F1341,1),IF($D1341&lt;&gt;"",$G1341*INDEX(Υλικά!$G$3:$G$130,$F1341,1)/INDEX(Υλικά!$E$3:$E$130,$F1341,1),0))</f>
        <v>48.6</v>
      </c>
      <c r="I1341" s="17">
        <f>IF($C1341&lt;&gt;"",$G1341*INDEX(ΣυνδΑθρ!$C$2:$C$100,$F1341,1)/INDEX(ΣυνδΑθρ!$J$2:$J$96,$F1341,1),IF($D1341&lt;&gt;"",$G1341*INDEX(Υλικά!$H$3:$H$130,$F1341,1)/INDEX(Υλικά!$E$3:$E$130,$F1341,1),0))</f>
        <v>0</v>
      </c>
      <c r="J1341" s="18">
        <f>IF($C1341&lt;&gt;"",$G1341*INDEX(ΣυνδΑθρ!$D$2:$D$96,$F1341,1)/INDEX(ΣυνδΑθρ!$J$2:$J$96,$F1341,1),IF($D1341&lt;&gt;"",$G1341*INDEX(Υλικά!$I$3:$I$130,$F1341,1)/INDEX(Υλικά!$E$3:$E$130,$F1341,1),0))</f>
        <v>25.2</v>
      </c>
      <c r="K1341" s="16">
        <f>$H1341*Ref!$B$2</f>
        <v>194.4</v>
      </c>
      <c r="L1341" s="17">
        <f>$I1341*Ref!$B$3</f>
        <v>0</v>
      </c>
      <c r="M1341" s="18">
        <f>$J1341*Ref!$B$4</f>
        <v>226.79999999999998</v>
      </c>
      <c r="N1341" s="18">
        <f>IF($C1341&lt;&gt;"",0,IF($D1341&lt;&gt;"",$G1341*INDEX(Υλικά!$J$3:$J$130,$F1341,1)/INDEX(Υλικά!$E$3:$E$130,$F1341,1),0))</f>
        <v>0</v>
      </c>
      <c r="O1341" s="19">
        <f t="shared" si="22"/>
        <v>421.2</v>
      </c>
      <c r="P1341" s="3"/>
    </row>
    <row r="1342" spans="1:16" x14ac:dyDescent="0.35">
      <c r="A1342" s="15">
        <v>44304</v>
      </c>
      <c r="B1342" s="7">
        <v>0.60416666666666663</v>
      </c>
      <c r="C1342" s="3"/>
      <c r="D1342" s="3" t="s">
        <v>8</v>
      </c>
      <c r="E1342" s="3" t="str">
        <f>IF(C1342&lt;&gt;"",INDEX(ΣυνδΑθρ!$I$2:$I$96,MATCH(C1342,ΣυνδΑθρ!$A$2:$A$100,0),1),IF(D1342&lt;&gt;"",INDEX(Υλικά!$D$3:$D$140,MATCH(D1342,Υλικά!$B$3:$B$140,0),1),""))</f>
        <v>gr</v>
      </c>
      <c r="F1342" s="10">
        <f>IF(C1342&lt;&gt;"",MATCH($C1342,ΣυνδΑθρ!$A$2:$A$100,0),IF(D1342&lt;&gt;"",MATCH($D1342,Υλικά!$B$3:$B$130,0),0))</f>
        <v>3</v>
      </c>
      <c r="G1342" s="3">
        <v>20</v>
      </c>
      <c r="H1342" s="16">
        <f>IF($C1342&lt;&gt;"",$G1342*INDEX(ΣυνδΑθρ!$B$2:$B$96,$F1342,1)/INDEX(ΣυνδΑθρ!$J$2:$J$96,$F1342,1),IF($D1342&lt;&gt;"",$G1342*INDEX(Υλικά!$G$3:$G$130,$F1342,1)/INDEX(Υλικά!$E$3:$E$130,$F1342,1),0))</f>
        <v>0</v>
      </c>
      <c r="I1342" s="17">
        <f>IF($C1342&lt;&gt;"",$G1342*INDEX(ΣυνδΑθρ!$C$2:$C$100,$F1342,1)/INDEX(ΣυνδΑθρ!$J$2:$J$96,$F1342,1),IF($D1342&lt;&gt;"",$G1342*INDEX(Υλικά!$H$3:$H$130,$F1342,1)/INDEX(Υλικά!$E$3:$E$130,$F1342,1),0))</f>
        <v>0</v>
      </c>
      <c r="J1342" s="18">
        <f>IF($C1342&lt;&gt;"",$G1342*INDEX(ΣυνδΑθρ!$D$2:$D$96,$F1342,1)/INDEX(ΣυνδΑθρ!$J$2:$J$96,$F1342,1),IF($D1342&lt;&gt;"",$G1342*INDEX(Υλικά!$I$3:$I$130,$F1342,1)/INDEX(Υλικά!$E$3:$E$130,$F1342,1),0))</f>
        <v>18.66</v>
      </c>
      <c r="K1342" s="16">
        <f>$H1342*Ref!$B$2</f>
        <v>0</v>
      </c>
      <c r="L1342" s="17">
        <f>$I1342*Ref!$B$3</f>
        <v>0</v>
      </c>
      <c r="M1342" s="18">
        <f>$J1342*Ref!$B$4</f>
        <v>167.94</v>
      </c>
      <c r="N1342" s="18">
        <f>IF($C1342&lt;&gt;"",0,IF($D1342&lt;&gt;"",$G1342*INDEX(Υλικά!$J$3:$J$130,$F1342,1)/INDEX(Υλικά!$E$3:$E$130,$F1342,1),0))</f>
        <v>0</v>
      </c>
      <c r="O1342" s="19">
        <f t="shared" si="22"/>
        <v>167.94</v>
      </c>
      <c r="P1342" s="3"/>
    </row>
    <row r="1343" spans="1:16" x14ac:dyDescent="0.35">
      <c r="A1343" s="15">
        <v>44304</v>
      </c>
      <c r="B1343" s="7">
        <v>0.60416666666666663</v>
      </c>
      <c r="C1343" s="3"/>
      <c r="D1343" s="3" t="s">
        <v>128</v>
      </c>
      <c r="E1343" s="3" t="str">
        <f>IF(C1343&lt;&gt;"",INDEX(ΣυνδΑθρ!$I$2:$I$96,MATCH(C1343,ΣυνδΑθρ!$A$2:$A$100,0),1),IF(D1343&lt;&gt;"",INDEX(Υλικά!$D$3:$D$140,MATCH(D1343,Υλικά!$B$3:$B$140,0),1),""))</f>
        <v>gr</v>
      </c>
      <c r="F1343" s="10">
        <f>IF(C1343&lt;&gt;"",MATCH($C1343,ΣυνδΑθρ!$A$2:$A$100,0),IF(D1343&lt;&gt;"",MATCH($D1343,Υλικά!$B$3:$B$130,0),0))</f>
        <v>50</v>
      </c>
      <c r="G1343" s="3">
        <v>150</v>
      </c>
      <c r="H1343" s="16">
        <f>IF($C1343&lt;&gt;"",$G1343*INDEX(ΣυνδΑθρ!$B$2:$B$96,$F1343,1)/INDEX(ΣυνδΑθρ!$J$2:$J$96,$F1343,1),IF($D1343&lt;&gt;"",$G1343*INDEX(Υλικά!$G$3:$G$130,$F1343,1)/INDEX(Υλικά!$E$3:$E$130,$F1343,1),0))</f>
        <v>3</v>
      </c>
      <c r="I1343" s="17">
        <f>IF($C1343&lt;&gt;"",$G1343*INDEX(ΣυνδΑθρ!$C$2:$C$100,$F1343,1)/INDEX(ΣυνδΑθρ!$J$2:$J$96,$F1343,1),IF($D1343&lt;&gt;"",$G1343*INDEX(Υλικά!$H$3:$H$130,$F1343,1)/INDEX(Υλικά!$E$3:$E$130,$F1343,1),0))</f>
        <v>25.5</v>
      </c>
      <c r="J1343" s="18">
        <f>IF($C1343&lt;&gt;"",$G1343*INDEX(ΣυνδΑθρ!$D$2:$D$96,$F1343,1)/INDEX(ΣυνδΑθρ!$J$2:$J$96,$F1343,1),IF($D1343&lt;&gt;"",$G1343*INDEX(Υλικά!$I$3:$I$130,$F1343,1)/INDEX(Υλικά!$E$3:$E$130,$F1343,1),0))</f>
        <v>0</v>
      </c>
      <c r="K1343" s="16">
        <f>$H1343*Ref!$B$2</f>
        <v>12</v>
      </c>
      <c r="L1343" s="17">
        <f>$I1343*Ref!$B$3</f>
        <v>102</v>
      </c>
      <c r="M1343" s="18">
        <f>$J1343*Ref!$B$4</f>
        <v>0</v>
      </c>
      <c r="N1343" s="18">
        <f>IF($C1343&lt;&gt;"",0,IF($D1343&lt;&gt;"",$G1343*INDEX(Υλικά!$J$3:$J$130,$F1343,1)/INDEX(Υλικά!$E$3:$E$130,$F1343,1),0))</f>
        <v>0</v>
      </c>
      <c r="O1343" s="19">
        <f t="shared" si="22"/>
        <v>114</v>
      </c>
      <c r="P1343" s="3"/>
    </row>
    <row r="1344" spans="1:16" x14ac:dyDescent="0.35">
      <c r="A1344" s="15">
        <v>44304</v>
      </c>
      <c r="B1344" s="7">
        <v>0.60416666666666663</v>
      </c>
      <c r="C1344" s="3"/>
      <c r="D1344" s="3"/>
      <c r="E1344" s="3" t="str">
        <f>IF(C1344&lt;&gt;"",INDEX(ΣυνδΑθρ!$I$2:$I$96,MATCH(C1344,ΣυνδΑθρ!$A$2:$A$100,0),1),IF(D1344&lt;&gt;"",INDEX(Υλικά!$D$3:$D$140,MATCH(D1344,Υλικά!$B$3:$B$140,0),1),""))</f>
        <v/>
      </c>
      <c r="F1344" s="10">
        <f>IF(C1344&lt;&gt;"",MATCH($C1344,ΣυνδΑθρ!$A$2:$A$100,0),IF(D1344&lt;&gt;"",MATCH($D1344,Υλικά!$B$3:$B$130,0),0))</f>
        <v>0</v>
      </c>
      <c r="G1344" s="3"/>
      <c r="H1344" s="16">
        <f>IF($C1344&lt;&gt;"",$G1344*INDEX(ΣυνδΑθρ!$B$2:$B$96,$F1344,1)/INDEX(ΣυνδΑθρ!$J$2:$J$96,$F1344,1),IF($D1344&lt;&gt;"",$G1344*INDEX(Υλικά!$G$3:$G$130,$F1344,1)/INDEX(Υλικά!$E$3:$E$130,$F1344,1),0))</f>
        <v>0</v>
      </c>
      <c r="I1344" s="17">
        <f>IF($C1344&lt;&gt;"",$G1344*INDEX(ΣυνδΑθρ!$C$2:$C$100,$F1344,1)/INDEX(ΣυνδΑθρ!$J$2:$J$96,$F1344,1),IF($D1344&lt;&gt;"",$G1344*INDEX(Υλικά!$H$3:$H$130,$F1344,1)/INDEX(Υλικά!$E$3:$E$130,$F1344,1),0))</f>
        <v>0</v>
      </c>
      <c r="J1344" s="18">
        <f>IF($C1344&lt;&gt;"",$G1344*INDEX(ΣυνδΑθρ!$D$2:$D$96,$F1344,1)/INDEX(ΣυνδΑθρ!$J$2:$J$96,$F1344,1),IF($D1344&lt;&gt;"",$G1344*INDEX(Υλικά!$I$3:$I$130,$F1344,1)/INDEX(Υλικά!$E$3:$E$130,$F1344,1),0))</f>
        <v>0</v>
      </c>
      <c r="K1344" s="16">
        <f>$H1344*Ref!$B$2</f>
        <v>0</v>
      </c>
      <c r="L1344" s="17">
        <f>$I1344*Ref!$B$3</f>
        <v>0</v>
      </c>
      <c r="M1344" s="18">
        <f>$J1344*Ref!$B$4</f>
        <v>0</v>
      </c>
      <c r="N1344" s="18">
        <f>IF($C1344&lt;&gt;"",0,IF($D1344&lt;&gt;"",$G1344*INDEX(Υλικά!$J$3:$J$130,$F1344,1)/INDEX(Υλικά!$E$3:$E$130,$F1344,1),0))</f>
        <v>0</v>
      </c>
      <c r="O1344" s="19">
        <v>200</v>
      </c>
      <c r="P1344" s="3" t="s">
        <v>262</v>
      </c>
    </row>
    <row r="1345" spans="1:16" x14ac:dyDescent="0.35">
      <c r="A1345" s="15">
        <v>44304</v>
      </c>
      <c r="B1345" s="7">
        <v>0.83333333333333337</v>
      </c>
      <c r="C1345" s="3"/>
      <c r="D1345" s="3" t="s">
        <v>155</v>
      </c>
      <c r="E1345" s="3" t="str">
        <f>IF(C1345&lt;&gt;"",INDEX(ΣυνδΑθρ!$I$2:$I$96,MATCH(C1345,ΣυνδΑθρ!$A$2:$A$100,0),1),IF(D1345&lt;&gt;"",INDEX(Υλικά!$D$3:$D$140,MATCH(D1345,Υλικά!$B$3:$B$140,0),1),""))</f>
        <v>gr</v>
      </c>
      <c r="F1345" s="10">
        <f>IF(C1345&lt;&gt;"",MATCH($C1345,ΣυνδΑθρ!$A$2:$A$100,0),IF(D1345&lt;&gt;"",MATCH($D1345,Υλικά!$B$3:$B$130,0),0))</f>
        <v>63</v>
      </c>
      <c r="G1345" s="3">
        <v>140</v>
      </c>
      <c r="H1345" s="16">
        <f>IF($C1345&lt;&gt;"",$G1345*INDEX(ΣυνδΑθρ!$B$2:$B$96,$F1345,1)/INDEX(ΣυνδΑθρ!$J$2:$J$96,$F1345,1),IF($D1345&lt;&gt;"",$G1345*INDEX(Υλικά!$G$3:$G$130,$F1345,1)/INDEX(Υλικά!$E$3:$E$130,$F1345,1),0))</f>
        <v>1.54</v>
      </c>
      <c r="I1345" s="17">
        <f>IF($C1345&lt;&gt;"",$G1345*INDEX(ΣυνδΑθρ!$C$2:$C$100,$F1345,1)/INDEX(ΣυνδΑθρ!$J$2:$J$96,$F1345,1),IF($D1345&lt;&gt;"",$G1345*INDEX(Υλικά!$H$3:$H$130,$F1345,1)/INDEX(Υλικά!$E$3:$E$130,$F1345,1),0))</f>
        <v>31.92</v>
      </c>
      <c r="J1345" s="18">
        <f>IF($C1345&lt;&gt;"",$G1345*INDEX(ΣυνδΑθρ!$D$2:$D$96,$F1345,1)/INDEX(ΣυνδΑθρ!$J$2:$J$96,$F1345,1),IF($D1345&lt;&gt;"",$G1345*INDEX(Υλικά!$I$3:$I$130,$F1345,1)/INDEX(Υλικά!$E$3:$E$130,$F1345,1),0))</f>
        <v>0.42</v>
      </c>
      <c r="K1345" s="16">
        <f>$H1345*Ref!$B$2</f>
        <v>6.16</v>
      </c>
      <c r="L1345" s="17">
        <f>$I1345*Ref!$B$3</f>
        <v>127.68</v>
      </c>
      <c r="M1345" s="18">
        <f>$J1345*Ref!$B$4</f>
        <v>3.78</v>
      </c>
      <c r="N1345" s="18">
        <f>IF($C1345&lt;&gt;"",0,IF($D1345&lt;&gt;"",$G1345*INDEX(Υλικά!$J$3:$J$130,$F1345,1)/INDEX(Υλικά!$E$3:$E$130,$F1345,1),0))</f>
        <v>0</v>
      </c>
      <c r="O1345" s="19">
        <f t="shared" si="22"/>
        <v>137.62</v>
      </c>
      <c r="P1345" s="3"/>
    </row>
    <row r="1346" spans="1:16" x14ac:dyDescent="0.35">
      <c r="A1346" s="15">
        <v>44304</v>
      </c>
      <c r="B1346" s="7">
        <v>0.83333333333333337</v>
      </c>
      <c r="C1346" s="3"/>
      <c r="D1346" s="3" t="s">
        <v>260</v>
      </c>
      <c r="E1346" s="3" t="str">
        <f>IF(C1346&lt;&gt;"",INDEX(ΣυνδΑθρ!$I$2:$I$96,MATCH(C1346,ΣυνδΑθρ!$A$2:$A$100,0),1),IF(D1346&lt;&gt;"",INDEX(Υλικά!$D$3:$D$140,MATCH(D1346,Υλικά!$B$3:$B$140,0),1),""))</f>
        <v>gr</v>
      </c>
      <c r="F1346" s="10">
        <f>IF(C1346&lt;&gt;"",MATCH($C1346,ΣυνδΑθρ!$A$2:$A$100,0),IF(D1346&lt;&gt;"",MATCH($D1346,Υλικά!$B$3:$B$130,0),0))</f>
        <v>122</v>
      </c>
      <c r="G1346" s="3">
        <v>85</v>
      </c>
      <c r="H1346" s="16">
        <f>IF($C1346&lt;&gt;"",$G1346*INDEX(ΣυνδΑθρ!$B$2:$B$96,$F1346,1)/INDEX(ΣυνδΑθρ!$J$2:$J$96,$F1346,1),IF($D1346&lt;&gt;"",$G1346*INDEX(Υλικά!$G$3:$G$130,$F1346,1)/INDEX(Υλικά!$E$3:$E$130,$F1346,1),0))</f>
        <v>9.0949999999999989</v>
      </c>
      <c r="I1346" s="17">
        <f>IF($C1346&lt;&gt;"",$G1346*INDEX(ΣυνδΑθρ!$C$2:$C$100,$F1346,1)/INDEX(ΣυνδΑθρ!$J$2:$J$96,$F1346,1),IF($D1346&lt;&gt;"",$G1346*INDEX(Υλικά!$H$3:$H$130,$F1346,1)/INDEX(Υλικά!$E$3:$E$130,$F1346,1),0))</f>
        <v>24.48</v>
      </c>
      <c r="J1346" s="18">
        <f>IF($C1346&lt;&gt;"",$G1346*INDEX(ΣυνδΑθρ!$D$2:$D$96,$F1346,1)/INDEX(ΣυνδΑθρ!$J$2:$J$96,$F1346,1),IF($D1346&lt;&gt;"",$G1346*INDEX(Υλικά!$I$3:$I$130,$F1346,1)/INDEX(Υλικά!$E$3:$E$130,$F1346,1),0))</f>
        <v>11.475</v>
      </c>
      <c r="K1346" s="16">
        <f>$H1346*Ref!$B$2</f>
        <v>36.379999999999995</v>
      </c>
      <c r="L1346" s="17">
        <f>$I1346*Ref!$B$3</f>
        <v>97.92</v>
      </c>
      <c r="M1346" s="18">
        <f>$J1346*Ref!$B$4</f>
        <v>103.27499999999999</v>
      </c>
      <c r="N1346" s="18">
        <f>IF($C1346&lt;&gt;"",0,IF($D1346&lt;&gt;"",$G1346*INDEX(Υλικά!$J$3:$J$130,$F1346,1)/INDEX(Υλικά!$E$3:$E$130,$F1346,1),0))</f>
        <v>0</v>
      </c>
      <c r="O1346" s="19">
        <f t="shared" si="22"/>
        <v>237.57499999999999</v>
      </c>
      <c r="P1346" s="3"/>
    </row>
    <row r="1347" spans="1:16" x14ac:dyDescent="0.35">
      <c r="A1347" s="15">
        <v>44304</v>
      </c>
      <c r="B1347" s="7">
        <v>0.91666666666666663</v>
      </c>
      <c r="C1347" s="3"/>
      <c r="D1347" s="3" t="s">
        <v>132</v>
      </c>
      <c r="E1347" s="3" t="str">
        <f>IF(C1347&lt;&gt;"",INDEX(ΣυνδΑθρ!$I$2:$I$96,MATCH(C1347,ΣυνδΑθρ!$A$2:$A$100,0),1),IF(D1347&lt;&gt;"",INDEX(Υλικά!$D$3:$D$140,MATCH(D1347,Υλικά!$B$3:$B$140,0),1),""))</f>
        <v>gr</v>
      </c>
      <c r="F1347" s="10">
        <f>IF(C1347&lt;&gt;"",MATCH($C1347,ΣυνδΑθρ!$A$2:$A$100,0),IF(D1347&lt;&gt;"",MATCH($D1347,Υλικά!$B$3:$B$130,0),0))</f>
        <v>51</v>
      </c>
      <c r="G1347" s="3">
        <v>60</v>
      </c>
      <c r="H1347" s="16">
        <f>IF($C1347&lt;&gt;"",$G1347*INDEX(ΣυνδΑθρ!$B$2:$B$96,$F1347,1)/INDEX(ΣυνδΑθρ!$J$2:$J$96,$F1347,1),IF($D1347&lt;&gt;"",$G1347*INDEX(Υλικά!$G$3:$G$130,$F1347,1)/INDEX(Υλικά!$E$3:$E$130,$F1347,1),0))</f>
        <v>16.2</v>
      </c>
      <c r="I1347" s="17">
        <f>IF($C1347&lt;&gt;"",$G1347*INDEX(ΣυνδΑθρ!$C$2:$C$100,$F1347,1)/INDEX(ΣυνδΑθρ!$J$2:$J$96,$F1347,1),IF($D1347&lt;&gt;"",$G1347*INDEX(Υλικά!$H$3:$H$130,$F1347,1)/INDEX(Υλικά!$E$3:$E$130,$F1347,1),0))</f>
        <v>0</v>
      </c>
      <c r="J1347" s="18">
        <f>IF($C1347&lt;&gt;"",$G1347*INDEX(ΣυνδΑθρ!$D$2:$D$96,$F1347,1)/INDEX(ΣυνδΑθρ!$J$2:$J$96,$F1347,1),IF($D1347&lt;&gt;"",$G1347*INDEX(Υλικά!$I$3:$I$130,$F1347,1)/INDEX(Υλικά!$E$3:$E$130,$F1347,1),0))</f>
        <v>8.4</v>
      </c>
      <c r="K1347" s="16">
        <f>$H1347*Ref!$B$2</f>
        <v>64.8</v>
      </c>
      <c r="L1347" s="17">
        <f>$I1347*Ref!$B$3</f>
        <v>0</v>
      </c>
      <c r="M1347" s="18">
        <f>$J1347*Ref!$B$4</f>
        <v>75.600000000000009</v>
      </c>
      <c r="N1347" s="18">
        <f>IF($C1347&lt;&gt;"",0,IF($D1347&lt;&gt;"",$G1347*INDEX(Υλικά!$J$3:$J$130,$F1347,1)/INDEX(Υλικά!$E$3:$E$130,$F1347,1),0))</f>
        <v>0</v>
      </c>
      <c r="O1347" s="19">
        <f t="shared" si="22"/>
        <v>140.4</v>
      </c>
      <c r="P1347" s="3"/>
    </row>
    <row r="1348" spans="1:16" x14ac:dyDescent="0.35">
      <c r="A1348" s="15">
        <v>44305</v>
      </c>
      <c r="B1348" s="7">
        <v>0.33333333333333331</v>
      </c>
      <c r="C1348" s="3"/>
      <c r="D1348" s="3" t="s">
        <v>58</v>
      </c>
      <c r="E1348" s="3" t="str">
        <f>IF(C1348&lt;&gt;"",INDEX(ΣυνδΑθρ!$I$2:$I$96,MATCH(C1348,ΣυνδΑθρ!$A$2:$A$100,0),1),IF(D1348&lt;&gt;"",INDEX(Υλικά!$D$3:$D$140,MATCH(D1348,Υλικά!$B$3:$B$140,0),1),""))</f>
        <v>gr</v>
      </c>
      <c r="F1348" s="10">
        <f>IF(C1348&lt;&gt;"",MATCH($C1348,ΣυνδΑθρ!$A$2:$A$100,0),IF(D1348&lt;&gt;"",MATCH($D1348,Υλικά!$B$3:$B$130,0),0))</f>
        <v>12</v>
      </c>
      <c r="G1348" s="3">
        <v>250</v>
      </c>
      <c r="H1348" s="16">
        <f>IF($C1348&lt;&gt;"",$G1348*INDEX(ΣυνδΑθρ!$B$2:$B$96,$F1348,1)/INDEX(ΣυνδΑθρ!$J$2:$J$96,$F1348,1),IF($D1348&lt;&gt;"",$G1348*INDEX(Υλικά!$G$3:$G$130,$F1348,1)/INDEX(Υλικά!$E$3:$E$130,$F1348,1),0))</f>
        <v>8.25</v>
      </c>
      <c r="I1348" s="17">
        <f>IF($C1348&lt;&gt;"",$G1348*INDEX(ΣυνδΑθρ!$C$2:$C$100,$F1348,1)/INDEX(ΣυνδΑθρ!$J$2:$J$96,$F1348,1),IF($D1348&lt;&gt;"",$G1348*INDEX(Υλικά!$H$3:$H$130,$F1348,1)/INDEX(Υλικά!$E$3:$E$130,$F1348,1),0))</f>
        <v>11.75</v>
      </c>
      <c r="J1348" s="18">
        <f>IF($C1348&lt;&gt;"",$G1348*INDEX(ΣυνδΑθρ!$D$2:$D$96,$F1348,1)/INDEX(ΣυνδΑθρ!$J$2:$J$96,$F1348,1),IF($D1348&lt;&gt;"",$G1348*INDEX(Υλικά!$I$3:$I$130,$F1348,1)/INDEX(Υλικά!$E$3:$E$130,$F1348,1),0))</f>
        <v>3.75</v>
      </c>
      <c r="K1348" s="16">
        <f>$H1348*Ref!$B$2</f>
        <v>33</v>
      </c>
      <c r="L1348" s="17">
        <f>$I1348*Ref!$B$3</f>
        <v>47</v>
      </c>
      <c r="M1348" s="18">
        <f>$J1348*Ref!$B$4</f>
        <v>33.75</v>
      </c>
      <c r="N1348" s="18">
        <f>IF($C1348&lt;&gt;"",0,IF($D1348&lt;&gt;"",$G1348*INDEX(Υλικά!$J$3:$J$130,$F1348,1)/INDEX(Υλικά!$E$3:$E$130,$F1348,1),0))</f>
        <v>0</v>
      </c>
      <c r="O1348" s="19">
        <f t="shared" si="22"/>
        <v>113.75</v>
      </c>
      <c r="P1348" s="3"/>
    </row>
    <row r="1349" spans="1:16" x14ac:dyDescent="0.35">
      <c r="A1349" s="15">
        <v>44305</v>
      </c>
      <c r="B1349" s="7">
        <v>0.33333333333333331</v>
      </c>
      <c r="C1349" s="3"/>
      <c r="D1349" s="3" t="s">
        <v>229</v>
      </c>
      <c r="E1349" s="3" t="str">
        <f>IF(C1349&lt;&gt;"",INDEX(ΣυνδΑθρ!$I$2:$I$96,MATCH(C1349,ΣυνδΑθρ!$A$2:$A$100,0),1),IF(D1349&lt;&gt;"",INDEX(Υλικά!$D$3:$D$140,MATCH(D1349,Υλικά!$B$3:$B$140,0),1),""))</f>
        <v>gr</v>
      </c>
      <c r="F1349" s="10">
        <f>IF(C1349&lt;&gt;"",MATCH($C1349,ΣυνδΑθρ!$A$2:$A$100,0),IF(D1349&lt;&gt;"",MATCH($D1349,Υλικά!$B$3:$B$130,0),0))</f>
        <v>104</v>
      </c>
      <c r="G1349" s="3">
        <v>80</v>
      </c>
      <c r="H1349" s="16">
        <f>IF($C1349&lt;&gt;"",$G1349*INDEX(ΣυνδΑθρ!$B$2:$B$96,$F1349,1)/INDEX(ΣυνδΑθρ!$J$2:$J$96,$F1349,1),IF($D1349&lt;&gt;"",$G1349*INDEX(Υλικά!$G$3:$G$130,$F1349,1)/INDEX(Υλικά!$E$3:$E$130,$F1349,1),0))</f>
        <v>16.8</v>
      </c>
      <c r="I1349" s="17">
        <f>IF($C1349&lt;&gt;"",$G1349*INDEX(ΣυνδΑθρ!$C$2:$C$100,$F1349,1)/INDEX(ΣυνδΑθρ!$J$2:$J$96,$F1349,1),IF($D1349&lt;&gt;"",$G1349*INDEX(Υλικά!$H$3:$H$130,$F1349,1)/INDEX(Υλικά!$E$3:$E$130,$F1349,1),0))</f>
        <v>0.8</v>
      </c>
      <c r="J1349" s="18">
        <f>IF($C1349&lt;&gt;"",$G1349*INDEX(ΣυνδΑθρ!$D$2:$D$96,$F1349,1)/INDEX(ΣυνδΑθρ!$J$2:$J$96,$F1349,1),IF($D1349&lt;&gt;"",$G1349*INDEX(Υλικά!$I$3:$I$130,$F1349,1)/INDEX(Υλικά!$E$3:$E$130,$F1349,1),0))</f>
        <v>1.6</v>
      </c>
      <c r="K1349" s="16">
        <f>$H1349*Ref!$B$2</f>
        <v>67.2</v>
      </c>
      <c r="L1349" s="17">
        <f>$I1349*Ref!$B$3</f>
        <v>3.2</v>
      </c>
      <c r="M1349" s="18">
        <f>$J1349*Ref!$B$4</f>
        <v>14.4</v>
      </c>
      <c r="N1349" s="18">
        <f>IF($C1349&lt;&gt;"",0,IF($D1349&lt;&gt;"",$G1349*INDEX(Υλικά!$J$3:$J$130,$F1349,1)/INDEX(Υλικά!$E$3:$E$130,$F1349,1),0))</f>
        <v>0</v>
      </c>
      <c r="O1349" s="19">
        <f t="shared" si="22"/>
        <v>84.800000000000011</v>
      </c>
      <c r="P1349" s="3"/>
    </row>
    <row r="1350" spans="1:16" x14ac:dyDescent="0.35">
      <c r="A1350" s="15">
        <v>44305</v>
      </c>
      <c r="B1350" s="7">
        <v>0.33333333333333331</v>
      </c>
      <c r="C1350" s="3" t="s">
        <v>166</v>
      </c>
      <c r="D1350" s="3"/>
      <c r="E1350" s="3" t="str">
        <f>IF(C1350&lt;&gt;"",INDEX(ΣυνδΑθρ!$I$2:$I$96,MATCH(C1350,ΣυνδΑθρ!$A$2:$A$100,0),1),IF(D1350&lt;&gt;"",INDEX(Υλικά!$D$3:$D$140,MATCH(D1350,Υλικά!$B$3:$B$140,0),1),""))</f>
        <v>gr</v>
      </c>
      <c r="F1350" s="10">
        <f>IF(C1350&lt;&gt;"",MATCH($C1350,ΣυνδΑθρ!$A$2:$A$100,0),IF(D1350&lt;&gt;"",MATCH($D1350,Υλικά!$B$3:$B$130,0),0))</f>
        <v>19</v>
      </c>
      <c r="G1350" s="3">
        <v>100</v>
      </c>
      <c r="H1350" s="16">
        <f>IF($C1350&lt;&gt;"",$G1350*INDEX(ΣυνδΑθρ!$B$2:$B$96,$F1350,1)/INDEX(ΣυνδΑθρ!$J$2:$J$96,$F1350,1),IF($D1350&lt;&gt;"",$G1350*INDEX(Υλικά!$G$3:$G$130,$F1350,1)/INDEX(Υλικά!$E$3:$E$130,$F1350,1),0))</f>
        <v>7.3071428571428569</v>
      </c>
      <c r="I1350" s="17">
        <f>IF($C1350&lt;&gt;"",$G1350*INDEX(ΣυνδΑθρ!$C$2:$C$100,$F1350,1)/INDEX(ΣυνδΑθρ!$J$2:$J$96,$F1350,1),IF($D1350&lt;&gt;"",$G1350*INDEX(Υλικά!$H$3:$H$130,$F1350,1)/INDEX(Υλικά!$E$3:$E$130,$F1350,1),0))</f>
        <v>46.499999999999993</v>
      </c>
      <c r="J1350" s="18">
        <f>IF($C1350&lt;&gt;"",$G1350*INDEX(ΣυνδΑθρ!$D$2:$D$96,$F1350,1)/INDEX(ΣυνδΑθρ!$J$2:$J$96,$F1350,1),IF($D1350&lt;&gt;"",$G1350*INDEX(Υλικά!$I$3:$I$130,$F1350,1)/INDEX(Υλικά!$E$3:$E$130,$F1350,1),0))</f>
        <v>0.83571428571428585</v>
      </c>
      <c r="K1350" s="16">
        <f>$H1350*Ref!$B$2</f>
        <v>29.228571428571428</v>
      </c>
      <c r="L1350" s="17">
        <f>$I1350*Ref!$B$3</f>
        <v>185.99999999999997</v>
      </c>
      <c r="M1350" s="18">
        <f>$J1350*Ref!$B$4</f>
        <v>7.5214285714285722</v>
      </c>
      <c r="N1350" s="18">
        <f>IF($C1350&lt;&gt;"",0,IF($D1350&lt;&gt;"",$G1350*INDEX(Υλικά!$J$3:$J$130,$F1350,1)/INDEX(Υλικά!$E$3:$E$130,$F1350,1),0))</f>
        <v>0</v>
      </c>
      <c r="O1350" s="19">
        <f t="shared" si="22"/>
        <v>222.74999999999997</v>
      </c>
      <c r="P1350" s="3"/>
    </row>
    <row r="1351" spans="1:16" x14ac:dyDescent="0.35">
      <c r="A1351" s="15">
        <v>44305</v>
      </c>
      <c r="B1351" s="7">
        <v>0.5</v>
      </c>
      <c r="C1351" s="3"/>
      <c r="D1351" s="3" t="s">
        <v>260</v>
      </c>
      <c r="E1351" s="3" t="str">
        <f>IF(C1351&lt;&gt;"",INDEX(ΣυνδΑθρ!$I$2:$I$96,MATCH(C1351,ΣυνδΑθρ!$A$2:$A$100,0),1),IF(D1351&lt;&gt;"",INDEX(Υλικά!$D$3:$D$140,MATCH(D1351,Υλικά!$B$3:$B$140,0),1),""))</f>
        <v>gr</v>
      </c>
      <c r="F1351" s="10">
        <f>IF(C1351&lt;&gt;"",MATCH($C1351,ΣυνδΑθρ!$A$2:$A$100,0),IF(D1351&lt;&gt;"",MATCH($D1351,Υλικά!$B$3:$B$130,0),0))</f>
        <v>122</v>
      </c>
      <c r="G1351" s="3">
        <v>85</v>
      </c>
      <c r="H1351" s="16">
        <f>IF($C1351&lt;&gt;"",$G1351*INDEX(ΣυνδΑθρ!$B$2:$B$96,$F1351,1)/INDEX(ΣυνδΑθρ!$J$2:$J$96,$F1351,1),IF($D1351&lt;&gt;"",$G1351*INDEX(Υλικά!$G$3:$G$130,$F1351,1)/INDEX(Υλικά!$E$3:$E$130,$F1351,1),0))</f>
        <v>9.0949999999999989</v>
      </c>
      <c r="I1351" s="17">
        <f>IF($C1351&lt;&gt;"",$G1351*INDEX(ΣυνδΑθρ!$C$2:$C$100,$F1351,1)/INDEX(ΣυνδΑθρ!$J$2:$J$96,$F1351,1),IF($D1351&lt;&gt;"",$G1351*INDEX(Υλικά!$H$3:$H$130,$F1351,1)/INDEX(Υλικά!$E$3:$E$130,$F1351,1),0))</f>
        <v>24.48</v>
      </c>
      <c r="J1351" s="18">
        <f>IF($C1351&lt;&gt;"",$G1351*INDEX(ΣυνδΑθρ!$D$2:$D$96,$F1351,1)/INDEX(ΣυνδΑθρ!$J$2:$J$96,$F1351,1),IF($D1351&lt;&gt;"",$G1351*INDEX(Υλικά!$I$3:$I$130,$F1351,1)/INDEX(Υλικά!$E$3:$E$130,$F1351,1),0))</f>
        <v>11.475</v>
      </c>
      <c r="K1351" s="16">
        <f>$H1351*Ref!$B$2</f>
        <v>36.379999999999995</v>
      </c>
      <c r="L1351" s="17">
        <f>$I1351*Ref!$B$3</f>
        <v>97.92</v>
      </c>
      <c r="M1351" s="18">
        <f>$J1351*Ref!$B$4</f>
        <v>103.27499999999999</v>
      </c>
      <c r="N1351" s="18">
        <f>IF($C1351&lt;&gt;"",0,IF($D1351&lt;&gt;"",$G1351*INDEX(Υλικά!$J$3:$J$130,$F1351,1)/INDEX(Υλικά!$E$3:$E$130,$F1351,1),0))</f>
        <v>0</v>
      </c>
      <c r="O1351" s="19">
        <f t="shared" si="22"/>
        <v>237.57499999999999</v>
      </c>
      <c r="P1351" s="3"/>
    </row>
    <row r="1352" spans="1:16" x14ac:dyDescent="0.35">
      <c r="A1352" s="15">
        <v>44305</v>
      </c>
      <c r="B1352" s="7">
        <v>0.58333333333333337</v>
      </c>
      <c r="C1352" s="3"/>
      <c r="D1352" s="3" t="s">
        <v>132</v>
      </c>
      <c r="E1352" s="3" t="str">
        <f>IF(C1352&lt;&gt;"",INDEX(ΣυνδΑθρ!$I$2:$I$96,MATCH(C1352,ΣυνδΑθρ!$A$2:$A$100,0),1),IF(D1352&lt;&gt;"",INDEX(Υλικά!$D$3:$D$140,MATCH(D1352,Υλικά!$B$3:$B$140,0),1),""))</f>
        <v>gr</v>
      </c>
      <c r="F1352" s="10">
        <f>IF(C1352&lt;&gt;"",MATCH($C1352,ΣυνδΑθρ!$A$2:$A$100,0),IF(D1352&lt;&gt;"",MATCH($D1352,Υλικά!$B$3:$B$130,0),0))</f>
        <v>51</v>
      </c>
      <c r="G1352" s="3">
        <v>180</v>
      </c>
      <c r="H1352" s="16">
        <f>IF($C1352&lt;&gt;"",$G1352*INDEX(ΣυνδΑθρ!$B$2:$B$96,$F1352,1)/INDEX(ΣυνδΑθρ!$J$2:$J$96,$F1352,1),IF($D1352&lt;&gt;"",$G1352*INDEX(Υλικά!$G$3:$G$130,$F1352,1)/INDEX(Υλικά!$E$3:$E$130,$F1352,1),0))</f>
        <v>48.6</v>
      </c>
      <c r="I1352" s="17">
        <f>IF($C1352&lt;&gt;"",$G1352*INDEX(ΣυνδΑθρ!$C$2:$C$100,$F1352,1)/INDEX(ΣυνδΑθρ!$J$2:$J$96,$F1352,1),IF($D1352&lt;&gt;"",$G1352*INDEX(Υλικά!$H$3:$H$130,$F1352,1)/INDEX(Υλικά!$E$3:$E$130,$F1352,1),0))</f>
        <v>0</v>
      </c>
      <c r="J1352" s="18">
        <f>IF($C1352&lt;&gt;"",$G1352*INDEX(ΣυνδΑθρ!$D$2:$D$96,$F1352,1)/INDEX(ΣυνδΑθρ!$J$2:$J$96,$F1352,1),IF($D1352&lt;&gt;"",$G1352*INDEX(Υλικά!$I$3:$I$130,$F1352,1)/INDEX(Υλικά!$E$3:$E$130,$F1352,1),0))</f>
        <v>25.2</v>
      </c>
      <c r="K1352" s="16">
        <f>$H1352*Ref!$B$2</f>
        <v>194.4</v>
      </c>
      <c r="L1352" s="17">
        <f>$I1352*Ref!$B$3</f>
        <v>0</v>
      </c>
      <c r="M1352" s="18">
        <f>$J1352*Ref!$B$4</f>
        <v>226.79999999999998</v>
      </c>
      <c r="N1352" s="18">
        <f>IF($C1352&lt;&gt;"",0,IF($D1352&lt;&gt;"",$G1352*INDEX(Υλικά!$J$3:$J$130,$F1352,1)/INDEX(Υλικά!$E$3:$E$130,$F1352,1),0))</f>
        <v>0</v>
      </c>
      <c r="O1352" s="19">
        <f t="shared" si="22"/>
        <v>421.2</v>
      </c>
      <c r="P1352" s="3"/>
    </row>
    <row r="1353" spans="1:16" x14ac:dyDescent="0.35">
      <c r="A1353" s="15">
        <v>44305</v>
      </c>
      <c r="B1353" s="7">
        <v>0.58333333333333337</v>
      </c>
      <c r="C1353" s="3"/>
      <c r="D1353" s="3" t="s">
        <v>109</v>
      </c>
      <c r="E1353" s="3" t="str">
        <f>IF(C1353&lt;&gt;"",INDEX(ΣυνδΑθρ!$I$2:$I$96,MATCH(C1353,ΣυνδΑθρ!$A$2:$A$100,0),1),IF(D1353&lt;&gt;"",INDEX(Υλικά!$D$3:$D$140,MATCH(D1353,Υλικά!$B$3:$B$140,0),1),""))</f>
        <v>gr</v>
      </c>
      <c r="F1353" s="10">
        <f>IF(C1353&lt;&gt;"",MATCH($C1353,ΣυνδΑθρ!$A$2:$A$100,0),IF(D1353&lt;&gt;"",MATCH($D1353,Υλικά!$B$3:$B$130,0),0))</f>
        <v>41</v>
      </c>
      <c r="G1353" s="3">
        <v>150</v>
      </c>
      <c r="H1353" s="16">
        <f>IF($C1353&lt;&gt;"",$G1353*INDEX(ΣυνδΑθρ!$B$2:$B$96,$F1353,1)/INDEX(ΣυνδΑθρ!$J$2:$J$96,$F1353,1),IF($D1353&lt;&gt;"",$G1353*INDEX(Υλικά!$G$3:$G$130,$F1353,1)/INDEX(Υλικά!$E$3:$E$130,$F1353,1),0))</f>
        <v>1.8</v>
      </c>
      <c r="I1353" s="17">
        <f>IF($C1353&lt;&gt;"",$G1353*INDEX(ΣυνδΑθρ!$C$2:$C$100,$F1353,1)/INDEX(ΣυνδΑθρ!$J$2:$J$96,$F1353,1),IF($D1353&lt;&gt;"",$G1353*INDEX(Υλικά!$H$3:$H$130,$F1353,1)/INDEX(Υλικά!$E$3:$E$130,$F1353,1),0))</f>
        <v>4.6500000000000004</v>
      </c>
      <c r="J1353" s="18">
        <f>IF($C1353&lt;&gt;"",$G1353*INDEX(ΣυνδΑθρ!$D$2:$D$96,$F1353,1)/INDEX(ΣυνδΑθρ!$J$2:$J$96,$F1353,1),IF($D1353&lt;&gt;"",$G1353*INDEX(Υλικά!$I$3:$I$130,$F1353,1)/INDEX(Υλικά!$E$3:$E$130,$F1353,1),0))</f>
        <v>0.45</v>
      </c>
      <c r="K1353" s="16">
        <f>$H1353*Ref!$B$2</f>
        <v>7.2</v>
      </c>
      <c r="L1353" s="17">
        <f>$I1353*Ref!$B$3</f>
        <v>18.600000000000001</v>
      </c>
      <c r="M1353" s="18">
        <f>$J1353*Ref!$B$4</f>
        <v>4.05</v>
      </c>
      <c r="N1353" s="18">
        <f>IF($C1353&lt;&gt;"",0,IF($D1353&lt;&gt;"",$G1353*INDEX(Υλικά!$J$3:$J$130,$F1353,1)/INDEX(Υλικά!$E$3:$E$130,$F1353,1),0))</f>
        <v>0</v>
      </c>
      <c r="O1353" s="19">
        <f t="shared" si="22"/>
        <v>29.85</v>
      </c>
      <c r="P1353" s="3"/>
    </row>
    <row r="1354" spans="1:16" x14ac:dyDescent="0.35">
      <c r="A1354" s="15">
        <v>44305</v>
      </c>
      <c r="B1354" s="7">
        <v>0.83333333333333337</v>
      </c>
      <c r="C1354" s="3" t="s">
        <v>166</v>
      </c>
      <c r="D1354" s="3"/>
      <c r="E1354" s="3" t="str">
        <f>IF(C1354&lt;&gt;"",INDEX(ΣυνδΑθρ!$I$2:$I$96,MATCH(C1354,ΣυνδΑθρ!$A$2:$A$100,0),1),IF(D1354&lt;&gt;"",INDEX(Υλικά!$D$3:$D$140,MATCH(D1354,Υλικά!$B$3:$B$140,0),1),""))</f>
        <v>gr</v>
      </c>
      <c r="F1354" s="10">
        <f>IF(C1354&lt;&gt;"",MATCH($C1354,ΣυνδΑθρ!$A$2:$A$100,0),IF(D1354&lt;&gt;"",MATCH($D1354,Υλικά!$B$3:$B$130,0),0))</f>
        <v>19</v>
      </c>
      <c r="G1354" s="3">
        <v>100</v>
      </c>
      <c r="H1354" s="16">
        <f>IF($C1354&lt;&gt;"",$G1354*INDEX(ΣυνδΑθρ!$B$2:$B$96,$F1354,1)/INDEX(ΣυνδΑθρ!$J$2:$J$96,$F1354,1),IF($D1354&lt;&gt;"",$G1354*INDEX(Υλικά!$G$3:$G$130,$F1354,1)/INDEX(Υλικά!$E$3:$E$130,$F1354,1),0))</f>
        <v>7.3071428571428569</v>
      </c>
      <c r="I1354" s="17">
        <f>IF($C1354&lt;&gt;"",$G1354*INDEX(ΣυνδΑθρ!$C$2:$C$100,$F1354,1)/INDEX(ΣυνδΑθρ!$J$2:$J$96,$F1354,1),IF($D1354&lt;&gt;"",$G1354*INDEX(Υλικά!$H$3:$H$130,$F1354,1)/INDEX(Υλικά!$E$3:$E$130,$F1354,1),0))</f>
        <v>46.499999999999993</v>
      </c>
      <c r="J1354" s="18">
        <f>IF($C1354&lt;&gt;"",$G1354*INDEX(ΣυνδΑθρ!$D$2:$D$96,$F1354,1)/INDEX(ΣυνδΑθρ!$J$2:$J$96,$F1354,1),IF($D1354&lt;&gt;"",$G1354*INDEX(Υλικά!$I$3:$I$130,$F1354,1)/INDEX(Υλικά!$E$3:$E$130,$F1354,1),0))</f>
        <v>0.83571428571428585</v>
      </c>
      <c r="K1354" s="16">
        <f>$H1354*Ref!$B$2</f>
        <v>29.228571428571428</v>
      </c>
      <c r="L1354" s="17">
        <f>$I1354*Ref!$B$3</f>
        <v>185.99999999999997</v>
      </c>
      <c r="M1354" s="18">
        <f>$J1354*Ref!$B$4</f>
        <v>7.5214285714285722</v>
      </c>
      <c r="N1354" s="18">
        <f>IF($C1354&lt;&gt;"",0,IF($D1354&lt;&gt;"",$G1354*INDEX(Υλικά!$J$3:$J$130,$F1354,1)/INDEX(Υλικά!$E$3:$E$130,$F1354,1),0))</f>
        <v>0</v>
      </c>
      <c r="O1354" s="19">
        <f t="shared" si="22"/>
        <v>222.74999999999997</v>
      </c>
      <c r="P1354" s="3"/>
    </row>
    <row r="1355" spans="1:16" x14ac:dyDescent="0.35">
      <c r="A1355" s="15">
        <v>44305</v>
      </c>
      <c r="B1355" s="7">
        <v>0.83333333333333337</v>
      </c>
      <c r="C1355" s="3"/>
      <c r="D1355" s="3" t="s">
        <v>46</v>
      </c>
      <c r="E1355" s="3" t="str">
        <f>IF(C1355&lt;&gt;"",INDEX(ΣυνδΑθρ!$I$2:$I$96,MATCH(C1355,ΣυνδΑθρ!$A$2:$A$100,0),1),IF(D1355&lt;&gt;"",INDEX(Υλικά!$D$3:$D$140,MATCH(D1355,Υλικά!$B$3:$B$140,0),1),""))</f>
        <v>gr</v>
      </c>
      <c r="F1355" s="10">
        <f>IF(C1355&lt;&gt;"",MATCH($C1355,ΣυνδΑθρ!$A$2:$A$100,0),IF(D1355&lt;&gt;"",MATCH($D1355,Υλικά!$B$3:$B$130,0),0))</f>
        <v>19</v>
      </c>
      <c r="G1355" s="3">
        <v>60</v>
      </c>
      <c r="H1355" s="16">
        <f>IF($C1355&lt;&gt;"",$G1355*INDEX(ΣυνδΑθρ!$B$2:$B$96,$F1355,1)/INDEX(ΣυνδΑθρ!$J$2:$J$96,$F1355,1),IF($D1355&lt;&gt;"",$G1355*INDEX(Υλικά!$G$3:$G$130,$F1355,1)/INDEX(Υλικά!$E$3:$E$130,$F1355,1),0))</f>
        <v>8.52</v>
      </c>
      <c r="I1355" s="17">
        <f>IF($C1355&lt;&gt;"",$G1355*INDEX(ΣυνδΑθρ!$C$2:$C$100,$F1355,1)/INDEX(ΣυνδΑθρ!$J$2:$J$96,$F1355,1),IF($D1355&lt;&gt;"",$G1355*INDEX(Υλικά!$H$3:$H$130,$F1355,1)/INDEX(Υλικά!$E$3:$E$130,$F1355,1),0))</f>
        <v>2.4599999999999995</v>
      </c>
      <c r="J1355" s="18">
        <f>IF($C1355&lt;&gt;"",$G1355*INDEX(ΣυνδΑθρ!$D$2:$D$96,$F1355,1)/INDEX(ΣυνδΑθρ!$J$2:$J$96,$F1355,1),IF($D1355&lt;&gt;"",$G1355*INDEX(Υλικά!$I$3:$I$130,$F1355,1)/INDEX(Υλικά!$E$3:$E$130,$F1355,1),0))</f>
        <v>12.78</v>
      </c>
      <c r="K1355" s="16">
        <f>$H1355*Ref!$B$2</f>
        <v>34.08</v>
      </c>
      <c r="L1355" s="17">
        <f>$I1355*Ref!$B$3</f>
        <v>9.8399999999999981</v>
      </c>
      <c r="M1355" s="18">
        <f>$J1355*Ref!$B$4</f>
        <v>115.02</v>
      </c>
      <c r="N1355" s="18">
        <f>IF($C1355&lt;&gt;"",0,IF($D1355&lt;&gt;"",$G1355*INDEX(Υλικά!$J$3:$J$130,$F1355,1)/INDEX(Υλικά!$E$3:$E$130,$F1355,1),0))</f>
        <v>0</v>
      </c>
      <c r="O1355" s="19">
        <f t="shared" si="22"/>
        <v>158.94</v>
      </c>
      <c r="P1355" s="3"/>
    </row>
    <row r="1356" spans="1:16" x14ac:dyDescent="0.35">
      <c r="A1356" s="15">
        <v>44305</v>
      </c>
      <c r="B1356" s="7">
        <v>0.83333333333333337</v>
      </c>
      <c r="C1356" s="3"/>
      <c r="D1356" s="3" t="s">
        <v>229</v>
      </c>
      <c r="E1356" s="3" t="str">
        <f>IF(C1356&lt;&gt;"",INDEX(ΣυνδΑθρ!$I$2:$I$96,MATCH(C1356,ΣυνδΑθρ!$A$2:$A$100,0),1),IF(D1356&lt;&gt;"",INDEX(Υλικά!$D$3:$D$140,MATCH(D1356,Υλικά!$B$3:$B$140,0),1),""))</f>
        <v>gr</v>
      </c>
      <c r="F1356" s="10">
        <f>IF(C1356&lt;&gt;"",MATCH($C1356,ΣυνδΑθρ!$A$2:$A$100,0),IF(D1356&lt;&gt;"",MATCH($D1356,Υλικά!$B$3:$B$130,0),0))</f>
        <v>104</v>
      </c>
      <c r="G1356" s="3">
        <v>50</v>
      </c>
      <c r="H1356" s="16">
        <f>IF($C1356&lt;&gt;"",$G1356*INDEX(ΣυνδΑθρ!$B$2:$B$96,$F1356,1)/INDEX(ΣυνδΑθρ!$J$2:$J$96,$F1356,1),IF($D1356&lt;&gt;"",$G1356*INDEX(Υλικά!$G$3:$G$130,$F1356,1)/INDEX(Υλικά!$E$3:$E$130,$F1356,1),0))</f>
        <v>10.5</v>
      </c>
      <c r="I1356" s="17">
        <f>IF($C1356&lt;&gt;"",$G1356*INDEX(ΣυνδΑθρ!$C$2:$C$100,$F1356,1)/INDEX(ΣυνδΑθρ!$J$2:$J$96,$F1356,1),IF($D1356&lt;&gt;"",$G1356*INDEX(Υλικά!$H$3:$H$130,$F1356,1)/INDEX(Υλικά!$E$3:$E$130,$F1356,1),0))</f>
        <v>0.5</v>
      </c>
      <c r="J1356" s="18">
        <f>IF($C1356&lt;&gt;"",$G1356*INDEX(ΣυνδΑθρ!$D$2:$D$96,$F1356,1)/INDEX(ΣυνδΑθρ!$J$2:$J$96,$F1356,1),IF($D1356&lt;&gt;"",$G1356*INDEX(Υλικά!$I$3:$I$130,$F1356,1)/INDEX(Υλικά!$E$3:$E$130,$F1356,1),0))</f>
        <v>1</v>
      </c>
      <c r="K1356" s="16">
        <f>$H1356*Ref!$B$2</f>
        <v>42</v>
      </c>
      <c r="L1356" s="17">
        <f>$I1356*Ref!$B$3</f>
        <v>2</v>
      </c>
      <c r="M1356" s="18">
        <f>$J1356*Ref!$B$4</f>
        <v>9</v>
      </c>
      <c r="N1356" s="18">
        <f>IF($C1356&lt;&gt;"",0,IF($D1356&lt;&gt;"",$G1356*INDEX(Υλικά!$J$3:$J$130,$F1356,1)/INDEX(Υλικά!$E$3:$E$130,$F1356,1),0))</f>
        <v>0</v>
      </c>
      <c r="O1356" s="19">
        <f t="shared" si="22"/>
        <v>53</v>
      </c>
      <c r="P1356" s="3"/>
    </row>
    <row r="1357" spans="1:16" x14ac:dyDescent="0.35">
      <c r="A1357" s="15">
        <v>44305</v>
      </c>
      <c r="B1357" s="7">
        <v>0.83333333333333337</v>
      </c>
      <c r="C1357" s="3"/>
      <c r="D1357" s="3" t="s">
        <v>44</v>
      </c>
      <c r="E1357" s="3" t="str">
        <f>IF(C1357&lt;&gt;"",INDEX(ΣυνδΑθρ!$I$2:$I$96,MATCH(C1357,ΣυνδΑθρ!$A$2:$A$100,0),1),IF(D1357&lt;&gt;"",INDEX(Υλικά!$D$3:$D$140,MATCH(D1357,Υλικά!$B$3:$B$140,0),1),""))</f>
        <v>pc</v>
      </c>
      <c r="F1357" s="10">
        <f>IF(C1357&lt;&gt;"",MATCH($C1357,ΣυνδΑθρ!$A$2:$A$100,0),IF(D1357&lt;&gt;"",MATCH($D1357,Υλικά!$B$3:$B$130,0),0))</f>
        <v>18</v>
      </c>
      <c r="G1357" s="3">
        <v>5</v>
      </c>
      <c r="H1357" s="16">
        <f>IF($C1357&lt;&gt;"",$G1357*INDEX(ΣυνδΑθρ!$B$2:$B$96,$F1357,1)/INDEX(ΣυνδΑθρ!$J$2:$J$96,$F1357,1),IF($D1357&lt;&gt;"",$G1357*INDEX(Υλικά!$G$3:$G$130,$F1357,1)/INDEX(Υλικά!$E$3:$E$130,$F1357,1),0))</f>
        <v>0.2</v>
      </c>
      <c r="I1357" s="17">
        <f>IF($C1357&lt;&gt;"",$G1357*INDEX(ΣυνδΑθρ!$C$2:$C$100,$F1357,1)/INDEX(ΣυνδΑθρ!$J$2:$J$96,$F1357,1),IF($D1357&lt;&gt;"",$G1357*INDEX(Υλικά!$H$3:$H$130,$F1357,1)/INDEX(Υλικά!$E$3:$E$130,$F1357,1),0))</f>
        <v>1.4</v>
      </c>
      <c r="J1357" s="18">
        <f>IF($C1357&lt;&gt;"",$G1357*INDEX(ΣυνδΑθρ!$D$2:$D$96,$F1357,1)/INDEX(ΣυνδΑθρ!$J$2:$J$96,$F1357,1),IF($D1357&lt;&gt;"",$G1357*INDEX(Υλικά!$I$3:$I$130,$F1357,1)/INDEX(Υλικά!$E$3:$E$130,$F1357,1),0))</f>
        <v>2.35</v>
      </c>
      <c r="K1357" s="16">
        <f>$H1357*Ref!$B$2</f>
        <v>0.8</v>
      </c>
      <c r="L1357" s="17">
        <f>$I1357*Ref!$B$3</f>
        <v>5.6</v>
      </c>
      <c r="M1357" s="18">
        <f>$J1357*Ref!$B$4</f>
        <v>21.150000000000002</v>
      </c>
      <c r="N1357" s="18">
        <f>IF($C1357&lt;&gt;"",0,IF($D1357&lt;&gt;"",$G1357*INDEX(Υλικά!$J$3:$J$130,$F1357,1)/INDEX(Υλικά!$E$3:$E$130,$F1357,1),0))</f>
        <v>0</v>
      </c>
      <c r="O1357" s="19">
        <f t="shared" si="22"/>
        <v>27.55</v>
      </c>
      <c r="P1357" s="3"/>
    </row>
    <row r="1358" spans="1:16" x14ac:dyDescent="0.35">
      <c r="A1358" s="15">
        <v>44305</v>
      </c>
      <c r="B1358" s="7">
        <v>0.83333333333333337</v>
      </c>
      <c r="C1358" s="3"/>
      <c r="D1358" s="3" t="s">
        <v>252</v>
      </c>
      <c r="E1358" s="3" t="str">
        <f>IF(C1358&lt;&gt;"",INDEX(ΣυνδΑθρ!$I$2:$I$96,MATCH(C1358,ΣυνδΑθρ!$A$2:$A$100,0),1),IF(D1358&lt;&gt;"",INDEX(Υλικά!$D$3:$D$140,MATCH(D1358,Υλικά!$B$3:$B$140,0),1),""))</f>
        <v>gr</v>
      </c>
      <c r="F1358" s="10">
        <f>IF(C1358&lt;&gt;"",MATCH($C1358,ΣυνδΑθρ!$A$2:$A$100,0),IF(D1358&lt;&gt;"",MATCH($D1358,Υλικά!$B$3:$B$130,0),0))</f>
        <v>117</v>
      </c>
      <c r="G1358" s="3">
        <v>20</v>
      </c>
      <c r="H1358" s="16">
        <f>IF($C1358&lt;&gt;"",$G1358*INDEX(ΣυνδΑθρ!$B$2:$B$96,$F1358,1)/INDEX(ΣυνδΑθρ!$J$2:$J$96,$F1358,1),IF($D1358&lt;&gt;"",$G1358*INDEX(Υλικά!$G$3:$G$130,$F1358,1)/INDEX(Υλικά!$E$3:$E$130,$F1358,1),0))</f>
        <v>1.2</v>
      </c>
      <c r="I1358" s="17">
        <f>IF($C1358&lt;&gt;"",$G1358*INDEX(ΣυνδΑθρ!$C$2:$C$100,$F1358,1)/INDEX(ΣυνδΑθρ!$J$2:$J$96,$F1358,1),IF($D1358&lt;&gt;"",$G1358*INDEX(Υλικά!$H$3:$H$130,$F1358,1)/INDEX(Υλικά!$E$3:$E$130,$F1358,1),0))</f>
        <v>2.4</v>
      </c>
      <c r="J1358" s="18">
        <f>IF($C1358&lt;&gt;"",$G1358*INDEX(ΣυνδΑθρ!$D$2:$D$96,$F1358,1)/INDEX(ΣυνδΑθρ!$J$2:$J$96,$F1358,1),IF($D1358&lt;&gt;"",$G1358*INDEX(Υλικά!$I$3:$I$130,$F1358,1)/INDEX(Υλικά!$E$3:$E$130,$F1358,1),0))</f>
        <v>0.12</v>
      </c>
      <c r="K1358" s="16">
        <f>$H1358*Ref!$B$2</f>
        <v>4.8</v>
      </c>
      <c r="L1358" s="17">
        <f>$I1358*Ref!$B$3</f>
        <v>9.6</v>
      </c>
      <c r="M1358" s="18">
        <f>$J1358*Ref!$B$4</f>
        <v>1.08</v>
      </c>
      <c r="N1358" s="18">
        <f>IF($C1358&lt;&gt;"",0,IF($D1358&lt;&gt;"",$G1358*INDEX(Υλικά!$J$3:$J$130,$F1358,1)/INDEX(Υλικά!$E$3:$E$130,$F1358,1),0))</f>
        <v>0</v>
      </c>
      <c r="O1358" s="19">
        <f t="shared" si="22"/>
        <v>15.479999999999999</v>
      </c>
      <c r="P1358" s="3"/>
    </row>
    <row r="1359" spans="1:16" x14ac:dyDescent="0.35">
      <c r="A1359" s="15">
        <v>44306</v>
      </c>
      <c r="B1359" s="7">
        <v>0.33333333333333331</v>
      </c>
      <c r="C1359" s="3" t="s">
        <v>166</v>
      </c>
      <c r="D1359" s="3"/>
      <c r="E1359" s="3" t="str">
        <f>IF(C1359&lt;&gt;"",INDEX(ΣυνδΑθρ!$I$2:$I$96,MATCH(C1359,ΣυνδΑθρ!$A$2:$A$100,0),1),IF(D1359&lt;&gt;"",INDEX(Υλικά!$D$3:$D$140,MATCH(D1359,Υλικά!$B$3:$B$140,0),1),""))</f>
        <v>gr</v>
      </c>
      <c r="F1359" s="10">
        <f>IF(C1359&lt;&gt;"",MATCH($C1359,ΣυνδΑθρ!$A$2:$A$100,0),IF(D1359&lt;&gt;"",MATCH($D1359,Υλικά!$B$3:$B$130,0),0))</f>
        <v>19</v>
      </c>
      <c r="G1359" s="3">
        <v>100</v>
      </c>
      <c r="H1359" s="16">
        <f>IF($C1359&lt;&gt;"",$G1359*INDEX(ΣυνδΑθρ!$B$2:$B$96,$F1359,1)/INDEX(ΣυνδΑθρ!$J$2:$J$96,$F1359,1),IF($D1359&lt;&gt;"",$G1359*INDEX(Υλικά!$G$3:$G$130,$F1359,1)/INDEX(Υλικά!$E$3:$E$130,$F1359,1),0))</f>
        <v>7.3071428571428569</v>
      </c>
      <c r="I1359" s="17">
        <f>IF($C1359&lt;&gt;"",$G1359*INDEX(ΣυνδΑθρ!$C$2:$C$100,$F1359,1)/INDEX(ΣυνδΑθρ!$J$2:$J$96,$F1359,1),IF($D1359&lt;&gt;"",$G1359*INDEX(Υλικά!$H$3:$H$130,$F1359,1)/INDEX(Υλικά!$E$3:$E$130,$F1359,1),0))</f>
        <v>46.499999999999993</v>
      </c>
      <c r="J1359" s="18">
        <f>IF($C1359&lt;&gt;"",$G1359*INDEX(ΣυνδΑθρ!$D$2:$D$96,$F1359,1)/INDEX(ΣυνδΑθρ!$J$2:$J$96,$F1359,1),IF($D1359&lt;&gt;"",$G1359*INDEX(Υλικά!$I$3:$I$130,$F1359,1)/INDEX(Υλικά!$E$3:$E$130,$F1359,1),0))</f>
        <v>0.83571428571428585</v>
      </c>
      <c r="K1359" s="16">
        <f>$H1359*Ref!$B$2</f>
        <v>29.228571428571428</v>
      </c>
      <c r="L1359" s="17">
        <f>$I1359*Ref!$B$3</f>
        <v>185.99999999999997</v>
      </c>
      <c r="M1359" s="18">
        <f>$J1359*Ref!$B$4</f>
        <v>7.5214285714285722</v>
      </c>
      <c r="N1359" s="18">
        <f>IF($C1359&lt;&gt;"",0,IF($D1359&lt;&gt;"",$G1359*INDEX(Υλικά!$J$3:$J$130,$F1359,1)/INDEX(Υλικά!$E$3:$E$130,$F1359,1),0))</f>
        <v>0</v>
      </c>
      <c r="O1359" s="19">
        <f t="shared" si="22"/>
        <v>222.74999999999997</v>
      </c>
      <c r="P1359" s="3"/>
    </row>
    <row r="1360" spans="1:16" x14ac:dyDescent="0.35">
      <c r="A1360" s="15">
        <v>44306</v>
      </c>
      <c r="B1360" s="7">
        <v>0.33333333333333331</v>
      </c>
      <c r="C1360" s="3"/>
      <c r="D1360" s="3" t="s">
        <v>58</v>
      </c>
      <c r="E1360" s="3" t="str">
        <f>IF(C1360&lt;&gt;"",INDEX(ΣυνδΑθρ!$I$2:$I$96,MATCH(C1360,ΣυνδΑθρ!$A$2:$A$100,0),1),IF(D1360&lt;&gt;"",INDEX(Υλικά!$D$3:$D$140,MATCH(D1360,Υλικά!$B$3:$B$140,0),1),""))</f>
        <v>gr</v>
      </c>
      <c r="F1360" s="10">
        <f>IF(C1360&lt;&gt;"",MATCH($C1360,ΣυνδΑθρ!$A$2:$A$100,0),IF(D1360&lt;&gt;"",MATCH($D1360,Υλικά!$B$3:$B$130,0),0))</f>
        <v>12</v>
      </c>
      <c r="G1360" s="3">
        <v>200</v>
      </c>
      <c r="H1360" s="16">
        <f>IF($C1360&lt;&gt;"",$G1360*INDEX(ΣυνδΑθρ!$B$2:$B$96,$F1360,1)/INDEX(ΣυνδΑθρ!$J$2:$J$96,$F1360,1),IF($D1360&lt;&gt;"",$G1360*INDEX(Υλικά!$G$3:$G$130,$F1360,1)/INDEX(Υλικά!$E$3:$E$130,$F1360,1),0))</f>
        <v>6.6</v>
      </c>
      <c r="I1360" s="17">
        <f>IF($C1360&lt;&gt;"",$G1360*INDEX(ΣυνδΑθρ!$C$2:$C$100,$F1360,1)/INDEX(ΣυνδΑθρ!$J$2:$J$96,$F1360,1),IF($D1360&lt;&gt;"",$G1360*INDEX(Υλικά!$H$3:$H$130,$F1360,1)/INDEX(Υλικά!$E$3:$E$130,$F1360,1),0))</f>
        <v>9.4</v>
      </c>
      <c r="J1360" s="18">
        <f>IF($C1360&lt;&gt;"",$G1360*INDEX(ΣυνδΑθρ!$D$2:$D$96,$F1360,1)/INDEX(ΣυνδΑθρ!$J$2:$J$96,$F1360,1),IF($D1360&lt;&gt;"",$G1360*INDEX(Υλικά!$I$3:$I$130,$F1360,1)/INDEX(Υλικά!$E$3:$E$130,$F1360,1),0))</f>
        <v>3</v>
      </c>
      <c r="K1360" s="16">
        <f>$H1360*Ref!$B$2</f>
        <v>26.4</v>
      </c>
      <c r="L1360" s="17">
        <f>$I1360*Ref!$B$3</f>
        <v>37.6</v>
      </c>
      <c r="M1360" s="18">
        <f>$J1360*Ref!$B$4</f>
        <v>27</v>
      </c>
      <c r="N1360" s="18">
        <f>IF($C1360&lt;&gt;"",0,IF($D1360&lt;&gt;"",$G1360*INDEX(Υλικά!$J$3:$J$130,$F1360,1)/INDEX(Υλικά!$E$3:$E$130,$F1360,1),0))</f>
        <v>0</v>
      </c>
      <c r="O1360" s="19">
        <f t="shared" si="22"/>
        <v>91</v>
      </c>
      <c r="P1360" s="3"/>
    </row>
    <row r="1361" spans="1:16" x14ac:dyDescent="0.35">
      <c r="A1361" s="15">
        <v>44306</v>
      </c>
      <c r="B1361" s="7">
        <v>0.33333333333333331</v>
      </c>
      <c r="C1361" s="3"/>
      <c r="D1361" s="3" t="s">
        <v>229</v>
      </c>
      <c r="E1361" s="3" t="str">
        <f>IF(C1361&lt;&gt;"",INDEX(ΣυνδΑθρ!$I$2:$I$96,MATCH(C1361,ΣυνδΑθρ!$A$2:$A$100,0),1),IF(D1361&lt;&gt;"",INDEX(Υλικά!$D$3:$D$140,MATCH(D1361,Υλικά!$B$3:$B$140,0),1),""))</f>
        <v>gr</v>
      </c>
      <c r="F1361" s="10">
        <f>IF(C1361&lt;&gt;"",MATCH($C1361,ΣυνδΑθρ!$A$2:$A$100,0),IF(D1361&lt;&gt;"",MATCH($D1361,Υλικά!$B$3:$B$130,0),0))</f>
        <v>104</v>
      </c>
      <c r="G1361" s="3">
        <v>80</v>
      </c>
      <c r="H1361" s="16">
        <f>IF($C1361&lt;&gt;"",$G1361*INDEX(ΣυνδΑθρ!$B$2:$B$96,$F1361,1)/INDEX(ΣυνδΑθρ!$J$2:$J$96,$F1361,1),IF($D1361&lt;&gt;"",$G1361*INDEX(Υλικά!$G$3:$G$130,$F1361,1)/INDEX(Υλικά!$E$3:$E$130,$F1361,1),0))</f>
        <v>16.8</v>
      </c>
      <c r="I1361" s="17">
        <f>IF($C1361&lt;&gt;"",$G1361*INDEX(ΣυνδΑθρ!$C$2:$C$100,$F1361,1)/INDEX(ΣυνδΑθρ!$J$2:$J$96,$F1361,1),IF($D1361&lt;&gt;"",$G1361*INDEX(Υλικά!$H$3:$H$130,$F1361,1)/INDEX(Υλικά!$E$3:$E$130,$F1361,1),0))</f>
        <v>0.8</v>
      </c>
      <c r="J1361" s="18">
        <f>IF($C1361&lt;&gt;"",$G1361*INDEX(ΣυνδΑθρ!$D$2:$D$96,$F1361,1)/INDEX(ΣυνδΑθρ!$J$2:$J$96,$F1361,1),IF($D1361&lt;&gt;"",$G1361*INDEX(Υλικά!$I$3:$I$130,$F1361,1)/INDEX(Υλικά!$E$3:$E$130,$F1361,1),0))</f>
        <v>1.6</v>
      </c>
      <c r="K1361" s="16">
        <f>$H1361*Ref!$B$2</f>
        <v>67.2</v>
      </c>
      <c r="L1361" s="17">
        <f>$I1361*Ref!$B$3</f>
        <v>3.2</v>
      </c>
      <c r="M1361" s="18">
        <f>$J1361*Ref!$B$4</f>
        <v>14.4</v>
      </c>
      <c r="N1361" s="18">
        <f>IF($C1361&lt;&gt;"",0,IF($D1361&lt;&gt;"",$G1361*INDEX(Υλικά!$J$3:$J$130,$F1361,1)/INDEX(Υλικά!$E$3:$E$130,$F1361,1),0))</f>
        <v>0</v>
      </c>
      <c r="O1361" s="19">
        <f t="shared" si="22"/>
        <v>84.800000000000011</v>
      </c>
      <c r="P1361" s="3"/>
    </row>
    <row r="1362" spans="1:16" x14ac:dyDescent="0.35">
      <c r="A1362" s="15">
        <v>44306</v>
      </c>
      <c r="B1362" s="7">
        <v>0.5625</v>
      </c>
      <c r="C1362" s="3" t="s">
        <v>263</v>
      </c>
      <c r="D1362" s="3"/>
      <c r="E1362" s="3" t="str">
        <f>IF(C1362&lt;&gt;"",INDEX(ΣυνδΑθρ!$I$2:$I$96,MATCH(C1362,ΣυνδΑθρ!$A$2:$A$100,0),1),IF(D1362&lt;&gt;"",INDEX(Υλικά!$D$3:$D$140,MATCH(D1362,Υλικά!$B$3:$B$140,0),1),""))</f>
        <v>pc</v>
      </c>
      <c r="F1362" s="10">
        <f>IF(C1362&lt;&gt;"",MATCH($C1362,ΣυνδΑθρ!$A$2:$A$100,0),IF(D1362&lt;&gt;"",MATCH($D1362,Υλικά!$B$3:$B$130,0),0))</f>
        <v>49</v>
      </c>
      <c r="G1362" s="3">
        <v>1</v>
      </c>
      <c r="H1362" s="16">
        <f>IF($C1362&lt;&gt;"",$G1362*INDEX(ΣυνδΑθρ!$B$2:$B$96,$F1362,1)/INDEX(ΣυνδΑθρ!$J$2:$J$96,$F1362,1),IF($D1362&lt;&gt;"",$G1362*INDEX(Υλικά!$G$3:$G$130,$F1362,1)/INDEX(Υλικά!$E$3:$E$130,$F1362,1),0))</f>
        <v>31.4</v>
      </c>
      <c r="I1362" s="17">
        <f>IF($C1362&lt;&gt;"",$G1362*INDEX(ΣυνδΑθρ!$C$2:$C$100,$F1362,1)/INDEX(ΣυνδΑθρ!$J$2:$J$96,$F1362,1),IF($D1362&lt;&gt;"",$G1362*INDEX(Υλικά!$H$3:$H$130,$F1362,1)/INDEX(Υλικά!$E$3:$E$130,$F1362,1),0))</f>
        <v>65.240000000000009</v>
      </c>
      <c r="J1362" s="18">
        <f>IF($C1362&lt;&gt;"",$G1362*INDEX(ΣυνδΑθρ!$D$2:$D$96,$F1362,1)/INDEX(ΣυνδΑθρ!$J$2:$J$96,$F1362,1),IF($D1362&lt;&gt;"",$G1362*INDEX(Υλικά!$I$3:$I$130,$F1362,1)/INDEX(Υλικά!$E$3:$E$130,$F1362,1),0))</f>
        <v>11.577999999999999</v>
      </c>
      <c r="K1362" s="16">
        <f>$H1362*Ref!$B$2</f>
        <v>125.6</v>
      </c>
      <c r="L1362" s="17">
        <f>$I1362*Ref!$B$3</f>
        <v>260.96000000000004</v>
      </c>
      <c r="M1362" s="18">
        <f>$J1362*Ref!$B$4</f>
        <v>104.202</v>
      </c>
      <c r="N1362" s="18">
        <f>IF($C1362&lt;&gt;"",0,IF($D1362&lt;&gt;"",$G1362*INDEX(Υλικά!$J$3:$J$130,$F1362,1)/INDEX(Υλικά!$E$3:$E$130,$F1362,1),0))</f>
        <v>0</v>
      </c>
      <c r="O1362" s="19">
        <f t="shared" si="22"/>
        <v>490.76200000000006</v>
      </c>
      <c r="P1362" s="3"/>
    </row>
    <row r="1363" spans="1:16" x14ac:dyDescent="0.35">
      <c r="A1363" s="15">
        <v>44306</v>
      </c>
      <c r="B1363" s="7">
        <v>0.66666666666666663</v>
      </c>
      <c r="C1363" s="3"/>
      <c r="D1363" s="3"/>
      <c r="E1363" s="3" t="str">
        <f>IF(C1363&lt;&gt;"",INDEX(ΣυνδΑθρ!$I$2:$I$96,MATCH(C1363,ΣυνδΑθρ!$A$2:$A$100,0),1),IF(D1363&lt;&gt;"",INDEX(Υλικά!$D$3:$D$140,MATCH(D1363,Υλικά!$B$3:$B$140,0),1),""))</f>
        <v/>
      </c>
      <c r="F1363" s="10">
        <f>IF(C1363&lt;&gt;"",MATCH($C1363,ΣυνδΑθρ!$A$2:$A$100,0),IF(D1363&lt;&gt;"",MATCH($D1363,Υλικά!$B$3:$B$130,0),0))</f>
        <v>0</v>
      </c>
      <c r="G1363" s="3"/>
      <c r="H1363" s="16">
        <f>IF($C1363&lt;&gt;"",$G1363*INDEX(ΣυνδΑθρ!$B$2:$B$96,$F1363,1)/INDEX(ΣυνδΑθρ!$J$2:$J$96,$F1363,1),IF($D1363&lt;&gt;"",$G1363*INDEX(Υλικά!$G$3:$G$130,$F1363,1)/INDEX(Υλικά!$E$3:$E$130,$F1363,1),0))</f>
        <v>0</v>
      </c>
      <c r="I1363" s="17">
        <f>IF($C1363&lt;&gt;"",$G1363*INDEX(ΣυνδΑθρ!$C$2:$C$100,$F1363,1)/INDEX(ΣυνδΑθρ!$J$2:$J$96,$F1363,1),IF($D1363&lt;&gt;"",$G1363*INDEX(Υλικά!$H$3:$H$130,$F1363,1)/INDEX(Υλικά!$E$3:$E$130,$F1363,1),0))</f>
        <v>0</v>
      </c>
      <c r="J1363" s="18">
        <f>IF($C1363&lt;&gt;"",$G1363*INDEX(ΣυνδΑθρ!$D$2:$D$96,$F1363,1)/INDEX(ΣυνδΑθρ!$J$2:$J$96,$F1363,1),IF($D1363&lt;&gt;"",$G1363*INDEX(Υλικά!$I$3:$I$130,$F1363,1)/INDEX(Υλικά!$E$3:$E$130,$F1363,1),0))</f>
        <v>0</v>
      </c>
      <c r="K1363" s="16">
        <f>$H1363*Ref!$B$2</f>
        <v>0</v>
      </c>
      <c r="L1363" s="17">
        <f>$I1363*Ref!$B$3</f>
        <v>0</v>
      </c>
      <c r="M1363" s="18">
        <f>$J1363*Ref!$B$4</f>
        <v>0</v>
      </c>
      <c r="N1363" s="18">
        <f>IF($C1363&lt;&gt;"",0,IF($D1363&lt;&gt;"",$G1363*INDEX(Υλικά!$J$3:$J$130,$F1363,1)/INDEX(Υλικά!$E$3:$E$130,$F1363,1),0))</f>
        <v>0</v>
      </c>
      <c r="O1363" s="19">
        <v>200</v>
      </c>
      <c r="P1363" s="3" t="s">
        <v>262</v>
      </c>
    </row>
    <row r="1364" spans="1:16" x14ac:dyDescent="0.35">
      <c r="A1364" s="15">
        <v>44306</v>
      </c>
      <c r="B1364" s="7">
        <v>0.83333333333333337</v>
      </c>
      <c r="C1364" s="3" t="s">
        <v>263</v>
      </c>
      <c r="D1364" s="3"/>
      <c r="E1364" s="3" t="str">
        <f>IF(C1364&lt;&gt;"",INDEX(ΣυνδΑθρ!$I$2:$I$96,MATCH(C1364,ΣυνδΑθρ!$A$2:$A$100,0),1),IF(D1364&lt;&gt;"",INDEX(Υλικά!$D$3:$D$140,MATCH(D1364,Υλικά!$B$3:$B$140,0),1),""))</f>
        <v>pc</v>
      </c>
      <c r="F1364" s="10">
        <f>IF(C1364&lt;&gt;"",MATCH($C1364,ΣυνδΑθρ!$A$2:$A$100,0),IF(D1364&lt;&gt;"",MATCH($D1364,Υλικά!$B$3:$B$130,0),0))</f>
        <v>49</v>
      </c>
      <c r="G1364" s="3">
        <v>1</v>
      </c>
      <c r="H1364" s="16">
        <f>IF($C1364&lt;&gt;"",$G1364*INDEX(ΣυνδΑθρ!$B$2:$B$96,$F1364,1)/INDEX(ΣυνδΑθρ!$J$2:$J$96,$F1364,1),IF($D1364&lt;&gt;"",$G1364*INDEX(Υλικά!$G$3:$G$130,$F1364,1)/INDEX(Υλικά!$E$3:$E$130,$F1364,1),0))</f>
        <v>31.4</v>
      </c>
      <c r="I1364" s="17">
        <f>IF($C1364&lt;&gt;"",$G1364*INDEX(ΣυνδΑθρ!$C$2:$C$100,$F1364,1)/INDEX(ΣυνδΑθρ!$J$2:$J$96,$F1364,1),IF($D1364&lt;&gt;"",$G1364*INDEX(Υλικά!$H$3:$H$130,$F1364,1)/INDEX(Υλικά!$E$3:$E$130,$F1364,1),0))</f>
        <v>65.240000000000009</v>
      </c>
      <c r="J1364" s="18">
        <f>IF($C1364&lt;&gt;"",$G1364*INDEX(ΣυνδΑθρ!$D$2:$D$96,$F1364,1)/INDEX(ΣυνδΑθρ!$J$2:$J$96,$F1364,1),IF($D1364&lt;&gt;"",$G1364*INDEX(Υλικά!$I$3:$I$130,$F1364,1)/INDEX(Υλικά!$E$3:$E$130,$F1364,1),0))</f>
        <v>11.577999999999999</v>
      </c>
      <c r="K1364" s="16">
        <f>$H1364*Ref!$B$2</f>
        <v>125.6</v>
      </c>
      <c r="L1364" s="17">
        <f>$I1364*Ref!$B$3</f>
        <v>260.96000000000004</v>
      </c>
      <c r="M1364" s="18">
        <f>$J1364*Ref!$B$4</f>
        <v>104.202</v>
      </c>
      <c r="N1364" s="18">
        <f>IF($C1364&lt;&gt;"",0,IF($D1364&lt;&gt;"",$G1364*INDEX(Υλικά!$J$3:$J$130,$F1364,1)/INDEX(Υλικά!$E$3:$E$130,$F1364,1),0))</f>
        <v>0</v>
      </c>
      <c r="O1364" s="19">
        <f t="shared" si="22"/>
        <v>490.76200000000006</v>
      </c>
      <c r="P1364" s="3"/>
    </row>
    <row r="1365" spans="1:16" x14ac:dyDescent="0.35">
      <c r="A1365" s="15">
        <v>44306</v>
      </c>
      <c r="B1365" s="7">
        <v>0.95833333333333337</v>
      </c>
      <c r="C1365" s="3"/>
      <c r="D1365" s="3" t="s">
        <v>233</v>
      </c>
      <c r="E1365" s="3" t="str">
        <f>IF(C1365&lt;&gt;"",INDEX(ΣυνδΑθρ!$I$2:$I$96,MATCH(C1365,ΣυνδΑθρ!$A$2:$A$100,0),1),IF(D1365&lt;&gt;"",INDEX(Υλικά!$D$3:$D$140,MATCH(D1365,Υλικά!$B$3:$B$140,0),1),""))</f>
        <v>gr</v>
      </c>
      <c r="F1365" s="10">
        <f>IF(C1365&lt;&gt;"",MATCH($C1365,ΣυνδΑθρ!$A$2:$A$100,0),IF(D1365&lt;&gt;"",MATCH($D1365,Υλικά!$B$3:$B$130,0),0))</f>
        <v>107</v>
      </c>
      <c r="G1365" s="3">
        <v>5</v>
      </c>
      <c r="H1365" s="16">
        <f>IF($C1365&lt;&gt;"",$G1365*INDEX(ΣυνδΑθρ!$B$2:$B$96,$F1365,1)/INDEX(ΣυνδΑθρ!$J$2:$J$96,$F1365,1),IF($D1365&lt;&gt;"",$G1365*INDEX(Υλικά!$G$3:$G$130,$F1365,1)/INDEX(Υλικά!$E$3:$E$130,$F1365,1),0))</f>
        <v>1.105</v>
      </c>
      <c r="I1365" s="17">
        <f>IF($C1365&lt;&gt;"",$G1365*INDEX(ΣυνδΑθρ!$C$2:$C$100,$F1365,1)/INDEX(ΣυνδΑθρ!$J$2:$J$96,$F1365,1),IF($D1365&lt;&gt;"",$G1365*INDEX(Υλικά!$H$3:$H$130,$F1365,1)/INDEX(Υλικά!$E$3:$E$130,$F1365,1),0))</f>
        <v>1</v>
      </c>
      <c r="J1365" s="18">
        <f>IF($C1365&lt;&gt;"",$G1365*INDEX(ΣυνδΑθρ!$D$2:$D$96,$F1365,1)/INDEX(ΣυνδΑθρ!$J$2:$J$96,$F1365,1),IF($D1365&lt;&gt;"",$G1365*INDEX(Υλικά!$I$3:$I$130,$F1365,1)/INDEX(Υλικά!$E$3:$E$130,$F1365,1),0))</f>
        <v>2.64</v>
      </c>
      <c r="K1365" s="16">
        <f>$H1365*Ref!$B$2</f>
        <v>4.42</v>
      </c>
      <c r="L1365" s="17">
        <f>$I1365*Ref!$B$3</f>
        <v>4</v>
      </c>
      <c r="M1365" s="18">
        <f>$J1365*Ref!$B$4</f>
        <v>23.76</v>
      </c>
      <c r="N1365" s="18">
        <f>IF($C1365&lt;&gt;"",0,IF($D1365&lt;&gt;"",$G1365*INDEX(Υλικά!$J$3:$J$130,$F1365,1)/INDEX(Υλικά!$E$3:$E$130,$F1365,1),0))</f>
        <v>0</v>
      </c>
      <c r="O1365" s="19">
        <f t="shared" si="22"/>
        <v>32.18</v>
      </c>
      <c r="P1365" s="3"/>
    </row>
    <row r="1366" spans="1:16" x14ac:dyDescent="0.35">
      <c r="A1366" s="15">
        <v>44307</v>
      </c>
      <c r="B1366" s="7">
        <v>0.33333333333333331</v>
      </c>
      <c r="C1366" s="3" t="s">
        <v>166</v>
      </c>
      <c r="D1366" s="3"/>
      <c r="E1366" s="3" t="str">
        <f>IF(C1366&lt;&gt;"",INDEX(ΣυνδΑθρ!$I$2:$I$96,MATCH(C1366,ΣυνδΑθρ!$A$2:$A$100,0),1),IF(D1366&lt;&gt;"",INDEX(Υλικά!$D$3:$D$140,MATCH(D1366,Υλικά!$B$3:$B$140,0),1),""))</f>
        <v>gr</v>
      </c>
      <c r="F1366" s="10">
        <f>IF(C1366&lt;&gt;"",MATCH($C1366,ΣυνδΑθρ!$A$2:$A$100,0),IF(D1366&lt;&gt;"",MATCH($D1366,Υλικά!$B$3:$B$130,0),0))</f>
        <v>19</v>
      </c>
      <c r="G1366" s="3">
        <v>100</v>
      </c>
      <c r="H1366" s="16">
        <f>IF($C1366&lt;&gt;"",$G1366*INDEX(ΣυνδΑθρ!$B$2:$B$96,$F1366,1)/INDEX(ΣυνδΑθρ!$J$2:$J$96,$F1366,1),IF($D1366&lt;&gt;"",$G1366*INDEX(Υλικά!$G$3:$G$130,$F1366,1)/INDEX(Υλικά!$E$3:$E$130,$F1366,1),0))</f>
        <v>7.3071428571428569</v>
      </c>
      <c r="I1366" s="17">
        <f>IF($C1366&lt;&gt;"",$G1366*INDEX(ΣυνδΑθρ!$C$2:$C$100,$F1366,1)/INDEX(ΣυνδΑθρ!$J$2:$J$96,$F1366,1),IF($D1366&lt;&gt;"",$G1366*INDEX(Υλικά!$H$3:$H$130,$F1366,1)/INDEX(Υλικά!$E$3:$E$130,$F1366,1),0))</f>
        <v>46.499999999999993</v>
      </c>
      <c r="J1366" s="18">
        <f>IF($C1366&lt;&gt;"",$G1366*INDEX(ΣυνδΑθρ!$D$2:$D$96,$F1366,1)/INDEX(ΣυνδΑθρ!$J$2:$J$96,$F1366,1),IF($D1366&lt;&gt;"",$G1366*INDEX(Υλικά!$I$3:$I$130,$F1366,1)/INDEX(Υλικά!$E$3:$E$130,$F1366,1),0))</f>
        <v>0.83571428571428585</v>
      </c>
      <c r="K1366" s="16">
        <f>$H1366*Ref!$B$2</f>
        <v>29.228571428571428</v>
      </c>
      <c r="L1366" s="17">
        <f>$I1366*Ref!$B$3</f>
        <v>185.99999999999997</v>
      </c>
      <c r="M1366" s="18">
        <f>$J1366*Ref!$B$4</f>
        <v>7.5214285714285722</v>
      </c>
      <c r="N1366" s="18">
        <f>IF($C1366&lt;&gt;"",0,IF($D1366&lt;&gt;"",$G1366*INDEX(Υλικά!$J$3:$J$130,$F1366,1)/INDEX(Υλικά!$E$3:$E$130,$F1366,1),0))</f>
        <v>0</v>
      </c>
      <c r="O1366" s="19">
        <f t="shared" si="22"/>
        <v>222.74999999999997</v>
      </c>
      <c r="P1366" s="3"/>
    </row>
    <row r="1367" spans="1:16" x14ac:dyDescent="0.35">
      <c r="A1367" s="15">
        <v>44307</v>
      </c>
      <c r="B1367" s="7">
        <v>0.33333333333333331</v>
      </c>
      <c r="C1367" s="3"/>
      <c r="D1367" s="3" t="s">
        <v>58</v>
      </c>
      <c r="E1367" s="3" t="str">
        <f>IF(C1367&lt;&gt;"",INDEX(ΣυνδΑθρ!$I$2:$I$96,MATCH(C1367,ΣυνδΑθρ!$A$2:$A$100,0),1),IF(D1367&lt;&gt;"",INDEX(Υλικά!$D$3:$D$140,MATCH(D1367,Υλικά!$B$3:$B$140,0),1),""))</f>
        <v>gr</v>
      </c>
      <c r="F1367" s="10">
        <f>IF(C1367&lt;&gt;"",MATCH($C1367,ΣυνδΑθρ!$A$2:$A$100,0),IF(D1367&lt;&gt;"",MATCH($D1367,Υλικά!$B$3:$B$130,0),0))</f>
        <v>12</v>
      </c>
      <c r="G1367" s="3">
        <v>200</v>
      </c>
      <c r="H1367" s="16">
        <f>IF($C1367&lt;&gt;"",$G1367*INDEX(ΣυνδΑθρ!$B$2:$B$96,$F1367,1)/INDEX(ΣυνδΑθρ!$J$2:$J$96,$F1367,1),IF($D1367&lt;&gt;"",$G1367*INDEX(Υλικά!$G$3:$G$130,$F1367,1)/INDEX(Υλικά!$E$3:$E$130,$F1367,1),0))</f>
        <v>6.6</v>
      </c>
      <c r="I1367" s="17">
        <f>IF($C1367&lt;&gt;"",$G1367*INDEX(ΣυνδΑθρ!$C$2:$C$100,$F1367,1)/INDEX(ΣυνδΑθρ!$J$2:$J$96,$F1367,1),IF($D1367&lt;&gt;"",$G1367*INDEX(Υλικά!$H$3:$H$130,$F1367,1)/INDEX(Υλικά!$E$3:$E$130,$F1367,1),0))</f>
        <v>9.4</v>
      </c>
      <c r="J1367" s="18">
        <f>IF($C1367&lt;&gt;"",$G1367*INDEX(ΣυνδΑθρ!$D$2:$D$96,$F1367,1)/INDEX(ΣυνδΑθρ!$J$2:$J$96,$F1367,1),IF($D1367&lt;&gt;"",$G1367*INDEX(Υλικά!$I$3:$I$130,$F1367,1)/INDEX(Υλικά!$E$3:$E$130,$F1367,1),0))</f>
        <v>3</v>
      </c>
      <c r="K1367" s="16">
        <f>$H1367*Ref!$B$2</f>
        <v>26.4</v>
      </c>
      <c r="L1367" s="17">
        <f>$I1367*Ref!$B$3</f>
        <v>37.6</v>
      </c>
      <c r="M1367" s="18">
        <f>$J1367*Ref!$B$4</f>
        <v>27</v>
      </c>
      <c r="N1367" s="18">
        <f>IF($C1367&lt;&gt;"",0,IF($D1367&lt;&gt;"",$G1367*INDEX(Υλικά!$J$3:$J$130,$F1367,1)/INDEX(Υλικά!$E$3:$E$130,$F1367,1),0))</f>
        <v>0</v>
      </c>
      <c r="O1367" s="19">
        <f t="shared" si="22"/>
        <v>91</v>
      </c>
      <c r="P1367" s="3"/>
    </row>
    <row r="1368" spans="1:16" x14ac:dyDescent="0.35">
      <c r="A1368" s="15">
        <v>44307</v>
      </c>
      <c r="B1368" s="7">
        <v>0.33333333333333331</v>
      </c>
      <c r="C1368" s="3"/>
      <c r="D1368" s="3" t="s">
        <v>229</v>
      </c>
      <c r="E1368" s="3" t="str">
        <f>IF(C1368&lt;&gt;"",INDEX(ΣυνδΑθρ!$I$2:$I$96,MATCH(C1368,ΣυνδΑθρ!$A$2:$A$100,0),1),IF(D1368&lt;&gt;"",INDEX(Υλικά!$D$3:$D$140,MATCH(D1368,Υλικά!$B$3:$B$140,0),1),""))</f>
        <v>gr</v>
      </c>
      <c r="F1368" s="10">
        <f>IF(C1368&lt;&gt;"",MATCH($C1368,ΣυνδΑθρ!$A$2:$A$100,0),IF(D1368&lt;&gt;"",MATCH($D1368,Υλικά!$B$3:$B$130,0),0))</f>
        <v>104</v>
      </c>
      <c r="G1368" s="3">
        <v>70</v>
      </c>
      <c r="H1368" s="16">
        <f>IF($C1368&lt;&gt;"",$G1368*INDEX(ΣυνδΑθρ!$B$2:$B$96,$F1368,1)/INDEX(ΣυνδΑθρ!$J$2:$J$96,$F1368,1),IF($D1368&lt;&gt;"",$G1368*INDEX(Υλικά!$G$3:$G$130,$F1368,1)/INDEX(Υλικά!$E$3:$E$130,$F1368,1),0))</f>
        <v>14.7</v>
      </c>
      <c r="I1368" s="17">
        <f>IF($C1368&lt;&gt;"",$G1368*INDEX(ΣυνδΑθρ!$C$2:$C$100,$F1368,1)/INDEX(ΣυνδΑθρ!$J$2:$J$96,$F1368,1),IF($D1368&lt;&gt;"",$G1368*INDEX(Υλικά!$H$3:$H$130,$F1368,1)/INDEX(Υλικά!$E$3:$E$130,$F1368,1),0))</f>
        <v>0.7</v>
      </c>
      <c r="J1368" s="18">
        <f>IF($C1368&lt;&gt;"",$G1368*INDEX(ΣυνδΑθρ!$D$2:$D$96,$F1368,1)/INDEX(ΣυνδΑθρ!$J$2:$J$96,$F1368,1),IF($D1368&lt;&gt;"",$G1368*INDEX(Υλικά!$I$3:$I$130,$F1368,1)/INDEX(Υλικά!$E$3:$E$130,$F1368,1),0))</f>
        <v>1.4</v>
      </c>
      <c r="K1368" s="16">
        <f>$H1368*Ref!$B$2</f>
        <v>58.8</v>
      </c>
      <c r="L1368" s="17">
        <f>$I1368*Ref!$B$3</f>
        <v>2.8</v>
      </c>
      <c r="M1368" s="18">
        <f>$J1368*Ref!$B$4</f>
        <v>12.6</v>
      </c>
      <c r="N1368" s="18">
        <f>IF($C1368&lt;&gt;"",0,IF($D1368&lt;&gt;"",$G1368*INDEX(Υλικά!$J$3:$J$130,$F1368,1)/INDEX(Υλικά!$E$3:$E$130,$F1368,1),0))</f>
        <v>0</v>
      </c>
      <c r="O1368" s="19">
        <f t="shared" si="22"/>
        <v>74.199999999999989</v>
      </c>
      <c r="P1368" s="3"/>
    </row>
    <row r="1369" spans="1:16" x14ac:dyDescent="0.35">
      <c r="A1369" s="15">
        <v>44307</v>
      </c>
      <c r="B1369" s="7">
        <v>0.58333333333333337</v>
      </c>
      <c r="C1369" s="3" t="s">
        <v>176</v>
      </c>
      <c r="D1369" s="3"/>
      <c r="E1369" s="3" t="str">
        <f>IF(C1369&lt;&gt;"",INDEX(ΣυνδΑθρ!$I$2:$I$96,MATCH(C1369,ΣυνδΑθρ!$A$2:$A$100,0),1),IF(D1369&lt;&gt;"",INDEX(Υλικά!$D$3:$D$140,MATCH(D1369,Υλικά!$B$3:$B$140,0),1),""))</f>
        <v>gr</v>
      </c>
      <c r="F1369" s="10">
        <f>IF(C1369&lt;&gt;"",MATCH($C1369,ΣυνδΑθρ!$A$2:$A$100,0),IF(D1369&lt;&gt;"",MATCH($D1369,Υλικά!$B$3:$B$130,0),0))</f>
        <v>21</v>
      </c>
      <c r="G1369" s="3">
        <v>300</v>
      </c>
      <c r="H1369" s="16">
        <f>IF($C1369&lt;&gt;"",$G1369*INDEX(ΣυνδΑθρ!$B$2:$B$96,$F1369,1)/INDEX(ΣυνδΑθρ!$J$2:$J$96,$F1369,1),IF($D1369&lt;&gt;"",$G1369*INDEX(Υλικά!$G$3:$G$130,$F1369,1)/INDEX(Υλικά!$E$3:$E$130,$F1369,1),0))</f>
        <v>18.074008810572685</v>
      </c>
      <c r="I1369" s="17">
        <f>IF($C1369&lt;&gt;"",$G1369*INDEX(ΣυνδΑθρ!$C$2:$C$100,$F1369,1)/INDEX(ΣυνδΑθρ!$J$2:$J$96,$F1369,1),IF($D1369&lt;&gt;"",$G1369*INDEX(Υλικά!$H$3:$H$130,$F1369,1)/INDEX(Υλικά!$E$3:$E$130,$F1369,1),0))</f>
        <v>43.300440528634361</v>
      </c>
      <c r="J1369" s="18">
        <f>IF($C1369&lt;&gt;"",$G1369*INDEX(ΣυνδΑθρ!$D$2:$D$96,$F1369,1)/INDEX(ΣυνδΑθρ!$J$2:$J$96,$F1369,1),IF($D1369&lt;&gt;"",$G1369*INDEX(Υλικά!$I$3:$I$130,$F1369,1)/INDEX(Υλικά!$E$3:$E$130,$F1369,1),0))</f>
        <v>13.477533039647575</v>
      </c>
      <c r="K1369" s="16">
        <f>$H1369*Ref!$B$2</f>
        <v>72.296035242290742</v>
      </c>
      <c r="L1369" s="17">
        <f>$I1369*Ref!$B$3</f>
        <v>173.20176211453744</v>
      </c>
      <c r="M1369" s="18">
        <f>$J1369*Ref!$B$4</f>
        <v>121.29779735682817</v>
      </c>
      <c r="N1369" s="18">
        <f>IF($C1369&lt;&gt;"",0,IF($D1369&lt;&gt;"",$G1369*INDEX(Υλικά!$J$3:$J$130,$F1369,1)/INDEX(Υλικά!$E$3:$E$130,$F1369,1),0))</f>
        <v>0</v>
      </c>
      <c r="O1369" s="19">
        <f t="shared" si="22"/>
        <v>366.79559471365633</v>
      </c>
      <c r="P1369" s="3"/>
    </row>
    <row r="1370" spans="1:16" x14ac:dyDescent="0.35">
      <c r="A1370" s="15">
        <v>44307</v>
      </c>
      <c r="B1370" s="7">
        <v>0.58333333333333337</v>
      </c>
      <c r="C1370" s="3"/>
      <c r="D1370" s="3" t="s">
        <v>264</v>
      </c>
      <c r="E1370" s="3" t="str">
        <f>IF(C1370&lt;&gt;"",INDEX(ΣυνδΑθρ!$I$2:$I$96,MATCH(C1370,ΣυνδΑθρ!$A$2:$A$100,0),1),IF(D1370&lt;&gt;"",INDEX(Υλικά!$D$3:$D$140,MATCH(D1370,Υλικά!$B$3:$B$140,0),1),""))</f>
        <v>gr</v>
      </c>
      <c r="F1370" s="10">
        <f>IF(C1370&lt;&gt;"",MATCH($C1370,ΣυνδΑθρ!$A$2:$A$100,0),IF(D1370&lt;&gt;"",MATCH($D1370,Υλικά!$B$3:$B$130,0),0))</f>
        <v>123</v>
      </c>
      <c r="G1370" s="3">
        <v>50</v>
      </c>
      <c r="H1370" s="16">
        <f>IF($C1370&lt;&gt;"",$G1370*INDEX(ΣυνδΑθρ!$B$2:$B$96,$F1370,1)/INDEX(ΣυνδΑθρ!$J$2:$J$96,$F1370,1),IF($D1370&lt;&gt;"",$G1370*INDEX(Υλικά!$G$3:$G$130,$F1370,1)/INDEX(Υλικά!$E$3:$E$130,$F1370,1),0))</f>
        <v>10.1</v>
      </c>
      <c r="I1370" s="17">
        <f>IF($C1370&lt;&gt;"",$G1370*INDEX(ΣυνδΑθρ!$C$2:$C$100,$F1370,1)/INDEX(ΣυνδΑθρ!$J$2:$J$96,$F1370,1),IF($D1370&lt;&gt;"",$G1370*INDEX(Υλικά!$H$3:$H$130,$F1370,1)/INDEX(Υλικά!$E$3:$E$130,$F1370,1),0))</f>
        <v>0.3</v>
      </c>
      <c r="J1370" s="18">
        <f>IF($C1370&lt;&gt;"",$G1370*INDEX(ΣυνδΑθρ!$D$2:$D$96,$F1370,1)/INDEX(ΣυνδΑθρ!$J$2:$J$96,$F1370,1),IF($D1370&lt;&gt;"",$G1370*INDEX(Υλικά!$I$3:$I$130,$F1370,1)/INDEX(Υλικά!$E$3:$E$130,$F1370,1),0))</f>
        <v>15.1</v>
      </c>
      <c r="K1370" s="16">
        <f>$H1370*Ref!$B$2</f>
        <v>40.4</v>
      </c>
      <c r="L1370" s="17">
        <f>$I1370*Ref!$B$3</f>
        <v>1.2</v>
      </c>
      <c r="M1370" s="18">
        <f>$J1370*Ref!$B$4</f>
        <v>135.9</v>
      </c>
      <c r="N1370" s="18">
        <f>IF($C1370&lt;&gt;"",0,IF($D1370&lt;&gt;"",$G1370*INDEX(Υλικά!$J$3:$J$130,$F1370,1)/INDEX(Υλικά!$E$3:$E$130,$F1370,1),0))</f>
        <v>0</v>
      </c>
      <c r="O1370" s="19">
        <f t="shared" si="22"/>
        <v>177.5</v>
      </c>
      <c r="P1370" s="3"/>
    </row>
    <row r="1371" spans="1:16" x14ac:dyDescent="0.35">
      <c r="A1371" s="15">
        <v>44307</v>
      </c>
      <c r="B1371" s="7">
        <v>0.66666666666666663</v>
      </c>
      <c r="C1371" s="3"/>
      <c r="D1371" s="3" t="s">
        <v>133</v>
      </c>
      <c r="E1371" s="3" t="str">
        <f>IF(C1371&lt;&gt;"",INDEX(ΣυνδΑθρ!$I$2:$I$96,MATCH(C1371,ΣυνδΑθρ!$A$2:$A$100,0),1),IF(D1371&lt;&gt;"",INDEX(Υλικά!$D$3:$D$140,MATCH(D1371,Υλικά!$B$3:$B$140,0),1),""))</f>
        <v>gr</v>
      </c>
      <c r="F1371" s="10">
        <f>IF(C1371&lt;&gt;"",MATCH($C1371,ΣυνδΑθρ!$A$2:$A$100,0),IF(D1371&lt;&gt;"",MATCH($D1371,Υλικά!$B$3:$B$130,0),0))</f>
        <v>52</v>
      </c>
      <c r="G1371" s="3">
        <v>25</v>
      </c>
      <c r="H1371" s="16">
        <f>IF($C1371&lt;&gt;"",$G1371*INDEX(ΣυνδΑθρ!$B$2:$B$96,$F1371,1)/INDEX(ΣυνδΑθρ!$J$2:$J$96,$F1371,1),IF($D1371&lt;&gt;"",$G1371*INDEX(Υλικά!$G$3:$G$130,$F1371,1)/INDEX(Υλικά!$E$3:$E$130,$F1371,1),0))</f>
        <v>1.1000000000000001</v>
      </c>
      <c r="I1371" s="17">
        <f>IF($C1371&lt;&gt;"",$G1371*INDEX(ΣυνδΑθρ!$C$2:$C$100,$F1371,1)/INDEX(ΣυνδΑθρ!$J$2:$J$96,$F1371,1),IF($D1371&lt;&gt;"",$G1371*INDEX(Υλικά!$H$3:$H$130,$F1371,1)/INDEX(Υλικά!$E$3:$E$130,$F1371,1),0))</f>
        <v>13.625</v>
      </c>
      <c r="J1371" s="18">
        <f>IF($C1371&lt;&gt;"",$G1371*INDEX(ΣυνδΑθρ!$D$2:$D$96,$F1371,1)/INDEX(ΣυνδΑθρ!$J$2:$J$96,$F1371,1),IF($D1371&lt;&gt;"",$G1371*INDEX(Υλικά!$I$3:$I$130,$F1371,1)/INDEX(Υλικά!$E$3:$E$130,$F1371,1),0))</f>
        <v>7.625</v>
      </c>
      <c r="K1371" s="16">
        <f>$H1371*Ref!$B$2</f>
        <v>4.4000000000000004</v>
      </c>
      <c r="L1371" s="17">
        <f>$I1371*Ref!$B$3</f>
        <v>54.5</v>
      </c>
      <c r="M1371" s="18">
        <f>$J1371*Ref!$B$4</f>
        <v>68.625</v>
      </c>
      <c r="N1371" s="18">
        <f>IF($C1371&lt;&gt;"",0,IF($D1371&lt;&gt;"",$G1371*INDEX(Υλικά!$J$3:$J$130,$F1371,1)/INDEX(Υλικά!$E$3:$E$130,$F1371,1),0))</f>
        <v>0</v>
      </c>
      <c r="O1371" s="19">
        <f t="shared" si="22"/>
        <v>127.52500000000001</v>
      </c>
      <c r="P1371" s="3"/>
    </row>
    <row r="1372" spans="1:16" x14ac:dyDescent="0.35">
      <c r="A1372" s="15">
        <v>44307</v>
      </c>
      <c r="B1372" s="7">
        <v>0.66666666666666663</v>
      </c>
      <c r="C1372" s="3"/>
      <c r="D1372" s="3"/>
      <c r="E1372" s="3" t="str">
        <f>IF(C1372&lt;&gt;"",INDEX(ΣυνδΑθρ!$I$2:$I$96,MATCH(C1372,ΣυνδΑθρ!$A$2:$A$100,0),1),IF(D1372&lt;&gt;"",INDEX(Υλικά!$D$3:$D$140,MATCH(D1372,Υλικά!$B$3:$B$140,0),1),""))</f>
        <v/>
      </c>
      <c r="F1372" s="10">
        <f>IF(C1372&lt;&gt;"",MATCH($C1372,ΣυνδΑθρ!$A$2:$A$100,0),IF(D1372&lt;&gt;"",MATCH($D1372,Υλικά!$B$3:$B$130,0),0))</f>
        <v>0</v>
      </c>
      <c r="G1372" s="3"/>
      <c r="H1372" s="16">
        <f>IF($C1372&lt;&gt;"",$G1372*INDEX(ΣυνδΑθρ!$B$2:$B$96,$F1372,1)/INDEX(ΣυνδΑθρ!$J$2:$J$96,$F1372,1),IF($D1372&lt;&gt;"",$G1372*INDEX(Υλικά!$G$3:$G$130,$F1372,1)/INDEX(Υλικά!$E$3:$E$130,$F1372,1),0))</f>
        <v>0</v>
      </c>
      <c r="I1372" s="17">
        <f>IF($C1372&lt;&gt;"",$G1372*INDEX(ΣυνδΑθρ!$C$2:$C$100,$F1372,1)/INDEX(ΣυνδΑθρ!$J$2:$J$96,$F1372,1),IF($D1372&lt;&gt;"",$G1372*INDEX(Υλικά!$H$3:$H$130,$F1372,1)/INDEX(Υλικά!$E$3:$E$130,$F1372,1),0))</f>
        <v>0</v>
      </c>
      <c r="J1372" s="18">
        <f>IF($C1372&lt;&gt;"",$G1372*INDEX(ΣυνδΑθρ!$D$2:$D$96,$F1372,1)/INDEX(ΣυνδΑθρ!$J$2:$J$96,$F1372,1),IF($D1372&lt;&gt;"",$G1372*INDEX(Υλικά!$I$3:$I$130,$F1372,1)/INDEX(Υλικά!$E$3:$E$130,$F1372,1),0))</f>
        <v>0</v>
      </c>
      <c r="K1372" s="16">
        <f>$H1372*Ref!$B$2</f>
        <v>0</v>
      </c>
      <c r="L1372" s="17">
        <f>$I1372*Ref!$B$3</f>
        <v>0</v>
      </c>
      <c r="M1372" s="18">
        <f>$J1372*Ref!$B$4</f>
        <v>0</v>
      </c>
      <c r="N1372" s="18">
        <f>IF($C1372&lt;&gt;"",0,IF($D1372&lt;&gt;"",$G1372*INDEX(Υλικά!$J$3:$J$130,$F1372,1)/INDEX(Υλικά!$E$3:$E$130,$F1372,1),0))</f>
        <v>0</v>
      </c>
      <c r="O1372" s="19">
        <v>50</v>
      </c>
      <c r="P1372" s="3" t="s">
        <v>262</v>
      </c>
    </row>
    <row r="1373" spans="1:16" x14ac:dyDescent="0.35">
      <c r="A1373" s="15">
        <v>44307</v>
      </c>
      <c r="B1373" s="7">
        <v>0.83333333333333337</v>
      </c>
      <c r="C1373" s="3" t="s">
        <v>263</v>
      </c>
      <c r="D1373" s="3"/>
      <c r="E1373" s="3" t="str">
        <f>IF(C1373&lt;&gt;"",INDEX(ΣυνδΑθρ!$I$2:$I$96,MATCH(C1373,ΣυνδΑθρ!$A$2:$A$100,0),1),IF(D1373&lt;&gt;"",INDEX(Υλικά!$D$3:$D$140,MATCH(D1373,Υλικά!$B$3:$B$140,0),1),""))</f>
        <v>pc</v>
      </c>
      <c r="F1373" s="10">
        <f>IF(C1373&lt;&gt;"",MATCH($C1373,ΣυνδΑθρ!$A$2:$A$100,0),IF(D1373&lt;&gt;"",MATCH($D1373,Υλικά!$B$3:$B$130,0),0))</f>
        <v>49</v>
      </c>
      <c r="G1373" s="3">
        <v>1</v>
      </c>
      <c r="H1373" s="16">
        <f>IF($C1373&lt;&gt;"",$G1373*INDEX(ΣυνδΑθρ!$B$2:$B$96,$F1373,1)/INDEX(ΣυνδΑθρ!$J$2:$J$96,$F1373,1),IF($D1373&lt;&gt;"",$G1373*INDEX(Υλικά!$G$3:$G$130,$F1373,1)/INDEX(Υλικά!$E$3:$E$130,$F1373,1),0))</f>
        <v>31.4</v>
      </c>
      <c r="I1373" s="17">
        <f>IF($C1373&lt;&gt;"",$G1373*INDEX(ΣυνδΑθρ!$C$2:$C$100,$F1373,1)/INDEX(ΣυνδΑθρ!$J$2:$J$96,$F1373,1),IF($D1373&lt;&gt;"",$G1373*INDEX(Υλικά!$H$3:$H$130,$F1373,1)/INDEX(Υλικά!$E$3:$E$130,$F1373,1),0))</f>
        <v>65.240000000000009</v>
      </c>
      <c r="J1373" s="18">
        <f>IF($C1373&lt;&gt;"",$G1373*INDEX(ΣυνδΑθρ!$D$2:$D$96,$F1373,1)/INDEX(ΣυνδΑθρ!$J$2:$J$96,$F1373,1),IF($D1373&lt;&gt;"",$G1373*INDEX(Υλικά!$I$3:$I$130,$F1373,1)/INDEX(Υλικά!$E$3:$E$130,$F1373,1),0))</f>
        <v>11.577999999999999</v>
      </c>
      <c r="K1373" s="16">
        <f>$H1373*Ref!$B$2</f>
        <v>125.6</v>
      </c>
      <c r="L1373" s="17">
        <f>$I1373*Ref!$B$3</f>
        <v>260.96000000000004</v>
      </c>
      <c r="M1373" s="18">
        <f>$J1373*Ref!$B$4</f>
        <v>104.202</v>
      </c>
      <c r="N1373" s="18">
        <f>IF($C1373&lt;&gt;"",0,IF($D1373&lt;&gt;"",$G1373*INDEX(Υλικά!$J$3:$J$130,$F1373,1)/INDEX(Υλικά!$E$3:$E$130,$F1373,1),0))</f>
        <v>0</v>
      </c>
      <c r="O1373" s="19">
        <f t="shared" si="22"/>
        <v>490.76200000000006</v>
      </c>
      <c r="P1373" s="3"/>
    </row>
    <row r="1374" spans="1:16" x14ac:dyDescent="0.35">
      <c r="A1374" s="15">
        <v>44308</v>
      </c>
      <c r="B1374" s="7">
        <v>0.35416666666666669</v>
      </c>
      <c r="C1374" s="3" t="s">
        <v>166</v>
      </c>
      <c r="D1374" s="3"/>
      <c r="E1374" s="3" t="str">
        <f>IF(C1374&lt;&gt;"",INDEX(ΣυνδΑθρ!$I$2:$I$96,MATCH(C1374,ΣυνδΑθρ!$A$2:$A$100,0),1),IF(D1374&lt;&gt;"",INDEX(Υλικά!$D$3:$D$140,MATCH(D1374,Υλικά!$B$3:$B$140,0),1),""))</f>
        <v>gr</v>
      </c>
      <c r="F1374" s="10">
        <f>IF(C1374&lt;&gt;"",MATCH($C1374,ΣυνδΑθρ!$A$2:$A$100,0),IF(D1374&lt;&gt;"",MATCH($D1374,Υλικά!$B$3:$B$130,0),0))</f>
        <v>19</v>
      </c>
      <c r="G1374" s="3">
        <v>100</v>
      </c>
      <c r="H1374" s="16">
        <f>IF($C1374&lt;&gt;"",$G1374*INDEX(ΣυνδΑθρ!$B$2:$B$96,$F1374,1)/INDEX(ΣυνδΑθρ!$J$2:$J$96,$F1374,1),IF($D1374&lt;&gt;"",$G1374*INDEX(Υλικά!$G$3:$G$130,$F1374,1)/INDEX(Υλικά!$E$3:$E$130,$F1374,1),0))</f>
        <v>7.3071428571428569</v>
      </c>
      <c r="I1374" s="17">
        <f>IF($C1374&lt;&gt;"",$G1374*INDEX(ΣυνδΑθρ!$C$2:$C$100,$F1374,1)/INDEX(ΣυνδΑθρ!$J$2:$J$96,$F1374,1),IF($D1374&lt;&gt;"",$G1374*INDEX(Υλικά!$H$3:$H$130,$F1374,1)/INDEX(Υλικά!$E$3:$E$130,$F1374,1),0))</f>
        <v>46.499999999999993</v>
      </c>
      <c r="J1374" s="18">
        <f>IF($C1374&lt;&gt;"",$G1374*INDEX(ΣυνδΑθρ!$D$2:$D$96,$F1374,1)/INDEX(ΣυνδΑθρ!$J$2:$J$96,$F1374,1),IF($D1374&lt;&gt;"",$G1374*INDEX(Υλικά!$I$3:$I$130,$F1374,1)/INDEX(Υλικά!$E$3:$E$130,$F1374,1),0))</f>
        <v>0.83571428571428585</v>
      </c>
      <c r="K1374" s="16">
        <f>$H1374*Ref!$B$2</f>
        <v>29.228571428571428</v>
      </c>
      <c r="L1374" s="17">
        <f>$I1374*Ref!$B$3</f>
        <v>185.99999999999997</v>
      </c>
      <c r="M1374" s="18">
        <f>$J1374*Ref!$B$4</f>
        <v>7.5214285714285722</v>
      </c>
      <c r="N1374" s="18">
        <f>IF($C1374&lt;&gt;"",0,IF($D1374&lt;&gt;"",$G1374*INDEX(Υλικά!$J$3:$J$130,$F1374,1)/INDEX(Υλικά!$E$3:$E$130,$F1374,1),0))</f>
        <v>0</v>
      </c>
      <c r="O1374" s="19">
        <f t="shared" si="22"/>
        <v>222.74999999999997</v>
      </c>
      <c r="P1374" s="3"/>
    </row>
    <row r="1375" spans="1:16" x14ac:dyDescent="0.35">
      <c r="A1375" s="15">
        <v>44308</v>
      </c>
      <c r="B1375" s="7">
        <v>0.35416666666666669</v>
      </c>
      <c r="C1375" s="3"/>
      <c r="D1375" s="3" t="s">
        <v>58</v>
      </c>
      <c r="E1375" s="3" t="str">
        <f>IF(C1375&lt;&gt;"",INDEX(ΣυνδΑθρ!$I$2:$I$96,MATCH(C1375,ΣυνδΑθρ!$A$2:$A$100,0),1),IF(D1375&lt;&gt;"",INDEX(Υλικά!$D$3:$D$140,MATCH(D1375,Υλικά!$B$3:$B$140,0),1),""))</f>
        <v>gr</v>
      </c>
      <c r="F1375" s="10">
        <f>IF(C1375&lt;&gt;"",MATCH($C1375,ΣυνδΑθρ!$A$2:$A$100,0),IF(D1375&lt;&gt;"",MATCH($D1375,Υλικά!$B$3:$B$130,0),0))</f>
        <v>12</v>
      </c>
      <c r="G1375" s="3">
        <v>250</v>
      </c>
      <c r="H1375" s="16">
        <f>IF($C1375&lt;&gt;"",$G1375*INDEX(ΣυνδΑθρ!$B$2:$B$96,$F1375,1)/INDEX(ΣυνδΑθρ!$J$2:$J$96,$F1375,1),IF($D1375&lt;&gt;"",$G1375*INDEX(Υλικά!$G$3:$G$130,$F1375,1)/INDEX(Υλικά!$E$3:$E$130,$F1375,1),0))</f>
        <v>8.25</v>
      </c>
      <c r="I1375" s="17">
        <f>IF($C1375&lt;&gt;"",$G1375*INDEX(ΣυνδΑθρ!$C$2:$C$100,$F1375,1)/INDEX(ΣυνδΑθρ!$J$2:$J$96,$F1375,1),IF($D1375&lt;&gt;"",$G1375*INDEX(Υλικά!$H$3:$H$130,$F1375,1)/INDEX(Υλικά!$E$3:$E$130,$F1375,1),0))</f>
        <v>11.75</v>
      </c>
      <c r="J1375" s="18">
        <f>IF($C1375&lt;&gt;"",$G1375*INDEX(ΣυνδΑθρ!$D$2:$D$96,$F1375,1)/INDEX(ΣυνδΑθρ!$J$2:$J$96,$F1375,1),IF($D1375&lt;&gt;"",$G1375*INDEX(Υλικά!$I$3:$I$130,$F1375,1)/INDEX(Υλικά!$E$3:$E$130,$F1375,1),0))</f>
        <v>3.75</v>
      </c>
      <c r="K1375" s="16">
        <f>$H1375*Ref!$B$2</f>
        <v>33</v>
      </c>
      <c r="L1375" s="17">
        <f>$I1375*Ref!$B$3</f>
        <v>47</v>
      </c>
      <c r="M1375" s="18">
        <f>$J1375*Ref!$B$4</f>
        <v>33.75</v>
      </c>
      <c r="N1375" s="18">
        <f>IF($C1375&lt;&gt;"",0,IF($D1375&lt;&gt;"",$G1375*INDEX(Υλικά!$J$3:$J$130,$F1375,1)/INDEX(Υλικά!$E$3:$E$130,$F1375,1),0))</f>
        <v>0</v>
      </c>
      <c r="O1375" s="19">
        <f t="shared" si="22"/>
        <v>113.75</v>
      </c>
      <c r="P1375" s="3"/>
    </row>
    <row r="1376" spans="1:16" x14ac:dyDescent="0.35">
      <c r="A1376" s="15">
        <v>44308</v>
      </c>
      <c r="B1376" s="7">
        <v>0.35416666666666669</v>
      </c>
      <c r="C1376" s="3"/>
      <c r="D1376" s="3" t="s">
        <v>229</v>
      </c>
      <c r="E1376" s="3" t="str">
        <f>IF(C1376&lt;&gt;"",INDEX(ΣυνδΑθρ!$I$2:$I$96,MATCH(C1376,ΣυνδΑθρ!$A$2:$A$100,0),1),IF(D1376&lt;&gt;"",INDEX(Υλικά!$D$3:$D$140,MATCH(D1376,Υλικά!$B$3:$B$140,0),1),""))</f>
        <v>gr</v>
      </c>
      <c r="F1376" s="10">
        <f>IF(C1376&lt;&gt;"",MATCH($C1376,ΣυνδΑθρ!$A$2:$A$100,0),IF(D1376&lt;&gt;"",MATCH($D1376,Υλικά!$B$3:$B$130,0),0))</f>
        <v>104</v>
      </c>
      <c r="G1376" s="3">
        <v>70</v>
      </c>
      <c r="H1376" s="16">
        <f>IF($C1376&lt;&gt;"",$G1376*INDEX(ΣυνδΑθρ!$B$2:$B$96,$F1376,1)/INDEX(ΣυνδΑθρ!$J$2:$J$96,$F1376,1),IF($D1376&lt;&gt;"",$G1376*INDEX(Υλικά!$G$3:$G$130,$F1376,1)/INDEX(Υλικά!$E$3:$E$130,$F1376,1),0))</f>
        <v>14.7</v>
      </c>
      <c r="I1376" s="17">
        <f>IF($C1376&lt;&gt;"",$G1376*INDEX(ΣυνδΑθρ!$C$2:$C$100,$F1376,1)/INDEX(ΣυνδΑθρ!$J$2:$J$96,$F1376,1),IF($D1376&lt;&gt;"",$G1376*INDEX(Υλικά!$H$3:$H$130,$F1376,1)/INDEX(Υλικά!$E$3:$E$130,$F1376,1),0))</f>
        <v>0.7</v>
      </c>
      <c r="J1376" s="18">
        <f>IF($C1376&lt;&gt;"",$G1376*INDEX(ΣυνδΑθρ!$D$2:$D$96,$F1376,1)/INDEX(ΣυνδΑθρ!$J$2:$J$96,$F1376,1),IF($D1376&lt;&gt;"",$G1376*INDEX(Υλικά!$I$3:$I$130,$F1376,1)/INDEX(Υλικά!$E$3:$E$130,$F1376,1),0))</f>
        <v>1.4</v>
      </c>
      <c r="K1376" s="16">
        <f>$H1376*Ref!$B$2</f>
        <v>58.8</v>
      </c>
      <c r="L1376" s="17">
        <f>$I1376*Ref!$B$3</f>
        <v>2.8</v>
      </c>
      <c r="M1376" s="18">
        <f>$J1376*Ref!$B$4</f>
        <v>12.6</v>
      </c>
      <c r="N1376" s="18">
        <f>IF($C1376&lt;&gt;"",0,IF($D1376&lt;&gt;"",$G1376*INDEX(Υλικά!$J$3:$J$130,$F1376,1)/INDEX(Υλικά!$E$3:$E$130,$F1376,1),0))</f>
        <v>0</v>
      </c>
      <c r="O1376" s="19">
        <f t="shared" si="22"/>
        <v>74.199999999999989</v>
      </c>
      <c r="P1376" s="3"/>
    </row>
    <row r="1377" spans="1:16" x14ac:dyDescent="0.35">
      <c r="A1377" s="15">
        <v>44308</v>
      </c>
      <c r="B1377" s="7">
        <v>0.5</v>
      </c>
      <c r="C1377" s="3"/>
      <c r="D1377" s="3" t="s">
        <v>264</v>
      </c>
      <c r="E1377" s="3" t="str">
        <f>IF(C1377&lt;&gt;"",INDEX(ΣυνδΑθρ!$I$2:$I$96,MATCH(C1377,ΣυνδΑθρ!$A$2:$A$100,0),1),IF(D1377&lt;&gt;"",INDEX(Υλικά!$D$3:$D$140,MATCH(D1377,Υλικά!$B$3:$B$140,0),1),""))</f>
        <v>gr</v>
      </c>
      <c r="F1377" s="10">
        <f>IF(C1377&lt;&gt;"",MATCH($C1377,ΣυνδΑθρ!$A$2:$A$100,0),IF(D1377&lt;&gt;"",MATCH($D1377,Υλικά!$B$3:$B$130,0),0))</f>
        <v>123</v>
      </c>
      <c r="G1377" s="3">
        <v>35</v>
      </c>
      <c r="H1377" s="16">
        <f>IF($C1377&lt;&gt;"",$G1377*INDEX(ΣυνδΑθρ!$B$2:$B$96,$F1377,1)/INDEX(ΣυνδΑθρ!$J$2:$J$96,$F1377,1),IF($D1377&lt;&gt;"",$G1377*INDEX(Υλικά!$G$3:$G$130,$F1377,1)/INDEX(Υλικά!$E$3:$E$130,$F1377,1),0))</f>
        <v>7.07</v>
      </c>
      <c r="I1377" s="17">
        <f>IF($C1377&lt;&gt;"",$G1377*INDEX(ΣυνδΑθρ!$C$2:$C$100,$F1377,1)/INDEX(ΣυνδΑθρ!$J$2:$J$96,$F1377,1),IF($D1377&lt;&gt;"",$G1377*INDEX(Υλικά!$H$3:$H$130,$F1377,1)/INDEX(Υλικά!$E$3:$E$130,$F1377,1),0))</f>
        <v>0.21</v>
      </c>
      <c r="J1377" s="18">
        <f>IF($C1377&lt;&gt;"",$G1377*INDEX(ΣυνδΑθρ!$D$2:$D$96,$F1377,1)/INDEX(ΣυνδΑθρ!$J$2:$J$96,$F1377,1),IF($D1377&lt;&gt;"",$G1377*INDEX(Υλικά!$I$3:$I$130,$F1377,1)/INDEX(Υλικά!$E$3:$E$130,$F1377,1),0))</f>
        <v>10.57</v>
      </c>
      <c r="K1377" s="16">
        <f>$H1377*Ref!$B$2</f>
        <v>28.28</v>
      </c>
      <c r="L1377" s="17">
        <f>$I1377*Ref!$B$3</f>
        <v>0.84</v>
      </c>
      <c r="M1377" s="18">
        <f>$J1377*Ref!$B$4</f>
        <v>95.13</v>
      </c>
      <c r="N1377" s="18">
        <f>IF($C1377&lt;&gt;"",0,IF($D1377&lt;&gt;"",$G1377*INDEX(Υλικά!$J$3:$J$130,$F1377,1)/INDEX(Υλικά!$E$3:$E$130,$F1377,1),0))</f>
        <v>0</v>
      </c>
      <c r="O1377" s="19">
        <f t="shared" si="22"/>
        <v>124.25</v>
      </c>
      <c r="P1377" s="3"/>
    </row>
    <row r="1378" spans="1:16" x14ac:dyDescent="0.35">
      <c r="A1378" s="15">
        <v>44308</v>
      </c>
      <c r="B1378" s="7">
        <v>0.5</v>
      </c>
      <c r="C1378" s="3" t="s">
        <v>166</v>
      </c>
      <c r="D1378" s="3"/>
      <c r="E1378" s="3" t="str">
        <f>IF(C1378&lt;&gt;"",INDEX(ΣυνδΑθρ!$I$2:$I$96,MATCH(C1378,ΣυνδΑθρ!$A$2:$A$100,0),1),IF(D1378&lt;&gt;"",INDEX(Υλικά!$D$3:$D$140,MATCH(D1378,Υλικά!$B$3:$B$140,0),1),""))</f>
        <v>gr</v>
      </c>
      <c r="F1378" s="10">
        <f>IF(C1378&lt;&gt;"",MATCH($C1378,ΣυνδΑθρ!$A$2:$A$100,0),IF(D1378&lt;&gt;"",MATCH($D1378,Υλικά!$B$3:$B$130,0),0))</f>
        <v>19</v>
      </c>
      <c r="G1378" s="3">
        <v>40</v>
      </c>
      <c r="H1378" s="16">
        <f>IF($C1378&lt;&gt;"",$G1378*INDEX(ΣυνδΑθρ!$B$2:$B$96,$F1378,1)/INDEX(ΣυνδΑθρ!$J$2:$J$96,$F1378,1),IF($D1378&lt;&gt;"",$G1378*INDEX(Υλικά!$G$3:$G$130,$F1378,1)/INDEX(Υλικά!$E$3:$E$130,$F1378,1),0))</f>
        <v>2.922857142857143</v>
      </c>
      <c r="I1378" s="17">
        <f>IF($C1378&lt;&gt;"",$G1378*INDEX(ΣυνδΑθρ!$C$2:$C$100,$F1378,1)/INDEX(ΣυνδΑθρ!$J$2:$J$96,$F1378,1),IF($D1378&lt;&gt;"",$G1378*INDEX(Υλικά!$H$3:$H$130,$F1378,1)/INDEX(Υλικά!$E$3:$E$130,$F1378,1),0))</f>
        <v>18.599999999999998</v>
      </c>
      <c r="J1378" s="18">
        <f>IF($C1378&lt;&gt;"",$G1378*INDEX(ΣυνδΑθρ!$D$2:$D$96,$F1378,1)/INDEX(ΣυνδΑθρ!$J$2:$J$96,$F1378,1),IF($D1378&lt;&gt;"",$G1378*INDEX(Υλικά!$I$3:$I$130,$F1378,1)/INDEX(Υλικά!$E$3:$E$130,$F1378,1),0))</f>
        <v>0.33428571428571435</v>
      </c>
      <c r="K1378" s="16">
        <f>$H1378*Ref!$B$2</f>
        <v>11.691428571428572</v>
      </c>
      <c r="L1378" s="17">
        <f>$I1378*Ref!$B$3</f>
        <v>74.399999999999991</v>
      </c>
      <c r="M1378" s="18">
        <f>$J1378*Ref!$B$4</f>
        <v>3.0085714285714293</v>
      </c>
      <c r="N1378" s="18">
        <f>IF($C1378&lt;&gt;"",0,IF($D1378&lt;&gt;"",$G1378*INDEX(Υλικά!$J$3:$J$130,$F1378,1)/INDEX(Υλικά!$E$3:$E$130,$F1378,1),0))</f>
        <v>0</v>
      </c>
      <c r="O1378" s="19">
        <f t="shared" si="22"/>
        <v>89.1</v>
      </c>
      <c r="P1378" s="3"/>
    </row>
    <row r="1379" spans="1:16" x14ac:dyDescent="0.35">
      <c r="A1379" s="15">
        <v>44308</v>
      </c>
      <c r="B1379" s="7">
        <v>0.57291666666666663</v>
      </c>
      <c r="C1379" s="3" t="s">
        <v>176</v>
      </c>
      <c r="D1379" s="3"/>
      <c r="E1379" s="3" t="str">
        <f>IF(C1379&lt;&gt;"",INDEX(ΣυνδΑθρ!$I$2:$I$96,MATCH(C1379,ΣυνδΑθρ!$A$2:$A$100,0),1),IF(D1379&lt;&gt;"",INDEX(Υλικά!$D$3:$D$140,MATCH(D1379,Υλικά!$B$3:$B$140,0),1),""))</f>
        <v>gr</v>
      </c>
      <c r="F1379" s="10">
        <f>IF(C1379&lt;&gt;"",MATCH($C1379,ΣυνδΑθρ!$A$2:$A$100,0),IF(D1379&lt;&gt;"",MATCH($D1379,Υλικά!$B$3:$B$130,0),0))</f>
        <v>21</v>
      </c>
      <c r="G1379" s="3">
        <v>400</v>
      </c>
      <c r="H1379" s="16">
        <f>IF($C1379&lt;&gt;"",$G1379*INDEX(ΣυνδΑθρ!$B$2:$B$96,$F1379,1)/INDEX(ΣυνδΑθρ!$J$2:$J$96,$F1379,1),IF($D1379&lt;&gt;"",$G1379*INDEX(Υλικά!$G$3:$G$130,$F1379,1)/INDEX(Υλικά!$E$3:$E$130,$F1379,1),0))</f>
        <v>24.098678414096916</v>
      </c>
      <c r="I1379" s="17">
        <f>IF($C1379&lt;&gt;"",$G1379*INDEX(ΣυνδΑθρ!$C$2:$C$100,$F1379,1)/INDEX(ΣυνδΑθρ!$J$2:$J$96,$F1379,1),IF($D1379&lt;&gt;"",$G1379*INDEX(Υλικά!$H$3:$H$130,$F1379,1)/INDEX(Υλικά!$E$3:$E$130,$F1379,1),0))</f>
        <v>57.733920704845815</v>
      </c>
      <c r="J1379" s="18">
        <f>IF($C1379&lt;&gt;"",$G1379*INDEX(ΣυνδΑθρ!$D$2:$D$96,$F1379,1)/INDEX(ΣυνδΑθρ!$J$2:$J$96,$F1379,1),IF($D1379&lt;&gt;"",$G1379*INDEX(Υλικά!$I$3:$I$130,$F1379,1)/INDEX(Υλικά!$E$3:$E$130,$F1379,1),0))</f>
        <v>17.970044052863432</v>
      </c>
      <c r="K1379" s="16">
        <f>$H1379*Ref!$B$2</f>
        <v>96.394713656387665</v>
      </c>
      <c r="L1379" s="17">
        <f>$I1379*Ref!$B$3</f>
        <v>230.93568281938326</v>
      </c>
      <c r="M1379" s="18">
        <f>$J1379*Ref!$B$4</f>
        <v>161.7303964757709</v>
      </c>
      <c r="N1379" s="18">
        <f>IF($C1379&lt;&gt;"",0,IF($D1379&lt;&gt;"",$G1379*INDEX(Υλικά!$J$3:$J$130,$F1379,1)/INDEX(Υλικά!$E$3:$E$130,$F1379,1),0))</f>
        <v>0</v>
      </c>
      <c r="O1379" s="19">
        <f t="shared" si="22"/>
        <v>489.06079295154188</v>
      </c>
      <c r="P1379" s="3"/>
    </row>
    <row r="1380" spans="1:16" x14ac:dyDescent="0.35">
      <c r="A1380" s="15">
        <v>44308</v>
      </c>
      <c r="B1380" s="7">
        <v>0.83333333333333337</v>
      </c>
      <c r="C1380" s="3"/>
      <c r="D1380" s="3" t="s">
        <v>169</v>
      </c>
      <c r="E1380" s="3" t="e">
        <f>IF(C1380&lt;&gt;"",INDEX(ΣυνδΑθρ!$I$2:$I$96,MATCH(C1380,ΣυνδΑθρ!$A$2:$A$100,0),1),IF(D1380&lt;&gt;"",INDEX(Υλικά!$D$3:$D$140,MATCH(D1380,Υλικά!$B$3:$B$140,0),1),""))</f>
        <v>#N/A</v>
      </c>
      <c r="F1380" s="10" t="e">
        <f>IF(C1380&lt;&gt;"",MATCH($C1380,ΣυνδΑθρ!$A$2:$A$100,0),IF(D1380&lt;&gt;"",MATCH($D1380,Υλικά!$B$3:$B$130,0),0))</f>
        <v>#N/A</v>
      </c>
      <c r="G1380" s="3">
        <v>60</v>
      </c>
      <c r="H1380" s="16" t="e">
        <f>IF($C1380&lt;&gt;"",$G1380*INDEX(ΣυνδΑθρ!$B$2:$B$96,$F1380,1)/INDEX(ΣυνδΑθρ!$J$2:$J$96,$F1380,1),IF($D1380&lt;&gt;"",$G1380*INDEX(Υλικά!$G$3:$G$130,$F1380,1)/INDEX(Υλικά!$E$3:$E$130,$F1380,1),0))</f>
        <v>#N/A</v>
      </c>
      <c r="I1380" s="17" t="e">
        <f>IF($C1380&lt;&gt;"",$G1380*INDEX(ΣυνδΑθρ!$C$2:$C$100,$F1380,1)/INDEX(ΣυνδΑθρ!$J$2:$J$96,$F1380,1),IF($D1380&lt;&gt;"",$G1380*INDEX(Υλικά!$H$3:$H$130,$F1380,1)/INDEX(Υλικά!$E$3:$E$130,$F1380,1),0))</f>
        <v>#N/A</v>
      </c>
      <c r="J1380" s="18" t="e">
        <f>IF($C1380&lt;&gt;"",$G1380*INDEX(ΣυνδΑθρ!$D$2:$D$96,$F1380,1)/INDEX(ΣυνδΑθρ!$J$2:$J$96,$F1380,1),IF($D1380&lt;&gt;"",$G1380*INDEX(Υλικά!$I$3:$I$130,$F1380,1)/INDEX(Υλικά!$E$3:$E$130,$F1380,1),0))</f>
        <v>#N/A</v>
      </c>
      <c r="K1380" s="16" t="e">
        <f>$H1380*Ref!$B$2</f>
        <v>#N/A</v>
      </c>
      <c r="L1380" s="17" t="e">
        <f>$I1380*Ref!$B$3</f>
        <v>#N/A</v>
      </c>
      <c r="M1380" s="18" t="e">
        <f>$J1380*Ref!$B$4</f>
        <v>#N/A</v>
      </c>
      <c r="N1380" s="18" t="e">
        <f>IF($C1380&lt;&gt;"",0,IF($D1380&lt;&gt;"",$G1380*INDEX(Υλικά!$J$3:$J$130,$F1380,1)/INDEX(Υλικά!$E$3:$E$130,$F1380,1),0))</f>
        <v>#N/A</v>
      </c>
      <c r="O1380" s="19" t="e">
        <f t="shared" si="22"/>
        <v>#N/A</v>
      </c>
      <c r="P1380" s="3"/>
    </row>
    <row r="1381" spans="1:16" x14ac:dyDescent="0.35">
      <c r="A1381" s="15">
        <v>44308</v>
      </c>
      <c r="B1381" s="7">
        <v>0.83333333333333337</v>
      </c>
      <c r="C1381" s="3"/>
      <c r="D1381" s="3" t="s">
        <v>63</v>
      </c>
      <c r="E1381" s="3" t="str">
        <f>IF(C1381&lt;&gt;"",INDEX(ΣυνδΑθρ!$I$2:$I$96,MATCH(C1381,ΣυνδΑθρ!$A$2:$A$100,0),1),IF(D1381&lt;&gt;"",INDEX(Υλικά!$D$3:$D$140,MATCH(D1381,Υλικά!$B$3:$B$140,0),1),""))</f>
        <v>pc</v>
      </c>
      <c r="F1381" s="10">
        <f>IF(C1381&lt;&gt;"",MATCH($C1381,ΣυνδΑθρ!$A$2:$A$100,0),IF(D1381&lt;&gt;"",MATCH($D1381,Υλικά!$B$3:$B$130,0),0))</f>
        <v>23</v>
      </c>
      <c r="G1381" s="3">
        <v>1</v>
      </c>
      <c r="H1381" s="16">
        <f>IF($C1381&lt;&gt;"",$G1381*INDEX(ΣυνδΑθρ!$B$2:$B$96,$F1381,1)/INDEX(ΣυνδΑθρ!$J$2:$J$96,$F1381,1),IF($D1381&lt;&gt;"",$G1381*INDEX(Υλικά!$G$3:$G$130,$F1381,1)/INDEX(Υλικά!$E$3:$E$130,$F1381,1),0))</f>
        <v>47</v>
      </c>
      <c r="I1381" s="17">
        <f>IF($C1381&lt;&gt;"",$G1381*INDEX(ΣυνδΑθρ!$C$2:$C$100,$F1381,1)/INDEX(ΣυνδΑθρ!$J$2:$J$96,$F1381,1),IF($D1381&lt;&gt;"",$G1381*INDEX(Υλικά!$H$3:$H$130,$F1381,1)/INDEX(Υλικά!$E$3:$E$130,$F1381,1),0))</f>
        <v>0</v>
      </c>
      <c r="J1381" s="18">
        <f>IF($C1381&lt;&gt;"",$G1381*INDEX(ΣυνδΑθρ!$D$2:$D$96,$F1381,1)/INDEX(ΣυνδΑθρ!$J$2:$J$96,$F1381,1),IF($D1381&lt;&gt;"",$G1381*INDEX(Υλικά!$I$3:$I$130,$F1381,1)/INDEX(Υλικά!$E$3:$E$130,$F1381,1),0))</f>
        <v>1.2</v>
      </c>
      <c r="K1381" s="16">
        <f>$H1381*Ref!$B$2</f>
        <v>188</v>
      </c>
      <c r="L1381" s="17">
        <f>$I1381*Ref!$B$3</f>
        <v>0</v>
      </c>
      <c r="M1381" s="18">
        <f>$J1381*Ref!$B$4</f>
        <v>10.799999999999999</v>
      </c>
      <c r="N1381" s="18">
        <f>IF($C1381&lt;&gt;"",0,IF($D1381&lt;&gt;"",$G1381*INDEX(Υλικά!$J$3:$J$130,$F1381,1)/INDEX(Υλικά!$E$3:$E$130,$F1381,1),0))</f>
        <v>0</v>
      </c>
      <c r="O1381" s="19">
        <f t="shared" si="22"/>
        <v>198.8</v>
      </c>
      <c r="P1381" s="3"/>
    </row>
    <row r="1382" spans="1:16" x14ac:dyDescent="0.35">
      <c r="A1382" s="15">
        <v>44309</v>
      </c>
      <c r="B1382" s="7">
        <v>0.33333333333333331</v>
      </c>
      <c r="C1382" s="3"/>
      <c r="D1382" s="3" t="s">
        <v>58</v>
      </c>
      <c r="E1382" s="3" t="str">
        <f>IF(C1382&lt;&gt;"",INDEX(ΣυνδΑθρ!$I$2:$I$96,MATCH(C1382,ΣυνδΑθρ!$A$2:$A$100,0),1),IF(D1382&lt;&gt;"",INDEX(Υλικά!$D$3:$D$140,MATCH(D1382,Υλικά!$B$3:$B$140,0),1),""))</f>
        <v>gr</v>
      </c>
      <c r="F1382" s="10">
        <f>IF(C1382&lt;&gt;"",MATCH($C1382,ΣυνδΑθρ!$A$2:$A$100,0),IF(D1382&lt;&gt;"",MATCH($D1382,Υλικά!$B$3:$B$130,0),0))</f>
        <v>12</v>
      </c>
      <c r="G1382" s="3">
        <v>200</v>
      </c>
      <c r="H1382" s="16">
        <f>IF($C1382&lt;&gt;"",$G1382*INDEX(ΣυνδΑθρ!$B$2:$B$96,$F1382,1)/INDEX(ΣυνδΑθρ!$J$2:$J$96,$F1382,1),IF($D1382&lt;&gt;"",$G1382*INDEX(Υλικά!$G$3:$G$130,$F1382,1)/INDEX(Υλικά!$E$3:$E$130,$F1382,1),0))</f>
        <v>6.6</v>
      </c>
      <c r="I1382" s="17">
        <f>IF($C1382&lt;&gt;"",$G1382*INDEX(ΣυνδΑθρ!$C$2:$C$100,$F1382,1)/INDEX(ΣυνδΑθρ!$J$2:$J$96,$F1382,1),IF($D1382&lt;&gt;"",$G1382*INDEX(Υλικά!$H$3:$H$130,$F1382,1)/INDEX(Υλικά!$E$3:$E$130,$F1382,1),0))</f>
        <v>9.4</v>
      </c>
      <c r="J1382" s="18">
        <f>IF($C1382&lt;&gt;"",$G1382*INDEX(ΣυνδΑθρ!$D$2:$D$96,$F1382,1)/INDEX(ΣυνδΑθρ!$J$2:$J$96,$F1382,1),IF($D1382&lt;&gt;"",$G1382*INDEX(Υλικά!$I$3:$I$130,$F1382,1)/INDEX(Υλικά!$E$3:$E$130,$F1382,1),0))</f>
        <v>3</v>
      </c>
      <c r="K1382" s="16">
        <f>$H1382*Ref!$B$2</f>
        <v>26.4</v>
      </c>
      <c r="L1382" s="17">
        <f>$I1382*Ref!$B$3</f>
        <v>37.6</v>
      </c>
      <c r="M1382" s="18">
        <f>$J1382*Ref!$B$4</f>
        <v>27</v>
      </c>
      <c r="N1382" s="18">
        <f>IF($C1382&lt;&gt;"",0,IF($D1382&lt;&gt;"",$G1382*INDEX(Υλικά!$J$3:$J$130,$F1382,1)/INDEX(Υλικά!$E$3:$E$130,$F1382,1),0))</f>
        <v>0</v>
      </c>
      <c r="O1382" s="19">
        <f t="shared" si="22"/>
        <v>91</v>
      </c>
      <c r="P1382" s="3"/>
    </row>
    <row r="1383" spans="1:16" x14ac:dyDescent="0.35">
      <c r="A1383" s="15">
        <v>44309</v>
      </c>
      <c r="B1383" s="7">
        <v>0.33333333333333331</v>
      </c>
      <c r="C1383" s="3"/>
      <c r="D1383" s="3" t="s">
        <v>229</v>
      </c>
      <c r="E1383" s="3" t="str">
        <f>IF(C1383&lt;&gt;"",INDEX(ΣυνδΑθρ!$I$2:$I$96,MATCH(C1383,ΣυνδΑθρ!$A$2:$A$100,0),1),IF(D1383&lt;&gt;"",INDEX(Υλικά!$D$3:$D$140,MATCH(D1383,Υλικά!$B$3:$B$140,0),1),""))</f>
        <v>gr</v>
      </c>
      <c r="F1383" s="10">
        <f>IF(C1383&lt;&gt;"",MATCH($C1383,ΣυνδΑθρ!$A$2:$A$100,0),IF(D1383&lt;&gt;"",MATCH($D1383,Υλικά!$B$3:$B$130,0),0))</f>
        <v>104</v>
      </c>
      <c r="G1383" s="3">
        <v>80</v>
      </c>
      <c r="H1383" s="16">
        <f>IF($C1383&lt;&gt;"",$G1383*INDEX(ΣυνδΑθρ!$B$2:$B$96,$F1383,1)/INDEX(ΣυνδΑθρ!$J$2:$J$96,$F1383,1),IF($D1383&lt;&gt;"",$G1383*INDEX(Υλικά!$G$3:$G$130,$F1383,1)/INDEX(Υλικά!$E$3:$E$130,$F1383,1),0))</f>
        <v>16.8</v>
      </c>
      <c r="I1383" s="17">
        <f>IF($C1383&lt;&gt;"",$G1383*INDEX(ΣυνδΑθρ!$C$2:$C$100,$F1383,1)/INDEX(ΣυνδΑθρ!$J$2:$J$96,$F1383,1),IF($D1383&lt;&gt;"",$G1383*INDEX(Υλικά!$H$3:$H$130,$F1383,1)/INDEX(Υλικά!$E$3:$E$130,$F1383,1),0))</f>
        <v>0.8</v>
      </c>
      <c r="J1383" s="18">
        <f>IF($C1383&lt;&gt;"",$G1383*INDEX(ΣυνδΑθρ!$D$2:$D$96,$F1383,1)/INDEX(ΣυνδΑθρ!$J$2:$J$96,$F1383,1),IF($D1383&lt;&gt;"",$G1383*INDEX(Υλικά!$I$3:$I$130,$F1383,1)/INDEX(Υλικά!$E$3:$E$130,$F1383,1),0))</f>
        <v>1.6</v>
      </c>
      <c r="K1383" s="16">
        <f>$H1383*Ref!$B$2</f>
        <v>67.2</v>
      </c>
      <c r="L1383" s="17">
        <f>$I1383*Ref!$B$3</f>
        <v>3.2</v>
      </c>
      <c r="M1383" s="18">
        <f>$J1383*Ref!$B$4</f>
        <v>14.4</v>
      </c>
      <c r="N1383" s="18">
        <f>IF($C1383&lt;&gt;"",0,IF($D1383&lt;&gt;"",$G1383*INDEX(Υλικά!$J$3:$J$130,$F1383,1)/INDEX(Υλικά!$E$3:$E$130,$F1383,1),0))</f>
        <v>0</v>
      </c>
      <c r="O1383" s="19">
        <f t="shared" si="22"/>
        <v>84.800000000000011</v>
      </c>
      <c r="P1383" s="3"/>
    </row>
    <row r="1384" spans="1:16" x14ac:dyDescent="0.35">
      <c r="A1384" s="15">
        <v>44309</v>
      </c>
      <c r="B1384" s="7">
        <v>0.33333333333333331</v>
      </c>
      <c r="C1384" s="3" t="s">
        <v>166</v>
      </c>
      <c r="D1384" s="3"/>
      <c r="E1384" s="3" t="str">
        <f>IF(C1384&lt;&gt;"",INDEX(ΣυνδΑθρ!$I$2:$I$96,MATCH(C1384,ΣυνδΑθρ!$A$2:$A$100,0),1),IF(D1384&lt;&gt;"",INDEX(Υλικά!$D$3:$D$140,MATCH(D1384,Υλικά!$B$3:$B$140,0),1),""))</f>
        <v>gr</v>
      </c>
      <c r="F1384" s="10">
        <f>IF(C1384&lt;&gt;"",MATCH($C1384,ΣυνδΑθρ!$A$2:$A$100,0),IF(D1384&lt;&gt;"",MATCH($D1384,Υλικά!$B$3:$B$130,0),0))</f>
        <v>19</v>
      </c>
      <c r="G1384" s="3">
        <v>60</v>
      </c>
      <c r="H1384" s="16">
        <f>IF($C1384&lt;&gt;"",$G1384*INDEX(ΣυνδΑθρ!$B$2:$B$96,$F1384,1)/INDEX(ΣυνδΑθρ!$J$2:$J$96,$F1384,1),IF($D1384&lt;&gt;"",$G1384*INDEX(Υλικά!$G$3:$G$130,$F1384,1)/INDEX(Υλικά!$E$3:$E$130,$F1384,1),0))</f>
        <v>4.3842857142857143</v>
      </c>
      <c r="I1384" s="17">
        <f>IF($C1384&lt;&gt;"",$G1384*INDEX(ΣυνδΑθρ!$C$2:$C$100,$F1384,1)/INDEX(ΣυνδΑθρ!$J$2:$J$96,$F1384,1),IF($D1384&lt;&gt;"",$G1384*INDEX(Υλικά!$H$3:$H$130,$F1384,1)/INDEX(Υλικά!$E$3:$E$130,$F1384,1),0))</f>
        <v>27.899999999999995</v>
      </c>
      <c r="J1384" s="18">
        <f>IF($C1384&lt;&gt;"",$G1384*INDEX(ΣυνδΑθρ!$D$2:$D$96,$F1384,1)/INDEX(ΣυνδΑθρ!$J$2:$J$96,$F1384,1),IF($D1384&lt;&gt;"",$G1384*INDEX(Υλικά!$I$3:$I$130,$F1384,1)/INDEX(Υλικά!$E$3:$E$130,$F1384,1),0))</f>
        <v>0.50142857142857145</v>
      </c>
      <c r="K1384" s="16">
        <f>$H1384*Ref!$B$2</f>
        <v>17.537142857142857</v>
      </c>
      <c r="L1384" s="17">
        <f>$I1384*Ref!$B$3</f>
        <v>111.59999999999998</v>
      </c>
      <c r="M1384" s="18">
        <f>$J1384*Ref!$B$4</f>
        <v>4.5128571428571433</v>
      </c>
      <c r="N1384" s="18">
        <f>IF($C1384&lt;&gt;"",0,IF($D1384&lt;&gt;"",$G1384*INDEX(Υλικά!$J$3:$J$130,$F1384,1)/INDEX(Υλικά!$E$3:$E$130,$F1384,1),0))</f>
        <v>0</v>
      </c>
      <c r="O1384" s="19">
        <f t="shared" si="22"/>
        <v>133.64999999999998</v>
      </c>
      <c r="P1384" s="3"/>
    </row>
    <row r="1385" spans="1:16" x14ac:dyDescent="0.35">
      <c r="A1385" s="15">
        <v>44309</v>
      </c>
      <c r="B1385" s="7">
        <v>0.58333333333333337</v>
      </c>
      <c r="C1385" s="3"/>
      <c r="D1385" s="3" t="s">
        <v>21</v>
      </c>
      <c r="E1385" s="3" t="str">
        <f>IF(C1385&lt;&gt;"",INDEX(ΣυνδΑθρ!$I$2:$I$96,MATCH(C1385,ΣυνδΑθρ!$A$2:$A$100,0),1),IF(D1385&lt;&gt;"",INDEX(Υλικά!$D$3:$D$140,MATCH(D1385,Υλικά!$B$3:$B$140,0),1),""))</f>
        <v>pc</v>
      </c>
      <c r="F1385" s="10">
        <f>IF(C1385&lt;&gt;"",MATCH($C1385,ΣυνδΑθρ!$A$2:$A$100,0),IF(D1385&lt;&gt;"",MATCH($D1385,Υλικά!$B$3:$B$130,0),0))</f>
        <v>11</v>
      </c>
      <c r="G1385" s="3">
        <v>2</v>
      </c>
      <c r="H1385" s="16">
        <f>IF($C1385&lt;&gt;"",$G1385*INDEX(ΣυνδΑθρ!$B$2:$B$96,$F1385,1)/INDEX(ΣυνδΑθρ!$J$2:$J$96,$F1385,1),IF($D1385&lt;&gt;"",$G1385*INDEX(Υλικά!$G$3:$G$130,$F1385,1)/INDEX(Υλικά!$E$3:$E$130,$F1385,1),0))</f>
        <v>15.6</v>
      </c>
      <c r="I1385" s="17">
        <f>IF($C1385&lt;&gt;"",$G1385*INDEX(ΣυνδΑθρ!$C$2:$C$100,$F1385,1)/INDEX(ΣυνδΑθρ!$J$2:$J$96,$F1385,1),IF($D1385&lt;&gt;"",$G1385*INDEX(Υλικά!$H$3:$H$130,$F1385,1)/INDEX(Υλικά!$E$3:$E$130,$F1385,1),0))</f>
        <v>1.32</v>
      </c>
      <c r="J1385" s="18">
        <f>IF($C1385&lt;&gt;"",$G1385*INDEX(ΣυνδΑθρ!$D$2:$D$96,$F1385,1)/INDEX(ΣυνδΑθρ!$J$2:$J$96,$F1385,1),IF($D1385&lt;&gt;"",$G1385*INDEX(Υλικά!$I$3:$I$130,$F1385,1)/INDEX(Υλικά!$E$3:$E$130,$F1385,1),0))</f>
        <v>13.2</v>
      </c>
      <c r="K1385" s="16">
        <f>$H1385*Ref!$B$2</f>
        <v>62.4</v>
      </c>
      <c r="L1385" s="17">
        <f>$I1385*Ref!$B$3</f>
        <v>5.28</v>
      </c>
      <c r="M1385" s="18">
        <f>$J1385*Ref!$B$4</f>
        <v>118.8</v>
      </c>
      <c r="N1385" s="18">
        <f>IF($C1385&lt;&gt;"",0,IF($D1385&lt;&gt;"",$G1385*INDEX(Υλικά!$J$3:$J$130,$F1385,1)/INDEX(Υλικά!$E$3:$E$130,$F1385,1),0))</f>
        <v>0</v>
      </c>
      <c r="O1385" s="19">
        <f t="shared" si="22"/>
        <v>186.48</v>
      </c>
      <c r="P1385" s="3"/>
    </row>
    <row r="1386" spans="1:16" x14ac:dyDescent="0.35">
      <c r="A1386" s="15">
        <v>44309</v>
      </c>
      <c r="B1386" s="7">
        <v>0.58333333333333337</v>
      </c>
      <c r="C1386" s="3"/>
      <c r="D1386" s="3" t="s">
        <v>8</v>
      </c>
      <c r="E1386" s="3" t="str">
        <f>IF(C1386&lt;&gt;"",INDEX(ΣυνδΑθρ!$I$2:$I$96,MATCH(C1386,ΣυνδΑθρ!$A$2:$A$100,0),1),IF(D1386&lt;&gt;"",INDEX(Υλικά!$D$3:$D$140,MATCH(D1386,Υλικά!$B$3:$B$140,0),1),""))</f>
        <v>gr</v>
      </c>
      <c r="F1386" s="10">
        <f>IF(C1386&lt;&gt;"",MATCH($C1386,ΣυνδΑθρ!$A$2:$A$100,0),IF(D1386&lt;&gt;"",MATCH($D1386,Υλικά!$B$3:$B$130,0),0))</f>
        <v>3</v>
      </c>
      <c r="G1386" s="3">
        <v>10</v>
      </c>
      <c r="H1386" s="16">
        <f>IF($C1386&lt;&gt;"",$G1386*INDEX(ΣυνδΑθρ!$B$2:$B$96,$F1386,1)/INDEX(ΣυνδΑθρ!$J$2:$J$96,$F1386,1),IF($D1386&lt;&gt;"",$G1386*INDEX(Υλικά!$G$3:$G$130,$F1386,1)/INDEX(Υλικά!$E$3:$E$130,$F1386,1),0))</f>
        <v>0</v>
      </c>
      <c r="I1386" s="17">
        <f>IF($C1386&lt;&gt;"",$G1386*INDEX(ΣυνδΑθρ!$C$2:$C$100,$F1386,1)/INDEX(ΣυνδΑθρ!$J$2:$J$96,$F1386,1),IF($D1386&lt;&gt;"",$G1386*INDEX(Υλικά!$H$3:$H$130,$F1386,1)/INDEX(Υλικά!$E$3:$E$130,$F1386,1),0))</f>
        <v>0</v>
      </c>
      <c r="J1386" s="18">
        <f>IF($C1386&lt;&gt;"",$G1386*INDEX(ΣυνδΑθρ!$D$2:$D$96,$F1386,1)/INDEX(ΣυνδΑθρ!$J$2:$J$96,$F1386,1),IF($D1386&lt;&gt;"",$G1386*INDEX(Υλικά!$I$3:$I$130,$F1386,1)/INDEX(Υλικά!$E$3:$E$130,$F1386,1),0))</f>
        <v>9.33</v>
      </c>
      <c r="K1386" s="16">
        <f>$H1386*Ref!$B$2</f>
        <v>0</v>
      </c>
      <c r="L1386" s="17">
        <f>$I1386*Ref!$B$3</f>
        <v>0</v>
      </c>
      <c r="M1386" s="18">
        <f>$J1386*Ref!$B$4</f>
        <v>83.97</v>
      </c>
      <c r="N1386" s="18">
        <f>IF($C1386&lt;&gt;"",0,IF($D1386&lt;&gt;"",$G1386*INDEX(Υλικά!$J$3:$J$130,$F1386,1)/INDEX(Υλικά!$E$3:$E$130,$F1386,1),0))</f>
        <v>0</v>
      </c>
      <c r="O1386" s="19">
        <f t="shared" si="22"/>
        <v>83.97</v>
      </c>
      <c r="P1386" s="3"/>
    </row>
    <row r="1387" spans="1:16" x14ac:dyDescent="0.35">
      <c r="A1387" s="15">
        <v>44309</v>
      </c>
      <c r="B1387" s="7">
        <v>0.58333333333333304</v>
      </c>
      <c r="C1387" s="3"/>
      <c r="D1387" s="3" t="s">
        <v>13</v>
      </c>
      <c r="E1387" s="3" t="str">
        <f>IF(C1387&lt;&gt;"",INDEX(ΣυνδΑθρ!$I$2:$I$96,MATCH(C1387,ΣυνδΑθρ!$A$2:$A$100,0),1),IF(D1387&lt;&gt;"",INDEX(Υλικά!$D$3:$D$140,MATCH(D1387,Υλικά!$B$3:$B$140,0),1),""))</f>
        <v>gr</v>
      </c>
      <c r="F1387" s="10">
        <f>IF(C1387&lt;&gt;"",MATCH($C1387,ΣυνδΑθρ!$A$2:$A$100,0),IF(D1387&lt;&gt;"",MATCH($D1387,Υλικά!$B$3:$B$130,0),0))</f>
        <v>6</v>
      </c>
      <c r="G1387" s="3">
        <v>40</v>
      </c>
      <c r="H1387" s="16">
        <f>IF($C1387&lt;&gt;"",$G1387*INDEX(ΣυνδΑθρ!$B$2:$B$96,$F1387,1)/INDEX(ΣυνδΑθρ!$J$2:$J$96,$F1387,1),IF($D1387&lt;&gt;"",$G1387*INDEX(Υλικά!$G$3:$G$130,$F1387,1)/INDEX(Υλικά!$E$3:$E$130,$F1387,1),0))</f>
        <v>0.36</v>
      </c>
      <c r="I1387" s="17">
        <f>IF($C1387&lt;&gt;"",$G1387*INDEX(ΣυνδΑθρ!$C$2:$C$100,$F1387,1)/INDEX(ΣυνδΑθρ!$J$2:$J$96,$F1387,1),IF($D1387&lt;&gt;"",$G1387*INDEX(Υλικά!$H$3:$H$130,$F1387,1)/INDEX(Υλικά!$E$3:$E$130,$F1387,1),0))</f>
        <v>1.84</v>
      </c>
      <c r="J1387" s="18">
        <f>IF($C1387&lt;&gt;"",$G1387*INDEX(ΣυνδΑθρ!$D$2:$D$96,$F1387,1)/INDEX(ΣυνδΑθρ!$J$2:$J$96,$F1387,1),IF($D1387&lt;&gt;"",$G1387*INDEX(Υλικά!$I$3:$I$130,$F1387,1)/INDEX(Υλικά!$E$3:$E$130,$F1387,1),0))</f>
        <v>0.08</v>
      </c>
      <c r="K1387" s="16">
        <f>$H1387*Ref!$B$2</f>
        <v>1.44</v>
      </c>
      <c r="L1387" s="17">
        <f>$I1387*Ref!$B$3</f>
        <v>7.36</v>
      </c>
      <c r="M1387" s="18">
        <f>$J1387*Ref!$B$4</f>
        <v>0.72</v>
      </c>
      <c r="N1387" s="18">
        <f>IF($C1387&lt;&gt;"",0,IF($D1387&lt;&gt;"",$G1387*INDEX(Υλικά!$J$3:$J$130,$F1387,1)/INDEX(Υλικά!$E$3:$E$130,$F1387,1),0))</f>
        <v>0</v>
      </c>
      <c r="O1387" s="19">
        <f t="shared" si="22"/>
        <v>9.5200000000000014</v>
      </c>
      <c r="P1387" s="3"/>
    </row>
    <row r="1388" spans="1:16" x14ac:dyDescent="0.35">
      <c r="A1388" s="15">
        <v>44309</v>
      </c>
      <c r="B1388" s="7">
        <v>0.58333333333333304</v>
      </c>
      <c r="C1388" s="3"/>
      <c r="D1388" s="3" t="s">
        <v>46</v>
      </c>
      <c r="E1388" s="3" t="str">
        <f>IF(C1388&lt;&gt;"",INDEX(ΣυνδΑθρ!$I$2:$I$96,MATCH(C1388,ΣυνδΑθρ!$A$2:$A$100,0),1),IF(D1388&lt;&gt;"",INDEX(Υλικά!$D$3:$D$140,MATCH(D1388,Υλικά!$B$3:$B$140,0),1),""))</f>
        <v>gr</v>
      </c>
      <c r="F1388" s="10">
        <f>IF(C1388&lt;&gt;"",MATCH($C1388,ΣυνδΑθρ!$A$2:$A$100,0),IF(D1388&lt;&gt;"",MATCH($D1388,Υλικά!$B$3:$B$130,0),0))</f>
        <v>19</v>
      </c>
      <c r="G1388" s="3">
        <v>40</v>
      </c>
      <c r="H1388" s="16">
        <f>IF($C1388&lt;&gt;"",$G1388*INDEX(ΣυνδΑθρ!$B$2:$B$96,$F1388,1)/INDEX(ΣυνδΑθρ!$J$2:$J$96,$F1388,1),IF($D1388&lt;&gt;"",$G1388*INDEX(Υλικά!$G$3:$G$130,$F1388,1)/INDEX(Υλικά!$E$3:$E$130,$F1388,1),0))</f>
        <v>5.68</v>
      </c>
      <c r="I1388" s="17">
        <f>IF($C1388&lt;&gt;"",$G1388*INDEX(ΣυνδΑθρ!$C$2:$C$100,$F1388,1)/INDEX(ΣυνδΑθρ!$J$2:$J$96,$F1388,1),IF($D1388&lt;&gt;"",$G1388*INDEX(Υλικά!$H$3:$H$130,$F1388,1)/INDEX(Υλικά!$E$3:$E$130,$F1388,1),0))</f>
        <v>1.64</v>
      </c>
      <c r="J1388" s="18">
        <f>IF($C1388&lt;&gt;"",$G1388*INDEX(ΣυνδΑθρ!$D$2:$D$96,$F1388,1)/INDEX(ΣυνδΑθρ!$J$2:$J$96,$F1388,1),IF($D1388&lt;&gt;"",$G1388*INDEX(Υλικά!$I$3:$I$130,$F1388,1)/INDEX(Υλικά!$E$3:$E$130,$F1388,1),0))</f>
        <v>8.52</v>
      </c>
      <c r="K1388" s="16">
        <f>$H1388*Ref!$B$2</f>
        <v>22.72</v>
      </c>
      <c r="L1388" s="17">
        <f>$I1388*Ref!$B$3</f>
        <v>6.56</v>
      </c>
      <c r="M1388" s="18">
        <f>$J1388*Ref!$B$4</f>
        <v>76.679999999999993</v>
      </c>
      <c r="N1388" s="18">
        <f>IF($C1388&lt;&gt;"",0,IF($D1388&lt;&gt;"",$G1388*INDEX(Υλικά!$J$3:$J$130,$F1388,1)/INDEX(Υλικά!$E$3:$E$130,$F1388,1),0))</f>
        <v>0</v>
      </c>
      <c r="O1388" s="19">
        <f t="shared" si="22"/>
        <v>105.96</v>
      </c>
      <c r="P1388" s="3"/>
    </row>
    <row r="1389" spans="1:16" x14ac:dyDescent="0.35">
      <c r="A1389" s="15">
        <v>44309</v>
      </c>
      <c r="B1389" s="7">
        <v>0.58333333333333304</v>
      </c>
      <c r="C1389" s="3" t="s">
        <v>166</v>
      </c>
      <c r="D1389" s="3"/>
      <c r="E1389" s="3" t="str">
        <f>IF(C1389&lt;&gt;"",INDEX(ΣυνδΑθρ!$I$2:$I$96,MATCH(C1389,ΣυνδΑθρ!$A$2:$A$100,0),1),IF(D1389&lt;&gt;"",INDEX(Υλικά!$D$3:$D$140,MATCH(D1389,Υλικά!$B$3:$B$140,0),1),""))</f>
        <v>gr</v>
      </c>
      <c r="F1389" s="10">
        <f>IF(C1389&lt;&gt;"",MATCH($C1389,ΣυνδΑθρ!$A$2:$A$100,0),IF(D1389&lt;&gt;"",MATCH($D1389,Υλικά!$B$3:$B$130,0),0))</f>
        <v>19</v>
      </c>
      <c r="G1389" s="3">
        <v>40</v>
      </c>
      <c r="H1389" s="16">
        <f>IF($C1389&lt;&gt;"",$G1389*INDEX(ΣυνδΑθρ!$B$2:$B$96,$F1389,1)/INDEX(ΣυνδΑθρ!$J$2:$J$96,$F1389,1),IF($D1389&lt;&gt;"",$G1389*INDEX(Υλικά!$G$3:$G$130,$F1389,1)/INDEX(Υλικά!$E$3:$E$130,$F1389,1),0))</f>
        <v>2.922857142857143</v>
      </c>
      <c r="I1389" s="17">
        <f>IF($C1389&lt;&gt;"",$G1389*INDEX(ΣυνδΑθρ!$C$2:$C$100,$F1389,1)/INDEX(ΣυνδΑθρ!$J$2:$J$96,$F1389,1),IF($D1389&lt;&gt;"",$G1389*INDEX(Υλικά!$H$3:$H$130,$F1389,1)/INDEX(Υλικά!$E$3:$E$130,$F1389,1),0))</f>
        <v>18.599999999999998</v>
      </c>
      <c r="J1389" s="18">
        <f>IF($C1389&lt;&gt;"",$G1389*INDEX(ΣυνδΑθρ!$D$2:$D$96,$F1389,1)/INDEX(ΣυνδΑθρ!$J$2:$J$96,$F1389,1),IF($D1389&lt;&gt;"",$G1389*INDEX(Υλικά!$I$3:$I$130,$F1389,1)/INDEX(Υλικά!$E$3:$E$130,$F1389,1),0))</f>
        <v>0.33428571428571435</v>
      </c>
      <c r="K1389" s="16">
        <f>$H1389*Ref!$B$2</f>
        <v>11.691428571428572</v>
      </c>
      <c r="L1389" s="17">
        <f>$I1389*Ref!$B$3</f>
        <v>74.399999999999991</v>
      </c>
      <c r="M1389" s="18">
        <f>$J1389*Ref!$B$4</f>
        <v>3.0085714285714293</v>
      </c>
      <c r="N1389" s="18">
        <f>IF($C1389&lt;&gt;"",0,IF($D1389&lt;&gt;"",$G1389*INDEX(Υλικά!$J$3:$J$130,$F1389,1)/INDEX(Υλικά!$E$3:$E$130,$F1389,1),0))</f>
        <v>0</v>
      </c>
      <c r="O1389" s="19">
        <f t="shared" si="22"/>
        <v>89.1</v>
      </c>
      <c r="P1389" s="3"/>
    </row>
    <row r="1390" spans="1:16" x14ac:dyDescent="0.35">
      <c r="A1390" s="15">
        <v>44309</v>
      </c>
      <c r="B1390" s="7">
        <v>0.83333333333333337</v>
      </c>
      <c r="C1390" s="3"/>
      <c r="D1390" s="3" t="s">
        <v>233</v>
      </c>
      <c r="E1390" s="3" t="str">
        <f>IF(C1390&lt;&gt;"",INDEX(ΣυνδΑθρ!$I$2:$I$96,MATCH(C1390,ΣυνδΑθρ!$A$2:$A$100,0),1),IF(D1390&lt;&gt;"",INDEX(Υλικά!$D$3:$D$140,MATCH(D1390,Υλικά!$B$3:$B$140,0),1),""))</f>
        <v>gr</v>
      </c>
      <c r="F1390" s="10">
        <f>IF(C1390&lt;&gt;"",MATCH($C1390,ΣυνδΑθρ!$A$2:$A$100,0),IF(D1390&lt;&gt;"",MATCH($D1390,Υλικά!$B$3:$B$130,0),0))</f>
        <v>107</v>
      </c>
      <c r="G1390" s="3">
        <v>20</v>
      </c>
      <c r="H1390" s="16">
        <f>IF($C1390&lt;&gt;"",$G1390*INDEX(ΣυνδΑθρ!$B$2:$B$96,$F1390,1)/INDEX(ΣυνδΑθρ!$J$2:$J$96,$F1390,1),IF($D1390&lt;&gt;"",$G1390*INDEX(Υλικά!$G$3:$G$130,$F1390,1)/INDEX(Υλικά!$E$3:$E$130,$F1390,1),0))</f>
        <v>4.42</v>
      </c>
      <c r="I1390" s="17">
        <f>IF($C1390&lt;&gt;"",$G1390*INDEX(ΣυνδΑθρ!$C$2:$C$100,$F1390,1)/INDEX(ΣυνδΑθρ!$J$2:$J$96,$F1390,1),IF($D1390&lt;&gt;"",$G1390*INDEX(Υλικά!$H$3:$H$130,$F1390,1)/INDEX(Υλικά!$E$3:$E$130,$F1390,1),0))</f>
        <v>4</v>
      </c>
      <c r="J1390" s="18">
        <f>IF($C1390&lt;&gt;"",$G1390*INDEX(ΣυνδΑθρ!$D$2:$D$96,$F1390,1)/INDEX(ΣυνδΑθρ!$J$2:$J$96,$F1390,1),IF($D1390&lt;&gt;"",$G1390*INDEX(Υλικά!$I$3:$I$130,$F1390,1)/INDEX(Υλικά!$E$3:$E$130,$F1390,1),0))</f>
        <v>10.56</v>
      </c>
      <c r="K1390" s="16">
        <f>$H1390*Ref!$B$2</f>
        <v>17.68</v>
      </c>
      <c r="L1390" s="17">
        <f>$I1390*Ref!$B$3</f>
        <v>16</v>
      </c>
      <c r="M1390" s="18">
        <f>$J1390*Ref!$B$4</f>
        <v>95.04</v>
      </c>
      <c r="N1390" s="18">
        <f>IF($C1390&lt;&gt;"",0,IF($D1390&lt;&gt;"",$G1390*INDEX(Υλικά!$J$3:$J$130,$F1390,1)/INDEX(Υλικά!$E$3:$E$130,$F1390,1),0))</f>
        <v>0</v>
      </c>
      <c r="O1390" s="19">
        <f t="shared" si="22"/>
        <v>128.72</v>
      </c>
      <c r="P1390" s="3"/>
    </row>
    <row r="1391" spans="1:16" x14ac:dyDescent="0.35">
      <c r="A1391" s="15">
        <v>44309</v>
      </c>
      <c r="B1391" s="7">
        <v>0.83333333333333337</v>
      </c>
      <c r="C1391" s="3"/>
      <c r="D1391" s="3" t="s">
        <v>150</v>
      </c>
      <c r="E1391" s="3" t="str">
        <f>IF(C1391&lt;&gt;"",INDEX(ΣυνδΑθρ!$I$2:$I$96,MATCH(C1391,ΣυνδΑθρ!$A$2:$A$100,0),1),IF(D1391&lt;&gt;"",INDEX(Υλικά!$D$3:$D$140,MATCH(D1391,Υλικά!$B$3:$B$140,0),1),""))</f>
        <v>gr</v>
      </c>
      <c r="F1391" s="10">
        <f>IF(C1391&lt;&gt;"",MATCH($C1391,ΣυνδΑθρ!$A$2:$A$100,0),IF(D1391&lt;&gt;"",MATCH($D1391,Υλικά!$B$3:$B$130,0),0))</f>
        <v>36</v>
      </c>
      <c r="G1391" s="3">
        <v>667</v>
      </c>
      <c r="H1391" s="16">
        <f>IF($C1391&lt;&gt;"",$G1391*INDEX(ΣυνδΑθρ!$B$2:$B$96,$F1391,1)/INDEX(ΣυνδΑθρ!$J$2:$J$96,$F1391,1),IF($D1391&lt;&gt;"",$G1391*INDEX(Υλικά!$G$3:$G$130,$F1391,1)/INDEX(Υλικά!$E$3:$E$130,$F1391,1),0))</f>
        <v>3.335</v>
      </c>
      <c r="I1391" s="17">
        <f>IF($C1391&lt;&gt;"",$G1391*INDEX(ΣυνδΑθρ!$C$2:$C$100,$F1391,1)/INDEX(ΣυνδΑθρ!$J$2:$J$96,$F1391,1),IF($D1391&lt;&gt;"",$G1391*INDEX(Υλικά!$H$3:$H$130,$F1391,1)/INDEX(Υλικά!$E$3:$E$130,$F1391,1),0))</f>
        <v>24.012000000000004</v>
      </c>
      <c r="J1391" s="18">
        <f>IF($C1391&lt;&gt;"",$G1391*INDEX(ΣυνδΑθρ!$D$2:$D$96,$F1391,1)/INDEX(ΣυνδΑθρ!$J$2:$J$96,$F1391,1),IF($D1391&lt;&gt;"",$G1391*INDEX(Υλικά!$I$3:$I$130,$F1391,1)/INDEX(Υλικά!$E$3:$E$130,$F1391,1),0))</f>
        <v>0</v>
      </c>
      <c r="K1391" s="16">
        <f>$H1391*Ref!$B$2</f>
        <v>13.34</v>
      </c>
      <c r="L1391" s="17">
        <f>$I1391*Ref!$B$3</f>
        <v>96.048000000000016</v>
      </c>
      <c r="M1391" s="18">
        <f>$J1391*Ref!$B$4</f>
        <v>0</v>
      </c>
      <c r="N1391" s="18">
        <f>IF($C1391&lt;&gt;"",0,IF($D1391&lt;&gt;"",$G1391*INDEX(Υλικά!$J$3:$J$130,$F1391,1)/INDEX(Υλικά!$E$3:$E$130,$F1391,1),0))</f>
        <v>286.81</v>
      </c>
      <c r="O1391" s="19">
        <f t="shared" ref="O1391:O1454" si="23">SUM(K1391:N1391)</f>
        <v>396.19800000000004</v>
      </c>
      <c r="P1391" s="3"/>
    </row>
    <row r="1392" spans="1:16" x14ac:dyDescent="0.35">
      <c r="A1392" s="15">
        <v>44309</v>
      </c>
      <c r="B1392" s="7">
        <v>0.95833333333333337</v>
      </c>
      <c r="C1392" s="3"/>
      <c r="D1392" s="3" t="s">
        <v>32</v>
      </c>
      <c r="E1392" s="3" t="str">
        <f>IF(C1392&lt;&gt;"",INDEX(ΣυνδΑθρ!$I$2:$I$96,MATCH(C1392,ΣυνδΑθρ!$A$2:$A$100,0),1),IF(D1392&lt;&gt;"",INDEX(Υλικά!$D$3:$D$140,MATCH(D1392,Υλικά!$B$3:$B$140,0),1),""))</f>
        <v>gr</v>
      </c>
      <c r="F1392" s="10">
        <f>IF(C1392&lt;&gt;"",MATCH($C1392,ΣυνδΑθρ!$A$2:$A$100,0),IF(D1392&lt;&gt;"",MATCH($D1392,Υλικά!$B$3:$B$130,0),0))</f>
        <v>14</v>
      </c>
      <c r="G1392" s="3">
        <v>200</v>
      </c>
      <c r="H1392" s="16">
        <f>IF($C1392&lt;&gt;"",$G1392*INDEX(ΣυνδΑθρ!$B$2:$B$96,$F1392,1)/INDEX(ΣυνδΑθρ!$J$2:$J$96,$F1392,1),IF($D1392&lt;&gt;"",$G1392*INDEX(Υλικά!$G$3:$G$130,$F1392,1)/INDEX(Υλικά!$E$3:$E$130,$F1392,1),0))</f>
        <v>16</v>
      </c>
      <c r="I1392" s="17">
        <f>IF($C1392&lt;&gt;"",$G1392*INDEX(ΣυνδΑθρ!$C$2:$C$100,$F1392,1)/INDEX(ΣυνδΑθρ!$J$2:$J$96,$F1392,1),IF($D1392&lt;&gt;"",$G1392*INDEX(Υλικά!$H$3:$H$130,$F1392,1)/INDEX(Υλικά!$E$3:$E$130,$F1392,1),0))</f>
        <v>8</v>
      </c>
      <c r="J1392" s="18">
        <f>IF($C1392&lt;&gt;"",$G1392*INDEX(ΣυνδΑθρ!$D$2:$D$96,$F1392,1)/INDEX(ΣυνδΑθρ!$J$2:$J$96,$F1392,1),IF($D1392&lt;&gt;"",$G1392*INDEX(Υλικά!$I$3:$I$130,$F1392,1)/INDEX(Υλικά!$E$3:$E$130,$F1392,1),0))</f>
        <v>4</v>
      </c>
      <c r="K1392" s="16">
        <f>$H1392*Ref!$B$2</f>
        <v>64</v>
      </c>
      <c r="L1392" s="17">
        <f>$I1392*Ref!$B$3</f>
        <v>32</v>
      </c>
      <c r="M1392" s="18">
        <f>$J1392*Ref!$B$4</f>
        <v>36</v>
      </c>
      <c r="N1392" s="18">
        <f>IF($C1392&lt;&gt;"",0,IF($D1392&lt;&gt;"",$G1392*INDEX(Υλικά!$J$3:$J$130,$F1392,1)/INDEX(Υλικά!$E$3:$E$130,$F1392,1),0))</f>
        <v>0</v>
      </c>
      <c r="O1392" s="19">
        <f t="shared" si="23"/>
        <v>132</v>
      </c>
      <c r="P1392" s="3"/>
    </row>
    <row r="1393" spans="1:16" x14ac:dyDescent="0.35">
      <c r="A1393" s="15">
        <v>44309</v>
      </c>
      <c r="B1393" s="7">
        <v>0.95833333333333337</v>
      </c>
      <c r="C1393" s="3"/>
      <c r="D1393" s="3" t="s">
        <v>155</v>
      </c>
      <c r="E1393" s="3" t="str">
        <f>IF(C1393&lt;&gt;"",INDEX(ΣυνδΑθρ!$I$2:$I$96,MATCH(C1393,ΣυνδΑθρ!$A$2:$A$100,0),1),IF(D1393&lt;&gt;"",INDEX(Υλικά!$D$3:$D$140,MATCH(D1393,Υλικά!$B$3:$B$140,0),1),""))</f>
        <v>gr</v>
      </c>
      <c r="F1393" s="10">
        <f>IF(C1393&lt;&gt;"",MATCH($C1393,ΣυνδΑθρ!$A$2:$A$100,0),IF(D1393&lt;&gt;"",MATCH($D1393,Υλικά!$B$3:$B$130,0),0))</f>
        <v>63</v>
      </c>
      <c r="G1393" s="3">
        <v>60</v>
      </c>
      <c r="H1393" s="16">
        <f>IF($C1393&lt;&gt;"",$G1393*INDEX(ΣυνδΑθρ!$B$2:$B$96,$F1393,1)/INDEX(ΣυνδΑθρ!$J$2:$J$96,$F1393,1),IF($D1393&lt;&gt;"",$G1393*INDEX(Υλικά!$G$3:$G$130,$F1393,1)/INDEX(Υλικά!$E$3:$E$130,$F1393,1),0))</f>
        <v>0.66</v>
      </c>
      <c r="I1393" s="17">
        <f>IF($C1393&lt;&gt;"",$G1393*INDEX(ΣυνδΑθρ!$C$2:$C$100,$F1393,1)/INDEX(ΣυνδΑθρ!$J$2:$J$96,$F1393,1),IF($D1393&lt;&gt;"",$G1393*INDEX(Υλικά!$H$3:$H$130,$F1393,1)/INDEX(Υλικά!$E$3:$E$130,$F1393,1),0))</f>
        <v>13.68</v>
      </c>
      <c r="J1393" s="18">
        <f>IF($C1393&lt;&gt;"",$G1393*INDEX(ΣυνδΑθρ!$D$2:$D$96,$F1393,1)/INDEX(ΣυνδΑθρ!$J$2:$J$96,$F1393,1),IF($D1393&lt;&gt;"",$G1393*INDEX(Υλικά!$I$3:$I$130,$F1393,1)/INDEX(Υλικά!$E$3:$E$130,$F1393,1),0))</f>
        <v>0.18</v>
      </c>
      <c r="K1393" s="16">
        <f>$H1393*Ref!$B$2</f>
        <v>2.64</v>
      </c>
      <c r="L1393" s="17">
        <f>$I1393*Ref!$B$3</f>
        <v>54.72</v>
      </c>
      <c r="M1393" s="18">
        <f>$J1393*Ref!$B$4</f>
        <v>1.6199999999999999</v>
      </c>
      <c r="N1393" s="18">
        <f>IF($C1393&lt;&gt;"",0,IF($D1393&lt;&gt;"",$G1393*INDEX(Υλικά!$J$3:$J$130,$F1393,1)/INDEX(Υλικά!$E$3:$E$130,$F1393,1),0))</f>
        <v>0</v>
      </c>
      <c r="O1393" s="19">
        <f t="shared" si="23"/>
        <v>58.98</v>
      </c>
      <c r="P1393" s="3"/>
    </row>
    <row r="1394" spans="1:16" x14ac:dyDescent="0.35">
      <c r="A1394" s="15">
        <v>44310</v>
      </c>
      <c r="B1394" s="3"/>
      <c r="C1394" s="3"/>
      <c r="D1394" s="3"/>
      <c r="E1394" s="3" t="str">
        <f>IF(C1394&lt;&gt;"",INDEX(ΣυνδΑθρ!$I$2:$I$96,MATCH(C1394,ΣυνδΑθρ!$A$2:$A$100,0),1),IF(D1394&lt;&gt;"",INDEX(Υλικά!$D$3:$D$140,MATCH(D1394,Υλικά!$B$3:$B$140,0),1),""))</f>
        <v/>
      </c>
      <c r="F1394" s="10">
        <f>IF(C1394&lt;&gt;"",MATCH($C1394,ΣυνδΑθρ!$A$2:$A$100,0),IF(D1394&lt;&gt;"",MATCH($D1394,Υλικά!$B$3:$B$130,0),0))</f>
        <v>0</v>
      </c>
      <c r="G1394" s="3"/>
      <c r="H1394" s="16">
        <f>IF($C1394&lt;&gt;"",$G1394*INDEX(ΣυνδΑθρ!$B$2:$B$96,$F1394,1)/INDEX(ΣυνδΑθρ!$J$2:$J$96,$F1394,1),IF($D1394&lt;&gt;"",$G1394*INDEX(Υλικά!$G$3:$G$130,$F1394,1)/INDEX(Υλικά!$E$3:$E$130,$F1394,1),0))</f>
        <v>0</v>
      </c>
      <c r="I1394" s="17">
        <f>IF($C1394&lt;&gt;"",$G1394*INDEX(ΣυνδΑθρ!$C$2:$C$100,$F1394,1)/INDEX(ΣυνδΑθρ!$J$2:$J$96,$F1394,1),IF($D1394&lt;&gt;"",$G1394*INDEX(Υλικά!$H$3:$H$130,$F1394,1)/INDEX(Υλικά!$E$3:$E$130,$F1394,1),0))</f>
        <v>0</v>
      </c>
      <c r="J1394" s="18">
        <f>IF($C1394&lt;&gt;"",$G1394*INDEX(ΣυνδΑθρ!$D$2:$D$96,$F1394,1)/INDEX(ΣυνδΑθρ!$J$2:$J$96,$F1394,1),IF($D1394&lt;&gt;"",$G1394*INDEX(Υλικά!$I$3:$I$130,$F1394,1)/INDEX(Υλικά!$E$3:$E$130,$F1394,1),0))</f>
        <v>0</v>
      </c>
      <c r="K1394" s="16">
        <f>$H1394*Ref!$B$2</f>
        <v>0</v>
      </c>
      <c r="L1394" s="17">
        <f>$I1394*Ref!$B$3</f>
        <v>0</v>
      </c>
      <c r="M1394" s="18">
        <f>$J1394*Ref!$B$4</f>
        <v>0</v>
      </c>
      <c r="N1394" s="18">
        <f>IF($C1394&lt;&gt;"",0,IF($D1394&lt;&gt;"",$G1394*INDEX(Υλικά!$J$3:$J$130,$F1394,1)/INDEX(Υλικά!$E$3:$E$130,$F1394,1),0))</f>
        <v>0</v>
      </c>
      <c r="O1394" s="19">
        <f t="shared" si="23"/>
        <v>0</v>
      </c>
      <c r="P1394" s="3"/>
    </row>
    <row r="1395" spans="1:16" x14ac:dyDescent="0.35">
      <c r="A1395" s="15">
        <v>44311</v>
      </c>
      <c r="B1395" s="3"/>
      <c r="C1395" s="3"/>
      <c r="D1395" s="3"/>
      <c r="E1395" s="3" t="str">
        <f>IF(C1395&lt;&gt;"",INDEX(ΣυνδΑθρ!$I$2:$I$96,MATCH(C1395,ΣυνδΑθρ!$A$2:$A$100,0),1),IF(D1395&lt;&gt;"",INDEX(Υλικά!$D$3:$D$140,MATCH(D1395,Υλικά!$B$3:$B$140,0),1),""))</f>
        <v/>
      </c>
      <c r="F1395" s="10">
        <f>IF(C1395&lt;&gt;"",MATCH($C1395,ΣυνδΑθρ!$A$2:$A$100,0),IF(D1395&lt;&gt;"",MATCH($D1395,Υλικά!$B$3:$B$130,0),0))</f>
        <v>0</v>
      </c>
      <c r="G1395" s="3"/>
      <c r="H1395" s="16">
        <f>IF($C1395&lt;&gt;"",$G1395*INDEX(ΣυνδΑθρ!$B$2:$B$96,$F1395,1)/INDEX(ΣυνδΑθρ!$J$2:$J$96,$F1395,1),IF($D1395&lt;&gt;"",$G1395*INDEX(Υλικά!$G$3:$G$130,$F1395,1)/INDEX(Υλικά!$E$3:$E$130,$F1395,1),0))</f>
        <v>0</v>
      </c>
      <c r="I1395" s="17">
        <f>IF($C1395&lt;&gt;"",$G1395*INDEX(ΣυνδΑθρ!$C$2:$C$100,$F1395,1)/INDEX(ΣυνδΑθρ!$J$2:$J$96,$F1395,1),IF($D1395&lt;&gt;"",$G1395*INDEX(Υλικά!$H$3:$H$130,$F1395,1)/INDEX(Υλικά!$E$3:$E$130,$F1395,1),0))</f>
        <v>0</v>
      </c>
      <c r="J1395" s="18">
        <f>IF($C1395&lt;&gt;"",$G1395*INDEX(ΣυνδΑθρ!$D$2:$D$96,$F1395,1)/INDEX(ΣυνδΑθρ!$J$2:$J$96,$F1395,1),IF($D1395&lt;&gt;"",$G1395*INDEX(Υλικά!$I$3:$I$130,$F1395,1)/INDEX(Υλικά!$E$3:$E$130,$F1395,1),0))</f>
        <v>0</v>
      </c>
      <c r="K1395" s="16">
        <f>$H1395*Ref!$B$2</f>
        <v>0</v>
      </c>
      <c r="L1395" s="17">
        <f>$I1395*Ref!$B$3</f>
        <v>0</v>
      </c>
      <c r="M1395" s="18">
        <f>$J1395*Ref!$B$4</f>
        <v>0</v>
      </c>
      <c r="N1395" s="18">
        <f>IF($C1395&lt;&gt;"",0,IF($D1395&lt;&gt;"",$G1395*INDEX(Υλικά!$J$3:$J$130,$F1395,1)/INDEX(Υλικά!$E$3:$E$130,$F1395,1),0))</f>
        <v>0</v>
      </c>
      <c r="O1395" s="19">
        <f t="shared" si="23"/>
        <v>0</v>
      </c>
      <c r="P1395" s="3"/>
    </row>
    <row r="1396" spans="1:16" x14ac:dyDescent="0.35">
      <c r="A1396" s="15">
        <v>44312</v>
      </c>
      <c r="B1396" s="3"/>
      <c r="C1396" s="3"/>
      <c r="D1396" s="3"/>
      <c r="E1396" s="3" t="str">
        <f>IF(C1396&lt;&gt;"",INDEX(ΣυνδΑθρ!$I$2:$I$96,MATCH(C1396,ΣυνδΑθρ!$A$2:$A$100,0),1),IF(D1396&lt;&gt;"",INDEX(Υλικά!$D$3:$D$140,MATCH(D1396,Υλικά!$B$3:$B$140,0),1),""))</f>
        <v/>
      </c>
      <c r="F1396" s="10">
        <f>IF(C1396&lt;&gt;"",MATCH($C1396,ΣυνδΑθρ!$A$2:$A$100,0),IF(D1396&lt;&gt;"",MATCH($D1396,Υλικά!$B$3:$B$130,0),0))</f>
        <v>0</v>
      </c>
      <c r="G1396" s="3"/>
      <c r="H1396" s="16">
        <f>IF($C1396&lt;&gt;"",$G1396*INDEX(ΣυνδΑθρ!$B$2:$B$96,$F1396,1)/INDEX(ΣυνδΑθρ!$J$2:$J$96,$F1396,1),IF($D1396&lt;&gt;"",$G1396*INDEX(Υλικά!$G$3:$G$130,$F1396,1)/INDEX(Υλικά!$E$3:$E$130,$F1396,1),0))</f>
        <v>0</v>
      </c>
      <c r="I1396" s="17">
        <f>IF($C1396&lt;&gt;"",$G1396*INDEX(ΣυνδΑθρ!$C$2:$C$100,$F1396,1)/INDEX(ΣυνδΑθρ!$J$2:$J$96,$F1396,1),IF($D1396&lt;&gt;"",$G1396*INDEX(Υλικά!$H$3:$H$130,$F1396,1)/INDEX(Υλικά!$E$3:$E$130,$F1396,1),0))</f>
        <v>0</v>
      </c>
      <c r="J1396" s="18">
        <f>IF($C1396&lt;&gt;"",$G1396*INDEX(ΣυνδΑθρ!$D$2:$D$96,$F1396,1)/INDEX(ΣυνδΑθρ!$J$2:$J$96,$F1396,1),IF($D1396&lt;&gt;"",$G1396*INDEX(Υλικά!$I$3:$I$130,$F1396,1)/INDEX(Υλικά!$E$3:$E$130,$F1396,1),0))</f>
        <v>0</v>
      </c>
      <c r="K1396" s="16">
        <f>$H1396*Ref!$B$2</f>
        <v>0</v>
      </c>
      <c r="L1396" s="17">
        <f>$I1396*Ref!$B$3</f>
        <v>0</v>
      </c>
      <c r="M1396" s="18">
        <f>$J1396*Ref!$B$4</f>
        <v>0</v>
      </c>
      <c r="N1396" s="18">
        <f>IF($C1396&lt;&gt;"",0,IF($D1396&lt;&gt;"",$G1396*INDEX(Υλικά!$J$3:$J$130,$F1396,1)/INDEX(Υλικά!$E$3:$E$130,$F1396,1),0))</f>
        <v>0</v>
      </c>
      <c r="O1396" s="19">
        <f t="shared" si="23"/>
        <v>0</v>
      </c>
      <c r="P1396" s="3"/>
    </row>
    <row r="1397" spans="1:16" x14ac:dyDescent="0.35">
      <c r="A1397" s="15">
        <v>44313</v>
      </c>
      <c r="B1397" s="3"/>
      <c r="C1397" s="3"/>
      <c r="D1397" s="3"/>
      <c r="E1397" s="3" t="str">
        <f>IF(C1397&lt;&gt;"",INDEX(ΣυνδΑθρ!$I$2:$I$96,MATCH(C1397,ΣυνδΑθρ!$A$2:$A$100,0),1),IF(D1397&lt;&gt;"",INDEX(Υλικά!$D$3:$D$140,MATCH(D1397,Υλικά!$B$3:$B$140,0),1),""))</f>
        <v/>
      </c>
      <c r="F1397" s="10">
        <f>IF(C1397&lt;&gt;"",MATCH($C1397,ΣυνδΑθρ!$A$2:$A$100,0),IF(D1397&lt;&gt;"",MATCH($D1397,Υλικά!$B$3:$B$130,0),0))</f>
        <v>0</v>
      </c>
      <c r="G1397" s="3"/>
      <c r="H1397" s="16">
        <f>IF($C1397&lt;&gt;"",$G1397*INDEX(ΣυνδΑθρ!$B$2:$B$96,$F1397,1)/INDEX(ΣυνδΑθρ!$J$2:$J$96,$F1397,1),IF($D1397&lt;&gt;"",$G1397*INDEX(Υλικά!$G$3:$G$130,$F1397,1)/INDEX(Υλικά!$E$3:$E$130,$F1397,1),0))</f>
        <v>0</v>
      </c>
      <c r="I1397" s="17">
        <f>IF($C1397&lt;&gt;"",$G1397*INDEX(ΣυνδΑθρ!$C$2:$C$100,$F1397,1)/INDEX(ΣυνδΑθρ!$J$2:$J$96,$F1397,1),IF($D1397&lt;&gt;"",$G1397*INDEX(Υλικά!$H$3:$H$130,$F1397,1)/INDEX(Υλικά!$E$3:$E$130,$F1397,1),0))</f>
        <v>0</v>
      </c>
      <c r="J1397" s="18">
        <f>IF($C1397&lt;&gt;"",$G1397*INDEX(ΣυνδΑθρ!$D$2:$D$96,$F1397,1)/INDEX(ΣυνδΑθρ!$J$2:$J$96,$F1397,1),IF($D1397&lt;&gt;"",$G1397*INDEX(Υλικά!$I$3:$I$130,$F1397,1)/INDEX(Υλικά!$E$3:$E$130,$F1397,1),0))</f>
        <v>0</v>
      </c>
      <c r="K1397" s="16">
        <f>$H1397*Ref!$B$2</f>
        <v>0</v>
      </c>
      <c r="L1397" s="17">
        <f>$I1397*Ref!$B$3</f>
        <v>0</v>
      </c>
      <c r="M1397" s="18">
        <f>$J1397*Ref!$B$4</f>
        <v>0</v>
      </c>
      <c r="N1397" s="18">
        <f>IF($C1397&lt;&gt;"",0,IF($D1397&lt;&gt;"",$G1397*INDEX(Υλικά!$J$3:$J$130,$F1397,1)/INDEX(Υλικά!$E$3:$E$130,$F1397,1),0))</f>
        <v>0</v>
      </c>
      <c r="O1397" s="19">
        <f t="shared" si="23"/>
        <v>0</v>
      </c>
      <c r="P1397" s="3"/>
    </row>
    <row r="1398" spans="1:16" x14ac:dyDescent="0.35">
      <c r="A1398" s="15">
        <v>44314</v>
      </c>
      <c r="B1398" s="7">
        <v>0.33333333333333331</v>
      </c>
      <c r="C1398" s="3"/>
      <c r="D1398" s="3" t="s">
        <v>58</v>
      </c>
      <c r="E1398" s="3" t="str">
        <f>IF(C1398&lt;&gt;"",INDEX(ΣυνδΑθρ!$I$2:$I$96,MATCH(C1398,ΣυνδΑθρ!$A$2:$A$100,0),1),IF(D1398&lt;&gt;"",INDEX(Υλικά!$D$3:$D$140,MATCH(D1398,Υλικά!$B$3:$B$140,0),1),""))</f>
        <v>gr</v>
      </c>
      <c r="F1398" s="10">
        <f>IF(C1398&lt;&gt;"",MATCH($C1398,ΣυνδΑθρ!$A$2:$A$100,0),IF(D1398&lt;&gt;"",MATCH($D1398,Υλικά!$B$3:$B$130,0),0))</f>
        <v>12</v>
      </c>
      <c r="G1398" s="3">
        <v>250</v>
      </c>
      <c r="H1398" s="16">
        <f>IF($C1398&lt;&gt;"",$G1398*INDEX(ΣυνδΑθρ!$B$2:$B$96,$F1398,1)/INDEX(ΣυνδΑθρ!$J$2:$J$96,$F1398,1),IF($D1398&lt;&gt;"",$G1398*INDEX(Υλικά!$G$3:$G$130,$F1398,1)/INDEX(Υλικά!$E$3:$E$130,$F1398,1),0))</f>
        <v>8.25</v>
      </c>
      <c r="I1398" s="17">
        <f>IF($C1398&lt;&gt;"",$G1398*INDEX(ΣυνδΑθρ!$C$2:$C$100,$F1398,1)/INDEX(ΣυνδΑθρ!$J$2:$J$96,$F1398,1),IF($D1398&lt;&gt;"",$G1398*INDEX(Υλικά!$H$3:$H$130,$F1398,1)/INDEX(Υλικά!$E$3:$E$130,$F1398,1),0))</f>
        <v>11.75</v>
      </c>
      <c r="J1398" s="18">
        <f>IF($C1398&lt;&gt;"",$G1398*INDEX(ΣυνδΑθρ!$D$2:$D$96,$F1398,1)/INDEX(ΣυνδΑθρ!$J$2:$J$96,$F1398,1),IF($D1398&lt;&gt;"",$G1398*INDEX(Υλικά!$I$3:$I$130,$F1398,1)/INDEX(Υλικά!$E$3:$E$130,$F1398,1),0))</f>
        <v>3.75</v>
      </c>
      <c r="K1398" s="16">
        <f>$H1398*Ref!$B$2</f>
        <v>33</v>
      </c>
      <c r="L1398" s="17">
        <f>$I1398*Ref!$B$3</f>
        <v>47</v>
      </c>
      <c r="M1398" s="18">
        <f>$J1398*Ref!$B$4</f>
        <v>33.75</v>
      </c>
      <c r="N1398" s="18">
        <f>IF($C1398&lt;&gt;"",0,IF($D1398&lt;&gt;"",$G1398*INDEX(Υλικά!$J$3:$J$130,$F1398,1)/INDEX(Υλικά!$E$3:$E$130,$F1398,1),0))</f>
        <v>0</v>
      </c>
      <c r="O1398" s="19">
        <f t="shared" si="23"/>
        <v>113.75</v>
      </c>
      <c r="P1398" s="3"/>
    </row>
    <row r="1399" spans="1:16" x14ac:dyDescent="0.35">
      <c r="A1399" s="15">
        <v>44314</v>
      </c>
      <c r="B1399" s="7">
        <v>0.33333333333333331</v>
      </c>
      <c r="C1399" s="3" t="s">
        <v>265</v>
      </c>
      <c r="D1399" s="3"/>
      <c r="E1399" s="3" t="str">
        <f>IF(C1399&lt;&gt;"",INDEX(ΣυνδΑθρ!$I$2:$I$96,MATCH(C1399,ΣυνδΑθρ!$A$2:$A$100,0),1),IF(D1399&lt;&gt;"",INDEX(Υλικά!$D$3:$D$140,MATCH(D1399,Υλικά!$B$3:$B$140,0),1),""))</f>
        <v>pc</v>
      </c>
      <c r="F1399" s="10">
        <f>IF(C1399&lt;&gt;"",MATCH($C1399,ΣυνδΑθρ!$A$2:$A$100,0),IF(D1399&lt;&gt;"",MATCH($D1399,Υλικά!$B$3:$B$130,0),0))</f>
        <v>50</v>
      </c>
      <c r="G1399" s="3">
        <v>3</v>
      </c>
      <c r="H1399" s="16">
        <f>IF($C1399&lt;&gt;"",$G1399*INDEX(ΣυνδΑθρ!$B$2:$B$96,$F1399,1)/INDEX(ΣυνδΑθρ!$J$2:$J$96,$F1399,1),IF($D1399&lt;&gt;"",$G1399*INDEX(Υλικά!$G$3:$G$130,$F1399,1)/INDEX(Υλικά!$E$3:$E$130,$F1399,1),0))</f>
        <v>6.6765000000000017</v>
      </c>
      <c r="I1399" s="17">
        <f>IF($C1399&lt;&gt;"",$G1399*INDEX(ΣυνδΑθρ!$C$2:$C$100,$F1399,1)/INDEX(ΣυνδΑθρ!$J$2:$J$96,$F1399,1),IF($D1399&lt;&gt;"",$G1399*INDEX(Υλικά!$H$3:$H$130,$F1399,1)/INDEX(Υλικά!$E$3:$E$130,$F1399,1),0))</f>
        <v>40.484999999999999</v>
      </c>
      <c r="J1399" s="18">
        <f>IF($C1399&lt;&gt;"",$G1399*INDEX(ΣυνδΑθρ!$D$2:$D$96,$F1399,1)/INDEX(ΣυνδΑθρ!$J$2:$J$96,$F1399,1),IF($D1399&lt;&gt;"",$G1399*INDEX(Υλικά!$I$3:$I$130,$F1399,1)/INDEX(Υλικά!$E$3:$E$130,$F1399,1),0))</f>
        <v>6.7874999999999996</v>
      </c>
      <c r="K1399" s="16">
        <f>$H1399*Ref!$B$2</f>
        <v>26.706000000000007</v>
      </c>
      <c r="L1399" s="17">
        <f>$I1399*Ref!$B$3</f>
        <v>161.94</v>
      </c>
      <c r="M1399" s="18">
        <f>$J1399*Ref!$B$4</f>
        <v>61.087499999999999</v>
      </c>
      <c r="N1399" s="18">
        <f>IF($C1399&lt;&gt;"",0,IF($D1399&lt;&gt;"",$G1399*INDEX(Υλικά!$J$3:$J$130,$F1399,1)/INDEX(Υλικά!$E$3:$E$130,$F1399,1),0))</f>
        <v>0</v>
      </c>
      <c r="O1399" s="19">
        <f t="shared" si="23"/>
        <v>249.73350000000002</v>
      </c>
      <c r="P1399" s="3"/>
    </row>
    <row r="1400" spans="1:16" x14ac:dyDescent="0.35">
      <c r="A1400" s="15">
        <v>44314</v>
      </c>
      <c r="B1400" s="7">
        <v>0.5</v>
      </c>
      <c r="C1400" s="3" t="s">
        <v>201</v>
      </c>
      <c r="D1400" s="3"/>
      <c r="E1400" s="3" t="str">
        <f>IF(C1400&lt;&gt;"",INDEX(ΣυνδΑθρ!$I$2:$I$96,MATCH(C1400,ΣυνδΑθρ!$A$2:$A$100,0),1),IF(D1400&lt;&gt;"",INDEX(Υλικά!$D$3:$D$140,MATCH(D1400,Υλικά!$B$3:$B$140,0),1),""))</f>
        <v>cm2</v>
      </c>
      <c r="F1400" s="10">
        <f>IF(C1400&lt;&gt;"",MATCH($C1400,ΣυνδΑθρ!$A$2:$A$100,0),IF(D1400&lt;&gt;"",MATCH($D1400,Υλικά!$B$3:$B$130,0),0))</f>
        <v>31</v>
      </c>
      <c r="G1400" s="3">
        <v>35</v>
      </c>
      <c r="H1400" s="16">
        <f>IF($C1400&lt;&gt;"",$G1400*INDEX(ΣυνδΑθρ!$B$2:$B$96,$F1400,1)/INDEX(ΣυνδΑθρ!$J$2:$J$96,$F1400,1),IF($D1400&lt;&gt;"",$G1400*INDEX(Υλικά!$G$3:$G$130,$F1400,1)/INDEX(Υλικά!$E$3:$E$130,$F1400,1),0))</f>
        <v>6.9632500000000004</v>
      </c>
      <c r="I1400" s="17">
        <f>IF($C1400&lt;&gt;"",$G1400*INDEX(ΣυνδΑθρ!$C$2:$C$100,$F1400,1)/INDEX(ΣυνδΑθρ!$J$2:$J$96,$F1400,1),IF($D1400&lt;&gt;"",$G1400*INDEX(Υλικά!$H$3:$H$130,$F1400,1)/INDEX(Υλικά!$E$3:$E$130,$F1400,1),0))</f>
        <v>13.03715</v>
      </c>
      <c r="J1400" s="18">
        <f>IF($C1400&lt;&gt;"",$G1400*INDEX(ΣυνδΑθρ!$D$2:$D$96,$F1400,1)/INDEX(ΣυνδΑθρ!$J$2:$J$96,$F1400,1),IF($D1400&lt;&gt;"",$G1400*INDEX(Υλικά!$I$3:$I$130,$F1400,1)/INDEX(Υλικά!$E$3:$E$130,$F1400,1),0))</f>
        <v>11.057550000000001</v>
      </c>
      <c r="K1400" s="16">
        <f>$H1400*Ref!$B$2</f>
        <v>27.853000000000002</v>
      </c>
      <c r="L1400" s="17">
        <f>$I1400*Ref!$B$3</f>
        <v>52.148600000000002</v>
      </c>
      <c r="M1400" s="18">
        <f>$J1400*Ref!$B$4</f>
        <v>99.517950000000013</v>
      </c>
      <c r="N1400" s="18">
        <f>IF($C1400&lt;&gt;"",0,IF($D1400&lt;&gt;"",$G1400*INDEX(Υλικά!$J$3:$J$130,$F1400,1)/INDEX(Υλικά!$E$3:$E$130,$F1400,1),0))</f>
        <v>0</v>
      </c>
      <c r="O1400" s="19">
        <f t="shared" si="23"/>
        <v>179.51955000000001</v>
      </c>
      <c r="P1400" s="3"/>
    </row>
    <row r="1401" spans="1:16" x14ac:dyDescent="0.35">
      <c r="A1401" s="15">
        <v>44314</v>
      </c>
      <c r="B1401" s="7">
        <v>0.58333333333333337</v>
      </c>
      <c r="C1401" s="3" t="s">
        <v>201</v>
      </c>
      <c r="D1401" s="3"/>
      <c r="E1401" s="3" t="str">
        <f>IF(C1401&lt;&gt;"",INDEX(ΣυνδΑθρ!$I$2:$I$96,MATCH(C1401,ΣυνδΑθρ!$A$2:$A$100,0),1),IF(D1401&lt;&gt;"",INDEX(Υλικά!$D$3:$D$140,MATCH(D1401,Υλικά!$B$3:$B$140,0),1),""))</f>
        <v>cm2</v>
      </c>
      <c r="F1401" s="10">
        <f>IF(C1401&lt;&gt;"",MATCH($C1401,ΣυνδΑθρ!$A$2:$A$100,0),IF(D1401&lt;&gt;"",MATCH($D1401,Υλικά!$B$3:$B$130,0),0))</f>
        <v>31</v>
      </c>
      <c r="G1401" s="3">
        <v>70</v>
      </c>
      <c r="H1401" s="16">
        <f>IF($C1401&lt;&gt;"",$G1401*INDEX(ΣυνδΑθρ!$B$2:$B$96,$F1401,1)/INDEX(ΣυνδΑθρ!$J$2:$J$96,$F1401,1),IF($D1401&lt;&gt;"",$G1401*INDEX(Υλικά!$G$3:$G$130,$F1401,1)/INDEX(Υλικά!$E$3:$E$130,$F1401,1),0))</f>
        <v>13.926500000000001</v>
      </c>
      <c r="I1401" s="17">
        <f>IF($C1401&lt;&gt;"",$G1401*INDEX(ΣυνδΑθρ!$C$2:$C$100,$F1401,1)/INDEX(ΣυνδΑθρ!$J$2:$J$96,$F1401,1),IF($D1401&lt;&gt;"",$G1401*INDEX(Υλικά!$H$3:$H$130,$F1401,1)/INDEX(Υλικά!$E$3:$E$130,$F1401,1),0))</f>
        <v>26.074300000000001</v>
      </c>
      <c r="J1401" s="18">
        <f>IF($C1401&lt;&gt;"",$G1401*INDEX(ΣυνδΑθρ!$D$2:$D$96,$F1401,1)/INDEX(ΣυνδΑθρ!$J$2:$J$96,$F1401,1),IF($D1401&lt;&gt;"",$G1401*INDEX(Υλικά!$I$3:$I$130,$F1401,1)/INDEX(Υλικά!$E$3:$E$130,$F1401,1),0))</f>
        <v>22.115100000000002</v>
      </c>
      <c r="K1401" s="16">
        <f>$H1401*Ref!$B$2</f>
        <v>55.706000000000003</v>
      </c>
      <c r="L1401" s="17">
        <f>$I1401*Ref!$B$3</f>
        <v>104.2972</v>
      </c>
      <c r="M1401" s="18">
        <f>$J1401*Ref!$B$4</f>
        <v>199.03590000000003</v>
      </c>
      <c r="N1401" s="18">
        <f>IF($C1401&lt;&gt;"",0,IF($D1401&lt;&gt;"",$G1401*INDEX(Υλικά!$J$3:$J$130,$F1401,1)/INDEX(Υλικά!$E$3:$E$130,$F1401,1),0))</f>
        <v>0</v>
      </c>
      <c r="O1401" s="19">
        <f t="shared" si="23"/>
        <v>359.03910000000002</v>
      </c>
      <c r="P1401" s="3"/>
    </row>
    <row r="1402" spans="1:16" x14ac:dyDescent="0.35">
      <c r="A1402" s="15">
        <v>44314</v>
      </c>
      <c r="B1402" s="7">
        <v>0.83333333333333337</v>
      </c>
      <c r="C1402" s="3" t="s">
        <v>201</v>
      </c>
      <c r="D1402" s="3"/>
      <c r="E1402" s="3" t="str">
        <f>IF(C1402&lt;&gt;"",INDEX(ΣυνδΑθρ!$I$2:$I$96,MATCH(C1402,ΣυνδΑθρ!$A$2:$A$100,0),1),IF(D1402&lt;&gt;"",INDEX(Υλικά!$D$3:$D$140,MATCH(D1402,Υλικά!$B$3:$B$140,0),1),""))</f>
        <v>cm2</v>
      </c>
      <c r="F1402" s="10">
        <f>IF(C1402&lt;&gt;"",MATCH($C1402,ΣυνδΑθρ!$A$2:$A$100,0),IF(D1402&lt;&gt;"",MATCH($D1402,Υλικά!$B$3:$B$130,0),0))</f>
        <v>31</v>
      </c>
      <c r="G1402" s="3">
        <v>35</v>
      </c>
      <c r="H1402" s="16">
        <f>IF($C1402&lt;&gt;"",$G1402*INDEX(ΣυνδΑθρ!$B$2:$B$96,$F1402,1)/INDEX(ΣυνδΑθρ!$J$2:$J$96,$F1402,1),IF($D1402&lt;&gt;"",$G1402*INDEX(Υλικά!$G$3:$G$130,$F1402,1)/INDEX(Υλικά!$E$3:$E$130,$F1402,1),0))</f>
        <v>6.9632500000000004</v>
      </c>
      <c r="I1402" s="17">
        <f>IF($C1402&lt;&gt;"",$G1402*INDEX(ΣυνδΑθρ!$C$2:$C$100,$F1402,1)/INDEX(ΣυνδΑθρ!$J$2:$J$96,$F1402,1),IF($D1402&lt;&gt;"",$G1402*INDEX(Υλικά!$H$3:$H$130,$F1402,1)/INDEX(Υλικά!$E$3:$E$130,$F1402,1),0))</f>
        <v>13.03715</v>
      </c>
      <c r="J1402" s="18">
        <f>IF($C1402&lt;&gt;"",$G1402*INDEX(ΣυνδΑθρ!$D$2:$D$96,$F1402,1)/INDEX(ΣυνδΑθρ!$J$2:$J$96,$F1402,1),IF($D1402&lt;&gt;"",$G1402*INDEX(Υλικά!$I$3:$I$130,$F1402,1)/INDEX(Υλικά!$E$3:$E$130,$F1402,1),0))</f>
        <v>11.057550000000001</v>
      </c>
      <c r="K1402" s="16">
        <f>$H1402*Ref!$B$2</f>
        <v>27.853000000000002</v>
      </c>
      <c r="L1402" s="17">
        <f>$I1402*Ref!$B$3</f>
        <v>52.148600000000002</v>
      </c>
      <c r="M1402" s="18">
        <f>$J1402*Ref!$B$4</f>
        <v>99.517950000000013</v>
      </c>
      <c r="N1402" s="18">
        <f>IF($C1402&lt;&gt;"",0,IF($D1402&lt;&gt;"",$G1402*INDEX(Υλικά!$J$3:$J$130,$F1402,1)/INDEX(Υλικά!$E$3:$E$130,$F1402,1),0))</f>
        <v>0</v>
      </c>
      <c r="O1402" s="19">
        <v>300</v>
      </c>
      <c r="P1402" s="3" t="s">
        <v>266</v>
      </c>
    </row>
    <row r="1403" spans="1:16" x14ac:dyDescent="0.35">
      <c r="A1403" s="15">
        <v>44314</v>
      </c>
      <c r="B1403" s="7">
        <v>0.83333333333333337</v>
      </c>
      <c r="C1403" s="3"/>
      <c r="D1403" s="3" t="s">
        <v>66</v>
      </c>
      <c r="E1403" s="3" t="str">
        <f>IF(C1403&lt;&gt;"",INDEX(ΣυνδΑθρ!$I$2:$I$96,MATCH(C1403,ΣυνδΑθρ!$A$2:$A$100,0),1),IF(D1403&lt;&gt;"",INDEX(Υλικά!$D$3:$D$140,MATCH(D1403,Υλικά!$B$3:$B$140,0),1),""))</f>
        <v>gr</v>
      </c>
      <c r="F1403" s="10">
        <f>IF(C1403&lt;&gt;"",MATCH($C1403,ΣυνδΑθρ!$A$2:$A$100,0),IF(D1403&lt;&gt;"",MATCH($D1403,Υλικά!$B$3:$B$130,0),0))</f>
        <v>25</v>
      </c>
      <c r="G1403" s="3">
        <v>150</v>
      </c>
      <c r="H1403" s="16">
        <f>IF($C1403&lt;&gt;"",$G1403*INDEX(ΣυνδΑθρ!$B$2:$B$96,$F1403,1)/INDEX(ΣυνδΑθρ!$J$2:$J$96,$F1403,1),IF($D1403&lt;&gt;"",$G1403*INDEX(Υλικά!$G$3:$G$130,$F1403,1)/INDEX(Υλικά!$E$3:$E$130,$F1403,1),0))</f>
        <v>15.15</v>
      </c>
      <c r="I1403" s="17">
        <f>IF($C1403&lt;&gt;"",$G1403*INDEX(ΣυνδΑθρ!$C$2:$C$100,$F1403,1)/INDEX(ΣυνδΑθρ!$J$2:$J$96,$F1403,1),IF($D1403&lt;&gt;"",$G1403*INDEX(Υλικά!$H$3:$H$130,$F1403,1)/INDEX(Υλικά!$E$3:$E$130,$F1403,1),0))</f>
        <v>100.8</v>
      </c>
      <c r="J1403" s="18">
        <f>IF($C1403&lt;&gt;"",$G1403*INDEX(ΣυνδΑθρ!$D$2:$D$96,$F1403,1)/INDEX(ΣυνδΑθρ!$J$2:$J$96,$F1403,1),IF($D1403&lt;&gt;"",$G1403*INDEX(Υλικά!$I$3:$I$130,$F1403,1)/INDEX(Υλικά!$E$3:$E$130,$F1403,1),0))</f>
        <v>8.1</v>
      </c>
      <c r="K1403" s="16">
        <f>$H1403*Ref!$B$2</f>
        <v>60.6</v>
      </c>
      <c r="L1403" s="17">
        <f>$I1403*Ref!$B$3</f>
        <v>403.2</v>
      </c>
      <c r="M1403" s="18">
        <f>$J1403*Ref!$B$4</f>
        <v>72.899999999999991</v>
      </c>
      <c r="N1403" s="18">
        <f>IF($C1403&lt;&gt;"",0,IF($D1403&lt;&gt;"",$G1403*INDEX(Υλικά!$J$3:$J$130,$F1403,1)/INDEX(Υλικά!$E$3:$E$130,$F1403,1),0))</f>
        <v>0</v>
      </c>
      <c r="O1403" s="19">
        <f t="shared" si="23"/>
        <v>536.70000000000005</v>
      </c>
      <c r="P1403" s="3"/>
    </row>
    <row r="1404" spans="1:16" x14ac:dyDescent="0.35">
      <c r="A1404" s="15">
        <v>44314</v>
      </c>
      <c r="B1404" s="7">
        <v>0.83333333333333337</v>
      </c>
      <c r="C1404" s="3"/>
      <c r="D1404" s="3" t="s">
        <v>44</v>
      </c>
      <c r="E1404" s="3" t="str">
        <f>IF(C1404&lt;&gt;"",INDEX(ΣυνδΑθρ!$I$2:$I$96,MATCH(C1404,ΣυνδΑθρ!$A$2:$A$100,0),1),IF(D1404&lt;&gt;"",INDEX(Υλικά!$D$3:$D$140,MATCH(D1404,Υλικά!$B$3:$B$140,0),1),""))</f>
        <v>pc</v>
      </c>
      <c r="F1404" s="10">
        <f>IF(C1404&lt;&gt;"",MATCH($C1404,ΣυνδΑθρ!$A$2:$A$100,0),IF(D1404&lt;&gt;"",MATCH($D1404,Υλικά!$B$3:$B$130,0),0))</f>
        <v>18</v>
      </c>
      <c r="G1404" s="3">
        <v>15</v>
      </c>
      <c r="H1404" s="16">
        <f>IF($C1404&lt;&gt;"",$G1404*INDEX(ΣυνδΑθρ!$B$2:$B$96,$F1404,1)/INDEX(ΣυνδΑθρ!$J$2:$J$96,$F1404,1),IF($D1404&lt;&gt;"",$G1404*INDEX(Υλικά!$G$3:$G$130,$F1404,1)/INDEX(Υλικά!$E$3:$E$130,$F1404,1),0))</f>
        <v>0.6</v>
      </c>
      <c r="I1404" s="17">
        <f>IF($C1404&lt;&gt;"",$G1404*INDEX(ΣυνδΑθρ!$C$2:$C$100,$F1404,1)/INDEX(ΣυνδΑθρ!$J$2:$J$96,$F1404,1),IF($D1404&lt;&gt;"",$G1404*INDEX(Υλικά!$H$3:$H$130,$F1404,1)/INDEX(Υλικά!$E$3:$E$130,$F1404,1),0))</f>
        <v>4.2</v>
      </c>
      <c r="J1404" s="18">
        <f>IF($C1404&lt;&gt;"",$G1404*INDEX(ΣυνδΑθρ!$D$2:$D$96,$F1404,1)/INDEX(ΣυνδΑθρ!$J$2:$J$96,$F1404,1),IF($D1404&lt;&gt;"",$G1404*INDEX(Υλικά!$I$3:$I$130,$F1404,1)/INDEX(Υλικά!$E$3:$E$130,$F1404,1),0))</f>
        <v>7.05</v>
      </c>
      <c r="K1404" s="16">
        <f>$H1404*Ref!$B$2</f>
        <v>2.4</v>
      </c>
      <c r="L1404" s="17">
        <f>$I1404*Ref!$B$3</f>
        <v>16.8</v>
      </c>
      <c r="M1404" s="18">
        <f>$J1404*Ref!$B$4</f>
        <v>63.449999999999996</v>
      </c>
      <c r="N1404" s="18">
        <f>IF($C1404&lt;&gt;"",0,IF($D1404&lt;&gt;"",$G1404*INDEX(Υλικά!$J$3:$J$130,$F1404,1)/INDEX(Υλικά!$E$3:$E$130,$F1404,1),0))</f>
        <v>0</v>
      </c>
      <c r="O1404" s="19">
        <f t="shared" si="23"/>
        <v>82.649999999999991</v>
      </c>
      <c r="P1404" s="3"/>
    </row>
    <row r="1405" spans="1:16" x14ac:dyDescent="0.35">
      <c r="A1405" s="15">
        <v>44315</v>
      </c>
      <c r="B1405" s="7">
        <v>0.375</v>
      </c>
      <c r="C1405" s="3" t="s">
        <v>265</v>
      </c>
      <c r="D1405" s="3"/>
      <c r="E1405" s="3" t="str">
        <f>IF(C1405&lt;&gt;"",INDEX(ΣυνδΑθρ!$I$2:$I$96,MATCH(C1405,ΣυνδΑθρ!$A$2:$A$100,0),1),IF(D1405&lt;&gt;"",INDEX(Υλικά!$D$3:$D$140,MATCH(D1405,Υλικά!$B$3:$B$140,0),1),""))</f>
        <v>pc</v>
      </c>
      <c r="F1405" s="10">
        <f>IF(C1405&lt;&gt;"",MATCH($C1405,ΣυνδΑθρ!$A$2:$A$100,0),IF(D1405&lt;&gt;"",MATCH($D1405,Υλικά!$B$3:$B$130,0),0))</f>
        <v>50</v>
      </c>
      <c r="G1405" s="3">
        <v>2</v>
      </c>
      <c r="H1405" s="16">
        <f>IF($C1405&lt;&gt;"",$G1405*INDEX(ΣυνδΑθρ!$B$2:$B$96,$F1405,1)/INDEX(ΣυνδΑθρ!$J$2:$J$96,$F1405,1),IF($D1405&lt;&gt;"",$G1405*INDEX(Υλικά!$G$3:$G$130,$F1405,1)/INDEX(Υλικά!$E$3:$E$130,$F1405,1),0))</f>
        <v>4.4510000000000005</v>
      </c>
      <c r="I1405" s="17">
        <f>IF($C1405&lt;&gt;"",$G1405*INDEX(ΣυνδΑθρ!$C$2:$C$100,$F1405,1)/INDEX(ΣυνδΑθρ!$J$2:$J$96,$F1405,1),IF($D1405&lt;&gt;"",$G1405*INDEX(Υλικά!$H$3:$H$130,$F1405,1)/INDEX(Υλικά!$E$3:$E$130,$F1405,1),0))</f>
        <v>26.99</v>
      </c>
      <c r="J1405" s="18">
        <f>IF($C1405&lt;&gt;"",$G1405*INDEX(ΣυνδΑθρ!$D$2:$D$96,$F1405,1)/INDEX(ΣυνδΑθρ!$J$2:$J$96,$F1405,1),IF($D1405&lt;&gt;"",$G1405*INDEX(Υλικά!$I$3:$I$130,$F1405,1)/INDEX(Υλικά!$E$3:$E$130,$F1405,1),0))</f>
        <v>4.5250000000000004</v>
      </c>
      <c r="K1405" s="16">
        <f>$H1405*Ref!$B$2</f>
        <v>17.804000000000002</v>
      </c>
      <c r="L1405" s="17">
        <f>$I1405*Ref!$B$3</f>
        <v>107.96</v>
      </c>
      <c r="M1405" s="18">
        <f>$J1405*Ref!$B$4</f>
        <v>40.725000000000001</v>
      </c>
      <c r="N1405" s="18">
        <f>IF($C1405&lt;&gt;"",0,IF($D1405&lt;&gt;"",$G1405*INDEX(Υλικά!$J$3:$J$130,$F1405,1)/INDEX(Υλικά!$E$3:$E$130,$F1405,1),0))</f>
        <v>0</v>
      </c>
      <c r="O1405" s="19">
        <f t="shared" si="23"/>
        <v>166.489</v>
      </c>
      <c r="P1405" s="3"/>
    </row>
    <row r="1406" spans="1:16" x14ac:dyDescent="0.35">
      <c r="A1406" s="15">
        <v>44315</v>
      </c>
      <c r="B1406" s="7">
        <v>0.375</v>
      </c>
      <c r="C1406" s="3"/>
      <c r="D1406" s="3" t="s">
        <v>58</v>
      </c>
      <c r="E1406" s="3" t="str">
        <f>IF(C1406&lt;&gt;"",INDEX(ΣυνδΑθρ!$I$2:$I$96,MATCH(C1406,ΣυνδΑθρ!$A$2:$A$100,0),1),IF(D1406&lt;&gt;"",INDEX(Υλικά!$D$3:$D$140,MATCH(D1406,Υλικά!$B$3:$B$140,0),1),""))</f>
        <v>gr</v>
      </c>
      <c r="F1406" s="10">
        <f>IF(C1406&lt;&gt;"",MATCH($C1406,ΣυνδΑθρ!$A$2:$A$100,0),IF(D1406&lt;&gt;"",MATCH($D1406,Υλικά!$B$3:$B$130,0),0))</f>
        <v>12</v>
      </c>
      <c r="G1406" s="3">
        <v>250</v>
      </c>
      <c r="H1406" s="16">
        <f>IF($C1406&lt;&gt;"",$G1406*INDEX(ΣυνδΑθρ!$B$2:$B$96,$F1406,1)/INDEX(ΣυνδΑθρ!$J$2:$J$96,$F1406,1),IF($D1406&lt;&gt;"",$G1406*INDEX(Υλικά!$G$3:$G$130,$F1406,1)/INDEX(Υλικά!$E$3:$E$130,$F1406,1),0))</f>
        <v>8.25</v>
      </c>
      <c r="I1406" s="17">
        <f>IF($C1406&lt;&gt;"",$G1406*INDEX(ΣυνδΑθρ!$C$2:$C$100,$F1406,1)/INDEX(ΣυνδΑθρ!$J$2:$J$96,$F1406,1),IF($D1406&lt;&gt;"",$G1406*INDEX(Υλικά!$H$3:$H$130,$F1406,1)/INDEX(Υλικά!$E$3:$E$130,$F1406,1),0))</f>
        <v>11.75</v>
      </c>
      <c r="J1406" s="18">
        <f>IF($C1406&lt;&gt;"",$G1406*INDEX(ΣυνδΑθρ!$D$2:$D$96,$F1406,1)/INDEX(ΣυνδΑθρ!$J$2:$J$96,$F1406,1),IF($D1406&lt;&gt;"",$G1406*INDEX(Υλικά!$I$3:$I$130,$F1406,1)/INDEX(Υλικά!$E$3:$E$130,$F1406,1),0))</f>
        <v>3.75</v>
      </c>
      <c r="K1406" s="16">
        <f>$H1406*Ref!$B$2</f>
        <v>33</v>
      </c>
      <c r="L1406" s="17">
        <f>$I1406*Ref!$B$3</f>
        <v>47</v>
      </c>
      <c r="M1406" s="18">
        <f>$J1406*Ref!$B$4</f>
        <v>33.75</v>
      </c>
      <c r="N1406" s="18">
        <f>IF($C1406&lt;&gt;"",0,IF($D1406&lt;&gt;"",$G1406*INDEX(Υλικά!$J$3:$J$130,$F1406,1)/INDEX(Υλικά!$E$3:$E$130,$F1406,1),0))</f>
        <v>0</v>
      </c>
      <c r="O1406" s="19">
        <f t="shared" si="23"/>
        <v>113.75</v>
      </c>
      <c r="P1406" s="3"/>
    </row>
    <row r="1407" spans="1:16" x14ac:dyDescent="0.35">
      <c r="A1407" s="15">
        <v>44316</v>
      </c>
      <c r="B1407" s="3"/>
      <c r="C1407" s="3"/>
      <c r="D1407" s="3"/>
      <c r="E1407" s="3" t="str">
        <f>IF(C1407&lt;&gt;"",INDEX(ΣυνδΑθρ!$I$2:$I$96,MATCH(C1407,ΣυνδΑθρ!$A$2:$A$100,0),1),IF(D1407&lt;&gt;"",INDEX(Υλικά!$D$3:$D$140,MATCH(D1407,Υλικά!$B$3:$B$140,0),1),""))</f>
        <v/>
      </c>
      <c r="F1407" s="10">
        <f>IF(C1407&lt;&gt;"",MATCH($C1407,ΣυνδΑθρ!$A$2:$A$100,0),IF(D1407&lt;&gt;"",MATCH($D1407,Υλικά!$B$3:$B$130,0),0))</f>
        <v>0</v>
      </c>
      <c r="G1407" s="3"/>
      <c r="H1407" s="16">
        <f>IF($C1407&lt;&gt;"",$G1407*INDEX(ΣυνδΑθρ!$B$2:$B$96,$F1407,1)/INDEX(ΣυνδΑθρ!$J$2:$J$96,$F1407,1),IF($D1407&lt;&gt;"",$G1407*INDEX(Υλικά!$G$3:$G$130,$F1407,1)/INDEX(Υλικά!$E$3:$E$130,$F1407,1),0))</f>
        <v>0</v>
      </c>
      <c r="I1407" s="17">
        <f>IF($C1407&lt;&gt;"",$G1407*INDEX(ΣυνδΑθρ!$C$2:$C$100,$F1407,1)/INDEX(ΣυνδΑθρ!$J$2:$J$96,$F1407,1),IF($D1407&lt;&gt;"",$G1407*INDEX(Υλικά!$H$3:$H$130,$F1407,1)/INDEX(Υλικά!$E$3:$E$130,$F1407,1),0))</f>
        <v>0</v>
      </c>
      <c r="J1407" s="18">
        <f>IF($C1407&lt;&gt;"",$G1407*INDEX(ΣυνδΑθρ!$D$2:$D$96,$F1407,1)/INDEX(ΣυνδΑθρ!$J$2:$J$96,$F1407,1),IF($D1407&lt;&gt;"",$G1407*INDEX(Υλικά!$I$3:$I$130,$F1407,1)/INDEX(Υλικά!$E$3:$E$130,$F1407,1),0))</f>
        <v>0</v>
      </c>
      <c r="K1407" s="16">
        <f>$H1407*Ref!$B$2</f>
        <v>0</v>
      </c>
      <c r="L1407" s="17">
        <f>$I1407*Ref!$B$3</f>
        <v>0</v>
      </c>
      <c r="M1407" s="18">
        <f>$J1407*Ref!$B$4</f>
        <v>0</v>
      </c>
      <c r="N1407" s="18">
        <f>IF($C1407&lt;&gt;"",0,IF($D1407&lt;&gt;"",$G1407*INDEX(Υλικά!$J$3:$J$130,$F1407,1)/INDEX(Υλικά!$E$3:$E$130,$F1407,1),0))</f>
        <v>0</v>
      </c>
      <c r="O1407" s="19">
        <f t="shared" si="23"/>
        <v>0</v>
      </c>
      <c r="P1407" s="3"/>
    </row>
    <row r="1408" spans="1:16" x14ac:dyDescent="0.35">
      <c r="A1408" s="15">
        <v>44317</v>
      </c>
      <c r="B1408" s="3"/>
      <c r="C1408" s="3"/>
      <c r="D1408" s="3"/>
      <c r="E1408" s="3" t="str">
        <f>IF(C1408&lt;&gt;"",INDEX(ΣυνδΑθρ!$I$2:$I$96,MATCH(C1408,ΣυνδΑθρ!$A$2:$A$100,0),1),IF(D1408&lt;&gt;"",INDEX(Υλικά!$D$3:$D$140,MATCH(D1408,Υλικά!$B$3:$B$140,0),1),""))</f>
        <v/>
      </c>
      <c r="F1408" s="10">
        <f>IF(C1408&lt;&gt;"",MATCH($C1408,ΣυνδΑθρ!$A$2:$A$100,0),IF(D1408&lt;&gt;"",MATCH($D1408,Υλικά!$B$3:$B$130,0),0))</f>
        <v>0</v>
      </c>
      <c r="G1408" s="3"/>
      <c r="H1408" s="16">
        <f>IF($C1408&lt;&gt;"",$G1408*INDEX(ΣυνδΑθρ!$B$2:$B$96,$F1408,1)/INDEX(ΣυνδΑθρ!$J$2:$J$96,$F1408,1),IF($D1408&lt;&gt;"",$G1408*INDEX(Υλικά!$G$3:$G$130,$F1408,1)/INDEX(Υλικά!$E$3:$E$130,$F1408,1),0))</f>
        <v>0</v>
      </c>
      <c r="I1408" s="17">
        <f>IF($C1408&lt;&gt;"",$G1408*INDEX(ΣυνδΑθρ!$C$2:$C$100,$F1408,1)/INDEX(ΣυνδΑθρ!$J$2:$J$96,$F1408,1),IF($D1408&lt;&gt;"",$G1408*INDEX(Υλικά!$H$3:$H$130,$F1408,1)/INDEX(Υλικά!$E$3:$E$130,$F1408,1),0))</f>
        <v>0</v>
      </c>
      <c r="J1408" s="18">
        <f>IF($C1408&lt;&gt;"",$G1408*INDEX(ΣυνδΑθρ!$D$2:$D$96,$F1408,1)/INDEX(ΣυνδΑθρ!$J$2:$J$96,$F1408,1),IF($D1408&lt;&gt;"",$G1408*INDEX(Υλικά!$I$3:$I$130,$F1408,1)/INDEX(Υλικά!$E$3:$E$130,$F1408,1),0))</f>
        <v>0</v>
      </c>
      <c r="K1408" s="16">
        <f>$H1408*Ref!$B$2</f>
        <v>0</v>
      </c>
      <c r="L1408" s="17">
        <f>$I1408*Ref!$B$3</f>
        <v>0</v>
      </c>
      <c r="M1408" s="18">
        <f>$J1408*Ref!$B$4</f>
        <v>0</v>
      </c>
      <c r="N1408" s="18">
        <f>IF($C1408&lt;&gt;"",0,IF($D1408&lt;&gt;"",$G1408*INDEX(Υλικά!$J$3:$J$130,$F1408,1)/INDEX(Υλικά!$E$3:$E$130,$F1408,1),0))</f>
        <v>0</v>
      </c>
      <c r="O1408" s="19">
        <f t="shared" si="23"/>
        <v>0</v>
      </c>
      <c r="P1408" s="3"/>
    </row>
    <row r="1409" spans="1:16" x14ac:dyDescent="0.35">
      <c r="A1409" s="15">
        <v>44318</v>
      </c>
      <c r="B1409" s="3"/>
      <c r="C1409" s="3"/>
      <c r="D1409" s="3"/>
      <c r="E1409" s="3" t="str">
        <f>IF(C1409&lt;&gt;"",INDEX(ΣυνδΑθρ!$I$2:$I$96,MATCH(C1409,ΣυνδΑθρ!$A$2:$A$100,0),1),IF(D1409&lt;&gt;"",INDEX(Υλικά!$D$3:$D$140,MATCH(D1409,Υλικά!$B$3:$B$140,0),1),""))</f>
        <v/>
      </c>
      <c r="F1409" s="10">
        <f>IF(C1409&lt;&gt;"",MATCH($C1409,ΣυνδΑθρ!$A$2:$A$100,0),IF(D1409&lt;&gt;"",MATCH($D1409,Υλικά!$B$3:$B$130,0),0))</f>
        <v>0</v>
      </c>
      <c r="G1409" s="3"/>
      <c r="H1409" s="16">
        <f>IF($C1409&lt;&gt;"",$G1409*INDEX(ΣυνδΑθρ!$B$2:$B$96,$F1409,1)/INDEX(ΣυνδΑθρ!$J$2:$J$96,$F1409,1),IF($D1409&lt;&gt;"",$G1409*INDEX(Υλικά!$G$3:$G$130,$F1409,1)/INDEX(Υλικά!$E$3:$E$130,$F1409,1),0))</f>
        <v>0</v>
      </c>
      <c r="I1409" s="17">
        <f>IF($C1409&lt;&gt;"",$G1409*INDEX(ΣυνδΑθρ!$C$2:$C$100,$F1409,1)/INDEX(ΣυνδΑθρ!$J$2:$J$96,$F1409,1),IF($D1409&lt;&gt;"",$G1409*INDEX(Υλικά!$H$3:$H$130,$F1409,1)/INDEX(Υλικά!$E$3:$E$130,$F1409,1),0))</f>
        <v>0</v>
      </c>
      <c r="J1409" s="18">
        <f>IF($C1409&lt;&gt;"",$G1409*INDEX(ΣυνδΑθρ!$D$2:$D$96,$F1409,1)/INDEX(ΣυνδΑθρ!$J$2:$J$96,$F1409,1),IF($D1409&lt;&gt;"",$G1409*INDEX(Υλικά!$I$3:$I$130,$F1409,1)/INDEX(Υλικά!$E$3:$E$130,$F1409,1),0))</f>
        <v>0</v>
      </c>
      <c r="K1409" s="16">
        <f>$H1409*Ref!$B$2</f>
        <v>0</v>
      </c>
      <c r="L1409" s="17">
        <f>$I1409*Ref!$B$3</f>
        <v>0</v>
      </c>
      <c r="M1409" s="18">
        <f>$J1409*Ref!$B$4</f>
        <v>0</v>
      </c>
      <c r="N1409" s="18">
        <f>IF($C1409&lt;&gt;"",0,IF($D1409&lt;&gt;"",$G1409*INDEX(Υλικά!$J$3:$J$130,$F1409,1)/INDEX(Υλικά!$E$3:$E$130,$F1409,1),0))</f>
        <v>0</v>
      </c>
      <c r="O1409" s="19">
        <f t="shared" si="23"/>
        <v>0</v>
      </c>
      <c r="P1409" s="3"/>
    </row>
    <row r="1410" spans="1:16" x14ac:dyDescent="0.35">
      <c r="A1410" s="15">
        <v>44319</v>
      </c>
      <c r="B1410" s="3"/>
      <c r="C1410" s="3"/>
      <c r="D1410" s="3"/>
      <c r="E1410" s="3" t="str">
        <f>IF(C1410&lt;&gt;"",INDEX(ΣυνδΑθρ!$I$2:$I$96,MATCH(C1410,ΣυνδΑθρ!$A$2:$A$100,0),1),IF(D1410&lt;&gt;"",INDEX(Υλικά!$D$3:$D$140,MATCH(D1410,Υλικά!$B$3:$B$140,0),1),""))</f>
        <v/>
      </c>
      <c r="F1410" s="10">
        <f>IF(C1410&lt;&gt;"",MATCH($C1410,ΣυνδΑθρ!$A$2:$A$100,0),IF(D1410&lt;&gt;"",MATCH($D1410,Υλικά!$B$3:$B$130,0),0))</f>
        <v>0</v>
      </c>
      <c r="G1410" s="3"/>
      <c r="H1410" s="16">
        <f>IF($C1410&lt;&gt;"",$G1410*INDEX(ΣυνδΑθρ!$B$2:$B$96,$F1410,1)/INDEX(ΣυνδΑθρ!$J$2:$J$96,$F1410,1),IF($D1410&lt;&gt;"",$G1410*INDEX(Υλικά!$G$3:$G$130,$F1410,1)/INDEX(Υλικά!$E$3:$E$130,$F1410,1),0))</f>
        <v>0</v>
      </c>
      <c r="I1410" s="17">
        <f>IF($C1410&lt;&gt;"",$G1410*INDEX(ΣυνδΑθρ!$C$2:$C$100,$F1410,1)/INDEX(ΣυνδΑθρ!$J$2:$J$96,$F1410,1),IF($D1410&lt;&gt;"",$G1410*INDEX(Υλικά!$H$3:$H$130,$F1410,1)/INDEX(Υλικά!$E$3:$E$130,$F1410,1),0))</f>
        <v>0</v>
      </c>
      <c r="J1410" s="18">
        <f>IF($C1410&lt;&gt;"",$G1410*INDEX(ΣυνδΑθρ!$D$2:$D$96,$F1410,1)/INDEX(ΣυνδΑθρ!$J$2:$J$96,$F1410,1),IF($D1410&lt;&gt;"",$G1410*INDEX(Υλικά!$I$3:$I$130,$F1410,1)/INDEX(Υλικά!$E$3:$E$130,$F1410,1),0))</f>
        <v>0</v>
      </c>
      <c r="K1410" s="16">
        <f>$H1410*Ref!$B$2</f>
        <v>0</v>
      </c>
      <c r="L1410" s="17">
        <f>$I1410*Ref!$B$3</f>
        <v>0</v>
      </c>
      <c r="M1410" s="18">
        <f>$J1410*Ref!$B$4</f>
        <v>0</v>
      </c>
      <c r="N1410" s="18">
        <f>IF($C1410&lt;&gt;"",0,IF($D1410&lt;&gt;"",$G1410*INDEX(Υλικά!$J$3:$J$130,$F1410,1)/INDEX(Υλικά!$E$3:$E$130,$F1410,1),0))</f>
        <v>0</v>
      </c>
      <c r="O1410" s="19">
        <f t="shared" si="23"/>
        <v>0</v>
      </c>
      <c r="P1410" s="3"/>
    </row>
    <row r="1411" spans="1:16" x14ac:dyDescent="0.35">
      <c r="A1411" s="15">
        <v>44320</v>
      </c>
      <c r="B1411" s="3"/>
      <c r="C1411" s="3"/>
      <c r="D1411" s="3"/>
      <c r="E1411" s="3" t="str">
        <f>IF(C1411&lt;&gt;"",INDEX(ΣυνδΑθρ!$I$2:$I$96,MATCH(C1411,ΣυνδΑθρ!$A$2:$A$100,0),1),IF(D1411&lt;&gt;"",INDEX(Υλικά!$D$3:$D$140,MATCH(D1411,Υλικά!$B$3:$B$140,0),1),""))</f>
        <v/>
      </c>
      <c r="F1411" s="10">
        <f>IF(C1411&lt;&gt;"",MATCH($C1411,ΣυνδΑθρ!$A$2:$A$100,0),IF(D1411&lt;&gt;"",MATCH($D1411,Υλικά!$B$3:$B$130,0),0))</f>
        <v>0</v>
      </c>
      <c r="G1411" s="3"/>
      <c r="H1411" s="16">
        <f>IF($C1411&lt;&gt;"",$G1411*INDEX(ΣυνδΑθρ!$B$2:$B$96,$F1411,1)/INDEX(ΣυνδΑθρ!$J$2:$J$96,$F1411,1),IF($D1411&lt;&gt;"",$G1411*INDEX(Υλικά!$G$3:$G$130,$F1411,1)/INDEX(Υλικά!$E$3:$E$130,$F1411,1),0))</f>
        <v>0</v>
      </c>
      <c r="I1411" s="17">
        <f>IF($C1411&lt;&gt;"",$G1411*INDEX(ΣυνδΑθρ!$C$2:$C$100,$F1411,1)/INDEX(ΣυνδΑθρ!$J$2:$J$96,$F1411,1),IF($D1411&lt;&gt;"",$G1411*INDEX(Υλικά!$H$3:$H$130,$F1411,1)/INDEX(Υλικά!$E$3:$E$130,$F1411,1),0))</f>
        <v>0</v>
      </c>
      <c r="J1411" s="18">
        <f>IF($C1411&lt;&gt;"",$G1411*INDEX(ΣυνδΑθρ!$D$2:$D$96,$F1411,1)/INDEX(ΣυνδΑθρ!$J$2:$J$96,$F1411,1),IF($D1411&lt;&gt;"",$G1411*INDEX(Υλικά!$I$3:$I$130,$F1411,1)/INDEX(Υλικά!$E$3:$E$130,$F1411,1),0))</f>
        <v>0</v>
      </c>
      <c r="K1411" s="16">
        <f>$H1411*Ref!$B$2</f>
        <v>0</v>
      </c>
      <c r="L1411" s="17">
        <f>$I1411*Ref!$B$3</f>
        <v>0</v>
      </c>
      <c r="M1411" s="18">
        <f>$J1411*Ref!$B$4</f>
        <v>0</v>
      </c>
      <c r="N1411" s="18">
        <f>IF($C1411&lt;&gt;"",0,IF($D1411&lt;&gt;"",$G1411*INDEX(Υλικά!$J$3:$J$130,$F1411,1)/INDEX(Υλικά!$E$3:$E$130,$F1411,1),0))</f>
        <v>0</v>
      </c>
      <c r="O1411" s="19">
        <f t="shared" si="23"/>
        <v>0</v>
      </c>
      <c r="P1411" s="3"/>
    </row>
    <row r="1412" spans="1:16" x14ac:dyDescent="0.35">
      <c r="A1412" s="15">
        <v>44321</v>
      </c>
      <c r="B1412" s="7">
        <v>0.3125</v>
      </c>
      <c r="C1412" s="3"/>
      <c r="D1412" s="3" t="s">
        <v>145</v>
      </c>
      <c r="E1412" s="3" t="str">
        <f>IF(C1412&lt;&gt;"",INDEX(ΣυνδΑθρ!$I$2:$I$96,MATCH(C1412,ΣυνδΑθρ!$A$2:$A$100,0),1),IF(D1412&lt;&gt;"",INDEX(Υλικά!$D$3:$D$140,MATCH(D1412,Υλικά!$B$3:$B$140,0),1),""))</f>
        <v>gr</v>
      </c>
      <c r="F1412" s="10">
        <f>IF(C1412&lt;&gt;"",MATCH($C1412,ΣυνδΑθρ!$A$2:$A$100,0),IF(D1412&lt;&gt;"",MATCH($D1412,Υλικά!$B$3:$B$130,0),0))</f>
        <v>57</v>
      </c>
      <c r="G1412" s="3">
        <v>40</v>
      </c>
      <c r="H1412" s="16">
        <f>IF($C1412&lt;&gt;"",$G1412*INDEX(ΣυνδΑθρ!$B$2:$B$96,$F1412,1)/INDEX(ΣυνδΑθρ!$J$2:$J$96,$F1412,1),IF($D1412&lt;&gt;"",$G1412*INDEX(Υλικά!$G$3:$G$130,$F1412,1)/INDEX(Υλικά!$E$3:$E$130,$F1412,1),0))</f>
        <v>1.48</v>
      </c>
      <c r="I1412" s="17">
        <f>IF($C1412&lt;&gt;"",$G1412*INDEX(ΣυνδΑθρ!$C$2:$C$100,$F1412,1)/INDEX(ΣυνδΑθρ!$J$2:$J$96,$F1412,1),IF($D1412&lt;&gt;"",$G1412*INDEX(Υλικά!$H$3:$H$130,$F1412,1)/INDEX(Υλικά!$E$3:$E$130,$F1412,1),0))</f>
        <v>2.4</v>
      </c>
      <c r="J1412" s="18">
        <f>IF($C1412&lt;&gt;"",$G1412*INDEX(ΣυνδΑθρ!$D$2:$D$96,$F1412,1)/INDEX(ΣυνδΑθρ!$J$2:$J$96,$F1412,1),IF($D1412&lt;&gt;"",$G1412*INDEX(Υλικά!$I$3:$I$130,$F1412,1)/INDEX(Υλικά!$E$3:$E$130,$F1412,1),0))</f>
        <v>0.88</v>
      </c>
      <c r="K1412" s="16">
        <f>$H1412*Ref!$B$2</f>
        <v>5.92</v>
      </c>
      <c r="L1412" s="17">
        <f>$I1412*Ref!$B$3</f>
        <v>9.6</v>
      </c>
      <c r="M1412" s="18">
        <f>$J1412*Ref!$B$4</f>
        <v>7.92</v>
      </c>
      <c r="N1412" s="18">
        <f>IF($C1412&lt;&gt;"",0,IF($D1412&lt;&gt;"",$G1412*INDEX(Υλικά!$J$3:$J$130,$F1412,1)/INDEX(Υλικά!$E$3:$E$130,$F1412,1),0))</f>
        <v>0</v>
      </c>
      <c r="O1412" s="19">
        <f t="shared" si="23"/>
        <v>23.439999999999998</v>
      </c>
      <c r="P1412" s="3"/>
    </row>
    <row r="1413" spans="1:16" x14ac:dyDescent="0.35">
      <c r="A1413" s="15">
        <v>44321</v>
      </c>
      <c r="B1413" s="7">
        <v>0.47916666666666669</v>
      </c>
      <c r="C1413" s="3" t="s">
        <v>166</v>
      </c>
      <c r="D1413" s="3"/>
      <c r="E1413" s="3" t="str">
        <f>IF(C1413&lt;&gt;"",INDEX(ΣυνδΑθρ!$I$2:$I$96,MATCH(C1413,ΣυνδΑθρ!$A$2:$A$100,0),1),IF(D1413&lt;&gt;"",INDEX(Υλικά!$D$3:$D$140,MATCH(D1413,Υλικά!$B$3:$B$140,0),1),""))</f>
        <v>gr</v>
      </c>
      <c r="F1413" s="10">
        <f>IF(C1413&lt;&gt;"",MATCH($C1413,ΣυνδΑθρ!$A$2:$A$100,0),IF(D1413&lt;&gt;"",MATCH($D1413,Υλικά!$B$3:$B$130,0),0))</f>
        <v>19</v>
      </c>
      <c r="G1413" s="3">
        <v>50</v>
      </c>
      <c r="H1413" s="16">
        <f>IF($C1413&lt;&gt;"",$G1413*INDEX(ΣυνδΑθρ!$B$2:$B$96,$F1413,1)/INDEX(ΣυνδΑθρ!$J$2:$J$96,$F1413,1),IF($D1413&lt;&gt;"",$G1413*INDEX(Υλικά!$G$3:$G$130,$F1413,1)/INDEX(Υλικά!$E$3:$E$130,$F1413,1),0))</f>
        <v>3.6535714285714285</v>
      </c>
      <c r="I1413" s="17">
        <f>IF($C1413&lt;&gt;"",$G1413*INDEX(ΣυνδΑθρ!$C$2:$C$100,$F1413,1)/INDEX(ΣυνδΑθρ!$J$2:$J$96,$F1413,1),IF($D1413&lt;&gt;"",$G1413*INDEX(Υλικά!$H$3:$H$130,$F1413,1)/INDEX(Υλικά!$E$3:$E$130,$F1413,1),0))</f>
        <v>23.249999999999996</v>
      </c>
      <c r="J1413" s="18">
        <f>IF($C1413&lt;&gt;"",$G1413*INDEX(ΣυνδΑθρ!$D$2:$D$96,$F1413,1)/INDEX(ΣυνδΑθρ!$J$2:$J$96,$F1413,1),IF($D1413&lt;&gt;"",$G1413*INDEX(Υλικά!$I$3:$I$130,$F1413,1)/INDEX(Υλικά!$E$3:$E$130,$F1413,1),0))</f>
        <v>0.41785714285714293</v>
      </c>
      <c r="K1413" s="16">
        <f>$H1413*Ref!$B$2</f>
        <v>14.614285714285714</v>
      </c>
      <c r="L1413" s="17">
        <f>$I1413*Ref!$B$3</f>
        <v>92.999999999999986</v>
      </c>
      <c r="M1413" s="18">
        <f>$J1413*Ref!$B$4</f>
        <v>3.7607142857142861</v>
      </c>
      <c r="N1413" s="18">
        <f>IF($C1413&lt;&gt;"",0,IF($D1413&lt;&gt;"",$G1413*INDEX(Υλικά!$J$3:$J$130,$F1413,1)/INDEX(Υλικά!$E$3:$E$130,$F1413,1),0))</f>
        <v>0</v>
      </c>
      <c r="O1413" s="19">
        <f t="shared" si="23"/>
        <v>111.37499999999999</v>
      </c>
      <c r="P1413" s="3"/>
    </row>
    <row r="1414" spans="1:16" x14ac:dyDescent="0.35">
      <c r="A1414" s="15">
        <v>44321</v>
      </c>
      <c r="B1414" s="7">
        <v>0.47916666666666669</v>
      </c>
      <c r="C1414" s="3"/>
      <c r="D1414" s="3" t="s">
        <v>229</v>
      </c>
      <c r="E1414" s="3" t="str">
        <f>IF(C1414&lt;&gt;"",INDEX(ΣυνδΑθρ!$I$2:$I$96,MATCH(C1414,ΣυνδΑθρ!$A$2:$A$100,0),1),IF(D1414&lt;&gt;"",INDEX(Υλικά!$D$3:$D$140,MATCH(D1414,Υλικά!$B$3:$B$140,0),1),""))</f>
        <v>gr</v>
      </c>
      <c r="F1414" s="10">
        <f>IF(C1414&lt;&gt;"",MATCH($C1414,ΣυνδΑθρ!$A$2:$A$100,0),IF(D1414&lt;&gt;"",MATCH($D1414,Υλικά!$B$3:$B$130,0),0))</f>
        <v>104</v>
      </c>
      <c r="G1414" s="3">
        <v>50</v>
      </c>
      <c r="H1414" s="16">
        <f>IF($C1414&lt;&gt;"",$G1414*INDEX(ΣυνδΑθρ!$B$2:$B$96,$F1414,1)/INDEX(ΣυνδΑθρ!$J$2:$J$96,$F1414,1),IF($D1414&lt;&gt;"",$G1414*INDEX(Υλικά!$G$3:$G$130,$F1414,1)/INDEX(Υλικά!$E$3:$E$130,$F1414,1),0))</f>
        <v>10.5</v>
      </c>
      <c r="I1414" s="17">
        <f>IF($C1414&lt;&gt;"",$G1414*INDEX(ΣυνδΑθρ!$C$2:$C$100,$F1414,1)/INDEX(ΣυνδΑθρ!$J$2:$J$96,$F1414,1),IF($D1414&lt;&gt;"",$G1414*INDEX(Υλικά!$H$3:$H$130,$F1414,1)/INDEX(Υλικά!$E$3:$E$130,$F1414,1),0))</f>
        <v>0.5</v>
      </c>
      <c r="J1414" s="18">
        <f>IF($C1414&lt;&gt;"",$G1414*INDEX(ΣυνδΑθρ!$D$2:$D$96,$F1414,1)/INDEX(ΣυνδΑθρ!$J$2:$J$96,$F1414,1),IF($D1414&lt;&gt;"",$G1414*INDEX(Υλικά!$I$3:$I$130,$F1414,1)/INDEX(Υλικά!$E$3:$E$130,$F1414,1),0))</f>
        <v>1</v>
      </c>
      <c r="K1414" s="16">
        <f>$H1414*Ref!$B$2</f>
        <v>42</v>
      </c>
      <c r="L1414" s="17">
        <f>$I1414*Ref!$B$3</f>
        <v>2</v>
      </c>
      <c r="M1414" s="18">
        <f>$J1414*Ref!$B$4</f>
        <v>9</v>
      </c>
      <c r="N1414" s="18">
        <f>IF($C1414&lt;&gt;"",0,IF($D1414&lt;&gt;"",$G1414*INDEX(Υλικά!$J$3:$J$130,$F1414,1)/INDEX(Υλικά!$E$3:$E$130,$F1414,1),0))</f>
        <v>0</v>
      </c>
      <c r="O1414" s="19">
        <f t="shared" si="23"/>
        <v>53</v>
      </c>
      <c r="P1414" s="3"/>
    </row>
    <row r="1415" spans="1:16" x14ac:dyDescent="0.35">
      <c r="A1415" s="15">
        <v>44321</v>
      </c>
      <c r="B1415" s="7">
        <v>0.5625</v>
      </c>
      <c r="C1415" s="3" t="s">
        <v>166</v>
      </c>
      <c r="D1415" s="3"/>
      <c r="E1415" s="3" t="str">
        <f>IF(C1415&lt;&gt;"",INDEX(ΣυνδΑθρ!$I$2:$I$96,MATCH(C1415,ΣυνδΑθρ!$A$2:$A$100,0),1),IF(D1415&lt;&gt;"",INDEX(Υλικά!$D$3:$D$140,MATCH(D1415,Υλικά!$B$3:$B$140,0),1),""))</f>
        <v>gr</v>
      </c>
      <c r="F1415" s="10">
        <f>IF(C1415&lt;&gt;"",MATCH($C1415,ΣυνδΑθρ!$A$2:$A$100,0),IF(D1415&lt;&gt;"",MATCH($D1415,Υλικά!$B$3:$B$130,0),0))</f>
        <v>19</v>
      </c>
      <c r="G1415" s="3">
        <v>60</v>
      </c>
      <c r="H1415" s="16">
        <f>IF($C1415&lt;&gt;"",$G1415*INDEX(ΣυνδΑθρ!$B$2:$B$96,$F1415,1)/INDEX(ΣυνδΑθρ!$J$2:$J$96,$F1415,1),IF($D1415&lt;&gt;"",$G1415*INDEX(Υλικά!$G$3:$G$130,$F1415,1)/INDEX(Υλικά!$E$3:$E$130,$F1415,1),0))</f>
        <v>4.3842857142857143</v>
      </c>
      <c r="I1415" s="17">
        <f>IF($C1415&lt;&gt;"",$G1415*INDEX(ΣυνδΑθρ!$C$2:$C$100,$F1415,1)/INDEX(ΣυνδΑθρ!$J$2:$J$96,$F1415,1),IF($D1415&lt;&gt;"",$G1415*INDEX(Υλικά!$H$3:$H$130,$F1415,1)/INDEX(Υλικά!$E$3:$E$130,$F1415,1),0))</f>
        <v>27.899999999999995</v>
      </c>
      <c r="J1415" s="18">
        <f>IF($C1415&lt;&gt;"",$G1415*INDEX(ΣυνδΑθρ!$D$2:$D$96,$F1415,1)/INDEX(ΣυνδΑθρ!$J$2:$J$96,$F1415,1),IF($D1415&lt;&gt;"",$G1415*INDEX(Υλικά!$I$3:$I$130,$F1415,1)/INDEX(Υλικά!$E$3:$E$130,$F1415,1),0))</f>
        <v>0.50142857142857145</v>
      </c>
      <c r="K1415" s="16">
        <f>$H1415*Ref!$B$2</f>
        <v>17.537142857142857</v>
      </c>
      <c r="L1415" s="17">
        <f>$I1415*Ref!$B$3</f>
        <v>111.59999999999998</v>
      </c>
      <c r="M1415" s="18">
        <f>$J1415*Ref!$B$4</f>
        <v>4.5128571428571433</v>
      </c>
      <c r="N1415" s="18">
        <f>IF($C1415&lt;&gt;"",0,IF($D1415&lt;&gt;"",$G1415*INDEX(Υλικά!$J$3:$J$130,$F1415,1)/INDEX(Υλικά!$E$3:$E$130,$F1415,1),0))</f>
        <v>0</v>
      </c>
      <c r="O1415" s="19">
        <f t="shared" si="23"/>
        <v>133.64999999999998</v>
      </c>
      <c r="P1415" s="3"/>
    </row>
    <row r="1416" spans="1:16" x14ac:dyDescent="0.35">
      <c r="A1416" s="15">
        <v>44321</v>
      </c>
      <c r="B1416" s="7">
        <v>0.5625</v>
      </c>
      <c r="C1416" s="3" t="s">
        <v>267</v>
      </c>
      <c r="D1416" s="3"/>
      <c r="E1416" s="3" t="str">
        <f>IF(C1416&lt;&gt;"",INDEX(ΣυνδΑθρ!$I$2:$I$96,MATCH(C1416,ΣυνδΑθρ!$A$2:$A$100,0),1),IF(D1416&lt;&gt;"",INDEX(Υλικά!$D$3:$D$140,MATCH(D1416,Υλικά!$B$3:$B$140,0),1),""))</f>
        <v>pc</v>
      </c>
      <c r="F1416" s="10">
        <f>IF(C1416&lt;&gt;"",MATCH($C1416,ΣυνδΑθρ!$A$2:$A$100,0),IF(D1416&lt;&gt;"",MATCH($D1416,Υλικά!$B$3:$B$130,0),0))</f>
        <v>51</v>
      </c>
      <c r="G1416" s="3">
        <v>1</v>
      </c>
      <c r="H1416" s="16">
        <f>IF($C1416&lt;&gt;"",$G1416*INDEX(ΣυνδΑθρ!$B$2:$B$96,$F1416,1)/INDEX(ΣυνδΑθρ!$J$2:$J$96,$F1416,1),IF($D1416&lt;&gt;"",$G1416*INDEX(Υλικά!$G$3:$G$130,$F1416,1)/INDEX(Υλικά!$E$3:$E$130,$F1416,1),0))</f>
        <v>12.66</v>
      </c>
      <c r="I1416" s="17">
        <f>IF($C1416&lt;&gt;"",$G1416*INDEX(ΣυνδΑθρ!$C$2:$C$100,$F1416,1)/INDEX(ΣυνδΑθρ!$J$2:$J$96,$F1416,1),IF($D1416&lt;&gt;"",$G1416*INDEX(Υλικά!$H$3:$H$130,$F1416,1)/INDEX(Υλικά!$E$3:$E$130,$F1416,1),0))</f>
        <v>29.580000000000002</v>
      </c>
      <c r="J1416" s="18">
        <f>IF($C1416&lt;&gt;"",$G1416*INDEX(ΣυνδΑθρ!$D$2:$D$96,$F1416,1)/INDEX(ΣυνδΑθρ!$J$2:$J$96,$F1416,1),IF($D1416&lt;&gt;"",$G1416*INDEX(Υλικά!$I$3:$I$130,$F1416,1)/INDEX(Υλικά!$E$3:$E$130,$F1416,1),0))</f>
        <v>14.321999999999999</v>
      </c>
      <c r="K1416" s="16">
        <f>$H1416*Ref!$B$2</f>
        <v>50.64</v>
      </c>
      <c r="L1416" s="17">
        <f>$I1416*Ref!$B$3</f>
        <v>118.32000000000001</v>
      </c>
      <c r="M1416" s="18">
        <f>$J1416*Ref!$B$4</f>
        <v>128.898</v>
      </c>
      <c r="N1416" s="18">
        <f>IF($C1416&lt;&gt;"",0,IF($D1416&lt;&gt;"",$G1416*INDEX(Υλικά!$J$3:$J$130,$F1416,1)/INDEX(Υλικά!$E$3:$E$130,$F1416,1),0))</f>
        <v>0</v>
      </c>
      <c r="O1416" s="19">
        <f t="shared" si="23"/>
        <v>297.858</v>
      </c>
      <c r="P1416" s="3"/>
    </row>
    <row r="1417" spans="1:16" x14ac:dyDescent="0.35">
      <c r="A1417" s="15">
        <v>44321</v>
      </c>
      <c r="B1417" s="7">
        <v>0.5625</v>
      </c>
      <c r="C1417" s="3"/>
      <c r="D1417" s="3" t="s">
        <v>220</v>
      </c>
      <c r="E1417" s="3" t="str">
        <f>IF(C1417&lt;&gt;"",INDEX(ΣυνδΑθρ!$I$2:$I$96,MATCH(C1417,ΣυνδΑθρ!$A$2:$A$100,0),1),IF(D1417&lt;&gt;"",INDEX(Υλικά!$D$3:$D$140,MATCH(D1417,Υλικά!$B$3:$B$140,0),1),""))</f>
        <v>gr</v>
      </c>
      <c r="F1417" s="10">
        <f>IF(C1417&lt;&gt;"",MATCH($C1417,ΣυνδΑθρ!$A$2:$A$100,0),IF(D1417&lt;&gt;"",MATCH($D1417,Υλικά!$B$3:$B$130,0),0))</f>
        <v>98</v>
      </c>
      <c r="G1417" s="3">
        <v>100</v>
      </c>
      <c r="H1417" s="16">
        <f>IF($C1417&lt;&gt;"",$G1417*INDEX(ΣυνδΑθρ!$B$2:$B$96,$F1417,1)/INDEX(ΣυνδΑθρ!$J$2:$J$96,$F1417,1),IF($D1417&lt;&gt;"",$G1417*INDEX(Υλικά!$G$3:$G$130,$F1417,1)/INDEX(Υλικά!$E$3:$E$130,$F1417,1),0))</f>
        <v>11</v>
      </c>
      <c r="I1417" s="17">
        <f>IF($C1417&lt;&gt;"",$G1417*INDEX(ΣυνδΑθρ!$C$2:$C$100,$F1417,1)/INDEX(ΣυνδΑθρ!$J$2:$J$96,$F1417,1),IF($D1417&lt;&gt;"",$G1417*INDEX(Υλικά!$H$3:$H$130,$F1417,1)/INDEX(Υλικά!$E$3:$E$130,$F1417,1),0))</f>
        <v>4</v>
      </c>
      <c r="J1417" s="18">
        <f>IF($C1417&lt;&gt;"",$G1417*INDEX(ΣυνδΑθρ!$D$2:$D$96,$F1417,1)/INDEX(ΣυνδΑθρ!$J$2:$J$96,$F1417,1),IF($D1417&lt;&gt;"",$G1417*INDEX(Υλικά!$I$3:$I$130,$F1417,1)/INDEX(Υλικά!$E$3:$E$130,$F1417,1),0))</f>
        <v>4</v>
      </c>
      <c r="K1417" s="16">
        <f>$H1417*Ref!$B$2</f>
        <v>44</v>
      </c>
      <c r="L1417" s="17">
        <f>$I1417*Ref!$B$3</f>
        <v>16</v>
      </c>
      <c r="M1417" s="18">
        <f>$J1417*Ref!$B$4</f>
        <v>36</v>
      </c>
      <c r="N1417" s="18">
        <f>IF($C1417&lt;&gt;"",0,IF($D1417&lt;&gt;"",$G1417*INDEX(Υλικά!$J$3:$J$130,$F1417,1)/INDEX(Υλικά!$E$3:$E$130,$F1417,1),0))</f>
        <v>0</v>
      </c>
      <c r="O1417" s="19">
        <f t="shared" si="23"/>
        <v>96</v>
      </c>
      <c r="P1417" s="3"/>
    </row>
    <row r="1418" spans="1:16" x14ac:dyDescent="0.35">
      <c r="A1418" s="15">
        <v>44321</v>
      </c>
      <c r="B1418" s="7">
        <v>0.8125</v>
      </c>
      <c r="C1418" s="3"/>
      <c r="D1418" s="3" t="s">
        <v>229</v>
      </c>
      <c r="E1418" s="3" t="str">
        <f>IF(C1418&lt;&gt;"",INDEX(ΣυνδΑθρ!$I$2:$I$96,MATCH(C1418,ΣυνδΑθρ!$A$2:$A$100,0),1),IF(D1418&lt;&gt;"",INDEX(Υλικά!$D$3:$D$140,MATCH(D1418,Υλικά!$B$3:$B$140,0),1),""))</f>
        <v>gr</v>
      </c>
      <c r="F1418" s="10">
        <f>IF(C1418&lt;&gt;"",MATCH($C1418,ΣυνδΑθρ!$A$2:$A$100,0),IF(D1418&lt;&gt;"",MATCH($D1418,Υλικά!$B$3:$B$130,0),0))</f>
        <v>104</v>
      </c>
      <c r="G1418" s="3">
        <v>50</v>
      </c>
      <c r="H1418" s="16">
        <f>IF($C1418&lt;&gt;"",$G1418*INDEX(ΣυνδΑθρ!$B$2:$B$96,$F1418,1)/INDEX(ΣυνδΑθρ!$J$2:$J$96,$F1418,1),IF($D1418&lt;&gt;"",$G1418*INDEX(Υλικά!$G$3:$G$130,$F1418,1)/INDEX(Υλικά!$E$3:$E$130,$F1418,1),0))</f>
        <v>10.5</v>
      </c>
      <c r="I1418" s="17">
        <f>IF($C1418&lt;&gt;"",$G1418*INDEX(ΣυνδΑθρ!$C$2:$C$100,$F1418,1)/INDEX(ΣυνδΑθρ!$J$2:$J$96,$F1418,1),IF($D1418&lt;&gt;"",$G1418*INDEX(Υλικά!$H$3:$H$130,$F1418,1)/INDEX(Υλικά!$E$3:$E$130,$F1418,1),0))</f>
        <v>0.5</v>
      </c>
      <c r="J1418" s="18">
        <f>IF($C1418&lt;&gt;"",$G1418*INDEX(ΣυνδΑθρ!$D$2:$D$96,$F1418,1)/INDEX(ΣυνδΑθρ!$J$2:$J$96,$F1418,1),IF($D1418&lt;&gt;"",$G1418*INDEX(Υλικά!$I$3:$I$130,$F1418,1)/INDEX(Υλικά!$E$3:$E$130,$F1418,1),0))</f>
        <v>1</v>
      </c>
      <c r="K1418" s="16">
        <f>$H1418*Ref!$B$2</f>
        <v>42</v>
      </c>
      <c r="L1418" s="17">
        <f>$I1418*Ref!$B$3</f>
        <v>2</v>
      </c>
      <c r="M1418" s="18">
        <f>$J1418*Ref!$B$4</f>
        <v>9</v>
      </c>
      <c r="N1418" s="18">
        <f>IF($C1418&lt;&gt;"",0,IF($D1418&lt;&gt;"",$G1418*INDEX(Υλικά!$J$3:$J$130,$F1418,1)/INDEX(Υλικά!$E$3:$E$130,$F1418,1),0))</f>
        <v>0</v>
      </c>
      <c r="O1418" s="19">
        <f t="shared" si="23"/>
        <v>53</v>
      </c>
      <c r="P1418" s="3"/>
    </row>
    <row r="1419" spans="1:16" x14ac:dyDescent="0.35">
      <c r="A1419" s="15">
        <v>44321</v>
      </c>
      <c r="B1419" s="7">
        <v>0.83333333333333337</v>
      </c>
      <c r="C1419" s="3"/>
      <c r="D1419" s="3" t="s">
        <v>63</v>
      </c>
      <c r="E1419" s="3" t="str">
        <f>IF(C1419&lt;&gt;"",INDEX(ΣυνδΑθρ!$I$2:$I$96,MATCH(C1419,ΣυνδΑθρ!$A$2:$A$100,0),1),IF(D1419&lt;&gt;"",INDEX(Υλικά!$D$3:$D$140,MATCH(D1419,Υλικά!$B$3:$B$140,0),1),""))</f>
        <v>pc</v>
      </c>
      <c r="F1419" s="10">
        <f>IF(C1419&lt;&gt;"",MATCH($C1419,ΣυνδΑθρ!$A$2:$A$100,0),IF(D1419&lt;&gt;"",MATCH($D1419,Υλικά!$B$3:$B$130,0),0))</f>
        <v>23</v>
      </c>
      <c r="G1419" s="3">
        <v>1</v>
      </c>
      <c r="H1419" s="16">
        <f>IF($C1419&lt;&gt;"",$G1419*INDEX(ΣυνδΑθρ!$B$2:$B$96,$F1419,1)/INDEX(ΣυνδΑθρ!$J$2:$J$96,$F1419,1),IF($D1419&lt;&gt;"",$G1419*INDEX(Υλικά!$G$3:$G$130,$F1419,1)/INDEX(Υλικά!$E$3:$E$130,$F1419,1),0))</f>
        <v>47</v>
      </c>
      <c r="I1419" s="17">
        <f>IF($C1419&lt;&gt;"",$G1419*INDEX(ΣυνδΑθρ!$C$2:$C$100,$F1419,1)/INDEX(ΣυνδΑθρ!$J$2:$J$96,$F1419,1),IF($D1419&lt;&gt;"",$G1419*INDEX(Υλικά!$H$3:$H$130,$F1419,1)/INDEX(Υλικά!$E$3:$E$130,$F1419,1),0))</f>
        <v>0</v>
      </c>
      <c r="J1419" s="18">
        <f>IF($C1419&lt;&gt;"",$G1419*INDEX(ΣυνδΑθρ!$D$2:$D$96,$F1419,1)/INDEX(ΣυνδΑθρ!$J$2:$J$96,$F1419,1),IF($D1419&lt;&gt;"",$G1419*INDEX(Υλικά!$I$3:$I$130,$F1419,1)/INDEX(Υλικά!$E$3:$E$130,$F1419,1),0))</f>
        <v>1.2</v>
      </c>
      <c r="K1419" s="16">
        <f>$H1419*Ref!$B$2</f>
        <v>188</v>
      </c>
      <c r="L1419" s="17">
        <f>$I1419*Ref!$B$3</f>
        <v>0</v>
      </c>
      <c r="M1419" s="18">
        <f>$J1419*Ref!$B$4</f>
        <v>10.799999999999999</v>
      </c>
      <c r="N1419" s="18">
        <f>IF($C1419&lt;&gt;"",0,IF($D1419&lt;&gt;"",$G1419*INDEX(Υλικά!$J$3:$J$130,$F1419,1)/INDEX(Υλικά!$E$3:$E$130,$F1419,1),0))</f>
        <v>0</v>
      </c>
      <c r="O1419" s="19">
        <f t="shared" si="23"/>
        <v>198.8</v>
      </c>
      <c r="P1419" s="3"/>
    </row>
    <row r="1420" spans="1:16" x14ac:dyDescent="0.35">
      <c r="A1420" s="15">
        <v>44321</v>
      </c>
      <c r="B1420" s="7">
        <v>0.83333333333333337</v>
      </c>
      <c r="C1420" s="3" t="s">
        <v>166</v>
      </c>
      <c r="D1420" s="3"/>
      <c r="E1420" s="3" t="str">
        <f>IF(C1420&lt;&gt;"",INDEX(ΣυνδΑθρ!$I$2:$I$96,MATCH(C1420,ΣυνδΑθρ!$A$2:$A$100,0),1),IF(D1420&lt;&gt;"",INDEX(Υλικά!$D$3:$D$140,MATCH(D1420,Υλικά!$B$3:$B$140,0),1),""))</f>
        <v>gr</v>
      </c>
      <c r="F1420" s="10">
        <f>IF(C1420&lt;&gt;"",MATCH($C1420,ΣυνδΑθρ!$A$2:$A$100,0),IF(D1420&lt;&gt;"",MATCH($D1420,Υλικά!$B$3:$B$130,0),0))</f>
        <v>19</v>
      </c>
      <c r="G1420" s="3">
        <v>100</v>
      </c>
      <c r="H1420" s="16">
        <f>IF($C1420&lt;&gt;"",$G1420*INDEX(ΣυνδΑθρ!$B$2:$B$96,$F1420,1)/INDEX(ΣυνδΑθρ!$J$2:$J$96,$F1420,1),IF($D1420&lt;&gt;"",$G1420*INDEX(Υλικά!$G$3:$G$130,$F1420,1)/INDEX(Υλικά!$E$3:$E$130,$F1420,1),0))</f>
        <v>7.3071428571428569</v>
      </c>
      <c r="I1420" s="17">
        <f>IF($C1420&lt;&gt;"",$G1420*INDEX(ΣυνδΑθρ!$C$2:$C$100,$F1420,1)/INDEX(ΣυνδΑθρ!$J$2:$J$96,$F1420,1),IF($D1420&lt;&gt;"",$G1420*INDEX(Υλικά!$H$3:$H$130,$F1420,1)/INDEX(Υλικά!$E$3:$E$130,$F1420,1),0))</f>
        <v>46.499999999999993</v>
      </c>
      <c r="J1420" s="18">
        <f>IF($C1420&lt;&gt;"",$G1420*INDEX(ΣυνδΑθρ!$D$2:$D$96,$F1420,1)/INDEX(ΣυνδΑθρ!$J$2:$J$96,$F1420,1),IF($D1420&lt;&gt;"",$G1420*INDEX(Υλικά!$I$3:$I$130,$F1420,1)/INDEX(Υλικά!$E$3:$E$130,$F1420,1),0))</f>
        <v>0.83571428571428585</v>
      </c>
      <c r="K1420" s="16">
        <f>$H1420*Ref!$B$2</f>
        <v>29.228571428571428</v>
      </c>
      <c r="L1420" s="17">
        <f>$I1420*Ref!$B$3</f>
        <v>185.99999999999997</v>
      </c>
      <c r="M1420" s="18">
        <f>$J1420*Ref!$B$4</f>
        <v>7.5214285714285722</v>
      </c>
      <c r="N1420" s="18">
        <f>IF($C1420&lt;&gt;"",0,IF($D1420&lt;&gt;"",$G1420*INDEX(Υλικά!$J$3:$J$130,$F1420,1)/INDEX(Υλικά!$E$3:$E$130,$F1420,1),0))</f>
        <v>0</v>
      </c>
      <c r="O1420" s="19">
        <f t="shared" si="23"/>
        <v>222.74999999999997</v>
      </c>
      <c r="P1420" s="3"/>
    </row>
    <row r="1421" spans="1:16" x14ac:dyDescent="0.35">
      <c r="A1421" s="15">
        <v>44321</v>
      </c>
      <c r="B1421" s="7">
        <v>0.83333333333333337</v>
      </c>
      <c r="C1421" s="3"/>
      <c r="D1421" s="3" t="s">
        <v>42</v>
      </c>
      <c r="E1421" s="3" t="str">
        <f>IF(C1421&lt;&gt;"",INDEX(ΣυνδΑθρ!$I$2:$I$96,MATCH(C1421,ΣυνδΑθρ!$A$2:$A$100,0),1),IF(D1421&lt;&gt;"",INDEX(Υλικά!$D$3:$D$140,MATCH(D1421,Υλικά!$B$3:$B$140,0),1),""))</f>
        <v>gr</v>
      </c>
      <c r="F1421" s="10">
        <f>IF(C1421&lt;&gt;"",MATCH($C1421,ΣυνδΑθρ!$A$2:$A$100,0),IF(D1421&lt;&gt;"",MATCH($D1421,Υλικά!$B$3:$B$130,0),0))</f>
        <v>16</v>
      </c>
      <c r="G1421" s="3">
        <v>200</v>
      </c>
      <c r="H1421" s="16">
        <f>IF($C1421&lt;&gt;"",$G1421*INDEX(ΣυνδΑθρ!$B$2:$B$96,$F1421,1)/INDEX(ΣυνδΑθρ!$J$2:$J$96,$F1421,1),IF($D1421&lt;&gt;"",$G1421*INDEX(Υλικά!$G$3:$G$130,$F1421,1)/INDEX(Υλικά!$E$3:$E$130,$F1421,1),0))</f>
        <v>1.8</v>
      </c>
      <c r="I1421" s="17">
        <f>IF($C1421&lt;&gt;"",$G1421*INDEX(ΣυνδΑθρ!$C$2:$C$100,$F1421,1)/INDEX(ΣυνδΑθρ!$J$2:$J$96,$F1421,1),IF($D1421&lt;&gt;"",$G1421*INDEX(Υλικά!$H$3:$H$130,$F1421,1)/INDEX(Υλικά!$E$3:$E$130,$F1421,1),0))</f>
        <v>7.8</v>
      </c>
      <c r="J1421" s="18">
        <f>IF($C1421&lt;&gt;"",$G1421*INDEX(ΣυνδΑθρ!$D$2:$D$96,$F1421,1)/INDEX(ΣυνδΑθρ!$J$2:$J$96,$F1421,1),IF($D1421&lt;&gt;"",$G1421*INDEX(Υλικά!$I$3:$I$130,$F1421,1)/INDEX(Υλικά!$E$3:$E$130,$F1421,1),0))</f>
        <v>0.4</v>
      </c>
      <c r="K1421" s="16">
        <f>$H1421*Ref!$B$2</f>
        <v>7.2</v>
      </c>
      <c r="L1421" s="17">
        <f>$I1421*Ref!$B$3</f>
        <v>31.2</v>
      </c>
      <c r="M1421" s="18">
        <f>$J1421*Ref!$B$4</f>
        <v>3.6</v>
      </c>
      <c r="N1421" s="18">
        <f>IF($C1421&lt;&gt;"",0,IF($D1421&lt;&gt;"",$G1421*INDEX(Υλικά!$J$3:$J$130,$F1421,1)/INDEX(Υλικά!$E$3:$E$130,$F1421,1),0))</f>
        <v>0</v>
      </c>
      <c r="O1421" s="19">
        <f t="shared" si="23"/>
        <v>42</v>
      </c>
      <c r="P1421" s="3"/>
    </row>
    <row r="1422" spans="1:16" x14ac:dyDescent="0.35">
      <c r="A1422" s="15">
        <v>44321</v>
      </c>
      <c r="B1422" s="7">
        <v>0.99305555555555547</v>
      </c>
      <c r="C1422" s="3"/>
      <c r="D1422" s="3" t="s">
        <v>155</v>
      </c>
      <c r="E1422" s="3" t="str">
        <f>IF(C1422&lt;&gt;"",INDEX(ΣυνδΑθρ!$I$2:$I$96,MATCH(C1422,ΣυνδΑθρ!$A$2:$A$100,0),1),IF(D1422&lt;&gt;"",INDEX(Υλικά!$D$3:$D$140,MATCH(D1422,Υλικά!$B$3:$B$140,0),1),""))</f>
        <v>gr</v>
      </c>
      <c r="F1422" s="10">
        <f>IF(C1422&lt;&gt;"",MATCH($C1422,ΣυνδΑθρ!$A$2:$A$100,0),IF(D1422&lt;&gt;"",MATCH($D1422,Υλικά!$B$3:$B$130,0),0))</f>
        <v>63</v>
      </c>
      <c r="G1422" s="3">
        <v>110</v>
      </c>
      <c r="H1422" s="16">
        <f>IF($C1422&lt;&gt;"",$G1422*INDEX(ΣυνδΑθρ!$B$2:$B$96,$F1422,1)/INDEX(ΣυνδΑθρ!$J$2:$J$96,$F1422,1),IF($D1422&lt;&gt;"",$G1422*INDEX(Υλικά!$G$3:$G$130,$F1422,1)/INDEX(Υλικά!$E$3:$E$130,$F1422,1),0))</f>
        <v>1.2100000000000002</v>
      </c>
      <c r="I1422" s="17">
        <f>IF($C1422&lt;&gt;"",$G1422*INDEX(ΣυνδΑθρ!$C$2:$C$100,$F1422,1)/INDEX(ΣυνδΑθρ!$J$2:$J$96,$F1422,1),IF($D1422&lt;&gt;"",$G1422*INDEX(Υλικά!$H$3:$H$130,$F1422,1)/INDEX(Υλικά!$E$3:$E$130,$F1422,1),0))</f>
        <v>25.08</v>
      </c>
      <c r="J1422" s="18">
        <f>IF($C1422&lt;&gt;"",$G1422*INDEX(ΣυνδΑθρ!$D$2:$D$96,$F1422,1)/INDEX(ΣυνδΑθρ!$J$2:$J$96,$F1422,1),IF($D1422&lt;&gt;"",$G1422*INDEX(Υλικά!$I$3:$I$130,$F1422,1)/INDEX(Υλικά!$E$3:$E$130,$F1422,1),0))</f>
        <v>0.33</v>
      </c>
      <c r="K1422" s="16">
        <f>$H1422*Ref!$B$2</f>
        <v>4.8400000000000007</v>
      </c>
      <c r="L1422" s="17">
        <f>$I1422*Ref!$B$3</f>
        <v>100.32</v>
      </c>
      <c r="M1422" s="18">
        <f>$J1422*Ref!$B$4</f>
        <v>2.97</v>
      </c>
      <c r="N1422" s="18">
        <f>IF($C1422&lt;&gt;"",0,IF($D1422&lt;&gt;"",$G1422*INDEX(Υλικά!$J$3:$J$130,$F1422,1)/INDEX(Υλικά!$E$3:$E$130,$F1422,1),0))</f>
        <v>0</v>
      </c>
      <c r="O1422" s="19">
        <f t="shared" si="23"/>
        <v>108.13</v>
      </c>
      <c r="P1422" s="3"/>
    </row>
    <row r="1423" spans="1:16" x14ac:dyDescent="0.35">
      <c r="A1423" s="15">
        <v>44322</v>
      </c>
      <c r="B1423" s="7">
        <v>0.35416666666666669</v>
      </c>
      <c r="C1423" s="3" t="s">
        <v>166</v>
      </c>
      <c r="D1423" s="3"/>
      <c r="E1423" s="3" t="str">
        <f>IF(C1423&lt;&gt;"",INDEX(ΣυνδΑθρ!$I$2:$I$96,MATCH(C1423,ΣυνδΑθρ!$A$2:$A$100,0),1),IF(D1423&lt;&gt;"",INDEX(Υλικά!$D$3:$D$140,MATCH(D1423,Υλικά!$B$3:$B$140,0),1),""))</f>
        <v>gr</v>
      </c>
      <c r="F1423" s="10">
        <f>IF(C1423&lt;&gt;"",MATCH($C1423,ΣυνδΑθρ!$A$2:$A$100,0),IF(D1423&lt;&gt;"",MATCH($D1423,Υλικά!$B$3:$B$130,0),0))</f>
        <v>19</v>
      </c>
      <c r="G1423" s="3">
        <v>90</v>
      </c>
      <c r="H1423" s="16">
        <f>IF($C1423&lt;&gt;"",$G1423*INDEX(ΣυνδΑθρ!$B$2:$B$96,$F1423,1)/INDEX(ΣυνδΑθρ!$J$2:$J$96,$F1423,1),IF($D1423&lt;&gt;"",$G1423*INDEX(Υλικά!$G$3:$G$130,$F1423,1)/INDEX(Υλικά!$E$3:$E$130,$F1423,1),0))</f>
        <v>6.5764285714285711</v>
      </c>
      <c r="I1423" s="17">
        <f>IF($C1423&lt;&gt;"",$G1423*INDEX(ΣυνδΑθρ!$C$2:$C$100,$F1423,1)/INDEX(ΣυνδΑθρ!$J$2:$J$96,$F1423,1),IF($D1423&lt;&gt;"",$G1423*INDEX(Υλικά!$H$3:$H$130,$F1423,1)/INDEX(Υλικά!$E$3:$E$130,$F1423,1),0))</f>
        <v>41.849999999999994</v>
      </c>
      <c r="J1423" s="18">
        <f>IF($C1423&lt;&gt;"",$G1423*INDEX(ΣυνδΑθρ!$D$2:$D$96,$F1423,1)/INDEX(ΣυνδΑθρ!$J$2:$J$96,$F1423,1),IF($D1423&lt;&gt;"",$G1423*INDEX(Υλικά!$I$3:$I$130,$F1423,1)/INDEX(Υλικά!$E$3:$E$130,$F1423,1),0))</f>
        <v>0.75214285714285722</v>
      </c>
      <c r="K1423" s="16">
        <f>$H1423*Ref!$B$2</f>
        <v>26.305714285714284</v>
      </c>
      <c r="L1423" s="17">
        <f>$I1423*Ref!$B$3</f>
        <v>167.39999999999998</v>
      </c>
      <c r="M1423" s="18">
        <f>$J1423*Ref!$B$4</f>
        <v>6.769285714285715</v>
      </c>
      <c r="N1423" s="18">
        <f>IF($C1423&lt;&gt;"",0,IF($D1423&lt;&gt;"",$G1423*INDEX(Υλικά!$J$3:$J$130,$F1423,1)/INDEX(Υλικά!$E$3:$E$130,$F1423,1),0))</f>
        <v>0</v>
      </c>
      <c r="O1423" s="19">
        <f t="shared" si="23"/>
        <v>200.47499999999997</v>
      </c>
      <c r="P1423" s="3"/>
    </row>
    <row r="1424" spans="1:16" x14ac:dyDescent="0.35">
      <c r="A1424" s="15">
        <v>44322</v>
      </c>
      <c r="B1424" s="7">
        <v>0.35416666666666669</v>
      </c>
      <c r="C1424" s="3"/>
      <c r="D1424" s="3" t="s">
        <v>58</v>
      </c>
      <c r="E1424" s="3" t="str">
        <f>IF(C1424&lt;&gt;"",INDEX(ΣυνδΑθρ!$I$2:$I$96,MATCH(C1424,ΣυνδΑθρ!$A$2:$A$100,0),1),IF(D1424&lt;&gt;"",INDEX(Υλικά!$D$3:$D$140,MATCH(D1424,Υλικά!$B$3:$B$140,0),1),""))</f>
        <v>gr</v>
      </c>
      <c r="F1424" s="10">
        <f>IF(C1424&lt;&gt;"",MATCH($C1424,ΣυνδΑθρ!$A$2:$A$100,0),IF(D1424&lt;&gt;"",MATCH($D1424,Υλικά!$B$3:$B$130,0),0))</f>
        <v>12</v>
      </c>
      <c r="G1424" s="3">
        <v>200</v>
      </c>
      <c r="H1424" s="16">
        <f>IF($C1424&lt;&gt;"",$G1424*INDEX(ΣυνδΑθρ!$B$2:$B$96,$F1424,1)/INDEX(ΣυνδΑθρ!$J$2:$J$96,$F1424,1),IF($D1424&lt;&gt;"",$G1424*INDEX(Υλικά!$G$3:$G$130,$F1424,1)/INDEX(Υλικά!$E$3:$E$130,$F1424,1),0))</f>
        <v>6.6</v>
      </c>
      <c r="I1424" s="17">
        <f>IF($C1424&lt;&gt;"",$G1424*INDEX(ΣυνδΑθρ!$C$2:$C$100,$F1424,1)/INDEX(ΣυνδΑθρ!$J$2:$J$96,$F1424,1),IF($D1424&lt;&gt;"",$G1424*INDEX(Υλικά!$H$3:$H$130,$F1424,1)/INDEX(Υλικά!$E$3:$E$130,$F1424,1),0))</f>
        <v>9.4</v>
      </c>
      <c r="J1424" s="18">
        <f>IF($C1424&lt;&gt;"",$G1424*INDEX(ΣυνδΑθρ!$D$2:$D$96,$F1424,1)/INDEX(ΣυνδΑθρ!$J$2:$J$96,$F1424,1),IF($D1424&lt;&gt;"",$G1424*INDEX(Υλικά!$I$3:$I$130,$F1424,1)/INDEX(Υλικά!$E$3:$E$130,$F1424,1),0))</f>
        <v>3</v>
      </c>
      <c r="K1424" s="16">
        <f>$H1424*Ref!$B$2</f>
        <v>26.4</v>
      </c>
      <c r="L1424" s="17">
        <f>$I1424*Ref!$B$3</f>
        <v>37.6</v>
      </c>
      <c r="M1424" s="18">
        <f>$J1424*Ref!$B$4</f>
        <v>27</v>
      </c>
      <c r="N1424" s="18">
        <f>IF($C1424&lt;&gt;"",0,IF($D1424&lt;&gt;"",$G1424*INDEX(Υλικά!$J$3:$J$130,$F1424,1)/INDEX(Υλικά!$E$3:$E$130,$F1424,1),0))</f>
        <v>0</v>
      </c>
      <c r="O1424" s="19">
        <f t="shared" si="23"/>
        <v>91</v>
      </c>
      <c r="P1424" s="3"/>
    </row>
    <row r="1425" spans="1:16" x14ac:dyDescent="0.35">
      <c r="A1425" s="15">
        <v>44322</v>
      </c>
      <c r="B1425" s="7">
        <v>0.35416666666666669</v>
      </c>
      <c r="C1425" s="3"/>
      <c r="D1425" s="3" t="s">
        <v>229</v>
      </c>
      <c r="E1425" s="3" t="str">
        <f>IF(C1425&lt;&gt;"",INDEX(ΣυνδΑθρ!$I$2:$I$96,MATCH(C1425,ΣυνδΑθρ!$A$2:$A$100,0),1),IF(D1425&lt;&gt;"",INDEX(Υλικά!$D$3:$D$140,MATCH(D1425,Υλικά!$B$3:$B$140,0),1),""))</f>
        <v>gr</v>
      </c>
      <c r="F1425" s="10">
        <f>IF(C1425&lt;&gt;"",MATCH($C1425,ΣυνδΑθρ!$A$2:$A$100,0),IF(D1425&lt;&gt;"",MATCH($D1425,Υλικά!$B$3:$B$130,0),0))</f>
        <v>104</v>
      </c>
      <c r="G1425" s="3">
        <v>80</v>
      </c>
      <c r="H1425" s="16">
        <f>IF($C1425&lt;&gt;"",$G1425*INDEX(ΣυνδΑθρ!$B$2:$B$96,$F1425,1)/INDEX(ΣυνδΑθρ!$J$2:$J$96,$F1425,1),IF($D1425&lt;&gt;"",$G1425*INDEX(Υλικά!$G$3:$G$130,$F1425,1)/INDEX(Υλικά!$E$3:$E$130,$F1425,1),0))</f>
        <v>16.8</v>
      </c>
      <c r="I1425" s="17">
        <f>IF($C1425&lt;&gt;"",$G1425*INDEX(ΣυνδΑθρ!$C$2:$C$100,$F1425,1)/INDEX(ΣυνδΑθρ!$J$2:$J$96,$F1425,1),IF($D1425&lt;&gt;"",$G1425*INDEX(Υλικά!$H$3:$H$130,$F1425,1)/INDEX(Υλικά!$E$3:$E$130,$F1425,1),0))</f>
        <v>0.8</v>
      </c>
      <c r="J1425" s="18">
        <f>IF($C1425&lt;&gt;"",$G1425*INDEX(ΣυνδΑθρ!$D$2:$D$96,$F1425,1)/INDEX(ΣυνδΑθρ!$J$2:$J$96,$F1425,1),IF($D1425&lt;&gt;"",$G1425*INDEX(Υλικά!$I$3:$I$130,$F1425,1)/INDEX(Υλικά!$E$3:$E$130,$F1425,1),0))</f>
        <v>1.6</v>
      </c>
      <c r="K1425" s="16">
        <f>$H1425*Ref!$B$2</f>
        <v>67.2</v>
      </c>
      <c r="L1425" s="17">
        <f>$I1425*Ref!$B$3</f>
        <v>3.2</v>
      </c>
      <c r="M1425" s="18">
        <f>$J1425*Ref!$B$4</f>
        <v>14.4</v>
      </c>
      <c r="N1425" s="18">
        <f>IF($C1425&lt;&gt;"",0,IF($D1425&lt;&gt;"",$G1425*INDEX(Υλικά!$J$3:$J$130,$F1425,1)/INDEX(Υλικά!$E$3:$E$130,$F1425,1),0))</f>
        <v>0</v>
      </c>
      <c r="O1425" s="19">
        <f t="shared" si="23"/>
        <v>84.800000000000011</v>
      </c>
      <c r="P1425" s="3"/>
    </row>
    <row r="1426" spans="1:16" x14ac:dyDescent="0.35">
      <c r="A1426" s="15">
        <v>44322</v>
      </c>
      <c r="B1426" s="7">
        <v>0.5625</v>
      </c>
      <c r="C1426" s="3" t="s">
        <v>268</v>
      </c>
      <c r="D1426" s="3"/>
      <c r="E1426" s="3" t="str">
        <f>IF(C1426&lt;&gt;"",INDEX(ΣυνδΑθρ!$I$2:$I$96,MATCH(C1426,ΣυνδΑθρ!$A$2:$A$100,0),1),IF(D1426&lt;&gt;"",INDEX(Υλικά!$D$3:$D$140,MATCH(D1426,Υλικά!$B$3:$B$140,0),1),""))</f>
        <v>pc</v>
      </c>
      <c r="F1426" s="10">
        <f>IF(C1426&lt;&gt;"",MATCH($C1426,ΣυνδΑθρ!$A$2:$A$100,0),IF(D1426&lt;&gt;"",MATCH($D1426,Υλικά!$B$3:$B$130,0),0))</f>
        <v>52</v>
      </c>
      <c r="G1426" s="3">
        <v>1</v>
      </c>
      <c r="H1426" s="16">
        <f>IF($C1426&lt;&gt;"",$G1426*INDEX(ΣυνδΑθρ!$B$2:$B$96,$F1426,1)/INDEX(ΣυνδΑθρ!$J$2:$J$96,$F1426,1),IF($D1426&lt;&gt;"",$G1426*INDEX(Υλικά!$G$3:$G$130,$F1426,1)/INDEX(Υλικά!$E$3:$E$130,$F1426,1),0))</f>
        <v>6.88</v>
      </c>
      <c r="I1426" s="17">
        <f>IF($C1426&lt;&gt;"",$G1426*INDEX(ΣυνδΑθρ!$C$2:$C$100,$F1426,1)/INDEX(ΣυνδΑθρ!$J$2:$J$96,$F1426,1),IF($D1426&lt;&gt;"",$G1426*INDEX(Υλικά!$H$3:$H$130,$F1426,1)/INDEX(Υλικά!$E$3:$E$130,$F1426,1),0))</f>
        <v>9.1440000000000001</v>
      </c>
      <c r="J1426" s="18">
        <f>IF($C1426&lt;&gt;"",$G1426*INDEX(ΣυνδΑθρ!$D$2:$D$96,$F1426,1)/INDEX(ΣυνδΑθρ!$J$2:$J$96,$F1426,1),IF($D1426&lt;&gt;"",$G1426*INDEX(Υλικά!$I$3:$I$130,$F1426,1)/INDEX(Υλικά!$E$3:$E$130,$F1426,1),0))</f>
        <v>17.928000000000001</v>
      </c>
      <c r="K1426" s="16">
        <f>$H1426*Ref!$B$2</f>
        <v>27.52</v>
      </c>
      <c r="L1426" s="17">
        <f>$I1426*Ref!$B$3</f>
        <v>36.576000000000001</v>
      </c>
      <c r="M1426" s="18">
        <f>$J1426*Ref!$B$4</f>
        <v>161.352</v>
      </c>
      <c r="N1426" s="18">
        <f>IF($C1426&lt;&gt;"",0,IF($D1426&lt;&gt;"",$G1426*INDEX(Υλικά!$J$3:$J$130,$F1426,1)/INDEX(Υλικά!$E$3:$E$130,$F1426,1),0))</f>
        <v>0</v>
      </c>
      <c r="O1426" s="19">
        <f t="shared" si="23"/>
        <v>225.44800000000001</v>
      </c>
      <c r="P1426" s="3"/>
    </row>
    <row r="1427" spans="1:16" x14ac:dyDescent="0.35">
      <c r="A1427" s="15">
        <v>44322</v>
      </c>
      <c r="B1427" s="7">
        <v>0.5625</v>
      </c>
      <c r="C1427" s="3"/>
      <c r="D1427" s="3" t="s">
        <v>220</v>
      </c>
      <c r="E1427" s="3" t="str">
        <f>IF(C1427&lt;&gt;"",INDEX(ΣυνδΑθρ!$I$2:$I$96,MATCH(C1427,ΣυνδΑθρ!$A$2:$A$100,0),1),IF(D1427&lt;&gt;"",INDEX(Υλικά!$D$3:$D$140,MATCH(D1427,Υλικά!$B$3:$B$140,0),1),""))</f>
        <v>gr</v>
      </c>
      <c r="F1427" s="10">
        <f>IF(C1427&lt;&gt;"",MATCH($C1427,ΣυνδΑθρ!$A$2:$A$100,0),IF(D1427&lt;&gt;"",MATCH($D1427,Υλικά!$B$3:$B$130,0),0))</f>
        <v>98</v>
      </c>
      <c r="G1427" s="3">
        <v>130</v>
      </c>
      <c r="H1427" s="16">
        <f>IF($C1427&lt;&gt;"",$G1427*INDEX(ΣυνδΑθρ!$B$2:$B$96,$F1427,1)/INDEX(ΣυνδΑθρ!$J$2:$J$96,$F1427,1),IF($D1427&lt;&gt;"",$G1427*INDEX(Υλικά!$G$3:$G$130,$F1427,1)/INDEX(Υλικά!$E$3:$E$130,$F1427,1),0))</f>
        <v>14.3</v>
      </c>
      <c r="I1427" s="17">
        <f>IF($C1427&lt;&gt;"",$G1427*INDEX(ΣυνδΑθρ!$C$2:$C$100,$F1427,1)/INDEX(ΣυνδΑθρ!$J$2:$J$96,$F1427,1),IF($D1427&lt;&gt;"",$G1427*INDEX(Υλικά!$H$3:$H$130,$F1427,1)/INDEX(Υλικά!$E$3:$E$130,$F1427,1),0))</f>
        <v>5.2</v>
      </c>
      <c r="J1427" s="18">
        <f>IF($C1427&lt;&gt;"",$G1427*INDEX(ΣυνδΑθρ!$D$2:$D$96,$F1427,1)/INDEX(ΣυνδΑθρ!$J$2:$J$96,$F1427,1),IF($D1427&lt;&gt;"",$G1427*INDEX(Υλικά!$I$3:$I$130,$F1427,1)/INDEX(Υλικά!$E$3:$E$130,$F1427,1),0))</f>
        <v>5.2</v>
      </c>
      <c r="K1427" s="16">
        <f>$H1427*Ref!$B$2</f>
        <v>57.2</v>
      </c>
      <c r="L1427" s="17">
        <f>$I1427*Ref!$B$3</f>
        <v>20.8</v>
      </c>
      <c r="M1427" s="18">
        <f>$J1427*Ref!$B$4</f>
        <v>46.800000000000004</v>
      </c>
      <c r="N1427" s="18">
        <f>IF($C1427&lt;&gt;"",0,IF($D1427&lt;&gt;"",$G1427*INDEX(Υλικά!$J$3:$J$130,$F1427,1)/INDEX(Υλικά!$E$3:$E$130,$F1427,1),0))</f>
        <v>0</v>
      </c>
      <c r="O1427" s="19">
        <f t="shared" si="23"/>
        <v>124.80000000000001</v>
      </c>
      <c r="P1427" s="3"/>
    </row>
    <row r="1428" spans="1:16" x14ac:dyDescent="0.35">
      <c r="A1428" s="15">
        <v>44322</v>
      </c>
      <c r="B1428" s="7">
        <v>0.5625</v>
      </c>
      <c r="C1428" s="3" t="s">
        <v>183</v>
      </c>
      <c r="D1428" s="3"/>
      <c r="E1428" s="3" t="str">
        <f>IF(C1428&lt;&gt;"",INDEX(ΣυνδΑθρ!$I$2:$I$96,MATCH(C1428,ΣυνδΑθρ!$A$2:$A$100,0),1),IF(D1428&lt;&gt;"",INDEX(Υλικά!$D$3:$D$140,MATCH(D1428,Υλικά!$B$3:$B$140,0),1),""))</f>
        <v>gr</v>
      </c>
      <c r="F1428" s="10">
        <f>IF(C1428&lt;&gt;"",MATCH($C1428,ΣυνδΑθρ!$A$2:$A$100,0),IF(D1428&lt;&gt;"",MATCH($D1428,Υλικά!$B$3:$B$130,0),0))</f>
        <v>24</v>
      </c>
      <c r="G1428" s="3">
        <v>80</v>
      </c>
      <c r="H1428" s="16">
        <f>IF($C1428&lt;&gt;"",$G1428*INDEX(ΣυνδΑθρ!$B$2:$B$96,$F1428,1)/INDEX(ΣυνδΑθρ!$J$2:$J$96,$F1428,1),IF($D1428&lt;&gt;"",$G1428*INDEX(Υλικά!$G$3:$G$130,$F1428,1)/INDEX(Υλικά!$E$3:$E$130,$F1428,1),0))</f>
        <v>6.9634782608695653</v>
      </c>
      <c r="I1428" s="17">
        <f>IF($C1428&lt;&gt;"",$G1428*INDEX(ΣυνδΑθρ!$C$2:$C$100,$F1428,1)/INDEX(ΣυνδΑθρ!$J$2:$J$96,$F1428,1),IF($D1428&lt;&gt;"",$G1428*INDEX(Υλικά!$H$3:$H$130,$F1428,1)/INDEX(Υλικά!$E$3:$E$130,$F1428,1),0))</f>
        <v>9.3655652173913033</v>
      </c>
      <c r="J1428" s="18">
        <f>IF($C1428&lt;&gt;"",$G1428*INDEX(ΣυνδΑθρ!$D$2:$D$96,$F1428,1)/INDEX(ΣυνδΑθρ!$J$2:$J$96,$F1428,1),IF($D1428&lt;&gt;"",$G1428*INDEX(Υλικά!$I$3:$I$130,$F1428,1)/INDEX(Υλικά!$E$3:$E$130,$F1428,1),0))</f>
        <v>13.624347826086957</v>
      </c>
      <c r="K1428" s="16">
        <f>$H1428*Ref!$B$2</f>
        <v>27.853913043478261</v>
      </c>
      <c r="L1428" s="17">
        <f>$I1428*Ref!$B$3</f>
        <v>37.462260869565213</v>
      </c>
      <c r="M1428" s="18">
        <f>$J1428*Ref!$B$4</f>
        <v>122.61913043478262</v>
      </c>
      <c r="N1428" s="18">
        <f>IF($C1428&lt;&gt;"",0,IF($D1428&lt;&gt;"",$G1428*INDEX(Υλικά!$J$3:$J$130,$F1428,1)/INDEX(Υλικά!$E$3:$E$130,$F1428,1),0))</f>
        <v>0</v>
      </c>
      <c r="O1428" s="19">
        <f t="shared" si="23"/>
        <v>187.9353043478261</v>
      </c>
      <c r="P1428" s="3"/>
    </row>
    <row r="1429" spans="1:16" x14ac:dyDescent="0.35">
      <c r="A1429" s="15">
        <v>44322</v>
      </c>
      <c r="B1429" s="7">
        <v>0.86458333333333337</v>
      </c>
      <c r="C1429" s="3" t="s">
        <v>166</v>
      </c>
      <c r="D1429" s="3"/>
      <c r="E1429" s="3" t="str">
        <f>IF(C1429&lt;&gt;"",INDEX(ΣυνδΑθρ!$I$2:$I$96,MATCH(C1429,ΣυνδΑθρ!$A$2:$A$100,0),1),IF(D1429&lt;&gt;"",INDEX(Υλικά!$D$3:$D$140,MATCH(D1429,Υλικά!$B$3:$B$140,0),1),""))</f>
        <v>gr</v>
      </c>
      <c r="F1429" s="10">
        <f>IF(C1429&lt;&gt;"",MATCH($C1429,ΣυνδΑθρ!$A$2:$A$100,0),IF(D1429&lt;&gt;"",MATCH($D1429,Υλικά!$B$3:$B$130,0),0))</f>
        <v>19</v>
      </c>
      <c r="G1429" s="3">
        <v>100</v>
      </c>
      <c r="H1429" s="16">
        <f>IF($C1429&lt;&gt;"",$G1429*INDEX(ΣυνδΑθρ!$B$2:$B$96,$F1429,1)/INDEX(ΣυνδΑθρ!$J$2:$J$96,$F1429,1),IF($D1429&lt;&gt;"",$G1429*INDEX(Υλικά!$G$3:$G$130,$F1429,1)/INDEX(Υλικά!$E$3:$E$130,$F1429,1),0))</f>
        <v>7.3071428571428569</v>
      </c>
      <c r="I1429" s="17">
        <f>IF($C1429&lt;&gt;"",$G1429*INDEX(ΣυνδΑθρ!$C$2:$C$100,$F1429,1)/INDEX(ΣυνδΑθρ!$J$2:$J$96,$F1429,1),IF($D1429&lt;&gt;"",$G1429*INDEX(Υλικά!$H$3:$H$130,$F1429,1)/INDEX(Υλικά!$E$3:$E$130,$F1429,1),0))</f>
        <v>46.499999999999993</v>
      </c>
      <c r="J1429" s="18">
        <f>IF($C1429&lt;&gt;"",$G1429*INDEX(ΣυνδΑθρ!$D$2:$D$96,$F1429,1)/INDEX(ΣυνδΑθρ!$J$2:$J$96,$F1429,1),IF($D1429&lt;&gt;"",$G1429*INDEX(Υλικά!$I$3:$I$130,$F1429,1)/INDEX(Υλικά!$E$3:$E$130,$F1429,1),0))</f>
        <v>0.83571428571428585</v>
      </c>
      <c r="K1429" s="16">
        <f>$H1429*Ref!$B$2</f>
        <v>29.228571428571428</v>
      </c>
      <c r="L1429" s="17">
        <f>$I1429*Ref!$B$3</f>
        <v>185.99999999999997</v>
      </c>
      <c r="M1429" s="18">
        <f>$J1429*Ref!$B$4</f>
        <v>7.5214285714285722</v>
      </c>
      <c r="N1429" s="18">
        <f>IF($C1429&lt;&gt;"",0,IF($D1429&lt;&gt;"",$G1429*INDEX(Υλικά!$J$3:$J$130,$F1429,1)/INDEX(Υλικά!$E$3:$E$130,$F1429,1),0))</f>
        <v>0</v>
      </c>
      <c r="O1429" s="19">
        <f t="shared" si="23"/>
        <v>222.74999999999997</v>
      </c>
      <c r="P1429" s="3"/>
    </row>
    <row r="1430" spans="1:16" x14ac:dyDescent="0.35">
      <c r="A1430" s="15">
        <v>44322</v>
      </c>
      <c r="B1430" s="7">
        <v>0.86458333333333337</v>
      </c>
      <c r="C1430" s="3"/>
      <c r="D1430" s="3" t="s">
        <v>63</v>
      </c>
      <c r="E1430" s="3" t="str">
        <f>IF(C1430&lt;&gt;"",INDEX(ΣυνδΑθρ!$I$2:$I$96,MATCH(C1430,ΣυνδΑθρ!$A$2:$A$100,0),1),IF(D1430&lt;&gt;"",INDEX(Υλικά!$D$3:$D$140,MATCH(D1430,Υλικά!$B$3:$B$140,0),1),""))</f>
        <v>pc</v>
      </c>
      <c r="F1430" s="10">
        <f>IF(C1430&lt;&gt;"",MATCH($C1430,ΣυνδΑθρ!$A$2:$A$100,0),IF(D1430&lt;&gt;"",MATCH($D1430,Υλικά!$B$3:$B$130,0),0))</f>
        <v>23</v>
      </c>
      <c r="G1430" s="3">
        <v>1</v>
      </c>
      <c r="H1430" s="16">
        <f>IF($C1430&lt;&gt;"",$G1430*INDEX(ΣυνδΑθρ!$B$2:$B$96,$F1430,1)/INDEX(ΣυνδΑθρ!$J$2:$J$96,$F1430,1),IF($D1430&lt;&gt;"",$G1430*INDEX(Υλικά!$G$3:$G$130,$F1430,1)/INDEX(Υλικά!$E$3:$E$130,$F1430,1),0))</f>
        <v>47</v>
      </c>
      <c r="I1430" s="17">
        <f>IF($C1430&lt;&gt;"",$G1430*INDEX(ΣυνδΑθρ!$C$2:$C$100,$F1430,1)/INDEX(ΣυνδΑθρ!$J$2:$J$96,$F1430,1),IF($D1430&lt;&gt;"",$G1430*INDEX(Υλικά!$H$3:$H$130,$F1430,1)/INDEX(Υλικά!$E$3:$E$130,$F1430,1),0))</f>
        <v>0</v>
      </c>
      <c r="J1430" s="18">
        <f>IF($C1430&lt;&gt;"",$G1430*INDEX(ΣυνδΑθρ!$D$2:$D$96,$F1430,1)/INDEX(ΣυνδΑθρ!$J$2:$J$96,$F1430,1),IF($D1430&lt;&gt;"",$G1430*INDEX(Υλικά!$I$3:$I$130,$F1430,1)/INDEX(Υλικά!$E$3:$E$130,$F1430,1),0))</f>
        <v>1.2</v>
      </c>
      <c r="K1430" s="16">
        <f>$H1430*Ref!$B$2</f>
        <v>188</v>
      </c>
      <c r="L1430" s="17">
        <f>$I1430*Ref!$B$3</f>
        <v>0</v>
      </c>
      <c r="M1430" s="18">
        <f>$J1430*Ref!$B$4</f>
        <v>10.799999999999999</v>
      </c>
      <c r="N1430" s="18">
        <f>IF($C1430&lt;&gt;"",0,IF($D1430&lt;&gt;"",$G1430*INDEX(Υλικά!$J$3:$J$130,$F1430,1)/INDEX(Υλικά!$E$3:$E$130,$F1430,1),0))</f>
        <v>0</v>
      </c>
      <c r="O1430" s="19">
        <f t="shared" si="23"/>
        <v>198.8</v>
      </c>
      <c r="P1430" s="3"/>
    </row>
    <row r="1431" spans="1:16" x14ac:dyDescent="0.35">
      <c r="A1431" s="15">
        <v>44322</v>
      </c>
      <c r="B1431" s="7">
        <v>0.86458333333333337</v>
      </c>
      <c r="C1431" s="3"/>
      <c r="D1431" s="3" t="s">
        <v>42</v>
      </c>
      <c r="E1431" s="3" t="str">
        <f>IF(C1431&lt;&gt;"",INDEX(ΣυνδΑθρ!$I$2:$I$96,MATCH(C1431,ΣυνδΑθρ!$A$2:$A$100,0),1),IF(D1431&lt;&gt;"",INDEX(Υλικά!$D$3:$D$140,MATCH(D1431,Υλικά!$B$3:$B$140,0),1),""))</f>
        <v>gr</v>
      </c>
      <c r="F1431" s="10">
        <f>IF(C1431&lt;&gt;"",MATCH($C1431,ΣυνδΑθρ!$A$2:$A$100,0),IF(D1431&lt;&gt;"",MATCH($D1431,Υλικά!$B$3:$B$130,0),0))</f>
        <v>16</v>
      </c>
      <c r="G1431" s="3">
        <v>200</v>
      </c>
      <c r="H1431" s="16">
        <f>IF($C1431&lt;&gt;"",$G1431*INDEX(ΣυνδΑθρ!$B$2:$B$96,$F1431,1)/INDEX(ΣυνδΑθρ!$J$2:$J$96,$F1431,1),IF($D1431&lt;&gt;"",$G1431*INDEX(Υλικά!$G$3:$G$130,$F1431,1)/INDEX(Υλικά!$E$3:$E$130,$F1431,1),0))</f>
        <v>1.8</v>
      </c>
      <c r="I1431" s="17">
        <f>IF($C1431&lt;&gt;"",$G1431*INDEX(ΣυνδΑθρ!$C$2:$C$100,$F1431,1)/INDEX(ΣυνδΑθρ!$J$2:$J$96,$F1431,1),IF($D1431&lt;&gt;"",$G1431*INDEX(Υλικά!$H$3:$H$130,$F1431,1)/INDEX(Υλικά!$E$3:$E$130,$F1431,1),0))</f>
        <v>7.8</v>
      </c>
      <c r="J1431" s="18">
        <f>IF($C1431&lt;&gt;"",$G1431*INDEX(ΣυνδΑθρ!$D$2:$D$96,$F1431,1)/INDEX(ΣυνδΑθρ!$J$2:$J$96,$F1431,1),IF($D1431&lt;&gt;"",$G1431*INDEX(Υλικά!$I$3:$I$130,$F1431,1)/INDEX(Υλικά!$E$3:$E$130,$F1431,1),0))</f>
        <v>0.4</v>
      </c>
      <c r="K1431" s="16">
        <f>$H1431*Ref!$B$2</f>
        <v>7.2</v>
      </c>
      <c r="L1431" s="17">
        <f>$I1431*Ref!$B$3</f>
        <v>31.2</v>
      </c>
      <c r="M1431" s="18">
        <f>$J1431*Ref!$B$4</f>
        <v>3.6</v>
      </c>
      <c r="N1431" s="18">
        <f>IF($C1431&lt;&gt;"",0,IF($D1431&lt;&gt;"",$G1431*INDEX(Υλικά!$J$3:$J$130,$F1431,1)/INDEX(Υλικά!$E$3:$E$130,$F1431,1),0))</f>
        <v>0</v>
      </c>
      <c r="O1431" s="19">
        <f t="shared" si="23"/>
        <v>42</v>
      </c>
      <c r="P1431" s="3"/>
    </row>
    <row r="1432" spans="1:16" x14ac:dyDescent="0.35">
      <c r="A1432" s="15">
        <v>44323</v>
      </c>
      <c r="B1432" s="7">
        <v>0.33333333333333331</v>
      </c>
      <c r="C1432" s="3"/>
      <c r="D1432" s="3" t="s">
        <v>58</v>
      </c>
      <c r="E1432" s="3" t="str">
        <f>IF(C1432&lt;&gt;"",INDEX(ΣυνδΑθρ!$I$2:$I$96,MATCH(C1432,ΣυνδΑθρ!$A$2:$A$100,0),1),IF(D1432&lt;&gt;"",INDEX(Υλικά!$D$3:$D$140,MATCH(D1432,Υλικά!$B$3:$B$140,0),1),""))</f>
        <v>gr</v>
      </c>
      <c r="F1432" s="10">
        <f>IF(C1432&lt;&gt;"",MATCH($C1432,ΣυνδΑθρ!$A$2:$A$100,0),IF(D1432&lt;&gt;"",MATCH($D1432,Υλικά!$B$3:$B$130,0),0))</f>
        <v>12</v>
      </c>
      <c r="G1432" s="3">
        <v>200</v>
      </c>
      <c r="H1432" s="16">
        <f>IF($C1432&lt;&gt;"",$G1432*INDEX(ΣυνδΑθρ!$B$2:$B$96,$F1432,1)/INDEX(ΣυνδΑθρ!$J$2:$J$96,$F1432,1),IF($D1432&lt;&gt;"",$G1432*INDEX(Υλικά!$G$3:$G$130,$F1432,1)/INDEX(Υλικά!$E$3:$E$130,$F1432,1),0))</f>
        <v>6.6</v>
      </c>
      <c r="I1432" s="17">
        <f>IF($C1432&lt;&gt;"",$G1432*INDEX(ΣυνδΑθρ!$C$2:$C$100,$F1432,1)/INDEX(ΣυνδΑθρ!$J$2:$J$96,$F1432,1),IF($D1432&lt;&gt;"",$G1432*INDEX(Υλικά!$H$3:$H$130,$F1432,1)/INDEX(Υλικά!$E$3:$E$130,$F1432,1),0))</f>
        <v>9.4</v>
      </c>
      <c r="J1432" s="18">
        <f>IF($C1432&lt;&gt;"",$G1432*INDEX(ΣυνδΑθρ!$D$2:$D$96,$F1432,1)/INDEX(ΣυνδΑθρ!$J$2:$J$96,$F1432,1),IF($D1432&lt;&gt;"",$G1432*INDEX(Υλικά!$I$3:$I$130,$F1432,1)/INDEX(Υλικά!$E$3:$E$130,$F1432,1),0))</f>
        <v>3</v>
      </c>
      <c r="K1432" s="16">
        <f>$H1432*Ref!$B$2</f>
        <v>26.4</v>
      </c>
      <c r="L1432" s="17">
        <f>$I1432*Ref!$B$3</f>
        <v>37.6</v>
      </c>
      <c r="M1432" s="18">
        <f>$J1432*Ref!$B$4</f>
        <v>27</v>
      </c>
      <c r="N1432" s="18">
        <f>IF($C1432&lt;&gt;"",0,IF($D1432&lt;&gt;"",$G1432*INDEX(Υλικά!$J$3:$J$130,$F1432,1)/INDEX(Υλικά!$E$3:$E$130,$F1432,1),0))</f>
        <v>0</v>
      </c>
      <c r="O1432" s="19">
        <f t="shared" si="23"/>
        <v>91</v>
      </c>
      <c r="P1432" s="3"/>
    </row>
    <row r="1433" spans="1:16" x14ac:dyDescent="0.35">
      <c r="A1433" s="15">
        <v>44323</v>
      </c>
      <c r="B1433" s="7">
        <v>0.33333333333333331</v>
      </c>
      <c r="C1433" s="3"/>
      <c r="D1433" s="3" t="s">
        <v>229</v>
      </c>
      <c r="E1433" s="3" t="str">
        <f>IF(C1433&lt;&gt;"",INDEX(ΣυνδΑθρ!$I$2:$I$96,MATCH(C1433,ΣυνδΑθρ!$A$2:$A$100,0),1),IF(D1433&lt;&gt;"",INDEX(Υλικά!$D$3:$D$140,MATCH(D1433,Υλικά!$B$3:$B$140,0),1),""))</f>
        <v>gr</v>
      </c>
      <c r="F1433" s="10">
        <f>IF(C1433&lt;&gt;"",MATCH($C1433,ΣυνδΑθρ!$A$2:$A$100,0),IF(D1433&lt;&gt;"",MATCH($D1433,Υλικά!$B$3:$B$130,0),0))</f>
        <v>104</v>
      </c>
      <c r="G1433" s="3">
        <v>90</v>
      </c>
      <c r="H1433" s="16">
        <f>IF($C1433&lt;&gt;"",$G1433*INDEX(ΣυνδΑθρ!$B$2:$B$96,$F1433,1)/INDEX(ΣυνδΑθρ!$J$2:$J$96,$F1433,1),IF($D1433&lt;&gt;"",$G1433*INDEX(Υλικά!$G$3:$G$130,$F1433,1)/INDEX(Υλικά!$E$3:$E$130,$F1433,1),0))</f>
        <v>18.899999999999999</v>
      </c>
      <c r="I1433" s="17">
        <f>IF($C1433&lt;&gt;"",$G1433*INDEX(ΣυνδΑθρ!$C$2:$C$100,$F1433,1)/INDEX(ΣυνδΑθρ!$J$2:$J$96,$F1433,1),IF($D1433&lt;&gt;"",$G1433*INDEX(Υλικά!$H$3:$H$130,$F1433,1)/INDEX(Υλικά!$E$3:$E$130,$F1433,1),0))</f>
        <v>0.9</v>
      </c>
      <c r="J1433" s="18">
        <f>IF($C1433&lt;&gt;"",$G1433*INDEX(ΣυνδΑθρ!$D$2:$D$96,$F1433,1)/INDEX(ΣυνδΑθρ!$J$2:$J$96,$F1433,1),IF($D1433&lt;&gt;"",$G1433*INDEX(Υλικά!$I$3:$I$130,$F1433,1)/INDEX(Υλικά!$E$3:$E$130,$F1433,1),0))</f>
        <v>1.8</v>
      </c>
      <c r="K1433" s="16">
        <f>$H1433*Ref!$B$2</f>
        <v>75.599999999999994</v>
      </c>
      <c r="L1433" s="17">
        <f>$I1433*Ref!$B$3</f>
        <v>3.6</v>
      </c>
      <c r="M1433" s="18">
        <f>$J1433*Ref!$B$4</f>
        <v>16.2</v>
      </c>
      <c r="N1433" s="18">
        <f>IF($C1433&lt;&gt;"",0,IF($D1433&lt;&gt;"",$G1433*INDEX(Υλικά!$J$3:$J$130,$F1433,1)/INDEX(Υλικά!$E$3:$E$130,$F1433,1),0))</f>
        <v>0</v>
      </c>
      <c r="O1433" s="19">
        <f t="shared" si="23"/>
        <v>95.399999999999991</v>
      </c>
      <c r="P1433" s="3"/>
    </row>
    <row r="1434" spans="1:16" x14ac:dyDescent="0.35">
      <c r="A1434" s="15">
        <v>44323</v>
      </c>
      <c r="B1434" s="7">
        <v>0.33333333333333331</v>
      </c>
      <c r="C1434" s="3" t="s">
        <v>166</v>
      </c>
      <c r="D1434" s="3"/>
      <c r="E1434" s="3" t="str">
        <f>IF(C1434&lt;&gt;"",INDEX(ΣυνδΑθρ!$I$2:$I$96,MATCH(C1434,ΣυνδΑθρ!$A$2:$A$100,0),1),IF(D1434&lt;&gt;"",INDEX(Υλικά!$D$3:$D$140,MATCH(D1434,Υλικά!$B$3:$B$140,0),1),""))</f>
        <v>gr</v>
      </c>
      <c r="F1434" s="10">
        <f>IF(C1434&lt;&gt;"",MATCH($C1434,ΣυνδΑθρ!$A$2:$A$100,0),IF(D1434&lt;&gt;"",MATCH($D1434,Υλικά!$B$3:$B$130,0),0))</f>
        <v>19</v>
      </c>
      <c r="G1434" s="3">
        <v>80</v>
      </c>
      <c r="H1434" s="16">
        <f>IF($C1434&lt;&gt;"",$G1434*INDEX(ΣυνδΑθρ!$B$2:$B$96,$F1434,1)/INDEX(ΣυνδΑθρ!$J$2:$J$96,$F1434,1),IF($D1434&lt;&gt;"",$G1434*INDEX(Υλικά!$G$3:$G$130,$F1434,1)/INDEX(Υλικά!$E$3:$E$130,$F1434,1),0))</f>
        <v>5.8457142857142861</v>
      </c>
      <c r="I1434" s="17">
        <f>IF($C1434&lt;&gt;"",$G1434*INDEX(ΣυνδΑθρ!$C$2:$C$100,$F1434,1)/INDEX(ΣυνδΑθρ!$J$2:$J$96,$F1434,1),IF($D1434&lt;&gt;"",$G1434*INDEX(Υλικά!$H$3:$H$130,$F1434,1)/INDEX(Υλικά!$E$3:$E$130,$F1434,1),0))</f>
        <v>37.199999999999996</v>
      </c>
      <c r="J1434" s="18">
        <f>IF($C1434&lt;&gt;"",$G1434*INDEX(ΣυνδΑθρ!$D$2:$D$96,$F1434,1)/INDEX(ΣυνδΑθρ!$J$2:$J$96,$F1434,1),IF($D1434&lt;&gt;"",$G1434*INDEX(Υλικά!$I$3:$I$130,$F1434,1)/INDEX(Υλικά!$E$3:$E$130,$F1434,1),0))</f>
        <v>0.66857142857142871</v>
      </c>
      <c r="K1434" s="16">
        <f>$H1434*Ref!$B$2</f>
        <v>23.382857142857144</v>
      </c>
      <c r="L1434" s="17">
        <f>$I1434*Ref!$B$3</f>
        <v>148.79999999999998</v>
      </c>
      <c r="M1434" s="18">
        <f>$J1434*Ref!$B$4</f>
        <v>6.0171428571428587</v>
      </c>
      <c r="N1434" s="18">
        <f>IF($C1434&lt;&gt;"",0,IF($D1434&lt;&gt;"",$G1434*INDEX(Υλικά!$J$3:$J$130,$F1434,1)/INDEX(Υλικά!$E$3:$E$130,$F1434,1),0))</f>
        <v>0</v>
      </c>
      <c r="O1434" s="19">
        <f t="shared" si="23"/>
        <v>178.2</v>
      </c>
      <c r="P1434" s="3"/>
    </row>
    <row r="1435" spans="1:16" x14ac:dyDescent="0.35">
      <c r="A1435" s="15">
        <v>44323</v>
      </c>
      <c r="B1435" s="7">
        <v>0.58333333333333337</v>
      </c>
      <c r="C1435" s="3"/>
      <c r="D1435" s="3" t="s">
        <v>66</v>
      </c>
      <c r="E1435" s="3" t="str">
        <f>IF(C1435&lt;&gt;"",INDEX(ΣυνδΑθρ!$I$2:$I$96,MATCH(C1435,ΣυνδΑθρ!$A$2:$A$100,0),1),IF(D1435&lt;&gt;"",INDEX(Υλικά!$D$3:$D$140,MATCH(D1435,Υλικά!$B$3:$B$140,0),1),""))</f>
        <v>gr</v>
      </c>
      <c r="F1435" s="10">
        <f>IF(C1435&lt;&gt;"",MATCH($C1435,ΣυνδΑθρ!$A$2:$A$100,0),IF(D1435&lt;&gt;"",MATCH($D1435,Υλικά!$B$3:$B$130,0),0))</f>
        <v>25</v>
      </c>
      <c r="G1435" s="3">
        <v>60</v>
      </c>
      <c r="H1435" s="16">
        <f>IF($C1435&lt;&gt;"",$G1435*INDEX(ΣυνδΑθρ!$B$2:$B$96,$F1435,1)/INDEX(ΣυνδΑθρ!$J$2:$J$96,$F1435,1),IF($D1435&lt;&gt;"",$G1435*INDEX(Υλικά!$G$3:$G$130,$F1435,1)/INDEX(Υλικά!$E$3:$E$130,$F1435,1),0))</f>
        <v>6.06</v>
      </c>
      <c r="I1435" s="17">
        <f>IF($C1435&lt;&gt;"",$G1435*INDEX(ΣυνδΑθρ!$C$2:$C$100,$F1435,1)/INDEX(ΣυνδΑθρ!$J$2:$J$96,$F1435,1),IF($D1435&lt;&gt;"",$G1435*INDEX(Υλικά!$H$3:$H$130,$F1435,1)/INDEX(Υλικά!$E$3:$E$130,$F1435,1),0))</f>
        <v>40.32</v>
      </c>
      <c r="J1435" s="18">
        <f>IF($C1435&lt;&gt;"",$G1435*INDEX(ΣυνδΑθρ!$D$2:$D$96,$F1435,1)/INDEX(ΣυνδΑθρ!$J$2:$J$96,$F1435,1),IF($D1435&lt;&gt;"",$G1435*INDEX(Υλικά!$I$3:$I$130,$F1435,1)/INDEX(Υλικά!$E$3:$E$130,$F1435,1),0))</f>
        <v>3.24</v>
      </c>
      <c r="K1435" s="16">
        <f>$H1435*Ref!$B$2</f>
        <v>24.24</v>
      </c>
      <c r="L1435" s="17">
        <f>$I1435*Ref!$B$3</f>
        <v>161.28</v>
      </c>
      <c r="M1435" s="18">
        <f>$J1435*Ref!$B$4</f>
        <v>29.160000000000004</v>
      </c>
      <c r="N1435" s="18">
        <f>IF($C1435&lt;&gt;"",0,IF($D1435&lt;&gt;"",$G1435*INDEX(Υλικά!$J$3:$J$130,$F1435,1)/INDEX(Υλικά!$E$3:$E$130,$F1435,1),0))</f>
        <v>0</v>
      </c>
      <c r="O1435" s="19">
        <f t="shared" si="23"/>
        <v>214.68</v>
      </c>
      <c r="P1435" s="3"/>
    </row>
    <row r="1436" spans="1:16" x14ac:dyDescent="0.35">
      <c r="A1436" s="15">
        <v>44323</v>
      </c>
      <c r="B1436" s="7">
        <v>0.58333333333333337</v>
      </c>
      <c r="C1436" s="3"/>
      <c r="D1436" s="3" t="s">
        <v>42</v>
      </c>
      <c r="E1436" s="3" t="str">
        <f>IF(C1436&lt;&gt;"",INDEX(ΣυνδΑθρ!$I$2:$I$96,MATCH(C1436,ΣυνδΑθρ!$A$2:$A$100,0),1),IF(D1436&lt;&gt;"",INDEX(Υλικά!$D$3:$D$140,MATCH(D1436,Υλικά!$B$3:$B$140,0),1),""))</f>
        <v>gr</v>
      </c>
      <c r="F1436" s="10">
        <f>IF(C1436&lt;&gt;"",MATCH($C1436,ΣυνδΑθρ!$A$2:$A$100,0),IF(D1436&lt;&gt;"",MATCH($D1436,Υλικά!$B$3:$B$130,0),0))</f>
        <v>16</v>
      </c>
      <c r="G1436" s="3">
        <v>200</v>
      </c>
      <c r="H1436" s="16">
        <f>IF($C1436&lt;&gt;"",$G1436*INDEX(ΣυνδΑθρ!$B$2:$B$96,$F1436,1)/INDEX(ΣυνδΑθρ!$J$2:$J$96,$F1436,1),IF($D1436&lt;&gt;"",$G1436*INDEX(Υλικά!$G$3:$G$130,$F1436,1)/INDEX(Υλικά!$E$3:$E$130,$F1436,1),0))</f>
        <v>1.8</v>
      </c>
      <c r="I1436" s="17">
        <f>IF($C1436&lt;&gt;"",$G1436*INDEX(ΣυνδΑθρ!$C$2:$C$100,$F1436,1)/INDEX(ΣυνδΑθρ!$J$2:$J$96,$F1436,1),IF($D1436&lt;&gt;"",$G1436*INDEX(Υλικά!$H$3:$H$130,$F1436,1)/INDEX(Υλικά!$E$3:$E$130,$F1436,1),0))</f>
        <v>7.8</v>
      </c>
      <c r="J1436" s="18">
        <f>IF($C1436&lt;&gt;"",$G1436*INDEX(ΣυνδΑθρ!$D$2:$D$96,$F1436,1)/INDEX(ΣυνδΑθρ!$J$2:$J$96,$F1436,1),IF($D1436&lt;&gt;"",$G1436*INDEX(Υλικά!$I$3:$I$130,$F1436,1)/INDEX(Υλικά!$E$3:$E$130,$F1436,1),0))</f>
        <v>0.4</v>
      </c>
      <c r="K1436" s="16">
        <f>$H1436*Ref!$B$2</f>
        <v>7.2</v>
      </c>
      <c r="L1436" s="17">
        <f>$I1436*Ref!$B$3</f>
        <v>31.2</v>
      </c>
      <c r="M1436" s="18">
        <f>$J1436*Ref!$B$4</f>
        <v>3.6</v>
      </c>
      <c r="N1436" s="18">
        <f>IF($C1436&lt;&gt;"",0,IF($D1436&lt;&gt;"",$G1436*INDEX(Υλικά!$J$3:$J$130,$F1436,1)/INDEX(Υλικά!$E$3:$E$130,$F1436,1),0))</f>
        <v>0</v>
      </c>
      <c r="O1436" s="19">
        <f t="shared" si="23"/>
        <v>42</v>
      </c>
      <c r="P1436" s="3"/>
    </row>
    <row r="1437" spans="1:16" x14ac:dyDescent="0.35">
      <c r="A1437" s="15">
        <v>44323</v>
      </c>
      <c r="B1437" s="7">
        <v>0.58333333333333337</v>
      </c>
      <c r="C1437" s="3"/>
      <c r="D1437" s="3" t="s">
        <v>21</v>
      </c>
      <c r="E1437" s="3" t="str">
        <f>IF(C1437&lt;&gt;"",INDEX(ΣυνδΑθρ!$I$2:$I$96,MATCH(C1437,ΣυνδΑθρ!$A$2:$A$100,0),1),IF(D1437&lt;&gt;"",INDEX(Υλικά!$D$3:$D$140,MATCH(D1437,Υλικά!$B$3:$B$140,0),1),""))</f>
        <v>pc</v>
      </c>
      <c r="F1437" s="10">
        <f>IF(C1437&lt;&gt;"",MATCH($C1437,ΣυνδΑθρ!$A$2:$A$100,0),IF(D1437&lt;&gt;"",MATCH($D1437,Υλικά!$B$3:$B$130,0),0))</f>
        <v>11</v>
      </c>
      <c r="G1437" s="3">
        <v>1</v>
      </c>
      <c r="H1437" s="16">
        <f>IF($C1437&lt;&gt;"",$G1437*INDEX(ΣυνδΑθρ!$B$2:$B$96,$F1437,1)/INDEX(ΣυνδΑθρ!$J$2:$J$96,$F1437,1),IF($D1437&lt;&gt;"",$G1437*INDEX(Υλικά!$G$3:$G$130,$F1437,1)/INDEX(Υλικά!$E$3:$E$130,$F1437,1),0))</f>
        <v>7.8</v>
      </c>
      <c r="I1437" s="17">
        <f>IF($C1437&lt;&gt;"",$G1437*INDEX(ΣυνδΑθρ!$C$2:$C$100,$F1437,1)/INDEX(ΣυνδΑθρ!$J$2:$J$96,$F1437,1),IF($D1437&lt;&gt;"",$G1437*INDEX(Υλικά!$H$3:$H$130,$F1437,1)/INDEX(Υλικά!$E$3:$E$130,$F1437,1),0))</f>
        <v>0.66</v>
      </c>
      <c r="J1437" s="18">
        <f>IF($C1437&lt;&gt;"",$G1437*INDEX(ΣυνδΑθρ!$D$2:$D$96,$F1437,1)/INDEX(ΣυνδΑθρ!$J$2:$J$96,$F1437,1),IF($D1437&lt;&gt;"",$G1437*INDEX(Υλικά!$I$3:$I$130,$F1437,1)/INDEX(Υλικά!$E$3:$E$130,$F1437,1),0))</f>
        <v>6.6</v>
      </c>
      <c r="K1437" s="16">
        <f>$H1437*Ref!$B$2</f>
        <v>31.2</v>
      </c>
      <c r="L1437" s="17">
        <f>$I1437*Ref!$B$3</f>
        <v>2.64</v>
      </c>
      <c r="M1437" s="18">
        <f>$J1437*Ref!$B$4</f>
        <v>59.4</v>
      </c>
      <c r="N1437" s="18">
        <f>IF($C1437&lt;&gt;"",0,IF($D1437&lt;&gt;"",$G1437*INDEX(Υλικά!$J$3:$J$130,$F1437,1)/INDEX(Υλικά!$E$3:$E$130,$F1437,1),0))</f>
        <v>0</v>
      </c>
      <c r="O1437" s="19">
        <f t="shared" si="23"/>
        <v>93.24</v>
      </c>
      <c r="P1437" s="3"/>
    </row>
    <row r="1438" spans="1:16" x14ac:dyDescent="0.35">
      <c r="A1438" s="15">
        <v>44323</v>
      </c>
      <c r="B1438" s="7">
        <v>0.58333333333333337</v>
      </c>
      <c r="C1438" s="3"/>
      <c r="D1438" s="3" t="s">
        <v>269</v>
      </c>
      <c r="E1438" s="3" t="str">
        <f>IF(C1438&lt;&gt;"",INDEX(ΣυνδΑθρ!$I$2:$I$96,MATCH(C1438,ΣυνδΑθρ!$A$2:$A$100,0),1),IF(D1438&lt;&gt;"",INDEX(Υλικά!$D$3:$D$140,MATCH(D1438,Υλικά!$B$3:$B$140,0),1),""))</f>
        <v>slc</v>
      </c>
      <c r="F1438" s="10">
        <f>IF(C1438&lt;&gt;"",MATCH($C1438,ΣυνδΑθρ!$A$2:$A$100,0),IF(D1438&lt;&gt;"",MATCH($D1438,Υλικά!$B$3:$B$130,0),0))</f>
        <v>124</v>
      </c>
      <c r="G1438" s="3">
        <v>1</v>
      </c>
      <c r="H1438" s="16">
        <f>IF($C1438&lt;&gt;"",$G1438*INDEX(ΣυνδΑθρ!$B$2:$B$96,$F1438,1)/INDEX(ΣυνδΑθρ!$J$2:$J$96,$F1438,1),IF($D1438&lt;&gt;"",$G1438*INDEX(Υλικά!$G$3:$G$130,$F1438,1)/INDEX(Υλικά!$E$3:$E$130,$F1438,1),0))</f>
        <v>9</v>
      </c>
      <c r="I1438" s="17">
        <f>IF($C1438&lt;&gt;"",$G1438*INDEX(ΣυνδΑθρ!$C$2:$C$100,$F1438,1)/INDEX(ΣυνδΑθρ!$J$2:$J$96,$F1438,1),IF($D1438&lt;&gt;"",$G1438*INDEX(Υλικά!$H$3:$H$130,$F1438,1)/INDEX(Υλικά!$E$3:$E$130,$F1438,1),0))</f>
        <v>0.2</v>
      </c>
      <c r="J1438" s="18">
        <f>IF($C1438&lt;&gt;"",$G1438*INDEX(ΣυνδΑθρ!$D$2:$D$96,$F1438,1)/INDEX(ΣυνδΑθρ!$J$2:$J$96,$F1438,1),IF($D1438&lt;&gt;"",$G1438*INDEX(Υλικά!$I$3:$I$130,$F1438,1)/INDEX(Υλικά!$E$3:$E$130,$F1438,1),0))</f>
        <v>5</v>
      </c>
      <c r="K1438" s="16">
        <f>$H1438*Ref!$B$2</f>
        <v>36</v>
      </c>
      <c r="L1438" s="17">
        <f>$I1438*Ref!$B$3</f>
        <v>0.8</v>
      </c>
      <c r="M1438" s="18">
        <f>$J1438*Ref!$B$4</f>
        <v>45</v>
      </c>
      <c r="N1438" s="18">
        <f>IF($C1438&lt;&gt;"",0,IF($D1438&lt;&gt;"",$G1438*INDEX(Υλικά!$J$3:$J$130,$F1438,1)/INDEX(Υλικά!$E$3:$E$130,$F1438,1),0))</f>
        <v>0</v>
      </c>
      <c r="O1438" s="19">
        <f t="shared" si="23"/>
        <v>81.8</v>
      </c>
      <c r="P1438" s="3"/>
    </row>
    <row r="1439" spans="1:16" x14ac:dyDescent="0.35">
      <c r="A1439" s="15">
        <v>44323</v>
      </c>
      <c r="B1439" s="7">
        <v>0.83333333333333337</v>
      </c>
      <c r="C1439" s="3" t="s">
        <v>268</v>
      </c>
      <c r="D1439" s="3"/>
      <c r="E1439" s="3" t="str">
        <f>IF(C1439&lt;&gt;"",INDEX(ΣυνδΑθρ!$I$2:$I$96,MATCH(C1439,ΣυνδΑθρ!$A$2:$A$100,0),1),IF(D1439&lt;&gt;"",INDEX(Υλικά!$D$3:$D$140,MATCH(D1439,Υλικά!$B$3:$B$140,0),1),""))</f>
        <v>pc</v>
      </c>
      <c r="F1439" s="10">
        <f>IF(C1439&lt;&gt;"",MATCH($C1439,ΣυνδΑθρ!$A$2:$A$100,0),IF(D1439&lt;&gt;"",MATCH($D1439,Υλικά!$B$3:$B$130,0),0))</f>
        <v>52</v>
      </c>
      <c r="G1439" s="3">
        <v>0.7</v>
      </c>
      <c r="H1439" s="16">
        <f>IF($C1439&lt;&gt;"",$G1439*INDEX(ΣυνδΑθρ!$B$2:$B$96,$F1439,1)/INDEX(ΣυνδΑθρ!$J$2:$J$96,$F1439,1),IF($D1439&lt;&gt;"",$G1439*INDEX(Υλικά!$G$3:$G$130,$F1439,1)/INDEX(Υλικά!$E$3:$E$130,$F1439,1),0))</f>
        <v>4.8159999999999998</v>
      </c>
      <c r="I1439" s="17">
        <f>IF($C1439&lt;&gt;"",$G1439*INDEX(ΣυνδΑθρ!$C$2:$C$100,$F1439,1)/INDEX(ΣυνδΑθρ!$J$2:$J$96,$F1439,1),IF($D1439&lt;&gt;"",$G1439*INDEX(Υλικά!$H$3:$H$130,$F1439,1)/INDEX(Υλικά!$E$3:$E$130,$F1439,1),0))</f>
        <v>6.4007999999999994</v>
      </c>
      <c r="J1439" s="18">
        <f>IF($C1439&lt;&gt;"",$G1439*INDEX(ΣυνδΑθρ!$D$2:$D$96,$F1439,1)/INDEX(ΣυνδΑθρ!$J$2:$J$96,$F1439,1),IF($D1439&lt;&gt;"",$G1439*INDEX(Υλικά!$I$3:$I$130,$F1439,1)/INDEX(Υλικά!$E$3:$E$130,$F1439,1),0))</f>
        <v>12.5496</v>
      </c>
      <c r="K1439" s="16">
        <f>$H1439*Ref!$B$2</f>
        <v>19.263999999999999</v>
      </c>
      <c r="L1439" s="17">
        <f>$I1439*Ref!$B$3</f>
        <v>25.603199999999998</v>
      </c>
      <c r="M1439" s="18">
        <f>$J1439*Ref!$B$4</f>
        <v>112.9464</v>
      </c>
      <c r="N1439" s="18">
        <f>IF($C1439&lt;&gt;"",0,IF($D1439&lt;&gt;"",$G1439*INDEX(Υλικά!$J$3:$J$130,$F1439,1)/INDEX(Υλικά!$E$3:$E$130,$F1439,1),0))</f>
        <v>0</v>
      </c>
      <c r="O1439" s="19">
        <f t="shared" si="23"/>
        <v>157.81360000000001</v>
      </c>
      <c r="P1439" s="3"/>
    </row>
    <row r="1440" spans="1:16" x14ac:dyDescent="0.35">
      <c r="A1440" s="15">
        <v>44323</v>
      </c>
      <c r="B1440" s="7">
        <v>0.95833333333333337</v>
      </c>
      <c r="C1440" s="3"/>
      <c r="D1440" s="3" t="s">
        <v>32</v>
      </c>
      <c r="E1440" s="3" t="str">
        <f>IF(C1440&lt;&gt;"",INDEX(ΣυνδΑθρ!$I$2:$I$96,MATCH(C1440,ΣυνδΑθρ!$A$2:$A$100,0),1),IF(D1440&lt;&gt;"",INDEX(Υλικά!$D$3:$D$140,MATCH(D1440,Υλικά!$B$3:$B$140,0),1),""))</f>
        <v>gr</v>
      </c>
      <c r="F1440" s="10">
        <f>IF(C1440&lt;&gt;"",MATCH($C1440,ΣυνδΑθρ!$A$2:$A$100,0),IF(D1440&lt;&gt;"",MATCH($D1440,Υλικά!$B$3:$B$130,0),0))</f>
        <v>14</v>
      </c>
      <c r="G1440" s="3">
        <v>300</v>
      </c>
      <c r="H1440" s="16">
        <f>IF($C1440&lt;&gt;"",$G1440*INDEX(ΣυνδΑθρ!$B$2:$B$96,$F1440,1)/INDEX(ΣυνδΑθρ!$J$2:$J$96,$F1440,1),IF($D1440&lt;&gt;"",$G1440*INDEX(Υλικά!$G$3:$G$130,$F1440,1)/INDEX(Υλικά!$E$3:$E$130,$F1440,1),0))</f>
        <v>24</v>
      </c>
      <c r="I1440" s="17">
        <f>IF($C1440&lt;&gt;"",$G1440*INDEX(ΣυνδΑθρ!$C$2:$C$100,$F1440,1)/INDEX(ΣυνδΑθρ!$J$2:$J$96,$F1440,1),IF($D1440&lt;&gt;"",$G1440*INDEX(Υλικά!$H$3:$H$130,$F1440,1)/INDEX(Υλικά!$E$3:$E$130,$F1440,1),0))</f>
        <v>12</v>
      </c>
      <c r="J1440" s="18">
        <f>IF($C1440&lt;&gt;"",$G1440*INDEX(ΣυνδΑθρ!$D$2:$D$96,$F1440,1)/INDEX(ΣυνδΑθρ!$J$2:$J$96,$F1440,1),IF($D1440&lt;&gt;"",$G1440*INDEX(Υλικά!$I$3:$I$130,$F1440,1)/INDEX(Υλικά!$E$3:$E$130,$F1440,1),0))</f>
        <v>6</v>
      </c>
      <c r="K1440" s="16">
        <f>$H1440*Ref!$B$2</f>
        <v>96</v>
      </c>
      <c r="L1440" s="17">
        <f>$I1440*Ref!$B$3</f>
        <v>48</v>
      </c>
      <c r="M1440" s="18">
        <f>$J1440*Ref!$B$4</f>
        <v>54</v>
      </c>
      <c r="N1440" s="18">
        <f>IF($C1440&lt;&gt;"",0,IF($D1440&lt;&gt;"",$G1440*INDEX(Υλικά!$J$3:$J$130,$F1440,1)/INDEX(Υλικά!$E$3:$E$130,$F1440,1),0))</f>
        <v>0</v>
      </c>
      <c r="O1440" s="19">
        <f t="shared" si="23"/>
        <v>198</v>
      </c>
      <c r="P1440" s="3"/>
    </row>
    <row r="1441" spans="1:16" x14ac:dyDescent="0.35">
      <c r="A1441" s="15">
        <v>44323</v>
      </c>
      <c r="B1441" s="7">
        <v>0.95833333333333337</v>
      </c>
      <c r="C1441" s="3"/>
      <c r="D1441" s="3" t="s">
        <v>111</v>
      </c>
      <c r="E1441" s="3" t="str">
        <f>IF(C1441&lt;&gt;"",INDEX(ΣυνδΑθρ!$I$2:$I$96,MATCH(C1441,ΣυνδΑθρ!$A$2:$A$100,0),1),IF(D1441&lt;&gt;"",INDEX(Υλικά!$D$3:$D$140,MATCH(D1441,Υλικά!$B$3:$B$140,0),1),""))</f>
        <v>gr</v>
      </c>
      <c r="F1441" s="10">
        <f>IF(C1441&lt;&gt;"",MATCH($C1441,ΣυνδΑθρ!$A$2:$A$100,0),IF(D1441&lt;&gt;"",MATCH($D1441,Υλικά!$B$3:$B$130,0),0))</f>
        <v>43</v>
      </c>
      <c r="G1441" s="3">
        <v>30</v>
      </c>
      <c r="H1441" s="16">
        <f>IF($C1441&lt;&gt;"",$G1441*INDEX(ΣυνδΑθρ!$B$2:$B$96,$F1441,1)/INDEX(ΣυνδΑθρ!$J$2:$J$96,$F1441,1),IF($D1441&lt;&gt;"",$G1441*INDEX(Υλικά!$G$3:$G$130,$F1441,1)/INDEX(Υλικά!$E$3:$E$130,$F1441,1),0))</f>
        <v>0.09</v>
      </c>
      <c r="I1441" s="17">
        <f>IF($C1441&lt;&gt;"",$G1441*INDEX(ΣυνδΑθρ!$C$2:$C$100,$F1441,1)/INDEX(ΣυνδΑθρ!$J$2:$J$96,$F1441,1),IF($D1441&lt;&gt;"",$G1441*INDEX(Υλικά!$H$3:$H$130,$F1441,1)/INDEX(Υλικά!$E$3:$E$130,$F1441,1),0))</f>
        <v>24.78</v>
      </c>
      <c r="J1441" s="18">
        <f>IF($C1441&lt;&gt;"",$G1441*INDEX(ΣυνδΑθρ!$D$2:$D$96,$F1441,1)/INDEX(ΣυνδΑθρ!$J$2:$J$96,$F1441,1),IF($D1441&lt;&gt;"",$G1441*INDEX(Υλικά!$I$3:$I$130,$F1441,1)/INDEX(Υλικά!$E$3:$E$130,$F1441,1),0))</f>
        <v>0</v>
      </c>
      <c r="K1441" s="16">
        <f>$H1441*Ref!$B$2</f>
        <v>0.36</v>
      </c>
      <c r="L1441" s="17">
        <f>$I1441*Ref!$B$3</f>
        <v>99.12</v>
      </c>
      <c r="M1441" s="18">
        <f>$J1441*Ref!$B$4</f>
        <v>0</v>
      </c>
      <c r="N1441" s="18">
        <f>IF($C1441&lt;&gt;"",0,IF($D1441&lt;&gt;"",$G1441*INDEX(Υλικά!$J$3:$J$130,$F1441,1)/INDEX(Υλικά!$E$3:$E$130,$F1441,1),0))</f>
        <v>0</v>
      </c>
      <c r="O1441" s="19">
        <f t="shared" si="23"/>
        <v>99.48</v>
      </c>
      <c r="P1441" s="3"/>
    </row>
    <row r="1442" spans="1:16" x14ac:dyDescent="0.35">
      <c r="A1442" s="15">
        <v>44324</v>
      </c>
      <c r="B1442" s="7">
        <v>0.375</v>
      </c>
      <c r="C1442" s="3"/>
      <c r="D1442" s="3" t="s">
        <v>58</v>
      </c>
      <c r="E1442" s="3" t="str">
        <f>IF(C1442&lt;&gt;"",INDEX(ΣυνδΑθρ!$I$2:$I$96,MATCH(C1442,ΣυνδΑθρ!$A$2:$A$100,0),1),IF(D1442&lt;&gt;"",INDEX(Υλικά!$D$3:$D$140,MATCH(D1442,Υλικά!$B$3:$B$140,0),1),""))</f>
        <v>gr</v>
      </c>
      <c r="F1442" s="10">
        <f>IF(C1442&lt;&gt;"",MATCH($C1442,ΣυνδΑθρ!$A$2:$A$100,0),IF(D1442&lt;&gt;"",MATCH($D1442,Υλικά!$B$3:$B$130,0),0))</f>
        <v>12</v>
      </c>
      <c r="G1442" s="3">
        <v>250</v>
      </c>
      <c r="H1442" s="16">
        <f>IF($C1442&lt;&gt;"",$G1442*INDEX(ΣυνδΑθρ!$B$2:$B$96,$F1442,1)/INDEX(ΣυνδΑθρ!$J$2:$J$96,$F1442,1),IF($D1442&lt;&gt;"",$G1442*INDEX(Υλικά!$G$3:$G$130,$F1442,1)/INDEX(Υλικά!$E$3:$E$130,$F1442,1),0))</f>
        <v>8.25</v>
      </c>
      <c r="I1442" s="17">
        <f>IF($C1442&lt;&gt;"",$G1442*INDEX(ΣυνδΑθρ!$C$2:$C$100,$F1442,1)/INDEX(ΣυνδΑθρ!$J$2:$J$96,$F1442,1),IF($D1442&lt;&gt;"",$G1442*INDEX(Υλικά!$H$3:$H$130,$F1442,1)/INDEX(Υλικά!$E$3:$E$130,$F1442,1),0))</f>
        <v>11.75</v>
      </c>
      <c r="J1442" s="18">
        <f>IF($C1442&lt;&gt;"",$G1442*INDEX(ΣυνδΑθρ!$D$2:$D$96,$F1442,1)/INDEX(ΣυνδΑθρ!$J$2:$J$96,$F1442,1),IF($D1442&lt;&gt;"",$G1442*INDEX(Υλικά!$I$3:$I$130,$F1442,1)/INDEX(Υλικά!$E$3:$E$130,$F1442,1),0))</f>
        <v>3.75</v>
      </c>
      <c r="K1442" s="16">
        <f>$H1442*Ref!$B$2</f>
        <v>33</v>
      </c>
      <c r="L1442" s="17">
        <f>$I1442*Ref!$B$3</f>
        <v>47</v>
      </c>
      <c r="M1442" s="18">
        <f>$J1442*Ref!$B$4</f>
        <v>33.75</v>
      </c>
      <c r="N1442" s="18">
        <f>IF($C1442&lt;&gt;"",0,IF($D1442&lt;&gt;"",$G1442*INDEX(Υλικά!$J$3:$J$130,$F1442,1)/INDEX(Υλικά!$E$3:$E$130,$F1442,1),0))</f>
        <v>0</v>
      </c>
      <c r="O1442" s="19">
        <f t="shared" si="23"/>
        <v>113.75</v>
      </c>
      <c r="P1442" s="3"/>
    </row>
    <row r="1443" spans="1:16" x14ac:dyDescent="0.35">
      <c r="A1443" s="15">
        <v>44324</v>
      </c>
      <c r="B1443" s="7">
        <v>0.58333333333333337</v>
      </c>
      <c r="C1443" s="3"/>
      <c r="D1443" s="3" t="s">
        <v>270</v>
      </c>
      <c r="E1443" s="3" t="str">
        <f>IF(C1443&lt;&gt;"",INDEX(ΣυνδΑθρ!$I$2:$I$96,MATCH(C1443,ΣυνδΑθρ!$A$2:$A$100,0),1),IF(D1443&lt;&gt;"",INDEX(Υλικά!$D$3:$D$140,MATCH(D1443,Υλικά!$B$3:$B$140,0),1),""))</f>
        <v>gr</v>
      </c>
      <c r="F1443" s="10">
        <f>IF(C1443&lt;&gt;"",MATCH($C1443,ΣυνδΑθρ!$A$2:$A$100,0),IF(D1443&lt;&gt;"",MATCH($D1443,Υλικά!$B$3:$B$130,0),0))</f>
        <v>125</v>
      </c>
      <c r="G1443" s="3">
        <v>300</v>
      </c>
      <c r="H1443" s="16">
        <f>IF($C1443&lt;&gt;"",$G1443*INDEX(ΣυνδΑθρ!$B$2:$B$96,$F1443,1)/INDEX(ΣυνδΑθρ!$J$2:$J$96,$F1443,1),IF($D1443&lt;&gt;"",$G1443*INDEX(Υλικά!$G$3:$G$130,$F1443,1)/INDEX(Υλικά!$E$3:$E$130,$F1443,1),0))</f>
        <v>57.9</v>
      </c>
      <c r="I1443" s="17">
        <f>IF($C1443&lt;&gt;"",$G1443*INDEX(ΣυνδΑθρ!$C$2:$C$100,$F1443,1)/INDEX(ΣυνδΑθρ!$J$2:$J$96,$F1443,1),IF($D1443&lt;&gt;"",$G1443*INDEX(Υλικά!$H$3:$H$130,$F1443,1)/INDEX(Υλικά!$E$3:$E$130,$F1443,1),0))</f>
        <v>0</v>
      </c>
      <c r="J1443" s="18">
        <f>IF($C1443&lt;&gt;"",$G1443*INDEX(ΣυνδΑθρ!$D$2:$D$96,$F1443,1)/INDEX(ΣυνδΑθρ!$J$2:$J$96,$F1443,1),IF($D1443&lt;&gt;"",$G1443*INDEX(Υλικά!$I$3:$I$130,$F1443,1)/INDEX(Υλικά!$E$3:$E$130,$F1443,1),0))</f>
        <v>22.2</v>
      </c>
      <c r="K1443" s="16">
        <f>$H1443*Ref!$B$2</f>
        <v>231.6</v>
      </c>
      <c r="L1443" s="17">
        <f>$I1443*Ref!$B$3</f>
        <v>0</v>
      </c>
      <c r="M1443" s="18">
        <f>$J1443*Ref!$B$4</f>
        <v>199.79999999999998</v>
      </c>
      <c r="N1443" s="18">
        <f>IF($C1443&lt;&gt;"",0,IF($D1443&lt;&gt;"",$G1443*INDEX(Υλικά!$J$3:$J$130,$F1443,1)/INDEX(Υλικά!$E$3:$E$130,$F1443,1),0))</f>
        <v>0</v>
      </c>
      <c r="O1443" s="19">
        <f t="shared" si="23"/>
        <v>431.4</v>
      </c>
      <c r="P1443" s="3"/>
    </row>
    <row r="1444" spans="1:16" x14ac:dyDescent="0.35">
      <c r="A1444" s="15">
        <v>44324</v>
      </c>
      <c r="B1444" s="7">
        <v>0.58333333333333337</v>
      </c>
      <c r="C1444" s="3"/>
      <c r="D1444" s="3" t="s">
        <v>109</v>
      </c>
      <c r="E1444" s="3" t="str">
        <f>IF(C1444&lt;&gt;"",INDEX(ΣυνδΑθρ!$I$2:$I$96,MATCH(C1444,ΣυνδΑθρ!$A$2:$A$100,0),1),IF(D1444&lt;&gt;"",INDEX(Υλικά!$D$3:$D$140,MATCH(D1444,Υλικά!$B$3:$B$140,0),1),""))</f>
        <v>gr</v>
      </c>
      <c r="F1444" s="10">
        <f>IF(C1444&lt;&gt;"",MATCH($C1444,ΣυνδΑθρ!$A$2:$A$100,0),IF(D1444&lt;&gt;"",MATCH($D1444,Υλικά!$B$3:$B$130,0),0))</f>
        <v>41</v>
      </c>
      <c r="G1444" s="3">
        <v>300</v>
      </c>
      <c r="H1444" s="16">
        <f>IF($C1444&lt;&gt;"",$G1444*INDEX(ΣυνδΑθρ!$B$2:$B$96,$F1444,1)/INDEX(ΣυνδΑθρ!$J$2:$J$96,$F1444,1),IF($D1444&lt;&gt;"",$G1444*INDEX(Υλικά!$G$3:$G$130,$F1444,1)/INDEX(Υλικά!$E$3:$E$130,$F1444,1),0))</f>
        <v>3.6</v>
      </c>
      <c r="I1444" s="17">
        <f>IF($C1444&lt;&gt;"",$G1444*INDEX(ΣυνδΑθρ!$C$2:$C$100,$F1444,1)/INDEX(ΣυνδΑθρ!$J$2:$J$96,$F1444,1),IF($D1444&lt;&gt;"",$G1444*INDEX(Υλικά!$H$3:$H$130,$F1444,1)/INDEX(Υλικά!$E$3:$E$130,$F1444,1),0))</f>
        <v>9.3000000000000007</v>
      </c>
      <c r="J1444" s="18">
        <f>IF($C1444&lt;&gt;"",$G1444*INDEX(ΣυνδΑθρ!$D$2:$D$96,$F1444,1)/INDEX(ΣυνδΑθρ!$J$2:$J$96,$F1444,1),IF($D1444&lt;&gt;"",$G1444*INDEX(Υλικά!$I$3:$I$130,$F1444,1)/INDEX(Υλικά!$E$3:$E$130,$F1444,1),0))</f>
        <v>0.9</v>
      </c>
      <c r="K1444" s="16">
        <f>$H1444*Ref!$B$2</f>
        <v>14.4</v>
      </c>
      <c r="L1444" s="17">
        <f>$I1444*Ref!$B$3</f>
        <v>37.200000000000003</v>
      </c>
      <c r="M1444" s="18">
        <f>$J1444*Ref!$B$4</f>
        <v>8.1</v>
      </c>
      <c r="N1444" s="18">
        <f>IF($C1444&lt;&gt;"",0,IF($D1444&lt;&gt;"",$G1444*INDEX(Υλικά!$J$3:$J$130,$F1444,1)/INDEX(Υλικά!$E$3:$E$130,$F1444,1),0))</f>
        <v>0</v>
      </c>
      <c r="O1444" s="19">
        <f t="shared" si="23"/>
        <v>59.7</v>
      </c>
      <c r="P1444" s="3"/>
    </row>
    <row r="1445" spans="1:16" x14ac:dyDescent="0.35">
      <c r="A1445" s="15">
        <v>44324</v>
      </c>
      <c r="B1445" s="7">
        <v>0.58333333333333337</v>
      </c>
      <c r="C1445" s="3"/>
      <c r="D1445" s="3" t="s">
        <v>8</v>
      </c>
      <c r="E1445" s="3" t="str">
        <f>IF(C1445&lt;&gt;"",INDEX(ΣυνδΑθρ!$I$2:$I$96,MATCH(C1445,ΣυνδΑθρ!$A$2:$A$100,0),1),IF(D1445&lt;&gt;"",INDEX(Υλικά!$D$3:$D$140,MATCH(D1445,Υλικά!$B$3:$B$140,0),1),""))</f>
        <v>gr</v>
      </c>
      <c r="F1445" s="10">
        <f>IF(C1445&lt;&gt;"",MATCH($C1445,ΣυνδΑθρ!$A$2:$A$100,0),IF(D1445&lt;&gt;"",MATCH($D1445,Υλικά!$B$3:$B$130,0),0))</f>
        <v>3</v>
      </c>
      <c r="G1445" s="3">
        <v>30</v>
      </c>
      <c r="H1445" s="16">
        <f>IF($C1445&lt;&gt;"",$G1445*INDEX(ΣυνδΑθρ!$B$2:$B$96,$F1445,1)/INDEX(ΣυνδΑθρ!$J$2:$J$96,$F1445,1),IF($D1445&lt;&gt;"",$G1445*INDEX(Υλικά!$G$3:$G$130,$F1445,1)/INDEX(Υλικά!$E$3:$E$130,$F1445,1),0))</f>
        <v>0</v>
      </c>
      <c r="I1445" s="17">
        <f>IF($C1445&lt;&gt;"",$G1445*INDEX(ΣυνδΑθρ!$C$2:$C$100,$F1445,1)/INDEX(ΣυνδΑθρ!$J$2:$J$96,$F1445,1),IF($D1445&lt;&gt;"",$G1445*INDEX(Υλικά!$H$3:$H$130,$F1445,1)/INDEX(Υλικά!$E$3:$E$130,$F1445,1),0))</f>
        <v>0</v>
      </c>
      <c r="J1445" s="18">
        <f>IF($C1445&lt;&gt;"",$G1445*INDEX(ΣυνδΑθρ!$D$2:$D$96,$F1445,1)/INDEX(ΣυνδΑθρ!$J$2:$J$96,$F1445,1),IF($D1445&lt;&gt;"",$G1445*INDEX(Υλικά!$I$3:$I$130,$F1445,1)/INDEX(Υλικά!$E$3:$E$130,$F1445,1),0))</f>
        <v>27.99</v>
      </c>
      <c r="K1445" s="16">
        <f>$H1445*Ref!$B$2</f>
        <v>0</v>
      </c>
      <c r="L1445" s="17">
        <f>$I1445*Ref!$B$3</f>
        <v>0</v>
      </c>
      <c r="M1445" s="18">
        <f>$J1445*Ref!$B$4</f>
        <v>251.91</v>
      </c>
      <c r="N1445" s="18">
        <f>IF($C1445&lt;&gt;"",0,IF($D1445&lt;&gt;"",$G1445*INDEX(Υλικά!$J$3:$J$130,$F1445,1)/INDEX(Υλικά!$E$3:$E$130,$F1445,1),0))</f>
        <v>0</v>
      </c>
      <c r="O1445" s="19">
        <f t="shared" si="23"/>
        <v>251.91</v>
      </c>
      <c r="P1445" s="3"/>
    </row>
    <row r="1446" spans="1:16" x14ac:dyDescent="0.35">
      <c r="A1446" s="15">
        <v>44324</v>
      </c>
      <c r="B1446" s="7">
        <v>0.875</v>
      </c>
      <c r="C1446" s="3"/>
      <c r="D1446" s="3" t="s">
        <v>125</v>
      </c>
      <c r="E1446" s="3" t="str">
        <f>IF(C1446&lt;&gt;"",INDEX(ΣυνδΑθρ!$I$2:$I$96,MATCH(C1446,ΣυνδΑθρ!$A$2:$A$100,0),1),IF(D1446&lt;&gt;"",INDEX(Υλικά!$D$3:$D$140,MATCH(D1446,Υλικά!$B$3:$B$140,0),1),""))</f>
        <v>gr</v>
      </c>
      <c r="F1446" s="10">
        <f>IF(C1446&lt;&gt;"",MATCH($C1446,ΣυνδΑθρ!$A$2:$A$100,0),IF(D1446&lt;&gt;"",MATCH($D1446,Υλικά!$B$3:$B$130,0),0))</f>
        <v>49</v>
      </c>
      <c r="G1446" s="3">
        <v>150</v>
      </c>
      <c r="H1446" s="16">
        <f>IF($C1446&lt;&gt;"",$G1446*INDEX(ΣυνδΑθρ!$B$2:$B$96,$F1446,1)/INDEX(ΣυνδΑθρ!$J$2:$J$96,$F1446,1),IF($D1446&lt;&gt;"",$G1446*INDEX(Υλικά!$G$3:$G$130,$F1446,1)/INDEX(Υλικά!$E$3:$E$130,$F1446,1),0))</f>
        <v>27</v>
      </c>
      <c r="I1446" s="17">
        <f>IF($C1446&lt;&gt;"",$G1446*INDEX(ΣυνδΑθρ!$C$2:$C$100,$F1446,1)/INDEX(ΣυνδΑθρ!$J$2:$J$96,$F1446,1),IF($D1446&lt;&gt;"",$G1446*INDEX(Υλικά!$H$3:$H$130,$F1446,1)/INDEX(Υλικά!$E$3:$E$130,$F1446,1),0))</f>
        <v>12</v>
      </c>
      <c r="J1446" s="18">
        <f>IF($C1446&lt;&gt;"",$G1446*INDEX(ΣυνδΑθρ!$D$2:$D$96,$F1446,1)/INDEX(ΣυνδΑθρ!$J$2:$J$96,$F1446,1),IF($D1446&lt;&gt;"",$G1446*INDEX(Υλικά!$I$3:$I$130,$F1446,1)/INDEX(Υλικά!$E$3:$E$130,$F1446,1),0))</f>
        <v>10.5</v>
      </c>
      <c r="K1446" s="16">
        <f>$H1446*Ref!$B$2</f>
        <v>108</v>
      </c>
      <c r="L1446" s="17">
        <f>$I1446*Ref!$B$3</f>
        <v>48</v>
      </c>
      <c r="M1446" s="18">
        <f>$J1446*Ref!$B$4</f>
        <v>94.5</v>
      </c>
      <c r="N1446" s="18">
        <f>IF($C1446&lt;&gt;"",0,IF($D1446&lt;&gt;"",$G1446*INDEX(Υλικά!$J$3:$J$130,$F1446,1)/INDEX(Υλικά!$E$3:$E$130,$F1446,1),0))</f>
        <v>0</v>
      </c>
      <c r="O1446" s="19">
        <f t="shared" si="23"/>
        <v>250.5</v>
      </c>
      <c r="P1446" s="3"/>
    </row>
    <row r="1447" spans="1:16" x14ac:dyDescent="0.35">
      <c r="A1447" s="15">
        <v>44324</v>
      </c>
      <c r="B1447" s="7">
        <v>0.875</v>
      </c>
      <c r="C1447" s="3"/>
      <c r="D1447" s="3" t="s">
        <v>8</v>
      </c>
      <c r="E1447" s="3" t="str">
        <f>IF(C1447&lt;&gt;"",INDEX(ΣυνδΑθρ!$I$2:$I$96,MATCH(C1447,ΣυνδΑθρ!$A$2:$A$100,0),1),IF(D1447&lt;&gt;"",INDEX(Υλικά!$D$3:$D$140,MATCH(D1447,Υλικά!$B$3:$B$140,0),1),""))</f>
        <v>gr</v>
      </c>
      <c r="F1447" s="10">
        <f>IF(C1447&lt;&gt;"",MATCH($C1447,ΣυνδΑθρ!$A$2:$A$100,0),IF(D1447&lt;&gt;"",MATCH($D1447,Υλικά!$B$3:$B$130,0),0))</f>
        <v>3</v>
      </c>
      <c r="G1447" s="3">
        <v>20</v>
      </c>
      <c r="H1447" s="16">
        <f>IF($C1447&lt;&gt;"",$G1447*INDEX(ΣυνδΑθρ!$B$2:$B$96,$F1447,1)/INDEX(ΣυνδΑθρ!$J$2:$J$96,$F1447,1),IF($D1447&lt;&gt;"",$G1447*INDEX(Υλικά!$G$3:$G$130,$F1447,1)/INDEX(Υλικά!$E$3:$E$130,$F1447,1),0))</f>
        <v>0</v>
      </c>
      <c r="I1447" s="17">
        <f>IF($C1447&lt;&gt;"",$G1447*INDEX(ΣυνδΑθρ!$C$2:$C$100,$F1447,1)/INDEX(ΣυνδΑθρ!$J$2:$J$96,$F1447,1),IF($D1447&lt;&gt;"",$G1447*INDEX(Υλικά!$H$3:$H$130,$F1447,1)/INDEX(Υλικά!$E$3:$E$130,$F1447,1),0))</f>
        <v>0</v>
      </c>
      <c r="J1447" s="18">
        <f>IF($C1447&lt;&gt;"",$G1447*INDEX(ΣυνδΑθρ!$D$2:$D$96,$F1447,1)/INDEX(ΣυνδΑθρ!$J$2:$J$96,$F1447,1),IF($D1447&lt;&gt;"",$G1447*INDEX(Υλικά!$I$3:$I$130,$F1447,1)/INDEX(Υλικά!$E$3:$E$130,$F1447,1),0))</f>
        <v>18.66</v>
      </c>
      <c r="K1447" s="16">
        <f>$H1447*Ref!$B$2</f>
        <v>0</v>
      </c>
      <c r="L1447" s="17">
        <f>$I1447*Ref!$B$3</f>
        <v>0</v>
      </c>
      <c r="M1447" s="18">
        <f>$J1447*Ref!$B$4</f>
        <v>167.94</v>
      </c>
      <c r="N1447" s="18">
        <f>IF($C1447&lt;&gt;"",0,IF($D1447&lt;&gt;"",$G1447*INDEX(Υλικά!$J$3:$J$130,$F1447,1)/INDEX(Υλικά!$E$3:$E$130,$F1447,1),0))</f>
        <v>0</v>
      </c>
      <c r="O1447" s="19">
        <f t="shared" si="23"/>
        <v>167.94</v>
      </c>
      <c r="P1447" s="3"/>
    </row>
    <row r="1448" spans="1:16" x14ac:dyDescent="0.35">
      <c r="A1448" s="15">
        <v>44324</v>
      </c>
      <c r="B1448" s="7">
        <v>0.95833333333333337</v>
      </c>
      <c r="C1448" s="3"/>
      <c r="D1448" s="3" t="s">
        <v>133</v>
      </c>
      <c r="E1448" s="3" t="str">
        <f>IF(C1448&lt;&gt;"",INDEX(ΣυνδΑθρ!$I$2:$I$96,MATCH(C1448,ΣυνδΑθρ!$A$2:$A$100,0),1),IF(D1448&lt;&gt;"",INDEX(Υλικά!$D$3:$D$140,MATCH(D1448,Υλικά!$B$3:$B$140,0),1),""))</f>
        <v>gr</v>
      </c>
      <c r="F1448" s="10">
        <f>IF(C1448&lt;&gt;"",MATCH($C1448,ΣυνδΑθρ!$A$2:$A$100,0),IF(D1448&lt;&gt;"",MATCH($D1448,Υλικά!$B$3:$B$130,0),0))</f>
        <v>52</v>
      </c>
      <c r="G1448" s="3">
        <v>25</v>
      </c>
      <c r="H1448" s="16">
        <f>IF($C1448&lt;&gt;"",$G1448*INDEX(ΣυνδΑθρ!$B$2:$B$96,$F1448,1)/INDEX(ΣυνδΑθρ!$J$2:$J$96,$F1448,1),IF($D1448&lt;&gt;"",$G1448*INDEX(Υλικά!$G$3:$G$130,$F1448,1)/INDEX(Υλικά!$E$3:$E$130,$F1448,1),0))</f>
        <v>1.1000000000000001</v>
      </c>
      <c r="I1448" s="17">
        <f>IF($C1448&lt;&gt;"",$G1448*INDEX(ΣυνδΑθρ!$C$2:$C$100,$F1448,1)/INDEX(ΣυνδΑθρ!$J$2:$J$96,$F1448,1),IF($D1448&lt;&gt;"",$G1448*INDEX(Υλικά!$H$3:$H$130,$F1448,1)/INDEX(Υλικά!$E$3:$E$130,$F1448,1),0))</f>
        <v>13.625</v>
      </c>
      <c r="J1448" s="18">
        <f>IF($C1448&lt;&gt;"",$G1448*INDEX(ΣυνδΑθρ!$D$2:$D$96,$F1448,1)/INDEX(ΣυνδΑθρ!$J$2:$J$96,$F1448,1),IF($D1448&lt;&gt;"",$G1448*INDEX(Υλικά!$I$3:$I$130,$F1448,1)/INDEX(Υλικά!$E$3:$E$130,$F1448,1),0))</f>
        <v>7.625</v>
      </c>
      <c r="K1448" s="16">
        <f>$H1448*Ref!$B$2</f>
        <v>4.4000000000000004</v>
      </c>
      <c r="L1448" s="17">
        <f>$I1448*Ref!$B$3</f>
        <v>54.5</v>
      </c>
      <c r="M1448" s="18">
        <f>$J1448*Ref!$B$4</f>
        <v>68.625</v>
      </c>
      <c r="N1448" s="18">
        <f>IF($C1448&lt;&gt;"",0,IF($D1448&lt;&gt;"",$G1448*INDEX(Υλικά!$J$3:$J$130,$F1448,1)/INDEX(Υλικά!$E$3:$E$130,$F1448,1),0))</f>
        <v>0</v>
      </c>
      <c r="O1448" s="19">
        <f t="shared" si="23"/>
        <v>127.52500000000001</v>
      </c>
      <c r="P1448" s="3"/>
    </row>
    <row r="1449" spans="1:16" x14ac:dyDescent="0.35">
      <c r="A1449" s="15">
        <v>44325</v>
      </c>
      <c r="B1449" s="7">
        <v>0.375</v>
      </c>
      <c r="C1449" s="3"/>
      <c r="D1449" s="3" t="s">
        <v>58</v>
      </c>
      <c r="E1449" s="3" t="str">
        <f>IF(C1449&lt;&gt;"",INDEX(ΣυνδΑθρ!$I$2:$I$96,MATCH(C1449,ΣυνδΑθρ!$A$2:$A$100,0),1),IF(D1449&lt;&gt;"",INDEX(Υλικά!$D$3:$D$140,MATCH(D1449,Υλικά!$B$3:$B$140,0),1),""))</f>
        <v>gr</v>
      </c>
      <c r="F1449" s="10">
        <f>IF(C1449&lt;&gt;"",MATCH($C1449,ΣυνδΑθρ!$A$2:$A$100,0),IF(D1449&lt;&gt;"",MATCH($D1449,Υλικά!$B$3:$B$130,0),0))</f>
        <v>12</v>
      </c>
      <c r="G1449" s="3">
        <v>250</v>
      </c>
      <c r="H1449" s="16">
        <f>IF($C1449&lt;&gt;"",$G1449*INDEX(ΣυνδΑθρ!$B$2:$B$96,$F1449,1)/INDEX(ΣυνδΑθρ!$J$2:$J$96,$F1449,1),IF($D1449&lt;&gt;"",$G1449*INDEX(Υλικά!$G$3:$G$130,$F1449,1)/INDEX(Υλικά!$E$3:$E$130,$F1449,1),0))</f>
        <v>8.25</v>
      </c>
      <c r="I1449" s="17">
        <f>IF($C1449&lt;&gt;"",$G1449*INDEX(ΣυνδΑθρ!$C$2:$C$100,$F1449,1)/INDEX(ΣυνδΑθρ!$J$2:$J$96,$F1449,1),IF($D1449&lt;&gt;"",$G1449*INDEX(Υλικά!$H$3:$H$130,$F1449,1)/INDEX(Υλικά!$E$3:$E$130,$F1449,1),0))</f>
        <v>11.75</v>
      </c>
      <c r="J1449" s="18">
        <f>IF($C1449&lt;&gt;"",$G1449*INDEX(ΣυνδΑθρ!$D$2:$D$96,$F1449,1)/INDEX(ΣυνδΑθρ!$J$2:$J$96,$F1449,1),IF($D1449&lt;&gt;"",$G1449*INDEX(Υλικά!$I$3:$I$130,$F1449,1)/INDEX(Υλικά!$E$3:$E$130,$F1449,1),0))</f>
        <v>3.75</v>
      </c>
      <c r="K1449" s="16">
        <f>$H1449*Ref!$B$2</f>
        <v>33</v>
      </c>
      <c r="L1449" s="17">
        <f>$I1449*Ref!$B$3</f>
        <v>47</v>
      </c>
      <c r="M1449" s="18">
        <f>$J1449*Ref!$B$4</f>
        <v>33.75</v>
      </c>
      <c r="N1449" s="18">
        <f>IF($C1449&lt;&gt;"",0,IF($D1449&lt;&gt;"",$G1449*INDEX(Υλικά!$J$3:$J$130,$F1449,1)/INDEX(Υλικά!$E$3:$E$130,$F1449,1),0))</f>
        <v>0</v>
      </c>
      <c r="O1449" s="19">
        <f t="shared" si="23"/>
        <v>113.75</v>
      </c>
      <c r="P1449" s="3"/>
    </row>
    <row r="1450" spans="1:16" x14ac:dyDescent="0.35">
      <c r="A1450" s="15">
        <v>44325</v>
      </c>
      <c r="B1450" s="7">
        <v>0.47916666666666669</v>
      </c>
      <c r="C1450" s="3" t="s">
        <v>166</v>
      </c>
      <c r="D1450" s="3"/>
      <c r="E1450" s="3" t="str">
        <f>IF(C1450&lt;&gt;"",INDEX(ΣυνδΑθρ!$I$2:$I$96,MATCH(C1450,ΣυνδΑθρ!$A$2:$A$100,0),1),IF(D1450&lt;&gt;"",INDEX(Υλικά!$D$3:$D$140,MATCH(D1450,Υλικά!$B$3:$B$140,0),1),""))</f>
        <v>gr</v>
      </c>
      <c r="F1450" s="10">
        <f>IF(C1450&lt;&gt;"",MATCH($C1450,ΣυνδΑθρ!$A$2:$A$100,0),IF(D1450&lt;&gt;"",MATCH($D1450,Υλικά!$B$3:$B$130,0),0))</f>
        <v>19</v>
      </c>
      <c r="G1450" s="3">
        <v>50</v>
      </c>
      <c r="H1450" s="16">
        <f>IF($C1450&lt;&gt;"",$G1450*INDEX(ΣυνδΑθρ!$B$2:$B$96,$F1450,1)/INDEX(ΣυνδΑθρ!$J$2:$J$96,$F1450,1),IF($D1450&lt;&gt;"",$G1450*INDEX(Υλικά!$G$3:$G$130,$F1450,1)/INDEX(Υλικά!$E$3:$E$130,$F1450,1),0))</f>
        <v>3.6535714285714285</v>
      </c>
      <c r="I1450" s="17">
        <f>IF($C1450&lt;&gt;"",$G1450*INDEX(ΣυνδΑθρ!$C$2:$C$100,$F1450,1)/INDEX(ΣυνδΑθρ!$J$2:$J$96,$F1450,1),IF($D1450&lt;&gt;"",$G1450*INDEX(Υλικά!$H$3:$H$130,$F1450,1)/INDEX(Υλικά!$E$3:$E$130,$F1450,1),0))</f>
        <v>23.249999999999996</v>
      </c>
      <c r="J1450" s="18">
        <f>IF($C1450&lt;&gt;"",$G1450*INDEX(ΣυνδΑθρ!$D$2:$D$96,$F1450,1)/INDEX(ΣυνδΑθρ!$J$2:$J$96,$F1450,1),IF($D1450&lt;&gt;"",$G1450*INDEX(Υλικά!$I$3:$I$130,$F1450,1)/INDEX(Υλικά!$E$3:$E$130,$F1450,1),0))</f>
        <v>0.41785714285714293</v>
      </c>
      <c r="K1450" s="16">
        <f>$H1450*Ref!$B$2</f>
        <v>14.614285714285714</v>
      </c>
      <c r="L1450" s="17">
        <f>$I1450*Ref!$B$3</f>
        <v>92.999999999999986</v>
      </c>
      <c r="M1450" s="18">
        <f>$J1450*Ref!$B$4</f>
        <v>3.7607142857142861</v>
      </c>
      <c r="N1450" s="18">
        <f>IF($C1450&lt;&gt;"",0,IF($D1450&lt;&gt;"",$G1450*INDEX(Υλικά!$J$3:$J$130,$F1450,1)/INDEX(Υλικά!$E$3:$E$130,$F1450,1),0))</f>
        <v>0</v>
      </c>
      <c r="O1450" s="19">
        <f t="shared" si="23"/>
        <v>111.37499999999999</v>
      </c>
      <c r="P1450" s="3"/>
    </row>
    <row r="1451" spans="1:16" x14ac:dyDescent="0.35">
      <c r="A1451" s="15">
        <v>44325</v>
      </c>
      <c r="B1451" s="7">
        <v>0.58333333333333337</v>
      </c>
      <c r="C1451" s="3"/>
      <c r="D1451" s="3" t="s">
        <v>128</v>
      </c>
      <c r="E1451" s="3" t="str">
        <f>IF(C1451&lt;&gt;"",INDEX(ΣυνδΑθρ!$I$2:$I$96,MATCH(C1451,ΣυνδΑθρ!$A$2:$A$100,0),1),IF(D1451&lt;&gt;"",INDEX(Υλικά!$D$3:$D$140,MATCH(D1451,Υλικά!$B$3:$B$140,0),1),""))</f>
        <v>gr</v>
      </c>
      <c r="F1451" s="10">
        <f>IF(C1451&lt;&gt;"",MATCH($C1451,ΣυνδΑθρ!$A$2:$A$100,0),IF(D1451&lt;&gt;"",MATCH($D1451,Υλικά!$B$3:$B$130,0),0))</f>
        <v>50</v>
      </c>
      <c r="G1451" s="3">
        <v>100</v>
      </c>
      <c r="H1451" s="16">
        <f>IF($C1451&lt;&gt;"",$G1451*INDEX(ΣυνδΑθρ!$B$2:$B$96,$F1451,1)/INDEX(ΣυνδΑθρ!$J$2:$J$96,$F1451,1),IF($D1451&lt;&gt;"",$G1451*INDEX(Υλικά!$G$3:$G$130,$F1451,1)/INDEX(Υλικά!$E$3:$E$130,$F1451,1),0))</f>
        <v>2</v>
      </c>
      <c r="I1451" s="17">
        <f>IF($C1451&lt;&gt;"",$G1451*INDEX(ΣυνδΑθρ!$C$2:$C$100,$F1451,1)/INDEX(ΣυνδΑθρ!$J$2:$J$96,$F1451,1),IF($D1451&lt;&gt;"",$G1451*INDEX(Υλικά!$H$3:$H$130,$F1451,1)/INDEX(Υλικά!$E$3:$E$130,$F1451,1),0))</f>
        <v>17</v>
      </c>
      <c r="J1451" s="18">
        <f>IF($C1451&lt;&gt;"",$G1451*INDEX(ΣυνδΑθρ!$D$2:$D$96,$F1451,1)/INDEX(ΣυνδΑθρ!$J$2:$J$96,$F1451,1),IF($D1451&lt;&gt;"",$G1451*INDEX(Υλικά!$I$3:$I$130,$F1451,1)/INDEX(Υλικά!$E$3:$E$130,$F1451,1),0))</f>
        <v>0</v>
      </c>
      <c r="K1451" s="16">
        <f>$H1451*Ref!$B$2</f>
        <v>8</v>
      </c>
      <c r="L1451" s="17">
        <f>$I1451*Ref!$B$3</f>
        <v>68</v>
      </c>
      <c r="M1451" s="18">
        <f>$J1451*Ref!$B$4</f>
        <v>0</v>
      </c>
      <c r="N1451" s="18">
        <f>IF($C1451&lt;&gt;"",0,IF($D1451&lt;&gt;"",$G1451*INDEX(Υλικά!$J$3:$J$130,$F1451,1)/INDEX(Υλικά!$E$3:$E$130,$F1451,1),0))</f>
        <v>0</v>
      </c>
      <c r="O1451" s="19">
        <f t="shared" si="23"/>
        <v>76</v>
      </c>
      <c r="P1451" s="3"/>
    </row>
    <row r="1452" spans="1:16" x14ac:dyDescent="0.35">
      <c r="A1452" s="15">
        <v>44325</v>
      </c>
      <c r="B1452" s="7">
        <v>0.58333333333333337</v>
      </c>
      <c r="C1452" s="3"/>
      <c r="D1452" s="3" t="s">
        <v>8</v>
      </c>
      <c r="E1452" s="3" t="str">
        <f>IF(C1452&lt;&gt;"",INDEX(ΣυνδΑθρ!$I$2:$I$96,MATCH(C1452,ΣυνδΑθρ!$A$2:$A$100,0),1),IF(D1452&lt;&gt;"",INDEX(Υλικά!$D$3:$D$140,MATCH(D1452,Υλικά!$B$3:$B$140,0),1),""))</f>
        <v>gr</v>
      </c>
      <c r="F1452" s="10">
        <f>IF(C1452&lt;&gt;"",MATCH($C1452,ΣυνδΑθρ!$A$2:$A$100,0),IF(D1452&lt;&gt;"",MATCH($D1452,Υλικά!$B$3:$B$130,0),0))</f>
        <v>3</v>
      </c>
      <c r="G1452" s="3">
        <v>20</v>
      </c>
      <c r="H1452" s="16">
        <f>IF($C1452&lt;&gt;"",$G1452*INDEX(ΣυνδΑθρ!$B$2:$B$96,$F1452,1)/INDEX(ΣυνδΑθρ!$J$2:$J$96,$F1452,1),IF($D1452&lt;&gt;"",$G1452*INDEX(Υλικά!$G$3:$G$130,$F1452,1)/INDEX(Υλικά!$E$3:$E$130,$F1452,1),0))</f>
        <v>0</v>
      </c>
      <c r="I1452" s="17">
        <f>IF($C1452&lt;&gt;"",$G1452*INDEX(ΣυνδΑθρ!$C$2:$C$100,$F1452,1)/INDEX(ΣυνδΑθρ!$J$2:$J$96,$F1452,1),IF($D1452&lt;&gt;"",$G1452*INDEX(Υλικά!$H$3:$H$130,$F1452,1)/INDEX(Υλικά!$E$3:$E$130,$F1452,1),0))</f>
        <v>0</v>
      </c>
      <c r="J1452" s="18">
        <f>IF($C1452&lt;&gt;"",$G1452*INDEX(ΣυνδΑθρ!$D$2:$D$96,$F1452,1)/INDEX(ΣυνδΑθρ!$J$2:$J$96,$F1452,1),IF($D1452&lt;&gt;"",$G1452*INDEX(Υλικά!$I$3:$I$130,$F1452,1)/INDEX(Υλικά!$E$3:$E$130,$F1452,1),0))</f>
        <v>18.66</v>
      </c>
      <c r="K1452" s="16">
        <f>$H1452*Ref!$B$2</f>
        <v>0</v>
      </c>
      <c r="L1452" s="17">
        <f>$I1452*Ref!$B$3</f>
        <v>0</v>
      </c>
      <c r="M1452" s="18">
        <f>$J1452*Ref!$B$4</f>
        <v>167.94</v>
      </c>
      <c r="N1452" s="18">
        <f>IF($C1452&lt;&gt;"",0,IF($D1452&lt;&gt;"",$G1452*INDEX(Υλικά!$J$3:$J$130,$F1452,1)/INDEX(Υλικά!$E$3:$E$130,$F1452,1),0))</f>
        <v>0</v>
      </c>
      <c r="O1452" s="19">
        <f t="shared" si="23"/>
        <v>167.94</v>
      </c>
      <c r="P1452" s="3"/>
    </row>
    <row r="1453" spans="1:16" x14ac:dyDescent="0.35">
      <c r="A1453" s="15">
        <v>44325</v>
      </c>
      <c r="B1453" s="7">
        <v>0.58333333333333337</v>
      </c>
      <c r="C1453" s="3" t="s">
        <v>166</v>
      </c>
      <c r="D1453" s="3"/>
      <c r="E1453" s="3" t="str">
        <f>IF(C1453&lt;&gt;"",INDEX(ΣυνδΑθρ!$I$2:$I$96,MATCH(C1453,ΣυνδΑθρ!$A$2:$A$100,0),1),IF(D1453&lt;&gt;"",INDEX(Υλικά!$D$3:$D$140,MATCH(D1453,Υλικά!$B$3:$B$140,0),1),""))</f>
        <v>gr</v>
      </c>
      <c r="F1453" s="10">
        <f>IF(C1453&lt;&gt;"",MATCH($C1453,ΣυνδΑθρ!$A$2:$A$100,0),IF(D1453&lt;&gt;"",MATCH($D1453,Υλικά!$B$3:$B$130,0),0))</f>
        <v>19</v>
      </c>
      <c r="G1453" s="3">
        <v>50</v>
      </c>
      <c r="H1453" s="16">
        <f>IF($C1453&lt;&gt;"",$G1453*INDEX(ΣυνδΑθρ!$B$2:$B$96,$F1453,1)/INDEX(ΣυνδΑθρ!$J$2:$J$96,$F1453,1),IF($D1453&lt;&gt;"",$G1453*INDEX(Υλικά!$G$3:$G$130,$F1453,1)/INDEX(Υλικά!$E$3:$E$130,$F1453,1),0))</f>
        <v>3.6535714285714285</v>
      </c>
      <c r="I1453" s="17">
        <f>IF($C1453&lt;&gt;"",$G1453*INDEX(ΣυνδΑθρ!$C$2:$C$100,$F1453,1)/INDEX(ΣυνδΑθρ!$J$2:$J$96,$F1453,1),IF($D1453&lt;&gt;"",$G1453*INDEX(Υλικά!$H$3:$H$130,$F1453,1)/INDEX(Υλικά!$E$3:$E$130,$F1453,1),0))</f>
        <v>23.249999999999996</v>
      </c>
      <c r="J1453" s="18">
        <f>IF($C1453&lt;&gt;"",$G1453*INDEX(ΣυνδΑθρ!$D$2:$D$96,$F1453,1)/INDEX(ΣυνδΑθρ!$J$2:$J$96,$F1453,1),IF($D1453&lt;&gt;"",$G1453*INDEX(Υλικά!$I$3:$I$130,$F1453,1)/INDEX(Υλικά!$E$3:$E$130,$F1453,1),0))</f>
        <v>0.41785714285714293</v>
      </c>
      <c r="K1453" s="16">
        <f>$H1453*Ref!$B$2</f>
        <v>14.614285714285714</v>
      </c>
      <c r="L1453" s="17">
        <f>$I1453*Ref!$B$3</f>
        <v>92.999999999999986</v>
      </c>
      <c r="M1453" s="18">
        <f>$J1453*Ref!$B$4</f>
        <v>3.7607142857142861</v>
      </c>
      <c r="N1453" s="18">
        <f>IF($C1453&lt;&gt;"",0,IF($D1453&lt;&gt;"",$G1453*INDEX(Υλικά!$J$3:$J$130,$F1453,1)/INDEX(Υλικά!$E$3:$E$130,$F1453,1),0))</f>
        <v>0</v>
      </c>
      <c r="O1453" s="19">
        <f t="shared" si="23"/>
        <v>111.37499999999999</v>
      </c>
      <c r="P1453" s="3"/>
    </row>
    <row r="1454" spans="1:16" x14ac:dyDescent="0.35">
      <c r="A1454" s="15">
        <v>44325</v>
      </c>
      <c r="B1454" s="7">
        <v>0.58333333333333337</v>
      </c>
      <c r="C1454" s="3"/>
      <c r="D1454" s="3" t="s">
        <v>271</v>
      </c>
      <c r="E1454" s="3" t="str">
        <f>IF(C1454&lt;&gt;"",INDEX(ΣυνδΑθρ!$I$2:$I$96,MATCH(C1454,ΣυνδΑθρ!$A$2:$A$100,0),1),IF(D1454&lt;&gt;"",INDEX(Υλικά!$D$3:$D$140,MATCH(D1454,Υλικά!$B$3:$B$140,0),1),""))</f>
        <v>gr</v>
      </c>
      <c r="F1454" s="10">
        <f>IF(C1454&lt;&gt;"",MATCH($C1454,ΣυνδΑθρ!$A$2:$A$100,0),IF(D1454&lt;&gt;"",MATCH($D1454,Υλικά!$B$3:$B$130,0),0))</f>
        <v>126</v>
      </c>
      <c r="G1454" s="3">
        <v>400</v>
      </c>
      <c r="H1454" s="16">
        <f>IF($C1454&lt;&gt;"",$G1454*INDEX(ΣυνδΑθρ!$B$2:$B$96,$F1454,1)/INDEX(ΣυνδΑθρ!$J$2:$J$96,$F1454,1),IF($D1454&lt;&gt;"",$G1454*INDEX(Υλικά!$G$3:$G$130,$F1454,1)/INDEX(Υλικά!$E$3:$E$130,$F1454,1),0))</f>
        <v>108</v>
      </c>
      <c r="I1454" s="17">
        <f>IF($C1454&lt;&gt;"",$G1454*INDEX(ΣυνδΑθρ!$C$2:$C$100,$F1454,1)/INDEX(ΣυνδΑθρ!$J$2:$J$96,$F1454,1),IF($D1454&lt;&gt;"",$G1454*INDEX(Υλικά!$H$3:$H$130,$F1454,1)/INDEX(Υλικά!$E$3:$E$130,$F1454,1),0))</f>
        <v>0</v>
      </c>
      <c r="J1454" s="18">
        <f>IF($C1454&lt;&gt;"",$G1454*INDEX(ΣυνδΑθρ!$D$2:$D$96,$F1454,1)/INDEX(ΣυνδΑθρ!$J$2:$J$96,$F1454,1),IF($D1454&lt;&gt;"",$G1454*INDEX(Υλικά!$I$3:$I$130,$F1454,1)/INDEX(Υλικά!$E$3:$E$130,$F1454,1),0))</f>
        <v>12</v>
      </c>
      <c r="K1454" s="16">
        <f>$H1454*Ref!$B$2</f>
        <v>432</v>
      </c>
      <c r="L1454" s="17">
        <f>$I1454*Ref!$B$3</f>
        <v>0</v>
      </c>
      <c r="M1454" s="18">
        <f>$J1454*Ref!$B$4</f>
        <v>108</v>
      </c>
      <c r="N1454" s="18">
        <f>IF($C1454&lt;&gt;"",0,IF($D1454&lt;&gt;"",$G1454*INDEX(Υλικά!$J$3:$J$130,$F1454,1)/INDEX(Υλικά!$E$3:$E$130,$F1454,1),0))</f>
        <v>0</v>
      </c>
      <c r="O1454" s="19">
        <f t="shared" si="23"/>
        <v>540</v>
      </c>
      <c r="P1454" s="3"/>
    </row>
    <row r="1455" spans="1:16" x14ac:dyDescent="0.35">
      <c r="A1455" s="15">
        <v>44325</v>
      </c>
      <c r="B1455" s="7">
        <v>0.83333333333333337</v>
      </c>
      <c r="C1455" s="3"/>
      <c r="D1455" s="3" t="s">
        <v>271</v>
      </c>
      <c r="E1455" s="3" t="str">
        <f>IF(C1455&lt;&gt;"",INDEX(ΣυνδΑθρ!$I$2:$I$96,MATCH(C1455,ΣυνδΑθρ!$A$2:$A$100,0),1),IF(D1455&lt;&gt;"",INDEX(Υλικά!$D$3:$D$140,MATCH(D1455,Υλικά!$B$3:$B$140,0),1),""))</f>
        <v>gr</v>
      </c>
      <c r="F1455" s="10">
        <f>IF(C1455&lt;&gt;"",MATCH($C1455,ΣυνδΑθρ!$A$2:$A$100,0),IF(D1455&lt;&gt;"",MATCH($D1455,Υλικά!$B$3:$B$130,0),0))</f>
        <v>126</v>
      </c>
      <c r="G1455" s="3">
        <v>200</v>
      </c>
      <c r="H1455" s="16">
        <f>IF($C1455&lt;&gt;"",$G1455*INDEX(ΣυνδΑθρ!$B$2:$B$96,$F1455,1)/INDEX(ΣυνδΑθρ!$J$2:$J$96,$F1455,1),IF($D1455&lt;&gt;"",$G1455*INDEX(Υλικά!$G$3:$G$130,$F1455,1)/INDEX(Υλικά!$E$3:$E$130,$F1455,1),0))</f>
        <v>54</v>
      </c>
      <c r="I1455" s="17">
        <f>IF($C1455&lt;&gt;"",$G1455*INDEX(ΣυνδΑθρ!$C$2:$C$100,$F1455,1)/INDEX(ΣυνδΑθρ!$J$2:$J$96,$F1455,1),IF($D1455&lt;&gt;"",$G1455*INDEX(Υλικά!$H$3:$H$130,$F1455,1)/INDEX(Υλικά!$E$3:$E$130,$F1455,1),0))</f>
        <v>0</v>
      </c>
      <c r="J1455" s="18">
        <f>IF($C1455&lt;&gt;"",$G1455*INDEX(ΣυνδΑθρ!$D$2:$D$96,$F1455,1)/INDEX(ΣυνδΑθρ!$J$2:$J$96,$F1455,1),IF($D1455&lt;&gt;"",$G1455*INDEX(Υλικά!$I$3:$I$130,$F1455,1)/INDEX(Υλικά!$E$3:$E$130,$F1455,1),0))</f>
        <v>6</v>
      </c>
      <c r="K1455" s="16">
        <f>$H1455*Ref!$B$2</f>
        <v>216</v>
      </c>
      <c r="L1455" s="17">
        <f>$I1455*Ref!$B$3</f>
        <v>0</v>
      </c>
      <c r="M1455" s="18">
        <f>$J1455*Ref!$B$4</f>
        <v>54</v>
      </c>
      <c r="N1455" s="18">
        <f>IF($C1455&lt;&gt;"",0,IF($D1455&lt;&gt;"",$G1455*INDEX(Υλικά!$J$3:$J$130,$F1455,1)/INDEX(Υλικά!$E$3:$E$130,$F1455,1),0))</f>
        <v>0</v>
      </c>
      <c r="O1455" s="19">
        <f t="shared" ref="O1455:O1518" si="24">SUM(K1455:N1455)</f>
        <v>270</v>
      </c>
      <c r="P1455" s="3"/>
    </row>
    <row r="1456" spans="1:16" x14ac:dyDescent="0.35">
      <c r="A1456" s="15">
        <v>44325</v>
      </c>
      <c r="B1456" s="7">
        <v>0.83333333333333337</v>
      </c>
      <c r="C1456" s="3"/>
      <c r="D1456" s="3" t="s">
        <v>8</v>
      </c>
      <c r="E1456" s="3" t="str">
        <f>IF(C1456&lt;&gt;"",INDEX(ΣυνδΑθρ!$I$2:$I$96,MATCH(C1456,ΣυνδΑθρ!$A$2:$A$100,0),1),IF(D1456&lt;&gt;"",INDEX(Υλικά!$D$3:$D$140,MATCH(D1456,Υλικά!$B$3:$B$140,0),1),""))</f>
        <v>gr</v>
      </c>
      <c r="F1456" s="10">
        <f>IF(C1456&lt;&gt;"",MATCH($C1456,ΣυνδΑθρ!$A$2:$A$100,0),IF(D1456&lt;&gt;"",MATCH($D1456,Υλικά!$B$3:$B$130,0),0))</f>
        <v>3</v>
      </c>
      <c r="G1456" s="3">
        <v>10</v>
      </c>
      <c r="H1456" s="16">
        <f>IF($C1456&lt;&gt;"",$G1456*INDEX(ΣυνδΑθρ!$B$2:$B$96,$F1456,1)/INDEX(ΣυνδΑθρ!$J$2:$J$96,$F1456,1),IF($D1456&lt;&gt;"",$G1456*INDEX(Υλικά!$G$3:$G$130,$F1456,1)/INDEX(Υλικά!$E$3:$E$130,$F1456,1),0))</f>
        <v>0</v>
      </c>
      <c r="I1456" s="17">
        <f>IF($C1456&lt;&gt;"",$G1456*INDEX(ΣυνδΑθρ!$C$2:$C$100,$F1456,1)/INDEX(ΣυνδΑθρ!$J$2:$J$96,$F1456,1),IF($D1456&lt;&gt;"",$G1456*INDEX(Υλικά!$H$3:$H$130,$F1456,1)/INDEX(Υλικά!$E$3:$E$130,$F1456,1),0))</f>
        <v>0</v>
      </c>
      <c r="J1456" s="18">
        <f>IF($C1456&lt;&gt;"",$G1456*INDEX(ΣυνδΑθρ!$D$2:$D$96,$F1456,1)/INDEX(ΣυνδΑθρ!$J$2:$J$96,$F1456,1),IF($D1456&lt;&gt;"",$G1456*INDEX(Υλικά!$I$3:$I$130,$F1456,1)/INDEX(Υλικά!$E$3:$E$130,$F1456,1),0))</f>
        <v>9.33</v>
      </c>
      <c r="K1456" s="16">
        <f>$H1456*Ref!$B$2</f>
        <v>0</v>
      </c>
      <c r="L1456" s="17">
        <f>$I1456*Ref!$B$3</f>
        <v>0</v>
      </c>
      <c r="M1456" s="18">
        <f>$J1456*Ref!$B$4</f>
        <v>83.97</v>
      </c>
      <c r="N1456" s="18">
        <f>IF($C1456&lt;&gt;"",0,IF($D1456&lt;&gt;"",$G1456*INDEX(Υλικά!$J$3:$J$130,$F1456,1)/INDEX(Υλικά!$E$3:$E$130,$F1456,1),0))</f>
        <v>0</v>
      </c>
      <c r="O1456" s="19">
        <f t="shared" si="24"/>
        <v>83.97</v>
      </c>
      <c r="P1456" s="3"/>
    </row>
    <row r="1457" spans="1:16" x14ac:dyDescent="0.35">
      <c r="A1457" s="15">
        <v>44325</v>
      </c>
      <c r="B1457" s="7">
        <v>0.83333333333333337</v>
      </c>
      <c r="C1457" s="3"/>
      <c r="D1457" s="3" t="s">
        <v>128</v>
      </c>
      <c r="E1457" s="3" t="str">
        <f>IF(C1457&lt;&gt;"",INDEX(ΣυνδΑθρ!$I$2:$I$96,MATCH(C1457,ΣυνδΑθρ!$A$2:$A$100,0),1),IF(D1457&lt;&gt;"",INDEX(Υλικά!$D$3:$D$140,MATCH(D1457,Υλικά!$B$3:$B$140,0),1),""))</f>
        <v>gr</v>
      </c>
      <c r="F1457" s="10">
        <f>IF(C1457&lt;&gt;"",MATCH($C1457,ΣυνδΑθρ!$A$2:$A$100,0),IF(D1457&lt;&gt;"",MATCH($D1457,Υλικά!$B$3:$B$130,0),0))</f>
        <v>50</v>
      </c>
      <c r="G1457" s="3">
        <v>50</v>
      </c>
      <c r="H1457" s="16">
        <f>IF($C1457&lt;&gt;"",$G1457*INDEX(ΣυνδΑθρ!$B$2:$B$96,$F1457,1)/INDEX(ΣυνδΑθρ!$J$2:$J$96,$F1457,1),IF($D1457&lt;&gt;"",$G1457*INDEX(Υλικά!$G$3:$G$130,$F1457,1)/INDEX(Υλικά!$E$3:$E$130,$F1457,1),0))</f>
        <v>1</v>
      </c>
      <c r="I1457" s="17">
        <f>IF($C1457&lt;&gt;"",$G1457*INDEX(ΣυνδΑθρ!$C$2:$C$100,$F1457,1)/INDEX(ΣυνδΑθρ!$J$2:$J$96,$F1457,1),IF($D1457&lt;&gt;"",$G1457*INDEX(Υλικά!$H$3:$H$130,$F1457,1)/INDEX(Υλικά!$E$3:$E$130,$F1457,1),0))</f>
        <v>8.5</v>
      </c>
      <c r="J1457" s="18">
        <f>IF($C1457&lt;&gt;"",$G1457*INDEX(ΣυνδΑθρ!$D$2:$D$96,$F1457,1)/INDEX(ΣυνδΑθρ!$J$2:$J$96,$F1457,1),IF($D1457&lt;&gt;"",$G1457*INDEX(Υλικά!$I$3:$I$130,$F1457,1)/INDEX(Υλικά!$E$3:$E$130,$F1457,1),0))</f>
        <v>0</v>
      </c>
      <c r="K1457" s="16">
        <f>$H1457*Ref!$B$2</f>
        <v>4</v>
      </c>
      <c r="L1457" s="17">
        <f>$I1457*Ref!$B$3</f>
        <v>34</v>
      </c>
      <c r="M1457" s="18">
        <f>$J1457*Ref!$B$4</f>
        <v>0</v>
      </c>
      <c r="N1457" s="18">
        <f>IF($C1457&lt;&gt;"",0,IF($D1457&lt;&gt;"",$G1457*INDEX(Υλικά!$J$3:$J$130,$F1457,1)/INDEX(Υλικά!$E$3:$E$130,$F1457,1),0))</f>
        <v>0</v>
      </c>
      <c r="O1457" s="19">
        <f t="shared" si="24"/>
        <v>38</v>
      </c>
      <c r="P1457" s="3"/>
    </row>
    <row r="1458" spans="1:16" x14ac:dyDescent="0.35">
      <c r="A1458" s="15">
        <v>44326</v>
      </c>
      <c r="B1458" s="7">
        <v>0.375</v>
      </c>
      <c r="C1458" s="3"/>
      <c r="D1458" s="3" t="s">
        <v>58</v>
      </c>
      <c r="E1458" s="3" t="str">
        <f>IF(C1458&lt;&gt;"",INDEX(ΣυνδΑθρ!$I$2:$I$96,MATCH(C1458,ΣυνδΑθρ!$A$2:$A$100,0),1),IF(D1458&lt;&gt;"",INDEX(Υλικά!$D$3:$D$140,MATCH(D1458,Υλικά!$B$3:$B$140,0),1),""))</f>
        <v>gr</v>
      </c>
      <c r="F1458" s="10">
        <f>IF(C1458&lt;&gt;"",MATCH($C1458,ΣυνδΑθρ!$A$2:$A$100,0),IF(D1458&lt;&gt;"",MATCH($D1458,Υλικά!$B$3:$B$130,0),0))</f>
        <v>12</v>
      </c>
      <c r="G1458" s="3">
        <v>250</v>
      </c>
      <c r="H1458" s="16">
        <f>IF($C1458&lt;&gt;"",$G1458*INDEX(ΣυνδΑθρ!$B$2:$B$96,$F1458,1)/INDEX(ΣυνδΑθρ!$J$2:$J$96,$F1458,1),IF($D1458&lt;&gt;"",$G1458*INDEX(Υλικά!$G$3:$G$130,$F1458,1)/INDEX(Υλικά!$E$3:$E$130,$F1458,1),0))</f>
        <v>8.25</v>
      </c>
      <c r="I1458" s="17">
        <f>IF($C1458&lt;&gt;"",$G1458*INDEX(ΣυνδΑθρ!$C$2:$C$100,$F1458,1)/INDEX(ΣυνδΑθρ!$J$2:$J$96,$F1458,1),IF($D1458&lt;&gt;"",$G1458*INDEX(Υλικά!$H$3:$H$130,$F1458,1)/INDEX(Υλικά!$E$3:$E$130,$F1458,1),0))</f>
        <v>11.75</v>
      </c>
      <c r="J1458" s="18">
        <f>IF($C1458&lt;&gt;"",$G1458*INDEX(ΣυνδΑθρ!$D$2:$D$96,$F1458,1)/INDEX(ΣυνδΑθρ!$J$2:$J$96,$F1458,1),IF($D1458&lt;&gt;"",$G1458*INDEX(Υλικά!$I$3:$I$130,$F1458,1)/INDEX(Υλικά!$E$3:$E$130,$F1458,1),0))</f>
        <v>3.75</v>
      </c>
      <c r="K1458" s="16">
        <f>$H1458*Ref!$B$2</f>
        <v>33</v>
      </c>
      <c r="L1458" s="17">
        <f>$I1458*Ref!$B$3</f>
        <v>47</v>
      </c>
      <c r="M1458" s="18">
        <f>$J1458*Ref!$B$4</f>
        <v>33.75</v>
      </c>
      <c r="N1458" s="18">
        <f>IF($C1458&lt;&gt;"",0,IF($D1458&lt;&gt;"",$G1458*INDEX(Υλικά!$J$3:$J$130,$F1458,1)/INDEX(Υλικά!$E$3:$E$130,$F1458,1),0))</f>
        <v>0</v>
      </c>
      <c r="O1458" s="19">
        <f t="shared" si="24"/>
        <v>113.75</v>
      </c>
      <c r="P1458" s="3"/>
    </row>
    <row r="1459" spans="1:16" x14ac:dyDescent="0.35">
      <c r="A1459" s="15">
        <v>44326</v>
      </c>
      <c r="B1459" s="7">
        <v>0.375</v>
      </c>
      <c r="C1459" s="3" t="s">
        <v>166</v>
      </c>
      <c r="D1459" s="3"/>
      <c r="E1459" s="3" t="str">
        <f>IF(C1459&lt;&gt;"",INDEX(ΣυνδΑθρ!$I$2:$I$96,MATCH(C1459,ΣυνδΑθρ!$A$2:$A$100,0),1),IF(D1459&lt;&gt;"",INDEX(Υλικά!$D$3:$D$140,MATCH(D1459,Υλικά!$B$3:$B$140,0),1),""))</f>
        <v>gr</v>
      </c>
      <c r="F1459" s="10">
        <f>IF(C1459&lt;&gt;"",MATCH($C1459,ΣυνδΑθρ!$A$2:$A$100,0),IF(D1459&lt;&gt;"",MATCH($D1459,Υλικά!$B$3:$B$130,0),0))</f>
        <v>19</v>
      </c>
      <c r="G1459" s="3">
        <v>80</v>
      </c>
      <c r="H1459" s="16">
        <f>IF($C1459&lt;&gt;"",$G1459*INDEX(ΣυνδΑθρ!$B$2:$B$96,$F1459,1)/INDEX(ΣυνδΑθρ!$J$2:$J$96,$F1459,1),IF($D1459&lt;&gt;"",$G1459*INDEX(Υλικά!$G$3:$G$130,$F1459,1)/INDEX(Υλικά!$E$3:$E$130,$F1459,1),0))</f>
        <v>5.8457142857142861</v>
      </c>
      <c r="I1459" s="17">
        <f>IF($C1459&lt;&gt;"",$G1459*INDEX(ΣυνδΑθρ!$C$2:$C$100,$F1459,1)/INDEX(ΣυνδΑθρ!$J$2:$J$96,$F1459,1),IF($D1459&lt;&gt;"",$G1459*INDEX(Υλικά!$H$3:$H$130,$F1459,1)/INDEX(Υλικά!$E$3:$E$130,$F1459,1),0))</f>
        <v>37.199999999999996</v>
      </c>
      <c r="J1459" s="18">
        <f>IF($C1459&lt;&gt;"",$G1459*INDEX(ΣυνδΑθρ!$D$2:$D$96,$F1459,1)/INDEX(ΣυνδΑθρ!$J$2:$J$96,$F1459,1),IF($D1459&lt;&gt;"",$G1459*INDEX(Υλικά!$I$3:$I$130,$F1459,1)/INDEX(Υλικά!$E$3:$E$130,$F1459,1),0))</f>
        <v>0.66857142857142871</v>
      </c>
      <c r="K1459" s="16">
        <f>$H1459*Ref!$B$2</f>
        <v>23.382857142857144</v>
      </c>
      <c r="L1459" s="17">
        <f>$I1459*Ref!$B$3</f>
        <v>148.79999999999998</v>
      </c>
      <c r="M1459" s="18">
        <f>$J1459*Ref!$B$4</f>
        <v>6.0171428571428587</v>
      </c>
      <c r="N1459" s="18">
        <f>IF($C1459&lt;&gt;"",0,IF($D1459&lt;&gt;"",$G1459*INDEX(Υλικά!$J$3:$J$130,$F1459,1)/INDEX(Υλικά!$E$3:$E$130,$F1459,1),0))</f>
        <v>0</v>
      </c>
      <c r="O1459" s="19">
        <f t="shared" si="24"/>
        <v>178.2</v>
      </c>
      <c r="P1459" s="3"/>
    </row>
    <row r="1460" spans="1:16" x14ac:dyDescent="0.35">
      <c r="A1460" s="15">
        <v>44326</v>
      </c>
      <c r="B1460" s="7">
        <v>0.375</v>
      </c>
      <c r="C1460" s="3"/>
      <c r="D1460" s="3" t="s">
        <v>229</v>
      </c>
      <c r="E1460" s="3" t="str">
        <f>IF(C1460&lt;&gt;"",INDEX(ΣυνδΑθρ!$I$2:$I$96,MATCH(C1460,ΣυνδΑθρ!$A$2:$A$100,0),1),IF(D1460&lt;&gt;"",INDEX(Υλικά!$D$3:$D$140,MATCH(D1460,Υλικά!$B$3:$B$140,0),1),""))</f>
        <v>gr</v>
      </c>
      <c r="F1460" s="10">
        <f>IF(C1460&lt;&gt;"",MATCH($C1460,ΣυνδΑθρ!$A$2:$A$100,0),IF(D1460&lt;&gt;"",MATCH($D1460,Υλικά!$B$3:$B$130,0),0))</f>
        <v>104</v>
      </c>
      <c r="G1460" s="3">
        <v>50</v>
      </c>
      <c r="H1460" s="16">
        <f>IF($C1460&lt;&gt;"",$G1460*INDEX(ΣυνδΑθρ!$B$2:$B$96,$F1460,1)/INDEX(ΣυνδΑθρ!$J$2:$J$96,$F1460,1),IF($D1460&lt;&gt;"",$G1460*INDEX(Υλικά!$G$3:$G$130,$F1460,1)/INDEX(Υλικά!$E$3:$E$130,$F1460,1),0))</f>
        <v>10.5</v>
      </c>
      <c r="I1460" s="17">
        <f>IF($C1460&lt;&gt;"",$G1460*INDEX(ΣυνδΑθρ!$C$2:$C$100,$F1460,1)/INDEX(ΣυνδΑθρ!$J$2:$J$96,$F1460,1),IF($D1460&lt;&gt;"",$G1460*INDEX(Υλικά!$H$3:$H$130,$F1460,1)/INDEX(Υλικά!$E$3:$E$130,$F1460,1),0))</f>
        <v>0.5</v>
      </c>
      <c r="J1460" s="18">
        <f>IF($C1460&lt;&gt;"",$G1460*INDEX(ΣυνδΑθρ!$D$2:$D$96,$F1460,1)/INDEX(ΣυνδΑθρ!$J$2:$J$96,$F1460,1),IF($D1460&lt;&gt;"",$G1460*INDEX(Υλικά!$I$3:$I$130,$F1460,1)/INDEX(Υλικά!$E$3:$E$130,$F1460,1),0))</f>
        <v>1</v>
      </c>
      <c r="K1460" s="16">
        <f>$H1460*Ref!$B$2</f>
        <v>42</v>
      </c>
      <c r="L1460" s="17">
        <f>$I1460*Ref!$B$3</f>
        <v>2</v>
      </c>
      <c r="M1460" s="18">
        <f>$J1460*Ref!$B$4</f>
        <v>9</v>
      </c>
      <c r="N1460" s="18">
        <f>IF($C1460&lt;&gt;"",0,IF($D1460&lt;&gt;"",$G1460*INDEX(Υλικά!$J$3:$J$130,$F1460,1)/INDEX(Υλικά!$E$3:$E$130,$F1460,1),0))</f>
        <v>0</v>
      </c>
      <c r="O1460" s="19">
        <f t="shared" si="24"/>
        <v>53</v>
      </c>
      <c r="P1460" s="3"/>
    </row>
    <row r="1461" spans="1:16" x14ac:dyDescent="0.35">
      <c r="A1461" s="15">
        <v>44326</v>
      </c>
      <c r="B1461" s="7">
        <v>0.5625</v>
      </c>
      <c r="C1461" s="3" t="s">
        <v>215</v>
      </c>
      <c r="D1461" s="3"/>
      <c r="E1461" s="3" t="str">
        <f>IF(C1461&lt;&gt;"",INDEX(ΣυνδΑθρ!$I$2:$I$96,MATCH(C1461,ΣυνδΑθρ!$A$2:$A$100,0),1),IF(D1461&lt;&gt;"",INDEX(Υλικά!$D$3:$D$140,MATCH(D1461,Υλικά!$B$3:$B$140,0),1),""))</f>
        <v>gr</v>
      </c>
      <c r="F1461" s="10">
        <f>IF(C1461&lt;&gt;"",MATCH($C1461,ΣυνδΑθρ!$A$2:$A$100,0),IF(D1461&lt;&gt;"",MATCH($D1461,Υλικά!$B$3:$B$130,0),0))</f>
        <v>35</v>
      </c>
      <c r="G1461" s="3">
        <v>350</v>
      </c>
      <c r="H1461" s="16">
        <f>IF($C1461&lt;&gt;"",$G1461*INDEX(ΣυνδΑθρ!$B$2:$B$96,$F1461,1)/INDEX(ΣυνδΑθρ!$J$2:$J$96,$F1461,1),IF($D1461&lt;&gt;"",$G1461*INDEX(Υλικά!$G$3:$G$130,$F1461,1)/INDEX(Υλικά!$E$3:$E$130,$F1461,1),0))</f>
        <v>20.673333333333332</v>
      </c>
      <c r="I1461" s="17">
        <f>IF($C1461&lt;&gt;"",$G1461*INDEX(ΣυνδΑθρ!$C$2:$C$100,$F1461,1)/INDEX(ΣυνδΑθρ!$J$2:$J$96,$F1461,1),IF($D1461&lt;&gt;"",$G1461*INDEX(Υλικά!$H$3:$H$130,$F1461,1)/INDEX(Υλικά!$E$3:$E$130,$F1461,1),0))</f>
        <v>51.17</v>
      </c>
      <c r="J1461" s="18">
        <f>IF($C1461&lt;&gt;"",$G1461*INDEX(ΣυνδΑθρ!$D$2:$D$96,$F1461,1)/INDEX(ΣυνδΑθρ!$J$2:$J$96,$F1461,1),IF($D1461&lt;&gt;"",$G1461*INDEX(Υλικά!$I$3:$I$130,$F1461,1)/INDEX(Υλικά!$E$3:$E$130,$F1461,1),0))</f>
        <v>4.2688333333333324</v>
      </c>
      <c r="K1461" s="16">
        <f>$H1461*Ref!$B$2</f>
        <v>82.693333333333328</v>
      </c>
      <c r="L1461" s="17">
        <f>$I1461*Ref!$B$3</f>
        <v>204.68</v>
      </c>
      <c r="M1461" s="18">
        <f>$J1461*Ref!$B$4</f>
        <v>38.419499999999992</v>
      </c>
      <c r="N1461" s="18">
        <f>IF($C1461&lt;&gt;"",0,IF($D1461&lt;&gt;"",$G1461*INDEX(Υλικά!$J$3:$J$130,$F1461,1)/INDEX(Υλικά!$E$3:$E$130,$F1461,1),0))</f>
        <v>0</v>
      </c>
      <c r="O1461" s="19">
        <f t="shared" si="24"/>
        <v>325.79283333333331</v>
      </c>
      <c r="P1461" s="3"/>
    </row>
    <row r="1462" spans="1:16" x14ac:dyDescent="0.35">
      <c r="A1462" s="15">
        <v>44326</v>
      </c>
      <c r="B1462" s="7">
        <v>0.5625</v>
      </c>
      <c r="C1462" s="3"/>
      <c r="D1462" s="3" t="s">
        <v>66</v>
      </c>
      <c r="E1462" s="3" t="str">
        <f>IF(C1462&lt;&gt;"",INDEX(ΣυνδΑθρ!$I$2:$I$96,MATCH(C1462,ΣυνδΑθρ!$A$2:$A$100,0),1),IF(D1462&lt;&gt;"",INDEX(Υλικά!$D$3:$D$140,MATCH(D1462,Υλικά!$B$3:$B$140,0),1),""))</f>
        <v>gr</v>
      </c>
      <c r="F1462" s="10">
        <f>IF(C1462&lt;&gt;"",MATCH($C1462,ΣυνδΑθρ!$A$2:$A$100,0),IF(D1462&lt;&gt;"",MATCH($D1462,Υλικά!$B$3:$B$130,0),0))</f>
        <v>25</v>
      </c>
      <c r="G1462" s="3">
        <v>20</v>
      </c>
      <c r="H1462" s="16">
        <f>IF($C1462&lt;&gt;"",$G1462*INDEX(ΣυνδΑθρ!$B$2:$B$96,$F1462,1)/INDEX(ΣυνδΑθρ!$J$2:$J$96,$F1462,1),IF($D1462&lt;&gt;"",$G1462*INDEX(Υλικά!$G$3:$G$130,$F1462,1)/INDEX(Υλικά!$E$3:$E$130,$F1462,1),0))</f>
        <v>2.02</v>
      </c>
      <c r="I1462" s="17">
        <f>IF($C1462&lt;&gt;"",$G1462*INDEX(ΣυνδΑθρ!$C$2:$C$100,$F1462,1)/INDEX(ΣυνδΑθρ!$J$2:$J$96,$F1462,1),IF($D1462&lt;&gt;"",$G1462*INDEX(Υλικά!$H$3:$H$130,$F1462,1)/INDEX(Υλικά!$E$3:$E$130,$F1462,1),0))</f>
        <v>13.44</v>
      </c>
      <c r="J1462" s="18">
        <f>IF($C1462&lt;&gt;"",$G1462*INDEX(ΣυνδΑθρ!$D$2:$D$96,$F1462,1)/INDEX(ΣυνδΑθρ!$J$2:$J$96,$F1462,1),IF($D1462&lt;&gt;"",$G1462*INDEX(Υλικά!$I$3:$I$130,$F1462,1)/INDEX(Υλικά!$E$3:$E$130,$F1462,1),0))</f>
        <v>1.08</v>
      </c>
      <c r="K1462" s="16">
        <f>$H1462*Ref!$B$2</f>
        <v>8.08</v>
      </c>
      <c r="L1462" s="17">
        <f>$I1462*Ref!$B$3</f>
        <v>53.76</v>
      </c>
      <c r="M1462" s="18">
        <f>$J1462*Ref!$B$4</f>
        <v>9.7200000000000006</v>
      </c>
      <c r="N1462" s="18">
        <f>IF($C1462&lt;&gt;"",0,IF($D1462&lt;&gt;"",$G1462*INDEX(Υλικά!$J$3:$J$130,$F1462,1)/INDEX(Υλικά!$E$3:$E$130,$F1462,1),0))</f>
        <v>0</v>
      </c>
      <c r="O1462" s="19">
        <f t="shared" si="24"/>
        <v>71.56</v>
      </c>
      <c r="P1462" s="3"/>
    </row>
    <row r="1463" spans="1:16" x14ac:dyDescent="0.35">
      <c r="A1463" s="15">
        <v>44326</v>
      </c>
      <c r="B1463" s="7">
        <v>0.75</v>
      </c>
      <c r="C1463" s="3"/>
      <c r="D1463" s="3" t="s">
        <v>158</v>
      </c>
      <c r="E1463" s="3" t="str">
        <f>IF(C1463&lt;&gt;"",INDEX(ΣυνδΑθρ!$I$2:$I$96,MATCH(C1463,ΣυνδΑθρ!$A$2:$A$100,0),1),IF(D1463&lt;&gt;"",INDEX(Υλικά!$D$3:$D$140,MATCH(D1463,Υλικά!$B$3:$B$140,0),1),""))</f>
        <v>gr</v>
      </c>
      <c r="F1463" s="10">
        <f>IF(C1463&lt;&gt;"",MATCH($C1463,ΣυνδΑθρ!$A$2:$A$100,0),IF(D1463&lt;&gt;"",MATCH($D1463,Υλικά!$B$3:$B$130,0),0))</f>
        <v>65</v>
      </c>
      <c r="G1463" s="3">
        <v>20</v>
      </c>
      <c r="H1463" s="16">
        <f>IF($C1463&lt;&gt;"",$G1463*INDEX(ΣυνδΑθρ!$B$2:$B$96,$F1463,1)/INDEX(ΣυνδΑθρ!$J$2:$J$96,$F1463,1),IF($D1463&lt;&gt;"",$G1463*INDEX(Υλικά!$G$3:$G$130,$F1463,1)/INDEX(Υλικά!$E$3:$E$130,$F1463,1),0))</f>
        <v>6</v>
      </c>
      <c r="I1463" s="17">
        <f>IF($C1463&lt;&gt;"",$G1463*INDEX(ΣυνδΑθρ!$C$2:$C$100,$F1463,1)/INDEX(ΣυνδΑθρ!$J$2:$J$96,$F1463,1),IF($D1463&lt;&gt;"",$G1463*INDEX(Υλικά!$H$3:$H$130,$F1463,1)/INDEX(Υλικά!$E$3:$E$130,$F1463,1),0))</f>
        <v>0</v>
      </c>
      <c r="J1463" s="18">
        <f>IF($C1463&lt;&gt;"",$G1463*INDEX(ΣυνδΑθρ!$D$2:$D$96,$F1463,1)/INDEX(ΣυνδΑθρ!$J$2:$J$96,$F1463,1),IF($D1463&lt;&gt;"",$G1463*INDEX(Υλικά!$I$3:$I$130,$F1463,1)/INDEX(Υλικά!$E$3:$E$130,$F1463,1),0))</f>
        <v>6.8</v>
      </c>
      <c r="K1463" s="16">
        <f>$H1463*Ref!$B$2</f>
        <v>24</v>
      </c>
      <c r="L1463" s="17">
        <f>$I1463*Ref!$B$3</f>
        <v>0</v>
      </c>
      <c r="M1463" s="18">
        <f>$J1463*Ref!$B$4</f>
        <v>61.199999999999996</v>
      </c>
      <c r="N1463" s="18">
        <f>IF($C1463&lt;&gt;"",0,IF($D1463&lt;&gt;"",$G1463*INDEX(Υλικά!$J$3:$J$130,$F1463,1)/INDEX(Υλικά!$E$3:$E$130,$F1463,1),0))</f>
        <v>0</v>
      </c>
      <c r="O1463" s="19">
        <f t="shared" si="24"/>
        <v>85.199999999999989</v>
      </c>
      <c r="P1463" s="3"/>
    </row>
    <row r="1464" spans="1:16" x14ac:dyDescent="0.35">
      <c r="A1464" s="15">
        <v>44326</v>
      </c>
      <c r="B1464" s="7">
        <v>0.83333333333333337</v>
      </c>
      <c r="C1464" s="3"/>
      <c r="D1464" s="3" t="s">
        <v>155</v>
      </c>
      <c r="E1464" s="3" t="str">
        <f>IF(C1464&lt;&gt;"",INDEX(ΣυνδΑθρ!$I$2:$I$96,MATCH(C1464,ΣυνδΑθρ!$A$2:$A$100,0),1),IF(D1464&lt;&gt;"",INDEX(Υλικά!$D$3:$D$140,MATCH(D1464,Υλικά!$B$3:$B$140,0),1),""))</f>
        <v>gr</v>
      </c>
      <c r="F1464" s="10">
        <f>IF(C1464&lt;&gt;"",MATCH($C1464,ΣυνδΑθρ!$A$2:$A$100,0),IF(D1464&lt;&gt;"",MATCH($D1464,Υλικά!$B$3:$B$130,0),0))</f>
        <v>63</v>
      </c>
      <c r="G1464" s="3">
        <v>190</v>
      </c>
      <c r="H1464" s="16">
        <f>IF($C1464&lt;&gt;"",$G1464*INDEX(ΣυνδΑθρ!$B$2:$B$96,$F1464,1)/INDEX(ΣυνδΑθρ!$J$2:$J$96,$F1464,1),IF($D1464&lt;&gt;"",$G1464*INDEX(Υλικά!$G$3:$G$130,$F1464,1)/INDEX(Υλικά!$E$3:$E$130,$F1464,1),0))</f>
        <v>2.0900000000000003</v>
      </c>
      <c r="I1464" s="17">
        <f>IF($C1464&lt;&gt;"",$G1464*INDEX(ΣυνδΑθρ!$C$2:$C$100,$F1464,1)/INDEX(ΣυνδΑθρ!$J$2:$J$96,$F1464,1),IF($D1464&lt;&gt;"",$G1464*INDEX(Υλικά!$H$3:$H$130,$F1464,1)/INDEX(Υλικά!$E$3:$E$130,$F1464,1),0))</f>
        <v>43.32</v>
      </c>
      <c r="J1464" s="18">
        <f>IF($C1464&lt;&gt;"",$G1464*INDEX(ΣυνδΑθρ!$D$2:$D$96,$F1464,1)/INDEX(ΣυνδΑθρ!$J$2:$J$96,$F1464,1),IF($D1464&lt;&gt;"",$G1464*INDEX(Υλικά!$I$3:$I$130,$F1464,1)/INDEX(Υλικά!$E$3:$E$130,$F1464,1),0))</f>
        <v>0.56999999999999995</v>
      </c>
      <c r="K1464" s="16">
        <f>$H1464*Ref!$B$2</f>
        <v>8.3600000000000012</v>
      </c>
      <c r="L1464" s="17">
        <f>$I1464*Ref!$B$3</f>
        <v>173.28</v>
      </c>
      <c r="M1464" s="18">
        <f>$J1464*Ref!$B$4</f>
        <v>5.13</v>
      </c>
      <c r="N1464" s="18">
        <f>IF($C1464&lt;&gt;"",0,IF($D1464&lt;&gt;"",$G1464*INDEX(Υλικά!$J$3:$J$130,$F1464,1)/INDEX(Υλικά!$E$3:$E$130,$F1464,1),0))</f>
        <v>0</v>
      </c>
      <c r="O1464" s="19">
        <f t="shared" si="24"/>
        <v>186.77</v>
      </c>
      <c r="P1464" s="3"/>
    </row>
    <row r="1465" spans="1:16" x14ac:dyDescent="0.35">
      <c r="A1465" s="15">
        <v>44326</v>
      </c>
      <c r="B1465" s="3"/>
      <c r="C1465" s="3"/>
      <c r="D1465" s="3"/>
      <c r="E1465" s="3" t="str">
        <f>IF(C1465&lt;&gt;"",INDEX(ΣυνδΑθρ!$I$2:$I$96,MATCH(C1465,ΣυνδΑθρ!$A$2:$A$100,0),1),IF(D1465&lt;&gt;"",INDEX(Υλικά!$D$3:$D$140,MATCH(D1465,Υλικά!$B$3:$B$140,0),1),""))</f>
        <v/>
      </c>
      <c r="F1465" s="10">
        <f>IF(C1465&lt;&gt;"",MATCH($C1465,ΣυνδΑθρ!$A$2:$A$100,0),IF(D1465&lt;&gt;"",MATCH($D1465,Υλικά!$B$3:$B$130,0),0))</f>
        <v>0</v>
      </c>
      <c r="G1465" s="3"/>
      <c r="H1465" s="16">
        <f>IF($C1465&lt;&gt;"",$G1465*INDEX(ΣυνδΑθρ!$B$2:$B$96,$F1465,1)/INDEX(ΣυνδΑθρ!$J$2:$J$96,$F1465,1),IF($D1465&lt;&gt;"",$G1465*INDEX(Υλικά!$G$3:$G$130,$F1465,1)/INDEX(Υλικά!$E$3:$E$130,$F1465,1),0))</f>
        <v>0</v>
      </c>
      <c r="I1465" s="17">
        <f>IF($C1465&lt;&gt;"",$G1465*INDEX(ΣυνδΑθρ!$C$2:$C$100,$F1465,1)/INDEX(ΣυνδΑθρ!$J$2:$J$96,$F1465,1),IF($D1465&lt;&gt;"",$G1465*INDEX(Υλικά!$H$3:$H$130,$F1465,1)/INDEX(Υλικά!$E$3:$E$130,$F1465,1),0))</f>
        <v>0</v>
      </c>
      <c r="J1465" s="18">
        <f>IF($C1465&lt;&gt;"",$G1465*INDEX(ΣυνδΑθρ!$D$2:$D$96,$F1465,1)/INDEX(ΣυνδΑθρ!$J$2:$J$96,$F1465,1),IF($D1465&lt;&gt;"",$G1465*INDEX(Υλικά!$I$3:$I$130,$F1465,1)/INDEX(Υλικά!$E$3:$E$130,$F1465,1),0))</f>
        <v>0</v>
      </c>
      <c r="K1465" s="16">
        <f>$H1465*Ref!$B$2</f>
        <v>0</v>
      </c>
      <c r="L1465" s="17">
        <f>$I1465*Ref!$B$3</f>
        <v>0</v>
      </c>
      <c r="M1465" s="18">
        <f>$J1465*Ref!$B$4</f>
        <v>0</v>
      </c>
      <c r="N1465" s="18">
        <f>IF($C1465&lt;&gt;"",0,IF($D1465&lt;&gt;"",$G1465*INDEX(Υλικά!$J$3:$J$130,$F1465,1)/INDEX(Υλικά!$E$3:$E$130,$F1465,1),0))</f>
        <v>0</v>
      </c>
      <c r="O1465" s="19">
        <f t="shared" si="24"/>
        <v>0</v>
      </c>
      <c r="P1465" s="3"/>
    </row>
    <row r="1466" spans="1:16" x14ac:dyDescent="0.35">
      <c r="A1466" s="15">
        <v>44378</v>
      </c>
      <c r="B1466" s="7">
        <v>0.33333333333333331</v>
      </c>
      <c r="C1466" s="3"/>
      <c r="D1466" s="3" t="s">
        <v>272</v>
      </c>
      <c r="E1466" s="3" t="str">
        <f>IF(C1466&lt;&gt;"",INDEX(ΣυνδΑθρ!$I$2:$I$96,MATCH(C1466,ΣυνδΑθρ!$A$2:$A$100,0),1),IF(D1466&lt;&gt;"",INDEX(Υλικά!$D$3:$D$140,MATCH(D1466,Υλικά!$B$3:$B$140,0),1),""))</f>
        <v>slc</v>
      </c>
      <c r="F1466" s="10">
        <f>IF(C1466&lt;&gt;"",MATCH($C1466,ΣυνδΑθρ!$A$2:$A$100,0),IF(D1466&lt;&gt;"",MATCH($D1466,Υλικά!$B$3:$B$130,0),0))</f>
        <v>127</v>
      </c>
      <c r="G1466" s="3">
        <v>2</v>
      </c>
      <c r="H1466" s="16">
        <f>IF($C1466&lt;&gt;"",$G1466*INDEX(ΣυνδΑθρ!$B$2:$B$96,$F1466,1)/INDEX(ΣυνδΑθρ!$J$2:$J$96,$F1466,1),IF($D1466&lt;&gt;"",$G1466*INDEX(Υλικά!$G$3:$G$130,$F1466,1)/INDEX(Υλικά!$E$3:$E$130,$F1466,1),0))</f>
        <v>10.4</v>
      </c>
      <c r="I1466" s="17">
        <f>IF($C1466&lt;&gt;"",$G1466*INDEX(ΣυνδΑθρ!$C$2:$C$100,$F1466,1)/INDEX(ΣυνδΑθρ!$J$2:$J$96,$F1466,1),IF($D1466&lt;&gt;"",$G1466*INDEX(Υλικά!$H$3:$H$130,$F1466,1)/INDEX(Υλικά!$E$3:$E$130,$F1466,1),0))</f>
        <v>48.2</v>
      </c>
      <c r="J1466" s="18">
        <f>IF($C1466&lt;&gt;"",$G1466*INDEX(ΣυνδΑθρ!$D$2:$D$96,$F1466,1)/INDEX(ΣυνδΑθρ!$J$2:$J$96,$F1466,1),IF($D1466&lt;&gt;"",$G1466*INDEX(Υλικά!$I$3:$I$130,$F1466,1)/INDEX(Υλικά!$E$3:$E$130,$F1466,1),0))</f>
        <v>4.5999999999999996</v>
      </c>
      <c r="K1466" s="16">
        <f>$H1466*Ref!$B$2</f>
        <v>41.6</v>
      </c>
      <c r="L1466" s="17">
        <f>$I1466*Ref!$B$3</f>
        <v>192.8</v>
      </c>
      <c r="M1466" s="18">
        <f>$J1466*Ref!$B$4</f>
        <v>41.4</v>
      </c>
      <c r="N1466" s="18">
        <f>IF($C1466&lt;&gt;"",0,IF($D1466&lt;&gt;"",$G1466*INDEX(Υλικά!$J$3:$J$130,$F1466,1)/INDEX(Υλικά!$E$3:$E$130,$F1466,1),0))</f>
        <v>0</v>
      </c>
      <c r="O1466" s="19">
        <f t="shared" si="24"/>
        <v>275.8</v>
      </c>
      <c r="P1466" s="3"/>
    </row>
    <row r="1467" spans="1:16" x14ac:dyDescent="0.35">
      <c r="A1467" s="15">
        <v>44378</v>
      </c>
      <c r="B1467" s="7">
        <v>0.33333333333333331</v>
      </c>
      <c r="C1467" s="3"/>
      <c r="D1467" s="3" t="s">
        <v>229</v>
      </c>
      <c r="E1467" s="3" t="str">
        <f>IF(C1467&lt;&gt;"",INDEX(ΣυνδΑθρ!$I$2:$I$96,MATCH(C1467,ΣυνδΑθρ!$A$2:$A$100,0),1),IF(D1467&lt;&gt;"",INDEX(Υλικά!$D$3:$D$140,MATCH(D1467,Υλικά!$B$3:$B$140,0),1),""))</f>
        <v>gr</v>
      </c>
      <c r="F1467" s="10">
        <f>IF(C1467&lt;&gt;"",MATCH($C1467,ΣυνδΑθρ!$A$2:$A$100,0),IF(D1467&lt;&gt;"",MATCH($D1467,Υλικά!$B$3:$B$130,0),0))</f>
        <v>104</v>
      </c>
      <c r="G1467" s="3">
        <v>80</v>
      </c>
      <c r="H1467" s="16">
        <f>IF($C1467&lt;&gt;"",$G1467*INDEX(ΣυνδΑθρ!$B$2:$B$96,$F1467,1)/INDEX(ΣυνδΑθρ!$J$2:$J$96,$F1467,1),IF($D1467&lt;&gt;"",$G1467*INDEX(Υλικά!$G$3:$G$130,$F1467,1)/INDEX(Υλικά!$E$3:$E$130,$F1467,1),0))</f>
        <v>16.8</v>
      </c>
      <c r="I1467" s="17">
        <f>IF($C1467&lt;&gt;"",$G1467*INDEX(ΣυνδΑθρ!$C$2:$C$100,$F1467,1)/INDEX(ΣυνδΑθρ!$J$2:$J$96,$F1467,1),IF($D1467&lt;&gt;"",$G1467*INDEX(Υλικά!$H$3:$H$130,$F1467,1)/INDEX(Υλικά!$E$3:$E$130,$F1467,1),0))</f>
        <v>0.8</v>
      </c>
      <c r="J1467" s="18">
        <f>IF($C1467&lt;&gt;"",$G1467*INDEX(ΣυνδΑθρ!$D$2:$D$96,$F1467,1)/INDEX(ΣυνδΑθρ!$J$2:$J$96,$F1467,1),IF($D1467&lt;&gt;"",$G1467*INDEX(Υλικά!$I$3:$I$130,$F1467,1)/INDEX(Υλικά!$E$3:$E$130,$F1467,1),0))</f>
        <v>1.6</v>
      </c>
      <c r="K1467" s="16">
        <f>$H1467*Ref!$B$2</f>
        <v>67.2</v>
      </c>
      <c r="L1467" s="17">
        <f>$I1467*Ref!$B$3</f>
        <v>3.2</v>
      </c>
      <c r="M1467" s="18">
        <f>$J1467*Ref!$B$4</f>
        <v>14.4</v>
      </c>
      <c r="N1467" s="18">
        <f>IF($C1467&lt;&gt;"",0,IF($D1467&lt;&gt;"",$G1467*INDEX(Υλικά!$J$3:$J$130,$F1467,1)/INDEX(Υλικά!$E$3:$E$130,$F1467,1),0))</f>
        <v>0</v>
      </c>
      <c r="O1467" s="19">
        <f t="shared" si="24"/>
        <v>84.800000000000011</v>
      </c>
      <c r="P1467" s="3"/>
    </row>
    <row r="1468" spans="1:16" x14ac:dyDescent="0.35">
      <c r="A1468" s="15">
        <v>44378</v>
      </c>
      <c r="B1468" s="7">
        <v>0.33333333333333331</v>
      </c>
      <c r="C1468" s="3"/>
      <c r="D1468" s="3" t="s">
        <v>58</v>
      </c>
      <c r="E1468" s="3" t="str">
        <f>IF(C1468&lt;&gt;"",INDEX(ΣυνδΑθρ!$I$2:$I$96,MATCH(C1468,ΣυνδΑθρ!$A$2:$A$100,0),1),IF(D1468&lt;&gt;"",INDEX(Υλικά!$D$3:$D$140,MATCH(D1468,Υλικά!$B$3:$B$140,0),1),""))</f>
        <v>gr</v>
      </c>
      <c r="F1468" s="10">
        <f>IF(C1468&lt;&gt;"",MATCH($C1468,ΣυνδΑθρ!$A$2:$A$100,0),IF(D1468&lt;&gt;"",MATCH($D1468,Υλικά!$B$3:$B$130,0),0))</f>
        <v>12</v>
      </c>
      <c r="G1468" s="3">
        <v>250</v>
      </c>
      <c r="H1468" s="16">
        <f>IF($C1468&lt;&gt;"",$G1468*INDEX(ΣυνδΑθρ!$B$2:$B$96,$F1468,1)/INDEX(ΣυνδΑθρ!$J$2:$J$96,$F1468,1),IF($D1468&lt;&gt;"",$G1468*INDEX(Υλικά!$G$3:$G$130,$F1468,1)/INDEX(Υλικά!$E$3:$E$130,$F1468,1),0))</f>
        <v>8.25</v>
      </c>
      <c r="I1468" s="17">
        <f>IF($C1468&lt;&gt;"",$G1468*INDEX(ΣυνδΑθρ!$C$2:$C$100,$F1468,1)/INDEX(ΣυνδΑθρ!$J$2:$J$96,$F1468,1),IF($D1468&lt;&gt;"",$G1468*INDEX(Υλικά!$H$3:$H$130,$F1468,1)/INDEX(Υλικά!$E$3:$E$130,$F1468,1),0))</f>
        <v>11.75</v>
      </c>
      <c r="J1468" s="18">
        <f>IF($C1468&lt;&gt;"",$G1468*INDEX(ΣυνδΑθρ!$D$2:$D$96,$F1468,1)/INDEX(ΣυνδΑθρ!$J$2:$J$96,$F1468,1),IF($D1468&lt;&gt;"",$G1468*INDEX(Υλικά!$I$3:$I$130,$F1468,1)/INDEX(Υλικά!$E$3:$E$130,$F1468,1),0))</f>
        <v>3.75</v>
      </c>
      <c r="K1468" s="16">
        <f>$H1468*Ref!$B$2</f>
        <v>33</v>
      </c>
      <c r="L1468" s="17">
        <f>$I1468*Ref!$B$3</f>
        <v>47</v>
      </c>
      <c r="M1468" s="18">
        <f>$J1468*Ref!$B$4</f>
        <v>33.75</v>
      </c>
      <c r="N1468" s="18">
        <f>IF($C1468&lt;&gt;"",0,IF($D1468&lt;&gt;"",$G1468*INDEX(Υλικά!$J$3:$J$130,$F1468,1)/INDEX(Υλικά!$E$3:$E$130,$F1468,1),0))</f>
        <v>0</v>
      </c>
      <c r="O1468" s="19">
        <f t="shared" si="24"/>
        <v>113.75</v>
      </c>
      <c r="P1468" s="3"/>
    </row>
    <row r="1469" spans="1:16" x14ac:dyDescent="0.35">
      <c r="A1469" s="15">
        <v>44440</v>
      </c>
      <c r="B1469" s="7">
        <v>0.33333333333333331</v>
      </c>
      <c r="C1469" s="3" t="s">
        <v>216</v>
      </c>
      <c r="D1469" s="3"/>
      <c r="E1469" s="3" t="str">
        <f>IF(C1469&lt;&gt;"",INDEX(ΣυνδΑθρ!$I$2:$I$96,MATCH(C1469,ΣυνδΑθρ!$A$2:$A$100,0),1),IF(D1469&lt;&gt;"",INDEX(Υλικά!$D$3:$D$140,MATCH(D1469,Υλικά!$B$3:$B$140,0),1),""))</f>
        <v>gr</v>
      </c>
      <c r="F1469" s="10">
        <f>IF(C1469&lt;&gt;"",MATCH($C1469,ΣυνδΑθρ!$A$2:$A$100,0),IF(D1469&lt;&gt;"",MATCH($D1469,Υλικά!$B$3:$B$130,0),0))</f>
        <v>36</v>
      </c>
      <c r="G1469" s="3">
        <v>50</v>
      </c>
      <c r="H1469" s="16">
        <f>IF($C1469&lt;&gt;"",$G1469*INDEX(ΣυνδΑθρ!$B$2:$B$96,$F1469,1)/INDEX(ΣυνδΑθρ!$J$2:$J$96,$F1469,1),IF($D1469&lt;&gt;"",$G1469*INDEX(Υλικά!$G$3:$G$130,$F1469,1)/INDEX(Υλικά!$E$3:$E$130,$F1469,1),0))</f>
        <v>4.1926190476190479</v>
      </c>
      <c r="I1469" s="17">
        <f>IF($C1469&lt;&gt;"",$G1469*INDEX(ΣυνδΑθρ!$C$2:$C$100,$F1469,1)/INDEX(ΣυνδΑθρ!$J$2:$J$96,$F1469,1),IF($D1469&lt;&gt;"",$G1469*INDEX(Υλικά!$H$3:$H$130,$F1469,1)/INDEX(Υλικά!$E$3:$E$130,$F1469,1),0))</f>
        <v>18.843095238095241</v>
      </c>
      <c r="J1469" s="18">
        <f>IF($C1469&lt;&gt;"",$G1469*INDEX(ΣυνδΑθρ!$D$2:$D$96,$F1469,1)/INDEX(ΣυνδΑθρ!$J$2:$J$96,$F1469,1),IF($D1469&lt;&gt;"",$G1469*INDEX(Υλικά!$I$3:$I$130,$F1469,1)/INDEX(Υλικά!$E$3:$E$130,$F1469,1),0))</f>
        <v>4.2185714285714289</v>
      </c>
      <c r="K1469" s="16">
        <f>$H1469*Ref!$B$2</f>
        <v>16.770476190476192</v>
      </c>
      <c r="L1469" s="17">
        <f>$I1469*Ref!$B$3</f>
        <v>75.372380952380965</v>
      </c>
      <c r="M1469" s="18">
        <f>$J1469*Ref!$B$4</f>
        <v>37.967142857142861</v>
      </c>
      <c r="N1469" s="18">
        <f>IF($C1469&lt;&gt;"",0,IF($D1469&lt;&gt;"",$G1469*INDEX(Υλικά!$J$3:$J$130,$F1469,1)/INDEX(Υλικά!$E$3:$E$130,$F1469,1),0))</f>
        <v>0</v>
      </c>
      <c r="O1469" s="19">
        <f t="shared" si="24"/>
        <v>130.11000000000001</v>
      </c>
      <c r="P1469" s="3"/>
    </row>
    <row r="1470" spans="1:16" x14ac:dyDescent="0.35">
      <c r="A1470" s="15">
        <v>44440</v>
      </c>
      <c r="B1470" s="7">
        <v>0.45833333333333331</v>
      </c>
      <c r="C1470" s="3"/>
      <c r="D1470" s="3" t="s">
        <v>32</v>
      </c>
      <c r="E1470" s="3" t="str">
        <f>IF(C1470&lt;&gt;"",INDEX(ΣυνδΑθρ!$I$2:$I$96,MATCH(C1470,ΣυνδΑθρ!$A$2:$A$100,0),1),IF(D1470&lt;&gt;"",INDEX(Υλικά!$D$3:$D$140,MATCH(D1470,Υλικά!$B$3:$B$140,0),1),""))</f>
        <v>gr</v>
      </c>
      <c r="F1470" s="10">
        <f>IF(C1470&lt;&gt;"",MATCH($C1470,ΣυνδΑθρ!$A$2:$A$100,0),IF(D1470&lt;&gt;"",MATCH($D1470,Υλικά!$B$3:$B$130,0),0))</f>
        <v>14</v>
      </c>
      <c r="G1470" s="3">
        <v>200</v>
      </c>
      <c r="H1470" s="16">
        <f>IF($C1470&lt;&gt;"",$G1470*INDEX(ΣυνδΑθρ!$B$2:$B$96,$F1470,1)/INDEX(ΣυνδΑθρ!$J$2:$J$96,$F1470,1),IF($D1470&lt;&gt;"",$G1470*INDEX(Υλικά!$G$3:$G$130,$F1470,1)/INDEX(Υλικά!$E$3:$E$130,$F1470,1),0))</f>
        <v>16</v>
      </c>
      <c r="I1470" s="17">
        <f>IF($C1470&lt;&gt;"",$G1470*INDEX(ΣυνδΑθρ!$C$2:$C$100,$F1470,1)/INDEX(ΣυνδΑθρ!$J$2:$J$96,$F1470,1),IF($D1470&lt;&gt;"",$G1470*INDEX(Υλικά!$H$3:$H$130,$F1470,1)/INDEX(Υλικά!$E$3:$E$130,$F1470,1),0))</f>
        <v>8</v>
      </c>
      <c r="J1470" s="18">
        <f>IF($C1470&lt;&gt;"",$G1470*INDEX(ΣυνδΑθρ!$D$2:$D$96,$F1470,1)/INDEX(ΣυνδΑθρ!$J$2:$J$96,$F1470,1),IF($D1470&lt;&gt;"",$G1470*INDEX(Υλικά!$I$3:$I$130,$F1470,1)/INDEX(Υλικά!$E$3:$E$130,$F1470,1),0))</f>
        <v>4</v>
      </c>
      <c r="K1470" s="16">
        <f>$H1470*Ref!$B$2</f>
        <v>64</v>
      </c>
      <c r="L1470" s="17">
        <f>$I1470*Ref!$B$3</f>
        <v>32</v>
      </c>
      <c r="M1470" s="18">
        <f>$J1470*Ref!$B$4</f>
        <v>36</v>
      </c>
      <c r="N1470" s="18">
        <f>IF($C1470&lt;&gt;"",0,IF($D1470&lt;&gt;"",$G1470*INDEX(Υλικά!$J$3:$J$130,$F1470,1)/INDEX(Υλικά!$E$3:$E$130,$F1470,1),0))</f>
        <v>0</v>
      </c>
      <c r="O1470" s="19">
        <f t="shared" si="24"/>
        <v>132</v>
      </c>
      <c r="P1470" s="3"/>
    </row>
    <row r="1471" spans="1:16" x14ac:dyDescent="0.35">
      <c r="A1471" s="15">
        <v>44440</v>
      </c>
      <c r="B1471" s="7">
        <v>0.45833333333333331</v>
      </c>
      <c r="C1471" s="3"/>
      <c r="D1471" s="3" t="s">
        <v>76</v>
      </c>
      <c r="E1471" s="3" t="str">
        <f>IF(C1471&lt;&gt;"",INDEX(ΣυνδΑθρ!$I$2:$I$96,MATCH(C1471,ΣυνδΑθρ!$A$2:$A$100,0),1),IF(D1471&lt;&gt;"",INDEX(Υλικά!$D$3:$D$140,MATCH(D1471,Υλικά!$B$3:$B$140,0),1),""))</f>
        <v>gr</v>
      </c>
      <c r="F1471" s="10">
        <f>IF(C1471&lt;&gt;"",MATCH($C1471,ΣυνδΑθρ!$A$2:$A$100,0),IF(D1471&lt;&gt;"",MATCH($D1471,Υλικά!$B$3:$B$130,0),0))</f>
        <v>29</v>
      </c>
      <c r="G1471" s="3">
        <v>200</v>
      </c>
      <c r="H1471" s="16">
        <f>IF($C1471&lt;&gt;"",$G1471*INDEX(ΣυνδΑθρ!$B$2:$B$96,$F1471,1)/INDEX(ΣυνδΑθρ!$J$2:$J$96,$F1471,1),IF($D1471&lt;&gt;"",$G1471*INDEX(Υλικά!$G$3:$G$130,$F1471,1)/INDEX(Υλικά!$E$3:$E$130,$F1471,1),0))</f>
        <v>0</v>
      </c>
      <c r="I1471" s="17">
        <f>IF($C1471&lt;&gt;"",$G1471*INDEX(ΣυνδΑθρ!$C$2:$C$100,$F1471,1)/INDEX(ΣυνδΑθρ!$J$2:$J$96,$F1471,1),IF($D1471&lt;&gt;"",$G1471*INDEX(Υλικά!$H$3:$H$130,$F1471,1)/INDEX(Υλικά!$E$3:$E$130,$F1471,1),0))</f>
        <v>19.399999999999999</v>
      </c>
      <c r="J1471" s="18">
        <f>IF($C1471&lt;&gt;"",$G1471*INDEX(ΣυνδΑθρ!$D$2:$D$96,$F1471,1)/INDEX(ΣυνδΑθρ!$J$2:$J$96,$F1471,1),IF($D1471&lt;&gt;"",$G1471*INDEX(Υλικά!$I$3:$I$130,$F1471,1)/INDEX(Υλικά!$E$3:$E$130,$F1471,1),0))</f>
        <v>0</v>
      </c>
      <c r="K1471" s="16">
        <f>$H1471*Ref!$B$2</f>
        <v>0</v>
      </c>
      <c r="L1471" s="17">
        <f>$I1471*Ref!$B$3</f>
        <v>77.599999999999994</v>
      </c>
      <c r="M1471" s="18">
        <f>$J1471*Ref!$B$4</f>
        <v>0</v>
      </c>
      <c r="N1471" s="18">
        <f>IF($C1471&lt;&gt;"",0,IF($D1471&lt;&gt;"",$G1471*INDEX(Υλικά!$J$3:$J$130,$F1471,1)/INDEX(Υλικά!$E$3:$E$130,$F1471,1),0))</f>
        <v>0</v>
      </c>
      <c r="O1471" s="19">
        <f t="shared" si="24"/>
        <v>77.599999999999994</v>
      </c>
      <c r="P1471" s="3"/>
    </row>
    <row r="1472" spans="1:16" x14ac:dyDescent="0.35">
      <c r="A1472" s="15">
        <v>44440</v>
      </c>
      <c r="B1472" s="7">
        <v>0.58333333333333337</v>
      </c>
      <c r="C1472" s="3"/>
      <c r="D1472" s="3" t="s">
        <v>169</v>
      </c>
      <c r="E1472" s="3" t="e">
        <f>IF(C1472&lt;&gt;"",INDEX(ΣυνδΑθρ!$I$2:$I$96,MATCH(C1472,ΣυνδΑθρ!$A$2:$A$100,0),1),IF(D1472&lt;&gt;"",INDEX(Υλικά!$D$3:$D$140,MATCH(D1472,Υλικά!$B$3:$B$140,0),1),""))</f>
        <v>#N/A</v>
      </c>
      <c r="F1472" s="10" t="e">
        <f>IF(C1472&lt;&gt;"",MATCH($C1472,ΣυνδΑθρ!$A$2:$A$100,0),IF(D1472&lt;&gt;"",MATCH($D1472,Υλικά!$B$3:$B$130,0),0))</f>
        <v>#N/A</v>
      </c>
      <c r="G1472" s="3">
        <v>70</v>
      </c>
      <c r="H1472" s="16" t="e">
        <f>IF($C1472&lt;&gt;"",$G1472*INDEX(ΣυνδΑθρ!$B$2:$B$96,$F1472,1)/INDEX(ΣυνδΑθρ!$J$2:$J$96,$F1472,1),IF($D1472&lt;&gt;"",$G1472*INDEX(Υλικά!$G$3:$G$130,$F1472,1)/INDEX(Υλικά!$E$3:$E$130,$F1472,1),0))</f>
        <v>#N/A</v>
      </c>
      <c r="I1472" s="17" t="e">
        <f>IF($C1472&lt;&gt;"",$G1472*INDEX(ΣυνδΑθρ!$C$2:$C$100,$F1472,1)/INDEX(ΣυνδΑθρ!$J$2:$J$96,$F1472,1),IF($D1472&lt;&gt;"",$G1472*INDEX(Υλικά!$H$3:$H$130,$F1472,1)/INDEX(Υλικά!$E$3:$E$130,$F1472,1),0))</f>
        <v>#N/A</v>
      </c>
      <c r="J1472" s="18" t="e">
        <f>IF($C1472&lt;&gt;"",$G1472*INDEX(ΣυνδΑθρ!$D$2:$D$96,$F1472,1)/INDEX(ΣυνδΑθρ!$J$2:$J$96,$F1472,1),IF($D1472&lt;&gt;"",$G1472*INDEX(Υλικά!$I$3:$I$130,$F1472,1)/INDEX(Υλικά!$E$3:$E$130,$F1472,1),0))</f>
        <v>#N/A</v>
      </c>
      <c r="K1472" s="16" t="e">
        <f>$H1472*Ref!$B$2</f>
        <v>#N/A</v>
      </c>
      <c r="L1472" s="17" t="e">
        <f>$I1472*Ref!$B$3</f>
        <v>#N/A</v>
      </c>
      <c r="M1472" s="18" t="e">
        <f>$J1472*Ref!$B$4</f>
        <v>#N/A</v>
      </c>
      <c r="N1472" s="18" t="e">
        <f>IF($C1472&lt;&gt;"",0,IF($D1472&lt;&gt;"",$G1472*INDEX(Υλικά!$J$3:$J$130,$F1472,1)/INDEX(Υλικά!$E$3:$E$130,$F1472,1),0))</f>
        <v>#N/A</v>
      </c>
      <c r="O1472" s="19" t="e">
        <f t="shared" si="24"/>
        <v>#N/A</v>
      </c>
      <c r="P1472" s="3"/>
    </row>
    <row r="1473" spans="1:16" x14ac:dyDescent="0.35">
      <c r="A1473" s="15">
        <v>44440</v>
      </c>
      <c r="B1473" s="7">
        <v>0.58333333333333337</v>
      </c>
      <c r="C1473" s="3"/>
      <c r="D1473" s="3" t="s">
        <v>63</v>
      </c>
      <c r="E1473" s="3" t="str">
        <f>IF(C1473&lt;&gt;"",INDEX(ΣυνδΑθρ!$I$2:$I$96,MATCH(C1473,ΣυνδΑθρ!$A$2:$A$100,0),1),IF(D1473&lt;&gt;"",INDEX(Υλικά!$D$3:$D$140,MATCH(D1473,Υλικά!$B$3:$B$140,0),1),""))</f>
        <v>pc</v>
      </c>
      <c r="F1473" s="10">
        <f>IF(C1473&lt;&gt;"",MATCH($C1473,ΣυνδΑθρ!$A$2:$A$100,0),IF(D1473&lt;&gt;"",MATCH($D1473,Υλικά!$B$3:$B$130,0),0))</f>
        <v>23</v>
      </c>
      <c r="G1473" s="3">
        <v>1</v>
      </c>
      <c r="H1473" s="16">
        <f>IF($C1473&lt;&gt;"",$G1473*INDEX(ΣυνδΑθρ!$B$2:$B$96,$F1473,1)/INDEX(ΣυνδΑθρ!$J$2:$J$96,$F1473,1),IF($D1473&lt;&gt;"",$G1473*INDEX(Υλικά!$G$3:$G$130,$F1473,1)/INDEX(Υλικά!$E$3:$E$130,$F1473,1),0))</f>
        <v>47</v>
      </c>
      <c r="I1473" s="17">
        <f>IF($C1473&lt;&gt;"",$G1473*INDEX(ΣυνδΑθρ!$C$2:$C$100,$F1473,1)/INDEX(ΣυνδΑθρ!$J$2:$J$96,$F1473,1),IF($D1473&lt;&gt;"",$G1473*INDEX(Υλικά!$H$3:$H$130,$F1473,1)/INDEX(Υλικά!$E$3:$E$130,$F1473,1),0))</f>
        <v>0</v>
      </c>
      <c r="J1473" s="18">
        <f>IF($C1473&lt;&gt;"",$G1473*INDEX(ΣυνδΑθρ!$D$2:$D$96,$F1473,1)/INDEX(ΣυνδΑθρ!$J$2:$J$96,$F1473,1),IF($D1473&lt;&gt;"",$G1473*INDEX(Υλικά!$I$3:$I$130,$F1473,1)/INDEX(Υλικά!$E$3:$E$130,$F1473,1),0))</f>
        <v>1.2</v>
      </c>
      <c r="K1473" s="16">
        <f>$H1473*Ref!$B$2</f>
        <v>188</v>
      </c>
      <c r="L1473" s="17">
        <f>$I1473*Ref!$B$3</f>
        <v>0</v>
      </c>
      <c r="M1473" s="18">
        <f>$J1473*Ref!$B$4</f>
        <v>10.799999999999999</v>
      </c>
      <c r="N1473" s="18">
        <f>IF($C1473&lt;&gt;"",0,IF($D1473&lt;&gt;"",$G1473*INDEX(Υλικά!$J$3:$J$130,$F1473,1)/INDEX(Υλικά!$E$3:$E$130,$F1473,1),0))</f>
        <v>0</v>
      </c>
      <c r="O1473" s="19">
        <f t="shared" si="24"/>
        <v>198.8</v>
      </c>
      <c r="P1473" s="3"/>
    </row>
    <row r="1474" spans="1:16" x14ac:dyDescent="0.35">
      <c r="A1474" s="15">
        <v>44440</v>
      </c>
      <c r="B1474" s="7">
        <v>0.70833333333333337</v>
      </c>
      <c r="C1474" s="3" t="s">
        <v>216</v>
      </c>
      <c r="D1474" s="3"/>
      <c r="E1474" s="3" t="str">
        <f>IF(C1474&lt;&gt;"",INDEX(ΣυνδΑθρ!$I$2:$I$96,MATCH(C1474,ΣυνδΑθρ!$A$2:$A$100,0),1),IF(D1474&lt;&gt;"",INDEX(Υλικά!$D$3:$D$140,MATCH(D1474,Υλικά!$B$3:$B$140,0),1),""))</f>
        <v>gr</v>
      </c>
      <c r="F1474" s="10">
        <f>IF(C1474&lt;&gt;"",MATCH($C1474,ΣυνδΑθρ!$A$2:$A$100,0),IF(D1474&lt;&gt;"",MATCH($D1474,Υλικά!$B$3:$B$130,0),0))</f>
        <v>36</v>
      </c>
      <c r="G1474" s="3">
        <v>50</v>
      </c>
      <c r="H1474" s="16">
        <f>IF($C1474&lt;&gt;"",$G1474*INDEX(ΣυνδΑθρ!$B$2:$B$96,$F1474,1)/INDEX(ΣυνδΑθρ!$J$2:$J$96,$F1474,1),IF($D1474&lt;&gt;"",$G1474*INDEX(Υλικά!$G$3:$G$130,$F1474,1)/INDEX(Υλικά!$E$3:$E$130,$F1474,1),0))</f>
        <v>4.1926190476190479</v>
      </c>
      <c r="I1474" s="17">
        <f>IF($C1474&lt;&gt;"",$G1474*INDEX(ΣυνδΑθρ!$C$2:$C$100,$F1474,1)/INDEX(ΣυνδΑθρ!$J$2:$J$96,$F1474,1),IF($D1474&lt;&gt;"",$G1474*INDEX(Υλικά!$H$3:$H$130,$F1474,1)/INDEX(Υλικά!$E$3:$E$130,$F1474,1),0))</f>
        <v>18.843095238095241</v>
      </c>
      <c r="J1474" s="18">
        <f>IF($C1474&lt;&gt;"",$G1474*INDEX(ΣυνδΑθρ!$D$2:$D$96,$F1474,1)/INDEX(ΣυνδΑθρ!$J$2:$J$96,$F1474,1),IF($D1474&lt;&gt;"",$G1474*INDEX(Υλικά!$I$3:$I$130,$F1474,1)/INDEX(Υλικά!$E$3:$E$130,$F1474,1),0))</f>
        <v>4.2185714285714289</v>
      </c>
      <c r="K1474" s="16">
        <f>$H1474*Ref!$B$2</f>
        <v>16.770476190476192</v>
      </c>
      <c r="L1474" s="17">
        <f>$I1474*Ref!$B$3</f>
        <v>75.372380952380965</v>
      </c>
      <c r="M1474" s="18">
        <f>$J1474*Ref!$B$4</f>
        <v>37.967142857142861</v>
      </c>
      <c r="N1474" s="18">
        <f>IF($C1474&lt;&gt;"",0,IF($D1474&lt;&gt;"",$G1474*INDEX(Υλικά!$J$3:$J$130,$F1474,1)/INDEX(Υλικά!$E$3:$E$130,$F1474,1),0))</f>
        <v>0</v>
      </c>
      <c r="O1474" s="19">
        <f t="shared" si="24"/>
        <v>130.11000000000001</v>
      </c>
      <c r="P1474" s="3"/>
    </row>
    <row r="1475" spans="1:16" x14ac:dyDescent="0.35">
      <c r="A1475" s="15">
        <v>44440</v>
      </c>
      <c r="B1475" s="7">
        <v>0.70833333333333337</v>
      </c>
      <c r="C1475" s="3"/>
      <c r="D1475" s="3" t="s">
        <v>58</v>
      </c>
      <c r="E1475" s="3" t="str">
        <f>IF(C1475&lt;&gt;"",INDEX(ΣυνδΑθρ!$I$2:$I$96,MATCH(C1475,ΣυνδΑθρ!$A$2:$A$100,0),1),IF(D1475&lt;&gt;"",INDEX(Υλικά!$D$3:$D$140,MATCH(D1475,Υλικά!$B$3:$B$140,0),1),""))</f>
        <v>gr</v>
      </c>
      <c r="F1475" s="10">
        <f>IF(C1475&lt;&gt;"",MATCH($C1475,ΣυνδΑθρ!$A$2:$A$100,0),IF(D1475&lt;&gt;"",MATCH($D1475,Υλικά!$B$3:$B$130,0),0))</f>
        <v>12</v>
      </c>
      <c r="G1475" s="3">
        <v>260</v>
      </c>
      <c r="H1475" s="16">
        <f>IF($C1475&lt;&gt;"",$G1475*INDEX(ΣυνδΑθρ!$B$2:$B$96,$F1475,1)/INDEX(ΣυνδΑθρ!$J$2:$J$96,$F1475,1),IF($D1475&lt;&gt;"",$G1475*INDEX(Υλικά!$G$3:$G$130,$F1475,1)/INDEX(Υλικά!$E$3:$E$130,$F1475,1),0))</f>
        <v>8.58</v>
      </c>
      <c r="I1475" s="17">
        <f>IF($C1475&lt;&gt;"",$G1475*INDEX(ΣυνδΑθρ!$C$2:$C$100,$F1475,1)/INDEX(ΣυνδΑθρ!$J$2:$J$96,$F1475,1),IF($D1475&lt;&gt;"",$G1475*INDEX(Υλικά!$H$3:$H$130,$F1475,1)/INDEX(Υλικά!$E$3:$E$130,$F1475,1),0))</f>
        <v>12.22</v>
      </c>
      <c r="J1475" s="18">
        <f>IF($C1475&lt;&gt;"",$G1475*INDEX(ΣυνδΑθρ!$D$2:$D$96,$F1475,1)/INDEX(ΣυνδΑθρ!$J$2:$J$96,$F1475,1),IF($D1475&lt;&gt;"",$G1475*INDEX(Υλικά!$I$3:$I$130,$F1475,1)/INDEX(Υλικά!$E$3:$E$130,$F1475,1),0))</f>
        <v>3.9</v>
      </c>
      <c r="K1475" s="16">
        <f>$H1475*Ref!$B$2</f>
        <v>34.32</v>
      </c>
      <c r="L1475" s="17">
        <f>$I1475*Ref!$B$3</f>
        <v>48.88</v>
      </c>
      <c r="M1475" s="18">
        <f>$J1475*Ref!$B$4</f>
        <v>35.1</v>
      </c>
      <c r="N1475" s="18">
        <f>IF($C1475&lt;&gt;"",0,IF($D1475&lt;&gt;"",$G1475*INDEX(Υλικά!$J$3:$J$130,$F1475,1)/INDEX(Υλικά!$E$3:$E$130,$F1475,1),0))</f>
        <v>0</v>
      </c>
      <c r="O1475" s="19">
        <f t="shared" si="24"/>
        <v>118.30000000000001</v>
      </c>
      <c r="P1475" s="3"/>
    </row>
    <row r="1476" spans="1:16" x14ac:dyDescent="0.35">
      <c r="A1476" s="15">
        <v>44440</v>
      </c>
      <c r="B1476" s="7">
        <v>0.58333333333333337</v>
      </c>
      <c r="C1476" s="3"/>
      <c r="D1476" s="3" t="s">
        <v>8</v>
      </c>
      <c r="E1476" s="3" t="str">
        <f>IF(C1476&lt;&gt;"",INDEX(ΣυνδΑθρ!$I$2:$I$96,MATCH(C1476,ΣυνδΑθρ!$A$2:$A$100,0),1),IF(D1476&lt;&gt;"",INDEX(Υλικά!$D$3:$D$140,MATCH(D1476,Υλικά!$B$3:$B$140,0),1),""))</f>
        <v>gr</v>
      </c>
      <c r="F1476" s="10">
        <f>IF(C1476&lt;&gt;"",MATCH($C1476,ΣυνδΑθρ!$A$2:$A$100,0),IF(D1476&lt;&gt;"",MATCH($D1476,Υλικά!$B$3:$B$130,0),0))</f>
        <v>3</v>
      </c>
      <c r="G1476" s="3">
        <v>10</v>
      </c>
      <c r="H1476" s="16">
        <f>IF($C1476&lt;&gt;"",$G1476*INDEX(ΣυνδΑθρ!$B$2:$B$96,$F1476,1)/INDEX(ΣυνδΑθρ!$J$2:$J$96,$F1476,1),IF($D1476&lt;&gt;"",$G1476*INDEX(Υλικά!$G$3:$G$130,$F1476,1)/INDEX(Υλικά!$E$3:$E$130,$F1476,1),0))</f>
        <v>0</v>
      </c>
      <c r="I1476" s="17">
        <f>IF($C1476&lt;&gt;"",$G1476*INDEX(ΣυνδΑθρ!$C$2:$C$100,$F1476,1)/INDEX(ΣυνδΑθρ!$J$2:$J$96,$F1476,1),IF($D1476&lt;&gt;"",$G1476*INDEX(Υλικά!$H$3:$H$130,$F1476,1)/INDEX(Υλικά!$E$3:$E$130,$F1476,1),0))</f>
        <v>0</v>
      </c>
      <c r="J1476" s="18">
        <f>IF($C1476&lt;&gt;"",$G1476*INDEX(ΣυνδΑθρ!$D$2:$D$96,$F1476,1)/INDEX(ΣυνδΑθρ!$J$2:$J$96,$F1476,1),IF($D1476&lt;&gt;"",$G1476*INDEX(Υλικά!$I$3:$I$130,$F1476,1)/INDEX(Υλικά!$E$3:$E$130,$F1476,1),0))</f>
        <v>9.33</v>
      </c>
      <c r="K1476" s="16">
        <f>$H1476*Ref!$B$2</f>
        <v>0</v>
      </c>
      <c r="L1476" s="17">
        <f>$I1476*Ref!$B$3</f>
        <v>0</v>
      </c>
      <c r="M1476" s="18">
        <f>$J1476*Ref!$B$4</f>
        <v>83.97</v>
      </c>
      <c r="N1476" s="18">
        <f>IF($C1476&lt;&gt;"",0,IF($D1476&lt;&gt;"",$G1476*INDEX(Υλικά!$J$3:$J$130,$F1476,1)/INDEX(Υλικά!$E$3:$E$130,$F1476,1),0))</f>
        <v>0</v>
      </c>
      <c r="O1476" s="19">
        <f t="shared" si="24"/>
        <v>83.97</v>
      </c>
      <c r="P1476" s="3"/>
    </row>
    <row r="1477" spans="1:16" x14ac:dyDescent="0.35">
      <c r="A1477" s="15">
        <v>44440</v>
      </c>
      <c r="B1477" s="7">
        <v>0.91666666666666663</v>
      </c>
      <c r="C1477" s="3"/>
      <c r="D1477" s="3"/>
      <c r="E1477" s="3" t="str">
        <f>IF(C1477&lt;&gt;"",INDEX(ΣυνδΑθρ!$I$2:$I$96,MATCH(C1477,ΣυνδΑθρ!$A$2:$A$100,0),1),IF(D1477&lt;&gt;"",INDEX(Υλικά!$D$3:$D$140,MATCH(D1477,Υλικά!$B$3:$B$140,0),1),""))</f>
        <v/>
      </c>
      <c r="F1477" s="10">
        <f>IF(C1477&lt;&gt;"",MATCH($C1477,ΣυνδΑθρ!$A$2:$A$100,0),IF(D1477&lt;&gt;"",MATCH($D1477,Υλικά!$B$3:$B$130,0),0))</f>
        <v>0</v>
      </c>
      <c r="G1477" s="3"/>
      <c r="H1477" s="16">
        <v>30</v>
      </c>
      <c r="I1477" s="17">
        <v>30</v>
      </c>
      <c r="J1477" s="18">
        <v>40</v>
      </c>
      <c r="K1477" s="16">
        <f>$H1477*Ref!$B$2</f>
        <v>120</v>
      </c>
      <c r="L1477" s="17">
        <f>$I1477*Ref!$B$3</f>
        <v>120</v>
      </c>
      <c r="M1477" s="18">
        <f>$J1477*Ref!$B$4</f>
        <v>360</v>
      </c>
      <c r="N1477" s="18">
        <f>IF($C1477&lt;&gt;"",0,IF($D1477&lt;&gt;"",$G1477*INDEX(Υλικά!$J$3:$J$130,$F1477,1)/INDEX(Υλικά!$E$3:$E$130,$F1477,1),0))</f>
        <v>0</v>
      </c>
      <c r="O1477" s="19">
        <f t="shared" si="24"/>
        <v>600</v>
      </c>
      <c r="P1477" s="3" t="s">
        <v>273</v>
      </c>
    </row>
    <row r="1478" spans="1:16" x14ac:dyDescent="0.35">
      <c r="A1478" s="15">
        <v>44441</v>
      </c>
      <c r="B1478" s="7">
        <v>0.33333333333333331</v>
      </c>
      <c r="C1478" s="3"/>
      <c r="D1478" s="3" t="s">
        <v>58</v>
      </c>
      <c r="E1478" s="3" t="str">
        <f>IF(C1478&lt;&gt;"",INDEX(ΣυνδΑθρ!$I$2:$I$96,MATCH(C1478,ΣυνδΑθρ!$A$2:$A$100,0),1),IF(D1478&lt;&gt;"",INDEX(Υλικά!$D$3:$D$140,MATCH(D1478,Υλικά!$B$3:$B$140,0),1),""))</f>
        <v>gr</v>
      </c>
      <c r="F1478" s="10">
        <f>IF(C1478&lt;&gt;"",MATCH($C1478,ΣυνδΑθρ!$A$2:$A$100,0),IF(D1478&lt;&gt;"",MATCH($D1478,Υλικά!$B$3:$B$130,0),0))</f>
        <v>12</v>
      </c>
      <c r="G1478" s="3">
        <v>250</v>
      </c>
      <c r="H1478" s="16">
        <f>IF($C1478&lt;&gt;"",$G1478*INDEX(ΣυνδΑθρ!$B$2:$B$96,$F1478,1)/INDEX(ΣυνδΑθρ!$J$2:$J$96,$F1478,1),IF($D1478&lt;&gt;"",$G1478*INDEX(Υλικά!$G$3:$G$130,$F1478,1)/INDEX(Υλικά!$E$3:$E$130,$F1478,1),0))</f>
        <v>8.25</v>
      </c>
      <c r="I1478" s="17">
        <f>IF($C1478&lt;&gt;"",$G1478*INDEX(ΣυνδΑθρ!$C$2:$C$100,$F1478,1)/INDEX(ΣυνδΑθρ!$J$2:$J$96,$F1478,1),IF($D1478&lt;&gt;"",$G1478*INDEX(Υλικά!$H$3:$H$130,$F1478,1)/INDEX(Υλικά!$E$3:$E$130,$F1478,1),0))</f>
        <v>11.75</v>
      </c>
      <c r="J1478" s="18">
        <f>IF($C1478&lt;&gt;"",$G1478*INDEX(ΣυνδΑθρ!$D$2:$D$96,$F1478,1)/INDEX(ΣυνδΑθρ!$J$2:$J$96,$F1478,1),IF($D1478&lt;&gt;"",$G1478*INDEX(Υλικά!$I$3:$I$130,$F1478,1)/INDEX(Υλικά!$E$3:$E$130,$F1478,1),0))</f>
        <v>3.75</v>
      </c>
      <c r="K1478" s="16">
        <f>$H1478*Ref!$B$2</f>
        <v>33</v>
      </c>
      <c r="L1478" s="17">
        <f>$I1478*Ref!$B$3</f>
        <v>47</v>
      </c>
      <c r="M1478" s="18">
        <f>$J1478*Ref!$B$4</f>
        <v>33.75</v>
      </c>
      <c r="N1478" s="18">
        <f>IF($C1478&lt;&gt;"",0,IF($D1478&lt;&gt;"",$G1478*INDEX(Υλικά!$J$3:$J$130,$F1478,1)/INDEX(Υλικά!$E$3:$E$130,$F1478,1),0))</f>
        <v>0</v>
      </c>
      <c r="O1478" s="19">
        <f t="shared" si="24"/>
        <v>113.75</v>
      </c>
      <c r="P1478" s="3"/>
    </row>
    <row r="1479" spans="1:16" x14ac:dyDescent="0.35">
      <c r="A1479" s="15">
        <v>44441</v>
      </c>
      <c r="B1479" s="7">
        <v>0.33333333333333331</v>
      </c>
      <c r="C1479" s="3"/>
      <c r="D1479" s="3" t="s">
        <v>272</v>
      </c>
      <c r="E1479" s="3" t="str">
        <f>IF(C1479&lt;&gt;"",INDEX(ΣυνδΑθρ!$I$2:$I$96,MATCH(C1479,ΣυνδΑθρ!$A$2:$A$100,0),1),IF(D1479&lt;&gt;"",INDEX(Υλικά!$D$3:$D$140,MATCH(D1479,Υλικά!$B$3:$B$140,0),1),""))</f>
        <v>slc</v>
      </c>
      <c r="F1479" s="10">
        <f>IF(C1479&lt;&gt;"",MATCH($C1479,ΣυνδΑθρ!$A$2:$A$100,0),IF(D1479&lt;&gt;"",MATCH($D1479,Υλικά!$B$3:$B$130,0),0))</f>
        <v>127</v>
      </c>
      <c r="G1479" s="3">
        <v>0.5</v>
      </c>
      <c r="H1479" s="16">
        <f>IF($C1479&lt;&gt;"",$G1479*INDEX(ΣυνδΑθρ!$B$2:$B$96,$F1479,1)/INDEX(ΣυνδΑθρ!$J$2:$J$96,$F1479,1),IF($D1479&lt;&gt;"",$G1479*INDEX(Υλικά!$G$3:$G$130,$F1479,1)/INDEX(Υλικά!$E$3:$E$130,$F1479,1),0))</f>
        <v>2.6</v>
      </c>
      <c r="I1479" s="17">
        <f>IF($C1479&lt;&gt;"",$G1479*INDEX(ΣυνδΑθρ!$C$2:$C$100,$F1479,1)/INDEX(ΣυνδΑθρ!$J$2:$J$96,$F1479,1),IF($D1479&lt;&gt;"",$G1479*INDEX(Υλικά!$H$3:$H$130,$F1479,1)/INDEX(Υλικά!$E$3:$E$130,$F1479,1),0))</f>
        <v>12.05</v>
      </c>
      <c r="J1479" s="18">
        <f>IF($C1479&lt;&gt;"",$G1479*INDEX(ΣυνδΑθρ!$D$2:$D$96,$F1479,1)/INDEX(ΣυνδΑθρ!$J$2:$J$96,$F1479,1),IF($D1479&lt;&gt;"",$G1479*INDEX(Υλικά!$I$3:$I$130,$F1479,1)/INDEX(Υλικά!$E$3:$E$130,$F1479,1),0))</f>
        <v>1.1499999999999999</v>
      </c>
      <c r="K1479" s="16">
        <f>$H1479*Ref!$B$2</f>
        <v>10.4</v>
      </c>
      <c r="L1479" s="17">
        <f>$I1479*Ref!$B$3</f>
        <v>48.2</v>
      </c>
      <c r="M1479" s="18">
        <f>$J1479*Ref!$B$4</f>
        <v>10.35</v>
      </c>
      <c r="N1479" s="18">
        <f>IF($C1479&lt;&gt;"",0,IF($D1479&lt;&gt;"",$G1479*INDEX(Υλικά!$J$3:$J$130,$F1479,1)/INDEX(Υλικά!$E$3:$E$130,$F1479,1),0))</f>
        <v>0</v>
      </c>
      <c r="O1479" s="19">
        <f t="shared" si="24"/>
        <v>68.95</v>
      </c>
      <c r="P1479" s="3"/>
    </row>
    <row r="1480" spans="1:16" x14ac:dyDescent="0.35">
      <c r="A1480" s="15">
        <v>44441</v>
      </c>
      <c r="B1480" s="7">
        <v>0.375</v>
      </c>
      <c r="C1480" s="3"/>
      <c r="D1480" s="3" t="s">
        <v>21</v>
      </c>
      <c r="E1480" s="3" t="str">
        <f>IF(C1480&lt;&gt;"",INDEX(ΣυνδΑθρ!$I$2:$I$96,MATCH(C1480,ΣυνδΑθρ!$A$2:$A$100,0),1),IF(D1480&lt;&gt;"",INDEX(Υλικά!$D$3:$D$140,MATCH(D1480,Υλικά!$B$3:$B$140,0),1),""))</f>
        <v>pc</v>
      </c>
      <c r="F1480" s="10">
        <f>IF(C1480&lt;&gt;"",MATCH($C1480,ΣυνδΑθρ!$A$2:$A$100,0),IF(D1480&lt;&gt;"",MATCH($D1480,Υλικά!$B$3:$B$130,0),0))</f>
        <v>11</v>
      </c>
      <c r="G1480" s="3">
        <v>2</v>
      </c>
      <c r="H1480" s="16">
        <f>IF($C1480&lt;&gt;"",$G1480*INDEX(ΣυνδΑθρ!$B$2:$B$96,$F1480,1)/INDEX(ΣυνδΑθρ!$J$2:$J$96,$F1480,1),IF($D1480&lt;&gt;"",$G1480*INDEX(Υλικά!$G$3:$G$130,$F1480,1)/INDEX(Υλικά!$E$3:$E$130,$F1480,1),0))</f>
        <v>15.6</v>
      </c>
      <c r="I1480" s="17">
        <f>IF($C1480&lt;&gt;"",$G1480*INDEX(ΣυνδΑθρ!$C$2:$C$100,$F1480,1)/INDEX(ΣυνδΑθρ!$J$2:$J$96,$F1480,1),IF($D1480&lt;&gt;"",$G1480*INDEX(Υλικά!$H$3:$H$130,$F1480,1)/INDEX(Υλικά!$E$3:$E$130,$F1480,1),0))</f>
        <v>1.32</v>
      </c>
      <c r="J1480" s="18">
        <f>IF($C1480&lt;&gt;"",$G1480*INDEX(ΣυνδΑθρ!$D$2:$D$96,$F1480,1)/INDEX(ΣυνδΑθρ!$J$2:$J$96,$F1480,1),IF($D1480&lt;&gt;"",$G1480*INDEX(Υλικά!$I$3:$I$130,$F1480,1)/INDEX(Υλικά!$E$3:$E$130,$F1480,1),0))</f>
        <v>13.2</v>
      </c>
      <c r="K1480" s="16">
        <f>$H1480*Ref!$B$2</f>
        <v>62.4</v>
      </c>
      <c r="L1480" s="17">
        <f>$I1480*Ref!$B$3</f>
        <v>5.28</v>
      </c>
      <c r="M1480" s="18">
        <f>$J1480*Ref!$B$4</f>
        <v>118.8</v>
      </c>
      <c r="N1480" s="18">
        <f>IF($C1480&lt;&gt;"",0,IF($D1480&lt;&gt;"",$G1480*INDEX(Υλικά!$J$3:$J$130,$F1480,1)/INDEX(Υλικά!$E$3:$E$130,$F1480,1),0))</f>
        <v>0</v>
      </c>
      <c r="O1480" s="19">
        <f t="shared" si="24"/>
        <v>186.48</v>
      </c>
      <c r="P1480" s="3"/>
    </row>
    <row r="1481" spans="1:16" x14ac:dyDescent="0.35">
      <c r="A1481" s="15">
        <v>44441</v>
      </c>
      <c r="B1481" s="7">
        <v>0.51388888888888895</v>
      </c>
      <c r="C1481" s="3" t="s">
        <v>216</v>
      </c>
      <c r="D1481" s="3"/>
      <c r="E1481" s="3" t="str">
        <f>IF(C1481&lt;&gt;"",INDEX(ΣυνδΑθρ!$I$2:$I$96,MATCH(C1481,ΣυνδΑθρ!$A$2:$A$100,0),1),IF(D1481&lt;&gt;"",INDEX(Υλικά!$D$3:$D$140,MATCH(D1481,Υλικά!$B$3:$B$140,0),1),""))</f>
        <v>gr</v>
      </c>
      <c r="F1481" s="10">
        <f>IF(C1481&lt;&gt;"",MATCH($C1481,ΣυνδΑθρ!$A$2:$A$100,0),IF(D1481&lt;&gt;"",MATCH($D1481,Υλικά!$B$3:$B$130,0),0))</f>
        <v>36</v>
      </c>
      <c r="G1481" s="3">
        <v>50</v>
      </c>
      <c r="H1481" s="16">
        <f>IF($C1481&lt;&gt;"",$G1481*INDEX(ΣυνδΑθρ!$B$2:$B$96,$F1481,1)/INDEX(ΣυνδΑθρ!$J$2:$J$96,$F1481,1),IF($D1481&lt;&gt;"",$G1481*INDEX(Υλικά!$G$3:$G$130,$F1481,1)/INDEX(Υλικά!$E$3:$E$130,$F1481,1),0))</f>
        <v>4.1926190476190479</v>
      </c>
      <c r="I1481" s="17">
        <f>IF($C1481&lt;&gt;"",$G1481*INDEX(ΣυνδΑθρ!$C$2:$C$100,$F1481,1)/INDEX(ΣυνδΑθρ!$J$2:$J$96,$F1481,1),IF($D1481&lt;&gt;"",$G1481*INDEX(Υλικά!$H$3:$H$130,$F1481,1)/INDEX(Υλικά!$E$3:$E$130,$F1481,1),0))</f>
        <v>18.843095238095241</v>
      </c>
      <c r="J1481" s="18">
        <f>IF($C1481&lt;&gt;"",$G1481*INDEX(ΣυνδΑθρ!$D$2:$D$96,$F1481,1)/INDEX(ΣυνδΑθρ!$J$2:$J$96,$F1481,1),IF($D1481&lt;&gt;"",$G1481*INDEX(Υλικά!$I$3:$I$130,$F1481,1)/INDEX(Υλικά!$E$3:$E$130,$F1481,1),0))</f>
        <v>4.2185714285714289</v>
      </c>
      <c r="K1481" s="16">
        <f>$H1481*Ref!$B$2</f>
        <v>16.770476190476192</v>
      </c>
      <c r="L1481" s="17">
        <f>$I1481*Ref!$B$3</f>
        <v>75.372380952380965</v>
      </c>
      <c r="M1481" s="18">
        <f>$J1481*Ref!$B$4</f>
        <v>37.967142857142861</v>
      </c>
      <c r="N1481" s="18">
        <f>IF($C1481&lt;&gt;"",0,IF($D1481&lt;&gt;"",$G1481*INDEX(Υλικά!$J$3:$J$130,$F1481,1)/INDEX(Υλικά!$E$3:$E$130,$F1481,1),0))</f>
        <v>0</v>
      </c>
      <c r="O1481" s="19">
        <f t="shared" si="24"/>
        <v>130.11000000000001</v>
      </c>
      <c r="P1481" s="3"/>
    </row>
    <row r="1482" spans="1:16" x14ac:dyDescent="0.35">
      <c r="A1482" s="15">
        <v>44441</v>
      </c>
      <c r="B1482" s="7">
        <v>0.58333333333333337</v>
      </c>
      <c r="C1482" s="3"/>
      <c r="D1482" s="3" t="s">
        <v>169</v>
      </c>
      <c r="E1482" s="3" t="e">
        <f>IF(C1482&lt;&gt;"",INDEX(ΣυνδΑθρ!$I$2:$I$96,MATCH(C1482,ΣυνδΑθρ!$A$2:$A$100,0),1),IF(D1482&lt;&gt;"",INDEX(Υλικά!$D$3:$D$140,MATCH(D1482,Υλικά!$B$3:$B$140,0),1),""))</f>
        <v>#N/A</v>
      </c>
      <c r="F1482" s="10" t="e">
        <f>IF(C1482&lt;&gt;"",MATCH($C1482,ΣυνδΑθρ!$A$2:$A$100,0),IF(D1482&lt;&gt;"",MATCH($D1482,Υλικά!$B$3:$B$130,0),0))</f>
        <v>#N/A</v>
      </c>
      <c r="G1482" s="3">
        <v>70</v>
      </c>
      <c r="H1482" s="16" t="e">
        <f>IF($C1482&lt;&gt;"",$G1482*INDEX(ΣυνδΑθρ!$B$2:$B$96,$F1482,1)/INDEX(ΣυνδΑθρ!$J$2:$J$96,$F1482,1),IF($D1482&lt;&gt;"",$G1482*INDEX(Υλικά!$G$3:$G$130,$F1482,1)/INDEX(Υλικά!$E$3:$E$130,$F1482,1),0))</f>
        <v>#N/A</v>
      </c>
      <c r="I1482" s="17" t="e">
        <f>IF($C1482&lt;&gt;"",$G1482*INDEX(ΣυνδΑθρ!$C$2:$C$100,$F1482,1)/INDEX(ΣυνδΑθρ!$J$2:$J$96,$F1482,1),IF($D1482&lt;&gt;"",$G1482*INDEX(Υλικά!$H$3:$H$130,$F1482,1)/INDEX(Υλικά!$E$3:$E$130,$F1482,1),0))</f>
        <v>#N/A</v>
      </c>
      <c r="J1482" s="18" t="e">
        <f>IF($C1482&lt;&gt;"",$G1482*INDEX(ΣυνδΑθρ!$D$2:$D$96,$F1482,1)/INDEX(ΣυνδΑθρ!$J$2:$J$96,$F1482,1),IF($D1482&lt;&gt;"",$G1482*INDEX(Υλικά!$I$3:$I$130,$F1482,1)/INDEX(Υλικά!$E$3:$E$130,$F1482,1),0))</f>
        <v>#N/A</v>
      </c>
      <c r="K1482" s="16" t="e">
        <f>$H1482*Ref!$B$2</f>
        <v>#N/A</v>
      </c>
      <c r="L1482" s="17" t="e">
        <f>$I1482*Ref!$B$3</f>
        <v>#N/A</v>
      </c>
      <c r="M1482" s="18" t="e">
        <f>$J1482*Ref!$B$4</f>
        <v>#N/A</v>
      </c>
      <c r="N1482" s="18" t="e">
        <f>IF($C1482&lt;&gt;"",0,IF($D1482&lt;&gt;"",$G1482*INDEX(Υλικά!$J$3:$J$130,$F1482,1)/INDEX(Υλικά!$E$3:$E$130,$F1482,1),0))</f>
        <v>#N/A</v>
      </c>
      <c r="O1482" s="19" t="e">
        <f t="shared" si="24"/>
        <v>#N/A</v>
      </c>
      <c r="P1482" s="3"/>
    </row>
    <row r="1483" spans="1:16" x14ac:dyDescent="0.35">
      <c r="A1483" s="15">
        <v>44441</v>
      </c>
      <c r="B1483" s="7">
        <v>0.58333333333333337</v>
      </c>
      <c r="C1483" s="3"/>
      <c r="D1483" s="3" t="s">
        <v>63</v>
      </c>
      <c r="E1483" s="3" t="str">
        <f>IF(C1483&lt;&gt;"",INDEX(ΣυνδΑθρ!$I$2:$I$96,MATCH(C1483,ΣυνδΑθρ!$A$2:$A$100,0),1),IF(D1483&lt;&gt;"",INDEX(Υλικά!$D$3:$D$140,MATCH(D1483,Υλικά!$B$3:$B$140,0),1),""))</f>
        <v>pc</v>
      </c>
      <c r="F1483" s="10">
        <f>IF(C1483&lt;&gt;"",MATCH($C1483,ΣυνδΑθρ!$A$2:$A$100,0),IF(D1483&lt;&gt;"",MATCH($D1483,Υλικά!$B$3:$B$130,0),0))</f>
        <v>23</v>
      </c>
      <c r="G1483" s="3">
        <v>1</v>
      </c>
      <c r="H1483" s="16">
        <f>IF($C1483&lt;&gt;"",$G1483*INDEX(ΣυνδΑθρ!$B$2:$B$96,$F1483,1)/INDEX(ΣυνδΑθρ!$J$2:$J$96,$F1483,1),IF($D1483&lt;&gt;"",$G1483*INDEX(Υλικά!$G$3:$G$130,$F1483,1)/INDEX(Υλικά!$E$3:$E$130,$F1483,1),0))</f>
        <v>47</v>
      </c>
      <c r="I1483" s="17">
        <f>IF($C1483&lt;&gt;"",$G1483*INDEX(ΣυνδΑθρ!$C$2:$C$100,$F1483,1)/INDEX(ΣυνδΑθρ!$J$2:$J$96,$F1483,1),IF($D1483&lt;&gt;"",$G1483*INDEX(Υλικά!$H$3:$H$130,$F1483,1)/INDEX(Υλικά!$E$3:$E$130,$F1483,1),0))</f>
        <v>0</v>
      </c>
      <c r="J1483" s="18">
        <f>IF($C1483&lt;&gt;"",$G1483*INDEX(ΣυνδΑθρ!$D$2:$D$96,$F1483,1)/INDEX(ΣυνδΑθρ!$J$2:$J$96,$F1483,1),IF($D1483&lt;&gt;"",$G1483*INDEX(Υλικά!$I$3:$I$130,$F1483,1)/INDEX(Υλικά!$E$3:$E$130,$F1483,1),0))</f>
        <v>1.2</v>
      </c>
      <c r="K1483" s="16">
        <f>$H1483*Ref!$B$2</f>
        <v>188</v>
      </c>
      <c r="L1483" s="17">
        <f>$I1483*Ref!$B$3</f>
        <v>0</v>
      </c>
      <c r="M1483" s="18">
        <f>$J1483*Ref!$B$4</f>
        <v>10.799999999999999</v>
      </c>
      <c r="N1483" s="18">
        <f>IF($C1483&lt;&gt;"",0,IF($D1483&lt;&gt;"",$G1483*INDEX(Υλικά!$J$3:$J$130,$F1483,1)/INDEX(Υλικά!$E$3:$E$130,$F1483,1),0))</f>
        <v>0</v>
      </c>
      <c r="O1483" s="19">
        <f t="shared" si="24"/>
        <v>198.8</v>
      </c>
      <c r="P1483" s="3"/>
    </row>
    <row r="1484" spans="1:16" x14ac:dyDescent="0.35">
      <c r="A1484" s="15">
        <v>44441</v>
      </c>
      <c r="B1484" s="7">
        <v>0.58333333333333337</v>
      </c>
      <c r="C1484" s="3"/>
      <c r="D1484" s="3" t="s">
        <v>8</v>
      </c>
      <c r="E1484" s="3" t="str">
        <f>IF(C1484&lt;&gt;"",INDEX(ΣυνδΑθρ!$I$2:$I$96,MATCH(C1484,ΣυνδΑθρ!$A$2:$A$100,0),1),IF(D1484&lt;&gt;"",INDEX(Υλικά!$D$3:$D$140,MATCH(D1484,Υλικά!$B$3:$B$140,0),1),""))</f>
        <v>gr</v>
      </c>
      <c r="F1484" s="10">
        <f>IF(C1484&lt;&gt;"",MATCH($C1484,ΣυνδΑθρ!$A$2:$A$100,0),IF(D1484&lt;&gt;"",MATCH($D1484,Υλικά!$B$3:$B$130,0),0))</f>
        <v>3</v>
      </c>
      <c r="G1484" s="3">
        <v>5</v>
      </c>
      <c r="H1484" s="16">
        <f>IF($C1484&lt;&gt;"",$G1484*INDEX(ΣυνδΑθρ!$B$2:$B$96,$F1484,1)/INDEX(ΣυνδΑθρ!$J$2:$J$96,$F1484,1),IF($D1484&lt;&gt;"",$G1484*INDEX(Υλικά!$G$3:$G$130,$F1484,1)/INDEX(Υλικά!$E$3:$E$130,$F1484,1),0))</f>
        <v>0</v>
      </c>
      <c r="I1484" s="17">
        <f>IF($C1484&lt;&gt;"",$G1484*INDEX(ΣυνδΑθρ!$C$2:$C$100,$F1484,1)/INDEX(ΣυνδΑθρ!$J$2:$J$96,$F1484,1),IF($D1484&lt;&gt;"",$G1484*INDEX(Υλικά!$H$3:$H$130,$F1484,1)/INDEX(Υλικά!$E$3:$E$130,$F1484,1),0))</f>
        <v>0</v>
      </c>
      <c r="J1484" s="18">
        <f>IF($C1484&lt;&gt;"",$G1484*INDEX(ΣυνδΑθρ!$D$2:$D$96,$F1484,1)/INDEX(ΣυνδΑθρ!$J$2:$J$96,$F1484,1),IF($D1484&lt;&gt;"",$G1484*INDEX(Υλικά!$I$3:$I$130,$F1484,1)/INDEX(Υλικά!$E$3:$E$130,$F1484,1),0))</f>
        <v>4.665</v>
      </c>
      <c r="K1484" s="16">
        <f>$H1484*Ref!$B$2</f>
        <v>0</v>
      </c>
      <c r="L1484" s="17">
        <f>$I1484*Ref!$B$3</f>
        <v>0</v>
      </c>
      <c r="M1484" s="18">
        <f>$J1484*Ref!$B$4</f>
        <v>41.984999999999999</v>
      </c>
      <c r="N1484" s="18">
        <f>IF($C1484&lt;&gt;"",0,IF($D1484&lt;&gt;"",$G1484*INDEX(Υλικά!$J$3:$J$130,$F1484,1)/INDEX(Υλικά!$E$3:$E$130,$F1484,1),0))</f>
        <v>0</v>
      </c>
      <c r="O1484" s="19">
        <f t="shared" si="24"/>
        <v>41.984999999999999</v>
      </c>
      <c r="P1484" s="3"/>
    </row>
    <row r="1485" spans="1:16" x14ac:dyDescent="0.35">
      <c r="A1485" s="15">
        <v>44441</v>
      </c>
      <c r="B1485" s="7">
        <v>0.78125</v>
      </c>
      <c r="C1485" s="3" t="s">
        <v>201</v>
      </c>
      <c r="D1485" s="3"/>
      <c r="E1485" s="3" t="str">
        <f>IF(C1485&lt;&gt;"",INDEX(ΣυνδΑθρ!$I$2:$I$96,MATCH(C1485,ΣυνδΑθρ!$A$2:$A$100,0),1),IF(D1485&lt;&gt;"",INDEX(Υλικά!$D$3:$D$140,MATCH(D1485,Υλικά!$B$3:$B$140,0),1),""))</f>
        <v>cm2</v>
      </c>
      <c r="F1485" s="10">
        <f>IF(C1485&lt;&gt;"",MATCH($C1485,ΣυνδΑθρ!$A$2:$A$100,0),IF(D1485&lt;&gt;"",MATCH($D1485,Υλικά!$B$3:$B$130,0),0))</f>
        <v>31</v>
      </c>
      <c r="G1485" s="3">
        <v>40</v>
      </c>
      <c r="H1485" s="16">
        <f>IF($C1485&lt;&gt;"",$G1485*INDEX(ΣυνδΑθρ!$B$2:$B$96,$F1485,1)/INDEX(ΣυνδΑθρ!$J$2:$J$96,$F1485,1),IF($D1485&lt;&gt;"",$G1485*INDEX(Υλικά!$G$3:$G$130,$F1485,1)/INDEX(Υλικά!$E$3:$E$130,$F1485,1),0))</f>
        <v>7.9580000000000002</v>
      </c>
      <c r="I1485" s="17">
        <f>IF($C1485&lt;&gt;"",$G1485*INDEX(ΣυνδΑθρ!$C$2:$C$100,$F1485,1)/INDEX(ΣυνδΑθρ!$J$2:$J$96,$F1485,1),IF($D1485&lt;&gt;"",$G1485*INDEX(Υλικά!$H$3:$H$130,$F1485,1)/INDEX(Υλικά!$E$3:$E$130,$F1485,1),0))</f>
        <v>14.8996</v>
      </c>
      <c r="J1485" s="18">
        <f>IF($C1485&lt;&gt;"",$G1485*INDEX(ΣυνδΑθρ!$D$2:$D$96,$F1485,1)/INDEX(ΣυνδΑθρ!$J$2:$J$96,$F1485,1),IF($D1485&lt;&gt;"",$G1485*INDEX(Υλικά!$I$3:$I$130,$F1485,1)/INDEX(Υλικά!$E$3:$E$130,$F1485,1),0))</f>
        <v>12.6372</v>
      </c>
      <c r="K1485" s="16">
        <f>$H1485*Ref!$B$2</f>
        <v>31.832000000000001</v>
      </c>
      <c r="L1485" s="17">
        <f>$I1485*Ref!$B$3</f>
        <v>59.598399999999998</v>
      </c>
      <c r="M1485" s="18">
        <f>$J1485*Ref!$B$4</f>
        <v>113.73480000000001</v>
      </c>
      <c r="N1485" s="18">
        <f>IF($C1485&lt;&gt;"",0,IF($D1485&lt;&gt;"",$G1485*INDEX(Υλικά!$J$3:$J$130,$F1485,1)/INDEX(Υλικά!$E$3:$E$130,$F1485,1),0))</f>
        <v>0</v>
      </c>
      <c r="O1485" s="19">
        <f t="shared" si="24"/>
        <v>205.1652</v>
      </c>
      <c r="P1485" s="3"/>
    </row>
    <row r="1486" spans="1:16" x14ac:dyDescent="0.35">
      <c r="A1486" s="15">
        <v>44441</v>
      </c>
      <c r="B1486" s="7">
        <v>0.70138888888888884</v>
      </c>
      <c r="C1486" s="3" t="s">
        <v>216</v>
      </c>
      <c r="D1486" s="3"/>
      <c r="E1486" s="3" t="str">
        <f>IF(C1486&lt;&gt;"",INDEX(ΣυνδΑθρ!$I$2:$I$96,MATCH(C1486,ΣυνδΑθρ!$A$2:$A$100,0),1),IF(D1486&lt;&gt;"",INDEX(Υλικά!$D$3:$D$140,MATCH(D1486,Υλικά!$B$3:$B$140,0),1),""))</f>
        <v>gr</v>
      </c>
      <c r="F1486" s="10">
        <f>IF(C1486&lt;&gt;"",MATCH($C1486,ΣυνδΑθρ!$A$2:$A$100,0),IF(D1486&lt;&gt;"",MATCH($D1486,Υλικά!$B$3:$B$130,0),0))</f>
        <v>36</v>
      </c>
      <c r="G1486" s="3">
        <v>50</v>
      </c>
      <c r="H1486" s="16">
        <f>IF($C1486&lt;&gt;"",$G1486*INDEX(ΣυνδΑθρ!$B$2:$B$96,$F1486,1)/INDEX(ΣυνδΑθρ!$J$2:$J$96,$F1486,1),IF($D1486&lt;&gt;"",$G1486*INDEX(Υλικά!$G$3:$G$130,$F1486,1)/INDEX(Υλικά!$E$3:$E$130,$F1486,1),0))</f>
        <v>4.1926190476190479</v>
      </c>
      <c r="I1486" s="17">
        <f>IF($C1486&lt;&gt;"",$G1486*INDEX(ΣυνδΑθρ!$C$2:$C$100,$F1486,1)/INDEX(ΣυνδΑθρ!$J$2:$J$96,$F1486,1),IF($D1486&lt;&gt;"",$G1486*INDEX(Υλικά!$H$3:$H$130,$F1486,1)/INDEX(Υλικά!$E$3:$E$130,$F1486,1),0))</f>
        <v>18.843095238095241</v>
      </c>
      <c r="J1486" s="18">
        <f>IF($C1486&lt;&gt;"",$G1486*INDEX(ΣυνδΑθρ!$D$2:$D$96,$F1486,1)/INDEX(ΣυνδΑθρ!$J$2:$J$96,$F1486,1),IF($D1486&lt;&gt;"",$G1486*INDEX(Υλικά!$I$3:$I$130,$F1486,1)/INDEX(Υλικά!$E$3:$E$130,$F1486,1),0))</f>
        <v>4.2185714285714289</v>
      </c>
      <c r="K1486" s="16">
        <f>$H1486*Ref!$B$2</f>
        <v>16.770476190476192</v>
      </c>
      <c r="L1486" s="17">
        <f>$I1486*Ref!$B$3</f>
        <v>75.372380952380965</v>
      </c>
      <c r="M1486" s="18">
        <f>$J1486*Ref!$B$4</f>
        <v>37.967142857142861</v>
      </c>
      <c r="N1486" s="18">
        <f>IF($C1486&lt;&gt;"",0,IF($D1486&lt;&gt;"",$G1486*INDEX(Υλικά!$J$3:$J$130,$F1486,1)/INDEX(Υλικά!$E$3:$E$130,$F1486,1),0))</f>
        <v>0</v>
      </c>
      <c r="O1486" s="19">
        <f t="shared" si="24"/>
        <v>130.11000000000001</v>
      </c>
      <c r="P1486" s="3"/>
    </row>
    <row r="1487" spans="1:16" x14ac:dyDescent="0.35">
      <c r="A1487" s="15">
        <v>44441</v>
      </c>
      <c r="B1487" s="7">
        <v>0.875</v>
      </c>
      <c r="C1487" s="3" t="s">
        <v>201</v>
      </c>
      <c r="D1487" s="3"/>
      <c r="E1487" s="3" t="str">
        <f>IF(C1487&lt;&gt;"",INDEX(ΣυνδΑθρ!$I$2:$I$96,MATCH(C1487,ΣυνδΑθρ!$A$2:$A$100,0),1),IF(D1487&lt;&gt;"",INDEX(Υλικά!$D$3:$D$140,MATCH(D1487,Υλικά!$B$3:$B$140,0),1),""))</f>
        <v>cm2</v>
      </c>
      <c r="F1487" s="10">
        <f>IF(C1487&lt;&gt;"",MATCH($C1487,ΣυνδΑθρ!$A$2:$A$100,0),IF(D1487&lt;&gt;"",MATCH($D1487,Υλικά!$B$3:$B$130,0),0))</f>
        <v>31</v>
      </c>
      <c r="G1487" s="3">
        <v>40</v>
      </c>
      <c r="H1487" s="16">
        <f>IF($C1487&lt;&gt;"",$G1487*INDEX(ΣυνδΑθρ!$B$2:$B$96,$F1487,1)/INDEX(ΣυνδΑθρ!$J$2:$J$96,$F1487,1),IF($D1487&lt;&gt;"",$G1487*INDEX(Υλικά!$G$3:$G$130,$F1487,1)/INDEX(Υλικά!$E$3:$E$130,$F1487,1),0))</f>
        <v>7.9580000000000002</v>
      </c>
      <c r="I1487" s="17">
        <f>IF($C1487&lt;&gt;"",$G1487*INDEX(ΣυνδΑθρ!$C$2:$C$100,$F1487,1)/INDEX(ΣυνδΑθρ!$J$2:$J$96,$F1487,1),IF($D1487&lt;&gt;"",$G1487*INDEX(Υλικά!$H$3:$H$130,$F1487,1)/INDEX(Υλικά!$E$3:$E$130,$F1487,1),0))</f>
        <v>14.8996</v>
      </c>
      <c r="J1487" s="18">
        <f>IF($C1487&lt;&gt;"",$G1487*INDEX(ΣυνδΑθρ!$D$2:$D$96,$F1487,1)/INDEX(ΣυνδΑθρ!$J$2:$J$96,$F1487,1),IF($D1487&lt;&gt;"",$G1487*INDEX(Υλικά!$I$3:$I$130,$F1487,1)/INDEX(Υλικά!$E$3:$E$130,$F1487,1),0))</f>
        <v>12.6372</v>
      </c>
      <c r="K1487" s="16">
        <f>$H1487*Ref!$B$2</f>
        <v>31.832000000000001</v>
      </c>
      <c r="L1487" s="17">
        <f>$I1487*Ref!$B$3</f>
        <v>59.598399999999998</v>
      </c>
      <c r="M1487" s="18">
        <f>$J1487*Ref!$B$4</f>
        <v>113.73480000000001</v>
      </c>
      <c r="N1487" s="18">
        <f>IF($C1487&lt;&gt;"",0,IF($D1487&lt;&gt;"",$G1487*INDEX(Υλικά!$J$3:$J$130,$F1487,1)/INDEX(Υλικά!$E$3:$E$130,$F1487,1),0))</f>
        <v>0</v>
      </c>
      <c r="O1487" s="19">
        <f t="shared" si="24"/>
        <v>205.1652</v>
      </c>
      <c r="P1487" s="3"/>
    </row>
    <row r="1488" spans="1:16" x14ac:dyDescent="0.35">
      <c r="A1488" s="15">
        <v>44441</v>
      </c>
      <c r="B1488" s="7">
        <v>0.875</v>
      </c>
      <c r="C1488" s="3"/>
      <c r="D1488" s="3" t="s">
        <v>64</v>
      </c>
      <c r="E1488" s="3" t="str">
        <f>IF(C1488&lt;&gt;"",INDEX(ΣυνδΑθρ!$I$2:$I$96,MATCH(C1488,ΣυνδΑθρ!$A$2:$A$100,0),1),IF(D1488&lt;&gt;"",INDEX(Υλικά!$D$3:$D$140,MATCH(D1488,Υλικά!$B$3:$B$140,0),1),""))</f>
        <v>gr</v>
      </c>
      <c r="F1488" s="10">
        <f>IF(C1488&lt;&gt;"",MATCH($C1488,ΣυνδΑθρ!$A$2:$A$100,0),IF(D1488&lt;&gt;"",MATCH($D1488,Υλικά!$B$3:$B$130,0),0))</f>
        <v>24</v>
      </c>
      <c r="G1488" s="3">
        <v>80</v>
      </c>
      <c r="H1488" s="16">
        <f>IF($C1488&lt;&gt;"",$G1488*INDEX(ΣυνδΑθρ!$B$2:$B$96,$F1488,1)/INDEX(ΣυνδΑθρ!$J$2:$J$96,$F1488,1),IF($D1488&lt;&gt;"",$G1488*INDEX(Υλικά!$G$3:$G$130,$F1488,1)/INDEX(Υλικά!$E$3:$E$130,$F1488,1),0))</f>
        <v>18.96</v>
      </c>
      <c r="I1488" s="17">
        <f>IF($C1488&lt;&gt;"",$G1488*INDEX(ΣυνδΑθρ!$C$2:$C$100,$F1488,1)/INDEX(ΣυνδΑθρ!$J$2:$J$96,$F1488,1),IF($D1488&lt;&gt;"",$G1488*INDEX(Υλικά!$H$3:$H$130,$F1488,1)/INDEX(Υλικά!$E$3:$E$130,$F1488,1),0))</f>
        <v>17.2</v>
      </c>
      <c r="J1488" s="18">
        <f>IF($C1488&lt;&gt;"",$G1488*INDEX(ΣυνδΑθρ!$D$2:$D$96,$F1488,1)/INDEX(ΣυνδΑθρ!$J$2:$J$96,$F1488,1),IF($D1488&lt;&gt;"",$G1488*INDEX(Υλικά!$I$3:$I$130,$F1488,1)/INDEX(Υλικά!$E$3:$E$130,$F1488,1),0))</f>
        <v>39.76</v>
      </c>
      <c r="K1488" s="16">
        <f>$H1488*Ref!$B$2</f>
        <v>75.84</v>
      </c>
      <c r="L1488" s="17">
        <f>$I1488*Ref!$B$3</f>
        <v>68.8</v>
      </c>
      <c r="M1488" s="18">
        <f>$J1488*Ref!$B$4</f>
        <v>357.84</v>
      </c>
      <c r="N1488" s="18">
        <f>IF($C1488&lt;&gt;"",0,IF($D1488&lt;&gt;"",$G1488*INDEX(Υλικά!$J$3:$J$130,$F1488,1)/INDEX(Υλικά!$E$3:$E$130,$F1488,1),0))</f>
        <v>0</v>
      </c>
      <c r="O1488" s="19">
        <f t="shared" si="24"/>
        <v>502.47999999999996</v>
      </c>
      <c r="P1488" s="3"/>
    </row>
    <row r="1489" spans="1:16" x14ac:dyDescent="0.35">
      <c r="A1489" s="15">
        <v>44441</v>
      </c>
      <c r="B1489" s="7">
        <v>0.875</v>
      </c>
      <c r="C1489" s="3"/>
      <c r="D1489" s="3" t="s">
        <v>150</v>
      </c>
      <c r="E1489" s="3" t="str">
        <f>IF(C1489&lt;&gt;"",INDEX(ΣυνδΑθρ!$I$2:$I$96,MATCH(C1489,ΣυνδΑθρ!$A$2:$A$100,0),1),IF(D1489&lt;&gt;"",INDEX(Υλικά!$D$3:$D$140,MATCH(D1489,Υλικά!$B$3:$B$140,0),1),""))</f>
        <v>gr</v>
      </c>
      <c r="F1489" s="10">
        <f>IF(C1489&lt;&gt;"",MATCH($C1489,ΣυνδΑθρ!$A$2:$A$100,0),IF(D1489&lt;&gt;"",MATCH($D1489,Υλικά!$B$3:$B$130,0),0))</f>
        <v>36</v>
      </c>
      <c r="G1489" s="3">
        <v>500</v>
      </c>
      <c r="H1489" s="16">
        <f>IF($C1489&lt;&gt;"",$G1489*INDEX(ΣυνδΑθρ!$B$2:$B$96,$F1489,1)/INDEX(ΣυνδΑθρ!$J$2:$J$96,$F1489,1),IF($D1489&lt;&gt;"",$G1489*INDEX(Υλικά!$G$3:$G$130,$F1489,1)/INDEX(Υλικά!$E$3:$E$130,$F1489,1),0))</f>
        <v>2.5</v>
      </c>
      <c r="I1489" s="17">
        <f>IF($C1489&lt;&gt;"",$G1489*INDEX(ΣυνδΑθρ!$C$2:$C$100,$F1489,1)/INDEX(ΣυνδΑθρ!$J$2:$J$96,$F1489,1),IF($D1489&lt;&gt;"",$G1489*INDEX(Υλικά!$H$3:$H$130,$F1489,1)/INDEX(Υλικά!$E$3:$E$130,$F1489,1),0))</f>
        <v>18</v>
      </c>
      <c r="J1489" s="18">
        <f>IF($C1489&lt;&gt;"",$G1489*INDEX(ΣυνδΑθρ!$D$2:$D$96,$F1489,1)/INDEX(ΣυνδΑθρ!$J$2:$J$96,$F1489,1),IF($D1489&lt;&gt;"",$G1489*INDEX(Υλικά!$I$3:$I$130,$F1489,1)/INDEX(Υλικά!$E$3:$E$130,$F1489,1),0))</f>
        <v>0</v>
      </c>
      <c r="K1489" s="16">
        <f>$H1489*Ref!$B$2</f>
        <v>10</v>
      </c>
      <c r="L1489" s="17">
        <f>$I1489*Ref!$B$3</f>
        <v>72</v>
      </c>
      <c r="M1489" s="18">
        <f>$J1489*Ref!$B$4</f>
        <v>0</v>
      </c>
      <c r="N1489" s="18">
        <f>IF($C1489&lt;&gt;"",0,IF($D1489&lt;&gt;"",$G1489*INDEX(Υλικά!$J$3:$J$130,$F1489,1)/INDEX(Υλικά!$E$3:$E$130,$F1489,1),0))</f>
        <v>215</v>
      </c>
      <c r="O1489" s="19">
        <f t="shared" si="24"/>
        <v>297</v>
      </c>
      <c r="P1489" s="3"/>
    </row>
    <row r="1490" spans="1:16" x14ac:dyDescent="0.35">
      <c r="A1490" s="15">
        <v>44442</v>
      </c>
      <c r="B1490" s="7">
        <v>0.33333333333333331</v>
      </c>
      <c r="C1490" s="3" t="s">
        <v>216</v>
      </c>
      <c r="D1490" s="3"/>
      <c r="E1490" s="3" t="str">
        <f>IF(C1490&lt;&gt;"",INDEX(ΣυνδΑθρ!$I$2:$I$96,MATCH(C1490,ΣυνδΑθρ!$A$2:$A$100,0),1),IF(D1490&lt;&gt;"",INDEX(Υλικά!$D$3:$D$140,MATCH(D1490,Υλικά!$B$3:$B$140,0),1),""))</f>
        <v>gr</v>
      </c>
      <c r="F1490" s="10">
        <f>IF(C1490&lt;&gt;"",MATCH($C1490,ΣυνδΑθρ!$A$2:$A$100,0),IF(D1490&lt;&gt;"",MATCH($D1490,Υλικά!$B$3:$B$130,0),0))</f>
        <v>36</v>
      </c>
      <c r="G1490" s="3">
        <v>100</v>
      </c>
      <c r="H1490" s="16">
        <f>IF($C1490&lt;&gt;"",$G1490*INDEX(ΣυνδΑθρ!$B$2:$B$96,$F1490,1)/INDEX(ΣυνδΑθρ!$J$2:$J$96,$F1490,1),IF($D1490&lt;&gt;"",$G1490*INDEX(Υλικά!$G$3:$G$130,$F1490,1)/INDEX(Υλικά!$E$3:$E$130,$F1490,1),0))</f>
        <v>8.3852380952380958</v>
      </c>
      <c r="I1490" s="17">
        <f>IF($C1490&lt;&gt;"",$G1490*INDEX(ΣυνδΑθρ!$C$2:$C$100,$F1490,1)/INDEX(ΣυνδΑθρ!$J$2:$J$96,$F1490,1),IF($D1490&lt;&gt;"",$G1490*INDEX(Υλικά!$H$3:$H$130,$F1490,1)/INDEX(Υλικά!$E$3:$E$130,$F1490,1),0))</f>
        <v>37.686190476190482</v>
      </c>
      <c r="J1490" s="18">
        <f>IF($C1490&lt;&gt;"",$G1490*INDEX(ΣυνδΑθρ!$D$2:$D$96,$F1490,1)/INDEX(ΣυνδΑθρ!$J$2:$J$96,$F1490,1),IF($D1490&lt;&gt;"",$G1490*INDEX(Υλικά!$I$3:$I$130,$F1490,1)/INDEX(Υλικά!$E$3:$E$130,$F1490,1),0))</f>
        <v>8.4371428571428577</v>
      </c>
      <c r="K1490" s="16">
        <f>$H1490*Ref!$B$2</f>
        <v>33.540952380952383</v>
      </c>
      <c r="L1490" s="17">
        <f>$I1490*Ref!$B$3</f>
        <v>150.74476190476193</v>
      </c>
      <c r="M1490" s="18">
        <f>$J1490*Ref!$B$4</f>
        <v>75.934285714285721</v>
      </c>
      <c r="N1490" s="18">
        <f>IF($C1490&lt;&gt;"",0,IF($D1490&lt;&gt;"",$G1490*INDEX(Υλικά!$J$3:$J$130,$F1490,1)/INDEX(Υλικά!$E$3:$E$130,$F1490,1),0))</f>
        <v>0</v>
      </c>
      <c r="O1490" s="19">
        <f t="shared" si="24"/>
        <v>260.22000000000003</v>
      </c>
      <c r="P1490" s="3"/>
    </row>
    <row r="1491" spans="1:16" x14ac:dyDescent="0.35">
      <c r="A1491" s="15">
        <v>44442</v>
      </c>
      <c r="B1491" s="7">
        <v>0.33333333333333331</v>
      </c>
      <c r="C1491" s="3"/>
      <c r="D1491" s="3" t="s">
        <v>58</v>
      </c>
      <c r="E1491" s="3" t="str">
        <f>IF(C1491&lt;&gt;"",INDEX(ΣυνδΑθρ!$I$2:$I$96,MATCH(C1491,ΣυνδΑθρ!$A$2:$A$100,0),1),IF(D1491&lt;&gt;"",INDEX(Υλικά!$D$3:$D$140,MATCH(D1491,Υλικά!$B$3:$B$140,0),1),""))</f>
        <v>gr</v>
      </c>
      <c r="F1491" s="10">
        <f>IF(C1491&lt;&gt;"",MATCH($C1491,ΣυνδΑθρ!$A$2:$A$100,0),IF(D1491&lt;&gt;"",MATCH($D1491,Υλικά!$B$3:$B$130,0),0))</f>
        <v>12</v>
      </c>
      <c r="G1491" s="3">
        <v>250</v>
      </c>
      <c r="H1491" s="16">
        <f>IF($C1491&lt;&gt;"",$G1491*INDEX(ΣυνδΑθρ!$B$2:$B$96,$F1491,1)/INDEX(ΣυνδΑθρ!$J$2:$J$96,$F1491,1),IF($D1491&lt;&gt;"",$G1491*INDEX(Υλικά!$G$3:$G$130,$F1491,1)/INDEX(Υλικά!$E$3:$E$130,$F1491,1),0))</f>
        <v>8.25</v>
      </c>
      <c r="I1491" s="17">
        <f>IF($C1491&lt;&gt;"",$G1491*INDEX(ΣυνδΑθρ!$C$2:$C$100,$F1491,1)/INDEX(ΣυνδΑθρ!$J$2:$J$96,$F1491,1),IF($D1491&lt;&gt;"",$G1491*INDEX(Υλικά!$H$3:$H$130,$F1491,1)/INDEX(Υλικά!$E$3:$E$130,$F1491,1),0))</f>
        <v>11.75</v>
      </c>
      <c r="J1491" s="18">
        <f>IF($C1491&lt;&gt;"",$G1491*INDEX(ΣυνδΑθρ!$D$2:$D$96,$F1491,1)/INDEX(ΣυνδΑθρ!$J$2:$J$96,$F1491,1),IF($D1491&lt;&gt;"",$G1491*INDEX(Υλικά!$I$3:$I$130,$F1491,1)/INDEX(Υλικά!$E$3:$E$130,$F1491,1),0))</f>
        <v>3.75</v>
      </c>
      <c r="K1491" s="16">
        <f>$H1491*Ref!$B$2</f>
        <v>33</v>
      </c>
      <c r="L1491" s="17">
        <f>$I1491*Ref!$B$3</f>
        <v>47</v>
      </c>
      <c r="M1491" s="18">
        <f>$J1491*Ref!$B$4</f>
        <v>33.75</v>
      </c>
      <c r="N1491" s="18">
        <f>IF($C1491&lt;&gt;"",0,IF($D1491&lt;&gt;"",$G1491*INDEX(Υλικά!$J$3:$J$130,$F1491,1)/INDEX(Υλικά!$E$3:$E$130,$F1491,1),0))</f>
        <v>0</v>
      </c>
      <c r="O1491" s="19">
        <f t="shared" si="24"/>
        <v>113.75</v>
      </c>
      <c r="P1491" s="3"/>
    </row>
    <row r="1492" spans="1:16" x14ac:dyDescent="0.35">
      <c r="A1492" s="15">
        <v>44442</v>
      </c>
      <c r="B1492" s="7">
        <v>0.45833333333333331</v>
      </c>
      <c r="C1492" s="3"/>
      <c r="D1492" s="3" t="s">
        <v>21</v>
      </c>
      <c r="E1492" s="3" t="str">
        <f>IF(C1492&lt;&gt;"",INDEX(ΣυνδΑθρ!$I$2:$I$96,MATCH(C1492,ΣυνδΑθρ!$A$2:$A$100,0),1),IF(D1492&lt;&gt;"",INDEX(Υλικά!$D$3:$D$140,MATCH(D1492,Υλικά!$B$3:$B$140,0),1),""))</f>
        <v>pc</v>
      </c>
      <c r="F1492" s="10">
        <f>IF(C1492&lt;&gt;"",MATCH($C1492,ΣυνδΑθρ!$A$2:$A$100,0),IF(D1492&lt;&gt;"",MATCH($D1492,Υλικά!$B$3:$B$130,0),0))</f>
        <v>11</v>
      </c>
      <c r="G1492" s="3">
        <v>2</v>
      </c>
      <c r="H1492" s="16">
        <f>IF($C1492&lt;&gt;"",$G1492*INDEX(ΣυνδΑθρ!$B$2:$B$96,$F1492,1)/INDEX(ΣυνδΑθρ!$J$2:$J$96,$F1492,1),IF($D1492&lt;&gt;"",$G1492*INDEX(Υλικά!$G$3:$G$130,$F1492,1)/INDEX(Υλικά!$E$3:$E$130,$F1492,1),0))</f>
        <v>15.6</v>
      </c>
      <c r="I1492" s="17">
        <f>IF($C1492&lt;&gt;"",$G1492*INDEX(ΣυνδΑθρ!$C$2:$C$100,$F1492,1)/INDEX(ΣυνδΑθρ!$J$2:$J$96,$F1492,1),IF($D1492&lt;&gt;"",$G1492*INDEX(Υλικά!$H$3:$H$130,$F1492,1)/INDEX(Υλικά!$E$3:$E$130,$F1492,1),0))</f>
        <v>1.32</v>
      </c>
      <c r="J1492" s="18">
        <f>IF($C1492&lt;&gt;"",$G1492*INDEX(ΣυνδΑθρ!$D$2:$D$96,$F1492,1)/INDEX(ΣυνδΑθρ!$J$2:$J$96,$F1492,1),IF($D1492&lt;&gt;"",$G1492*INDEX(Υλικά!$I$3:$I$130,$F1492,1)/INDEX(Υλικά!$E$3:$E$130,$F1492,1),0))</f>
        <v>13.2</v>
      </c>
      <c r="K1492" s="16">
        <f>$H1492*Ref!$B$2</f>
        <v>62.4</v>
      </c>
      <c r="L1492" s="17">
        <f>$I1492*Ref!$B$3</f>
        <v>5.28</v>
      </c>
      <c r="M1492" s="18">
        <f>$J1492*Ref!$B$4</f>
        <v>118.8</v>
      </c>
      <c r="N1492" s="18">
        <f>IF($C1492&lt;&gt;"",0,IF($D1492&lt;&gt;"",$G1492*INDEX(Υλικά!$J$3:$J$130,$F1492,1)/INDEX(Υλικά!$E$3:$E$130,$F1492,1),0))</f>
        <v>0</v>
      </c>
      <c r="O1492" s="19">
        <f t="shared" si="24"/>
        <v>186.48</v>
      </c>
      <c r="P1492" s="3"/>
    </row>
    <row r="1493" spans="1:16" x14ac:dyDescent="0.35">
      <c r="A1493" s="15">
        <v>44442</v>
      </c>
      <c r="B1493" s="7">
        <v>0.45833333333333331</v>
      </c>
      <c r="C1493" s="3"/>
      <c r="D1493" s="3" t="s">
        <v>272</v>
      </c>
      <c r="E1493" s="3" t="str">
        <f>IF(C1493&lt;&gt;"",INDEX(ΣυνδΑθρ!$I$2:$I$96,MATCH(C1493,ΣυνδΑθρ!$A$2:$A$100,0),1),IF(D1493&lt;&gt;"",INDEX(Υλικά!$D$3:$D$140,MATCH(D1493,Υλικά!$B$3:$B$140,0),1),""))</f>
        <v>slc</v>
      </c>
      <c r="F1493" s="10">
        <f>IF(C1493&lt;&gt;"",MATCH($C1493,ΣυνδΑθρ!$A$2:$A$100,0),IF(D1493&lt;&gt;"",MATCH($D1493,Υλικά!$B$3:$B$130,0),0))</f>
        <v>127</v>
      </c>
      <c r="G1493" s="3">
        <v>0.5</v>
      </c>
      <c r="H1493" s="16">
        <f>IF($C1493&lt;&gt;"",$G1493*INDEX(ΣυνδΑθρ!$B$2:$B$96,$F1493,1)/INDEX(ΣυνδΑθρ!$J$2:$J$96,$F1493,1),IF($D1493&lt;&gt;"",$G1493*INDEX(Υλικά!$G$3:$G$130,$F1493,1)/INDEX(Υλικά!$E$3:$E$130,$F1493,1),0))</f>
        <v>2.6</v>
      </c>
      <c r="I1493" s="17">
        <f>IF($C1493&lt;&gt;"",$G1493*INDEX(ΣυνδΑθρ!$C$2:$C$100,$F1493,1)/INDEX(ΣυνδΑθρ!$J$2:$J$96,$F1493,1),IF($D1493&lt;&gt;"",$G1493*INDEX(Υλικά!$H$3:$H$130,$F1493,1)/INDEX(Υλικά!$E$3:$E$130,$F1493,1),0))</f>
        <v>12.05</v>
      </c>
      <c r="J1493" s="18">
        <f>IF($C1493&lt;&gt;"",$G1493*INDEX(ΣυνδΑθρ!$D$2:$D$96,$F1493,1)/INDEX(ΣυνδΑθρ!$J$2:$J$96,$F1493,1),IF($D1493&lt;&gt;"",$G1493*INDEX(Υλικά!$I$3:$I$130,$F1493,1)/INDEX(Υλικά!$E$3:$E$130,$F1493,1),0))</f>
        <v>1.1499999999999999</v>
      </c>
      <c r="K1493" s="16">
        <f>$H1493*Ref!$B$2</f>
        <v>10.4</v>
      </c>
      <c r="L1493" s="17">
        <f>$I1493*Ref!$B$3</f>
        <v>48.2</v>
      </c>
      <c r="M1493" s="18">
        <f>$J1493*Ref!$B$4</f>
        <v>10.35</v>
      </c>
      <c r="N1493" s="18">
        <f>IF($C1493&lt;&gt;"",0,IF($D1493&lt;&gt;"",$G1493*INDEX(Υλικά!$J$3:$J$130,$F1493,1)/INDEX(Υλικά!$E$3:$E$130,$F1493,1),0))</f>
        <v>0</v>
      </c>
      <c r="O1493" s="19">
        <f t="shared" si="24"/>
        <v>68.95</v>
      </c>
      <c r="P1493" s="3"/>
    </row>
    <row r="1494" spans="1:16" x14ac:dyDescent="0.35">
      <c r="A1494" s="15">
        <v>44442</v>
      </c>
      <c r="B1494" s="7">
        <v>0.45833333333333331</v>
      </c>
      <c r="C1494" s="3"/>
      <c r="D1494" s="3" t="s">
        <v>158</v>
      </c>
      <c r="E1494" s="3" t="str">
        <f>IF(C1494&lt;&gt;"",INDEX(ΣυνδΑθρ!$I$2:$I$96,MATCH(C1494,ΣυνδΑθρ!$A$2:$A$100,0),1),IF(D1494&lt;&gt;"",INDEX(Υλικά!$D$3:$D$140,MATCH(D1494,Υλικά!$B$3:$B$140,0),1),""))</f>
        <v>gr</v>
      </c>
      <c r="F1494" s="10">
        <f>IF(C1494&lt;&gt;"",MATCH($C1494,ΣυνδΑθρ!$A$2:$A$100,0),IF(D1494&lt;&gt;"",MATCH($D1494,Υλικά!$B$3:$B$130,0),0))</f>
        <v>65</v>
      </c>
      <c r="G1494" s="3">
        <v>50</v>
      </c>
      <c r="H1494" s="16">
        <f>IF($C1494&lt;&gt;"",$G1494*INDEX(ΣυνδΑθρ!$B$2:$B$96,$F1494,1)/INDEX(ΣυνδΑθρ!$J$2:$J$96,$F1494,1),IF($D1494&lt;&gt;"",$G1494*INDEX(Υλικά!$G$3:$G$130,$F1494,1)/INDEX(Υλικά!$E$3:$E$130,$F1494,1),0))</f>
        <v>15</v>
      </c>
      <c r="I1494" s="17">
        <f>IF($C1494&lt;&gt;"",$G1494*INDEX(ΣυνδΑθρ!$C$2:$C$100,$F1494,1)/INDEX(ΣυνδΑθρ!$J$2:$J$96,$F1494,1),IF($D1494&lt;&gt;"",$G1494*INDEX(Υλικά!$H$3:$H$130,$F1494,1)/INDEX(Υλικά!$E$3:$E$130,$F1494,1),0))</f>
        <v>0</v>
      </c>
      <c r="J1494" s="18">
        <f>IF($C1494&lt;&gt;"",$G1494*INDEX(ΣυνδΑθρ!$D$2:$D$96,$F1494,1)/INDEX(ΣυνδΑθρ!$J$2:$J$96,$F1494,1),IF($D1494&lt;&gt;"",$G1494*INDEX(Υλικά!$I$3:$I$130,$F1494,1)/INDEX(Υλικά!$E$3:$E$130,$F1494,1),0))</f>
        <v>17</v>
      </c>
      <c r="K1494" s="16">
        <f>$H1494*Ref!$B$2</f>
        <v>60</v>
      </c>
      <c r="L1494" s="17">
        <f>$I1494*Ref!$B$3</f>
        <v>0</v>
      </c>
      <c r="M1494" s="18">
        <f>$J1494*Ref!$B$4</f>
        <v>153</v>
      </c>
      <c r="N1494" s="18">
        <f>IF($C1494&lt;&gt;"",0,IF($D1494&lt;&gt;"",$G1494*INDEX(Υλικά!$J$3:$J$130,$F1494,1)/INDEX(Υλικά!$E$3:$E$130,$F1494,1),0))</f>
        <v>0</v>
      </c>
      <c r="O1494" s="19">
        <f t="shared" si="24"/>
        <v>213</v>
      </c>
      <c r="P1494" s="3"/>
    </row>
    <row r="1495" spans="1:16" x14ac:dyDescent="0.35">
      <c r="A1495" s="15">
        <v>44442</v>
      </c>
      <c r="B1495" s="7">
        <v>0.58333333333333337</v>
      </c>
      <c r="C1495" s="3"/>
      <c r="D1495" s="3" t="s">
        <v>9</v>
      </c>
      <c r="E1495" s="3" t="str">
        <f>IF(C1495&lt;&gt;"",INDEX(ΣυνδΑθρ!$I$2:$I$96,MATCH(C1495,ΣυνδΑθρ!$A$2:$A$100,0),1),IF(D1495&lt;&gt;"",INDEX(Υλικά!$D$3:$D$140,MATCH(D1495,Υλικά!$B$3:$B$140,0),1),""))</f>
        <v>gr</v>
      </c>
      <c r="F1495" s="10">
        <f>IF(C1495&lt;&gt;"",MATCH($C1495,ΣυνδΑθρ!$A$2:$A$100,0),IF(D1495&lt;&gt;"",MATCH($D1495,Υλικά!$B$3:$B$130,0),0))</f>
        <v>4</v>
      </c>
      <c r="G1495" s="3">
        <v>70</v>
      </c>
      <c r="H1495" s="16">
        <f>IF($C1495&lt;&gt;"",$G1495*INDEX(ΣυνδΑθρ!$B$2:$B$96,$F1495,1)/INDEX(ΣυνδΑθρ!$J$2:$J$96,$F1495,1),IF($D1495&lt;&gt;"",$G1495*INDEX(Υλικά!$G$3:$G$130,$F1495,1)/INDEX(Υλικά!$E$3:$E$130,$F1495,1),0))</f>
        <v>4.97</v>
      </c>
      <c r="I1495" s="17">
        <f>IF($C1495&lt;&gt;"",$G1495*INDEX(ΣυνδΑθρ!$C$2:$C$100,$F1495,1)/INDEX(ΣυνδΑθρ!$J$2:$J$96,$F1495,1),IF($D1495&lt;&gt;"",$G1495*INDEX(Υλικά!$H$3:$H$130,$F1495,1)/INDEX(Υλικά!$E$3:$E$130,$F1495,1),0))</f>
        <v>56</v>
      </c>
      <c r="J1495" s="18">
        <f>IF($C1495&lt;&gt;"",$G1495*INDEX(ΣυνδΑθρ!$D$2:$D$96,$F1495,1)/INDEX(ΣυνδΑθρ!$J$2:$J$96,$F1495,1),IF($D1495&lt;&gt;"",$G1495*INDEX(Υλικά!$I$3:$I$130,$F1495,1)/INDEX(Υλικά!$E$3:$E$130,$F1495,1),0))</f>
        <v>0.49</v>
      </c>
      <c r="K1495" s="16">
        <f>$H1495*Ref!$B$2</f>
        <v>19.88</v>
      </c>
      <c r="L1495" s="17">
        <f>$I1495*Ref!$B$3</f>
        <v>224</v>
      </c>
      <c r="M1495" s="18">
        <f>$J1495*Ref!$B$4</f>
        <v>4.41</v>
      </c>
      <c r="N1495" s="18">
        <f>IF($C1495&lt;&gt;"",0,IF($D1495&lt;&gt;"",$G1495*INDEX(Υλικά!$J$3:$J$130,$F1495,1)/INDEX(Υλικά!$E$3:$E$130,$F1495,1),0))</f>
        <v>0</v>
      </c>
      <c r="O1495" s="19">
        <f t="shared" si="24"/>
        <v>248.29</v>
      </c>
      <c r="P1495" s="3"/>
    </row>
    <row r="1496" spans="1:16" x14ac:dyDescent="0.35">
      <c r="A1496" s="15">
        <v>44442</v>
      </c>
      <c r="B1496" s="7">
        <v>0.58333333333333337</v>
      </c>
      <c r="C1496" s="3"/>
      <c r="D1496" s="3" t="s">
        <v>63</v>
      </c>
      <c r="E1496" s="3" t="str">
        <f>IF(C1496&lt;&gt;"",INDEX(ΣυνδΑθρ!$I$2:$I$96,MATCH(C1496,ΣυνδΑθρ!$A$2:$A$100,0),1),IF(D1496&lt;&gt;"",INDEX(Υλικά!$D$3:$D$140,MATCH(D1496,Υλικά!$B$3:$B$140,0),1),""))</f>
        <v>pc</v>
      </c>
      <c r="F1496" s="10">
        <f>IF(C1496&lt;&gt;"",MATCH($C1496,ΣυνδΑθρ!$A$2:$A$100,0),IF(D1496&lt;&gt;"",MATCH($D1496,Υλικά!$B$3:$B$130,0),0))</f>
        <v>23</v>
      </c>
      <c r="G1496" s="3">
        <v>1</v>
      </c>
      <c r="H1496" s="16">
        <f>IF($C1496&lt;&gt;"",$G1496*INDEX(ΣυνδΑθρ!$B$2:$B$96,$F1496,1)/INDEX(ΣυνδΑθρ!$J$2:$J$96,$F1496,1),IF($D1496&lt;&gt;"",$G1496*INDEX(Υλικά!$G$3:$G$130,$F1496,1)/INDEX(Υλικά!$E$3:$E$130,$F1496,1),0))</f>
        <v>47</v>
      </c>
      <c r="I1496" s="17">
        <f>IF($C1496&lt;&gt;"",$G1496*INDEX(ΣυνδΑθρ!$C$2:$C$100,$F1496,1)/INDEX(ΣυνδΑθρ!$J$2:$J$96,$F1496,1),IF($D1496&lt;&gt;"",$G1496*INDEX(Υλικά!$H$3:$H$130,$F1496,1)/INDEX(Υλικά!$E$3:$E$130,$F1496,1),0))</f>
        <v>0</v>
      </c>
      <c r="J1496" s="18">
        <f>IF($C1496&lt;&gt;"",$G1496*INDEX(ΣυνδΑθρ!$D$2:$D$96,$F1496,1)/INDEX(ΣυνδΑθρ!$J$2:$J$96,$F1496,1),IF($D1496&lt;&gt;"",$G1496*INDEX(Υλικά!$I$3:$I$130,$F1496,1)/INDEX(Υλικά!$E$3:$E$130,$F1496,1),0))</f>
        <v>1.2</v>
      </c>
      <c r="K1496" s="16">
        <f>$H1496*Ref!$B$2</f>
        <v>188</v>
      </c>
      <c r="L1496" s="17">
        <f>$I1496*Ref!$B$3</f>
        <v>0</v>
      </c>
      <c r="M1496" s="18">
        <f>$J1496*Ref!$B$4</f>
        <v>10.799999999999999</v>
      </c>
      <c r="N1496" s="18">
        <f>IF($C1496&lt;&gt;"",0,IF($D1496&lt;&gt;"",$G1496*INDEX(Υλικά!$J$3:$J$130,$F1496,1)/INDEX(Υλικά!$E$3:$E$130,$F1496,1),0))</f>
        <v>0</v>
      </c>
      <c r="O1496" s="19">
        <f t="shared" si="24"/>
        <v>198.8</v>
      </c>
      <c r="P1496" s="3"/>
    </row>
    <row r="1497" spans="1:16" x14ac:dyDescent="0.35">
      <c r="A1497" s="15">
        <v>44442</v>
      </c>
      <c r="B1497" s="7">
        <v>0.58333333333333337</v>
      </c>
      <c r="C1497" s="3"/>
      <c r="D1497" s="3" t="s">
        <v>8</v>
      </c>
      <c r="E1497" s="3" t="str">
        <f>IF(C1497&lt;&gt;"",INDEX(ΣυνδΑθρ!$I$2:$I$96,MATCH(C1497,ΣυνδΑθρ!$A$2:$A$100,0),1),IF(D1497&lt;&gt;"",INDEX(Υλικά!$D$3:$D$140,MATCH(D1497,Υλικά!$B$3:$B$140,0),1),""))</f>
        <v>gr</v>
      </c>
      <c r="F1497" s="10">
        <f>IF(C1497&lt;&gt;"",MATCH($C1497,ΣυνδΑθρ!$A$2:$A$100,0),IF(D1497&lt;&gt;"",MATCH($D1497,Υλικά!$B$3:$B$130,0),0))</f>
        <v>3</v>
      </c>
      <c r="G1497" s="3">
        <v>5</v>
      </c>
      <c r="H1497" s="16">
        <f>IF($C1497&lt;&gt;"",$G1497*INDEX(ΣυνδΑθρ!$B$2:$B$96,$F1497,1)/INDEX(ΣυνδΑθρ!$J$2:$J$96,$F1497,1),IF($D1497&lt;&gt;"",$G1497*INDEX(Υλικά!$G$3:$G$130,$F1497,1)/INDEX(Υλικά!$E$3:$E$130,$F1497,1),0))</f>
        <v>0</v>
      </c>
      <c r="I1497" s="17">
        <f>IF($C1497&lt;&gt;"",$G1497*INDEX(ΣυνδΑθρ!$C$2:$C$100,$F1497,1)/INDEX(ΣυνδΑθρ!$J$2:$J$96,$F1497,1),IF($D1497&lt;&gt;"",$G1497*INDEX(Υλικά!$H$3:$H$130,$F1497,1)/INDEX(Υλικά!$E$3:$E$130,$F1497,1),0))</f>
        <v>0</v>
      </c>
      <c r="J1497" s="18">
        <f>IF($C1497&lt;&gt;"",$G1497*INDEX(ΣυνδΑθρ!$D$2:$D$96,$F1497,1)/INDEX(ΣυνδΑθρ!$J$2:$J$96,$F1497,1),IF($D1497&lt;&gt;"",$G1497*INDEX(Υλικά!$I$3:$I$130,$F1497,1)/INDEX(Υλικά!$E$3:$E$130,$F1497,1),0))</f>
        <v>4.665</v>
      </c>
      <c r="K1497" s="16">
        <f>$H1497*Ref!$B$2</f>
        <v>0</v>
      </c>
      <c r="L1497" s="17">
        <f>$I1497*Ref!$B$3</f>
        <v>0</v>
      </c>
      <c r="M1497" s="18">
        <f>$J1497*Ref!$B$4</f>
        <v>41.984999999999999</v>
      </c>
      <c r="N1497" s="18">
        <f>IF($C1497&lt;&gt;"",0,IF($D1497&lt;&gt;"",$G1497*INDEX(Υλικά!$J$3:$J$130,$F1497,1)/INDEX(Υλικά!$E$3:$E$130,$F1497,1),0))</f>
        <v>0</v>
      </c>
      <c r="O1497" s="19">
        <f t="shared" si="24"/>
        <v>41.984999999999999</v>
      </c>
      <c r="P1497" s="3"/>
    </row>
    <row r="1498" spans="1:16" x14ac:dyDescent="0.35">
      <c r="A1498" s="15">
        <v>44442</v>
      </c>
      <c r="B1498" s="7">
        <v>0.75</v>
      </c>
      <c r="C1498" s="3" t="s">
        <v>216</v>
      </c>
      <c r="D1498" s="3"/>
      <c r="E1498" s="3" t="str">
        <f>IF(C1498&lt;&gt;"",INDEX(ΣυνδΑθρ!$I$2:$I$96,MATCH(C1498,ΣυνδΑθρ!$A$2:$A$100,0),1),IF(D1498&lt;&gt;"",INDEX(Υλικά!$D$3:$D$140,MATCH(D1498,Υλικά!$B$3:$B$140,0),1),""))</f>
        <v>gr</v>
      </c>
      <c r="F1498" s="10">
        <f>IF(C1498&lt;&gt;"",MATCH($C1498,ΣυνδΑθρ!$A$2:$A$100,0),IF(D1498&lt;&gt;"",MATCH($D1498,Υλικά!$B$3:$B$130,0),0))</f>
        <v>36</v>
      </c>
      <c r="G1498" s="3">
        <v>50</v>
      </c>
      <c r="H1498" s="16">
        <f>IF($C1498&lt;&gt;"",$G1498*INDEX(ΣυνδΑθρ!$B$2:$B$96,$F1498,1)/INDEX(ΣυνδΑθρ!$J$2:$J$96,$F1498,1),IF($D1498&lt;&gt;"",$G1498*INDEX(Υλικά!$G$3:$G$130,$F1498,1)/INDEX(Υλικά!$E$3:$E$130,$F1498,1),0))</f>
        <v>4.1926190476190479</v>
      </c>
      <c r="I1498" s="17">
        <f>IF($C1498&lt;&gt;"",$G1498*INDEX(ΣυνδΑθρ!$C$2:$C$100,$F1498,1)/INDEX(ΣυνδΑθρ!$J$2:$J$96,$F1498,1),IF($D1498&lt;&gt;"",$G1498*INDEX(Υλικά!$H$3:$H$130,$F1498,1)/INDEX(Υλικά!$E$3:$E$130,$F1498,1),0))</f>
        <v>18.843095238095241</v>
      </c>
      <c r="J1498" s="18">
        <f>IF($C1498&lt;&gt;"",$G1498*INDEX(ΣυνδΑθρ!$D$2:$D$96,$F1498,1)/INDEX(ΣυνδΑθρ!$J$2:$J$96,$F1498,1),IF($D1498&lt;&gt;"",$G1498*INDEX(Υλικά!$I$3:$I$130,$F1498,1)/INDEX(Υλικά!$E$3:$E$130,$F1498,1),0))</f>
        <v>4.2185714285714289</v>
      </c>
      <c r="K1498" s="16">
        <f>$H1498*Ref!$B$2</f>
        <v>16.770476190476192</v>
      </c>
      <c r="L1498" s="17">
        <f>$I1498*Ref!$B$3</f>
        <v>75.372380952380965</v>
      </c>
      <c r="M1498" s="18">
        <f>$J1498*Ref!$B$4</f>
        <v>37.967142857142861</v>
      </c>
      <c r="N1498" s="18">
        <f>IF($C1498&lt;&gt;"",0,IF($D1498&lt;&gt;"",$G1498*INDEX(Υλικά!$J$3:$J$130,$F1498,1)/INDEX(Υλικά!$E$3:$E$130,$F1498,1),0))</f>
        <v>0</v>
      </c>
      <c r="O1498" s="19">
        <f t="shared" si="24"/>
        <v>130.11000000000001</v>
      </c>
      <c r="P1498" s="3"/>
    </row>
    <row r="1499" spans="1:16" x14ac:dyDescent="0.35">
      <c r="A1499" s="15">
        <v>44442</v>
      </c>
      <c r="B1499" s="7">
        <v>0.85416666666666663</v>
      </c>
      <c r="C1499" s="3"/>
      <c r="D1499" s="3" t="s">
        <v>233</v>
      </c>
      <c r="E1499" s="3" t="str">
        <f>IF(C1499&lt;&gt;"",INDEX(ΣυνδΑθρ!$I$2:$I$96,MATCH(C1499,ΣυνδΑθρ!$A$2:$A$100,0),1),IF(D1499&lt;&gt;"",INDEX(Υλικά!$D$3:$D$140,MATCH(D1499,Υλικά!$B$3:$B$140,0),1),""))</f>
        <v>gr</v>
      </c>
      <c r="F1499" s="10">
        <f>IF(C1499&lt;&gt;"",MATCH($C1499,ΣυνδΑθρ!$A$2:$A$100,0),IF(D1499&lt;&gt;"",MATCH($D1499,Υλικά!$B$3:$B$130,0),0))</f>
        <v>107</v>
      </c>
      <c r="G1499" s="3">
        <v>10</v>
      </c>
      <c r="H1499" s="16">
        <f>IF($C1499&lt;&gt;"",$G1499*INDEX(ΣυνδΑθρ!$B$2:$B$96,$F1499,1)/INDEX(ΣυνδΑθρ!$J$2:$J$96,$F1499,1),IF($D1499&lt;&gt;"",$G1499*INDEX(Υλικά!$G$3:$G$130,$F1499,1)/INDEX(Υλικά!$E$3:$E$130,$F1499,1),0))</f>
        <v>2.21</v>
      </c>
      <c r="I1499" s="17">
        <f>IF($C1499&lt;&gt;"",$G1499*INDEX(ΣυνδΑθρ!$C$2:$C$100,$F1499,1)/INDEX(ΣυνδΑθρ!$J$2:$J$96,$F1499,1),IF($D1499&lt;&gt;"",$G1499*INDEX(Υλικά!$H$3:$H$130,$F1499,1)/INDEX(Υλικά!$E$3:$E$130,$F1499,1),0))</f>
        <v>2</v>
      </c>
      <c r="J1499" s="18">
        <f>IF($C1499&lt;&gt;"",$G1499*INDEX(ΣυνδΑθρ!$D$2:$D$96,$F1499,1)/INDEX(ΣυνδΑθρ!$J$2:$J$96,$F1499,1),IF($D1499&lt;&gt;"",$G1499*INDEX(Υλικά!$I$3:$I$130,$F1499,1)/INDEX(Υλικά!$E$3:$E$130,$F1499,1),0))</f>
        <v>5.28</v>
      </c>
      <c r="K1499" s="16">
        <f>$H1499*Ref!$B$2</f>
        <v>8.84</v>
      </c>
      <c r="L1499" s="17">
        <f>$I1499*Ref!$B$3</f>
        <v>8</v>
      </c>
      <c r="M1499" s="18">
        <f>$J1499*Ref!$B$4</f>
        <v>47.52</v>
      </c>
      <c r="N1499" s="18">
        <f>IF($C1499&lt;&gt;"",0,IF($D1499&lt;&gt;"",$G1499*INDEX(Υλικά!$J$3:$J$130,$F1499,1)/INDEX(Υλικά!$E$3:$E$130,$F1499,1),0))</f>
        <v>0</v>
      </c>
      <c r="O1499" s="19">
        <f t="shared" si="24"/>
        <v>64.36</v>
      </c>
      <c r="P1499" s="3"/>
    </row>
    <row r="1500" spans="1:16" x14ac:dyDescent="0.35">
      <c r="A1500" s="15">
        <v>44442</v>
      </c>
      <c r="B1500" s="3"/>
      <c r="C1500" s="3"/>
      <c r="D1500" s="3"/>
      <c r="E1500" s="3" t="str">
        <f>IF(C1500&lt;&gt;"",INDEX(ΣυνδΑθρ!$I$2:$I$96,MATCH(C1500,ΣυνδΑθρ!$A$2:$A$100,0),1),IF(D1500&lt;&gt;"",INDEX(Υλικά!$D$3:$D$140,MATCH(D1500,Υλικά!$B$3:$B$140,0),1),""))</f>
        <v/>
      </c>
      <c r="F1500" s="10">
        <f>IF(C1500&lt;&gt;"",MATCH($C1500,ΣυνδΑθρ!$A$2:$A$100,0),IF(D1500&lt;&gt;"",MATCH($D1500,Υλικά!$B$3:$B$130,0),0))</f>
        <v>0</v>
      </c>
      <c r="G1500" s="3"/>
      <c r="H1500" s="16">
        <f>IF($C1500&lt;&gt;"",$G1500*INDEX(ΣυνδΑθρ!$B$2:$B$96,$F1500,1)/INDEX(ΣυνδΑθρ!$J$2:$J$96,$F1500,1),IF($D1500&lt;&gt;"",$G1500*INDEX(Υλικά!$G$3:$G$130,$F1500,1)/INDEX(Υλικά!$E$3:$E$130,$F1500,1),0))</f>
        <v>0</v>
      </c>
      <c r="I1500" s="17">
        <f>IF($C1500&lt;&gt;"",$G1500*INDEX(ΣυνδΑθρ!$C$2:$C$100,$F1500,1)/INDEX(ΣυνδΑθρ!$J$2:$J$96,$F1500,1),IF($D1500&lt;&gt;"",$G1500*INDEX(Υλικά!$H$3:$H$130,$F1500,1)/INDEX(Υλικά!$E$3:$E$130,$F1500,1),0))</f>
        <v>0</v>
      </c>
      <c r="J1500" s="18">
        <f>IF($C1500&lt;&gt;"",$G1500*INDEX(ΣυνδΑθρ!$D$2:$D$96,$F1500,1)/INDEX(ΣυνδΑθρ!$J$2:$J$96,$F1500,1),IF($D1500&lt;&gt;"",$G1500*INDEX(Υλικά!$I$3:$I$130,$F1500,1)/INDEX(Υλικά!$E$3:$E$130,$F1500,1),0))</f>
        <v>0</v>
      </c>
      <c r="K1500" s="16">
        <f>$H1500*Ref!$B$2</f>
        <v>0</v>
      </c>
      <c r="L1500" s="17">
        <f>$I1500*Ref!$B$3</f>
        <v>0</v>
      </c>
      <c r="M1500" s="18">
        <f>$J1500*Ref!$B$4</f>
        <v>0</v>
      </c>
      <c r="N1500" s="18">
        <f>IF($C1500&lt;&gt;"",0,IF($D1500&lt;&gt;"",$G1500*INDEX(Υλικά!$J$3:$J$130,$F1500,1)/INDEX(Υλικά!$E$3:$E$130,$F1500,1),0))</f>
        <v>0</v>
      </c>
      <c r="O1500" s="19">
        <f t="shared" si="24"/>
        <v>0</v>
      </c>
      <c r="P1500" s="3"/>
    </row>
    <row r="1501" spans="1:16" x14ac:dyDescent="0.35">
      <c r="A1501" s="15">
        <v>44445</v>
      </c>
      <c r="B1501" s="7">
        <v>0.33333333333333331</v>
      </c>
      <c r="C1501" s="3"/>
      <c r="D1501" s="3" t="s">
        <v>58</v>
      </c>
      <c r="E1501" s="3" t="str">
        <f>IF(C1501&lt;&gt;"",INDEX(ΣυνδΑθρ!$I$2:$I$96,MATCH(C1501,ΣυνδΑθρ!$A$2:$A$100,0),1),IF(D1501&lt;&gt;"",INDEX(Υλικά!$D$3:$D$140,MATCH(D1501,Υλικά!$B$3:$B$140,0),1),""))</f>
        <v>gr</v>
      </c>
      <c r="F1501" s="10">
        <f>IF(C1501&lt;&gt;"",MATCH($C1501,ΣυνδΑθρ!$A$2:$A$100,0),IF(D1501&lt;&gt;"",MATCH($D1501,Υλικά!$B$3:$B$130,0),0))</f>
        <v>12</v>
      </c>
      <c r="G1501" s="3">
        <v>250</v>
      </c>
      <c r="H1501" s="16">
        <f>IF($C1501&lt;&gt;"",$G1501*INDEX(ΣυνδΑθρ!$B$2:$B$96,$F1501,1)/INDEX(ΣυνδΑθρ!$J$2:$J$96,$F1501,1),IF($D1501&lt;&gt;"",$G1501*INDEX(Υλικά!$G$3:$G$130,$F1501,1)/INDEX(Υλικά!$E$3:$E$130,$F1501,1),0))</f>
        <v>8.25</v>
      </c>
      <c r="I1501" s="17">
        <f>IF($C1501&lt;&gt;"",$G1501*INDEX(ΣυνδΑθρ!$C$2:$C$100,$F1501,1)/INDEX(ΣυνδΑθρ!$J$2:$J$96,$F1501,1),IF($D1501&lt;&gt;"",$G1501*INDEX(Υλικά!$H$3:$H$130,$F1501,1)/INDEX(Υλικά!$E$3:$E$130,$F1501,1),0))</f>
        <v>11.75</v>
      </c>
      <c r="J1501" s="18">
        <f>IF($C1501&lt;&gt;"",$G1501*INDEX(ΣυνδΑθρ!$D$2:$D$96,$F1501,1)/INDEX(ΣυνδΑθρ!$J$2:$J$96,$F1501,1),IF($D1501&lt;&gt;"",$G1501*INDEX(Υλικά!$I$3:$I$130,$F1501,1)/INDEX(Υλικά!$E$3:$E$130,$F1501,1),0))</f>
        <v>3.75</v>
      </c>
      <c r="K1501" s="16">
        <f>$H1501*Ref!$B$2</f>
        <v>33</v>
      </c>
      <c r="L1501" s="17">
        <f>$I1501*Ref!$B$3</f>
        <v>47</v>
      </c>
      <c r="M1501" s="18">
        <f>$J1501*Ref!$B$4</f>
        <v>33.75</v>
      </c>
      <c r="N1501" s="18">
        <f>IF($C1501&lt;&gt;"",0,IF($D1501&lt;&gt;"",$G1501*INDEX(Υλικά!$J$3:$J$130,$F1501,1)/INDEX(Υλικά!$E$3:$E$130,$F1501,1),0))</f>
        <v>0</v>
      </c>
      <c r="O1501" s="19">
        <f t="shared" si="24"/>
        <v>113.75</v>
      </c>
      <c r="P1501" s="3"/>
    </row>
    <row r="1502" spans="1:16" x14ac:dyDescent="0.35">
      <c r="A1502" s="15">
        <v>44445</v>
      </c>
      <c r="B1502" s="7">
        <v>0.33333333333333331</v>
      </c>
      <c r="C1502" s="3"/>
      <c r="D1502" s="3" t="s">
        <v>272</v>
      </c>
      <c r="E1502" s="3" t="str">
        <f>IF(C1502&lt;&gt;"",INDEX(ΣυνδΑθρ!$I$2:$I$96,MATCH(C1502,ΣυνδΑθρ!$A$2:$A$100,0),1),IF(D1502&lt;&gt;"",INDEX(Υλικά!$D$3:$D$140,MATCH(D1502,Υλικά!$B$3:$B$140,0),1),""))</f>
        <v>slc</v>
      </c>
      <c r="F1502" s="10">
        <f>IF(C1502&lt;&gt;"",MATCH($C1502,ΣυνδΑθρ!$A$2:$A$100,0),IF(D1502&lt;&gt;"",MATCH($D1502,Υλικά!$B$3:$B$130,0),0))</f>
        <v>127</v>
      </c>
      <c r="G1502" s="3">
        <v>1</v>
      </c>
      <c r="H1502" s="16">
        <f>IF($C1502&lt;&gt;"",$G1502*INDEX(ΣυνδΑθρ!$B$2:$B$96,$F1502,1)/INDEX(ΣυνδΑθρ!$J$2:$J$96,$F1502,1),IF($D1502&lt;&gt;"",$G1502*INDEX(Υλικά!$G$3:$G$130,$F1502,1)/INDEX(Υλικά!$E$3:$E$130,$F1502,1),0))</f>
        <v>5.2</v>
      </c>
      <c r="I1502" s="17">
        <f>IF($C1502&lt;&gt;"",$G1502*INDEX(ΣυνδΑθρ!$C$2:$C$100,$F1502,1)/INDEX(ΣυνδΑθρ!$J$2:$J$96,$F1502,1),IF($D1502&lt;&gt;"",$G1502*INDEX(Υλικά!$H$3:$H$130,$F1502,1)/INDEX(Υλικά!$E$3:$E$130,$F1502,1),0))</f>
        <v>24.1</v>
      </c>
      <c r="J1502" s="18">
        <f>IF($C1502&lt;&gt;"",$G1502*INDEX(ΣυνδΑθρ!$D$2:$D$96,$F1502,1)/INDEX(ΣυνδΑθρ!$J$2:$J$96,$F1502,1),IF($D1502&lt;&gt;"",$G1502*INDEX(Υλικά!$I$3:$I$130,$F1502,1)/INDEX(Υλικά!$E$3:$E$130,$F1502,1),0))</f>
        <v>2.2999999999999998</v>
      </c>
      <c r="K1502" s="16">
        <f>$H1502*Ref!$B$2</f>
        <v>20.8</v>
      </c>
      <c r="L1502" s="17">
        <f>$I1502*Ref!$B$3</f>
        <v>96.4</v>
      </c>
      <c r="M1502" s="18">
        <f>$J1502*Ref!$B$4</f>
        <v>20.7</v>
      </c>
      <c r="N1502" s="18">
        <f>IF($C1502&lt;&gt;"",0,IF($D1502&lt;&gt;"",$G1502*INDEX(Υλικά!$J$3:$J$130,$F1502,1)/INDEX(Υλικά!$E$3:$E$130,$F1502,1),0))</f>
        <v>0</v>
      </c>
      <c r="O1502" s="19">
        <f t="shared" si="24"/>
        <v>137.9</v>
      </c>
      <c r="P1502" s="3"/>
    </row>
    <row r="1503" spans="1:16" x14ac:dyDescent="0.35">
      <c r="A1503" s="15">
        <v>44445</v>
      </c>
      <c r="B1503" s="7">
        <v>0.33333333333333331</v>
      </c>
      <c r="C1503" s="3"/>
      <c r="D1503" s="3" t="s">
        <v>229</v>
      </c>
      <c r="E1503" s="3" t="str">
        <f>IF(C1503&lt;&gt;"",INDEX(ΣυνδΑθρ!$I$2:$I$96,MATCH(C1503,ΣυνδΑθρ!$A$2:$A$100,0),1),IF(D1503&lt;&gt;"",INDEX(Υλικά!$D$3:$D$140,MATCH(D1503,Υλικά!$B$3:$B$140,0),1),""))</f>
        <v>gr</v>
      </c>
      <c r="F1503" s="10">
        <f>IF(C1503&lt;&gt;"",MATCH($C1503,ΣυνδΑθρ!$A$2:$A$100,0),IF(D1503&lt;&gt;"",MATCH($D1503,Υλικά!$B$3:$B$130,0),0))</f>
        <v>104</v>
      </c>
      <c r="G1503" s="3">
        <v>70</v>
      </c>
      <c r="H1503" s="16">
        <f>IF($C1503&lt;&gt;"",$G1503*INDEX(ΣυνδΑθρ!$B$2:$B$96,$F1503,1)/INDEX(ΣυνδΑθρ!$J$2:$J$96,$F1503,1),IF($D1503&lt;&gt;"",$G1503*INDEX(Υλικά!$G$3:$G$130,$F1503,1)/INDEX(Υλικά!$E$3:$E$130,$F1503,1),0))</f>
        <v>14.7</v>
      </c>
      <c r="I1503" s="17">
        <f>IF($C1503&lt;&gt;"",$G1503*INDEX(ΣυνδΑθρ!$C$2:$C$100,$F1503,1)/INDEX(ΣυνδΑθρ!$J$2:$J$96,$F1503,1),IF($D1503&lt;&gt;"",$G1503*INDEX(Υλικά!$H$3:$H$130,$F1503,1)/INDEX(Υλικά!$E$3:$E$130,$F1503,1),0))</f>
        <v>0.7</v>
      </c>
      <c r="J1503" s="18">
        <f>IF($C1503&lt;&gt;"",$G1503*INDEX(ΣυνδΑθρ!$D$2:$D$96,$F1503,1)/INDEX(ΣυνδΑθρ!$J$2:$J$96,$F1503,1),IF($D1503&lt;&gt;"",$G1503*INDEX(Υλικά!$I$3:$I$130,$F1503,1)/INDEX(Υλικά!$E$3:$E$130,$F1503,1),0))</f>
        <v>1.4</v>
      </c>
      <c r="K1503" s="16">
        <f>$H1503*Ref!$B$2</f>
        <v>58.8</v>
      </c>
      <c r="L1503" s="17">
        <f>$I1503*Ref!$B$3</f>
        <v>2.8</v>
      </c>
      <c r="M1503" s="18">
        <f>$J1503*Ref!$B$4</f>
        <v>12.6</v>
      </c>
      <c r="N1503" s="18">
        <f>IF($C1503&lt;&gt;"",0,IF($D1503&lt;&gt;"",$G1503*INDEX(Υλικά!$J$3:$J$130,$F1503,1)/INDEX(Υλικά!$E$3:$E$130,$F1503,1),0))</f>
        <v>0</v>
      </c>
      <c r="O1503" s="19">
        <f t="shared" si="24"/>
        <v>74.199999999999989</v>
      </c>
      <c r="P1503" s="3"/>
    </row>
    <row r="1504" spans="1:16" x14ac:dyDescent="0.35">
      <c r="A1504" s="15">
        <v>44445</v>
      </c>
      <c r="B1504" s="7">
        <v>0.33333333333333331</v>
      </c>
      <c r="C1504" s="3"/>
      <c r="D1504" s="3"/>
      <c r="E1504" s="3" t="str">
        <f>IF(C1504&lt;&gt;"",INDEX(ΣυνδΑθρ!$I$2:$I$96,MATCH(C1504,ΣυνδΑθρ!$A$2:$A$100,0),1),IF(D1504&lt;&gt;"",INDEX(Υλικά!$D$3:$D$140,MATCH(D1504,Υλικά!$B$3:$B$140,0),1),""))</f>
        <v/>
      </c>
      <c r="F1504" s="10">
        <f>IF(C1504&lt;&gt;"",MATCH($C1504,ΣυνδΑθρ!$A$2:$A$100,0),IF(D1504&lt;&gt;"",MATCH($D1504,Υλικά!$B$3:$B$130,0),0))</f>
        <v>0</v>
      </c>
      <c r="G1504" s="3"/>
      <c r="H1504" s="16">
        <f>IF($C1504&lt;&gt;"",$G1504*INDEX(ΣυνδΑθρ!$B$2:$B$96,$F1504,1)/INDEX(ΣυνδΑθρ!$J$2:$J$96,$F1504,1),IF($D1504&lt;&gt;"",$G1504*INDEX(Υλικά!$G$3:$G$130,$F1504,1)/INDEX(Υλικά!$E$3:$E$130,$F1504,1),0))</f>
        <v>0</v>
      </c>
      <c r="I1504" s="17">
        <f>IF($C1504&lt;&gt;"",$G1504*INDEX(ΣυνδΑθρ!$C$2:$C$100,$F1504,1)/INDEX(ΣυνδΑθρ!$J$2:$J$96,$F1504,1),IF($D1504&lt;&gt;"",$G1504*INDEX(Υλικά!$H$3:$H$130,$F1504,1)/INDEX(Υλικά!$E$3:$E$130,$F1504,1),0))</f>
        <v>0</v>
      </c>
      <c r="J1504" s="18">
        <f>IF($C1504&lt;&gt;"",$G1504*INDEX(ΣυνδΑθρ!$D$2:$D$96,$F1504,1)/INDEX(ΣυνδΑθρ!$J$2:$J$96,$F1504,1),IF($D1504&lt;&gt;"",$G1504*INDEX(Υλικά!$I$3:$I$130,$F1504,1)/INDEX(Υλικά!$E$3:$E$130,$F1504,1),0))</f>
        <v>0</v>
      </c>
      <c r="K1504" s="16">
        <f>$H1504*Ref!$B$2</f>
        <v>0</v>
      </c>
      <c r="L1504" s="17">
        <f>$I1504*Ref!$B$3</f>
        <v>0</v>
      </c>
      <c r="M1504" s="18">
        <f>$J1504*Ref!$B$4</f>
        <v>0</v>
      </c>
      <c r="N1504" s="18">
        <v>200</v>
      </c>
      <c r="O1504" s="19">
        <f t="shared" si="24"/>
        <v>200</v>
      </c>
      <c r="P1504" s="3" t="s">
        <v>274</v>
      </c>
    </row>
    <row r="1505" spans="1:16" x14ac:dyDescent="0.35">
      <c r="A1505" s="15">
        <v>44445</v>
      </c>
      <c r="B1505" s="7">
        <v>0.44791666666666669</v>
      </c>
      <c r="C1505" s="3"/>
      <c r="D1505" s="3" t="s">
        <v>220</v>
      </c>
      <c r="E1505" s="3" t="str">
        <f>IF(C1505&lt;&gt;"",INDEX(ΣυνδΑθρ!$I$2:$I$96,MATCH(C1505,ΣυνδΑθρ!$A$2:$A$100,0),1),IF(D1505&lt;&gt;"",INDEX(Υλικά!$D$3:$D$140,MATCH(D1505,Υλικά!$B$3:$B$140,0),1),""))</f>
        <v>gr</v>
      </c>
      <c r="F1505" s="10">
        <f>IF(C1505&lt;&gt;"",MATCH($C1505,ΣυνδΑθρ!$A$2:$A$100,0),IF(D1505&lt;&gt;"",MATCH($D1505,Υλικά!$B$3:$B$130,0),0))</f>
        <v>98</v>
      </c>
      <c r="G1505" s="3">
        <v>225</v>
      </c>
      <c r="H1505" s="16">
        <f>IF($C1505&lt;&gt;"",$G1505*INDEX(ΣυνδΑθρ!$B$2:$B$96,$F1505,1)/INDEX(ΣυνδΑθρ!$J$2:$J$96,$F1505,1),IF($D1505&lt;&gt;"",$G1505*INDEX(Υλικά!$G$3:$G$130,$F1505,1)/INDEX(Υλικά!$E$3:$E$130,$F1505,1),0))</f>
        <v>24.75</v>
      </c>
      <c r="I1505" s="17">
        <f>IF($C1505&lt;&gt;"",$G1505*INDEX(ΣυνδΑθρ!$C$2:$C$100,$F1505,1)/INDEX(ΣυνδΑθρ!$J$2:$J$96,$F1505,1),IF($D1505&lt;&gt;"",$G1505*INDEX(Υλικά!$H$3:$H$130,$F1505,1)/INDEX(Υλικά!$E$3:$E$130,$F1505,1),0))</f>
        <v>9</v>
      </c>
      <c r="J1505" s="18">
        <f>IF($C1505&lt;&gt;"",$G1505*INDEX(ΣυνδΑθρ!$D$2:$D$96,$F1505,1)/INDEX(ΣυνδΑθρ!$J$2:$J$96,$F1505,1),IF($D1505&lt;&gt;"",$G1505*INDEX(Υλικά!$I$3:$I$130,$F1505,1)/INDEX(Υλικά!$E$3:$E$130,$F1505,1),0))</f>
        <v>9</v>
      </c>
      <c r="K1505" s="16">
        <f>$H1505*Ref!$B$2</f>
        <v>99</v>
      </c>
      <c r="L1505" s="17">
        <f>$I1505*Ref!$B$3</f>
        <v>36</v>
      </c>
      <c r="M1505" s="18">
        <f>$J1505*Ref!$B$4</f>
        <v>81</v>
      </c>
      <c r="N1505" s="18">
        <f>IF($C1505&lt;&gt;"",0,IF($D1505&lt;&gt;"",$G1505*INDEX(Υλικά!$J$3:$J$130,$F1505,1)/INDEX(Υλικά!$E$3:$E$130,$F1505,1),0))</f>
        <v>0</v>
      </c>
      <c r="O1505" s="19">
        <f t="shared" si="24"/>
        <v>216</v>
      </c>
      <c r="P1505" s="3"/>
    </row>
    <row r="1506" spans="1:16" x14ac:dyDescent="0.35">
      <c r="A1506" s="15">
        <v>44445</v>
      </c>
      <c r="B1506" s="7">
        <v>0.44791666666666669</v>
      </c>
      <c r="C1506" s="3"/>
      <c r="D1506" s="3" t="s">
        <v>155</v>
      </c>
      <c r="E1506" s="3" t="str">
        <f>IF(C1506&lt;&gt;"",INDEX(ΣυνδΑθρ!$I$2:$I$96,MATCH(C1506,ΣυνδΑθρ!$A$2:$A$100,0),1),IF(D1506&lt;&gt;"",INDEX(Υλικά!$D$3:$D$140,MATCH(D1506,Υλικά!$B$3:$B$140,0),1),""))</f>
        <v>gr</v>
      </c>
      <c r="F1506" s="10">
        <f>IF(C1506&lt;&gt;"",MATCH($C1506,ΣυνδΑθρ!$A$2:$A$100,0),IF(D1506&lt;&gt;"",MATCH($D1506,Υλικά!$B$3:$B$130,0),0))</f>
        <v>63</v>
      </c>
      <c r="G1506" s="3">
        <v>140</v>
      </c>
      <c r="H1506" s="16">
        <f>IF($C1506&lt;&gt;"",$G1506*INDEX(ΣυνδΑθρ!$B$2:$B$96,$F1506,1)/INDEX(ΣυνδΑθρ!$J$2:$J$96,$F1506,1),IF($D1506&lt;&gt;"",$G1506*INDEX(Υλικά!$G$3:$G$130,$F1506,1)/INDEX(Υλικά!$E$3:$E$130,$F1506,1),0))</f>
        <v>1.54</v>
      </c>
      <c r="I1506" s="17">
        <f>IF($C1506&lt;&gt;"",$G1506*INDEX(ΣυνδΑθρ!$C$2:$C$100,$F1506,1)/INDEX(ΣυνδΑθρ!$J$2:$J$96,$F1506,1),IF($D1506&lt;&gt;"",$G1506*INDEX(Υλικά!$H$3:$H$130,$F1506,1)/INDEX(Υλικά!$E$3:$E$130,$F1506,1),0))</f>
        <v>31.92</v>
      </c>
      <c r="J1506" s="18">
        <f>IF($C1506&lt;&gt;"",$G1506*INDEX(ΣυνδΑθρ!$D$2:$D$96,$F1506,1)/INDEX(ΣυνδΑθρ!$J$2:$J$96,$F1506,1),IF($D1506&lt;&gt;"",$G1506*INDEX(Υλικά!$I$3:$I$130,$F1506,1)/INDEX(Υλικά!$E$3:$E$130,$F1506,1),0))</f>
        <v>0.42</v>
      </c>
      <c r="K1506" s="16">
        <f>$H1506*Ref!$B$2</f>
        <v>6.16</v>
      </c>
      <c r="L1506" s="17">
        <f>$I1506*Ref!$B$3</f>
        <v>127.68</v>
      </c>
      <c r="M1506" s="18">
        <f>$J1506*Ref!$B$4</f>
        <v>3.78</v>
      </c>
      <c r="N1506" s="18">
        <f>IF($C1506&lt;&gt;"",0,IF($D1506&lt;&gt;"",$G1506*INDEX(Υλικά!$J$3:$J$130,$F1506,1)/INDEX(Υλικά!$E$3:$E$130,$F1506,1),0))</f>
        <v>0</v>
      </c>
      <c r="O1506" s="19">
        <f t="shared" si="24"/>
        <v>137.62</v>
      </c>
      <c r="P1506" s="3"/>
    </row>
    <row r="1507" spans="1:16" x14ac:dyDescent="0.35">
      <c r="A1507" s="15">
        <v>44445</v>
      </c>
      <c r="B1507" s="7">
        <v>0.58333333333333337</v>
      </c>
      <c r="C1507" s="3"/>
      <c r="D1507" s="3" t="s">
        <v>275</v>
      </c>
      <c r="E1507" s="3" t="str">
        <f>IF(C1507&lt;&gt;"",INDEX(ΣυνδΑθρ!$I$2:$I$96,MATCH(C1507,ΣυνδΑθρ!$A$2:$A$100,0),1),IF(D1507&lt;&gt;"",INDEX(Υλικά!$D$3:$D$140,MATCH(D1507,Υλικά!$B$3:$B$140,0),1),""))</f>
        <v>gr</v>
      </c>
      <c r="F1507" s="10">
        <f>IF(C1507&lt;&gt;"",MATCH($C1507,ΣυνδΑθρ!$A$2:$A$100,0),IF(D1507&lt;&gt;"",MATCH($D1507,Υλικά!$B$3:$B$130,0),0))</f>
        <v>128</v>
      </c>
      <c r="G1507" s="3">
        <v>60</v>
      </c>
      <c r="H1507" s="16">
        <f>IF($C1507&lt;&gt;"",$G1507*INDEX(ΣυνδΑθρ!$B$2:$B$96,$F1507,1)/INDEX(ΣυνδΑθρ!$J$2:$J$96,$F1507,1),IF($D1507&lt;&gt;"",$G1507*INDEX(Υλικά!$G$3:$G$130,$F1507,1)/INDEX(Υλικά!$E$3:$E$130,$F1507,1),0))</f>
        <v>7.92</v>
      </c>
      <c r="I1507" s="17">
        <f>IF($C1507&lt;&gt;"",$G1507*INDEX(ΣυνδΑθρ!$C$2:$C$100,$F1507,1)/INDEX(ΣυνδΑθρ!$J$2:$J$96,$F1507,1),IF($D1507&lt;&gt;"",$G1507*INDEX(Υλικά!$H$3:$H$130,$F1507,1)/INDEX(Υλικά!$E$3:$E$130,$F1507,1),0))</f>
        <v>43.74</v>
      </c>
      <c r="J1507" s="18">
        <f>IF($C1507&lt;&gt;"",$G1507*INDEX(ΣυνδΑθρ!$D$2:$D$96,$F1507,1)/INDEX(ΣυνδΑθρ!$J$2:$J$96,$F1507,1),IF($D1507&lt;&gt;"",$G1507*INDEX(Υλικά!$I$3:$I$130,$F1507,1)/INDEX(Υλικά!$E$3:$E$130,$F1507,1),0))</f>
        <v>1.2</v>
      </c>
      <c r="K1507" s="16">
        <f>$H1507*Ref!$B$2</f>
        <v>31.68</v>
      </c>
      <c r="L1507" s="17">
        <f>$I1507*Ref!$B$3</f>
        <v>174.96</v>
      </c>
      <c r="M1507" s="18">
        <f>$J1507*Ref!$B$4</f>
        <v>10.799999999999999</v>
      </c>
      <c r="N1507" s="18">
        <f>IF($C1507&lt;&gt;"",0,IF($D1507&lt;&gt;"",$G1507*INDEX(Υλικά!$J$3:$J$130,$F1507,1)/INDEX(Υλικά!$E$3:$E$130,$F1507,1),0))</f>
        <v>0</v>
      </c>
      <c r="O1507" s="19">
        <f t="shared" si="24"/>
        <v>217.44000000000003</v>
      </c>
      <c r="P1507" s="3"/>
    </row>
    <row r="1508" spans="1:16" x14ac:dyDescent="0.35">
      <c r="A1508" s="15">
        <v>44445</v>
      </c>
      <c r="B1508" s="7">
        <v>0.58333333333333337</v>
      </c>
      <c r="C1508" s="3"/>
      <c r="D1508" s="3" t="s">
        <v>21</v>
      </c>
      <c r="E1508" s="3" t="str">
        <f>IF(C1508&lt;&gt;"",INDEX(ΣυνδΑθρ!$I$2:$I$96,MATCH(C1508,ΣυνδΑθρ!$A$2:$A$100,0),1),IF(D1508&lt;&gt;"",INDEX(Υλικά!$D$3:$D$140,MATCH(D1508,Υλικά!$B$3:$B$140,0),1),""))</f>
        <v>pc</v>
      </c>
      <c r="F1508" s="10">
        <f>IF(C1508&lt;&gt;"",MATCH($C1508,ΣυνδΑθρ!$A$2:$A$100,0),IF(D1508&lt;&gt;"",MATCH($D1508,Υλικά!$B$3:$B$130,0),0))</f>
        <v>11</v>
      </c>
      <c r="G1508" s="3">
        <v>2</v>
      </c>
      <c r="H1508" s="16">
        <f>IF($C1508&lt;&gt;"",$G1508*INDEX(ΣυνδΑθρ!$B$2:$B$96,$F1508,1)/INDEX(ΣυνδΑθρ!$J$2:$J$96,$F1508,1),IF($D1508&lt;&gt;"",$G1508*INDEX(Υλικά!$G$3:$G$130,$F1508,1)/INDEX(Υλικά!$E$3:$E$130,$F1508,1),0))</f>
        <v>15.6</v>
      </c>
      <c r="I1508" s="17">
        <f>IF($C1508&lt;&gt;"",$G1508*INDEX(ΣυνδΑθρ!$C$2:$C$100,$F1508,1)/INDEX(ΣυνδΑθρ!$J$2:$J$96,$F1508,1),IF($D1508&lt;&gt;"",$G1508*INDEX(Υλικά!$H$3:$H$130,$F1508,1)/INDEX(Υλικά!$E$3:$E$130,$F1508,1),0))</f>
        <v>1.32</v>
      </c>
      <c r="J1508" s="18">
        <f>IF($C1508&lt;&gt;"",$G1508*INDEX(ΣυνδΑθρ!$D$2:$D$96,$F1508,1)/INDEX(ΣυνδΑθρ!$J$2:$J$96,$F1508,1),IF($D1508&lt;&gt;"",$G1508*INDEX(Υλικά!$I$3:$I$130,$F1508,1)/INDEX(Υλικά!$E$3:$E$130,$F1508,1),0))</f>
        <v>13.2</v>
      </c>
      <c r="K1508" s="16">
        <f>$H1508*Ref!$B$2</f>
        <v>62.4</v>
      </c>
      <c r="L1508" s="17">
        <f>$I1508*Ref!$B$3</f>
        <v>5.28</v>
      </c>
      <c r="M1508" s="18">
        <f>$J1508*Ref!$B$4</f>
        <v>118.8</v>
      </c>
      <c r="N1508" s="18">
        <f>IF($C1508&lt;&gt;"",0,IF($D1508&lt;&gt;"",$G1508*INDEX(Υλικά!$J$3:$J$130,$F1508,1)/INDEX(Υλικά!$E$3:$E$130,$F1508,1),0))</f>
        <v>0</v>
      </c>
      <c r="O1508" s="19">
        <f t="shared" si="24"/>
        <v>186.48</v>
      </c>
      <c r="P1508" s="3"/>
    </row>
    <row r="1509" spans="1:16" x14ac:dyDescent="0.35">
      <c r="A1509" s="15">
        <v>44445</v>
      </c>
      <c r="B1509" s="7">
        <v>0.58333333333333337</v>
      </c>
      <c r="C1509" s="3"/>
      <c r="D1509" s="3" t="s">
        <v>42</v>
      </c>
      <c r="E1509" s="3" t="str">
        <f>IF(C1509&lt;&gt;"",INDEX(ΣυνδΑθρ!$I$2:$I$96,MATCH(C1509,ΣυνδΑθρ!$A$2:$A$100,0),1),IF(D1509&lt;&gt;"",INDEX(Υλικά!$D$3:$D$140,MATCH(D1509,Υλικά!$B$3:$B$140,0),1),""))</f>
        <v>gr</v>
      </c>
      <c r="F1509" s="10">
        <f>IF(C1509&lt;&gt;"",MATCH($C1509,ΣυνδΑθρ!$A$2:$A$100,0),IF(D1509&lt;&gt;"",MATCH($D1509,Υλικά!$B$3:$B$130,0),0))</f>
        <v>16</v>
      </c>
      <c r="G1509" s="3">
        <v>100</v>
      </c>
      <c r="H1509" s="16">
        <f>IF($C1509&lt;&gt;"",$G1509*INDEX(ΣυνδΑθρ!$B$2:$B$96,$F1509,1)/INDEX(ΣυνδΑθρ!$J$2:$J$96,$F1509,1),IF($D1509&lt;&gt;"",$G1509*INDEX(Υλικά!$G$3:$G$130,$F1509,1)/INDEX(Υλικά!$E$3:$E$130,$F1509,1),0))</f>
        <v>0.9</v>
      </c>
      <c r="I1509" s="17">
        <f>IF($C1509&lt;&gt;"",$G1509*INDEX(ΣυνδΑθρ!$C$2:$C$100,$F1509,1)/INDEX(ΣυνδΑθρ!$J$2:$J$96,$F1509,1),IF($D1509&lt;&gt;"",$G1509*INDEX(Υλικά!$H$3:$H$130,$F1509,1)/INDEX(Υλικά!$E$3:$E$130,$F1509,1),0))</f>
        <v>3.9</v>
      </c>
      <c r="J1509" s="18">
        <f>IF($C1509&lt;&gt;"",$G1509*INDEX(ΣυνδΑθρ!$D$2:$D$96,$F1509,1)/INDEX(ΣυνδΑθρ!$J$2:$J$96,$F1509,1),IF($D1509&lt;&gt;"",$G1509*INDEX(Υλικά!$I$3:$I$130,$F1509,1)/INDEX(Υλικά!$E$3:$E$130,$F1509,1),0))</f>
        <v>0.2</v>
      </c>
      <c r="K1509" s="16">
        <f>$H1509*Ref!$B$2</f>
        <v>3.6</v>
      </c>
      <c r="L1509" s="17">
        <f>$I1509*Ref!$B$3</f>
        <v>15.6</v>
      </c>
      <c r="M1509" s="18">
        <f>$J1509*Ref!$B$4</f>
        <v>1.8</v>
      </c>
      <c r="N1509" s="18">
        <f>IF($C1509&lt;&gt;"",0,IF($D1509&lt;&gt;"",$G1509*INDEX(Υλικά!$J$3:$J$130,$F1509,1)/INDEX(Υλικά!$E$3:$E$130,$F1509,1),0))</f>
        <v>0</v>
      </c>
      <c r="O1509" s="19">
        <f t="shared" si="24"/>
        <v>21</v>
      </c>
      <c r="P1509" s="3"/>
    </row>
    <row r="1510" spans="1:16" x14ac:dyDescent="0.35">
      <c r="A1510" s="15">
        <v>44445</v>
      </c>
      <c r="B1510" s="7">
        <v>0.58333333333333337</v>
      </c>
      <c r="C1510" s="3"/>
      <c r="D1510" s="3" t="s">
        <v>8</v>
      </c>
      <c r="E1510" s="3" t="str">
        <f>IF(C1510&lt;&gt;"",INDEX(ΣυνδΑθρ!$I$2:$I$96,MATCH(C1510,ΣυνδΑθρ!$A$2:$A$100,0),1),IF(D1510&lt;&gt;"",INDEX(Υλικά!$D$3:$D$140,MATCH(D1510,Υλικά!$B$3:$B$140,0),1),""))</f>
        <v>gr</v>
      </c>
      <c r="F1510" s="10">
        <f>IF(C1510&lt;&gt;"",MATCH($C1510,ΣυνδΑθρ!$A$2:$A$100,0),IF(D1510&lt;&gt;"",MATCH($D1510,Υλικά!$B$3:$B$130,0),0))</f>
        <v>3</v>
      </c>
      <c r="G1510" s="3">
        <v>10</v>
      </c>
      <c r="H1510" s="16">
        <f>IF($C1510&lt;&gt;"",$G1510*INDEX(ΣυνδΑθρ!$B$2:$B$96,$F1510,1)/INDEX(ΣυνδΑθρ!$J$2:$J$96,$F1510,1),IF($D1510&lt;&gt;"",$G1510*INDEX(Υλικά!$G$3:$G$130,$F1510,1)/INDEX(Υλικά!$E$3:$E$130,$F1510,1),0))</f>
        <v>0</v>
      </c>
      <c r="I1510" s="17">
        <f>IF($C1510&lt;&gt;"",$G1510*INDEX(ΣυνδΑθρ!$C$2:$C$100,$F1510,1)/INDEX(ΣυνδΑθρ!$J$2:$J$96,$F1510,1),IF($D1510&lt;&gt;"",$G1510*INDEX(Υλικά!$H$3:$H$130,$F1510,1)/INDEX(Υλικά!$E$3:$E$130,$F1510,1),0))</f>
        <v>0</v>
      </c>
      <c r="J1510" s="18">
        <f>IF($C1510&lt;&gt;"",$G1510*INDEX(ΣυνδΑθρ!$D$2:$D$96,$F1510,1)/INDEX(ΣυνδΑθρ!$J$2:$J$96,$F1510,1),IF($D1510&lt;&gt;"",$G1510*INDEX(Υλικά!$I$3:$I$130,$F1510,1)/INDEX(Υλικά!$E$3:$E$130,$F1510,1),0))</f>
        <v>9.33</v>
      </c>
      <c r="K1510" s="16">
        <f>$H1510*Ref!$B$2</f>
        <v>0</v>
      </c>
      <c r="L1510" s="17">
        <f>$I1510*Ref!$B$3</f>
        <v>0</v>
      </c>
      <c r="M1510" s="18">
        <f>$J1510*Ref!$B$4</f>
        <v>83.97</v>
      </c>
      <c r="N1510" s="18">
        <f>IF($C1510&lt;&gt;"",0,IF($D1510&lt;&gt;"",$G1510*INDEX(Υλικά!$J$3:$J$130,$F1510,1)/INDEX(Υλικά!$E$3:$E$130,$F1510,1),0))</f>
        <v>0</v>
      </c>
      <c r="O1510" s="19">
        <f t="shared" si="24"/>
        <v>83.97</v>
      </c>
      <c r="P1510" s="3"/>
    </row>
    <row r="1511" spans="1:16" x14ac:dyDescent="0.35">
      <c r="A1511" s="15">
        <v>44445</v>
      </c>
      <c r="B1511" s="7">
        <v>0.875</v>
      </c>
      <c r="C1511" s="3"/>
      <c r="D1511" s="3" t="s">
        <v>64</v>
      </c>
      <c r="E1511" s="3" t="str">
        <f>IF(C1511&lt;&gt;"",INDEX(ΣυνδΑθρ!$I$2:$I$96,MATCH(C1511,ΣυνδΑθρ!$A$2:$A$100,0),1),IF(D1511&lt;&gt;"",INDEX(Υλικά!$D$3:$D$140,MATCH(D1511,Υλικά!$B$3:$B$140,0),1),""))</f>
        <v>gr</v>
      </c>
      <c r="F1511" s="10">
        <f>IF(C1511&lt;&gt;"",MATCH($C1511,ΣυνδΑθρ!$A$2:$A$100,0),IF(D1511&lt;&gt;"",MATCH($D1511,Υλικά!$B$3:$B$130,0),0))</f>
        <v>24</v>
      </c>
      <c r="G1511" s="3">
        <v>80</v>
      </c>
      <c r="H1511" s="16">
        <f>IF($C1511&lt;&gt;"",$G1511*INDEX(ΣυνδΑθρ!$B$2:$B$96,$F1511,1)/INDEX(ΣυνδΑθρ!$J$2:$J$96,$F1511,1),IF($D1511&lt;&gt;"",$G1511*INDEX(Υλικά!$G$3:$G$130,$F1511,1)/INDEX(Υλικά!$E$3:$E$130,$F1511,1),0))</f>
        <v>18.96</v>
      </c>
      <c r="I1511" s="17">
        <f>IF($C1511&lt;&gt;"",$G1511*INDEX(ΣυνδΑθρ!$C$2:$C$100,$F1511,1)/INDEX(ΣυνδΑθρ!$J$2:$J$96,$F1511,1),IF($D1511&lt;&gt;"",$G1511*INDEX(Υλικά!$H$3:$H$130,$F1511,1)/INDEX(Υλικά!$E$3:$E$130,$F1511,1),0))</f>
        <v>17.2</v>
      </c>
      <c r="J1511" s="18">
        <f>IF($C1511&lt;&gt;"",$G1511*INDEX(ΣυνδΑθρ!$D$2:$D$96,$F1511,1)/INDEX(ΣυνδΑθρ!$J$2:$J$96,$F1511,1),IF($D1511&lt;&gt;"",$G1511*INDEX(Υλικά!$I$3:$I$130,$F1511,1)/INDEX(Υλικά!$E$3:$E$130,$F1511,1),0))</f>
        <v>39.76</v>
      </c>
      <c r="K1511" s="16">
        <f>$H1511*Ref!$B$2</f>
        <v>75.84</v>
      </c>
      <c r="L1511" s="17">
        <f>$I1511*Ref!$B$3</f>
        <v>68.8</v>
      </c>
      <c r="M1511" s="18">
        <f>$J1511*Ref!$B$4</f>
        <v>357.84</v>
      </c>
      <c r="N1511" s="18">
        <f>IF($C1511&lt;&gt;"",0,IF($D1511&lt;&gt;"",$G1511*INDEX(Υλικά!$J$3:$J$130,$F1511,1)/INDEX(Υλικά!$E$3:$E$130,$F1511,1),0))</f>
        <v>0</v>
      </c>
      <c r="O1511" s="19">
        <f t="shared" si="24"/>
        <v>502.47999999999996</v>
      </c>
      <c r="P1511" s="3"/>
    </row>
    <row r="1512" spans="1:16" x14ac:dyDescent="0.35">
      <c r="A1512" s="15">
        <v>44445</v>
      </c>
      <c r="B1512" s="7">
        <v>0.875</v>
      </c>
      <c r="C1512" s="3"/>
      <c r="D1512" s="3" t="s">
        <v>150</v>
      </c>
      <c r="E1512" s="3" t="str">
        <f>IF(C1512&lt;&gt;"",INDEX(ΣυνδΑθρ!$I$2:$I$96,MATCH(C1512,ΣυνδΑθρ!$A$2:$A$100,0),1),IF(D1512&lt;&gt;"",INDEX(Υλικά!$D$3:$D$140,MATCH(D1512,Υλικά!$B$3:$B$140,0),1),""))</f>
        <v>gr</v>
      </c>
      <c r="F1512" s="10">
        <f>IF(C1512&lt;&gt;"",MATCH($C1512,ΣυνδΑθρ!$A$2:$A$100,0),IF(D1512&lt;&gt;"",MATCH($D1512,Υλικά!$B$3:$B$130,0),0))</f>
        <v>36</v>
      </c>
      <c r="G1512" s="3">
        <v>1000</v>
      </c>
      <c r="H1512" s="16">
        <f>IF($C1512&lt;&gt;"",$G1512*INDEX(ΣυνδΑθρ!$B$2:$B$96,$F1512,1)/INDEX(ΣυνδΑθρ!$J$2:$J$96,$F1512,1),IF($D1512&lt;&gt;"",$G1512*INDEX(Υλικά!$G$3:$G$130,$F1512,1)/INDEX(Υλικά!$E$3:$E$130,$F1512,1),0))</f>
        <v>5</v>
      </c>
      <c r="I1512" s="17">
        <f>IF($C1512&lt;&gt;"",$G1512*INDEX(ΣυνδΑθρ!$C$2:$C$100,$F1512,1)/INDEX(ΣυνδΑθρ!$J$2:$J$96,$F1512,1),IF($D1512&lt;&gt;"",$G1512*INDEX(Υλικά!$H$3:$H$130,$F1512,1)/INDEX(Υλικά!$E$3:$E$130,$F1512,1),0))</f>
        <v>36</v>
      </c>
      <c r="J1512" s="18">
        <f>IF($C1512&lt;&gt;"",$G1512*INDEX(ΣυνδΑθρ!$D$2:$D$96,$F1512,1)/INDEX(ΣυνδΑθρ!$J$2:$J$96,$F1512,1),IF($D1512&lt;&gt;"",$G1512*INDEX(Υλικά!$I$3:$I$130,$F1512,1)/INDEX(Υλικά!$E$3:$E$130,$F1512,1),0))</f>
        <v>0</v>
      </c>
      <c r="K1512" s="16">
        <f>$H1512*Ref!$B$2</f>
        <v>20</v>
      </c>
      <c r="L1512" s="17">
        <f>$I1512*Ref!$B$3</f>
        <v>144</v>
      </c>
      <c r="M1512" s="18">
        <f>$J1512*Ref!$B$4</f>
        <v>0</v>
      </c>
      <c r="N1512" s="18">
        <f>IF($C1512&lt;&gt;"",0,IF($D1512&lt;&gt;"",$G1512*INDEX(Υλικά!$J$3:$J$130,$F1512,1)/INDEX(Υλικά!$E$3:$E$130,$F1512,1),0))</f>
        <v>430</v>
      </c>
      <c r="O1512" s="19">
        <f t="shared" si="24"/>
        <v>594</v>
      </c>
      <c r="P1512" s="3"/>
    </row>
    <row r="1513" spans="1:16" x14ac:dyDescent="0.35">
      <c r="A1513" s="15">
        <v>44446</v>
      </c>
      <c r="B1513" s="7">
        <v>0.33333333333333331</v>
      </c>
      <c r="C1513" s="3"/>
      <c r="D1513" s="3" t="s">
        <v>58</v>
      </c>
      <c r="E1513" s="3" t="str">
        <f>IF(C1513&lt;&gt;"",INDEX(ΣυνδΑθρ!$I$2:$I$96,MATCH(C1513,ΣυνδΑθρ!$A$2:$A$100,0),1),IF(D1513&lt;&gt;"",INDEX(Υλικά!$D$3:$D$140,MATCH(D1513,Υλικά!$B$3:$B$140,0),1),""))</f>
        <v>gr</v>
      </c>
      <c r="F1513" s="10">
        <f>IF(C1513&lt;&gt;"",MATCH($C1513,ΣυνδΑθρ!$A$2:$A$100,0),IF(D1513&lt;&gt;"",MATCH($D1513,Υλικά!$B$3:$B$130,0),0))</f>
        <v>12</v>
      </c>
      <c r="G1513" s="3">
        <v>250</v>
      </c>
      <c r="H1513" s="16">
        <f>IF($C1513&lt;&gt;"",$G1513*INDEX(ΣυνδΑθρ!$B$2:$B$96,$F1513,1)/INDEX(ΣυνδΑθρ!$J$2:$J$96,$F1513,1),IF($D1513&lt;&gt;"",$G1513*INDEX(Υλικά!$G$3:$G$130,$F1513,1)/INDEX(Υλικά!$E$3:$E$130,$F1513,1),0))</f>
        <v>8.25</v>
      </c>
      <c r="I1513" s="17">
        <f>IF($C1513&lt;&gt;"",$G1513*INDEX(ΣυνδΑθρ!$C$2:$C$100,$F1513,1)/INDEX(ΣυνδΑθρ!$J$2:$J$96,$F1513,1),IF($D1513&lt;&gt;"",$G1513*INDEX(Υλικά!$H$3:$H$130,$F1513,1)/INDEX(Υλικά!$E$3:$E$130,$F1513,1),0))</f>
        <v>11.75</v>
      </c>
      <c r="J1513" s="18">
        <f>IF($C1513&lt;&gt;"",$G1513*INDEX(ΣυνδΑθρ!$D$2:$D$96,$F1513,1)/INDEX(ΣυνδΑθρ!$J$2:$J$96,$F1513,1),IF($D1513&lt;&gt;"",$G1513*INDEX(Υλικά!$I$3:$I$130,$F1513,1)/INDEX(Υλικά!$E$3:$E$130,$F1513,1),0))</f>
        <v>3.75</v>
      </c>
      <c r="K1513" s="16">
        <f>$H1513*Ref!$B$2</f>
        <v>33</v>
      </c>
      <c r="L1513" s="17">
        <f>$I1513*Ref!$B$3</f>
        <v>47</v>
      </c>
      <c r="M1513" s="18">
        <f>$J1513*Ref!$B$4</f>
        <v>33.75</v>
      </c>
      <c r="N1513" s="18">
        <f>IF($C1513&lt;&gt;"",0,IF($D1513&lt;&gt;"",$G1513*INDEX(Υλικά!$J$3:$J$130,$F1513,1)/INDEX(Υλικά!$E$3:$E$130,$F1513,1),0))</f>
        <v>0</v>
      </c>
      <c r="O1513" s="19">
        <f t="shared" si="24"/>
        <v>113.75</v>
      </c>
      <c r="P1513" s="3"/>
    </row>
    <row r="1514" spans="1:16" x14ac:dyDescent="0.35">
      <c r="A1514" s="15">
        <v>44446</v>
      </c>
      <c r="B1514" s="7">
        <v>0.33333333333333331</v>
      </c>
      <c r="C1514" s="3"/>
      <c r="D1514" s="3" t="s">
        <v>272</v>
      </c>
      <c r="E1514" s="3" t="str">
        <f>IF(C1514&lt;&gt;"",INDEX(ΣυνδΑθρ!$I$2:$I$96,MATCH(C1514,ΣυνδΑθρ!$A$2:$A$100,0),1),IF(D1514&lt;&gt;"",INDEX(Υλικά!$D$3:$D$140,MATCH(D1514,Υλικά!$B$3:$B$140,0),1),""))</f>
        <v>slc</v>
      </c>
      <c r="F1514" s="10">
        <f>IF(C1514&lt;&gt;"",MATCH($C1514,ΣυνδΑθρ!$A$2:$A$100,0),IF(D1514&lt;&gt;"",MATCH($D1514,Υλικά!$B$3:$B$130,0),0))</f>
        <v>127</v>
      </c>
      <c r="G1514" s="3">
        <v>1</v>
      </c>
      <c r="H1514" s="16">
        <f>IF($C1514&lt;&gt;"",$G1514*INDEX(ΣυνδΑθρ!$B$2:$B$96,$F1514,1)/INDEX(ΣυνδΑθρ!$J$2:$J$96,$F1514,1),IF($D1514&lt;&gt;"",$G1514*INDEX(Υλικά!$G$3:$G$130,$F1514,1)/INDEX(Υλικά!$E$3:$E$130,$F1514,1),0))</f>
        <v>5.2</v>
      </c>
      <c r="I1514" s="17">
        <f>IF($C1514&lt;&gt;"",$G1514*INDEX(ΣυνδΑθρ!$C$2:$C$100,$F1514,1)/INDEX(ΣυνδΑθρ!$J$2:$J$96,$F1514,1),IF($D1514&lt;&gt;"",$G1514*INDEX(Υλικά!$H$3:$H$130,$F1514,1)/INDEX(Υλικά!$E$3:$E$130,$F1514,1),0))</f>
        <v>24.1</v>
      </c>
      <c r="J1514" s="18">
        <f>IF($C1514&lt;&gt;"",$G1514*INDEX(ΣυνδΑθρ!$D$2:$D$96,$F1514,1)/INDEX(ΣυνδΑθρ!$J$2:$J$96,$F1514,1),IF($D1514&lt;&gt;"",$G1514*INDEX(Υλικά!$I$3:$I$130,$F1514,1)/INDEX(Υλικά!$E$3:$E$130,$F1514,1),0))</f>
        <v>2.2999999999999998</v>
      </c>
      <c r="K1514" s="16">
        <f>$H1514*Ref!$B$2</f>
        <v>20.8</v>
      </c>
      <c r="L1514" s="17">
        <f>$I1514*Ref!$B$3</f>
        <v>96.4</v>
      </c>
      <c r="M1514" s="18">
        <f>$J1514*Ref!$B$4</f>
        <v>20.7</v>
      </c>
      <c r="N1514" s="18">
        <f>IF($C1514&lt;&gt;"",0,IF($D1514&lt;&gt;"",$G1514*INDEX(Υλικά!$J$3:$J$130,$F1514,1)/INDEX(Υλικά!$E$3:$E$130,$F1514,1),0))</f>
        <v>0</v>
      </c>
      <c r="O1514" s="19">
        <f t="shared" si="24"/>
        <v>137.9</v>
      </c>
      <c r="P1514" s="3"/>
    </row>
    <row r="1515" spans="1:16" x14ac:dyDescent="0.35">
      <c r="A1515" s="15">
        <v>44446</v>
      </c>
      <c r="B1515" s="7">
        <v>0.33333333333333331</v>
      </c>
      <c r="C1515" s="3"/>
      <c r="D1515" s="3" t="s">
        <v>229</v>
      </c>
      <c r="E1515" s="3" t="str">
        <f>IF(C1515&lt;&gt;"",INDEX(ΣυνδΑθρ!$I$2:$I$96,MATCH(C1515,ΣυνδΑθρ!$A$2:$A$100,0),1),IF(D1515&lt;&gt;"",INDEX(Υλικά!$D$3:$D$140,MATCH(D1515,Υλικά!$B$3:$B$140,0),1),""))</f>
        <v>gr</v>
      </c>
      <c r="F1515" s="10">
        <f>IF(C1515&lt;&gt;"",MATCH($C1515,ΣυνδΑθρ!$A$2:$A$100,0),IF(D1515&lt;&gt;"",MATCH($D1515,Υλικά!$B$3:$B$130,0),0))</f>
        <v>104</v>
      </c>
      <c r="G1515" s="3">
        <v>70</v>
      </c>
      <c r="H1515" s="16">
        <f>IF($C1515&lt;&gt;"",$G1515*INDEX(ΣυνδΑθρ!$B$2:$B$96,$F1515,1)/INDEX(ΣυνδΑθρ!$J$2:$J$96,$F1515,1),IF($D1515&lt;&gt;"",$G1515*INDEX(Υλικά!$G$3:$G$130,$F1515,1)/INDEX(Υλικά!$E$3:$E$130,$F1515,1),0))</f>
        <v>14.7</v>
      </c>
      <c r="I1515" s="17">
        <f>IF($C1515&lt;&gt;"",$G1515*INDEX(ΣυνδΑθρ!$C$2:$C$100,$F1515,1)/INDEX(ΣυνδΑθρ!$J$2:$J$96,$F1515,1),IF($D1515&lt;&gt;"",$G1515*INDEX(Υλικά!$H$3:$H$130,$F1515,1)/INDEX(Υλικά!$E$3:$E$130,$F1515,1),0))</f>
        <v>0.7</v>
      </c>
      <c r="J1515" s="18">
        <f>IF($C1515&lt;&gt;"",$G1515*INDEX(ΣυνδΑθρ!$D$2:$D$96,$F1515,1)/INDEX(ΣυνδΑθρ!$J$2:$J$96,$F1515,1),IF($D1515&lt;&gt;"",$G1515*INDEX(Υλικά!$I$3:$I$130,$F1515,1)/INDEX(Υλικά!$E$3:$E$130,$F1515,1),0))</f>
        <v>1.4</v>
      </c>
      <c r="K1515" s="16">
        <f>$H1515*Ref!$B$2</f>
        <v>58.8</v>
      </c>
      <c r="L1515" s="17">
        <f>$I1515*Ref!$B$3</f>
        <v>2.8</v>
      </c>
      <c r="M1515" s="18">
        <f>$J1515*Ref!$B$4</f>
        <v>12.6</v>
      </c>
      <c r="N1515" s="18">
        <f>IF($C1515&lt;&gt;"",0,IF($D1515&lt;&gt;"",$G1515*INDEX(Υλικά!$J$3:$J$130,$F1515,1)/INDEX(Υλικά!$E$3:$E$130,$F1515,1),0))</f>
        <v>0</v>
      </c>
      <c r="O1515" s="19">
        <f t="shared" si="24"/>
        <v>74.199999999999989</v>
      </c>
      <c r="P1515" s="3"/>
    </row>
    <row r="1516" spans="1:16" x14ac:dyDescent="0.35">
      <c r="A1516" s="15">
        <v>44446</v>
      </c>
      <c r="B1516" s="7">
        <v>0.33333333333333331</v>
      </c>
      <c r="C1516" s="3"/>
      <c r="D1516" s="3" t="s">
        <v>21</v>
      </c>
      <c r="E1516" s="3" t="str">
        <f>IF(C1516&lt;&gt;"",INDEX(ΣυνδΑθρ!$I$2:$I$96,MATCH(C1516,ΣυνδΑθρ!$A$2:$A$100,0),1),IF(D1516&lt;&gt;"",INDEX(Υλικά!$D$3:$D$140,MATCH(D1516,Υλικά!$B$3:$B$140,0),1),""))</f>
        <v>pc</v>
      </c>
      <c r="F1516" s="10">
        <f>IF(C1516&lt;&gt;"",MATCH($C1516,ΣυνδΑθρ!$A$2:$A$100,0),IF(D1516&lt;&gt;"",MATCH($D1516,Υλικά!$B$3:$B$130,0),0))</f>
        <v>11</v>
      </c>
      <c r="G1516" s="3">
        <v>1</v>
      </c>
      <c r="H1516" s="16">
        <f>IF($C1516&lt;&gt;"",$G1516*INDEX(ΣυνδΑθρ!$B$2:$B$96,$F1516,1)/INDEX(ΣυνδΑθρ!$J$2:$J$96,$F1516,1),IF($D1516&lt;&gt;"",$G1516*INDEX(Υλικά!$G$3:$G$130,$F1516,1)/INDEX(Υλικά!$E$3:$E$130,$F1516,1),0))</f>
        <v>7.8</v>
      </c>
      <c r="I1516" s="17">
        <f>IF($C1516&lt;&gt;"",$G1516*INDEX(ΣυνδΑθρ!$C$2:$C$100,$F1516,1)/INDEX(ΣυνδΑθρ!$J$2:$J$96,$F1516,1),IF($D1516&lt;&gt;"",$G1516*INDEX(Υλικά!$H$3:$H$130,$F1516,1)/INDEX(Υλικά!$E$3:$E$130,$F1516,1),0))</f>
        <v>0.66</v>
      </c>
      <c r="J1516" s="18">
        <f>IF($C1516&lt;&gt;"",$G1516*INDEX(ΣυνδΑθρ!$D$2:$D$96,$F1516,1)/INDEX(ΣυνδΑθρ!$J$2:$J$96,$F1516,1),IF($D1516&lt;&gt;"",$G1516*INDEX(Υλικά!$I$3:$I$130,$F1516,1)/INDEX(Υλικά!$E$3:$E$130,$F1516,1),0))</f>
        <v>6.6</v>
      </c>
      <c r="K1516" s="16">
        <f>$H1516*Ref!$B$2</f>
        <v>31.2</v>
      </c>
      <c r="L1516" s="17">
        <f>$I1516*Ref!$B$3</f>
        <v>2.64</v>
      </c>
      <c r="M1516" s="18">
        <f>$J1516*Ref!$B$4</f>
        <v>59.4</v>
      </c>
      <c r="N1516" s="18">
        <f>IF($C1516&lt;&gt;"",0,IF($D1516&lt;&gt;"",$G1516*INDEX(Υλικά!$J$3:$J$130,$F1516,1)/INDEX(Υλικά!$E$3:$E$130,$F1516,1),0))</f>
        <v>0</v>
      </c>
      <c r="O1516" s="19">
        <f t="shared" si="24"/>
        <v>93.24</v>
      </c>
      <c r="P1516" s="3"/>
    </row>
    <row r="1517" spans="1:16" x14ac:dyDescent="0.35">
      <c r="A1517" s="15">
        <v>44446</v>
      </c>
      <c r="B1517" s="7">
        <v>0.5</v>
      </c>
      <c r="C1517" s="3"/>
      <c r="D1517" s="3" t="s">
        <v>155</v>
      </c>
      <c r="E1517" s="3" t="str">
        <f>IF(C1517&lt;&gt;"",INDEX(ΣυνδΑθρ!$I$2:$I$96,MATCH(C1517,ΣυνδΑθρ!$A$2:$A$100,0),1),IF(D1517&lt;&gt;"",INDEX(Υλικά!$D$3:$D$140,MATCH(D1517,Υλικά!$B$3:$B$140,0),1),""))</f>
        <v>gr</v>
      </c>
      <c r="F1517" s="10">
        <f>IF(C1517&lt;&gt;"",MATCH($C1517,ΣυνδΑθρ!$A$2:$A$100,0),IF(D1517&lt;&gt;"",MATCH($D1517,Υλικά!$B$3:$B$130,0),0))</f>
        <v>63</v>
      </c>
      <c r="G1517" s="3">
        <v>140</v>
      </c>
      <c r="H1517" s="16">
        <f>IF($C1517&lt;&gt;"",$G1517*INDEX(ΣυνδΑθρ!$B$2:$B$96,$F1517,1)/INDEX(ΣυνδΑθρ!$J$2:$J$96,$F1517,1),IF($D1517&lt;&gt;"",$G1517*INDEX(Υλικά!$G$3:$G$130,$F1517,1)/INDEX(Υλικά!$E$3:$E$130,$F1517,1),0))</f>
        <v>1.54</v>
      </c>
      <c r="I1517" s="17">
        <f>IF($C1517&lt;&gt;"",$G1517*INDEX(ΣυνδΑθρ!$C$2:$C$100,$F1517,1)/INDEX(ΣυνδΑθρ!$J$2:$J$96,$F1517,1),IF($D1517&lt;&gt;"",$G1517*INDEX(Υλικά!$H$3:$H$130,$F1517,1)/INDEX(Υλικά!$E$3:$E$130,$F1517,1),0))</f>
        <v>31.92</v>
      </c>
      <c r="J1517" s="18">
        <f>IF($C1517&lt;&gt;"",$G1517*INDEX(ΣυνδΑθρ!$D$2:$D$96,$F1517,1)/INDEX(ΣυνδΑθρ!$J$2:$J$96,$F1517,1),IF($D1517&lt;&gt;"",$G1517*INDEX(Υλικά!$I$3:$I$130,$F1517,1)/INDEX(Υλικά!$E$3:$E$130,$F1517,1),0))</f>
        <v>0.42</v>
      </c>
      <c r="K1517" s="16">
        <f>$H1517*Ref!$B$2</f>
        <v>6.16</v>
      </c>
      <c r="L1517" s="17">
        <f>$I1517*Ref!$B$3</f>
        <v>127.68</v>
      </c>
      <c r="M1517" s="18">
        <f>$J1517*Ref!$B$4</f>
        <v>3.78</v>
      </c>
      <c r="N1517" s="18">
        <f>IF($C1517&lt;&gt;"",0,IF($D1517&lt;&gt;"",$G1517*INDEX(Υλικά!$J$3:$J$130,$F1517,1)/INDEX(Υλικά!$E$3:$E$130,$F1517,1),0))</f>
        <v>0</v>
      </c>
      <c r="O1517" s="19">
        <f t="shared" si="24"/>
        <v>137.62</v>
      </c>
      <c r="P1517" s="3"/>
    </row>
    <row r="1518" spans="1:16" x14ac:dyDescent="0.35">
      <c r="A1518" s="15">
        <v>44446</v>
      </c>
      <c r="B1518" s="7">
        <v>0.57291666666666663</v>
      </c>
      <c r="C1518" s="3" t="s">
        <v>242</v>
      </c>
      <c r="D1518" s="3"/>
      <c r="E1518" s="3" t="str">
        <f>IF(C1518&lt;&gt;"",INDEX(ΣυνδΑθρ!$I$2:$I$96,MATCH(C1518,ΣυνδΑθρ!$A$2:$A$100,0),1),IF(D1518&lt;&gt;"",INDEX(Υλικά!$D$3:$D$140,MATCH(D1518,Υλικά!$B$3:$B$140,0),1),""))</f>
        <v>gr</v>
      </c>
      <c r="F1518" s="10">
        <f>IF(C1518&lt;&gt;"",MATCH($C1518,ΣυνδΑθρ!$A$2:$A$100,0),IF(D1518&lt;&gt;"",MATCH($D1518,Υλικά!$B$3:$B$130,0),0))</f>
        <v>42</v>
      </c>
      <c r="G1518" s="3">
        <v>337</v>
      </c>
      <c r="H1518" s="16">
        <f>IF($C1518&lt;&gt;"",$G1518*INDEX(ΣυνδΑθρ!$B$2:$B$96,$F1518,1)/INDEX(ΣυνδΑθρ!$J$2:$J$96,$F1518,1),IF($D1518&lt;&gt;"",$G1518*INDEX(Υλικά!$G$3:$G$130,$F1518,1)/INDEX(Υλικά!$E$3:$E$130,$F1518,1),0))</f>
        <v>35.10660869565217</v>
      </c>
      <c r="I1518" s="17">
        <f>IF($C1518&lt;&gt;"",$G1518*INDEX(ΣυνδΑθρ!$C$2:$C$100,$F1518,1)/INDEX(ΣυνδΑθρ!$J$2:$J$96,$F1518,1),IF($D1518&lt;&gt;"",$G1518*INDEX(Υλικά!$H$3:$H$130,$F1518,1)/INDEX(Υλικά!$E$3:$E$130,$F1518,1),0))</f>
        <v>48.516278260869569</v>
      </c>
      <c r="J1518" s="18">
        <f>IF($C1518&lt;&gt;"",$G1518*INDEX(ΣυνδΑθρ!$D$2:$D$96,$F1518,1)/INDEX(ΣυνδΑθρ!$J$2:$J$96,$F1518,1),IF($D1518&lt;&gt;"",$G1518*INDEX(Υλικά!$I$3:$I$130,$F1518,1)/INDEX(Υλικά!$E$3:$E$130,$F1518,1),0))</f>
        <v>6.6169217391304338</v>
      </c>
      <c r="K1518" s="16">
        <f>$H1518*Ref!$B$2</f>
        <v>140.42643478260868</v>
      </c>
      <c r="L1518" s="17">
        <f>$I1518*Ref!$B$3</f>
        <v>194.06511304347828</v>
      </c>
      <c r="M1518" s="18">
        <f>$J1518*Ref!$B$4</f>
        <v>59.552295652173903</v>
      </c>
      <c r="N1518" s="18">
        <f>IF($C1518&lt;&gt;"",0,IF($D1518&lt;&gt;"",$G1518*INDEX(Υλικά!$J$3:$J$130,$F1518,1)/INDEX(Υλικά!$E$3:$E$130,$F1518,1),0))</f>
        <v>0</v>
      </c>
      <c r="O1518" s="19">
        <f t="shared" si="24"/>
        <v>394.04384347826084</v>
      </c>
      <c r="P1518" s="3"/>
    </row>
    <row r="1519" spans="1:16" x14ac:dyDescent="0.35">
      <c r="A1519" s="15">
        <v>44446</v>
      </c>
      <c r="B1519" s="7">
        <v>0.8125</v>
      </c>
      <c r="C1519" s="3"/>
      <c r="D1519" s="3" t="s">
        <v>76</v>
      </c>
      <c r="E1519" s="3" t="str">
        <f>IF(C1519&lt;&gt;"",INDEX(ΣυνδΑθρ!$I$2:$I$96,MATCH(C1519,ΣυνδΑθρ!$A$2:$A$100,0),1),IF(D1519&lt;&gt;"",INDEX(Υλικά!$D$3:$D$140,MATCH(D1519,Υλικά!$B$3:$B$140,0),1),""))</f>
        <v>gr</v>
      </c>
      <c r="F1519" s="10">
        <f>IF(C1519&lt;&gt;"",MATCH($C1519,ΣυνδΑθρ!$A$2:$A$100,0),IF(D1519&lt;&gt;"",MATCH($D1519,Υλικά!$B$3:$B$130,0),0))</f>
        <v>29</v>
      </c>
      <c r="G1519" s="3">
        <v>220</v>
      </c>
      <c r="H1519" s="16">
        <f>IF($C1519&lt;&gt;"",$G1519*INDEX(ΣυνδΑθρ!$B$2:$B$96,$F1519,1)/INDEX(ΣυνδΑθρ!$J$2:$J$96,$F1519,1),IF($D1519&lt;&gt;"",$G1519*INDEX(Υλικά!$G$3:$G$130,$F1519,1)/INDEX(Υλικά!$E$3:$E$130,$F1519,1),0))</f>
        <v>0</v>
      </c>
      <c r="I1519" s="17">
        <f>IF($C1519&lt;&gt;"",$G1519*INDEX(ΣυνδΑθρ!$C$2:$C$100,$F1519,1)/INDEX(ΣυνδΑθρ!$J$2:$J$96,$F1519,1),IF($D1519&lt;&gt;"",$G1519*INDEX(Υλικά!$H$3:$H$130,$F1519,1)/INDEX(Υλικά!$E$3:$E$130,$F1519,1),0))</f>
        <v>21.34</v>
      </c>
      <c r="J1519" s="18">
        <f>IF($C1519&lt;&gt;"",$G1519*INDEX(ΣυνδΑθρ!$D$2:$D$96,$F1519,1)/INDEX(ΣυνδΑθρ!$J$2:$J$96,$F1519,1),IF($D1519&lt;&gt;"",$G1519*INDEX(Υλικά!$I$3:$I$130,$F1519,1)/INDEX(Υλικά!$E$3:$E$130,$F1519,1),0))</f>
        <v>0</v>
      </c>
      <c r="K1519" s="16">
        <f>$H1519*Ref!$B$2</f>
        <v>0</v>
      </c>
      <c r="L1519" s="17">
        <f>$I1519*Ref!$B$3</f>
        <v>85.36</v>
      </c>
      <c r="M1519" s="18">
        <f>$J1519*Ref!$B$4</f>
        <v>0</v>
      </c>
      <c r="N1519" s="18">
        <f>IF($C1519&lt;&gt;"",0,IF($D1519&lt;&gt;"",$G1519*INDEX(Υλικά!$J$3:$J$130,$F1519,1)/INDEX(Υλικά!$E$3:$E$130,$F1519,1),0))</f>
        <v>0</v>
      </c>
      <c r="O1519" s="19">
        <f t="shared" ref="O1519:O1582" si="25">SUM(K1519:N1519)</f>
        <v>85.36</v>
      </c>
      <c r="P1519" s="3"/>
    </row>
    <row r="1520" spans="1:16" x14ac:dyDescent="0.35">
      <c r="A1520" s="15">
        <v>44447</v>
      </c>
      <c r="B1520" s="7">
        <v>0.33333333333333331</v>
      </c>
      <c r="C1520" s="3"/>
      <c r="D1520" s="3" t="s">
        <v>58</v>
      </c>
      <c r="E1520" s="3" t="str">
        <f>IF(C1520&lt;&gt;"",INDEX(ΣυνδΑθρ!$I$2:$I$96,MATCH(C1520,ΣυνδΑθρ!$A$2:$A$100,0),1),IF(D1520&lt;&gt;"",INDEX(Υλικά!$D$3:$D$140,MATCH(D1520,Υλικά!$B$3:$B$140,0),1),""))</f>
        <v>gr</v>
      </c>
      <c r="F1520" s="10">
        <f>IF(C1520&lt;&gt;"",MATCH($C1520,ΣυνδΑθρ!$A$2:$A$100,0),IF(D1520&lt;&gt;"",MATCH($D1520,Υλικά!$B$3:$B$130,0),0))</f>
        <v>12</v>
      </c>
      <c r="G1520" s="3">
        <v>250</v>
      </c>
      <c r="H1520" s="16">
        <f>IF($C1520&lt;&gt;"",$G1520*INDEX(ΣυνδΑθρ!$B$2:$B$96,$F1520,1)/INDEX(ΣυνδΑθρ!$J$2:$J$96,$F1520,1),IF($D1520&lt;&gt;"",$G1520*INDEX(Υλικά!$G$3:$G$130,$F1520,1)/INDEX(Υλικά!$E$3:$E$130,$F1520,1),0))</f>
        <v>8.25</v>
      </c>
      <c r="I1520" s="17">
        <f>IF($C1520&lt;&gt;"",$G1520*INDEX(ΣυνδΑθρ!$C$2:$C$100,$F1520,1)/INDEX(ΣυνδΑθρ!$J$2:$J$96,$F1520,1),IF($D1520&lt;&gt;"",$G1520*INDEX(Υλικά!$H$3:$H$130,$F1520,1)/INDEX(Υλικά!$E$3:$E$130,$F1520,1),0))</f>
        <v>11.75</v>
      </c>
      <c r="J1520" s="18">
        <f>IF($C1520&lt;&gt;"",$G1520*INDEX(ΣυνδΑθρ!$D$2:$D$96,$F1520,1)/INDEX(ΣυνδΑθρ!$J$2:$J$96,$F1520,1),IF($D1520&lt;&gt;"",$G1520*INDEX(Υλικά!$I$3:$I$130,$F1520,1)/INDEX(Υλικά!$E$3:$E$130,$F1520,1),0))</f>
        <v>3.75</v>
      </c>
      <c r="K1520" s="16">
        <f>$H1520*Ref!$B$2</f>
        <v>33</v>
      </c>
      <c r="L1520" s="17">
        <f>$I1520*Ref!$B$3</f>
        <v>47</v>
      </c>
      <c r="M1520" s="18">
        <f>$J1520*Ref!$B$4</f>
        <v>33.75</v>
      </c>
      <c r="N1520" s="18">
        <f>IF($C1520&lt;&gt;"",0,IF($D1520&lt;&gt;"",$G1520*INDEX(Υλικά!$J$3:$J$130,$F1520,1)/INDEX(Υλικά!$E$3:$E$130,$F1520,1),0))</f>
        <v>0</v>
      </c>
      <c r="O1520" s="19">
        <f t="shared" si="25"/>
        <v>113.75</v>
      </c>
      <c r="P1520" s="3"/>
    </row>
    <row r="1521" spans="1:16" x14ac:dyDescent="0.35">
      <c r="A1521" s="15">
        <v>44447</v>
      </c>
      <c r="B1521" s="7">
        <v>0.33333333333333331</v>
      </c>
      <c r="C1521" s="3"/>
      <c r="D1521" s="3" t="s">
        <v>272</v>
      </c>
      <c r="E1521" s="3" t="str">
        <f>IF(C1521&lt;&gt;"",INDEX(ΣυνδΑθρ!$I$2:$I$96,MATCH(C1521,ΣυνδΑθρ!$A$2:$A$100,0),1),IF(D1521&lt;&gt;"",INDEX(Υλικά!$D$3:$D$140,MATCH(D1521,Υλικά!$B$3:$B$140,0),1),""))</f>
        <v>slc</v>
      </c>
      <c r="F1521" s="10">
        <f>IF(C1521&lt;&gt;"",MATCH($C1521,ΣυνδΑθρ!$A$2:$A$100,0),IF(D1521&lt;&gt;"",MATCH($D1521,Υλικά!$B$3:$B$130,0),0))</f>
        <v>127</v>
      </c>
      <c r="G1521" s="3">
        <v>1</v>
      </c>
      <c r="H1521" s="16">
        <f>IF($C1521&lt;&gt;"",$G1521*INDEX(ΣυνδΑθρ!$B$2:$B$96,$F1521,1)/INDEX(ΣυνδΑθρ!$J$2:$J$96,$F1521,1),IF($D1521&lt;&gt;"",$G1521*INDEX(Υλικά!$G$3:$G$130,$F1521,1)/INDEX(Υλικά!$E$3:$E$130,$F1521,1),0))</f>
        <v>5.2</v>
      </c>
      <c r="I1521" s="17">
        <f>IF($C1521&lt;&gt;"",$G1521*INDEX(ΣυνδΑθρ!$C$2:$C$100,$F1521,1)/INDEX(ΣυνδΑθρ!$J$2:$J$96,$F1521,1),IF($D1521&lt;&gt;"",$G1521*INDEX(Υλικά!$H$3:$H$130,$F1521,1)/INDEX(Υλικά!$E$3:$E$130,$F1521,1),0))</f>
        <v>24.1</v>
      </c>
      <c r="J1521" s="18">
        <f>IF($C1521&lt;&gt;"",$G1521*INDEX(ΣυνδΑθρ!$D$2:$D$96,$F1521,1)/INDEX(ΣυνδΑθρ!$J$2:$J$96,$F1521,1),IF($D1521&lt;&gt;"",$G1521*INDEX(Υλικά!$I$3:$I$130,$F1521,1)/INDEX(Υλικά!$E$3:$E$130,$F1521,1),0))</f>
        <v>2.2999999999999998</v>
      </c>
      <c r="K1521" s="16">
        <f>$H1521*Ref!$B$2</f>
        <v>20.8</v>
      </c>
      <c r="L1521" s="17">
        <f>$I1521*Ref!$B$3</f>
        <v>96.4</v>
      </c>
      <c r="M1521" s="18">
        <f>$J1521*Ref!$B$4</f>
        <v>20.7</v>
      </c>
      <c r="N1521" s="18">
        <f>IF($C1521&lt;&gt;"",0,IF($D1521&lt;&gt;"",$G1521*INDEX(Υλικά!$J$3:$J$130,$F1521,1)/INDEX(Υλικά!$E$3:$E$130,$F1521,1),0))</f>
        <v>0</v>
      </c>
      <c r="O1521" s="19">
        <f t="shared" si="25"/>
        <v>137.9</v>
      </c>
      <c r="P1521" s="3"/>
    </row>
    <row r="1522" spans="1:16" x14ac:dyDescent="0.35">
      <c r="A1522" s="15">
        <v>44447</v>
      </c>
      <c r="B1522" s="7">
        <v>0.33333333333333298</v>
      </c>
      <c r="C1522" s="3"/>
      <c r="D1522" s="3" t="s">
        <v>229</v>
      </c>
      <c r="E1522" s="3" t="str">
        <f>IF(C1522&lt;&gt;"",INDEX(ΣυνδΑθρ!$I$2:$I$96,MATCH(C1522,ΣυνδΑθρ!$A$2:$A$100,0),1),IF(D1522&lt;&gt;"",INDEX(Υλικά!$D$3:$D$140,MATCH(D1522,Υλικά!$B$3:$B$140,0),1),""))</f>
        <v>gr</v>
      </c>
      <c r="F1522" s="10">
        <f>IF(C1522&lt;&gt;"",MATCH($C1522,ΣυνδΑθρ!$A$2:$A$100,0),IF(D1522&lt;&gt;"",MATCH($D1522,Υλικά!$B$3:$B$130,0),0))</f>
        <v>104</v>
      </c>
      <c r="G1522" s="3">
        <v>70</v>
      </c>
      <c r="H1522" s="16">
        <f>IF($C1522&lt;&gt;"",$G1522*INDEX(ΣυνδΑθρ!$B$2:$B$96,$F1522,1)/INDEX(ΣυνδΑθρ!$J$2:$J$96,$F1522,1),IF($D1522&lt;&gt;"",$G1522*INDEX(Υλικά!$G$3:$G$130,$F1522,1)/INDEX(Υλικά!$E$3:$E$130,$F1522,1),0))</f>
        <v>14.7</v>
      </c>
      <c r="I1522" s="17">
        <f>IF($C1522&lt;&gt;"",$G1522*INDEX(ΣυνδΑθρ!$C$2:$C$100,$F1522,1)/INDEX(ΣυνδΑθρ!$J$2:$J$96,$F1522,1),IF($D1522&lt;&gt;"",$G1522*INDEX(Υλικά!$H$3:$H$130,$F1522,1)/INDEX(Υλικά!$E$3:$E$130,$F1522,1),0))</f>
        <v>0.7</v>
      </c>
      <c r="J1522" s="18">
        <f>IF($C1522&lt;&gt;"",$G1522*INDEX(ΣυνδΑθρ!$D$2:$D$96,$F1522,1)/INDEX(ΣυνδΑθρ!$J$2:$J$96,$F1522,1),IF($D1522&lt;&gt;"",$G1522*INDEX(Υλικά!$I$3:$I$130,$F1522,1)/INDEX(Υλικά!$E$3:$E$130,$F1522,1),0))</f>
        <v>1.4</v>
      </c>
      <c r="K1522" s="16">
        <f>$H1522*Ref!$B$2</f>
        <v>58.8</v>
      </c>
      <c r="L1522" s="17">
        <f>$I1522*Ref!$B$3</f>
        <v>2.8</v>
      </c>
      <c r="M1522" s="18">
        <f>$J1522*Ref!$B$4</f>
        <v>12.6</v>
      </c>
      <c r="N1522" s="18">
        <f>IF($C1522&lt;&gt;"",0,IF($D1522&lt;&gt;"",$G1522*INDEX(Υλικά!$J$3:$J$130,$F1522,1)/INDEX(Υλικά!$E$3:$E$130,$F1522,1),0))</f>
        <v>0</v>
      </c>
      <c r="O1522" s="19">
        <f t="shared" si="25"/>
        <v>74.199999999999989</v>
      </c>
      <c r="P1522" s="3"/>
    </row>
    <row r="1523" spans="1:16" x14ac:dyDescent="0.35">
      <c r="A1523" s="15">
        <v>44447</v>
      </c>
      <c r="B1523" s="7">
        <v>0.45833333333333331</v>
      </c>
      <c r="C1523" s="3"/>
      <c r="D1523" s="3" t="s">
        <v>220</v>
      </c>
      <c r="E1523" s="3" t="str">
        <f>IF(C1523&lt;&gt;"",INDEX(ΣυνδΑθρ!$I$2:$I$96,MATCH(C1523,ΣυνδΑθρ!$A$2:$A$100,0),1),IF(D1523&lt;&gt;"",INDEX(Υλικά!$D$3:$D$140,MATCH(D1523,Υλικά!$B$3:$B$140,0),1),""))</f>
        <v>gr</v>
      </c>
      <c r="F1523" s="10">
        <f>IF(C1523&lt;&gt;"",MATCH($C1523,ΣυνδΑθρ!$A$2:$A$100,0),IF(D1523&lt;&gt;"",MATCH($D1523,Υλικά!$B$3:$B$130,0),0))</f>
        <v>98</v>
      </c>
      <c r="G1523" s="3">
        <v>225</v>
      </c>
      <c r="H1523" s="16">
        <f>IF($C1523&lt;&gt;"",$G1523*INDEX(ΣυνδΑθρ!$B$2:$B$96,$F1523,1)/INDEX(ΣυνδΑθρ!$J$2:$J$96,$F1523,1),IF($D1523&lt;&gt;"",$G1523*INDEX(Υλικά!$G$3:$G$130,$F1523,1)/INDEX(Υλικά!$E$3:$E$130,$F1523,1),0))</f>
        <v>24.75</v>
      </c>
      <c r="I1523" s="17">
        <f>IF($C1523&lt;&gt;"",$G1523*INDEX(ΣυνδΑθρ!$C$2:$C$100,$F1523,1)/INDEX(ΣυνδΑθρ!$J$2:$J$96,$F1523,1),IF($D1523&lt;&gt;"",$G1523*INDEX(Υλικά!$H$3:$H$130,$F1523,1)/INDEX(Υλικά!$E$3:$E$130,$F1523,1),0))</f>
        <v>9</v>
      </c>
      <c r="J1523" s="18">
        <f>IF($C1523&lt;&gt;"",$G1523*INDEX(ΣυνδΑθρ!$D$2:$D$96,$F1523,1)/INDEX(ΣυνδΑθρ!$J$2:$J$96,$F1523,1),IF($D1523&lt;&gt;"",$G1523*INDEX(Υλικά!$I$3:$I$130,$F1523,1)/INDEX(Υλικά!$E$3:$E$130,$F1523,1),0))</f>
        <v>9</v>
      </c>
      <c r="K1523" s="16">
        <f>$H1523*Ref!$B$2</f>
        <v>99</v>
      </c>
      <c r="L1523" s="17">
        <f>$I1523*Ref!$B$3</f>
        <v>36</v>
      </c>
      <c r="M1523" s="18">
        <f>$J1523*Ref!$B$4</f>
        <v>81</v>
      </c>
      <c r="N1523" s="18">
        <f>IF($C1523&lt;&gt;"",0,IF($D1523&lt;&gt;"",$G1523*INDEX(Υλικά!$J$3:$J$130,$F1523,1)/INDEX(Υλικά!$E$3:$E$130,$F1523,1),0))</f>
        <v>0</v>
      </c>
      <c r="O1523" s="19">
        <f t="shared" si="25"/>
        <v>216</v>
      </c>
      <c r="P1523" s="3"/>
    </row>
    <row r="1524" spans="1:16" x14ac:dyDescent="0.35">
      <c r="A1524" s="15">
        <v>44447</v>
      </c>
      <c r="B1524" s="7">
        <v>0.45833333333333331</v>
      </c>
      <c r="C1524" s="3"/>
      <c r="D1524" s="3" t="s">
        <v>21</v>
      </c>
      <c r="E1524" s="3" t="str">
        <f>IF(C1524&lt;&gt;"",INDEX(ΣυνδΑθρ!$I$2:$I$96,MATCH(C1524,ΣυνδΑθρ!$A$2:$A$100,0),1),IF(D1524&lt;&gt;"",INDEX(Υλικά!$D$3:$D$140,MATCH(D1524,Υλικά!$B$3:$B$140,0),1),""))</f>
        <v>pc</v>
      </c>
      <c r="F1524" s="10">
        <f>IF(C1524&lt;&gt;"",MATCH($C1524,ΣυνδΑθρ!$A$2:$A$100,0),IF(D1524&lt;&gt;"",MATCH($D1524,Υλικά!$B$3:$B$130,0),0))</f>
        <v>11</v>
      </c>
      <c r="G1524" s="3">
        <v>1</v>
      </c>
      <c r="H1524" s="16">
        <f>IF($C1524&lt;&gt;"",$G1524*INDEX(ΣυνδΑθρ!$B$2:$B$96,$F1524,1)/INDEX(ΣυνδΑθρ!$J$2:$J$96,$F1524,1),IF($D1524&lt;&gt;"",$G1524*INDEX(Υλικά!$G$3:$G$130,$F1524,1)/INDEX(Υλικά!$E$3:$E$130,$F1524,1),0))</f>
        <v>7.8</v>
      </c>
      <c r="I1524" s="17">
        <f>IF($C1524&lt;&gt;"",$G1524*INDEX(ΣυνδΑθρ!$C$2:$C$100,$F1524,1)/INDEX(ΣυνδΑθρ!$J$2:$J$96,$F1524,1),IF($D1524&lt;&gt;"",$G1524*INDEX(Υλικά!$H$3:$H$130,$F1524,1)/INDEX(Υλικά!$E$3:$E$130,$F1524,1),0))</f>
        <v>0.66</v>
      </c>
      <c r="J1524" s="18">
        <f>IF($C1524&lt;&gt;"",$G1524*INDEX(ΣυνδΑθρ!$D$2:$D$96,$F1524,1)/INDEX(ΣυνδΑθρ!$J$2:$J$96,$F1524,1),IF($D1524&lt;&gt;"",$G1524*INDEX(Υλικά!$I$3:$I$130,$F1524,1)/INDEX(Υλικά!$E$3:$E$130,$F1524,1),0))</f>
        <v>6.6</v>
      </c>
      <c r="K1524" s="16">
        <f>$H1524*Ref!$B$2</f>
        <v>31.2</v>
      </c>
      <c r="L1524" s="17">
        <f>$I1524*Ref!$B$3</f>
        <v>2.64</v>
      </c>
      <c r="M1524" s="18">
        <f>$J1524*Ref!$B$4</f>
        <v>59.4</v>
      </c>
      <c r="N1524" s="18">
        <f>IF($C1524&lt;&gt;"",0,IF($D1524&lt;&gt;"",$G1524*INDEX(Υλικά!$J$3:$J$130,$F1524,1)/INDEX(Υλικά!$E$3:$E$130,$F1524,1),0))</f>
        <v>0</v>
      </c>
      <c r="O1524" s="19">
        <f t="shared" si="25"/>
        <v>93.24</v>
      </c>
      <c r="P1524" s="3"/>
    </row>
    <row r="1525" spans="1:16" x14ac:dyDescent="0.35">
      <c r="A1525" s="15">
        <v>44447</v>
      </c>
      <c r="B1525" s="7">
        <v>0.45833333333333331</v>
      </c>
      <c r="C1525" s="3"/>
      <c r="D1525" s="3" t="s">
        <v>155</v>
      </c>
      <c r="E1525" s="3" t="str">
        <f>IF(C1525&lt;&gt;"",INDEX(ΣυνδΑθρ!$I$2:$I$96,MATCH(C1525,ΣυνδΑθρ!$A$2:$A$100,0),1),IF(D1525&lt;&gt;"",INDEX(Υλικά!$D$3:$D$140,MATCH(D1525,Υλικά!$B$3:$B$140,0),1),""))</f>
        <v>gr</v>
      </c>
      <c r="F1525" s="10">
        <f>IF(C1525&lt;&gt;"",MATCH($C1525,ΣυνδΑθρ!$A$2:$A$100,0),IF(D1525&lt;&gt;"",MATCH($D1525,Υλικά!$B$3:$B$130,0),0))</f>
        <v>63</v>
      </c>
      <c r="G1525" s="3">
        <v>140</v>
      </c>
      <c r="H1525" s="16">
        <f>IF($C1525&lt;&gt;"",$G1525*INDEX(ΣυνδΑθρ!$B$2:$B$96,$F1525,1)/INDEX(ΣυνδΑθρ!$J$2:$J$96,$F1525,1),IF($D1525&lt;&gt;"",$G1525*INDEX(Υλικά!$G$3:$G$130,$F1525,1)/INDEX(Υλικά!$E$3:$E$130,$F1525,1),0))</f>
        <v>1.54</v>
      </c>
      <c r="I1525" s="17">
        <f>IF($C1525&lt;&gt;"",$G1525*INDEX(ΣυνδΑθρ!$C$2:$C$100,$F1525,1)/INDEX(ΣυνδΑθρ!$J$2:$J$96,$F1525,1),IF($D1525&lt;&gt;"",$G1525*INDEX(Υλικά!$H$3:$H$130,$F1525,1)/INDEX(Υλικά!$E$3:$E$130,$F1525,1),0))</f>
        <v>31.92</v>
      </c>
      <c r="J1525" s="18">
        <f>IF($C1525&lt;&gt;"",$G1525*INDEX(ΣυνδΑθρ!$D$2:$D$96,$F1525,1)/INDEX(ΣυνδΑθρ!$J$2:$J$96,$F1525,1),IF($D1525&lt;&gt;"",$G1525*INDEX(Υλικά!$I$3:$I$130,$F1525,1)/INDEX(Υλικά!$E$3:$E$130,$F1525,1),0))</f>
        <v>0.42</v>
      </c>
      <c r="K1525" s="16">
        <f>$H1525*Ref!$B$2</f>
        <v>6.16</v>
      </c>
      <c r="L1525" s="17">
        <f>$I1525*Ref!$B$3</f>
        <v>127.68</v>
      </c>
      <c r="M1525" s="18">
        <f>$J1525*Ref!$B$4</f>
        <v>3.78</v>
      </c>
      <c r="N1525" s="18">
        <f>IF($C1525&lt;&gt;"",0,IF($D1525&lt;&gt;"",$G1525*INDEX(Υλικά!$J$3:$J$130,$F1525,1)/INDEX(Υλικά!$E$3:$E$130,$F1525,1),0))</f>
        <v>0</v>
      </c>
      <c r="O1525" s="19">
        <f t="shared" si="25"/>
        <v>137.62</v>
      </c>
      <c r="P1525" s="3"/>
    </row>
    <row r="1526" spans="1:16" x14ac:dyDescent="0.35">
      <c r="A1526" s="15">
        <v>44447</v>
      </c>
      <c r="B1526" s="7">
        <v>0.55208333333333337</v>
      </c>
      <c r="C1526" s="3" t="s">
        <v>242</v>
      </c>
      <c r="D1526" s="3"/>
      <c r="E1526" s="3" t="str">
        <f>IF(C1526&lt;&gt;"",INDEX(ΣυνδΑθρ!$I$2:$I$96,MATCH(C1526,ΣυνδΑθρ!$A$2:$A$100,0),1),IF(D1526&lt;&gt;"",INDEX(Υλικά!$D$3:$D$140,MATCH(D1526,Υλικά!$B$3:$B$140,0),1),""))</f>
        <v>gr</v>
      </c>
      <c r="F1526" s="10">
        <f>IF(C1526&lt;&gt;"",MATCH($C1526,ΣυνδΑθρ!$A$2:$A$100,0),IF(D1526&lt;&gt;"",MATCH($D1526,Υλικά!$B$3:$B$130,0),0))</f>
        <v>42</v>
      </c>
      <c r="G1526" s="3">
        <v>300</v>
      </c>
      <c r="H1526" s="16">
        <f>IF($C1526&lt;&gt;"",$G1526*INDEX(ΣυνδΑθρ!$B$2:$B$96,$F1526,1)/INDEX(ΣυνδΑθρ!$J$2:$J$96,$F1526,1),IF($D1526&lt;&gt;"",$G1526*INDEX(Υλικά!$G$3:$G$130,$F1526,1)/INDEX(Υλικά!$E$3:$E$130,$F1526,1),0))</f>
        <v>31.252173913043478</v>
      </c>
      <c r="I1526" s="17">
        <f>IF($C1526&lt;&gt;"",$G1526*INDEX(ΣυνδΑθρ!$C$2:$C$100,$F1526,1)/INDEX(ΣυνδΑθρ!$J$2:$J$96,$F1526,1),IF($D1526&lt;&gt;"",$G1526*INDEX(Υλικά!$H$3:$H$130,$F1526,1)/INDEX(Υλικά!$E$3:$E$130,$F1526,1),0))</f>
        <v>43.189565217391305</v>
      </c>
      <c r="J1526" s="18">
        <f>IF($C1526&lt;&gt;"",$G1526*INDEX(ΣυνδΑθρ!$D$2:$D$96,$F1526,1)/INDEX(ΣυνδΑθρ!$J$2:$J$96,$F1526,1),IF($D1526&lt;&gt;"",$G1526*INDEX(Υλικά!$I$3:$I$130,$F1526,1)/INDEX(Υλικά!$E$3:$E$130,$F1526,1),0))</f>
        <v>5.8904347826086951</v>
      </c>
      <c r="K1526" s="16">
        <f>$H1526*Ref!$B$2</f>
        <v>125.00869565217391</v>
      </c>
      <c r="L1526" s="17">
        <f>$I1526*Ref!$B$3</f>
        <v>172.75826086956522</v>
      </c>
      <c r="M1526" s="18">
        <f>$J1526*Ref!$B$4</f>
        <v>53.013913043478254</v>
      </c>
      <c r="N1526" s="18">
        <f>IF($C1526&lt;&gt;"",0,IF($D1526&lt;&gt;"",$G1526*INDEX(Υλικά!$J$3:$J$130,$F1526,1)/INDEX(Υλικά!$E$3:$E$130,$F1526,1),0))</f>
        <v>0</v>
      </c>
      <c r="O1526" s="19">
        <f t="shared" si="25"/>
        <v>350.78086956521736</v>
      </c>
      <c r="P1526" s="3"/>
    </row>
    <row r="1527" spans="1:16" x14ac:dyDescent="0.35">
      <c r="A1527" s="15">
        <v>44447</v>
      </c>
      <c r="B1527" s="7">
        <v>0.70833333333333337</v>
      </c>
      <c r="C1527" s="3"/>
      <c r="D1527" s="3" t="s">
        <v>272</v>
      </c>
      <c r="E1527" s="3" t="str">
        <f>IF(C1527&lt;&gt;"",INDEX(ΣυνδΑθρ!$I$2:$I$96,MATCH(C1527,ΣυνδΑθρ!$A$2:$A$100,0),1),IF(D1527&lt;&gt;"",INDEX(Υλικά!$D$3:$D$140,MATCH(D1527,Υλικά!$B$3:$B$140,0),1),""))</f>
        <v>slc</v>
      </c>
      <c r="F1527" s="10">
        <f>IF(C1527&lt;&gt;"",MATCH($C1527,ΣυνδΑθρ!$A$2:$A$100,0),IF(D1527&lt;&gt;"",MATCH($D1527,Υλικά!$B$3:$B$130,0),0))</f>
        <v>127</v>
      </c>
      <c r="G1527" s="3">
        <v>1</v>
      </c>
      <c r="H1527" s="16">
        <f>IF($C1527&lt;&gt;"",$G1527*INDEX(ΣυνδΑθρ!$B$2:$B$96,$F1527,1)/INDEX(ΣυνδΑθρ!$J$2:$J$96,$F1527,1),IF($D1527&lt;&gt;"",$G1527*INDEX(Υλικά!$G$3:$G$130,$F1527,1)/INDEX(Υλικά!$E$3:$E$130,$F1527,1),0))</f>
        <v>5.2</v>
      </c>
      <c r="I1527" s="17">
        <f>IF($C1527&lt;&gt;"",$G1527*INDEX(ΣυνδΑθρ!$C$2:$C$100,$F1527,1)/INDEX(ΣυνδΑθρ!$J$2:$J$96,$F1527,1),IF($D1527&lt;&gt;"",$G1527*INDEX(Υλικά!$H$3:$H$130,$F1527,1)/INDEX(Υλικά!$E$3:$E$130,$F1527,1),0))</f>
        <v>24.1</v>
      </c>
      <c r="J1527" s="18">
        <f>IF($C1527&lt;&gt;"",$G1527*INDEX(ΣυνδΑθρ!$D$2:$D$96,$F1527,1)/INDEX(ΣυνδΑθρ!$J$2:$J$96,$F1527,1),IF($D1527&lt;&gt;"",$G1527*INDEX(Υλικά!$I$3:$I$130,$F1527,1)/INDEX(Υλικά!$E$3:$E$130,$F1527,1),0))</f>
        <v>2.2999999999999998</v>
      </c>
      <c r="K1527" s="16">
        <f>$H1527*Ref!$B$2</f>
        <v>20.8</v>
      </c>
      <c r="L1527" s="17">
        <f>$I1527*Ref!$B$3</f>
        <v>96.4</v>
      </c>
      <c r="M1527" s="18">
        <f>$J1527*Ref!$B$4</f>
        <v>20.7</v>
      </c>
      <c r="N1527" s="18">
        <f>IF($C1527&lt;&gt;"",0,IF($D1527&lt;&gt;"",$G1527*INDEX(Υλικά!$J$3:$J$130,$F1527,1)/INDEX(Υλικά!$E$3:$E$130,$F1527,1),0))</f>
        <v>0</v>
      </c>
      <c r="O1527" s="19">
        <f t="shared" si="25"/>
        <v>137.9</v>
      </c>
      <c r="P1527" s="3"/>
    </row>
    <row r="1528" spans="1:16" x14ac:dyDescent="0.35">
      <c r="A1528" s="15">
        <v>44447</v>
      </c>
      <c r="B1528" s="7">
        <v>0.70833333333333337</v>
      </c>
      <c r="C1528" s="3"/>
      <c r="D1528" s="3" t="s">
        <v>158</v>
      </c>
      <c r="E1528" s="3" t="str">
        <f>IF(C1528&lt;&gt;"",INDEX(ΣυνδΑθρ!$I$2:$I$96,MATCH(C1528,ΣυνδΑθρ!$A$2:$A$100,0),1),IF(D1528&lt;&gt;"",INDEX(Υλικά!$D$3:$D$140,MATCH(D1528,Υλικά!$B$3:$B$140,0),1),""))</f>
        <v>gr</v>
      </c>
      <c r="F1528" s="10">
        <f>IF(C1528&lt;&gt;"",MATCH($C1528,ΣυνδΑθρ!$A$2:$A$100,0),IF(D1528&lt;&gt;"",MATCH($D1528,Υλικά!$B$3:$B$130,0),0))</f>
        <v>65</v>
      </c>
      <c r="G1528" s="3">
        <v>37</v>
      </c>
      <c r="H1528" s="16">
        <f>IF($C1528&lt;&gt;"",$G1528*INDEX(ΣυνδΑθρ!$B$2:$B$96,$F1528,1)/INDEX(ΣυνδΑθρ!$J$2:$J$96,$F1528,1),IF($D1528&lt;&gt;"",$G1528*INDEX(Υλικά!$G$3:$G$130,$F1528,1)/INDEX(Υλικά!$E$3:$E$130,$F1528,1),0))</f>
        <v>11.1</v>
      </c>
      <c r="I1528" s="17">
        <f>IF($C1528&lt;&gt;"",$G1528*INDEX(ΣυνδΑθρ!$C$2:$C$100,$F1528,1)/INDEX(ΣυνδΑθρ!$J$2:$J$96,$F1528,1),IF($D1528&lt;&gt;"",$G1528*INDEX(Υλικά!$H$3:$H$130,$F1528,1)/INDEX(Υλικά!$E$3:$E$130,$F1528,1),0))</f>
        <v>0</v>
      </c>
      <c r="J1528" s="18">
        <f>IF($C1528&lt;&gt;"",$G1528*INDEX(ΣυνδΑθρ!$D$2:$D$96,$F1528,1)/INDEX(ΣυνδΑθρ!$J$2:$J$96,$F1528,1),IF($D1528&lt;&gt;"",$G1528*INDEX(Υλικά!$I$3:$I$130,$F1528,1)/INDEX(Υλικά!$E$3:$E$130,$F1528,1),0))</f>
        <v>12.58</v>
      </c>
      <c r="K1528" s="16">
        <f>$H1528*Ref!$B$2</f>
        <v>44.4</v>
      </c>
      <c r="L1528" s="17">
        <f>$I1528*Ref!$B$3</f>
        <v>0</v>
      </c>
      <c r="M1528" s="18">
        <f>$J1528*Ref!$B$4</f>
        <v>113.22</v>
      </c>
      <c r="N1528" s="18">
        <f>IF($C1528&lt;&gt;"",0,IF($D1528&lt;&gt;"",$G1528*INDEX(Υλικά!$J$3:$J$130,$F1528,1)/INDEX(Υλικά!$E$3:$E$130,$F1528,1),0))</f>
        <v>0</v>
      </c>
      <c r="O1528" s="19">
        <f t="shared" si="25"/>
        <v>157.62</v>
      </c>
      <c r="P1528" s="3"/>
    </row>
    <row r="1529" spans="1:16" x14ac:dyDescent="0.35">
      <c r="A1529" s="15">
        <v>44447</v>
      </c>
      <c r="B1529" s="7">
        <v>0.84375</v>
      </c>
      <c r="C1529" s="3" t="s">
        <v>242</v>
      </c>
      <c r="D1529" s="3"/>
      <c r="E1529" s="3" t="str">
        <f>IF(C1529&lt;&gt;"",INDEX(ΣυνδΑθρ!$I$2:$I$96,MATCH(C1529,ΣυνδΑθρ!$A$2:$A$100,0),1),IF(D1529&lt;&gt;"",INDEX(Υλικά!$D$3:$D$140,MATCH(D1529,Υλικά!$B$3:$B$140,0),1),""))</f>
        <v>gr</v>
      </c>
      <c r="F1529" s="10">
        <f>IF(C1529&lt;&gt;"",MATCH($C1529,ΣυνδΑθρ!$A$2:$A$100,0),IF(D1529&lt;&gt;"",MATCH($D1529,Υλικά!$B$3:$B$130,0),0))</f>
        <v>42</v>
      </c>
      <c r="G1529" s="3">
        <v>300</v>
      </c>
      <c r="H1529" s="16">
        <f>IF($C1529&lt;&gt;"",$G1529*INDEX(ΣυνδΑθρ!$B$2:$B$96,$F1529,1)/INDEX(ΣυνδΑθρ!$J$2:$J$96,$F1529,1),IF($D1529&lt;&gt;"",$G1529*INDEX(Υλικά!$G$3:$G$130,$F1529,1)/INDEX(Υλικά!$E$3:$E$130,$F1529,1),0))</f>
        <v>31.252173913043478</v>
      </c>
      <c r="I1529" s="17">
        <f>IF($C1529&lt;&gt;"",$G1529*INDEX(ΣυνδΑθρ!$C$2:$C$100,$F1529,1)/INDEX(ΣυνδΑθρ!$J$2:$J$96,$F1529,1),IF($D1529&lt;&gt;"",$G1529*INDEX(Υλικά!$H$3:$H$130,$F1529,1)/INDEX(Υλικά!$E$3:$E$130,$F1529,1),0))</f>
        <v>43.189565217391305</v>
      </c>
      <c r="J1529" s="18">
        <f>IF($C1529&lt;&gt;"",$G1529*INDEX(ΣυνδΑθρ!$D$2:$D$96,$F1529,1)/INDEX(ΣυνδΑθρ!$J$2:$J$96,$F1529,1),IF($D1529&lt;&gt;"",$G1529*INDEX(Υλικά!$I$3:$I$130,$F1529,1)/INDEX(Υλικά!$E$3:$E$130,$F1529,1),0))</f>
        <v>5.8904347826086951</v>
      </c>
      <c r="K1529" s="16">
        <f>$H1529*Ref!$B$2</f>
        <v>125.00869565217391</v>
      </c>
      <c r="L1529" s="17">
        <f>$I1529*Ref!$B$3</f>
        <v>172.75826086956522</v>
      </c>
      <c r="M1529" s="18">
        <f>$J1529*Ref!$B$4</f>
        <v>53.013913043478254</v>
      </c>
      <c r="N1529" s="18">
        <f>IF($C1529&lt;&gt;"",0,IF($D1529&lt;&gt;"",$G1529*INDEX(Υλικά!$J$3:$J$130,$F1529,1)/INDEX(Υλικά!$E$3:$E$130,$F1529,1),0))</f>
        <v>0</v>
      </c>
      <c r="O1529" s="19">
        <f t="shared" si="25"/>
        <v>350.78086956521736</v>
      </c>
      <c r="P1529" s="3"/>
    </row>
    <row r="1530" spans="1:16" x14ac:dyDescent="0.35">
      <c r="A1530" s="15">
        <v>44447</v>
      </c>
      <c r="B1530" s="7">
        <v>0.875</v>
      </c>
      <c r="C1530" s="3"/>
      <c r="D1530" s="3" t="s">
        <v>233</v>
      </c>
      <c r="E1530" s="3" t="str">
        <f>IF(C1530&lt;&gt;"",INDEX(ΣυνδΑθρ!$I$2:$I$96,MATCH(C1530,ΣυνδΑθρ!$A$2:$A$100,0),1),IF(D1530&lt;&gt;"",INDEX(Υλικά!$D$3:$D$140,MATCH(D1530,Υλικά!$B$3:$B$140,0),1),""))</f>
        <v>gr</v>
      </c>
      <c r="F1530" s="10">
        <f>IF(C1530&lt;&gt;"",MATCH($C1530,ΣυνδΑθρ!$A$2:$A$100,0),IF(D1530&lt;&gt;"",MATCH($D1530,Υλικά!$B$3:$B$130,0),0))</f>
        <v>107</v>
      </c>
      <c r="G1530" s="3">
        <v>20</v>
      </c>
      <c r="H1530" s="16">
        <f>IF($C1530&lt;&gt;"",$G1530*INDEX(ΣυνδΑθρ!$B$2:$B$96,$F1530,1)/INDEX(ΣυνδΑθρ!$J$2:$J$96,$F1530,1),IF($D1530&lt;&gt;"",$G1530*INDEX(Υλικά!$G$3:$G$130,$F1530,1)/INDEX(Υλικά!$E$3:$E$130,$F1530,1),0))</f>
        <v>4.42</v>
      </c>
      <c r="I1530" s="17">
        <f>IF($C1530&lt;&gt;"",$G1530*INDEX(ΣυνδΑθρ!$C$2:$C$100,$F1530,1)/INDEX(ΣυνδΑθρ!$J$2:$J$96,$F1530,1),IF($D1530&lt;&gt;"",$G1530*INDEX(Υλικά!$H$3:$H$130,$F1530,1)/INDEX(Υλικά!$E$3:$E$130,$F1530,1),0))</f>
        <v>4</v>
      </c>
      <c r="J1530" s="18">
        <f>IF($C1530&lt;&gt;"",$G1530*INDEX(ΣυνδΑθρ!$D$2:$D$96,$F1530,1)/INDEX(ΣυνδΑθρ!$J$2:$J$96,$F1530,1),IF($D1530&lt;&gt;"",$G1530*INDEX(Υλικά!$I$3:$I$130,$F1530,1)/INDEX(Υλικά!$E$3:$E$130,$F1530,1),0))</f>
        <v>10.56</v>
      </c>
      <c r="K1530" s="16">
        <f>$H1530*Ref!$B$2</f>
        <v>17.68</v>
      </c>
      <c r="L1530" s="17">
        <f>$I1530*Ref!$B$3</f>
        <v>16</v>
      </c>
      <c r="M1530" s="18">
        <f>$J1530*Ref!$B$4</f>
        <v>95.04</v>
      </c>
      <c r="N1530" s="18">
        <f>IF($C1530&lt;&gt;"",0,IF($D1530&lt;&gt;"",$G1530*INDEX(Υλικά!$J$3:$J$130,$F1530,1)/INDEX(Υλικά!$E$3:$E$130,$F1530,1),0))</f>
        <v>0</v>
      </c>
      <c r="O1530" s="19">
        <f t="shared" si="25"/>
        <v>128.72</v>
      </c>
      <c r="P1530" s="3"/>
    </row>
    <row r="1531" spans="1:16" x14ac:dyDescent="0.35">
      <c r="A1531" s="15">
        <v>44447</v>
      </c>
      <c r="B1531" s="7">
        <v>0.875</v>
      </c>
      <c r="C1531" s="3"/>
      <c r="D1531" s="3" t="s">
        <v>276</v>
      </c>
      <c r="E1531" s="3" t="str">
        <f>IF(C1531&lt;&gt;"",INDEX(ΣυνδΑθρ!$I$2:$I$96,MATCH(C1531,ΣυνδΑθρ!$A$2:$A$100,0),1),IF(D1531&lt;&gt;"",INDEX(Υλικά!$D$3:$D$140,MATCH(D1531,Υλικά!$B$3:$B$140,0),1),""))</f>
        <v>gr</v>
      </c>
      <c r="F1531" s="10">
        <f>IF(C1531&lt;&gt;"",MATCH($C1531,ΣυνδΑθρ!$A$2:$A$100,0),IF(D1531&lt;&gt;"",MATCH($D1531,Υλικά!$B$3:$B$140,0),0))</f>
        <v>129</v>
      </c>
      <c r="G1531" s="3">
        <v>45</v>
      </c>
      <c r="H1531" s="16">
        <f>IF($C1531&lt;&gt;"",$G1531*INDEX(ΣυνδΑθρ!$B$2:$B$96,$F1531,1)/INDEX(ΣυνδΑθρ!$J$2:$J$96,$F1531,1),IF($D1531&lt;&gt;"",$G1531*INDEX(Υλικά!$G$3:$G$140,$F1531,1)/INDEX(Υλικά!$E$3:$E$140,$F1531,1),0))</f>
        <v>8.1</v>
      </c>
      <c r="I1531" s="17">
        <f>IF($C1531&lt;&gt;"",$G1531*INDEX(ΣυνδΑθρ!$C$2:$C$100,$F1531,1)/INDEX(ΣυνδΑθρ!$J$2:$J$96,$F1531,1),IF($D1531&lt;&gt;"",$G1531*INDEX(Υλικά!$H$3:$H$140,$F1531,1)/INDEX(Υλικά!$E$3:$E$140,$F1531,1),0))</f>
        <v>13.5</v>
      </c>
      <c r="J1531" s="18">
        <f>IF($C1531&lt;&gt;"",$G1531*INDEX(ΣυνδΑθρ!$D$2:$D$96,$F1531,1)/INDEX(ΣυνδΑθρ!$J$2:$J$96,$F1531,1),IF($D1531&lt;&gt;"",$G1531*INDEX(Υλικά!$I$3:$I$140,$F1531,1)/INDEX(Υλικά!$E$3:$E$140,$F1531,1),0))</f>
        <v>19.8</v>
      </c>
      <c r="K1531" s="16">
        <f>$H1531*Ref!$B$2</f>
        <v>32.4</v>
      </c>
      <c r="L1531" s="17">
        <f>$I1531*Ref!$B$3</f>
        <v>54</v>
      </c>
      <c r="M1531" s="18">
        <f>$J1531*Ref!$B$4</f>
        <v>178.20000000000002</v>
      </c>
      <c r="N1531" s="18">
        <f>IF($C1531&lt;&gt;"",0,IF($D1531&lt;&gt;"",$G1531*INDEX(Υλικά!$J$3:$J$140,$F1531,1)/INDEX(Υλικά!$E$3:$E$140,$F1531,1),0))</f>
        <v>0</v>
      </c>
      <c r="O1531" s="19">
        <f t="shared" si="25"/>
        <v>264.60000000000002</v>
      </c>
      <c r="P1531" s="3"/>
    </row>
    <row r="1532" spans="1:16" x14ac:dyDescent="0.35">
      <c r="A1532" s="15">
        <v>44448</v>
      </c>
      <c r="B1532" s="7">
        <v>0.33333333333333331</v>
      </c>
      <c r="C1532" s="3"/>
      <c r="D1532" s="3" t="s">
        <v>58</v>
      </c>
      <c r="E1532" s="3" t="str">
        <f>IF(C1532&lt;&gt;"",INDEX(ΣυνδΑθρ!$I$2:$I$96,MATCH(C1532,ΣυνδΑθρ!$A$2:$A$100,0),1),IF(D1532&lt;&gt;"",INDEX(Υλικά!$D$3:$D$130,MATCH(D1532,Υλικά!$B$3:$B$130,0),1),""))</f>
        <v>gr</v>
      </c>
      <c r="F1532" s="10">
        <f>IF(C1532&lt;&gt;"",MATCH($C1532,ΣυνδΑθρ!$A$2:$A$100,0),IF(D1532&lt;&gt;"",MATCH($D1532,Υλικά!$B$3:$B$130,0),0))</f>
        <v>12</v>
      </c>
      <c r="G1532" s="3">
        <v>250</v>
      </c>
      <c r="H1532" s="16">
        <f>IF($C1532&lt;&gt;"",$G1532*INDEX(ΣυνδΑθρ!$B$2:$B$96,$F1532,1)/INDEX(ΣυνδΑθρ!$J$2:$J$96,$F1532,1),IF($D1532&lt;&gt;"",$G1532*INDEX(Υλικά!$G$3:$G$130,$F1532,1)/INDEX(Υλικά!$E$3:$E$130,$F1532,1),0))</f>
        <v>8.25</v>
      </c>
      <c r="I1532" s="17">
        <f>IF($C1532&lt;&gt;"",$G1532*INDEX(ΣυνδΑθρ!$C$2:$C$100,$F1532,1)/INDEX(ΣυνδΑθρ!$J$2:$J$96,$F1532,1),IF($D1532&lt;&gt;"",$G1532*INDEX(Υλικά!$H$3:$H$130,$F1532,1)/INDEX(Υλικά!$E$3:$E$130,$F1532,1),0))</f>
        <v>11.75</v>
      </c>
      <c r="J1532" s="18">
        <f>IF($C1532&lt;&gt;"",$G1532*INDEX(ΣυνδΑθρ!$D$2:$D$96,$F1532,1)/INDEX(ΣυνδΑθρ!$J$2:$J$96,$F1532,1),IF($D1532&lt;&gt;"",$G1532*INDEX(Υλικά!$I$3:$I$130,$F1532,1)/INDEX(Υλικά!$E$3:$E$130,$F1532,1),0))</f>
        <v>3.75</v>
      </c>
      <c r="K1532" s="16">
        <f>$H1532*Ref!$B$2</f>
        <v>33</v>
      </c>
      <c r="L1532" s="17">
        <f>$I1532*Ref!$B$3</f>
        <v>47</v>
      </c>
      <c r="M1532" s="18">
        <f>$J1532*Ref!$B$4</f>
        <v>33.75</v>
      </c>
      <c r="N1532" s="18">
        <f>IF($C1532&lt;&gt;"",0,IF($D1532&lt;&gt;"",$G1532*INDEX(Υλικά!$J$3:$J$130,$F1532,1)/INDEX(Υλικά!$E$3:$E$130,$F1532,1),0))</f>
        <v>0</v>
      </c>
      <c r="O1532" s="19">
        <f t="shared" si="25"/>
        <v>113.75</v>
      </c>
      <c r="P1532" s="3"/>
    </row>
    <row r="1533" spans="1:16" x14ac:dyDescent="0.35">
      <c r="A1533" s="15">
        <v>44448</v>
      </c>
      <c r="B1533" s="7">
        <v>0.33333333333333331</v>
      </c>
      <c r="C1533" s="3"/>
      <c r="D1533" s="3" t="s">
        <v>229</v>
      </c>
      <c r="E1533" s="3" t="str">
        <f>IF(C1533&lt;&gt;"",INDEX(ΣυνδΑθρ!$I$2:$I$96,MATCH(C1533,ΣυνδΑθρ!$A$2:$A$100,0),1),IF(D1533&lt;&gt;"",INDEX(Υλικά!$D$3:$D$130,MATCH(D1533,Υλικά!$B$3:$B$130,0),1),""))</f>
        <v>gr</v>
      </c>
      <c r="F1533" s="10">
        <f>IF(C1533&lt;&gt;"",MATCH($C1533,ΣυνδΑθρ!$A$2:$A$100,0),IF(D1533&lt;&gt;"",MATCH($D1533,Υλικά!$B$3:$B$130,0),0))</f>
        <v>104</v>
      </c>
      <c r="G1533" s="3">
        <v>60</v>
      </c>
      <c r="H1533" s="16">
        <f>IF($C1533&lt;&gt;"",$G1533*INDEX(ΣυνδΑθρ!$B$2:$B$96,$F1533,1)/INDEX(ΣυνδΑθρ!$J$2:$J$96,$F1533,1),IF($D1533&lt;&gt;"",$G1533*INDEX(Υλικά!$G$3:$G$130,$F1533,1)/INDEX(Υλικά!$E$3:$E$130,$F1533,1),0))</f>
        <v>12.6</v>
      </c>
      <c r="I1533" s="17">
        <f>IF($C1533&lt;&gt;"",$G1533*INDEX(ΣυνδΑθρ!$C$2:$C$100,$F1533,1)/INDEX(ΣυνδΑθρ!$J$2:$J$96,$F1533,1),IF($D1533&lt;&gt;"",$G1533*INDEX(Υλικά!$H$3:$H$130,$F1533,1)/INDEX(Υλικά!$E$3:$E$130,$F1533,1),0))</f>
        <v>0.6</v>
      </c>
      <c r="J1533" s="18">
        <f>IF($C1533&lt;&gt;"",$G1533*INDEX(ΣυνδΑθρ!$D$2:$D$96,$F1533,1)/INDEX(ΣυνδΑθρ!$J$2:$J$96,$F1533,1),IF($D1533&lt;&gt;"",$G1533*INDEX(Υλικά!$I$3:$I$130,$F1533,1)/INDEX(Υλικά!$E$3:$E$130,$F1533,1),0))</f>
        <v>1.2</v>
      </c>
      <c r="K1533" s="16">
        <f>$H1533*Ref!$B$2</f>
        <v>50.4</v>
      </c>
      <c r="L1533" s="17">
        <f>$I1533*Ref!$B$3</f>
        <v>2.4</v>
      </c>
      <c r="M1533" s="18">
        <f>$J1533*Ref!$B$4</f>
        <v>10.799999999999999</v>
      </c>
      <c r="N1533" s="18">
        <f>IF($C1533&lt;&gt;"",0,IF($D1533&lt;&gt;"",$G1533*INDEX(Υλικά!$J$3:$J$130,$F1533,1)/INDEX(Υλικά!$E$3:$E$130,$F1533,1),0))</f>
        <v>0</v>
      </c>
      <c r="O1533" s="19">
        <f t="shared" si="25"/>
        <v>63.599999999999994</v>
      </c>
      <c r="P1533" s="3"/>
    </row>
    <row r="1534" spans="1:16" x14ac:dyDescent="0.35">
      <c r="A1534" s="15">
        <v>44448</v>
      </c>
      <c r="B1534" s="7">
        <v>0.33333333333333331</v>
      </c>
      <c r="C1534" s="3"/>
      <c r="D1534" s="3" t="s">
        <v>272</v>
      </c>
      <c r="E1534" s="3" t="str">
        <f>IF(C1534&lt;&gt;"",INDEX(ΣυνδΑθρ!$I$2:$I$96,MATCH(C1534,ΣυνδΑθρ!$A$2:$A$100,0),1),IF(D1534&lt;&gt;"",INDEX(Υλικά!$D$3:$D$140,MATCH(D1534,Υλικά!$B$3:$B$140,0),1),""))</f>
        <v>slc</v>
      </c>
      <c r="F1534" s="10">
        <f>IF(C1534&lt;&gt;"",MATCH($C1534,ΣυνδΑθρ!$A$2:$A$100,0),IF(D1534&lt;&gt;"",MATCH($D1534,Υλικά!$B$3:$B$140,0),0))</f>
        <v>127</v>
      </c>
      <c r="G1534" s="3">
        <v>1</v>
      </c>
      <c r="H1534" s="16">
        <f>IF($C1534&lt;&gt;"",$G1534*INDEX(ΣυνδΑθρ!$B$2:$B$96,$F1534,1)/INDEX(ΣυνδΑθρ!$J$2:$J$96,$F1534,1),IF($D1534&lt;&gt;"",$G1534*INDEX(Υλικά!$G$3:$G$140,$F1534,1)/INDEX(Υλικά!$E$3:$E$140,$F1534,1),0))</f>
        <v>5.2</v>
      </c>
      <c r="I1534" s="17">
        <f>IF($C1534&lt;&gt;"",$G1534*INDEX(ΣυνδΑθρ!$C$2:$C$100,$F1534,1)/INDEX(ΣυνδΑθρ!$J$2:$J$96,$F1534,1),IF($D1534&lt;&gt;"",$G1534*INDEX(Υλικά!$H$3:$H$140,$F1534,1)/INDEX(Υλικά!$E$3:$E$140,$F1534,1),0))</f>
        <v>24.1</v>
      </c>
      <c r="J1534" s="18">
        <f>IF($C1534&lt;&gt;"",$G1534*INDEX(ΣυνδΑθρ!$D$2:$D$96,$F1534,1)/INDEX(ΣυνδΑθρ!$J$2:$J$96,$F1534,1),IF($D1534&lt;&gt;"",$G1534*INDEX(Υλικά!$I$3:$I$140,$F1534,1)/INDEX(Υλικά!$E$3:$E$140,$F1534,1),0))</f>
        <v>2.2999999999999998</v>
      </c>
      <c r="K1534" s="16">
        <f>$H1534*Ref!$B$2</f>
        <v>20.8</v>
      </c>
      <c r="L1534" s="17">
        <f>$I1534*Ref!$B$3</f>
        <v>96.4</v>
      </c>
      <c r="M1534" s="18">
        <f>$J1534*Ref!$B$4</f>
        <v>20.7</v>
      </c>
      <c r="N1534" s="18">
        <f>IF($C1534&lt;&gt;"",0,IF($D1534&lt;&gt;"",$G1534*INDEX(Υλικά!$J$3:$J$140,$F1534,1)/INDEX(Υλικά!$E$3:$E$140,$F1534,1),0))</f>
        <v>0</v>
      </c>
      <c r="O1534" s="19">
        <f t="shared" si="25"/>
        <v>137.9</v>
      </c>
      <c r="P1534" s="3"/>
    </row>
    <row r="1535" spans="1:16" x14ac:dyDescent="0.35">
      <c r="A1535" s="15">
        <v>44448</v>
      </c>
      <c r="B1535" s="7">
        <v>0.5625</v>
      </c>
      <c r="C1535" s="3"/>
      <c r="D1535" s="3" t="s">
        <v>277</v>
      </c>
      <c r="E1535" s="3" t="str">
        <f>IF(C1535&lt;&gt;"",INDEX(ΣυνδΑθρ!$I$2:$I$96,MATCH(C1535,ΣυνδΑθρ!$A$2:$A$100,0),1),IF(D1535&lt;&gt;"",INDEX(Υλικά!$D$3:$D$140,MATCH(D1535,Υλικά!$B$3:$B$140,0),1),""))</f>
        <v>gr</v>
      </c>
      <c r="F1535" s="10">
        <f>IF(C1535&lt;&gt;"",MATCH($C1535,ΣυνδΑθρ!$A$2:$A$100,0),IF(D1535&lt;&gt;"",MATCH($D1535,Υλικά!$B$3:$B$140,0),0))</f>
        <v>130</v>
      </c>
      <c r="G1535" s="3">
        <v>57</v>
      </c>
      <c r="H1535" s="16">
        <f>IF($C1535&lt;&gt;"",$G1535*INDEX(ΣυνδΑθρ!$B$2:$B$96,$F1535,1)/INDEX(ΣυνδΑθρ!$J$2:$J$96,$F1535,1),IF($D1535&lt;&gt;"",$G1535*INDEX(Υλικά!$G$3:$G$140,$F1535,1)/INDEX(Υλικά!$E$3:$E$140,$F1535,1),0))</f>
        <v>7.98</v>
      </c>
      <c r="I1535" s="17">
        <f>IF($C1535&lt;&gt;"",$G1535*INDEX(ΣυνδΑθρ!$C$2:$C$100,$F1535,1)/INDEX(ΣυνδΑθρ!$J$2:$J$96,$F1535,1),IF($D1535&lt;&gt;"",$G1535*INDEX(Υλικά!$H$3:$H$140,$F1535,1)/INDEX(Υλικά!$E$3:$E$140,$F1535,1),0))</f>
        <v>2.2799999999999998</v>
      </c>
      <c r="J1535" s="18">
        <f>IF($C1535&lt;&gt;"",$G1535*INDEX(ΣυνδΑθρ!$D$2:$D$96,$F1535,1)/INDEX(ΣυνδΑθρ!$J$2:$J$96,$F1535,1),IF($D1535&lt;&gt;"",$G1535*INDEX(Υλικά!$I$3:$I$140,$F1535,1)/INDEX(Υλικά!$E$3:$E$140,$F1535,1),0))</f>
        <v>2.2799999999999998</v>
      </c>
      <c r="K1535" s="16">
        <f>$H1535*Ref!$B$2</f>
        <v>31.92</v>
      </c>
      <c r="L1535" s="17">
        <f>$I1535*Ref!$B$3</f>
        <v>9.1199999999999992</v>
      </c>
      <c r="M1535" s="18">
        <f>$J1535*Ref!$B$4</f>
        <v>20.52</v>
      </c>
      <c r="N1535" s="18">
        <f>IF($C1535&lt;&gt;"",0,IF($D1535&lt;&gt;"",$G1535*INDEX(Υλικά!$J$3:$J$140,$F1535,1)/INDEX(Υλικά!$E$3:$E$140,$F1535,1),0))</f>
        <v>0</v>
      </c>
      <c r="O1535" s="19">
        <f t="shared" si="25"/>
        <v>61.56</v>
      </c>
      <c r="P1535" s="3"/>
    </row>
    <row r="1536" spans="1:16" x14ac:dyDescent="0.35">
      <c r="A1536" s="15">
        <v>44448</v>
      </c>
      <c r="B1536" s="7">
        <v>0.5625</v>
      </c>
      <c r="C1536" s="3"/>
      <c r="D1536" s="3" t="s">
        <v>158</v>
      </c>
      <c r="E1536" s="3" t="str">
        <f>IF(C1536&lt;&gt;"",INDEX(ΣυνδΑθρ!$I$2:$I$96,MATCH(C1536,ΣυνδΑθρ!$A$2:$A$100,0),1),IF(D1536&lt;&gt;"",INDEX(Υλικά!$D$3:$D$140,MATCH(D1536,Υλικά!$B$3:$B$140,0),1),""))</f>
        <v>gr</v>
      </c>
      <c r="F1536" s="10">
        <f>IF(C1536&lt;&gt;"",MATCH($C1536,ΣυνδΑθρ!$A$2:$A$100,0),IF(D1536&lt;&gt;"",MATCH($D1536,Υλικά!$B$3:$B$140,0),0))</f>
        <v>65</v>
      </c>
      <c r="G1536" s="3">
        <v>40</v>
      </c>
      <c r="H1536" s="16">
        <f>IF($C1536&lt;&gt;"",$G1536*INDEX(ΣυνδΑθρ!$B$2:$B$96,$F1536,1)/INDEX(ΣυνδΑθρ!$J$2:$J$96,$F1536,1),IF($D1536&lt;&gt;"",$G1536*INDEX(Υλικά!$G$3:$G$140,$F1536,1)/INDEX(Υλικά!$E$3:$E$140,$F1536,1),0))</f>
        <v>12</v>
      </c>
      <c r="I1536" s="17">
        <f>IF($C1536&lt;&gt;"",$G1536*INDEX(ΣυνδΑθρ!$C$2:$C$100,$F1536,1)/INDEX(ΣυνδΑθρ!$J$2:$J$96,$F1536,1),IF($D1536&lt;&gt;"",$G1536*INDEX(Υλικά!$H$3:$H$140,$F1536,1)/INDEX(Υλικά!$E$3:$E$140,$F1536,1),0))</f>
        <v>0</v>
      </c>
      <c r="J1536" s="18">
        <f>IF($C1536&lt;&gt;"",$G1536*INDEX(ΣυνδΑθρ!$D$2:$D$96,$F1536,1)/INDEX(ΣυνδΑθρ!$J$2:$J$96,$F1536,1),IF($D1536&lt;&gt;"",$G1536*INDEX(Υλικά!$I$3:$I$140,$F1536,1)/INDEX(Υλικά!$E$3:$E$140,$F1536,1),0))</f>
        <v>13.6</v>
      </c>
      <c r="K1536" s="16">
        <f>$H1536*Ref!$B$2</f>
        <v>48</v>
      </c>
      <c r="L1536" s="17">
        <f>$I1536*Ref!$B$3</f>
        <v>0</v>
      </c>
      <c r="M1536" s="18">
        <f>$J1536*Ref!$B$4</f>
        <v>122.39999999999999</v>
      </c>
      <c r="N1536" s="18">
        <f>IF($C1536&lt;&gt;"",0,IF($D1536&lt;&gt;"",$G1536*INDEX(Υλικά!$J$3:$J$140,$F1536,1)/INDEX(Υλικά!$E$3:$E$140,$F1536,1),0))</f>
        <v>0</v>
      </c>
      <c r="O1536" s="19">
        <f t="shared" ref="O1536:O1544" si="26">SUM(K1536:N1536)</f>
        <v>170.39999999999998</v>
      </c>
      <c r="P1536" s="3"/>
    </row>
    <row r="1537" spans="1:16" x14ac:dyDescent="0.35">
      <c r="A1537" s="15">
        <v>44448</v>
      </c>
      <c r="B1537" s="7">
        <v>0.5625</v>
      </c>
      <c r="C1537" s="3"/>
      <c r="D1537" s="3" t="s">
        <v>21</v>
      </c>
      <c r="E1537" s="3" t="str">
        <f>IF(C1537&lt;&gt;"",INDEX(ΣυνδΑθρ!$I$2:$I$96,MATCH(C1537,ΣυνδΑθρ!$A$2:$A$100,0),1),IF(D1537&lt;&gt;"",INDEX(Υλικά!$D$3:$D$140,MATCH(D1537,Υλικά!$B$3:$B$140,0),1),""))</f>
        <v>pc</v>
      </c>
      <c r="F1537" s="10">
        <f>IF(C1537&lt;&gt;"",MATCH($C1537,ΣυνδΑθρ!$A$2:$A$100,0),IF(D1537&lt;&gt;"",MATCH($D1537,Υλικά!$B$3:$B$140,0),0))</f>
        <v>11</v>
      </c>
      <c r="G1537" s="3">
        <v>1</v>
      </c>
      <c r="H1537" s="16">
        <f>IF($C1537&lt;&gt;"",$G1537*INDEX(ΣυνδΑθρ!$B$2:$B$96,$F1537,1)/INDEX(ΣυνδΑθρ!$J$2:$J$96,$F1537,1),IF($D1537&lt;&gt;"",$G1537*INDEX(Υλικά!$G$3:$G$140,$F1537,1)/INDEX(Υλικά!$E$3:$E$140,$F1537,1),0))</f>
        <v>7.8</v>
      </c>
      <c r="I1537" s="17">
        <f>IF($C1537&lt;&gt;"",$G1537*INDEX(ΣυνδΑθρ!$C$2:$C$100,$F1537,1)/INDEX(ΣυνδΑθρ!$J$2:$J$96,$F1537,1),IF($D1537&lt;&gt;"",$G1537*INDEX(Υλικά!$H$3:$H$140,$F1537,1)/INDEX(Υλικά!$E$3:$E$140,$F1537,1),0))</f>
        <v>0.66</v>
      </c>
      <c r="J1537" s="18">
        <f>IF($C1537&lt;&gt;"",$G1537*INDEX(ΣυνδΑθρ!$D$2:$D$96,$F1537,1)/INDEX(ΣυνδΑθρ!$J$2:$J$96,$F1537,1),IF($D1537&lt;&gt;"",$G1537*INDEX(Υλικά!$I$3:$I$140,$F1537,1)/INDEX(Υλικά!$E$3:$E$140,$F1537,1),0))</f>
        <v>6.6</v>
      </c>
      <c r="K1537" s="16">
        <f>$H1537*Ref!$B$2</f>
        <v>31.2</v>
      </c>
      <c r="L1537" s="17">
        <f>$I1537*Ref!$B$3</f>
        <v>2.64</v>
      </c>
      <c r="M1537" s="18">
        <f>$J1537*Ref!$B$4</f>
        <v>59.4</v>
      </c>
      <c r="N1537" s="18">
        <f>IF($C1537&lt;&gt;"",0,IF($D1537&lt;&gt;"",$G1537*INDEX(Υλικά!$J$3:$J$140,$F1537,1)/INDEX(Υλικά!$E$3:$E$140,$F1537,1),0))</f>
        <v>0</v>
      </c>
      <c r="O1537" s="19">
        <f t="shared" si="26"/>
        <v>93.24</v>
      </c>
      <c r="P1537" s="3"/>
    </row>
    <row r="1538" spans="1:16" x14ac:dyDescent="0.35">
      <c r="A1538" s="15">
        <v>44448</v>
      </c>
      <c r="B1538" s="7">
        <v>0.5625</v>
      </c>
      <c r="C1538" s="3"/>
      <c r="D1538" s="3" t="s">
        <v>278</v>
      </c>
      <c r="E1538" s="3" t="str">
        <f>IF(C1538&lt;&gt;"",INDEX(ΣυνδΑθρ!$I$2:$I$96,MATCH(C1538,ΣυνδΑθρ!$A$2:$A$100,0),1),IF(D1538&lt;&gt;"",INDEX(Υλικά!$D$3:$D$140,MATCH(D1538,Υλικά!$B$3:$B$140,0),1),""))</f>
        <v>pc</v>
      </c>
      <c r="F1538" s="10">
        <f>IF(C1538&lt;&gt;"",MATCH($C1538,ΣυνδΑθρ!$A$2:$A$100,0),IF(D1538&lt;&gt;"",MATCH($D1538,Υλικά!$B$3:$B$140,0),0))</f>
        <v>131</v>
      </c>
      <c r="G1538" s="3">
        <v>1</v>
      </c>
      <c r="H1538" s="16">
        <f>IF($C1538&lt;&gt;"",$G1538*INDEX(ΣυνδΑθρ!$B$2:$B$96,$F1538,1)/INDEX(ΣυνδΑθρ!$J$2:$J$96,$F1538,1),IF($D1538&lt;&gt;"",$G1538*INDEX(Υλικά!$G$3:$G$140,$F1538,1)/INDEX(Υλικά!$E$3:$E$140,$F1538,1),0))</f>
        <v>5.8</v>
      </c>
      <c r="I1538" s="17">
        <f>IF($C1538&lt;&gt;"",$G1538*INDEX(ΣυνδΑθρ!$C$2:$C$100,$F1538,1)/INDEX(ΣυνδΑθρ!$J$2:$J$96,$F1538,1),IF($D1538&lt;&gt;"",$G1538*INDEX(Υλικά!$H$3:$H$140,$F1538,1)/INDEX(Υλικά!$E$3:$E$140,$F1538,1),0))</f>
        <v>28.5</v>
      </c>
      <c r="J1538" s="18">
        <f>IF($C1538&lt;&gt;"",$G1538*INDEX(ΣυνδΑθρ!$D$2:$D$96,$F1538,1)/INDEX(ΣυνδΑθρ!$J$2:$J$96,$F1538,1),IF($D1538&lt;&gt;"",$G1538*INDEX(Υλικά!$I$3:$I$140,$F1538,1)/INDEX(Υλικά!$E$3:$E$140,$F1538,1),0))</f>
        <v>3.7</v>
      </c>
      <c r="K1538" s="16">
        <f>$H1538*Ref!$B$2</f>
        <v>23.2</v>
      </c>
      <c r="L1538" s="17">
        <f>$I1538*Ref!$B$3</f>
        <v>114</v>
      </c>
      <c r="M1538" s="18">
        <f>$J1538*Ref!$B$4</f>
        <v>33.300000000000004</v>
      </c>
      <c r="N1538" s="18">
        <f>IF($C1538&lt;&gt;"",0,IF($D1538&lt;&gt;"",$G1538*INDEX(Υλικά!$J$3:$J$140,$F1538,1)/INDEX(Υλικά!$E$3:$E$140,$F1538,1),0))</f>
        <v>0</v>
      </c>
      <c r="O1538" s="19">
        <f t="shared" si="26"/>
        <v>170.5</v>
      </c>
      <c r="P1538" s="3"/>
    </row>
    <row r="1539" spans="1:16" x14ac:dyDescent="0.35">
      <c r="A1539" s="15">
        <v>44448</v>
      </c>
      <c r="B1539" s="7">
        <v>0.95833333333333337</v>
      </c>
      <c r="C1539" s="3"/>
      <c r="D1539" s="3" t="s">
        <v>278</v>
      </c>
      <c r="E1539" s="3" t="str">
        <f>IF(C1539&lt;&gt;"",INDEX(ΣυνδΑθρ!$I$2:$I$96,MATCH(C1539,ΣυνδΑθρ!$A$2:$A$100,0),1),IF(D1539&lt;&gt;"",INDEX(Υλικά!$D$3:$D$140,MATCH(D1539,Υλικά!$B$3:$B$140,0),1),""))</f>
        <v>pc</v>
      </c>
      <c r="F1539" s="10">
        <f>IF(C1539&lt;&gt;"",MATCH($C1539,ΣυνδΑθρ!$A$2:$A$100,0),IF(D1539&lt;&gt;"",MATCH($D1539,Υλικά!$B$3:$B$140,0),0))</f>
        <v>131</v>
      </c>
      <c r="G1539" s="3">
        <v>1</v>
      </c>
      <c r="H1539" s="16">
        <f>IF($C1539&lt;&gt;"",$G1539*INDEX(ΣυνδΑθρ!$B$2:$B$96,$F1539,1)/INDEX(ΣυνδΑθρ!$J$2:$J$96,$F1539,1),IF($D1539&lt;&gt;"",$G1539*INDEX(Υλικά!$G$3:$G$140,$F1539,1)/INDEX(Υλικά!$E$3:$E$140,$F1539,1),0))</f>
        <v>5.8</v>
      </c>
      <c r="I1539" s="17">
        <f>IF($C1539&lt;&gt;"",$G1539*INDEX(ΣυνδΑθρ!$C$2:$C$100,$F1539,1)/INDEX(ΣυνδΑθρ!$J$2:$J$96,$F1539,1),IF($D1539&lt;&gt;"",$G1539*INDEX(Υλικά!$H$3:$H$140,$F1539,1)/INDEX(Υλικά!$E$3:$E$140,$F1539,1),0))</f>
        <v>28.5</v>
      </c>
      <c r="J1539" s="18">
        <f>IF($C1539&lt;&gt;"",$G1539*INDEX(ΣυνδΑθρ!$D$2:$D$96,$F1539,1)/INDEX(ΣυνδΑθρ!$J$2:$J$96,$F1539,1),IF($D1539&lt;&gt;"",$G1539*INDEX(Υλικά!$I$3:$I$140,$F1539,1)/INDEX(Υλικά!$E$3:$E$140,$F1539,1),0))</f>
        <v>3.7</v>
      </c>
      <c r="K1539" s="16">
        <f>$H1539*Ref!$B$2</f>
        <v>23.2</v>
      </c>
      <c r="L1539" s="17">
        <f>$I1539*Ref!$B$3</f>
        <v>114</v>
      </c>
      <c r="M1539" s="18">
        <f>$J1539*Ref!$B$4</f>
        <v>33.300000000000004</v>
      </c>
      <c r="N1539" s="18">
        <f>IF($C1539&lt;&gt;"",0,IF($D1539&lt;&gt;"",$G1539*INDEX(Υλικά!$J$3:$J$140,$F1539,1)/INDEX(Υλικά!$E$3:$E$140,$F1539,1),0))</f>
        <v>0</v>
      </c>
      <c r="O1539" s="19">
        <f t="shared" si="26"/>
        <v>170.5</v>
      </c>
      <c r="P1539" s="3"/>
    </row>
    <row r="1540" spans="1:16" x14ac:dyDescent="0.35">
      <c r="A1540" s="15">
        <v>44448</v>
      </c>
      <c r="B1540" s="7">
        <v>0.79166666666666663</v>
      </c>
      <c r="C1540" s="3"/>
      <c r="D1540" s="3" t="s">
        <v>76</v>
      </c>
      <c r="E1540" s="3" t="str">
        <f>IF(C1540&lt;&gt;"",INDEX(ΣυνδΑθρ!$I$2:$I$96,MATCH(C1540,ΣυνδΑθρ!$A$2:$A$100,0),1),IF(D1540&lt;&gt;"",INDEX(Υλικά!$D$3:$D$140,MATCH(D1540,Υλικά!$B$3:$B$140,0),1),""))</f>
        <v>gr</v>
      </c>
      <c r="F1540" s="10">
        <f>IF(C1540&lt;&gt;"",MATCH($C1540,ΣυνδΑθρ!$A$2:$A$100,0),IF(D1540&lt;&gt;"",MATCH($D1540,Υλικά!$B$3:$B$140,0),0))</f>
        <v>29</v>
      </c>
      <c r="G1540" s="3">
        <v>220</v>
      </c>
      <c r="H1540" s="16">
        <f>IF($C1540&lt;&gt;"",$G1540*INDEX(ΣυνδΑθρ!$B$2:$B$96,$F1540,1)/INDEX(ΣυνδΑθρ!$J$2:$J$96,$F1540,1),IF($D1540&lt;&gt;"",$G1540*INDEX(Υλικά!$G$3:$G$140,$F1540,1)/INDEX(Υλικά!$E$3:$E$140,$F1540,1),0))</f>
        <v>0</v>
      </c>
      <c r="I1540" s="17">
        <f>IF($C1540&lt;&gt;"",$G1540*INDEX(ΣυνδΑθρ!$C$2:$C$100,$F1540,1)/INDEX(ΣυνδΑθρ!$J$2:$J$96,$F1540,1),IF($D1540&lt;&gt;"",$G1540*INDEX(Υλικά!$H$3:$H$140,$F1540,1)/INDEX(Υλικά!$E$3:$E$140,$F1540,1),0))</f>
        <v>21.34</v>
      </c>
      <c r="J1540" s="18">
        <f>IF($C1540&lt;&gt;"",$G1540*INDEX(ΣυνδΑθρ!$D$2:$D$96,$F1540,1)/INDEX(ΣυνδΑθρ!$J$2:$J$96,$F1540,1),IF($D1540&lt;&gt;"",$G1540*INDEX(Υλικά!$I$3:$I$140,$F1540,1)/INDEX(Υλικά!$E$3:$E$140,$F1540,1),0))</f>
        <v>0</v>
      </c>
      <c r="K1540" s="16">
        <f>$H1540*Ref!$B$2</f>
        <v>0</v>
      </c>
      <c r="L1540" s="17">
        <f>$I1540*Ref!$B$3</f>
        <v>85.36</v>
      </c>
      <c r="M1540" s="18">
        <f>$J1540*Ref!$B$4</f>
        <v>0</v>
      </c>
      <c r="N1540" s="18">
        <f>IF($C1540&lt;&gt;"",0,IF($D1540&lt;&gt;"",$G1540*INDEX(Υλικά!$J$3:$J$140,$F1540,1)/INDEX(Υλικά!$E$3:$E$140,$F1540,1),0))</f>
        <v>0</v>
      </c>
      <c r="O1540" s="19">
        <f t="shared" si="26"/>
        <v>85.36</v>
      </c>
      <c r="P1540" s="3"/>
    </row>
    <row r="1541" spans="1:16" x14ac:dyDescent="0.35">
      <c r="A1541" s="15">
        <v>44448</v>
      </c>
      <c r="B1541" s="7">
        <v>0.95833333333333337</v>
      </c>
      <c r="C1541" s="3" t="s">
        <v>178</v>
      </c>
      <c r="D1541" s="3"/>
      <c r="E1541" s="3" t="str">
        <f>IF(C1541&lt;&gt;"",INDEX(ΣυνδΑθρ!$I$2:$I$96,MATCH(C1541,ΣυνδΑθρ!$A$2:$A$100,0),1),IF(D1541&lt;&gt;"",INDEX(Υλικά!$D$3:$D$140,MATCH(D1541,Υλικά!$B$3:$B$140,0),1),""))</f>
        <v>gr</v>
      </c>
      <c r="F1541" s="10">
        <f>IF(C1541&lt;&gt;"",MATCH($C1541,ΣυνδΑθρ!$A$2:$A$100,0),IF(D1541&lt;&gt;"",MATCH($D1541,Υλικά!$B$3:$B$140,0),0))</f>
        <v>22</v>
      </c>
      <c r="G1541" s="3">
        <v>200</v>
      </c>
      <c r="H1541" s="16">
        <f>IF($C1541&lt;&gt;"",$G1541*INDEX(ΣυνδΑθρ!$B$2:$B$96,$F1541,1)/INDEX(ΣυνδΑθρ!$J$2:$J$96,$F1541,1),IF($D1541&lt;&gt;"",$G1541*INDEX(Υλικά!$G$3:$G$140,$F1541,1)/INDEX(Υλικά!$E$3:$E$140,$F1541,1),0))</f>
        <v>44.498333333333328</v>
      </c>
      <c r="I1541" s="17">
        <f>IF($C1541&lt;&gt;"",$G1541*INDEX(ΣυνδΑθρ!$C$2:$C$100,$F1541,1)/INDEX(ΣυνδΑθρ!$J$2:$J$96,$F1541,1),IF($D1541&lt;&gt;"",$G1541*INDEX(Υλικά!$H$3:$H$140,$F1541,1)/INDEX(Υλικά!$E$3:$E$140,$F1541,1),0))</f>
        <v>10.411666666666667</v>
      </c>
      <c r="J1541" s="18">
        <f>IF($C1541&lt;&gt;"",$G1541*INDEX(ΣυνδΑθρ!$D$2:$D$96,$F1541,1)/INDEX(ΣυνδΑθρ!$J$2:$J$96,$F1541,1),IF($D1541&lt;&gt;"",$G1541*INDEX(Υλικά!$I$3:$I$140,$F1541,1)/INDEX(Υλικά!$E$3:$E$140,$F1541,1),0))</f>
        <v>22.323333333333334</v>
      </c>
      <c r="K1541" s="16">
        <f>$H1541*Ref!$B$2</f>
        <v>177.99333333333331</v>
      </c>
      <c r="L1541" s="17">
        <f>$I1541*Ref!$B$3</f>
        <v>41.646666666666668</v>
      </c>
      <c r="M1541" s="18">
        <f>$J1541*Ref!$B$4</f>
        <v>200.91</v>
      </c>
      <c r="N1541" s="18">
        <f>IF($C1541&lt;&gt;"",0,IF($D1541&lt;&gt;"",$G1541*INDEX(Υλικά!$J$3:$J$140,$F1541,1)/INDEX(Υλικά!$E$3:$E$140,$F1541,1),0))</f>
        <v>0</v>
      </c>
      <c r="O1541" s="19">
        <f t="shared" si="26"/>
        <v>420.54999999999995</v>
      </c>
      <c r="P1541" s="3"/>
    </row>
    <row r="1542" spans="1:16" x14ac:dyDescent="0.35">
      <c r="A1542" s="15">
        <v>44449</v>
      </c>
      <c r="B1542" s="7">
        <v>0.33333333333333331</v>
      </c>
      <c r="C1542" s="3"/>
      <c r="D1542" s="3" t="s">
        <v>58</v>
      </c>
      <c r="E1542" s="3" t="str">
        <f>IF(C1542&lt;&gt;"",INDEX(ΣυνδΑθρ!$I$2:$I$96,MATCH(C1542,ΣυνδΑθρ!$A$2:$A$100,0),1),IF(D1542&lt;&gt;"",INDEX(Υλικά!$D$3:$D$140,MATCH(D1542,Υλικά!$B$3:$B$140,0),1),""))</f>
        <v>gr</v>
      </c>
      <c r="F1542" s="10">
        <f>IF(C1542&lt;&gt;"",MATCH($C1542,ΣυνδΑθρ!$A$2:$A$100,0),IF(D1542&lt;&gt;"",MATCH($D1542,Υλικά!$B$3:$B$140,0),0))</f>
        <v>12</v>
      </c>
      <c r="G1542" s="3">
        <v>250</v>
      </c>
      <c r="H1542" s="16">
        <f>IF($C1542&lt;&gt;"",$G1542*INDEX(ΣυνδΑθρ!$B$2:$B$96,$F1542,1)/INDEX(ΣυνδΑθρ!$J$2:$J$96,$F1542,1),IF($D1542&lt;&gt;"",$G1542*INDEX(Υλικά!$G$3:$G$140,$F1542,1)/INDEX(Υλικά!$E$3:$E$140,$F1542,1),0))</f>
        <v>8.25</v>
      </c>
      <c r="I1542" s="17">
        <f>IF($C1542&lt;&gt;"",$G1542*INDEX(ΣυνδΑθρ!$C$2:$C$100,$F1542,1)/INDEX(ΣυνδΑθρ!$J$2:$J$96,$F1542,1),IF($D1542&lt;&gt;"",$G1542*INDEX(Υλικά!$H$3:$H$140,$F1542,1)/INDEX(Υλικά!$E$3:$E$140,$F1542,1),0))</f>
        <v>11.75</v>
      </c>
      <c r="J1542" s="18">
        <f>IF($C1542&lt;&gt;"",$G1542*INDEX(ΣυνδΑθρ!$D$2:$D$96,$F1542,1)/INDEX(ΣυνδΑθρ!$J$2:$J$96,$F1542,1),IF($D1542&lt;&gt;"",$G1542*INDEX(Υλικά!$I$3:$I$140,$F1542,1)/INDEX(Υλικά!$E$3:$E$140,$F1542,1),0))</f>
        <v>3.75</v>
      </c>
      <c r="K1542" s="16">
        <f>$H1542*Ref!$B$2</f>
        <v>33</v>
      </c>
      <c r="L1542" s="17">
        <f>$I1542*Ref!$B$3</f>
        <v>47</v>
      </c>
      <c r="M1542" s="18">
        <f>$J1542*Ref!$B$4</f>
        <v>33.75</v>
      </c>
      <c r="N1542" s="18">
        <f>IF($C1542&lt;&gt;"",0,IF($D1542&lt;&gt;"",$G1542*INDEX(Υλικά!$J$3:$J$140,$F1542,1)/INDEX(Υλικά!$E$3:$E$140,$F1542,1),0))</f>
        <v>0</v>
      </c>
      <c r="O1542" s="19">
        <f t="shared" si="26"/>
        <v>113.75</v>
      </c>
      <c r="P1542" s="3"/>
    </row>
    <row r="1543" spans="1:16" x14ac:dyDescent="0.35">
      <c r="A1543" s="15">
        <v>44449</v>
      </c>
      <c r="B1543" s="7">
        <v>0.33333333333333331</v>
      </c>
      <c r="C1543" s="3"/>
      <c r="D1543" s="3" t="s">
        <v>272</v>
      </c>
      <c r="E1543" s="3" t="str">
        <f>IF(C1543&lt;&gt;"",INDEX(ΣυνδΑθρ!$I$2:$I$96,MATCH(C1543,ΣυνδΑθρ!$A$2:$A$100,0),1),IF(D1543&lt;&gt;"",INDEX(Υλικά!$D$3:$D$140,MATCH(D1543,Υλικά!$B$3:$B$140,0),1),""))</f>
        <v>slc</v>
      </c>
      <c r="F1543" s="10">
        <f>IF(C1543&lt;&gt;"",MATCH($C1543,ΣυνδΑθρ!$A$2:$A$100,0),IF(D1543&lt;&gt;"",MATCH($D1543,Υλικά!$B$3:$B$140,0),0))</f>
        <v>127</v>
      </c>
      <c r="G1543" s="3">
        <v>1</v>
      </c>
      <c r="H1543" s="16">
        <f>IF($C1543&lt;&gt;"",$G1543*INDEX(ΣυνδΑθρ!$B$2:$B$96,$F1543,1)/INDEX(ΣυνδΑθρ!$J$2:$J$96,$F1543,1),IF($D1543&lt;&gt;"",$G1543*INDEX(Υλικά!$G$3:$G$140,$F1543,1)/INDEX(Υλικά!$E$3:$E$140,$F1543,1),0))</f>
        <v>5.2</v>
      </c>
      <c r="I1543" s="17">
        <f>IF($C1543&lt;&gt;"",$G1543*INDEX(ΣυνδΑθρ!$C$2:$C$100,$F1543,1)/INDEX(ΣυνδΑθρ!$J$2:$J$96,$F1543,1),IF($D1543&lt;&gt;"",$G1543*INDEX(Υλικά!$H$3:$H$140,$F1543,1)/INDEX(Υλικά!$E$3:$E$140,$F1543,1),0))</f>
        <v>24.1</v>
      </c>
      <c r="J1543" s="18">
        <f>IF($C1543&lt;&gt;"",$G1543*INDEX(ΣυνδΑθρ!$D$2:$D$96,$F1543,1)/INDEX(ΣυνδΑθρ!$J$2:$J$96,$F1543,1),IF($D1543&lt;&gt;"",$G1543*INDEX(Υλικά!$I$3:$I$140,$F1543,1)/INDEX(Υλικά!$E$3:$E$140,$F1543,1),0))</f>
        <v>2.2999999999999998</v>
      </c>
      <c r="K1543" s="16">
        <f>$H1543*Ref!$B$2</f>
        <v>20.8</v>
      </c>
      <c r="L1543" s="17">
        <f>$I1543*Ref!$B$3</f>
        <v>96.4</v>
      </c>
      <c r="M1543" s="18">
        <f>$J1543*Ref!$B$4</f>
        <v>20.7</v>
      </c>
      <c r="N1543" s="18">
        <f>IF($C1543&lt;&gt;"",0,IF($D1543&lt;&gt;"",$G1543*INDEX(Υλικά!$J$3:$J$140,$F1543,1)/INDEX(Υλικά!$E$3:$E$140,$F1543,1),0))</f>
        <v>0</v>
      </c>
      <c r="O1543" s="19">
        <f t="shared" si="26"/>
        <v>137.9</v>
      </c>
      <c r="P1543" s="3"/>
    </row>
    <row r="1544" spans="1:16" x14ac:dyDescent="0.35">
      <c r="A1544" s="15">
        <v>44449</v>
      </c>
      <c r="B1544" s="7">
        <v>0.33333333333333331</v>
      </c>
      <c r="C1544" s="3"/>
      <c r="D1544" s="3" t="s">
        <v>277</v>
      </c>
      <c r="E1544" s="3" t="str">
        <f>IF(C1544&lt;&gt;"",INDEX(ΣυνδΑθρ!$I$2:$I$96,MATCH(C1544,ΣυνδΑθρ!$A$2:$A$100,0),1),IF(D1544&lt;&gt;"",INDEX(Υλικά!$D$3:$D$140,MATCH(D1544,Υλικά!$B$3:$B$140,0),1),""))</f>
        <v>gr</v>
      </c>
      <c r="F1544" s="10">
        <f>IF(C1544&lt;&gt;"",MATCH($C1544,ΣυνδΑθρ!$A$2:$A$100,0),IF(D1544&lt;&gt;"",MATCH($D1544,Υλικά!$B$3:$B$140,0),0))</f>
        <v>130</v>
      </c>
      <c r="G1544" s="3">
        <v>50</v>
      </c>
      <c r="H1544" s="16">
        <f>IF($C1544&lt;&gt;"",$G1544*INDEX(ΣυνδΑθρ!$B$2:$B$96,$F1544,1)/INDEX(ΣυνδΑθρ!$J$2:$J$96,$F1544,1),IF($D1544&lt;&gt;"",$G1544*INDEX(Υλικά!$G$3:$G$140,$F1544,1)/INDEX(Υλικά!$E$3:$E$140,$F1544,1),0))</f>
        <v>7</v>
      </c>
      <c r="I1544" s="17">
        <f>IF($C1544&lt;&gt;"",$G1544*INDEX(ΣυνδΑθρ!$C$2:$C$100,$F1544,1)/INDEX(ΣυνδΑθρ!$J$2:$J$96,$F1544,1),IF($D1544&lt;&gt;"",$G1544*INDEX(Υλικά!$H$3:$H$140,$F1544,1)/INDEX(Υλικά!$E$3:$E$140,$F1544,1),0))</f>
        <v>2</v>
      </c>
      <c r="J1544" s="18">
        <f>IF($C1544&lt;&gt;"",$G1544*INDEX(ΣυνδΑθρ!$D$2:$D$96,$F1544,1)/INDEX(ΣυνδΑθρ!$J$2:$J$96,$F1544,1),IF($D1544&lt;&gt;"",$G1544*INDEX(Υλικά!$I$3:$I$140,$F1544,1)/INDEX(Υλικά!$E$3:$E$140,$F1544,1),0))</f>
        <v>2</v>
      </c>
      <c r="K1544" s="16">
        <f>$H1544*Ref!$B$2</f>
        <v>28</v>
      </c>
      <c r="L1544" s="17">
        <f>$I1544*Ref!$B$3</f>
        <v>8</v>
      </c>
      <c r="M1544" s="18">
        <f>$J1544*Ref!$B$4</f>
        <v>18</v>
      </c>
      <c r="N1544" s="18">
        <f>IF($C1544&lt;&gt;"",0,IF($D1544&lt;&gt;"",$G1544*INDEX(Υλικά!$J$3:$J$140,$F1544,1)/INDEX(Υλικά!$E$3:$E$140,$F1544,1),0))</f>
        <v>0</v>
      </c>
      <c r="O1544" s="19">
        <f t="shared" si="26"/>
        <v>54</v>
      </c>
      <c r="P1544" s="3"/>
    </row>
    <row r="1545" spans="1:16" x14ac:dyDescent="0.35">
      <c r="A1545" s="15">
        <v>44449</v>
      </c>
      <c r="B1545" s="7">
        <v>0.4375</v>
      </c>
      <c r="C1545" s="3" t="s">
        <v>166</v>
      </c>
      <c r="D1545" s="3"/>
      <c r="E1545" s="3" t="str">
        <f>IF(C1545&lt;&gt;"",INDEX(ΣυνδΑθρ!$I$2:$I$96,MATCH(C1545,ΣυνδΑθρ!$A$2:$A$100,0),1),IF(D1545&lt;&gt;"",INDEX(Υλικά!$D$3:$D$130,MATCH(D1545,Υλικά!$B$3:$B$130,0),1),""))</f>
        <v>gr</v>
      </c>
      <c r="F1545" s="10">
        <f>IF(C1545&lt;&gt;"",MATCH($C1545,ΣυνδΑθρ!$A$2:$A$100,0),IF(D1545&lt;&gt;"",MATCH($D1545,Υλικά!$B$3:$B$130,0),0))</f>
        <v>19</v>
      </c>
      <c r="G1545" s="3">
        <v>100</v>
      </c>
      <c r="H1545" s="16">
        <f>IF($C1545&lt;&gt;"",$G1545*INDEX(ΣυνδΑθρ!$B$2:$B$96,$F1545,1)/INDEX(ΣυνδΑθρ!$J$2:$J$96,$F1545,1),IF($D1545&lt;&gt;"",$G1545*INDEX(Υλικά!$G$3:$G$130,$F1545,1)/INDEX(Υλικά!$E$3:$E$130,$F1545,1),0))</f>
        <v>7.3071428571428569</v>
      </c>
      <c r="I1545" s="17">
        <f>IF($C1545&lt;&gt;"",$G1545*INDEX(ΣυνδΑθρ!$C$2:$C$100,$F1545,1)/INDEX(ΣυνδΑθρ!$J$2:$J$96,$F1545,1),IF($D1545&lt;&gt;"",$G1545*INDEX(Υλικά!$H$3:$H$130,$F1545,1)/INDEX(Υλικά!$E$3:$E$130,$F1545,1),0))</f>
        <v>46.499999999999993</v>
      </c>
      <c r="J1545" s="18">
        <f>IF($C1545&lt;&gt;"",$G1545*INDEX(ΣυνδΑθρ!$D$2:$D$96,$F1545,1)/INDEX(ΣυνδΑθρ!$J$2:$J$96,$F1545,1),IF($D1545&lt;&gt;"",$G1545*INDEX(Υλικά!$I$3:$I$130,$F1545,1)/INDEX(Υλικά!$E$3:$E$130,$F1545,1),0))</f>
        <v>0.83571428571428585</v>
      </c>
      <c r="K1545" s="16">
        <f>$H1545*Ref!$B$2</f>
        <v>29.228571428571428</v>
      </c>
      <c r="L1545" s="17">
        <f>$I1545*Ref!$B$3</f>
        <v>185.99999999999997</v>
      </c>
      <c r="M1545" s="18">
        <f>$J1545*Ref!$B$4</f>
        <v>7.5214285714285722</v>
      </c>
      <c r="N1545" s="18">
        <f>IF($C1545&lt;&gt;"",0,IF($D1545&lt;&gt;"",$G1545*INDEX(Υλικά!$J$3:$J$130,$F1545,1)/INDEX(Υλικά!$E$3:$E$130,$F1545,1),0))</f>
        <v>0</v>
      </c>
      <c r="O1545" s="19">
        <f t="shared" si="25"/>
        <v>222.74999999999997</v>
      </c>
      <c r="P1545" s="3"/>
    </row>
    <row r="1546" spans="1:16" x14ac:dyDescent="0.35">
      <c r="A1546" s="15">
        <v>44449</v>
      </c>
      <c r="B1546" s="7">
        <v>0.4375</v>
      </c>
      <c r="C1546" s="3"/>
      <c r="D1546" s="3" t="s">
        <v>158</v>
      </c>
      <c r="E1546" s="3" t="str">
        <f>IF(C1546&lt;&gt;"",INDEX(ΣυνδΑθρ!$I$2:$I$96,MATCH(C1546,ΣυνδΑθρ!$A$2:$A$100,0),1),IF(D1546&lt;&gt;"",INDEX(Υλικά!$D$3:$D$130,MATCH(D1546,Υλικά!$B$3:$B$130,0),1),""))</f>
        <v>gr</v>
      </c>
      <c r="F1546" s="10">
        <f>IF(C1546&lt;&gt;"",MATCH($C1546,ΣυνδΑθρ!$A$2:$A$100,0),IF(D1546&lt;&gt;"",MATCH($D1546,Υλικά!$B$3:$B$130,0),0))</f>
        <v>65</v>
      </c>
      <c r="G1546" s="3">
        <v>30</v>
      </c>
      <c r="H1546" s="16">
        <f>IF($C1546&lt;&gt;"",$G1546*INDEX(ΣυνδΑθρ!$B$2:$B$96,$F1546,1)/INDEX(ΣυνδΑθρ!$J$2:$J$96,$F1546,1),IF($D1546&lt;&gt;"",$G1546*INDEX(Υλικά!$G$3:$G$130,$F1546,1)/INDEX(Υλικά!$E$3:$E$130,$F1546,1),0))</f>
        <v>9</v>
      </c>
      <c r="I1546" s="17">
        <f>IF($C1546&lt;&gt;"",$G1546*INDEX(ΣυνδΑθρ!$C$2:$C$100,$F1546,1)/INDEX(ΣυνδΑθρ!$J$2:$J$96,$F1546,1),IF($D1546&lt;&gt;"",$G1546*INDEX(Υλικά!$H$3:$H$130,$F1546,1)/INDEX(Υλικά!$E$3:$E$130,$F1546,1),0))</f>
        <v>0</v>
      </c>
      <c r="J1546" s="18">
        <f>IF($C1546&lt;&gt;"",$G1546*INDEX(ΣυνδΑθρ!$D$2:$D$96,$F1546,1)/INDEX(ΣυνδΑθρ!$J$2:$J$96,$F1546,1),IF($D1546&lt;&gt;"",$G1546*INDEX(Υλικά!$I$3:$I$130,$F1546,1)/INDEX(Υλικά!$E$3:$E$130,$F1546,1),0))</f>
        <v>10.199999999999999</v>
      </c>
      <c r="K1546" s="16">
        <f>$H1546*Ref!$B$2</f>
        <v>36</v>
      </c>
      <c r="L1546" s="17">
        <f>$I1546*Ref!$B$3</f>
        <v>0</v>
      </c>
      <c r="M1546" s="18">
        <f>$J1546*Ref!$B$4</f>
        <v>91.8</v>
      </c>
      <c r="N1546" s="18">
        <f>IF($C1546&lt;&gt;"",0,IF($D1546&lt;&gt;"",$G1546*INDEX(Υλικά!$J$3:$J$130,$F1546,1)/INDEX(Υλικά!$E$3:$E$130,$F1546,1),0))</f>
        <v>0</v>
      </c>
      <c r="O1546" s="19">
        <f t="shared" si="25"/>
        <v>127.8</v>
      </c>
      <c r="P1546" s="3"/>
    </row>
    <row r="1547" spans="1:16" x14ac:dyDescent="0.35">
      <c r="A1547" s="15">
        <v>44449</v>
      </c>
      <c r="B1547" s="7">
        <v>0.54166666666666663</v>
      </c>
      <c r="C1547" s="3"/>
      <c r="D1547" s="3" t="s">
        <v>158</v>
      </c>
      <c r="E1547" s="3" t="str">
        <f>IF(C1547&lt;&gt;"",INDEX(ΣυνδΑθρ!$I$2:$I$96,MATCH(C1547,ΣυνδΑθρ!$A$2:$A$100,0),1),IF(D1547&lt;&gt;"",INDEX(Υλικά!$D$3:$D$130,MATCH(D1547,Υλικά!$B$3:$B$130,0),1),""))</f>
        <v>gr</v>
      </c>
      <c r="F1547" s="10">
        <f>IF(C1547&lt;&gt;"",MATCH($C1547,ΣυνδΑθρ!$A$2:$A$100,0),IF(D1547&lt;&gt;"",MATCH($D1547,Υλικά!$B$3:$B$130,0),0))</f>
        <v>65</v>
      </c>
      <c r="G1547" s="3">
        <v>50</v>
      </c>
      <c r="H1547" s="16">
        <f>IF($C1547&lt;&gt;"",$G1547*INDEX(ΣυνδΑθρ!$B$2:$B$96,$F1547,1)/INDEX(ΣυνδΑθρ!$J$2:$J$96,$F1547,1),IF($D1547&lt;&gt;"",$G1547*INDEX(Υλικά!$G$3:$G$130,$F1547,1)/INDEX(Υλικά!$E$3:$E$130,$F1547,1),0))</f>
        <v>15</v>
      </c>
      <c r="I1547" s="17">
        <f>IF($C1547&lt;&gt;"",$G1547*INDEX(ΣυνδΑθρ!$C$2:$C$100,$F1547,1)/INDEX(ΣυνδΑθρ!$J$2:$J$96,$F1547,1),IF($D1547&lt;&gt;"",$G1547*INDEX(Υλικά!$H$3:$H$130,$F1547,1)/INDEX(Υλικά!$E$3:$E$130,$F1547,1),0))</f>
        <v>0</v>
      </c>
      <c r="J1547" s="18">
        <f>IF($C1547&lt;&gt;"",$G1547*INDEX(ΣυνδΑθρ!$D$2:$D$96,$F1547,1)/INDEX(ΣυνδΑθρ!$J$2:$J$96,$F1547,1),IF($D1547&lt;&gt;"",$G1547*INDEX(Υλικά!$I$3:$I$130,$F1547,1)/INDEX(Υλικά!$E$3:$E$130,$F1547,1),0))</f>
        <v>17</v>
      </c>
      <c r="K1547" s="16">
        <f>$H1547*Ref!$B$2</f>
        <v>60</v>
      </c>
      <c r="L1547" s="17">
        <f>$I1547*Ref!$B$3</f>
        <v>0</v>
      </c>
      <c r="M1547" s="18">
        <f>$J1547*Ref!$B$4</f>
        <v>153</v>
      </c>
      <c r="N1547" s="18">
        <f>IF($C1547&lt;&gt;"",0,IF($D1547&lt;&gt;"",$G1547*INDEX(Υλικά!$J$3:$J$130,$F1547,1)/INDEX(Υλικά!$E$3:$E$130,$F1547,1),0))</f>
        <v>0</v>
      </c>
      <c r="O1547" s="19">
        <f t="shared" si="25"/>
        <v>213</v>
      </c>
      <c r="P1547" s="3"/>
    </row>
    <row r="1548" spans="1:16" x14ac:dyDescent="0.35">
      <c r="A1548" s="15">
        <v>44449</v>
      </c>
      <c r="B1548" s="7">
        <v>0.54166666666666663</v>
      </c>
      <c r="C1548" s="3"/>
      <c r="D1548" s="3" t="s">
        <v>272</v>
      </c>
      <c r="E1548" s="3" t="str">
        <f>IF(C1548&lt;&gt;"",INDEX(ΣυνδΑθρ!$I$2:$I$96,MATCH(C1548,ΣυνδΑθρ!$A$2:$A$100,0),1),IF(D1548&lt;&gt;"",INDEX(Υλικά!$D$3:$D$130,MATCH(D1548,Υλικά!$B$3:$B$130,0),1),""))</f>
        <v>slc</v>
      </c>
      <c r="F1548" s="10">
        <f>IF(C1548&lt;&gt;"",MATCH($C1548,ΣυνδΑθρ!$A$2:$A$100,0),IF(D1548&lt;&gt;"",MATCH($D1548,Υλικά!$B$3:$B$130,0),0))</f>
        <v>127</v>
      </c>
      <c r="G1548" s="3">
        <v>0.75</v>
      </c>
      <c r="H1548" s="16">
        <f>IF($C1548&lt;&gt;"",$G1548*INDEX(ΣυνδΑθρ!$B$2:$B$96,$F1548,1)/INDEX(ΣυνδΑθρ!$J$2:$J$96,$F1548,1),IF($D1548&lt;&gt;"",$G1548*INDEX(Υλικά!$G$3:$G$130,$F1548,1)/INDEX(Υλικά!$E$3:$E$130,$F1548,1),0))</f>
        <v>3.9000000000000004</v>
      </c>
      <c r="I1548" s="17">
        <f>IF($C1548&lt;&gt;"",$G1548*INDEX(ΣυνδΑθρ!$C$2:$C$100,$F1548,1)/INDEX(ΣυνδΑθρ!$J$2:$J$96,$F1548,1),IF($D1548&lt;&gt;"",$G1548*INDEX(Υλικά!$H$3:$H$130,$F1548,1)/INDEX(Υλικά!$E$3:$E$130,$F1548,1),0))</f>
        <v>18.075000000000003</v>
      </c>
      <c r="J1548" s="18">
        <f>IF($C1548&lt;&gt;"",$G1548*INDEX(ΣυνδΑθρ!$D$2:$D$96,$F1548,1)/INDEX(ΣυνδΑθρ!$J$2:$J$96,$F1548,1),IF($D1548&lt;&gt;"",$G1548*INDEX(Υλικά!$I$3:$I$130,$F1548,1)/INDEX(Υλικά!$E$3:$E$130,$F1548,1),0))</f>
        <v>1.7249999999999999</v>
      </c>
      <c r="K1548" s="16">
        <f>$H1548*Ref!$B$2</f>
        <v>15.600000000000001</v>
      </c>
      <c r="L1548" s="17">
        <f>$I1548*Ref!$B$3</f>
        <v>72.300000000000011</v>
      </c>
      <c r="M1548" s="18">
        <f>$J1548*Ref!$B$4</f>
        <v>15.524999999999999</v>
      </c>
      <c r="N1548" s="18">
        <f>IF($C1548&lt;&gt;"",0,IF($D1548&lt;&gt;"",$G1548*INDEX(Υλικά!$J$3:$J$130,$F1548,1)/INDEX(Υλικά!$E$3:$E$130,$F1548,1),0))</f>
        <v>0</v>
      </c>
      <c r="O1548" s="19">
        <f t="shared" si="25"/>
        <v>103.42500000000001</v>
      </c>
      <c r="P1548" s="3"/>
    </row>
    <row r="1549" spans="1:16" x14ac:dyDescent="0.35">
      <c r="A1549" s="15">
        <v>44449</v>
      </c>
      <c r="B1549" s="7">
        <v>0.60416666666666663</v>
      </c>
      <c r="C1549" s="3" t="s">
        <v>178</v>
      </c>
      <c r="D1549" s="3"/>
      <c r="E1549" s="3" t="str">
        <f>IF(C1549&lt;&gt;"",INDEX(ΣυνδΑθρ!$I$2:$I$96,MATCH(C1549,ΣυνδΑθρ!$A$2:$A$100,0),1),IF(D1549&lt;&gt;"",INDEX(Υλικά!$D$3:$D$130,MATCH(D1549,Υλικά!$B$3:$B$130,0),1),""))</f>
        <v>gr</v>
      </c>
      <c r="F1549" s="10">
        <f>IF(C1549&lt;&gt;"",MATCH($C1549,ΣυνδΑθρ!$A$2:$A$100,0),IF(D1549&lt;&gt;"",MATCH($D1549,Υλικά!$B$3:$B$130,0),0))</f>
        <v>22</v>
      </c>
      <c r="G1549" s="3">
        <v>200</v>
      </c>
      <c r="H1549" s="16">
        <f>IF($C1549&lt;&gt;"",$G1549*INDEX(ΣυνδΑθρ!$B$2:$B$96,$F1549,1)/INDEX(ΣυνδΑθρ!$J$2:$J$96,$F1549,1),IF($D1549&lt;&gt;"",$G1549*INDEX(Υλικά!$G$3:$G$130,$F1549,1)/INDEX(Υλικά!$E$3:$E$130,$F1549,1),0))</f>
        <v>44.498333333333328</v>
      </c>
      <c r="I1549" s="17">
        <f>IF($C1549&lt;&gt;"",$G1549*INDEX(ΣυνδΑθρ!$C$2:$C$100,$F1549,1)/INDEX(ΣυνδΑθρ!$J$2:$J$96,$F1549,1),IF($D1549&lt;&gt;"",$G1549*INDEX(Υλικά!$H$3:$H$130,$F1549,1)/INDEX(Υλικά!$E$3:$E$130,$F1549,1),0))</f>
        <v>10.411666666666667</v>
      </c>
      <c r="J1549" s="18">
        <f>IF($C1549&lt;&gt;"",$G1549*INDEX(ΣυνδΑθρ!$D$2:$D$96,$F1549,1)/INDEX(ΣυνδΑθρ!$J$2:$J$96,$F1549,1),IF($D1549&lt;&gt;"",$G1549*INDEX(Υλικά!$I$3:$I$130,$F1549,1)/INDEX(Υλικά!$E$3:$E$130,$F1549,1),0))</f>
        <v>22.323333333333334</v>
      </c>
      <c r="K1549" s="16">
        <f>$H1549*Ref!$B$2</f>
        <v>177.99333333333331</v>
      </c>
      <c r="L1549" s="17">
        <f>$I1549*Ref!$B$3</f>
        <v>41.646666666666668</v>
      </c>
      <c r="M1549" s="18">
        <f>$J1549*Ref!$B$4</f>
        <v>200.91</v>
      </c>
      <c r="N1549" s="18">
        <f>IF($C1549&lt;&gt;"",0,IF($D1549&lt;&gt;"",$G1549*INDEX(Υλικά!$J$3:$J$130,$F1549,1)/INDEX(Υλικά!$E$3:$E$130,$F1549,1),0))</f>
        <v>0</v>
      </c>
      <c r="O1549" s="19">
        <f t="shared" si="25"/>
        <v>420.54999999999995</v>
      </c>
      <c r="P1549" s="3"/>
    </row>
    <row r="1550" spans="1:16" x14ac:dyDescent="0.35">
      <c r="A1550" s="15">
        <v>44449</v>
      </c>
      <c r="B1550" s="7">
        <v>0.60416666666666663</v>
      </c>
      <c r="C1550" s="3"/>
      <c r="D1550" s="3" t="s">
        <v>199</v>
      </c>
      <c r="E1550" s="3" t="str">
        <f>IF(C1550&lt;&gt;"",INDEX(ΣυνδΑθρ!$I$2:$I$96,MATCH(C1550,ΣυνδΑθρ!$A$2:$A$100,0),1),IF(D1550&lt;&gt;"",INDEX(Υλικά!$D$3:$D$130,MATCH(D1550,Υλικά!$B$3:$B$130,0),1),""))</f>
        <v>gr</v>
      </c>
      <c r="F1550" s="10">
        <f>IF(C1550&lt;&gt;"",MATCH($C1550,ΣυνδΑθρ!$A$2:$A$100,0),IF(D1550&lt;&gt;"",MATCH($D1550,Υλικά!$B$3:$B$130,0),0))</f>
        <v>90</v>
      </c>
      <c r="G1550" s="3">
        <v>100</v>
      </c>
      <c r="H1550" s="16">
        <f>IF($C1550&lt;&gt;"",$G1550*INDEX(ΣυνδΑθρ!$B$2:$B$96,$F1550,1)/INDEX(ΣυνδΑθρ!$J$2:$J$96,$F1550,1),IF($D1550&lt;&gt;"",$G1550*INDEX(Υλικά!$G$3:$G$130,$F1550,1)/INDEX(Υλικά!$E$3:$E$130,$F1550,1),0))</f>
        <v>12.8</v>
      </c>
      <c r="I1550" s="17">
        <f>IF($C1550&lt;&gt;"",$G1550*INDEX(ΣυνδΑθρ!$C$2:$C$100,$F1550,1)/INDEX(ΣυνδΑθρ!$J$2:$J$96,$F1550,1),IF($D1550&lt;&gt;"",$G1550*INDEX(Υλικά!$H$3:$H$130,$F1550,1)/INDEX(Υλικά!$E$3:$E$130,$F1550,1),0))</f>
        <v>67.7</v>
      </c>
      <c r="J1550" s="18">
        <f>IF($C1550&lt;&gt;"",$G1550*INDEX(ΣυνδΑθρ!$D$2:$D$96,$F1550,1)/INDEX(ΣυνδΑθρ!$J$2:$J$96,$F1550,1),IF($D1550&lt;&gt;"",$G1550*INDEX(Υλικά!$I$3:$I$130,$F1550,1)/INDEX(Υλικά!$E$3:$E$130,$F1550,1),0))</f>
        <v>2.1</v>
      </c>
      <c r="K1550" s="16">
        <f>$H1550*Ref!$B$2</f>
        <v>51.2</v>
      </c>
      <c r="L1550" s="17">
        <f>$I1550*Ref!$B$3</f>
        <v>270.8</v>
      </c>
      <c r="M1550" s="18">
        <f>$J1550*Ref!$B$4</f>
        <v>18.900000000000002</v>
      </c>
      <c r="N1550" s="18">
        <f>IF($C1550&lt;&gt;"",0,IF($D1550&lt;&gt;"",$G1550*INDEX(Υλικά!$J$3:$J$130,$F1550,1)/INDEX(Υλικά!$E$3:$E$130,$F1550,1),0))</f>
        <v>0</v>
      </c>
      <c r="O1550" s="19">
        <f t="shared" si="25"/>
        <v>340.9</v>
      </c>
      <c r="P1550" s="3"/>
    </row>
    <row r="1551" spans="1:16" x14ac:dyDescent="0.35">
      <c r="A1551" s="15">
        <v>44620</v>
      </c>
      <c r="B1551" s="7">
        <v>0.35416666666666669</v>
      </c>
      <c r="C1551" s="3"/>
      <c r="D1551" s="3" t="s">
        <v>58</v>
      </c>
      <c r="E1551" s="3" t="str">
        <f>IF(C1551&lt;&gt;"",INDEX(ΣυνδΑθρ!$I$2:$I$96,MATCH(C1551,ΣυνδΑθρ!$A$2:$A$100,0),1),IF(D1551&lt;&gt;"",INDEX(Υλικά!$D$3:$D$130,MATCH(D1551,Υλικά!$B$3:$B$130,0),1),""))</f>
        <v>gr</v>
      </c>
      <c r="F1551" s="10">
        <f>IF(C1551&lt;&gt;"",MATCH($C1551,ΣυνδΑθρ!$A$2:$A$100,0),IF(D1551&lt;&gt;"",MATCH($D1551,Υλικά!$B$3:$B$130,0),0))</f>
        <v>12</v>
      </c>
      <c r="G1551" s="3">
        <v>150</v>
      </c>
      <c r="H1551" s="16">
        <f>IF($C1551&lt;&gt;"",$G1551*INDEX(ΣυνδΑθρ!$B$2:$B$96,$F1551,1)/INDEX(ΣυνδΑθρ!$J$2:$J$96,$F1551,1),IF($D1551&lt;&gt;"",$G1551*INDEX(Υλικά!$G$3:$G$130,$F1551,1)/INDEX(Υλικά!$E$3:$E$130,$F1551,1),0))</f>
        <v>4.95</v>
      </c>
      <c r="I1551" s="17">
        <f>IF($C1551&lt;&gt;"",$G1551*INDEX(ΣυνδΑθρ!$C$2:$C$100,$F1551,1)/INDEX(ΣυνδΑθρ!$J$2:$J$96,$F1551,1),IF($D1551&lt;&gt;"",$G1551*INDEX(Υλικά!$H$3:$H$130,$F1551,1)/INDEX(Υλικά!$E$3:$E$130,$F1551,1),0))</f>
        <v>7.05</v>
      </c>
      <c r="J1551" s="18">
        <f>IF($C1551&lt;&gt;"",$G1551*INDEX(ΣυνδΑθρ!$D$2:$D$96,$F1551,1)/INDEX(ΣυνδΑθρ!$J$2:$J$96,$F1551,1),IF($D1551&lt;&gt;"",$G1551*INDEX(Υλικά!$I$3:$I$130,$F1551,1)/INDEX(Υλικά!$E$3:$E$130,$F1551,1),0))</f>
        <v>2.25</v>
      </c>
      <c r="K1551" s="16">
        <f>$H1551*Ref!$B$2</f>
        <v>19.8</v>
      </c>
      <c r="L1551" s="17">
        <f>$I1551*Ref!$B$3</f>
        <v>28.2</v>
      </c>
      <c r="M1551" s="18">
        <f>$J1551*Ref!$B$4</f>
        <v>20.25</v>
      </c>
      <c r="N1551" s="18">
        <f>IF($C1551&lt;&gt;"",0,IF($D1551&lt;&gt;"",$G1551*INDEX(Υλικά!$J$3:$J$130,$F1551,1)/INDEX(Υλικά!$E$3:$E$130,$F1551,1),0))</f>
        <v>0</v>
      </c>
      <c r="O1551" s="19">
        <f t="shared" si="25"/>
        <v>68.25</v>
      </c>
      <c r="P1551" s="3"/>
    </row>
    <row r="1552" spans="1:16" x14ac:dyDescent="0.35">
      <c r="A1552" s="15">
        <v>44620</v>
      </c>
      <c r="B1552" s="7">
        <v>0.35416666666666669</v>
      </c>
      <c r="C1552" s="3"/>
      <c r="D1552" s="3" t="s">
        <v>229</v>
      </c>
      <c r="E1552" s="3" t="str">
        <f>IF(C1552&lt;&gt;"",INDEX(ΣυνδΑθρ!$I$2:$I$96,MATCH(C1552,ΣυνδΑθρ!$A$2:$A$100,0),1),IF(D1552&lt;&gt;"",INDEX(Υλικά!$D$3:$D$130,MATCH(D1552,Υλικά!$B$3:$B$130,0),1),""))</f>
        <v>gr</v>
      </c>
      <c r="F1552" s="10">
        <f>IF(C1552&lt;&gt;"",MATCH($C1552,ΣυνδΑθρ!$A$2:$A$100,0),IF(D1552&lt;&gt;"",MATCH($D1552,Υλικά!$B$3:$B$130,0),0))</f>
        <v>104</v>
      </c>
      <c r="G1552" s="3">
        <v>30</v>
      </c>
      <c r="H1552" s="16">
        <f>IF($C1552&lt;&gt;"",$G1552*INDEX(ΣυνδΑθρ!$B$2:$B$96,$F1552,1)/INDEX(ΣυνδΑθρ!$J$2:$J$96,$F1552,1),IF($D1552&lt;&gt;"",$G1552*INDEX(Υλικά!$G$3:$G$130,$F1552,1)/INDEX(Υλικά!$E$3:$E$130,$F1552,1),0))</f>
        <v>6.3</v>
      </c>
      <c r="I1552" s="17">
        <f>IF($C1552&lt;&gt;"",$G1552*INDEX(ΣυνδΑθρ!$C$2:$C$100,$F1552,1)/INDEX(ΣυνδΑθρ!$J$2:$J$96,$F1552,1),IF($D1552&lt;&gt;"",$G1552*INDEX(Υλικά!$H$3:$H$130,$F1552,1)/INDEX(Υλικά!$E$3:$E$130,$F1552,1),0))</f>
        <v>0.3</v>
      </c>
      <c r="J1552" s="18">
        <f>IF($C1552&lt;&gt;"",$G1552*INDEX(ΣυνδΑθρ!$D$2:$D$96,$F1552,1)/INDEX(ΣυνδΑθρ!$J$2:$J$96,$F1552,1),IF($D1552&lt;&gt;"",$G1552*INDEX(Υλικά!$I$3:$I$130,$F1552,1)/INDEX(Υλικά!$E$3:$E$130,$F1552,1),0))</f>
        <v>0.6</v>
      </c>
      <c r="K1552" s="16">
        <f>$H1552*Ref!$B$2</f>
        <v>25.2</v>
      </c>
      <c r="L1552" s="17">
        <f>$I1552*Ref!$B$3</f>
        <v>1.2</v>
      </c>
      <c r="M1552" s="18">
        <f>$J1552*Ref!$B$4</f>
        <v>5.3999999999999995</v>
      </c>
      <c r="N1552" s="18">
        <f>IF($C1552&lt;&gt;"",0,IF($D1552&lt;&gt;"",$G1552*INDEX(Υλικά!$J$3:$J$130,$F1552,1)/INDEX(Υλικά!$E$3:$E$130,$F1552,1),0))</f>
        <v>0</v>
      </c>
      <c r="O1552" s="19">
        <f t="shared" si="25"/>
        <v>31.799999999999997</v>
      </c>
      <c r="P1552" s="3"/>
    </row>
    <row r="1553" spans="1:16" x14ac:dyDescent="0.35">
      <c r="A1553" s="15">
        <v>44620</v>
      </c>
      <c r="B1553" s="7">
        <v>0.35416666666666702</v>
      </c>
      <c r="C1553" s="3"/>
      <c r="D1553" s="3" t="s">
        <v>18</v>
      </c>
      <c r="E1553" s="3" t="str">
        <f>IF(C1553&lt;&gt;"",INDEX(ΣυνδΑθρ!$I$2:$I$96,MATCH(C1553,ΣυνδΑθρ!$A$2:$A$100,0),1),IF(D1553&lt;&gt;"",INDEX(Υλικά!$D$3:$D$130,MATCH(D1553,Υλικά!$B$3:$B$130,0),1),""))</f>
        <v>slc</v>
      </c>
      <c r="F1553" s="10">
        <f>IF(C1553&lt;&gt;"",MATCH($C1553,ΣυνδΑθρ!$A$2:$A$100,0),IF(D1553&lt;&gt;"",MATCH($D1553,Υλικά!$B$3:$B$130,0),0))</f>
        <v>9</v>
      </c>
      <c r="G1553" s="3">
        <v>2</v>
      </c>
      <c r="H1553" s="16">
        <f>IF($C1553&lt;&gt;"",$G1553*INDEX(ΣυνδΑθρ!$B$2:$B$96,$F1553,1)/INDEX(ΣυνδΑθρ!$J$2:$J$96,$F1553,1),IF($D1553&lt;&gt;"",$G1553*INDEX(Υλικά!$G$3:$G$130,$F1553,1)/INDEX(Υλικά!$E$3:$E$130,$F1553,1),0))</f>
        <v>6</v>
      </c>
      <c r="I1553" s="17">
        <f>IF($C1553&lt;&gt;"",$G1553*INDEX(ΣυνδΑθρ!$C$2:$C$100,$F1553,1)/INDEX(ΣυνδΑθρ!$J$2:$J$96,$F1553,1),IF($D1553&lt;&gt;"",$G1553*INDEX(Υλικά!$H$3:$H$130,$F1553,1)/INDEX(Υλικά!$E$3:$E$130,$F1553,1),0))</f>
        <v>23.4</v>
      </c>
      <c r="J1553" s="18">
        <f>IF($C1553&lt;&gt;"",$G1553*INDEX(ΣυνδΑθρ!$D$2:$D$96,$F1553,1)/INDEX(ΣυνδΑθρ!$J$2:$J$96,$F1553,1),IF($D1553&lt;&gt;"",$G1553*INDEX(Υλικά!$I$3:$I$130,$F1553,1)/INDEX(Υλικά!$E$3:$E$130,$F1553,1),0))</f>
        <v>2.2000000000000002</v>
      </c>
      <c r="K1553" s="16">
        <f>$H1553*Ref!$B$2</f>
        <v>24</v>
      </c>
      <c r="L1553" s="17">
        <f>$I1553*Ref!$B$3</f>
        <v>93.6</v>
      </c>
      <c r="M1553" s="18">
        <f>$J1553*Ref!$B$4</f>
        <v>19.8</v>
      </c>
      <c r="N1553" s="18">
        <f>IF($C1553&lt;&gt;"",0,IF($D1553&lt;&gt;"",$G1553*INDEX(Υλικά!$J$3:$J$130,$F1553,1)/INDEX(Υλικά!$E$3:$E$130,$F1553,1),0))</f>
        <v>0</v>
      </c>
      <c r="O1553" s="19">
        <f t="shared" si="25"/>
        <v>137.4</v>
      </c>
      <c r="P1553" s="3"/>
    </row>
    <row r="1554" spans="1:16" x14ac:dyDescent="0.35">
      <c r="A1554" s="15">
        <v>44620</v>
      </c>
      <c r="B1554" s="7">
        <v>0.5625</v>
      </c>
      <c r="C1554" s="3" t="s">
        <v>161</v>
      </c>
      <c r="D1554" s="3"/>
      <c r="E1554" s="3" t="str">
        <f>IF(C1554&lt;&gt;"",INDEX(ΣυνδΑθρ!$I$2:$I$96,MATCH(C1554,ΣυνδΑθρ!$A$2:$A$100,0),1),IF(D1554&lt;&gt;"",INDEX(Υλικά!$D$3:$D$130,MATCH(D1554,Υλικά!$B$3:$B$130,0),1),""))</f>
        <v>gr</v>
      </c>
      <c r="F1554" s="10">
        <f>IF(C1554&lt;&gt;"",MATCH($C1554,ΣυνδΑθρ!$A$2:$A$100,0),IF(D1554&lt;&gt;"",MATCH($D1554,Υλικά!$B$3:$B$130,0),0))</f>
        <v>18</v>
      </c>
      <c r="G1554" s="3">
        <v>150</v>
      </c>
      <c r="H1554" s="16">
        <f>IF($C1554&lt;&gt;"",$G1554*INDEX(ΣυνδΑθρ!$B$2:$B$96,$F1554,1)/INDEX(ΣυνδΑθρ!$J$2:$J$96,$F1554,1),IF($D1554&lt;&gt;"",$G1554*INDEX(Υλικά!$G$3:$G$130,$F1554,1)/INDEX(Υλικά!$E$3:$E$130,$F1554,1),0))</f>
        <v>7.2561428571428568</v>
      </c>
      <c r="I1554" s="17">
        <f>IF($C1554&lt;&gt;"",$G1554*INDEX(ΣυνδΑθρ!$C$2:$C$100,$F1554,1)/INDEX(ΣυνδΑθρ!$J$2:$J$96,$F1554,1),IF($D1554&lt;&gt;"",$G1554*INDEX(Υλικά!$H$3:$H$130,$F1554,1)/INDEX(Υλικά!$E$3:$E$130,$F1554,1),0))</f>
        <v>19.318285714285715</v>
      </c>
      <c r="J1554" s="18">
        <f>IF($C1554&lt;&gt;"",$G1554*INDEX(ΣυνδΑθρ!$D$2:$D$96,$F1554,1)/INDEX(ΣυνδΑθρ!$J$2:$J$96,$F1554,1),IF($D1554&lt;&gt;"",$G1554*INDEX(Υλικά!$I$3:$I$130,$F1554,1)/INDEX(Υλικά!$E$3:$E$130,$F1554,1),0))</f>
        <v>4.3782857142857141</v>
      </c>
      <c r="K1554" s="16">
        <f>$H1554*Ref!$B$2</f>
        <v>29.024571428571427</v>
      </c>
      <c r="L1554" s="17">
        <f>$I1554*Ref!$B$3</f>
        <v>77.273142857142858</v>
      </c>
      <c r="M1554" s="18">
        <f>$J1554*Ref!$B$4</f>
        <v>39.40457142857143</v>
      </c>
      <c r="N1554" s="18">
        <f>IF($C1554&lt;&gt;"",0,IF($D1554&lt;&gt;"",$G1554*INDEX(Υλικά!$J$3:$J$130,$F1554,1)/INDEX(Υλικά!$E$3:$E$130,$F1554,1),0))</f>
        <v>0</v>
      </c>
      <c r="O1554" s="19">
        <f t="shared" si="25"/>
        <v>145.70228571428572</v>
      </c>
      <c r="P1554" s="3"/>
    </row>
    <row r="1555" spans="1:16" x14ac:dyDescent="0.35">
      <c r="A1555" s="15">
        <v>44620</v>
      </c>
      <c r="B1555" s="7">
        <v>0.5625</v>
      </c>
      <c r="C1555" s="3" t="s">
        <v>166</v>
      </c>
      <c r="D1555" s="3"/>
      <c r="E1555" s="3" t="str">
        <f>IF(C1555&lt;&gt;"",INDEX(ΣυνδΑθρ!$I$2:$I$96,MATCH(C1555,ΣυνδΑθρ!$A$2:$A$100,0),1),IF(D1555&lt;&gt;"",INDEX(Υλικά!$D$3:$D$130,MATCH(D1555,Υλικά!$B$3:$B$130,0),1),""))</f>
        <v>gr</v>
      </c>
      <c r="F1555" s="10">
        <f>IF(C1555&lt;&gt;"",MATCH($C1555,ΣυνδΑθρ!$A$2:$A$100,0),IF(D1555&lt;&gt;"",MATCH($D1555,Υλικά!$B$3:$B$130,0),0))</f>
        <v>19</v>
      </c>
      <c r="G1555" s="3">
        <v>45</v>
      </c>
      <c r="H1555" s="16">
        <f>IF($C1555&lt;&gt;"",$G1555*INDEX(ΣυνδΑθρ!$B$2:$B$96,$F1555,1)/INDEX(ΣυνδΑθρ!$J$2:$J$96,$F1555,1),IF($D1555&lt;&gt;"",$G1555*INDEX(Υλικά!$G$3:$G$130,$F1555,1)/INDEX(Υλικά!$E$3:$E$130,$F1555,1),0))</f>
        <v>3.2882142857142855</v>
      </c>
      <c r="I1555" s="17">
        <f>IF($C1555&lt;&gt;"",$G1555*INDEX(ΣυνδΑθρ!$C$2:$C$100,$F1555,1)/INDEX(ΣυνδΑθρ!$J$2:$J$96,$F1555,1),IF($D1555&lt;&gt;"",$G1555*INDEX(Υλικά!$H$3:$H$130,$F1555,1)/INDEX(Υλικά!$E$3:$E$130,$F1555,1),0))</f>
        <v>20.924999999999997</v>
      </c>
      <c r="J1555" s="18">
        <f>IF($C1555&lt;&gt;"",$G1555*INDEX(ΣυνδΑθρ!$D$2:$D$96,$F1555,1)/INDEX(ΣυνδΑθρ!$J$2:$J$96,$F1555,1),IF($D1555&lt;&gt;"",$G1555*INDEX(Υλικά!$I$3:$I$130,$F1555,1)/INDEX(Υλικά!$E$3:$E$130,$F1555,1),0))</f>
        <v>0.37607142857142861</v>
      </c>
      <c r="K1555" s="16">
        <f>$H1555*Ref!$B$2</f>
        <v>13.152857142857142</v>
      </c>
      <c r="L1555" s="17">
        <f>$I1555*Ref!$B$3</f>
        <v>83.699999999999989</v>
      </c>
      <c r="M1555" s="18">
        <f>$J1555*Ref!$B$4</f>
        <v>3.3846428571428575</v>
      </c>
      <c r="N1555" s="18">
        <f>IF($C1555&lt;&gt;"",0,IF($D1555&lt;&gt;"",$G1555*INDEX(Υλικά!$J$3:$J$130,$F1555,1)/INDEX(Υλικά!$E$3:$E$130,$F1555,1),0))</f>
        <v>0</v>
      </c>
      <c r="O1555" s="19">
        <f t="shared" si="25"/>
        <v>100.23749999999998</v>
      </c>
      <c r="P1555" s="3"/>
    </row>
    <row r="1556" spans="1:16" x14ac:dyDescent="0.35">
      <c r="A1556" s="15">
        <v>44620</v>
      </c>
      <c r="B1556" s="7">
        <v>0.66666666666666663</v>
      </c>
      <c r="C1556" s="3"/>
      <c r="D1556" s="3" t="s">
        <v>233</v>
      </c>
      <c r="E1556" s="3" t="str">
        <f>IF(C1556&lt;&gt;"",INDEX(ΣυνδΑθρ!$I$2:$I$96,MATCH(C1556,ΣυνδΑθρ!$A$2:$A$100,0),1),IF(D1556&lt;&gt;"",INDEX(Υλικά!$D$3:$D$130,MATCH(D1556,Υλικά!$B$3:$B$130,0),1),""))</f>
        <v>gr</v>
      </c>
      <c r="F1556" s="10">
        <f>IF(C1556&lt;&gt;"",MATCH($C1556,ΣυνδΑθρ!$A$2:$A$100,0),IF(D1556&lt;&gt;"",MATCH($D1556,Υλικά!$B$3:$B$130,0),0))</f>
        <v>107</v>
      </c>
      <c r="G1556" s="3">
        <v>10</v>
      </c>
      <c r="H1556" s="16">
        <f>IF($C1556&lt;&gt;"",$G1556*INDEX(ΣυνδΑθρ!$B$2:$B$96,$F1556,1)/INDEX(ΣυνδΑθρ!$J$2:$J$96,$F1556,1),IF($D1556&lt;&gt;"",$G1556*INDEX(Υλικά!$G$3:$G$130,$F1556,1)/INDEX(Υλικά!$E$3:$E$130,$F1556,1),0))</f>
        <v>2.21</v>
      </c>
      <c r="I1556" s="17">
        <f>IF($C1556&lt;&gt;"",$G1556*INDEX(ΣυνδΑθρ!$C$2:$C$100,$F1556,1)/INDEX(ΣυνδΑθρ!$J$2:$J$96,$F1556,1),IF($D1556&lt;&gt;"",$G1556*INDEX(Υλικά!$H$3:$H$130,$F1556,1)/INDEX(Υλικά!$E$3:$E$130,$F1556,1),0))</f>
        <v>2</v>
      </c>
      <c r="J1556" s="18">
        <f>IF($C1556&lt;&gt;"",$G1556*INDEX(ΣυνδΑθρ!$D$2:$D$96,$F1556,1)/INDEX(ΣυνδΑθρ!$J$2:$J$96,$F1556,1),IF($D1556&lt;&gt;"",$G1556*INDEX(Υλικά!$I$3:$I$130,$F1556,1)/INDEX(Υλικά!$E$3:$E$130,$F1556,1),0))</f>
        <v>5.28</v>
      </c>
      <c r="K1556" s="16">
        <f>$H1556*Ref!$B$2</f>
        <v>8.84</v>
      </c>
      <c r="L1556" s="17">
        <f>$I1556*Ref!$B$3</f>
        <v>8</v>
      </c>
      <c r="M1556" s="18">
        <f>$J1556*Ref!$B$4</f>
        <v>47.52</v>
      </c>
      <c r="N1556" s="18">
        <f>IF($C1556&lt;&gt;"",0,IF($D1556&lt;&gt;"",$G1556*INDEX(Υλικά!$J$3:$J$130,$F1556,1)/INDEX(Υλικά!$E$3:$E$130,$F1556,1),0))</f>
        <v>0</v>
      </c>
      <c r="O1556" s="19">
        <f t="shared" si="25"/>
        <v>64.36</v>
      </c>
      <c r="P1556" s="3"/>
    </row>
    <row r="1557" spans="1:16" x14ac:dyDescent="0.35">
      <c r="A1557" s="15">
        <v>44620</v>
      </c>
      <c r="B1557" s="7">
        <v>0.69791666666666663</v>
      </c>
      <c r="C1557" s="3"/>
      <c r="D1557" s="3" t="s">
        <v>172</v>
      </c>
      <c r="E1557" s="3" t="str">
        <f>IF(C1557&lt;&gt;"",INDEX(ΣυνδΑθρ!$I$2:$I$96,MATCH(C1557,ΣυνδΑθρ!$A$2:$A$100,0),1),IF(D1557&lt;&gt;"",INDEX(Υλικά!$D$3:$D$130,MATCH(D1557,Υλικά!$B$3:$B$130,0),1),""))</f>
        <v>gr</v>
      </c>
      <c r="F1557" s="10">
        <f>IF(C1557&lt;&gt;"",MATCH($C1557,ΣυνδΑθρ!$A$2:$A$100,0),IF(D1557&lt;&gt;"",MATCH($D1557,Υλικά!$B$3:$B$130,0),0))</f>
        <v>73</v>
      </c>
      <c r="G1557" s="3">
        <v>95</v>
      </c>
      <c r="H1557" s="16">
        <f>IF($C1557&lt;&gt;"",$G1557*INDEX(ΣυνδΑθρ!$B$2:$B$96,$F1557,1)/INDEX(ΣυνδΑθρ!$J$2:$J$96,$F1557,1),IF($D1557&lt;&gt;"",$G1557*INDEX(Υλικά!$G$3:$G$130,$F1557,1)/INDEX(Υλικά!$E$3:$E$130,$F1557,1),0))</f>
        <v>0.38</v>
      </c>
      <c r="I1557" s="17">
        <f>IF($C1557&lt;&gt;"",$G1557*INDEX(ΣυνδΑθρ!$C$2:$C$100,$F1557,1)/INDEX(ΣυνδΑθρ!$J$2:$J$96,$F1557,1),IF($D1557&lt;&gt;"",$G1557*INDEX(Υλικά!$H$3:$H$130,$F1557,1)/INDEX(Υλικά!$E$3:$E$130,$F1557,1),0))</f>
        <v>14.25</v>
      </c>
      <c r="J1557" s="18">
        <f>IF($C1557&lt;&gt;"",$G1557*INDEX(ΣυνδΑθρ!$D$2:$D$96,$F1557,1)/INDEX(ΣυνδΑθρ!$J$2:$J$96,$F1557,1),IF($D1557&lt;&gt;"",$G1557*INDEX(Υλικά!$I$3:$I$130,$F1557,1)/INDEX(Υλικά!$E$3:$E$130,$F1557,1),0))</f>
        <v>9.5000000000000001E-2</v>
      </c>
      <c r="K1557" s="16">
        <f>$H1557*Ref!$B$2</f>
        <v>1.52</v>
      </c>
      <c r="L1557" s="17">
        <f>$I1557*Ref!$B$3</f>
        <v>57</v>
      </c>
      <c r="M1557" s="18">
        <f>$J1557*Ref!$B$4</f>
        <v>0.85499999999999998</v>
      </c>
      <c r="N1557" s="18">
        <f>IF($C1557&lt;&gt;"",0,IF($D1557&lt;&gt;"",$G1557*INDEX(Υλικά!$J$3:$J$130,$F1557,1)/INDEX(Υλικά!$E$3:$E$130,$F1557,1),0))</f>
        <v>0</v>
      </c>
      <c r="O1557" s="19">
        <f t="shared" si="25"/>
        <v>59.375</v>
      </c>
      <c r="P1557" s="3"/>
    </row>
    <row r="1558" spans="1:16" x14ac:dyDescent="0.35">
      <c r="A1558" s="15">
        <v>44620</v>
      </c>
      <c r="B1558" s="7">
        <v>0.72916666666666663</v>
      </c>
      <c r="C1558" s="3"/>
      <c r="D1558" s="3"/>
      <c r="E1558" s="3" t="str">
        <f>IF(C1558&lt;&gt;"",INDEX(ΣυνδΑθρ!$I$2:$I$96,MATCH(C1558,ΣυνδΑθρ!$A$2:$A$100,0),1),IF(D1558&lt;&gt;"",INDEX(Υλικά!$D$3:$D$130,MATCH(D1558,Υλικά!$B$3:$B$130,0),1),""))</f>
        <v/>
      </c>
      <c r="F1558" s="10">
        <f>IF(C1558&lt;&gt;"",MATCH($C1558,ΣυνδΑθρ!$A$2:$A$100,0),IF(D1558&lt;&gt;"",MATCH($D1558,Υλικά!$B$3:$B$130,0),0))</f>
        <v>0</v>
      </c>
      <c r="G1558" s="3"/>
      <c r="H1558" s="16">
        <f>IF($C1558&lt;&gt;"",$G1558*INDEX(ΣυνδΑθρ!$B$2:$B$96,$F1558,1)/INDEX(ΣυνδΑθρ!$J$2:$J$96,$F1558,1),IF($D1558&lt;&gt;"",$G1558*INDEX(Υλικά!$G$3:$G$130,$F1558,1)/INDEX(Υλικά!$E$3:$E$130,$F1558,1),0))</f>
        <v>0</v>
      </c>
      <c r="I1558" s="17">
        <f>IF($C1558&lt;&gt;"",$G1558*INDEX(ΣυνδΑθρ!$C$2:$C$100,$F1558,1)/INDEX(ΣυνδΑθρ!$J$2:$J$96,$F1558,1),IF($D1558&lt;&gt;"",$G1558*INDEX(Υλικά!$H$3:$H$130,$F1558,1)/INDEX(Υλικά!$E$3:$E$130,$F1558,1),0))</f>
        <v>0</v>
      </c>
      <c r="J1558" s="18">
        <f>IF($C1558&lt;&gt;"",$G1558*INDEX(ΣυνδΑθρ!$D$2:$D$96,$F1558,1)/INDEX(ΣυνδΑθρ!$J$2:$J$96,$F1558,1),IF($D1558&lt;&gt;"",$G1558*INDEX(Υλικά!$I$3:$I$130,$F1558,1)/INDEX(Υλικά!$E$3:$E$130,$F1558,1),0))</f>
        <v>0</v>
      </c>
      <c r="K1558" s="16">
        <f>$H1558*Ref!$B$2</f>
        <v>0</v>
      </c>
      <c r="L1558" s="17">
        <f>$I1558*Ref!$B$3</f>
        <v>0</v>
      </c>
      <c r="M1558" s="18">
        <f>$J1558*Ref!$B$4</f>
        <v>0</v>
      </c>
      <c r="N1558" s="18">
        <v>200</v>
      </c>
      <c r="O1558" s="19">
        <f t="shared" si="25"/>
        <v>200</v>
      </c>
      <c r="P1558" s="3" t="s">
        <v>279</v>
      </c>
    </row>
    <row r="1559" spans="1:16" x14ac:dyDescent="0.35">
      <c r="A1559" s="15">
        <v>44621</v>
      </c>
      <c r="B1559" s="7">
        <v>0.39583333333333331</v>
      </c>
      <c r="C1559" s="3"/>
      <c r="D1559" s="3" t="s">
        <v>18</v>
      </c>
      <c r="E1559" s="3" t="str">
        <f>IF(C1559&lt;&gt;"",INDEX(ΣυνδΑθρ!$I$2:$I$96,MATCH(C1559,ΣυνδΑθρ!$A$2:$A$100,0),1),IF(D1559&lt;&gt;"",INDEX(Υλικά!$D$3:$D$130,MATCH(D1559,Υλικά!$B$3:$B$130,0),1),""))</f>
        <v>slc</v>
      </c>
      <c r="F1559" s="10">
        <f>IF(C1559&lt;&gt;"",MATCH($C1559,ΣυνδΑθρ!$A$2:$A$100,0),IF(D1559&lt;&gt;"",MATCH($D1559,Υλικά!$B$3:$B$130,0),0))</f>
        <v>9</v>
      </c>
      <c r="G1559" s="3">
        <v>3</v>
      </c>
      <c r="H1559" s="16">
        <f>IF($C1559&lt;&gt;"",$G1559*INDEX(ΣυνδΑθρ!$B$2:$B$96,$F1559,1)/INDEX(ΣυνδΑθρ!$J$2:$J$96,$F1559,1),IF($D1559&lt;&gt;"",$G1559*INDEX(Υλικά!$G$3:$G$130,$F1559,1)/INDEX(Υλικά!$E$3:$E$130,$F1559,1),0))</f>
        <v>9</v>
      </c>
      <c r="I1559" s="17">
        <f>IF($C1559&lt;&gt;"",$G1559*INDEX(ΣυνδΑθρ!$C$2:$C$100,$F1559,1)/INDEX(ΣυνδΑθρ!$J$2:$J$96,$F1559,1),IF($D1559&lt;&gt;"",$G1559*INDEX(Υλικά!$H$3:$H$130,$F1559,1)/INDEX(Υλικά!$E$3:$E$130,$F1559,1),0))</f>
        <v>35.099999999999994</v>
      </c>
      <c r="J1559" s="18">
        <f>IF($C1559&lt;&gt;"",$G1559*INDEX(ΣυνδΑθρ!$D$2:$D$96,$F1559,1)/INDEX(ΣυνδΑθρ!$J$2:$J$96,$F1559,1),IF($D1559&lt;&gt;"",$G1559*INDEX(Υλικά!$I$3:$I$130,$F1559,1)/INDEX(Υλικά!$E$3:$E$130,$F1559,1),0))</f>
        <v>3.3000000000000003</v>
      </c>
      <c r="K1559" s="16">
        <f>$H1559*Ref!$B$2</f>
        <v>36</v>
      </c>
      <c r="L1559" s="17">
        <f>$I1559*Ref!$B$3</f>
        <v>140.39999999999998</v>
      </c>
      <c r="M1559" s="18">
        <f>$J1559*Ref!$B$4</f>
        <v>29.700000000000003</v>
      </c>
      <c r="N1559" s="18">
        <f>IF($C1559&lt;&gt;"",0,IF($D1559&lt;&gt;"",$G1559*INDEX(Υλικά!$J$3:$J$130,$F1559,1)/INDEX(Υλικά!$E$3:$E$130,$F1559,1),0))</f>
        <v>0</v>
      </c>
      <c r="O1559" s="19">
        <f t="shared" si="25"/>
        <v>206.09999999999997</v>
      </c>
      <c r="P1559" s="3"/>
    </row>
    <row r="1560" spans="1:16" x14ac:dyDescent="0.35">
      <c r="A1560" s="15">
        <v>44621</v>
      </c>
      <c r="B1560" s="7">
        <v>0.39583333333333331</v>
      </c>
      <c r="C1560" s="3"/>
      <c r="D1560" s="3" t="s">
        <v>229</v>
      </c>
      <c r="E1560" s="3" t="str">
        <f>IF(C1560&lt;&gt;"",INDEX(ΣυνδΑθρ!$I$2:$I$96,MATCH(C1560,ΣυνδΑθρ!$A$2:$A$100,0),1),IF(D1560&lt;&gt;"",INDEX(Υλικά!$D$3:$D$130,MATCH(D1560,Υλικά!$B$3:$B$130,0),1),""))</f>
        <v>gr</v>
      </c>
      <c r="F1560" s="10">
        <f>IF(C1560&lt;&gt;"",MATCH($C1560,ΣυνδΑθρ!$A$2:$A$100,0),IF(D1560&lt;&gt;"",MATCH($D1560,Υλικά!$B$3:$B$130,0),0))</f>
        <v>104</v>
      </c>
      <c r="G1560" s="3">
        <v>100</v>
      </c>
      <c r="H1560" s="16">
        <f>IF($C1560&lt;&gt;"",$G1560*INDEX(ΣυνδΑθρ!$B$2:$B$96,$F1560,1)/INDEX(ΣυνδΑθρ!$J$2:$J$96,$F1560,1),IF($D1560&lt;&gt;"",$G1560*INDEX(Υλικά!$G$3:$G$130,$F1560,1)/INDEX(Υλικά!$E$3:$E$130,$F1560,1),0))</f>
        <v>21</v>
      </c>
      <c r="I1560" s="17">
        <f>IF($C1560&lt;&gt;"",$G1560*INDEX(ΣυνδΑθρ!$C$2:$C$100,$F1560,1)/INDEX(ΣυνδΑθρ!$J$2:$J$96,$F1560,1),IF($D1560&lt;&gt;"",$G1560*INDEX(Υλικά!$H$3:$H$130,$F1560,1)/INDEX(Υλικά!$E$3:$E$130,$F1560,1),0))</f>
        <v>1</v>
      </c>
      <c r="J1560" s="18">
        <f>IF($C1560&lt;&gt;"",$G1560*INDEX(ΣυνδΑθρ!$D$2:$D$96,$F1560,1)/INDEX(ΣυνδΑθρ!$J$2:$J$96,$F1560,1),IF($D1560&lt;&gt;"",$G1560*INDEX(Υλικά!$I$3:$I$130,$F1560,1)/INDEX(Υλικά!$E$3:$E$130,$F1560,1),0))</f>
        <v>2</v>
      </c>
      <c r="K1560" s="16">
        <f>$H1560*Ref!$B$2</f>
        <v>84</v>
      </c>
      <c r="L1560" s="17">
        <f>$I1560*Ref!$B$3</f>
        <v>4</v>
      </c>
      <c r="M1560" s="18">
        <f>$J1560*Ref!$B$4</f>
        <v>18</v>
      </c>
      <c r="N1560" s="18">
        <f>IF($C1560&lt;&gt;"",0,IF($D1560&lt;&gt;"",$G1560*INDEX(Υλικά!$J$3:$J$130,$F1560,1)/INDEX(Υλικά!$E$3:$E$130,$F1560,1),0))</f>
        <v>0</v>
      </c>
      <c r="O1560" s="19">
        <f t="shared" si="25"/>
        <v>106</v>
      </c>
      <c r="P1560" s="3"/>
    </row>
    <row r="1561" spans="1:16" x14ac:dyDescent="0.35">
      <c r="A1561" s="15">
        <v>44621</v>
      </c>
      <c r="B1561" s="7">
        <v>0.60416666666666663</v>
      </c>
      <c r="C1561" s="3" t="s">
        <v>242</v>
      </c>
      <c r="D1561" s="3"/>
      <c r="E1561" s="3" t="str">
        <f>IF(C1561&lt;&gt;"",INDEX(ΣυνδΑθρ!$I$2:$I$96,MATCH(C1561,ΣυνδΑθρ!$A$2:$A$100,0),1),IF(D1561&lt;&gt;"",INDEX(Υλικά!$D$3:$D$130,MATCH(D1561,Υλικά!$B$3:$B$130,0),1),""))</f>
        <v>gr</v>
      </c>
      <c r="F1561" s="10">
        <f>IF(C1561&lt;&gt;"",MATCH($C1561,ΣυνδΑθρ!$A$2:$A$100,0),IF(D1561&lt;&gt;"",MATCH($D1561,Υλικά!$B$3:$B$130,0),0))</f>
        <v>42</v>
      </c>
      <c r="G1561" s="3">
        <v>500</v>
      </c>
      <c r="H1561" s="16">
        <f>IF($C1561&lt;&gt;"",$G1561*INDEX(ΣυνδΑθρ!$B$2:$B$96,$F1561,1)/INDEX(ΣυνδΑθρ!$J$2:$J$96,$F1561,1),IF($D1561&lt;&gt;"",$G1561*INDEX(Υλικά!$G$3:$G$130,$F1561,1)/INDEX(Υλικά!$E$3:$E$130,$F1561,1),0))</f>
        <v>52.086956521739133</v>
      </c>
      <c r="I1561" s="17">
        <f>IF($C1561&lt;&gt;"",$G1561*INDEX(ΣυνδΑθρ!$C$2:$C$100,$F1561,1)/INDEX(ΣυνδΑθρ!$J$2:$J$96,$F1561,1),IF($D1561&lt;&gt;"",$G1561*INDEX(Υλικά!$H$3:$H$130,$F1561,1)/INDEX(Υλικά!$E$3:$E$130,$F1561,1),0))</f>
        <v>71.982608695652175</v>
      </c>
      <c r="J1561" s="18">
        <f>IF($C1561&lt;&gt;"",$G1561*INDEX(ΣυνδΑθρ!$D$2:$D$96,$F1561,1)/INDEX(ΣυνδΑθρ!$J$2:$J$96,$F1561,1),IF($D1561&lt;&gt;"",$G1561*INDEX(Υλικά!$I$3:$I$130,$F1561,1)/INDEX(Υλικά!$E$3:$E$130,$F1561,1),0))</f>
        <v>9.8173913043478258</v>
      </c>
      <c r="K1561" s="16">
        <f>$H1561*Ref!$B$2</f>
        <v>208.34782608695653</v>
      </c>
      <c r="L1561" s="17">
        <f>$I1561*Ref!$B$3</f>
        <v>287.9304347826087</v>
      </c>
      <c r="M1561" s="18">
        <f>$J1561*Ref!$B$4</f>
        <v>88.356521739130429</v>
      </c>
      <c r="N1561" s="18">
        <f>IF($C1561&lt;&gt;"",0,IF($D1561&lt;&gt;"",$G1561*INDEX(Υλικά!$J$3:$J$130,$F1561,1)/INDEX(Υλικά!$E$3:$E$130,$F1561,1),0))</f>
        <v>0</v>
      </c>
      <c r="O1561" s="19">
        <f t="shared" si="25"/>
        <v>584.63478260869567</v>
      </c>
      <c r="P1561" s="3"/>
    </row>
    <row r="1562" spans="1:16" x14ac:dyDescent="0.35">
      <c r="A1562" s="15">
        <v>44622</v>
      </c>
      <c r="B1562" s="7">
        <v>0.35416666666666669</v>
      </c>
      <c r="C1562" s="3" t="s">
        <v>166</v>
      </c>
      <c r="D1562" s="3"/>
      <c r="E1562" s="3" t="str">
        <f>IF(C1562&lt;&gt;"",INDEX(ΣυνδΑθρ!$I$2:$I$96,MATCH(C1562,ΣυνδΑθρ!$A$2:$A$100,0),1),IF(D1562&lt;&gt;"",INDEX(Υλικά!$D$3:$D$130,MATCH(D1562,Υλικά!$B$3:$B$130,0),1),""))</f>
        <v>gr</v>
      </c>
      <c r="F1562" s="10">
        <f>IF(C1562&lt;&gt;"",MATCH($C1562,ΣυνδΑθρ!$A$2:$A$100,0),IF(D1562&lt;&gt;"",MATCH($D1562,Υλικά!$B$3:$B$130,0),0))</f>
        <v>19</v>
      </c>
      <c r="G1562" s="3">
        <v>85</v>
      </c>
      <c r="H1562" s="16">
        <f>IF($C1562&lt;&gt;"",$G1562*INDEX(ΣυνδΑθρ!$B$2:$B$96,$F1562,1)/INDEX(ΣυνδΑθρ!$J$2:$J$96,$F1562,1),IF($D1562&lt;&gt;"",$G1562*INDEX(Υλικά!$G$3:$G$130,$F1562,1)/INDEX(Υλικά!$E$3:$E$130,$F1562,1),0))</f>
        <v>6.2110714285714286</v>
      </c>
      <c r="I1562" s="17">
        <f>IF($C1562&lt;&gt;"",$G1562*INDEX(ΣυνδΑθρ!$C$2:$C$100,$F1562,1)/INDEX(ΣυνδΑθρ!$J$2:$J$96,$F1562,1),IF($D1562&lt;&gt;"",$G1562*INDEX(Υλικά!$H$3:$H$130,$F1562,1)/INDEX(Υλικά!$E$3:$E$130,$F1562,1),0))</f>
        <v>39.524999999999991</v>
      </c>
      <c r="J1562" s="18">
        <f>IF($C1562&lt;&gt;"",$G1562*INDEX(ΣυνδΑθρ!$D$2:$D$96,$F1562,1)/INDEX(ΣυνδΑθρ!$J$2:$J$96,$F1562,1),IF($D1562&lt;&gt;"",$G1562*INDEX(Υλικά!$I$3:$I$130,$F1562,1)/INDEX(Υλικά!$E$3:$E$130,$F1562,1),0))</f>
        <v>0.71035714285714302</v>
      </c>
      <c r="K1562" s="16">
        <f>$H1562*Ref!$B$2</f>
        <v>24.844285714285714</v>
      </c>
      <c r="L1562" s="17">
        <f>$I1562*Ref!$B$3</f>
        <v>158.09999999999997</v>
      </c>
      <c r="M1562" s="18">
        <f>$J1562*Ref!$B$4</f>
        <v>6.3932142857142873</v>
      </c>
      <c r="N1562" s="18">
        <f>IF($C1562&lt;&gt;"",0,IF($D1562&lt;&gt;"",$G1562*INDEX(Υλικά!$J$3:$J$130,$F1562,1)/INDEX(Υλικά!$E$3:$E$130,$F1562,1),0))</f>
        <v>0</v>
      </c>
      <c r="O1562" s="19">
        <f t="shared" si="25"/>
        <v>189.33749999999998</v>
      </c>
      <c r="P1562" s="3"/>
    </row>
    <row r="1563" spans="1:16" x14ac:dyDescent="0.35">
      <c r="A1563" s="15">
        <v>44622</v>
      </c>
      <c r="B1563" s="7">
        <v>0.35416666666666669</v>
      </c>
      <c r="C1563" s="3"/>
      <c r="D1563" s="3" t="s">
        <v>46</v>
      </c>
      <c r="E1563" s="3" t="str">
        <f>IF(C1563&lt;&gt;"",INDEX(ΣυνδΑθρ!$I$2:$I$96,MATCH(C1563,ΣυνδΑθρ!$A$2:$A$100,0),1),IF(D1563&lt;&gt;"",INDEX(Υλικά!$D$3:$D$130,MATCH(D1563,Υλικά!$B$3:$B$130,0),1),""))</f>
        <v>gr</v>
      </c>
      <c r="F1563" s="10">
        <f>IF(C1563&lt;&gt;"",MATCH($C1563,ΣυνδΑθρ!$A$2:$A$100,0),IF(D1563&lt;&gt;"",MATCH($D1563,Υλικά!$B$3:$B$130,0),0))</f>
        <v>19</v>
      </c>
      <c r="G1563" s="3">
        <v>45</v>
      </c>
      <c r="H1563" s="16">
        <f>IF($C1563&lt;&gt;"",$G1563*INDEX(ΣυνδΑθρ!$B$2:$B$96,$F1563,1)/INDEX(ΣυνδΑθρ!$J$2:$J$96,$F1563,1),IF($D1563&lt;&gt;"",$G1563*INDEX(Υλικά!$G$3:$G$130,$F1563,1)/INDEX(Υλικά!$E$3:$E$130,$F1563,1),0))</f>
        <v>6.39</v>
      </c>
      <c r="I1563" s="17">
        <f>IF($C1563&lt;&gt;"",$G1563*INDEX(ΣυνδΑθρ!$C$2:$C$100,$F1563,1)/INDEX(ΣυνδΑθρ!$J$2:$J$96,$F1563,1),IF($D1563&lt;&gt;"",$G1563*INDEX(Υλικά!$H$3:$H$130,$F1563,1)/INDEX(Υλικά!$E$3:$E$130,$F1563,1),0))</f>
        <v>1.8449999999999998</v>
      </c>
      <c r="J1563" s="18">
        <f>IF($C1563&lt;&gt;"",$G1563*INDEX(ΣυνδΑθρ!$D$2:$D$96,$F1563,1)/INDEX(ΣυνδΑθρ!$J$2:$J$96,$F1563,1),IF($D1563&lt;&gt;"",$G1563*INDEX(Υλικά!$I$3:$I$130,$F1563,1)/INDEX(Υλικά!$E$3:$E$130,$F1563,1),0))</f>
        <v>9.5850000000000009</v>
      </c>
      <c r="K1563" s="16">
        <f>$H1563*Ref!$B$2</f>
        <v>25.56</v>
      </c>
      <c r="L1563" s="17">
        <f>$I1563*Ref!$B$3</f>
        <v>7.379999999999999</v>
      </c>
      <c r="M1563" s="18">
        <f>$J1563*Ref!$B$4</f>
        <v>86.265000000000015</v>
      </c>
      <c r="N1563" s="18">
        <f>IF($C1563&lt;&gt;"",0,IF($D1563&lt;&gt;"",$G1563*INDEX(Υλικά!$J$3:$J$130,$F1563,1)/INDEX(Υλικά!$E$3:$E$130,$F1563,1),0))</f>
        <v>0</v>
      </c>
      <c r="O1563" s="19">
        <f t="shared" si="25"/>
        <v>119.20500000000001</v>
      </c>
      <c r="P1563" s="3"/>
    </row>
    <row r="1564" spans="1:16" x14ac:dyDescent="0.35">
      <c r="A1564" s="15">
        <v>44622</v>
      </c>
      <c r="B1564" s="7">
        <v>0.5625</v>
      </c>
      <c r="C1564" s="3" t="s">
        <v>242</v>
      </c>
      <c r="D1564" s="3"/>
      <c r="E1564" s="3" t="str">
        <f>IF(C1564&lt;&gt;"",INDEX(ΣυνδΑθρ!$I$2:$I$96,MATCH(C1564,ΣυνδΑθρ!$A$2:$A$100,0),1),IF(D1564&lt;&gt;"",INDEX(Υλικά!$D$3:$D$130,MATCH(D1564,Υλικά!$B$3:$B$130,0),1),""))</f>
        <v>gr</v>
      </c>
      <c r="F1564" s="10">
        <f>IF(C1564&lt;&gt;"",MATCH($C1564,ΣυνδΑθρ!$A$2:$A$100,0),IF(D1564&lt;&gt;"",MATCH($D1564,Υλικά!$B$3:$B$130,0),0))</f>
        <v>42</v>
      </c>
      <c r="G1564" s="3">
        <v>400</v>
      </c>
      <c r="H1564" s="16">
        <f>IF($C1564&lt;&gt;"",$G1564*INDEX(ΣυνδΑθρ!$B$2:$B$96,$F1564,1)/INDEX(ΣυνδΑθρ!$J$2:$J$96,$F1564,1),IF($D1564&lt;&gt;"",$G1564*INDEX(Υλικά!$G$3:$G$130,$F1564,1)/INDEX(Υλικά!$E$3:$E$130,$F1564,1),0))</f>
        <v>41.669565217391302</v>
      </c>
      <c r="I1564" s="17">
        <f>IF($C1564&lt;&gt;"",$G1564*INDEX(ΣυνδΑθρ!$C$2:$C$100,$F1564,1)/INDEX(ΣυνδΑθρ!$J$2:$J$96,$F1564,1),IF($D1564&lt;&gt;"",$G1564*INDEX(Υλικά!$H$3:$H$130,$F1564,1)/INDEX(Υλικά!$E$3:$E$130,$F1564,1),0))</f>
        <v>57.58608695652174</v>
      </c>
      <c r="J1564" s="18">
        <f>IF($C1564&lt;&gt;"",$G1564*INDEX(ΣυνδΑθρ!$D$2:$D$96,$F1564,1)/INDEX(ΣυνδΑθρ!$J$2:$J$96,$F1564,1),IF($D1564&lt;&gt;"",$G1564*INDEX(Υλικά!$I$3:$I$130,$F1564,1)/INDEX(Υλικά!$E$3:$E$130,$F1564,1),0))</f>
        <v>7.8539130434782605</v>
      </c>
      <c r="K1564" s="16">
        <f>$H1564*Ref!$B$2</f>
        <v>166.67826086956521</v>
      </c>
      <c r="L1564" s="17">
        <f>$I1564*Ref!$B$3</f>
        <v>230.34434782608696</v>
      </c>
      <c r="M1564" s="18">
        <f>$J1564*Ref!$B$4</f>
        <v>70.685217391304349</v>
      </c>
      <c r="N1564" s="18">
        <f>IF($C1564&lt;&gt;"",0,IF($D1564&lt;&gt;"",$G1564*INDEX(Υλικά!$J$3:$J$130,$F1564,1)/INDEX(Υλικά!$E$3:$E$130,$F1564,1),0))</f>
        <v>0</v>
      </c>
      <c r="O1564" s="19">
        <f t="shared" si="25"/>
        <v>467.70782608695652</v>
      </c>
      <c r="P1564" s="3"/>
    </row>
    <row r="1565" spans="1:16" x14ac:dyDescent="0.35">
      <c r="A1565" s="15">
        <v>44622</v>
      </c>
      <c r="B1565" s="7">
        <v>0.83333333333333337</v>
      </c>
      <c r="C1565" s="3" t="s">
        <v>242</v>
      </c>
      <c r="D1565" s="3"/>
      <c r="E1565" s="3" t="str">
        <f>IF(C1565&lt;&gt;"",INDEX(ΣυνδΑθρ!$I$2:$I$96,MATCH(C1565,ΣυνδΑθρ!$A$2:$A$100,0),1),IF(D1565&lt;&gt;"",INDEX(Υλικά!$D$3:$D$130,MATCH(D1565,Υλικά!$B$3:$B$130,0),1),""))</f>
        <v>gr</v>
      </c>
      <c r="F1565" s="10">
        <f>IF(C1565&lt;&gt;"",MATCH($C1565,ΣυνδΑθρ!$A$2:$A$100,0),IF(D1565&lt;&gt;"",MATCH($D1565,Υλικά!$B$3:$B$130,0),0))</f>
        <v>42</v>
      </c>
      <c r="G1565" s="3">
        <v>150</v>
      </c>
      <c r="H1565" s="16">
        <f>IF($C1565&lt;&gt;"",$G1565*INDEX(ΣυνδΑθρ!$B$2:$B$96,$F1565,1)/INDEX(ΣυνδΑθρ!$J$2:$J$96,$F1565,1),IF($D1565&lt;&gt;"",$G1565*INDEX(Υλικά!$G$3:$G$130,$F1565,1)/INDEX(Υλικά!$E$3:$E$130,$F1565,1),0))</f>
        <v>15.626086956521739</v>
      </c>
      <c r="I1565" s="17">
        <f>IF($C1565&lt;&gt;"",$G1565*INDEX(ΣυνδΑθρ!$C$2:$C$100,$F1565,1)/INDEX(ΣυνδΑθρ!$J$2:$J$96,$F1565,1),IF($D1565&lt;&gt;"",$G1565*INDEX(Υλικά!$H$3:$H$130,$F1565,1)/INDEX(Υλικά!$E$3:$E$130,$F1565,1),0))</f>
        <v>21.594782608695652</v>
      </c>
      <c r="J1565" s="18">
        <f>IF($C1565&lt;&gt;"",$G1565*INDEX(ΣυνδΑθρ!$D$2:$D$96,$F1565,1)/INDEX(ΣυνδΑθρ!$J$2:$J$96,$F1565,1),IF($D1565&lt;&gt;"",$G1565*INDEX(Υλικά!$I$3:$I$130,$F1565,1)/INDEX(Υλικά!$E$3:$E$130,$F1565,1),0))</f>
        <v>2.9452173913043476</v>
      </c>
      <c r="K1565" s="16">
        <f>$H1565*Ref!$B$2</f>
        <v>62.504347826086956</v>
      </c>
      <c r="L1565" s="17">
        <f>$I1565*Ref!$B$3</f>
        <v>86.37913043478261</v>
      </c>
      <c r="M1565" s="18">
        <f>$J1565*Ref!$B$4</f>
        <v>26.506956521739127</v>
      </c>
      <c r="N1565" s="18">
        <f>IF($C1565&lt;&gt;"",0,IF($D1565&lt;&gt;"",$G1565*INDEX(Υλικά!$J$3:$J$130,$F1565,1)/INDEX(Υλικά!$E$3:$E$130,$F1565,1),0))</f>
        <v>0</v>
      </c>
      <c r="O1565" s="19">
        <f t="shared" si="25"/>
        <v>175.39043478260868</v>
      </c>
      <c r="P1565" s="3"/>
    </row>
    <row r="1566" spans="1:16" x14ac:dyDescent="0.35">
      <c r="A1566" s="15">
        <v>44622</v>
      </c>
      <c r="B1566" s="7">
        <v>0.89583333333333337</v>
      </c>
      <c r="C1566" s="3" t="s">
        <v>280</v>
      </c>
      <c r="D1566" s="3"/>
      <c r="E1566" s="3" t="str">
        <f>IF(C1566&lt;&gt;"",INDEX(ΣυνδΑθρ!$I$2:$I$96,MATCH(C1566,ΣυνδΑθρ!$A$2:$A$100,0),1),IF(D1566&lt;&gt;"",INDEX(Υλικά!$D$3:$D$130,MATCH(D1566,Υλικά!$B$3:$B$130,0),1),""))</f>
        <v>pc</v>
      </c>
      <c r="F1566" s="10">
        <f>IF(C1566&lt;&gt;"",MATCH($C1566,ΣυνδΑθρ!$A$2:$A$100,0),IF(D1566&lt;&gt;"",MATCH($D1566,Υλικά!$B$3:$B$130,0),0))</f>
        <v>53</v>
      </c>
      <c r="G1566" s="3">
        <v>2</v>
      </c>
      <c r="H1566" s="16">
        <f>IF($C1566&lt;&gt;"",$G1566*INDEX(ΣυνδΑθρ!$B$2:$B$96,$F1566,1)/INDEX(ΣυνδΑθρ!$J$2:$J$96,$F1566,1),IF($D1566&lt;&gt;"",$G1566*INDEX(Υλικά!$G$3:$G$130,$F1566,1)/INDEX(Υλικά!$E$3:$E$130,$F1566,1),0))</f>
        <v>15.918749999999998</v>
      </c>
      <c r="I1566" s="17">
        <f>IF($C1566&lt;&gt;"",$G1566*INDEX(ΣυνδΑθρ!$C$2:$C$100,$F1566,1)/INDEX(ΣυνδΑθρ!$J$2:$J$96,$F1566,1),IF($D1566&lt;&gt;"",$G1566*INDEX(Υλικά!$H$3:$H$130,$F1566,1)/INDEX(Υλικά!$E$3:$E$130,$F1566,1),0))</f>
        <v>30.834999999999997</v>
      </c>
      <c r="J1566" s="18">
        <f>IF($C1566&lt;&gt;"",$G1566*INDEX(ΣυνδΑθρ!$D$2:$D$96,$F1566,1)/INDEX(ΣυνδΑθρ!$J$2:$J$96,$F1566,1),IF($D1566&lt;&gt;"",$G1566*INDEX(Υλικά!$I$3:$I$130,$F1566,1)/INDEX(Υλικά!$E$3:$E$130,$F1566,1),0))</f>
        <v>13.826249999999998</v>
      </c>
      <c r="K1566" s="16">
        <f>$H1566*Ref!$B$2</f>
        <v>63.67499999999999</v>
      </c>
      <c r="L1566" s="17">
        <f>$I1566*Ref!$B$3</f>
        <v>123.33999999999999</v>
      </c>
      <c r="M1566" s="18">
        <f>$J1566*Ref!$B$4</f>
        <v>124.43624999999999</v>
      </c>
      <c r="N1566" s="18">
        <f>IF($C1566&lt;&gt;"",0,IF($D1566&lt;&gt;"",$G1566*INDEX(Υλικά!$J$3:$J$130,$F1566,1)/INDEX(Υλικά!$E$3:$E$130,$F1566,1),0))</f>
        <v>0</v>
      </c>
      <c r="O1566" s="19">
        <f t="shared" si="25"/>
        <v>311.45124999999996</v>
      </c>
      <c r="P1566" s="3"/>
    </row>
    <row r="1567" spans="1:16" x14ac:dyDescent="0.35">
      <c r="A1567" s="15">
        <v>44623</v>
      </c>
      <c r="B1567" s="7">
        <v>0.375</v>
      </c>
      <c r="C1567" s="3"/>
      <c r="D1567" s="3" t="s">
        <v>58</v>
      </c>
      <c r="E1567" s="3" t="str">
        <f>IF(C1567&lt;&gt;"",INDEX(ΣυνδΑθρ!$I$2:$I$96,MATCH(C1567,ΣυνδΑθρ!$A$2:$A$100,0),1),IF(D1567&lt;&gt;"",INDEX(Υλικά!$D$3:$D$130,MATCH(D1567,Υλικά!$B$3:$B$130,0),1),""))</f>
        <v>gr</v>
      </c>
      <c r="F1567" s="10">
        <f>IF(C1567&lt;&gt;"",MATCH($C1567,ΣυνδΑθρ!$A$2:$A$100,0),IF(D1567&lt;&gt;"",MATCH($D1567,Υλικά!$B$3:$B$130,0),0))</f>
        <v>12</v>
      </c>
      <c r="G1567" s="3">
        <v>250</v>
      </c>
      <c r="H1567" s="16">
        <f>IF($C1567&lt;&gt;"",$G1567*INDEX(ΣυνδΑθρ!$B$2:$B$96,$F1567,1)/INDEX(ΣυνδΑθρ!$J$2:$J$96,$F1567,1),IF($D1567&lt;&gt;"",$G1567*INDEX(Υλικά!$G$3:$G$130,$F1567,1)/INDEX(Υλικά!$E$3:$E$130,$F1567,1),0))</f>
        <v>8.25</v>
      </c>
      <c r="I1567" s="17">
        <f>IF($C1567&lt;&gt;"",$G1567*INDEX(ΣυνδΑθρ!$C$2:$C$100,$F1567,1)/INDEX(ΣυνδΑθρ!$J$2:$J$96,$F1567,1),IF($D1567&lt;&gt;"",$G1567*INDEX(Υλικά!$H$3:$H$130,$F1567,1)/INDEX(Υλικά!$E$3:$E$130,$F1567,1),0))</f>
        <v>11.75</v>
      </c>
      <c r="J1567" s="18">
        <f>IF($C1567&lt;&gt;"",$G1567*INDEX(ΣυνδΑθρ!$D$2:$D$96,$F1567,1)/INDEX(ΣυνδΑθρ!$J$2:$J$96,$F1567,1),IF($D1567&lt;&gt;"",$G1567*INDEX(Υλικά!$I$3:$I$130,$F1567,1)/INDEX(Υλικά!$E$3:$E$130,$F1567,1),0))</f>
        <v>3.75</v>
      </c>
      <c r="K1567" s="16">
        <f>$H1567*Ref!$B$2</f>
        <v>33</v>
      </c>
      <c r="L1567" s="17">
        <f>$I1567*Ref!$B$3</f>
        <v>47</v>
      </c>
      <c r="M1567" s="18">
        <f>$J1567*Ref!$B$4</f>
        <v>33.75</v>
      </c>
      <c r="N1567" s="18">
        <f>IF($C1567&lt;&gt;"",0,IF($D1567&lt;&gt;"",$G1567*INDEX(Υλικά!$J$3:$J$130,$F1567,1)/INDEX(Υλικά!$E$3:$E$130,$F1567,1),0))</f>
        <v>0</v>
      </c>
      <c r="O1567" s="19">
        <f t="shared" si="25"/>
        <v>113.75</v>
      </c>
      <c r="P1567" s="3"/>
    </row>
    <row r="1568" spans="1:16" x14ac:dyDescent="0.35">
      <c r="A1568" s="15">
        <v>44623</v>
      </c>
      <c r="B1568" s="7">
        <v>0.375</v>
      </c>
      <c r="C1568" s="3" t="s">
        <v>166</v>
      </c>
      <c r="D1568" s="3"/>
      <c r="E1568" s="3" t="str">
        <f>IF(C1568&lt;&gt;"",INDEX(ΣυνδΑθρ!$I$2:$I$96,MATCH(C1568,ΣυνδΑθρ!$A$2:$A$100,0),1),IF(D1568&lt;&gt;"",INDEX(Υλικά!$D$3:$D$130,MATCH(D1568,Υλικά!$B$3:$B$130,0),1),""))</f>
        <v>gr</v>
      </c>
      <c r="F1568" s="10">
        <f>IF(C1568&lt;&gt;"",MATCH($C1568,ΣυνδΑθρ!$A$2:$A$100,0),IF(D1568&lt;&gt;"",MATCH($D1568,Υλικά!$B$3:$B$130,0),0))</f>
        <v>19</v>
      </c>
      <c r="G1568" s="3">
        <v>85</v>
      </c>
      <c r="H1568" s="16">
        <f>IF($C1568&lt;&gt;"",$G1568*INDEX(ΣυνδΑθρ!$B$2:$B$96,$F1568,1)/INDEX(ΣυνδΑθρ!$J$2:$J$96,$F1568,1),IF($D1568&lt;&gt;"",$G1568*INDEX(Υλικά!$G$3:$G$130,$F1568,1)/INDEX(Υλικά!$E$3:$E$130,$F1568,1),0))</f>
        <v>6.2110714285714286</v>
      </c>
      <c r="I1568" s="17">
        <f>IF($C1568&lt;&gt;"",$G1568*INDEX(ΣυνδΑθρ!$C$2:$C$100,$F1568,1)/INDEX(ΣυνδΑθρ!$J$2:$J$96,$F1568,1),IF($D1568&lt;&gt;"",$G1568*INDEX(Υλικά!$H$3:$H$130,$F1568,1)/INDEX(Υλικά!$E$3:$E$130,$F1568,1),0))</f>
        <v>39.524999999999991</v>
      </c>
      <c r="J1568" s="18">
        <f>IF($C1568&lt;&gt;"",$G1568*INDEX(ΣυνδΑθρ!$D$2:$D$96,$F1568,1)/INDEX(ΣυνδΑθρ!$J$2:$J$96,$F1568,1),IF($D1568&lt;&gt;"",$G1568*INDEX(Υλικά!$I$3:$I$130,$F1568,1)/INDEX(Υλικά!$E$3:$E$130,$F1568,1),0))</f>
        <v>0.71035714285714302</v>
      </c>
      <c r="K1568" s="16">
        <f>$H1568*Ref!$B$2</f>
        <v>24.844285714285714</v>
      </c>
      <c r="L1568" s="17">
        <f>$I1568*Ref!$B$3</f>
        <v>158.09999999999997</v>
      </c>
      <c r="M1568" s="18">
        <f>$J1568*Ref!$B$4</f>
        <v>6.3932142857142873</v>
      </c>
      <c r="N1568" s="18">
        <f>IF($C1568&lt;&gt;"",0,IF($D1568&lt;&gt;"",$G1568*INDEX(Υλικά!$J$3:$J$130,$F1568,1)/INDEX(Υλικά!$E$3:$E$130,$F1568,1),0))</f>
        <v>0</v>
      </c>
      <c r="O1568" s="19">
        <f t="shared" si="25"/>
        <v>189.33749999999998</v>
      </c>
      <c r="P1568" s="3"/>
    </row>
    <row r="1569" spans="1:16" x14ac:dyDescent="0.35">
      <c r="A1569" s="15">
        <v>44623</v>
      </c>
      <c r="B1569" s="7">
        <v>0.375</v>
      </c>
      <c r="C1569" s="3"/>
      <c r="D1569" s="3" t="s">
        <v>229</v>
      </c>
      <c r="E1569" s="3" t="str">
        <f>IF(C1569&lt;&gt;"",INDEX(ΣυνδΑθρ!$I$2:$I$96,MATCH(C1569,ΣυνδΑθρ!$A$2:$A$100,0),1),IF(D1569&lt;&gt;"",INDEX(Υλικά!$D$3:$D$130,MATCH(D1569,Υλικά!$B$3:$B$130,0),1),""))</f>
        <v>gr</v>
      </c>
      <c r="F1569" s="10">
        <f>IF(C1569&lt;&gt;"",MATCH($C1569,ΣυνδΑθρ!$A$2:$A$100,0),IF(D1569&lt;&gt;"",MATCH($D1569,Υλικά!$B$3:$B$130,0),0))</f>
        <v>104</v>
      </c>
      <c r="G1569" s="3">
        <v>85</v>
      </c>
      <c r="H1569" s="16">
        <f>IF($C1569&lt;&gt;"",$G1569*INDEX(ΣυνδΑθρ!$B$2:$B$96,$F1569,1)/INDEX(ΣυνδΑθρ!$J$2:$J$96,$F1569,1),IF($D1569&lt;&gt;"",$G1569*INDEX(Υλικά!$G$3:$G$130,$F1569,1)/INDEX(Υλικά!$E$3:$E$130,$F1569,1),0))</f>
        <v>17.850000000000001</v>
      </c>
      <c r="I1569" s="17">
        <f>IF($C1569&lt;&gt;"",$G1569*INDEX(ΣυνδΑθρ!$C$2:$C$100,$F1569,1)/INDEX(ΣυνδΑθρ!$J$2:$J$96,$F1569,1),IF($D1569&lt;&gt;"",$G1569*INDEX(Υλικά!$H$3:$H$130,$F1569,1)/INDEX(Υλικά!$E$3:$E$130,$F1569,1),0))</f>
        <v>0.85</v>
      </c>
      <c r="J1569" s="18">
        <f>IF($C1569&lt;&gt;"",$G1569*INDEX(ΣυνδΑθρ!$D$2:$D$96,$F1569,1)/INDEX(ΣυνδΑθρ!$J$2:$J$96,$F1569,1),IF($D1569&lt;&gt;"",$G1569*INDEX(Υλικά!$I$3:$I$130,$F1569,1)/INDEX(Υλικά!$E$3:$E$130,$F1569,1),0))</f>
        <v>1.7</v>
      </c>
      <c r="K1569" s="16">
        <f>$H1569*Ref!$B$2</f>
        <v>71.400000000000006</v>
      </c>
      <c r="L1569" s="17">
        <f>$I1569*Ref!$B$3</f>
        <v>3.4</v>
      </c>
      <c r="M1569" s="18">
        <f>$J1569*Ref!$B$4</f>
        <v>15.299999999999999</v>
      </c>
      <c r="N1569" s="18">
        <f>IF($C1569&lt;&gt;"",0,IF($D1569&lt;&gt;"",$G1569*INDEX(Υλικά!$J$3:$J$130,$F1569,1)/INDEX(Υλικά!$E$3:$E$130,$F1569,1),0))</f>
        <v>0</v>
      </c>
      <c r="O1569" s="19">
        <f t="shared" si="25"/>
        <v>90.100000000000009</v>
      </c>
      <c r="P1569" s="3"/>
    </row>
    <row r="1570" spans="1:16" x14ac:dyDescent="0.35">
      <c r="A1570" s="15">
        <v>44623</v>
      </c>
      <c r="B1570" s="7">
        <v>0.5</v>
      </c>
      <c r="C1570" s="3" t="s">
        <v>280</v>
      </c>
      <c r="D1570" s="3"/>
      <c r="E1570" s="3" t="str">
        <f>IF(C1570&lt;&gt;"",INDEX(ΣυνδΑθρ!$I$2:$I$96,MATCH(C1570,ΣυνδΑθρ!$A$2:$A$100,0),1),IF(D1570&lt;&gt;"",INDEX(Υλικά!$D$3:$D$130,MATCH(D1570,Υλικά!$B$3:$B$130,0),1),""))</f>
        <v>pc</v>
      </c>
      <c r="F1570" s="10">
        <f>IF(C1570&lt;&gt;"",MATCH($C1570,ΣυνδΑθρ!$A$2:$A$100,0),IF(D1570&lt;&gt;"",MATCH($D1570,Υλικά!$B$3:$B$130,0),0))</f>
        <v>53</v>
      </c>
      <c r="G1570" s="3">
        <v>1</v>
      </c>
      <c r="H1570" s="16">
        <f>IF($C1570&lt;&gt;"",$G1570*INDEX(ΣυνδΑθρ!$B$2:$B$96,$F1570,1)/INDEX(ΣυνδΑθρ!$J$2:$J$96,$F1570,1),IF($D1570&lt;&gt;"",$G1570*INDEX(Υλικά!$G$3:$G$130,$F1570,1)/INDEX(Υλικά!$E$3:$E$130,$F1570,1),0))</f>
        <v>7.9593749999999988</v>
      </c>
      <c r="I1570" s="17">
        <f>IF($C1570&lt;&gt;"",$G1570*INDEX(ΣυνδΑθρ!$C$2:$C$100,$F1570,1)/INDEX(ΣυνδΑθρ!$J$2:$J$96,$F1570,1),IF($D1570&lt;&gt;"",$G1570*INDEX(Υλικά!$H$3:$H$130,$F1570,1)/INDEX(Υλικά!$E$3:$E$130,$F1570,1),0))</f>
        <v>15.417499999999999</v>
      </c>
      <c r="J1570" s="18">
        <f>IF($C1570&lt;&gt;"",$G1570*INDEX(ΣυνδΑθρ!$D$2:$D$96,$F1570,1)/INDEX(ΣυνδΑθρ!$J$2:$J$96,$F1570,1),IF($D1570&lt;&gt;"",$G1570*INDEX(Υλικά!$I$3:$I$130,$F1570,1)/INDEX(Υλικά!$E$3:$E$130,$F1570,1),0))</f>
        <v>6.9131249999999991</v>
      </c>
      <c r="K1570" s="16">
        <f>$H1570*Ref!$B$2</f>
        <v>31.837499999999995</v>
      </c>
      <c r="L1570" s="17">
        <f>$I1570*Ref!$B$3</f>
        <v>61.669999999999995</v>
      </c>
      <c r="M1570" s="18">
        <f>$J1570*Ref!$B$4</f>
        <v>62.218124999999993</v>
      </c>
      <c r="N1570" s="18">
        <f>IF($C1570&lt;&gt;"",0,IF($D1570&lt;&gt;"",$G1570*INDEX(Υλικά!$J$3:$J$130,$F1570,1)/INDEX(Υλικά!$E$3:$E$130,$F1570,1),0))</f>
        <v>0</v>
      </c>
      <c r="O1570" s="19">
        <f t="shared" si="25"/>
        <v>155.72562499999998</v>
      </c>
      <c r="P1570" s="3"/>
    </row>
    <row r="1571" spans="1:16" x14ac:dyDescent="0.35">
      <c r="A1571" s="15">
        <v>44623</v>
      </c>
      <c r="B1571" s="7">
        <v>0.58333333333333337</v>
      </c>
      <c r="C1571" s="3"/>
      <c r="D1571" s="3" t="s">
        <v>229</v>
      </c>
      <c r="E1571" s="3" t="str">
        <f>IF(C1571&lt;&gt;"",INDEX(ΣυνδΑθρ!$I$2:$I$96,MATCH(C1571,ΣυνδΑθρ!$A$2:$A$100,0),1),IF(D1571&lt;&gt;"",INDEX(Υλικά!$D$3:$D$130,MATCH(D1571,Υλικά!$B$3:$B$130,0),1),""))</f>
        <v>gr</v>
      </c>
      <c r="F1571" s="10">
        <f>IF(C1571&lt;&gt;"",MATCH($C1571,ΣυνδΑθρ!$A$2:$A$100,0),IF(D1571&lt;&gt;"",MATCH($D1571,Υλικά!$B$3:$B$130,0),0))</f>
        <v>104</v>
      </c>
      <c r="G1571" s="3">
        <v>85</v>
      </c>
      <c r="H1571" s="16">
        <f>IF($C1571&lt;&gt;"",$G1571*INDEX(ΣυνδΑθρ!$B$2:$B$96,$F1571,1)/INDEX(ΣυνδΑθρ!$J$2:$J$96,$F1571,1),IF($D1571&lt;&gt;"",$G1571*INDEX(Υλικά!$G$3:$G$130,$F1571,1)/INDEX(Υλικά!$E$3:$E$130,$F1571,1),0))</f>
        <v>17.850000000000001</v>
      </c>
      <c r="I1571" s="17">
        <f>IF($C1571&lt;&gt;"",$G1571*INDEX(ΣυνδΑθρ!$C$2:$C$100,$F1571,1)/INDEX(ΣυνδΑθρ!$J$2:$J$96,$F1571,1),IF($D1571&lt;&gt;"",$G1571*INDEX(Υλικά!$H$3:$H$130,$F1571,1)/INDEX(Υλικά!$E$3:$E$130,$F1571,1),0))</f>
        <v>0.85</v>
      </c>
      <c r="J1571" s="18">
        <f>IF($C1571&lt;&gt;"",$G1571*INDEX(ΣυνδΑθρ!$D$2:$D$96,$F1571,1)/INDEX(ΣυνδΑθρ!$J$2:$J$96,$F1571,1),IF($D1571&lt;&gt;"",$G1571*INDEX(Υλικά!$I$3:$I$130,$F1571,1)/INDEX(Υλικά!$E$3:$E$130,$F1571,1),0))</f>
        <v>1.7</v>
      </c>
      <c r="K1571" s="16">
        <f>$H1571*Ref!$B$2</f>
        <v>71.400000000000006</v>
      </c>
      <c r="L1571" s="17">
        <f>$I1571*Ref!$B$3</f>
        <v>3.4</v>
      </c>
      <c r="M1571" s="18">
        <f>$J1571*Ref!$B$4</f>
        <v>15.299999999999999</v>
      </c>
      <c r="N1571" s="18">
        <f>IF($C1571&lt;&gt;"",0,IF($D1571&lt;&gt;"",$G1571*INDEX(Υλικά!$J$3:$J$130,$F1571,1)/INDEX(Υλικά!$E$3:$E$130,$F1571,1),0))</f>
        <v>0</v>
      </c>
      <c r="O1571" s="19">
        <f t="shared" si="25"/>
        <v>90.100000000000009</v>
      </c>
      <c r="P1571" s="3"/>
    </row>
    <row r="1572" spans="1:16" x14ac:dyDescent="0.35">
      <c r="A1572" s="15">
        <v>44623</v>
      </c>
      <c r="B1572" s="7">
        <v>0.58333333333333337</v>
      </c>
      <c r="C1572" s="3" t="s">
        <v>280</v>
      </c>
      <c r="D1572" s="3"/>
      <c r="E1572" s="3" t="str">
        <f>IF(C1572&lt;&gt;"",INDEX(ΣυνδΑθρ!$I$2:$I$96,MATCH(C1572,ΣυνδΑθρ!$A$2:$A$100,0),1),IF(D1572&lt;&gt;"",INDEX(Υλικά!$D$3:$D$130,MATCH(D1572,Υλικά!$B$3:$B$130,0),1),""))</f>
        <v>pc</v>
      </c>
      <c r="F1572" s="10">
        <f>IF(C1572&lt;&gt;"",MATCH($C1572,ΣυνδΑθρ!$A$2:$A$100,0),IF(D1572&lt;&gt;"",MATCH($D1572,Υλικά!$B$3:$B$130,0),0))</f>
        <v>53</v>
      </c>
      <c r="G1572" s="3">
        <v>2</v>
      </c>
      <c r="H1572" s="16">
        <f>IF($C1572&lt;&gt;"",$G1572*INDEX(ΣυνδΑθρ!$B$2:$B$96,$F1572,1)/INDEX(ΣυνδΑθρ!$J$2:$J$96,$F1572,1),IF($D1572&lt;&gt;"",$G1572*INDEX(Υλικά!$G$3:$G$130,$F1572,1)/INDEX(Υλικά!$E$3:$E$130,$F1572,1),0))</f>
        <v>15.918749999999998</v>
      </c>
      <c r="I1572" s="17">
        <f>IF($C1572&lt;&gt;"",$G1572*INDEX(ΣυνδΑθρ!$C$2:$C$100,$F1572,1)/INDEX(ΣυνδΑθρ!$J$2:$J$96,$F1572,1),IF($D1572&lt;&gt;"",$G1572*INDEX(Υλικά!$H$3:$H$130,$F1572,1)/INDEX(Υλικά!$E$3:$E$130,$F1572,1),0))</f>
        <v>30.834999999999997</v>
      </c>
      <c r="J1572" s="18">
        <f>IF($C1572&lt;&gt;"",$G1572*INDEX(ΣυνδΑθρ!$D$2:$D$96,$F1572,1)/INDEX(ΣυνδΑθρ!$J$2:$J$96,$F1572,1),IF($D1572&lt;&gt;"",$G1572*INDEX(Υλικά!$I$3:$I$130,$F1572,1)/INDEX(Υλικά!$E$3:$E$130,$F1572,1),0))</f>
        <v>13.826249999999998</v>
      </c>
      <c r="K1572" s="16">
        <f>$H1572*Ref!$B$2</f>
        <v>63.67499999999999</v>
      </c>
      <c r="L1572" s="17">
        <f>$I1572*Ref!$B$3</f>
        <v>123.33999999999999</v>
      </c>
      <c r="M1572" s="18">
        <f>$J1572*Ref!$B$4</f>
        <v>124.43624999999999</v>
      </c>
      <c r="N1572" s="18">
        <f>IF($C1572&lt;&gt;"",0,IF($D1572&lt;&gt;"",$G1572*INDEX(Υλικά!$J$3:$J$130,$F1572,1)/INDEX(Υλικά!$E$3:$E$130,$F1572,1),0))</f>
        <v>0</v>
      </c>
      <c r="O1572" s="19">
        <f t="shared" si="25"/>
        <v>311.45124999999996</v>
      </c>
      <c r="P1572" s="3"/>
    </row>
    <row r="1573" spans="1:16" x14ac:dyDescent="0.35">
      <c r="A1573" s="15">
        <v>44623</v>
      </c>
      <c r="B1573" s="7">
        <v>0.79166666666666663</v>
      </c>
      <c r="C1573" s="3" t="s">
        <v>280</v>
      </c>
      <c r="D1573" s="3"/>
      <c r="E1573" s="3" t="str">
        <f>IF(C1573&lt;&gt;"",INDEX(ΣυνδΑθρ!$I$2:$I$96,MATCH(C1573,ΣυνδΑθρ!$A$2:$A$100,0),1),IF(D1573&lt;&gt;"",INDEX(Υλικά!$D$3:$D$130,MATCH(D1573,Υλικά!$B$3:$B$130,0),1),""))</f>
        <v>pc</v>
      </c>
      <c r="F1573" s="10">
        <f>IF(C1573&lt;&gt;"",MATCH($C1573,ΣυνδΑθρ!$A$2:$A$100,0),IF(D1573&lt;&gt;"",MATCH($D1573,Υλικά!$B$3:$B$130,0),0))</f>
        <v>53</v>
      </c>
      <c r="G1573" s="3">
        <v>2</v>
      </c>
      <c r="H1573" s="16">
        <f>IF($C1573&lt;&gt;"",$G1573*INDEX(ΣυνδΑθρ!$B$2:$B$96,$F1573,1)/INDEX(ΣυνδΑθρ!$J$2:$J$96,$F1573,1),IF($D1573&lt;&gt;"",$G1573*INDEX(Υλικά!$G$3:$G$130,$F1573,1)/INDEX(Υλικά!$E$3:$E$130,$F1573,1),0))</f>
        <v>15.918749999999998</v>
      </c>
      <c r="I1573" s="17">
        <f>IF($C1573&lt;&gt;"",$G1573*INDEX(ΣυνδΑθρ!$C$2:$C$100,$F1573,1)/INDEX(ΣυνδΑθρ!$J$2:$J$96,$F1573,1),IF($D1573&lt;&gt;"",$G1573*INDEX(Υλικά!$H$3:$H$130,$F1573,1)/INDEX(Υλικά!$E$3:$E$130,$F1573,1),0))</f>
        <v>30.834999999999997</v>
      </c>
      <c r="J1573" s="18">
        <f>IF($C1573&lt;&gt;"",$G1573*INDEX(ΣυνδΑθρ!$D$2:$D$96,$F1573,1)/INDEX(ΣυνδΑθρ!$J$2:$J$96,$F1573,1),IF($D1573&lt;&gt;"",$G1573*INDEX(Υλικά!$I$3:$I$130,$F1573,1)/INDEX(Υλικά!$E$3:$E$130,$F1573,1),0))</f>
        <v>13.826249999999998</v>
      </c>
      <c r="K1573" s="16">
        <f>$H1573*Ref!$B$2</f>
        <v>63.67499999999999</v>
      </c>
      <c r="L1573" s="17">
        <f>$I1573*Ref!$B$3</f>
        <v>123.33999999999999</v>
      </c>
      <c r="M1573" s="18">
        <f>$J1573*Ref!$B$4</f>
        <v>124.43624999999999</v>
      </c>
      <c r="N1573" s="18">
        <f>IF($C1573&lt;&gt;"",0,IF($D1573&lt;&gt;"",$G1573*INDEX(Υλικά!$J$3:$J$130,$F1573,1)/INDEX(Υλικά!$E$3:$E$130,$F1573,1),0))</f>
        <v>0</v>
      </c>
      <c r="O1573" s="19">
        <f t="shared" si="25"/>
        <v>311.45124999999996</v>
      </c>
      <c r="P1573" s="3"/>
    </row>
    <row r="1574" spans="1:16" x14ac:dyDescent="0.35">
      <c r="A1574" s="15">
        <v>44623</v>
      </c>
      <c r="B1574" s="7">
        <v>0.875</v>
      </c>
      <c r="C1574" s="3" t="s">
        <v>166</v>
      </c>
      <c r="D1574" s="3"/>
      <c r="E1574" s="3" t="str">
        <f>IF(C1574&lt;&gt;"",INDEX(ΣυνδΑθρ!$I$2:$I$96,MATCH(C1574,ΣυνδΑθρ!$A$2:$A$100,0),1),IF(D1574&lt;&gt;"",INDEX(Υλικά!$D$3:$D$130,MATCH(D1574,Υλικά!$B$3:$B$130,0),1),""))</f>
        <v>gr</v>
      </c>
      <c r="F1574" s="10">
        <f>IF(C1574&lt;&gt;"",MATCH($C1574,ΣυνδΑθρ!$A$2:$A$100,0),IF(D1574&lt;&gt;"",MATCH($D1574,Υλικά!$B$3:$B$130,0),0))</f>
        <v>19</v>
      </c>
      <c r="G1574" s="3">
        <v>50</v>
      </c>
      <c r="H1574" s="16">
        <f>IF($C1574&lt;&gt;"",$G1574*INDEX(ΣυνδΑθρ!$B$2:$B$96,$F1574,1)/INDEX(ΣυνδΑθρ!$J$2:$J$96,$F1574,1),IF($D1574&lt;&gt;"",$G1574*INDEX(Υλικά!$G$3:$G$130,$F1574,1)/INDEX(Υλικά!$E$3:$E$130,$F1574,1),0))</f>
        <v>3.6535714285714285</v>
      </c>
      <c r="I1574" s="17">
        <f>IF($C1574&lt;&gt;"",$G1574*INDEX(ΣυνδΑθρ!$C$2:$C$100,$F1574,1)/INDEX(ΣυνδΑθρ!$J$2:$J$96,$F1574,1),IF($D1574&lt;&gt;"",$G1574*INDEX(Υλικά!$H$3:$H$130,$F1574,1)/INDEX(Υλικά!$E$3:$E$130,$F1574,1),0))</f>
        <v>23.249999999999996</v>
      </c>
      <c r="J1574" s="18">
        <f>IF($C1574&lt;&gt;"",$G1574*INDEX(ΣυνδΑθρ!$D$2:$D$96,$F1574,1)/INDEX(ΣυνδΑθρ!$J$2:$J$96,$F1574,1),IF($D1574&lt;&gt;"",$G1574*INDEX(Υλικά!$I$3:$I$130,$F1574,1)/INDEX(Υλικά!$E$3:$E$130,$F1574,1),0))</f>
        <v>0.41785714285714293</v>
      </c>
      <c r="K1574" s="16">
        <f>$H1574*Ref!$B$2</f>
        <v>14.614285714285714</v>
      </c>
      <c r="L1574" s="17">
        <f>$I1574*Ref!$B$3</f>
        <v>92.999999999999986</v>
      </c>
      <c r="M1574" s="18">
        <f>$J1574*Ref!$B$4</f>
        <v>3.7607142857142861</v>
      </c>
      <c r="N1574" s="18">
        <f>IF($C1574&lt;&gt;"",0,IF($D1574&lt;&gt;"",$G1574*INDEX(Υλικά!$J$3:$J$130,$F1574,1)/INDEX(Υλικά!$E$3:$E$130,$F1574,1),0))</f>
        <v>0</v>
      </c>
      <c r="O1574" s="19">
        <f t="shared" si="25"/>
        <v>111.37499999999999</v>
      </c>
      <c r="P1574" s="3"/>
    </row>
    <row r="1575" spans="1:16" x14ac:dyDescent="0.35">
      <c r="A1575" s="15">
        <v>44623</v>
      </c>
      <c r="B1575" s="7">
        <v>0.91666666666666663</v>
      </c>
      <c r="C1575" s="3"/>
      <c r="D1575" s="3" t="s">
        <v>233</v>
      </c>
      <c r="E1575" s="3" t="str">
        <f>IF(C1575&lt;&gt;"",INDEX(ΣυνδΑθρ!$I$2:$I$96,MATCH(C1575,ΣυνδΑθρ!$A$2:$A$100,0),1),IF(D1575&lt;&gt;"",INDEX(Υλικά!$D$3:$D$130,MATCH(D1575,Υλικά!$B$3:$B$130,0),1),""))</f>
        <v>gr</v>
      </c>
      <c r="F1575" s="10">
        <f>IF(C1575&lt;&gt;"",MATCH($C1575,ΣυνδΑθρ!$A$2:$A$100,0),IF(D1575&lt;&gt;"",MATCH($D1575,Υλικά!$B$3:$B$130,0),0))</f>
        <v>107</v>
      </c>
      <c r="G1575" s="3">
        <v>10</v>
      </c>
      <c r="H1575" s="16">
        <f>IF($C1575&lt;&gt;"",$G1575*INDEX(ΣυνδΑθρ!$B$2:$B$96,$F1575,1)/INDEX(ΣυνδΑθρ!$J$2:$J$96,$F1575,1),IF($D1575&lt;&gt;"",$G1575*INDEX(Υλικά!$G$3:$G$130,$F1575,1)/INDEX(Υλικά!$E$3:$E$130,$F1575,1),0))</f>
        <v>2.21</v>
      </c>
      <c r="I1575" s="17">
        <f>IF($C1575&lt;&gt;"",$G1575*INDEX(ΣυνδΑθρ!$C$2:$C$100,$F1575,1)/INDEX(ΣυνδΑθρ!$J$2:$J$96,$F1575,1),IF($D1575&lt;&gt;"",$G1575*INDEX(Υλικά!$H$3:$H$130,$F1575,1)/INDEX(Υλικά!$E$3:$E$130,$F1575,1),0))</f>
        <v>2</v>
      </c>
      <c r="J1575" s="18">
        <f>IF($C1575&lt;&gt;"",$G1575*INDEX(ΣυνδΑθρ!$D$2:$D$96,$F1575,1)/INDEX(ΣυνδΑθρ!$J$2:$J$96,$F1575,1),IF($D1575&lt;&gt;"",$G1575*INDEX(Υλικά!$I$3:$I$130,$F1575,1)/INDEX(Υλικά!$E$3:$E$130,$F1575,1),0))</f>
        <v>5.28</v>
      </c>
      <c r="K1575" s="16">
        <f>$H1575*Ref!$B$2</f>
        <v>8.84</v>
      </c>
      <c r="L1575" s="17">
        <f>$I1575*Ref!$B$3</f>
        <v>8</v>
      </c>
      <c r="M1575" s="18">
        <f>$J1575*Ref!$B$4</f>
        <v>47.52</v>
      </c>
      <c r="N1575" s="18">
        <f>IF($C1575&lt;&gt;"",0,IF($D1575&lt;&gt;"",$G1575*INDEX(Υλικά!$J$3:$J$130,$F1575,1)/INDEX(Υλικά!$E$3:$E$130,$F1575,1),0))</f>
        <v>0</v>
      </c>
      <c r="O1575" s="19">
        <f t="shared" si="25"/>
        <v>64.36</v>
      </c>
      <c r="P1575" s="3"/>
    </row>
    <row r="1576" spans="1:16" x14ac:dyDescent="0.35">
      <c r="A1576" s="15">
        <v>44623</v>
      </c>
      <c r="B1576" s="7">
        <v>0.97916666666666663</v>
      </c>
      <c r="C1576" s="3"/>
      <c r="D1576" s="3" t="s">
        <v>172</v>
      </c>
      <c r="E1576" s="3" t="str">
        <f>IF(C1576&lt;&gt;"",INDEX(ΣυνδΑθρ!$I$2:$I$96,MATCH(C1576,ΣυνδΑθρ!$A$2:$A$100,0),1),IF(D1576&lt;&gt;"",INDEX(Υλικά!$D$3:$D$130,MATCH(D1576,Υλικά!$B$3:$B$130,0),1),""))</f>
        <v>gr</v>
      </c>
      <c r="F1576" s="10">
        <f>IF(C1576&lt;&gt;"",MATCH($C1576,ΣυνδΑθρ!$A$2:$A$100,0),IF(D1576&lt;&gt;"",MATCH($D1576,Υλικά!$B$3:$B$130,0),0))</f>
        <v>73</v>
      </c>
      <c r="G1576" s="3">
        <v>90</v>
      </c>
      <c r="H1576" s="16">
        <f>IF($C1576&lt;&gt;"",$G1576*INDEX(ΣυνδΑθρ!$B$2:$B$96,$F1576,1)/INDEX(ΣυνδΑθρ!$J$2:$J$96,$F1576,1),IF($D1576&lt;&gt;"",$G1576*INDEX(Υλικά!$G$3:$G$130,$F1576,1)/INDEX(Υλικά!$E$3:$E$130,$F1576,1),0))</f>
        <v>0.36</v>
      </c>
      <c r="I1576" s="17">
        <f>IF($C1576&lt;&gt;"",$G1576*INDEX(ΣυνδΑθρ!$C$2:$C$100,$F1576,1)/INDEX(ΣυνδΑθρ!$J$2:$J$96,$F1576,1),IF($D1576&lt;&gt;"",$G1576*INDEX(Υλικά!$H$3:$H$130,$F1576,1)/INDEX(Υλικά!$E$3:$E$130,$F1576,1),0))</f>
        <v>13.5</v>
      </c>
      <c r="J1576" s="18">
        <f>IF($C1576&lt;&gt;"",$G1576*INDEX(ΣυνδΑθρ!$D$2:$D$96,$F1576,1)/INDEX(ΣυνδΑθρ!$J$2:$J$96,$F1576,1),IF($D1576&lt;&gt;"",$G1576*INDEX(Υλικά!$I$3:$I$130,$F1576,1)/INDEX(Υλικά!$E$3:$E$130,$F1576,1),0))</f>
        <v>0.09</v>
      </c>
      <c r="K1576" s="16">
        <f>$H1576*Ref!$B$2</f>
        <v>1.44</v>
      </c>
      <c r="L1576" s="17">
        <f>$I1576*Ref!$B$3</f>
        <v>54</v>
      </c>
      <c r="M1576" s="18">
        <f>$J1576*Ref!$B$4</f>
        <v>0.80999999999999994</v>
      </c>
      <c r="N1576" s="18">
        <f>IF($C1576&lt;&gt;"",0,IF($D1576&lt;&gt;"",$G1576*INDEX(Υλικά!$J$3:$J$130,$F1576,1)/INDEX(Υλικά!$E$3:$E$130,$F1576,1),0))</f>
        <v>0</v>
      </c>
      <c r="O1576" s="19">
        <f t="shared" si="25"/>
        <v>56.25</v>
      </c>
      <c r="P1576" s="3"/>
    </row>
    <row r="1577" spans="1:16" x14ac:dyDescent="0.35">
      <c r="A1577" s="15">
        <v>44624</v>
      </c>
      <c r="B1577" s="7">
        <v>0.35416666666666669</v>
      </c>
      <c r="C1577" s="3"/>
      <c r="D1577" s="3" t="s">
        <v>58</v>
      </c>
      <c r="E1577" s="3" t="str">
        <f>IF(C1577&lt;&gt;"",INDEX(ΣυνδΑθρ!$I$2:$I$96,MATCH(C1577,ΣυνδΑθρ!$A$2:$A$100,0),1),IF(D1577&lt;&gt;"",INDEX(Υλικά!$D$3:$D$130,MATCH(D1577,Υλικά!$B$3:$B$130,0),1),""))</f>
        <v>gr</v>
      </c>
      <c r="F1577" s="10">
        <f>IF(C1577&lt;&gt;"",MATCH($C1577,ΣυνδΑθρ!$A$2:$A$100,0),IF(D1577&lt;&gt;"",MATCH($D1577,Υλικά!$B$3:$B$130,0),0))</f>
        <v>12</v>
      </c>
      <c r="G1577" s="3">
        <v>280</v>
      </c>
      <c r="H1577" s="16">
        <f>IF($C1577&lt;&gt;"",$G1577*INDEX(ΣυνδΑθρ!$B$2:$B$96,$F1577,1)/INDEX(ΣυνδΑθρ!$J$2:$J$96,$F1577,1),IF($D1577&lt;&gt;"",$G1577*INDEX(Υλικά!$G$3:$G$130,$F1577,1)/INDEX(Υλικά!$E$3:$E$130,$F1577,1),0))</f>
        <v>9.24</v>
      </c>
      <c r="I1577" s="17">
        <f>IF($C1577&lt;&gt;"",$G1577*INDEX(ΣυνδΑθρ!$C$2:$C$100,$F1577,1)/INDEX(ΣυνδΑθρ!$J$2:$J$96,$F1577,1),IF($D1577&lt;&gt;"",$G1577*INDEX(Υλικά!$H$3:$H$130,$F1577,1)/INDEX(Υλικά!$E$3:$E$130,$F1577,1),0))</f>
        <v>13.16</v>
      </c>
      <c r="J1577" s="18">
        <f>IF($C1577&lt;&gt;"",$G1577*INDEX(ΣυνδΑθρ!$D$2:$D$96,$F1577,1)/INDEX(ΣυνδΑθρ!$J$2:$J$96,$F1577,1),IF($D1577&lt;&gt;"",$G1577*INDEX(Υλικά!$I$3:$I$130,$F1577,1)/INDEX(Υλικά!$E$3:$E$130,$F1577,1),0))</f>
        <v>4.2</v>
      </c>
      <c r="K1577" s="16">
        <f>$H1577*Ref!$B$2</f>
        <v>36.96</v>
      </c>
      <c r="L1577" s="17">
        <f>$I1577*Ref!$B$3</f>
        <v>52.64</v>
      </c>
      <c r="M1577" s="18">
        <f>$J1577*Ref!$B$4</f>
        <v>37.800000000000004</v>
      </c>
      <c r="N1577" s="18">
        <f>IF($C1577&lt;&gt;"",0,IF($D1577&lt;&gt;"",$G1577*INDEX(Υλικά!$J$3:$J$130,$F1577,1)/INDEX(Υλικά!$E$3:$E$130,$F1577,1),0))</f>
        <v>0</v>
      </c>
      <c r="O1577" s="19">
        <f t="shared" si="25"/>
        <v>127.4</v>
      </c>
      <c r="P1577" s="3"/>
    </row>
    <row r="1578" spans="1:16" x14ac:dyDescent="0.35">
      <c r="A1578" s="15">
        <v>44624</v>
      </c>
      <c r="B1578" s="7">
        <v>0.35416666666666669</v>
      </c>
      <c r="C1578" s="3" t="s">
        <v>166</v>
      </c>
      <c r="D1578" s="3"/>
      <c r="E1578" s="3" t="str">
        <f>IF(C1578&lt;&gt;"",INDEX(ΣυνδΑθρ!$I$2:$I$96,MATCH(C1578,ΣυνδΑθρ!$A$2:$A$100,0),1),IF(D1578&lt;&gt;"",INDEX(Υλικά!$D$3:$D$130,MATCH(D1578,Υλικά!$B$3:$B$130,0),1),""))</f>
        <v>gr</v>
      </c>
      <c r="F1578" s="10">
        <f>IF(C1578&lt;&gt;"",MATCH($C1578,ΣυνδΑθρ!$A$2:$A$100,0),IF(D1578&lt;&gt;"",MATCH($D1578,Υλικά!$B$3:$B$130,0),0))</f>
        <v>19</v>
      </c>
      <c r="G1578" s="3">
        <v>80</v>
      </c>
      <c r="H1578" s="16">
        <f>IF($C1578&lt;&gt;"",$G1578*INDEX(ΣυνδΑθρ!$B$2:$B$96,$F1578,1)/INDEX(ΣυνδΑθρ!$J$2:$J$96,$F1578,1),IF($D1578&lt;&gt;"",$G1578*INDEX(Υλικά!$G$3:$G$130,$F1578,1)/INDEX(Υλικά!$E$3:$E$130,$F1578,1),0))</f>
        <v>5.8457142857142861</v>
      </c>
      <c r="I1578" s="17">
        <f>IF($C1578&lt;&gt;"",$G1578*INDEX(ΣυνδΑθρ!$C$2:$C$100,$F1578,1)/INDEX(ΣυνδΑθρ!$J$2:$J$96,$F1578,1),IF($D1578&lt;&gt;"",$G1578*INDEX(Υλικά!$H$3:$H$130,$F1578,1)/INDEX(Υλικά!$E$3:$E$130,$F1578,1),0))</f>
        <v>37.199999999999996</v>
      </c>
      <c r="J1578" s="18">
        <f>IF($C1578&lt;&gt;"",$G1578*INDEX(ΣυνδΑθρ!$D$2:$D$96,$F1578,1)/INDEX(ΣυνδΑθρ!$J$2:$J$96,$F1578,1),IF($D1578&lt;&gt;"",$G1578*INDEX(Υλικά!$I$3:$I$130,$F1578,1)/INDEX(Υλικά!$E$3:$E$130,$F1578,1),0))</f>
        <v>0.66857142857142871</v>
      </c>
      <c r="K1578" s="16">
        <f>$H1578*Ref!$B$2</f>
        <v>23.382857142857144</v>
      </c>
      <c r="L1578" s="17">
        <f>$I1578*Ref!$B$3</f>
        <v>148.79999999999998</v>
      </c>
      <c r="M1578" s="18">
        <f>$J1578*Ref!$B$4</f>
        <v>6.0171428571428587</v>
      </c>
      <c r="N1578" s="18">
        <f>IF($C1578&lt;&gt;"",0,IF($D1578&lt;&gt;"",$G1578*INDEX(Υλικά!$J$3:$J$130,$F1578,1)/INDEX(Υλικά!$E$3:$E$130,$F1578,1),0))</f>
        <v>0</v>
      </c>
      <c r="O1578" s="19">
        <f t="shared" si="25"/>
        <v>178.2</v>
      </c>
      <c r="P1578" s="3"/>
    </row>
    <row r="1579" spans="1:16" x14ac:dyDescent="0.35">
      <c r="A1579" s="15">
        <v>44624</v>
      </c>
      <c r="B1579" s="7">
        <v>0.35416666666666702</v>
      </c>
      <c r="C1579" s="3"/>
      <c r="D1579" s="3" t="s">
        <v>229</v>
      </c>
      <c r="E1579" s="3" t="str">
        <f>IF(C1579&lt;&gt;"",INDEX(ΣυνδΑθρ!$I$2:$I$96,MATCH(C1579,ΣυνδΑθρ!$A$2:$A$100,0),1),IF(D1579&lt;&gt;"",INDEX(Υλικά!$D$3:$D$130,MATCH(D1579,Υλικά!$B$3:$B$130,0),1),""))</f>
        <v>gr</v>
      </c>
      <c r="F1579" s="10">
        <f>IF(C1579&lt;&gt;"",MATCH($C1579,ΣυνδΑθρ!$A$2:$A$100,0),IF(D1579&lt;&gt;"",MATCH($D1579,Υλικά!$B$3:$B$130,0),0))</f>
        <v>104</v>
      </c>
      <c r="G1579" s="3">
        <v>85</v>
      </c>
      <c r="H1579" s="16">
        <f>IF($C1579&lt;&gt;"",$G1579*INDEX(ΣυνδΑθρ!$B$2:$B$96,$F1579,1)/INDEX(ΣυνδΑθρ!$J$2:$J$96,$F1579,1),IF($D1579&lt;&gt;"",$G1579*INDEX(Υλικά!$G$3:$G$130,$F1579,1)/INDEX(Υλικά!$E$3:$E$130,$F1579,1),0))</f>
        <v>17.850000000000001</v>
      </c>
      <c r="I1579" s="17">
        <f>IF($C1579&lt;&gt;"",$G1579*INDEX(ΣυνδΑθρ!$C$2:$C$100,$F1579,1)/INDEX(ΣυνδΑθρ!$J$2:$J$96,$F1579,1),IF($D1579&lt;&gt;"",$G1579*INDEX(Υλικά!$H$3:$H$130,$F1579,1)/INDEX(Υλικά!$E$3:$E$130,$F1579,1),0))</f>
        <v>0.85</v>
      </c>
      <c r="J1579" s="18">
        <f>IF($C1579&lt;&gt;"",$G1579*INDEX(ΣυνδΑθρ!$D$2:$D$96,$F1579,1)/INDEX(ΣυνδΑθρ!$J$2:$J$96,$F1579,1),IF($D1579&lt;&gt;"",$G1579*INDEX(Υλικά!$I$3:$I$130,$F1579,1)/INDEX(Υλικά!$E$3:$E$130,$F1579,1),0))</f>
        <v>1.7</v>
      </c>
      <c r="K1579" s="16">
        <f>$H1579*Ref!$B$2</f>
        <v>71.400000000000006</v>
      </c>
      <c r="L1579" s="17">
        <f>$I1579*Ref!$B$3</f>
        <v>3.4</v>
      </c>
      <c r="M1579" s="18">
        <f>$J1579*Ref!$B$4</f>
        <v>15.299999999999999</v>
      </c>
      <c r="N1579" s="18">
        <f>IF($C1579&lt;&gt;"",0,IF($D1579&lt;&gt;"",$G1579*INDEX(Υλικά!$J$3:$J$130,$F1579,1)/INDEX(Υλικά!$E$3:$E$130,$F1579,1),0))</f>
        <v>0</v>
      </c>
      <c r="O1579" s="19">
        <f t="shared" si="25"/>
        <v>90.100000000000009</v>
      </c>
      <c r="P1579" s="3"/>
    </row>
    <row r="1580" spans="1:16" x14ac:dyDescent="0.35">
      <c r="A1580" s="15">
        <v>44624</v>
      </c>
      <c r="B1580" s="7">
        <v>0.5</v>
      </c>
      <c r="C1580" s="3" t="s">
        <v>280</v>
      </c>
      <c r="D1580" s="3"/>
      <c r="E1580" s="3" t="str">
        <f>IF(C1580&lt;&gt;"",INDEX(ΣυνδΑθρ!$I$2:$I$96,MATCH(C1580,ΣυνδΑθρ!$A$2:$A$100,0),1),IF(D1580&lt;&gt;"",INDEX(Υλικά!$D$3:$D$130,MATCH(D1580,Υλικά!$B$3:$B$130,0),1),""))</f>
        <v>pc</v>
      </c>
      <c r="F1580" s="10">
        <f>IF(C1580&lt;&gt;"",MATCH($C1580,ΣυνδΑθρ!$A$2:$A$100,0),IF(D1580&lt;&gt;"",MATCH($D1580,Υλικά!$B$3:$B$130,0),0))</f>
        <v>53</v>
      </c>
      <c r="G1580" s="3">
        <v>1</v>
      </c>
      <c r="H1580" s="16">
        <f>IF($C1580&lt;&gt;"",$G1580*INDEX(ΣυνδΑθρ!$B$2:$B$96,$F1580,1)/INDEX(ΣυνδΑθρ!$J$2:$J$96,$F1580,1),IF($D1580&lt;&gt;"",$G1580*INDEX(Υλικά!$G$3:$G$130,$F1580,1)/INDEX(Υλικά!$E$3:$E$130,$F1580,1),0))</f>
        <v>7.9593749999999988</v>
      </c>
      <c r="I1580" s="17">
        <f>IF($C1580&lt;&gt;"",$G1580*INDEX(ΣυνδΑθρ!$C$2:$C$100,$F1580,1)/INDEX(ΣυνδΑθρ!$J$2:$J$96,$F1580,1),IF($D1580&lt;&gt;"",$G1580*INDEX(Υλικά!$H$3:$H$130,$F1580,1)/INDEX(Υλικά!$E$3:$E$130,$F1580,1),0))</f>
        <v>15.417499999999999</v>
      </c>
      <c r="J1580" s="18">
        <f>IF($C1580&lt;&gt;"",$G1580*INDEX(ΣυνδΑθρ!$D$2:$D$96,$F1580,1)/INDEX(ΣυνδΑθρ!$J$2:$J$96,$F1580,1),IF($D1580&lt;&gt;"",$G1580*INDEX(Υλικά!$I$3:$I$130,$F1580,1)/INDEX(Υλικά!$E$3:$E$130,$F1580,1),0))</f>
        <v>6.9131249999999991</v>
      </c>
      <c r="K1580" s="16">
        <f>$H1580*Ref!$B$2</f>
        <v>31.837499999999995</v>
      </c>
      <c r="L1580" s="17">
        <f>$I1580*Ref!$B$3</f>
        <v>61.669999999999995</v>
      </c>
      <c r="M1580" s="18">
        <f>$J1580*Ref!$B$4</f>
        <v>62.218124999999993</v>
      </c>
      <c r="N1580" s="18">
        <f>IF($C1580&lt;&gt;"",0,IF($D1580&lt;&gt;"",$G1580*INDEX(Υλικά!$J$3:$J$130,$F1580,1)/INDEX(Υλικά!$E$3:$E$130,$F1580,1),0))</f>
        <v>0</v>
      </c>
      <c r="O1580" s="19">
        <f t="shared" si="25"/>
        <v>155.72562499999998</v>
      </c>
      <c r="P1580" s="3"/>
    </row>
    <row r="1581" spans="1:16" x14ac:dyDescent="0.35">
      <c r="A1581" s="15">
        <v>44624</v>
      </c>
      <c r="B1581" s="7">
        <v>0.58333333333333337</v>
      </c>
      <c r="C1581" s="3"/>
      <c r="D1581" s="3" t="s">
        <v>28</v>
      </c>
      <c r="E1581" s="3" t="str">
        <f>IF(C1581&lt;&gt;"",INDEX(ΣυνδΑθρ!$I$2:$I$96,MATCH(C1581,ΣυνδΑθρ!$A$2:$A$100,0),1),IF(D1581&lt;&gt;"",INDEX(Υλικά!$D$3:$D$130,MATCH(D1581,Υλικά!$B$3:$B$130,0),1),""))</f>
        <v>pc</v>
      </c>
      <c r="F1581" s="10">
        <f>IF(C1581&lt;&gt;"",MATCH($C1581,ΣυνδΑθρ!$A$2:$A$100,0),IF(D1581&lt;&gt;"",MATCH($D1581,Υλικά!$B$3:$B$130,0),0))</f>
        <v>13</v>
      </c>
      <c r="G1581" s="3">
        <v>0.5</v>
      </c>
      <c r="H1581" s="16">
        <f>IF($C1581&lt;&gt;"",$G1581*INDEX(ΣυνδΑθρ!$B$2:$B$96,$F1581,1)/INDEX(ΣυνδΑθρ!$J$2:$J$96,$F1581,1),IF($D1581&lt;&gt;"",$G1581*INDEX(Υλικά!$G$3:$G$130,$F1581,1)/INDEX(Υλικά!$E$3:$E$130,$F1581,1),0))</f>
        <v>27</v>
      </c>
      <c r="I1581" s="17">
        <f>IF($C1581&lt;&gt;"",$G1581*INDEX(ΣυνδΑθρ!$C$2:$C$100,$F1581,1)/INDEX(ΣυνδΑθρ!$J$2:$J$96,$F1581,1),IF($D1581&lt;&gt;"",$G1581*INDEX(Υλικά!$H$3:$H$130,$F1581,1)/INDEX(Υλικά!$E$3:$E$130,$F1581,1),0))</f>
        <v>0</v>
      </c>
      <c r="J1581" s="18">
        <f>IF($C1581&lt;&gt;"",$G1581*INDEX(ΣυνδΑθρ!$D$2:$D$96,$F1581,1)/INDEX(ΣυνδΑθρ!$J$2:$J$96,$F1581,1),IF($D1581&lt;&gt;"",$G1581*INDEX(Υλικά!$I$3:$I$130,$F1581,1)/INDEX(Υλικά!$E$3:$E$130,$F1581,1),0))</f>
        <v>7</v>
      </c>
      <c r="K1581" s="16">
        <f>$H1581*Ref!$B$2</f>
        <v>108</v>
      </c>
      <c r="L1581" s="17">
        <f>$I1581*Ref!$B$3</f>
        <v>0</v>
      </c>
      <c r="M1581" s="18">
        <f>$J1581*Ref!$B$4</f>
        <v>63</v>
      </c>
      <c r="N1581" s="18">
        <f>IF($C1581&lt;&gt;"",0,IF($D1581&lt;&gt;"",$G1581*INDEX(Υλικά!$J$3:$J$130,$F1581,1)/INDEX(Υλικά!$E$3:$E$130,$F1581,1),0))</f>
        <v>0</v>
      </c>
      <c r="O1581" s="19">
        <f t="shared" si="25"/>
        <v>171</v>
      </c>
      <c r="P1581" s="3"/>
    </row>
    <row r="1582" spans="1:16" x14ac:dyDescent="0.35">
      <c r="A1582" s="15">
        <v>44624</v>
      </c>
      <c r="B1582" s="7">
        <v>0.58333333333333337</v>
      </c>
      <c r="C1582" s="3" t="s">
        <v>280</v>
      </c>
      <c r="D1582" s="3"/>
      <c r="E1582" s="3" t="str">
        <f>IF(C1582&lt;&gt;"",INDEX(ΣυνδΑθρ!$I$2:$I$96,MATCH(C1582,ΣυνδΑθρ!$A$2:$A$100,0),1),IF(D1582&lt;&gt;"",INDEX(Υλικά!$D$3:$D$130,MATCH(D1582,Υλικά!$B$3:$B$130,0),1),""))</f>
        <v>pc</v>
      </c>
      <c r="F1582" s="10">
        <f>IF(C1582&lt;&gt;"",MATCH($C1582,ΣυνδΑθρ!$A$2:$A$100,0),IF(D1582&lt;&gt;"",MATCH($D1582,Υλικά!$B$3:$B$130,0),0))</f>
        <v>53</v>
      </c>
      <c r="G1582" s="3">
        <v>1</v>
      </c>
      <c r="H1582" s="16">
        <f>IF($C1582&lt;&gt;"",$G1582*INDEX(ΣυνδΑθρ!$B$2:$B$96,$F1582,1)/INDEX(ΣυνδΑθρ!$J$2:$J$96,$F1582,1),IF($D1582&lt;&gt;"",$G1582*INDEX(Υλικά!$G$3:$G$130,$F1582,1)/INDEX(Υλικά!$E$3:$E$130,$F1582,1),0))</f>
        <v>7.9593749999999988</v>
      </c>
      <c r="I1582" s="17">
        <f>IF($C1582&lt;&gt;"",$G1582*INDEX(ΣυνδΑθρ!$C$2:$C$100,$F1582,1)/INDEX(ΣυνδΑθρ!$J$2:$J$96,$F1582,1),IF($D1582&lt;&gt;"",$G1582*INDEX(Υλικά!$H$3:$H$130,$F1582,1)/INDEX(Υλικά!$E$3:$E$130,$F1582,1),0))</f>
        <v>15.417499999999999</v>
      </c>
      <c r="J1582" s="18">
        <f>IF($C1582&lt;&gt;"",$G1582*INDEX(ΣυνδΑθρ!$D$2:$D$96,$F1582,1)/INDEX(ΣυνδΑθρ!$J$2:$J$96,$F1582,1),IF($D1582&lt;&gt;"",$G1582*INDEX(Υλικά!$I$3:$I$130,$F1582,1)/INDEX(Υλικά!$E$3:$E$130,$F1582,1),0))</f>
        <v>6.9131249999999991</v>
      </c>
      <c r="K1582" s="16">
        <f>$H1582*Ref!$B$2</f>
        <v>31.837499999999995</v>
      </c>
      <c r="L1582" s="17">
        <f>$I1582*Ref!$B$3</f>
        <v>61.669999999999995</v>
      </c>
      <c r="M1582" s="18">
        <f>$J1582*Ref!$B$4</f>
        <v>62.218124999999993</v>
      </c>
      <c r="N1582" s="18">
        <f>IF($C1582&lt;&gt;"",0,IF($D1582&lt;&gt;"",$G1582*INDEX(Υλικά!$J$3:$J$130,$F1582,1)/INDEX(Υλικά!$E$3:$E$130,$F1582,1),0))</f>
        <v>0</v>
      </c>
      <c r="O1582" s="19">
        <f t="shared" si="25"/>
        <v>155.72562499999998</v>
      </c>
      <c r="P1582" s="3"/>
    </row>
    <row r="1583" spans="1:16" x14ac:dyDescent="0.35">
      <c r="A1583" s="15">
        <v>44624</v>
      </c>
      <c r="B1583" s="7">
        <v>0.66666666666666663</v>
      </c>
      <c r="C1583" s="3" t="s">
        <v>166</v>
      </c>
      <c r="D1583" s="3"/>
      <c r="E1583" s="3" t="str">
        <f>IF(C1583&lt;&gt;"",INDEX(ΣυνδΑθρ!$I$2:$I$96,MATCH(C1583,ΣυνδΑθρ!$A$2:$A$100,0),1),IF(D1583&lt;&gt;"",INDEX(Υλικά!$D$3:$D$130,MATCH(D1583,Υλικά!$B$3:$B$130,0),1),""))</f>
        <v>gr</v>
      </c>
      <c r="F1583" s="10">
        <f>IF(C1583&lt;&gt;"",MATCH($C1583,ΣυνδΑθρ!$A$2:$A$100,0),IF(D1583&lt;&gt;"",MATCH($D1583,Υλικά!$B$3:$B$130,0),0))</f>
        <v>19</v>
      </c>
      <c r="G1583" s="3">
        <v>100</v>
      </c>
      <c r="H1583" s="16">
        <f>IF($C1583&lt;&gt;"",$G1583*INDEX(ΣυνδΑθρ!$B$2:$B$96,$F1583,1)/INDEX(ΣυνδΑθρ!$J$2:$J$96,$F1583,1),IF($D1583&lt;&gt;"",$G1583*INDEX(Υλικά!$G$3:$G$130,$F1583,1)/INDEX(Υλικά!$E$3:$E$130,$F1583,1),0))</f>
        <v>7.3071428571428569</v>
      </c>
      <c r="I1583" s="17">
        <f>IF($C1583&lt;&gt;"",$G1583*INDEX(ΣυνδΑθρ!$C$2:$C$100,$F1583,1)/INDEX(ΣυνδΑθρ!$J$2:$J$96,$F1583,1),IF($D1583&lt;&gt;"",$G1583*INDEX(Υλικά!$H$3:$H$130,$F1583,1)/INDEX(Υλικά!$E$3:$E$130,$F1583,1),0))</f>
        <v>46.499999999999993</v>
      </c>
      <c r="J1583" s="18">
        <f>IF($C1583&lt;&gt;"",$G1583*INDEX(ΣυνδΑθρ!$D$2:$D$96,$F1583,1)/INDEX(ΣυνδΑθρ!$J$2:$J$96,$F1583,1),IF($D1583&lt;&gt;"",$G1583*INDEX(Υλικά!$I$3:$I$130,$F1583,1)/INDEX(Υλικά!$E$3:$E$130,$F1583,1),0))</f>
        <v>0.83571428571428585</v>
      </c>
      <c r="K1583" s="16">
        <f>$H1583*Ref!$B$2</f>
        <v>29.228571428571428</v>
      </c>
      <c r="L1583" s="17">
        <f>$I1583*Ref!$B$3</f>
        <v>185.99999999999997</v>
      </c>
      <c r="M1583" s="18">
        <f>$J1583*Ref!$B$4</f>
        <v>7.5214285714285722</v>
      </c>
      <c r="N1583" s="18">
        <f>IF($C1583&lt;&gt;"",0,IF($D1583&lt;&gt;"",$G1583*INDEX(Υλικά!$J$3:$J$130,$F1583,1)/INDEX(Υλικά!$E$3:$E$130,$F1583,1),0))</f>
        <v>0</v>
      </c>
      <c r="O1583" s="19">
        <f t="shared" ref="O1583:O1593" si="27">SUM(K1583:N1583)</f>
        <v>222.74999999999997</v>
      </c>
      <c r="P1583" s="3"/>
    </row>
    <row r="1584" spans="1:16" x14ac:dyDescent="0.35">
      <c r="A1584" s="15">
        <v>44624</v>
      </c>
      <c r="B1584" s="7">
        <v>0.79166666666666663</v>
      </c>
      <c r="C1584" s="3" t="s">
        <v>166</v>
      </c>
      <c r="D1584" s="3"/>
      <c r="E1584" s="3" t="str">
        <f>IF(C1584&lt;&gt;"",INDEX(ΣυνδΑθρ!$I$2:$I$96,MATCH(C1584,ΣυνδΑθρ!$A$2:$A$100,0),1),IF(D1584&lt;&gt;"",INDEX(Υλικά!$D$3:$D$130,MATCH(D1584,Υλικά!$B$3:$B$130,0),1),""))</f>
        <v>gr</v>
      </c>
      <c r="F1584" s="10">
        <f>IF(C1584&lt;&gt;"",MATCH($C1584,ΣυνδΑθρ!$A$2:$A$100,0),IF(D1584&lt;&gt;"",MATCH($D1584,Υλικά!$B$3:$B$130,0),0))</f>
        <v>19</v>
      </c>
      <c r="G1584" s="3">
        <v>80</v>
      </c>
      <c r="H1584" s="16">
        <f>IF($C1584&lt;&gt;"",$G1584*INDEX(ΣυνδΑθρ!$B$2:$B$96,$F1584,1)/INDEX(ΣυνδΑθρ!$J$2:$J$96,$F1584,1),IF($D1584&lt;&gt;"",$G1584*INDEX(Υλικά!$G$3:$G$130,$F1584,1)/INDEX(Υλικά!$E$3:$E$130,$F1584,1),0))</f>
        <v>5.8457142857142861</v>
      </c>
      <c r="I1584" s="17">
        <f>IF($C1584&lt;&gt;"",$G1584*INDEX(ΣυνδΑθρ!$C$2:$C$100,$F1584,1)/INDEX(ΣυνδΑθρ!$J$2:$J$96,$F1584,1),IF($D1584&lt;&gt;"",$G1584*INDEX(Υλικά!$H$3:$H$130,$F1584,1)/INDEX(Υλικά!$E$3:$E$130,$F1584,1),0))</f>
        <v>37.199999999999996</v>
      </c>
      <c r="J1584" s="18">
        <f>IF($C1584&lt;&gt;"",$G1584*INDEX(ΣυνδΑθρ!$D$2:$D$96,$F1584,1)/INDEX(ΣυνδΑθρ!$J$2:$J$96,$F1584,1),IF($D1584&lt;&gt;"",$G1584*INDEX(Υλικά!$I$3:$I$130,$F1584,1)/INDEX(Υλικά!$E$3:$E$130,$F1584,1),0))</f>
        <v>0.66857142857142871</v>
      </c>
      <c r="K1584" s="16">
        <f>$H1584*Ref!$B$2</f>
        <v>23.382857142857144</v>
      </c>
      <c r="L1584" s="17">
        <f>$I1584*Ref!$B$3</f>
        <v>148.79999999999998</v>
      </c>
      <c r="M1584" s="18">
        <f>$J1584*Ref!$B$4</f>
        <v>6.0171428571428587</v>
      </c>
      <c r="N1584" s="18">
        <f>IF($C1584&lt;&gt;"",0,IF($D1584&lt;&gt;"",$G1584*INDEX(Υλικά!$J$3:$J$130,$F1584,1)/INDEX(Υλικά!$E$3:$E$130,$F1584,1),0))</f>
        <v>0</v>
      </c>
      <c r="O1584" s="19">
        <f t="shared" si="27"/>
        <v>178.2</v>
      </c>
      <c r="P1584" s="3"/>
    </row>
    <row r="1585" spans="1:16" x14ac:dyDescent="0.35">
      <c r="A1585" s="15">
        <v>44624</v>
      </c>
      <c r="B1585" s="7">
        <v>0.79166666666666663</v>
      </c>
      <c r="C1585" s="3"/>
      <c r="D1585" s="3" t="s">
        <v>28</v>
      </c>
      <c r="E1585" s="3" t="str">
        <f>IF(C1585&lt;&gt;"",INDEX(ΣυνδΑθρ!$I$2:$I$96,MATCH(C1585,ΣυνδΑθρ!$A$2:$A$100,0),1),IF(D1585&lt;&gt;"",INDEX(Υλικά!$D$3:$D$130,MATCH(D1585,Υλικά!$B$3:$B$130,0),1),""))</f>
        <v>pc</v>
      </c>
      <c r="F1585" s="10">
        <f>IF(C1585&lt;&gt;"",MATCH($C1585,ΣυνδΑθρ!$A$2:$A$100,0),IF(D1585&lt;&gt;"",MATCH($D1585,Υλικά!$B$3:$B$130,0),0))</f>
        <v>13</v>
      </c>
      <c r="G1585" s="3">
        <v>0.5</v>
      </c>
      <c r="H1585" s="16">
        <f>IF($C1585&lt;&gt;"",$G1585*INDEX(ΣυνδΑθρ!$B$2:$B$96,$F1585,1)/INDEX(ΣυνδΑθρ!$J$2:$J$96,$F1585,1),IF($D1585&lt;&gt;"",$G1585*INDEX(Υλικά!$G$3:$G$130,$F1585,1)/INDEX(Υλικά!$E$3:$E$130,$F1585,1),0))</f>
        <v>27</v>
      </c>
      <c r="I1585" s="17">
        <f>IF($C1585&lt;&gt;"",$G1585*INDEX(ΣυνδΑθρ!$C$2:$C$100,$F1585,1)/INDEX(ΣυνδΑθρ!$J$2:$J$96,$F1585,1),IF($D1585&lt;&gt;"",$G1585*INDEX(Υλικά!$H$3:$H$130,$F1585,1)/INDEX(Υλικά!$E$3:$E$130,$F1585,1),0))</f>
        <v>0</v>
      </c>
      <c r="J1585" s="18">
        <f>IF($C1585&lt;&gt;"",$G1585*INDEX(ΣυνδΑθρ!$D$2:$D$96,$F1585,1)/INDEX(ΣυνδΑθρ!$J$2:$J$96,$F1585,1),IF($D1585&lt;&gt;"",$G1585*INDEX(Υλικά!$I$3:$I$130,$F1585,1)/INDEX(Υλικά!$E$3:$E$130,$F1585,1),0))</f>
        <v>7</v>
      </c>
      <c r="K1585" s="16">
        <f>$H1585*Ref!$B$2</f>
        <v>108</v>
      </c>
      <c r="L1585" s="17">
        <f>$I1585*Ref!$B$3</f>
        <v>0</v>
      </c>
      <c r="M1585" s="18">
        <f>$J1585*Ref!$B$4</f>
        <v>63</v>
      </c>
      <c r="N1585" s="18">
        <f>IF($C1585&lt;&gt;"",0,IF($D1585&lt;&gt;"",$G1585*INDEX(Υλικά!$J$3:$J$130,$F1585,1)/INDEX(Υλικά!$E$3:$E$130,$F1585,1),0))</f>
        <v>0</v>
      </c>
      <c r="O1585" s="19">
        <f t="shared" si="27"/>
        <v>171</v>
      </c>
      <c r="P1585" s="3"/>
    </row>
    <row r="1586" spans="1:16" x14ac:dyDescent="0.35">
      <c r="A1586" s="15">
        <v>44624</v>
      </c>
      <c r="B1586" s="7">
        <v>0.95833333333333337</v>
      </c>
      <c r="C1586" s="3"/>
      <c r="D1586" s="3" t="s">
        <v>233</v>
      </c>
      <c r="E1586" s="3" t="str">
        <f>IF(C1586&lt;&gt;"",INDEX(ΣυνδΑθρ!$I$2:$I$96,MATCH(C1586,ΣυνδΑθρ!$A$2:$A$100,0),1),IF(D1586&lt;&gt;"",INDEX(Υλικά!$D$3:$D$130,MATCH(D1586,Υλικά!$B$3:$B$130,0),1),""))</f>
        <v>gr</v>
      </c>
      <c r="F1586" s="10">
        <f>IF(C1586&lt;&gt;"",MATCH($C1586,ΣυνδΑθρ!$A$2:$A$100,0),IF(D1586&lt;&gt;"",MATCH($D1586,Υλικά!$B$3:$B$130,0),0))</f>
        <v>107</v>
      </c>
      <c r="G1586" s="3">
        <v>23</v>
      </c>
      <c r="H1586" s="16">
        <f>IF($C1586&lt;&gt;"",$G1586*INDEX(ΣυνδΑθρ!$B$2:$B$96,$F1586,1)/INDEX(ΣυνδΑθρ!$J$2:$J$96,$F1586,1),IF($D1586&lt;&gt;"",$G1586*INDEX(Υλικά!$G$3:$G$130,$F1586,1)/INDEX(Υλικά!$E$3:$E$130,$F1586,1),0))</f>
        <v>5.0830000000000002</v>
      </c>
      <c r="I1586" s="17">
        <f>IF($C1586&lt;&gt;"",$G1586*INDEX(ΣυνδΑθρ!$C$2:$C$100,$F1586,1)/INDEX(ΣυνδΑθρ!$J$2:$J$96,$F1586,1),IF($D1586&lt;&gt;"",$G1586*INDEX(Υλικά!$H$3:$H$130,$F1586,1)/INDEX(Υλικά!$E$3:$E$130,$F1586,1),0))</f>
        <v>4.5999999999999996</v>
      </c>
      <c r="J1586" s="18">
        <f>IF($C1586&lt;&gt;"",$G1586*INDEX(ΣυνδΑθρ!$D$2:$D$96,$F1586,1)/INDEX(ΣυνδΑθρ!$J$2:$J$96,$F1586,1),IF($D1586&lt;&gt;"",$G1586*INDEX(Υλικά!$I$3:$I$130,$F1586,1)/INDEX(Υλικά!$E$3:$E$130,$F1586,1),0))</f>
        <v>12.143999999999998</v>
      </c>
      <c r="K1586" s="16">
        <f>$H1586*Ref!$B$2</f>
        <v>20.332000000000001</v>
      </c>
      <c r="L1586" s="17">
        <f>$I1586*Ref!$B$3</f>
        <v>18.399999999999999</v>
      </c>
      <c r="M1586" s="18">
        <f>$J1586*Ref!$B$4</f>
        <v>109.29599999999999</v>
      </c>
      <c r="N1586" s="18">
        <f>IF($C1586&lt;&gt;"",0,IF($D1586&lt;&gt;"",$G1586*INDEX(Υλικά!$J$3:$J$130,$F1586,1)/INDEX(Υλικά!$E$3:$E$130,$F1586,1),0))</f>
        <v>0</v>
      </c>
      <c r="O1586" s="19">
        <f t="shared" si="27"/>
        <v>148.02799999999999</v>
      </c>
      <c r="P1586" s="3"/>
    </row>
    <row r="1587" spans="1:16" x14ac:dyDescent="0.35">
      <c r="A1587" s="15">
        <v>44625</v>
      </c>
      <c r="B1587" s="7">
        <v>0.375</v>
      </c>
      <c r="C1587" s="3"/>
      <c r="D1587" s="3" t="s">
        <v>58</v>
      </c>
      <c r="E1587" s="3" t="str">
        <f>IF(C1587&lt;&gt;"",INDEX(ΣυνδΑθρ!$I$2:$I$96,MATCH(C1587,ΣυνδΑθρ!$A$2:$A$100,0),1),IF(D1587&lt;&gt;"",INDEX(Υλικά!$D$3:$D$130,MATCH(D1587,Υλικά!$B$3:$B$130,0),1),""))</f>
        <v>gr</v>
      </c>
      <c r="F1587" s="10">
        <f>IF(C1587&lt;&gt;"",MATCH($C1587,ΣυνδΑθρ!$A$2:$A$100,0),IF(D1587&lt;&gt;"",MATCH($D1587,Υλικά!$B$3:$B$130,0),0))</f>
        <v>12</v>
      </c>
      <c r="G1587" s="3">
        <v>270</v>
      </c>
      <c r="H1587" s="16">
        <f>IF($C1587&lt;&gt;"",$G1587*INDEX(ΣυνδΑθρ!$B$2:$B$96,$F1587,1)/INDEX(ΣυνδΑθρ!$J$2:$J$96,$F1587,1),IF($D1587&lt;&gt;"",$G1587*INDEX(Υλικά!$G$3:$G$130,$F1587,1)/INDEX(Υλικά!$E$3:$E$130,$F1587,1),0))</f>
        <v>8.91</v>
      </c>
      <c r="I1587" s="17">
        <f>IF($C1587&lt;&gt;"",$G1587*INDEX(ΣυνδΑθρ!$C$2:$C$100,$F1587,1)/INDEX(ΣυνδΑθρ!$J$2:$J$96,$F1587,1),IF($D1587&lt;&gt;"",$G1587*INDEX(Υλικά!$H$3:$H$130,$F1587,1)/INDEX(Υλικά!$E$3:$E$130,$F1587,1),0))</f>
        <v>12.69</v>
      </c>
      <c r="J1587" s="18">
        <f>IF($C1587&lt;&gt;"",$G1587*INDEX(ΣυνδΑθρ!$D$2:$D$96,$F1587,1)/INDEX(ΣυνδΑθρ!$J$2:$J$96,$F1587,1),IF($D1587&lt;&gt;"",$G1587*INDEX(Υλικά!$I$3:$I$130,$F1587,1)/INDEX(Υλικά!$E$3:$E$130,$F1587,1),0))</f>
        <v>4.05</v>
      </c>
      <c r="K1587" s="16">
        <f>$H1587*Ref!$B$2</f>
        <v>35.64</v>
      </c>
      <c r="L1587" s="17">
        <f>$I1587*Ref!$B$3</f>
        <v>50.76</v>
      </c>
      <c r="M1587" s="18">
        <f>$J1587*Ref!$B$4</f>
        <v>36.449999999999996</v>
      </c>
      <c r="N1587" s="18">
        <f>IF($C1587&lt;&gt;"",0,IF($D1587&lt;&gt;"",$G1587*INDEX(Υλικά!$J$3:$J$130,$F1587,1)/INDEX(Υλικά!$E$3:$E$130,$F1587,1),0))</f>
        <v>0</v>
      </c>
      <c r="O1587" s="19">
        <f t="shared" si="27"/>
        <v>122.85</v>
      </c>
      <c r="P1587" s="3"/>
    </row>
    <row r="1588" spans="1:16" x14ac:dyDescent="0.35">
      <c r="A1588" s="15">
        <v>44625</v>
      </c>
      <c r="B1588" s="7">
        <v>0.375</v>
      </c>
      <c r="C1588" s="3"/>
      <c r="D1588" s="3" t="s">
        <v>21</v>
      </c>
      <c r="E1588" s="3" t="str">
        <f>IF(C1588&lt;&gt;"",INDEX(ΣυνδΑθρ!$I$2:$I$96,MATCH(C1588,ΣυνδΑθρ!$A$2:$A$100,0),1),IF(D1588&lt;&gt;"",INDEX(Υλικά!$D$3:$D$130,MATCH(D1588,Υλικά!$B$3:$B$130,0),1),""))</f>
        <v>pc</v>
      </c>
      <c r="F1588" s="10">
        <f>IF(C1588&lt;&gt;"",MATCH($C1588,ΣυνδΑθρ!$A$2:$A$100,0),IF(D1588&lt;&gt;"",MATCH($D1588,Υλικά!$B$3:$B$130,0),0))</f>
        <v>11</v>
      </c>
      <c r="G1588" s="3">
        <v>2</v>
      </c>
      <c r="H1588" s="16">
        <f>IF($C1588&lt;&gt;"",$G1588*INDEX(ΣυνδΑθρ!$B$2:$B$96,$F1588,1)/INDEX(ΣυνδΑθρ!$J$2:$J$96,$F1588,1),IF($D1588&lt;&gt;"",$G1588*INDEX(Υλικά!$G$3:$G$130,$F1588,1)/INDEX(Υλικά!$E$3:$E$130,$F1588,1),0))</f>
        <v>15.6</v>
      </c>
      <c r="I1588" s="17">
        <f>IF($C1588&lt;&gt;"",$G1588*INDEX(ΣυνδΑθρ!$C$2:$C$100,$F1588,1)/INDEX(ΣυνδΑθρ!$J$2:$J$96,$F1588,1),IF($D1588&lt;&gt;"",$G1588*INDEX(Υλικά!$H$3:$H$130,$F1588,1)/INDEX(Υλικά!$E$3:$E$130,$F1588,1),0))</f>
        <v>1.32</v>
      </c>
      <c r="J1588" s="18">
        <f>IF($C1588&lt;&gt;"",$G1588*INDEX(ΣυνδΑθρ!$D$2:$D$96,$F1588,1)/INDEX(ΣυνδΑθρ!$J$2:$J$96,$F1588,1),IF($D1588&lt;&gt;"",$G1588*INDEX(Υλικά!$I$3:$I$130,$F1588,1)/INDEX(Υλικά!$E$3:$E$130,$F1588,1),0))</f>
        <v>13.2</v>
      </c>
      <c r="K1588" s="16">
        <f>$H1588*Ref!$B$2</f>
        <v>62.4</v>
      </c>
      <c r="L1588" s="17">
        <f>$I1588*Ref!$B$3</f>
        <v>5.28</v>
      </c>
      <c r="M1588" s="18">
        <f>$J1588*Ref!$B$4</f>
        <v>118.8</v>
      </c>
      <c r="N1588" s="18">
        <f>IF($C1588&lt;&gt;"",0,IF($D1588&lt;&gt;"",$G1588*INDEX(Υλικά!$J$3:$J$130,$F1588,1)/INDEX(Υλικά!$E$3:$E$130,$F1588,1),0))</f>
        <v>0</v>
      </c>
      <c r="O1588" s="19">
        <f t="shared" si="27"/>
        <v>186.48</v>
      </c>
      <c r="P1588" s="3"/>
    </row>
    <row r="1589" spans="1:16" x14ac:dyDescent="0.35">
      <c r="A1589" s="15">
        <v>44625</v>
      </c>
      <c r="B1589" s="7">
        <v>0.375</v>
      </c>
      <c r="C1589" s="3"/>
      <c r="D1589" s="3" t="s">
        <v>46</v>
      </c>
      <c r="E1589" s="3" t="str">
        <f>IF(C1589&lt;&gt;"",INDEX(ΣυνδΑθρ!$I$2:$I$96,MATCH(C1589,ΣυνδΑθρ!$A$2:$A$100,0),1),IF(D1589&lt;&gt;"",INDEX(Υλικά!$D$3:$D$130,MATCH(D1589,Υλικά!$B$3:$B$130,0),1),""))</f>
        <v>gr</v>
      </c>
      <c r="F1589" s="10">
        <f>IF(C1589&lt;&gt;"",MATCH($C1589,ΣυνδΑθρ!$A$2:$A$100,0),IF(D1589&lt;&gt;"",MATCH($D1589,Υλικά!$B$3:$B$130,0),0))</f>
        <v>19</v>
      </c>
      <c r="G1589" s="3">
        <v>30</v>
      </c>
      <c r="H1589" s="16">
        <f>IF($C1589&lt;&gt;"",$G1589*INDEX(ΣυνδΑθρ!$B$2:$B$96,$F1589,1)/INDEX(ΣυνδΑθρ!$J$2:$J$96,$F1589,1),IF($D1589&lt;&gt;"",$G1589*INDEX(Υλικά!$G$3:$G$130,$F1589,1)/INDEX(Υλικά!$E$3:$E$130,$F1589,1),0))</f>
        <v>4.26</v>
      </c>
      <c r="I1589" s="17">
        <f>IF($C1589&lt;&gt;"",$G1589*INDEX(ΣυνδΑθρ!$C$2:$C$100,$F1589,1)/INDEX(ΣυνδΑθρ!$J$2:$J$96,$F1589,1),IF($D1589&lt;&gt;"",$G1589*INDEX(Υλικά!$H$3:$H$130,$F1589,1)/INDEX(Υλικά!$E$3:$E$130,$F1589,1),0))</f>
        <v>1.2299999999999998</v>
      </c>
      <c r="J1589" s="18">
        <f>IF($C1589&lt;&gt;"",$G1589*INDEX(ΣυνδΑθρ!$D$2:$D$96,$F1589,1)/INDEX(ΣυνδΑθρ!$J$2:$J$96,$F1589,1),IF($D1589&lt;&gt;"",$G1589*INDEX(Υλικά!$I$3:$I$130,$F1589,1)/INDEX(Υλικά!$E$3:$E$130,$F1589,1),0))</f>
        <v>6.39</v>
      </c>
      <c r="K1589" s="16">
        <f>$H1589*Ref!$B$2</f>
        <v>17.04</v>
      </c>
      <c r="L1589" s="17">
        <f>$I1589*Ref!$B$3</f>
        <v>4.919999999999999</v>
      </c>
      <c r="M1589" s="18">
        <f>$J1589*Ref!$B$4</f>
        <v>57.51</v>
      </c>
      <c r="N1589" s="18">
        <f>IF($C1589&lt;&gt;"",0,IF($D1589&lt;&gt;"",$G1589*INDEX(Υλικά!$J$3:$J$130,$F1589,1)/INDEX(Υλικά!$E$3:$E$130,$F1589,1),0))</f>
        <v>0</v>
      </c>
      <c r="O1589" s="19">
        <f t="shared" si="27"/>
        <v>79.47</v>
      </c>
      <c r="P1589" s="3"/>
    </row>
    <row r="1590" spans="1:16" x14ac:dyDescent="0.35">
      <c r="A1590" s="15">
        <v>44625</v>
      </c>
      <c r="B1590" s="7">
        <v>0.375</v>
      </c>
      <c r="C1590" s="3"/>
      <c r="D1590" s="3" t="s">
        <v>229</v>
      </c>
      <c r="E1590" s="3" t="str">
        <f>IF(C1590&lt;&gt;"",INDEX(ΣυνδΑθρ!$I$2:$I$96,MATCH(C1590,ΣυνδΑθρ!$A$2:$A$100,0),1),IF(D1590&lt;&gt;"",INDEX(Υλικά!$D$3:$D$130,MATCH(D1590,Υλικά!$B$3:$B$130,0),1),""))</f>
        <v>gr</v>
      </c>
      <c r="F1590" s="10">
        <f>IF(C1590&lt;&gt;"",MATCH($C1590,ΣυνδΑθρ!$A$2:$A$100,0),IF(D1590&lt;&gt;"",MATCH($D1590,Υλικά!$B$3:$B$130,0),0))</f>
        <v>104</v>
      </c>
      <c r="G1590" s="3">
        <v>45</v>
      </c>
      <c r="H1590" s="16">
        <f>IF($C1590&lt;&gt;"",$G1590*INDEX(ΣυνδΑθρ!$B$2:$B$96,$F1590,1)/INDEX(ΣυνδΑθρ!$J$2:$J$96,$F1590,1),IF($D1590&lt;&gt;"",$G1590*INDEX(Υλικά!$G$3:$G$130,$F1590,1)/INDEX(Υλικά!$E$3:$E$130,$F1590,1),0))</f>
        <v>9.4499999999999993</v>
      </c>
      <c r="I1590" s="17">
        <f>IF($C1590&lt;&gt;"",$G1590*INDEX(ΣυνδΑθρ!$C$2:$C$100,$F1590,1)/INDEX(ΣυνδΑθρ!$J$2:$J$96,$F1590,1),IF($D1590&lt;&gt;"",$G1590*INDEX(Υλικά!$H$3:$H$130,$F1590,1)/INDEX(Υλικά!$E$3:$E$130,$F1590,1),0))</f>
        <v>0.45</v>
      </c>
      <c r="J1590" s="18">
        <f>IF($C1590&lt;&gt;"",$G1590*INDEX(ΣυνδΑθρ!$D$2:$D$96,$F1590,1)/INDEX(ΣυνδΑθρ!$J$2:$J$96,$F1590,1),IF($D1590&lt;&gt;"",$G1590*INDEX(Υλικά!$I$3:$I$130,$F1590,1)/INDEX(Υλικά!$E$3:$E$130,$F1590,1),0))</f>
        <v>0.9</v>
      </c>
      <c r="K1590" s="16">
        <f>$H1590*Ref!$B$2</f>
        <v>37.799999999999997</v>
      </c>
      <c r="L1590" s="17">
        <f>$I1590*Ref!$B$3</f>
        <v>1.8</v>
      </c>
      <c r="M1590" s="18">
        <f>$J1590*Ref!$B$4</f>
        <v>8.1</v>
      </c>
      <c r="N1590" s="18">
        <f>IF($C1590&lt;&gt;"",0,IF($D1590&lt;&gt;"",$G1590*INDEX(Υλικά!$J$3:$J$130,$F1590,1)/INDEX(Υλικά!$E$3:$E$130,$F1590,1),0))</f>
        <v>0</v>
      </c>
      <c r="O1590" s="19">
        <f t="shared" si="27"/>
        <v>47.699999999999996</v>
      </c>
      <c r="P1590" s="3"/>
    </row>
    <row r="1591" spans="1:16" x14ac:dyDescent="0.35">
      <c r="A1591" s="15">
        <v>44625</v>
      </c>
      <c r="B1591" s="7">
        <v>0.375</v>
      </c>
      <c r="C1591" s="3"/>
      <c r="D1591" s="3" t="s">
        <v>8</v>
      </c>
      <c r="E1591" s="3" t="str">
        <f>IF(C1591&lt;&gt;"",INDEX(ΣυνδΑθρ!$I$2:$I$96,MATCH(C1591,ΣυνδΑθρ!$A$2:$A$100,0),1),IF(D1591&lt;&gt;"",INDEX(Υλικά!$D$3:$D$130,MATCH(D1591,Υλικά!$B$3:$B$130,0),1),""))</f>
        <v>gr</v>
      </c>
      <c r="F1591" s="10">
        <f>IF(C1591&lt;&gt;"",MATCH($C1591,ΣυνδΑθρ!$A$2:$A$100,0),IF(D1591&lt;&gt;"",MATCH($D1591,Υλικά!$B$3:$B$130,0),0))</f>
        <v>3</v>
      </c>
      <c r="G1591" s="3">
        <v>2</v>
      </c>
      <c r="H1591" s="16">
        <f>IF($C1591&lt;&gt;"",$G1591*INDEX(ΣυνδΑθρ!$B$2:$B$96,$F1591,1)/INDEX(ΣυνδΑθρ!$J$2:$J$96,$F1591,1),IF($D1591&lt;&gt;"",$G1591*INDEX(Υλικά!$G$3:$G$130,$F1591,1)/INDEX(Υλικά!$E$3:$E$130,$F1591,1),0))</f>
        <v>0</v>
      </c>
      <c r="I1591" s="17">
        <f>IF($C1591&lt;&gt;"",$G1591*INDEX(ΣυνδΑθρ!$C$2:$C$100,$F1591,1)/INDEX(ΣυνδΑθρ!$J$2:$J$96,$F1591,1),IF($D1591&lt;&gt;"",$G1591*INDEX(Υλικά!$H$3:$H$130,$F1591,1)/INDEX(Υλικά!$E$3:$E$130,$F1591,1),0))</f>
        <v>0</v>
      </c>
      <c r="J1591" s="18">
        <f>IF($C1591&lt;&gt;"",$G1591*INDEX(ΣυνδΑθρ!$D$2:$D$96,$F1591,1)/INDEX(ΣυνδΑθρ!$J$2:$J$96,$F1591,1),IF($D1591&lt;&gt;"",$G1591*INDEX(Υλικά!$I$3:$I$130,$F1591,1)/INDEX(Υλικά!$E$3:$E$130,$F1591,1),0))</f>
        <v>1.8659999999999999</v>
      </c>
      <c r="K1591" s="16">
        <f>$H1591*Ref!$B$2</f>
        <v>0</v>
      </c>
      <c r="L1591" s="17">
        <f>$I1591*Ref!$B$3</f>
        <v>0</v>
      </c>
      <c r="M1591" s="18">
        <f>$J1591*Ref!$B$4</f>
        <v>16.794</v>
      </c>
      <c r="N1591" s="18">
        <f>IF($C1591&lt;&gt;"",0,IF($D1591&lt;&gt;"",$G1591*INDEX(Υλικά!$J$3:$J$130,$F1591,1)/INDEX(Υλικά!$E$3:$E$130,$F1591,1),0))</f>
        <v>0</v>
      </c>
      <c r="O1591" s="19">
        <f t="shared" si="27"/>
        <v>16.794</v>
      </c>
      <c r="P1591" s="3"/>
    </row>
    <row r="1592" spans="1:16" x14ac:dyDescent="0.35">
      <c r="A1592" s="15">
        <v>44625</v>
      </c>
      <c r="B1592" s="7">
        <v>0.375</v>
      </c>
      <c r="C1592" s="3" t="s">
        <v>166</v>
      </c>
      <c r="D1592" s="3"/>
      <c r="E1592" s="3" t="str">
        <f>IF(C1592&lt;&gt;"",INDEX(ΣυνδΑθρ!$I$2:$I$96,MATCH(C1592,ΣυνδΑθρ!$A$2:$A$100,0),1),IF(D1592&lt;&gt;"",INDEX(Υλικά!$D$3:$D$130,MATCH(D1592,Υλικά!$B$3:$B$130,0),1),""))</f>
        <v>gr</v>
      </c>
      <c r="F1592" s="10">
        <f>IF(C1592&lt;&gt;"",MATCH($C1592,ΣυνδΑθρ!$A$2:$A$100,0),IF(D1592&lt;&gt;"",MATCH($D1592,Υλικά!$B$3:$B$130,0),0))</f>
        <v>19</v>
      </c>
      <c r="G1592" s="3">
        <v>75</v>
      </c>
      <c r="H1592" s="16">
        <f>IF($C1592&lt;&gt;"",$G1592*INDEX(ΣυνδΑθρ!$B$2:$B$96,$F1592,1)/INDEX(ΣυνδΑθρ!$J$2:$J$96,$F1592,1),IF($D1592&lt;&gt;"",$G1592*INDEX(Υλικά!$G$3:$G$130,$F1592,1)/INDEX(Υλικά!$E$3:$E$130,$F1592,1),0))</f>
        <v>5.4803571428571427</v>
      </c>
      <c r="I1592" s="17">
        <f>IF($C1592&lt;&gt;"",$G1592*INDEX(ΣυνδΑθρ!$C$2:$C$100,$F1592,1)/INDEX(ΣυνδΑθρ!$J$2:$J$96,$F1592,1),IF($D1592&lt;&gt;"",$G1592*INDEX(Υλικά!$H$3:$H$130,$F1592,1)/INDEX(Υλικά!$E$3:$E$130,$F1592,1),0))</f>
        <v>34.874999999999993</v>
      </c>
      <c r="J1592" s="18">
        <f>IF($C1592&lt;&gt;"",$G1592*INDEX(ΣυνδΑθρ!$D$2:$D$96,$F1592,1)/INDEX(ΣυνδΑθρ!$J$2:$J$96,$F1592,1),IF($D1592&lt;&gt;"",$G1592*INDEX(Υλικά!$I$3:$I$130,$F1592,1)/INDEX(Υλικά!$E$3:$E$130,$F1592,1),0))</f>
        <v>0.62678571428571439</v>
      </c>
      <c r="K1592" s="16">
        <f>$H1592*Ref!$B$2</f>
        <v>21.921428571428571</v>
      </c>
      <c r="L1592" s="17">
        <f>$I1592*Ref!$B$3</f>
        <v>139.49999999999997</v>
      </c>
      <c r="M1592" s="18">
        <f>$J1592*Ref!$B$4</f>
        <v>5.6410714285714292</v>
      </c>
      <c r="N1592" s="18">
        <f>IF($C1592&lt;&gt;"",0,IF($D1592&lt;&gt;"",$G1592*INDEX(Υλικά!$J$3:$J$130,$F1592,1)/INDEX(Υλικά!$E$3:$E$130,$F1592,1),0))</f>
        <v>0</v>
      </c>
      <c r="O1592" s="19">
        <f t="shared" si="27"/>
        <v>167.06249999999997</v>
      </c>
      <c r="P1592" s="3"/>
    </row>
    <row r="1593" spans="1:16" x14ac:dyDescent="0.35">
      <c r="A1593" s="15">
        <v>44625</v>
      </c>
      <c r="B1593" s="7">
        <v>0.58333333333333337</v>
      </c>
      <c r="C1593" s="3"/>
      <c r="D1593" s="3" t="s">
        <v>281</v>
      </c>
      <c r="E1593" s="3" t="str">
        <f>IF(C1593&lt;&gt;"",INDEX(ΣυνδΑθρ!$I$2:$I$96,MATCH(C1593,ΣυνδΑθρ!$A$2:$A$100,0),1),IF(D1593&lt;&gt;"",INDEX(Υλικά!$D$3:$D$150,MATCH(D1593,Υλικά!$B$3:$B$150,0),1),""))</f>
        <v>gr</v>
      </c>
      <c r="F1593" s="10">
        <f>IF(C1593&lt;&gt;"",MATCH($C1593,ΣυνδΑθρ!$A$2:$A$100,0),IF(D1593&lt;&gt;"",MATCH($D1593,Υλικά!$B$3:$B$150,0),0))</f>
        <v>132</v>
      </c>
      <c r="G1593" s="3">
        <v>300</v>
      </c>
      <c r="H1593" s="16">
        <f>IF($C1593&lt;&gt;"",$G1593*INDEX(ΣυνδΑθρ!$B$2:$B$96,$F1593,1)/INDEX(ΣυνδΑθρ!$J$2:$J$96,$F1593,1),IF($D1593&lt;&gt;"",$G1593*INDEX(Υλικά!$G$3:$G$150,$F1593,1)/INDEX(Υλικά!$E$3:$E$150,$F1593,1),0))</f>
        <v>58.2</v>
      </c>
      <c r="I1593" s="17">
        <f>IF($C1593&lt;&gt;"",$G1593*INDEX(ΣυνδΑθρ!$C$2:$C$100,$F1593,1)/INDEX(ΣυνδΑθρ!$J$2:$J$96,$F1593,1),IF($D1593&lt;&gt;"",$G1593*INDEX(Υλικά!$H$3:$H$150,$F1593,1)/INDEX(Υλικά!$E$3:$E$150,$F1593,1),0))</f>
        <v>0</v>
      </c>
      <c r="J1593" s="18">
        <f>IF($C1593&lt;&gt;"",$G1593*INDEX(ΣυνδΑθρ!$D$2:$D$96,$F1593,1)/INDEX(ΣυνδΑθρ!$J$2:$J$96,$F1593,1),IF($D1593&lt;&gt;"",$G1593*INDEX(Υλικά!$I$3:$I$150,$F1593,1)/INDEX(Υλικά!$E$3:$E$150,$F1593,1),0))</f>
        <v>3.6</v>
      </c>
      <c r="K1593" s="16">
        <f>$H1593*Ref!$B$2</f>
        <v>232.8</v>
      </c>
      <c r="L1593" s="17">
        <f>$I1593*Ref!$B$3</f>
        <v>0</v>
      </c>
      <c r="M1593" s="18">
        <f>$J1593*Ref!$B$4</f>
        <v>32.4</v>
      </c>
      <c r="N1593" s="18">
        <f>IF($C1593&lt;&gt;"",0,IF($D1593&lt;&gt;"",$G1593*INDEX(Υλικά!$J$3:$J$150,$F1593,1)/INDEX(Υλικά!$E$3:$E$150,$F1593,1),0))</f>
        <v>0</v>
      </c>
      <c r="O1593" s="19">
        <f t="shared" si="27"/>
        <v>265.2</v>
      </c>
      <c r="P1593" s="3"/>
    </row>
    <row r="1594" spans="1:16" x14ac:dyDescent="0.35">
      <c r="A1594" s="15">
        <v>44625</v>
      </c>
      <c r="B1594" s="7">
        <v>0.58333333333333337</v>
      </c>
      <c r="C1594" s="3"/>
      <c r="D1594" s="3" t="s">
        <v>128</v>
      </c>
      <c r="E1594" s="3" t="str">
        <f>IF(C1594&lt;&gt;"",INDEX(ΣυνδΑθρ!$I$2:$I$96,MATCH(C1594,ΣυνδΑθρ!$A$2:$A$100,0),1),IF(D1594&lt;&gt;"",INDEX(Υλικά!$D$3:$D$150,MATCH(D1594,Υλικά!$B$3:$B$150,0),1),""))</f>
        <v>gr</v>
      </c>
      <c r="F1594" s="10">
        <f>IF(C1594&lt;&gt;"",MATCH($C1594,ΣυνδΑθρ!$A$2:$A$100,0),IF(D1594&lt;&gt;"",MATCH($D1594,Υλικά!$B$3:$B$150,0),0))</f>
        <v>50</v>
      </c>
      <c r="G1594" s="3">
        <v>200</v>
      </c>
      <c r="H1594" s="16">
        <f>IF($C1594&lt;&gt;"",$G1594*INDEX(ΣυνδΑθρ!$B$2:$B$96,$F1594,1)/INDEX(ΣυνδΑθρ!$J$2:$J$96,$F1594,1),IF($D1594&lt;&gt;"",$G1594*INDEX(Υλικά!$G$3:$G$150,$F1594,1)/INDEX(Υλικά!$E$3:$E$150,$F1594,1),0))</f>
        <v>4</v>
      </c>
      <c r="I1594" s="17">
        <f>IF($C1594&lt;&gt;"",$G1594*INDEX(ΣυνδΑθρ!$C$2:$C$100,$F1594,1)/INDEX(ΣυνδΑθρ!$J$2:$J$96,$F1594,1),IF($D1594&lt;&gt;"",$G1594*INDEX(Υλικά!$H$3:$H$150,$F1594,1)/INDEX(Υλικά!$E$3:$E$150,$F1594,1),0))</f>
        <v>34</v>
      </c>
      <c r="J1594" s="18">
        <f>IF($C1594&lt;&gt;"",$G1594*INDEX(ΣυνδΑθρ!$D$2:$D$96,$F1594,1)/INDEX(ΣυνδΑθρ!$J$2:$J$96,$F1594,1),IF($D1594&lt;&gt;"",$G1594*INDEX(Υλικά!$I$3:$I$150,$F1594,1)/INDEX(Υλικά!$E$3:$E$150,$F1594,1),0))</f>
        <v>0</v>
      </c>
      <c r="K1594" s="16">
        <f>$H1594*Ref!$B$2</f>
        <v>16</v>
      </c>
      <c r="L1594" s="17">
        <f>$I1594*Ref!$B$3</f>
        <v>136</v>
      </c>
      <c r="M1594" s="18">
        <f>$J1594*Ref!$B$4</f>
        <v>0</v>
      </c>
      <c r="N1594" s="18">
        <f>IF($C1594&lt;&gt;"",0,IF($D1594&lt;&gt;"",$G1594*INDEX(Υλικά!$J$3:$J$150,$F1594,1)/INDEX(Υλικά!$E$3:$E$150,$F1594,1),0))</f>
        <v>0</v>
      </c>
      <c r="O1594" s="19">
        <f t="shared" ref="O1594:O1607" si="28">SUM(K1594:N1594)</f>
        <v>152</v>
      </c>
      <c r="P1594" s="3"/>
    </row>
    <row r="1595" spans="1:16" x14ac:dyDescent="0.35">
      <c r="A1595" s="15">
        <v>44625</v>
      </c>
      <c r="B1595" s="7">
        <v>0.58333333333333337</v>
      </c>
      <c r="C1595" s="3"/>
      <c r="D1595" s="3" t="s">
        <v>8</v>
      </c>
      <c r="E1595" s="3" t="str">
        <f>IF(C1595&lt;&gt;"",INDEX(ΣυνδΑθρ!$I$2:$I$96,MATCH(C1595,ΣυνδΑθρ!$A$2:$A$100,0),1),IF(D1595&lt;&gt;"",INDEX(Υλικά!$D$3:$D$150,MATCH(D1595,Υλικά!$B$3:$B$150,0),1),""))</f>
        <v>gr</v>
      </c>
      <c r="F1595" s="10">
        <f>IF(C1595&lt;&gt;"",MATCH($C1595,ΣυνδΑθρ!$A$2:$A$100,0),IF(D1595&lt;&gt;"",MATCH($D1595,Υλικά!$B$3:$B$150,0),0))</f>
        <v>3</v>
      </c>
      <c r="G1595" s="3">
        <v>10</v>
      </c>
      <c r="H1595" s="16">
        <f>IF($C1595&lt;&gt;"",$G1595*INDEX(ΣυνδΑθρ!$B$2:$B$96,$F1595,1)/INDEX(ΣυνδΑθρ!$J$2:$J$96,$F1595,1),IF($D1595&lt;&gt;"",$G1595*INDEX(Υλικά!$G$3:$G$150,$F1595,1)/INDEX(Υλικά!$E$3:$E$150,$F1595,1),0))</f>
        <v>0</v>
      </c>
      <c r="I1595" s="17">
        <f>IF($C1595&lt;&gt;"",$G1595*INDEX(ΣυνδΑθρ!$C$2:$C$100,$F1595,1)/INDEX(ΣυνδΑθρ!$J$2:$J$96,$F1595,1),IF($D1595&lt;&gt;"",$G1595*INDEX(Υλικά!$H$3:$H$150,$F1595,1)/INDEX(Υλικά!$E$3:$E$150,$F1595,1),0))</f>
        <v>0</v>
      </c>
      <c r="J1595" s="18">
        <f>IF($C1595&lt;&gt;"",$G1595*INDEX(ΣυνδΑθρ!$D$2:$D$96,$F1595,1)/INDEX(ΣυνδΑθρ!$J$2:$J$96,$F1595,1),IF($D1595&lt;&gt;"",$G1595*INDEX(Υλικά!$I$3:$I$150,$F1595,1)/INDEX(Υλικά!$E$3:$E$150,$F1595,1),0))</f>
        <v>9.33</v>
      </c>
      <c r="K1595" s="16">
        <f>$H1595*Ref!$B$2</f>
        <v>0</v>
      </c>
      <c r="L1595" s="17">
        <f>$I1595*Ref!$B$3</f>
        <v>0</v>
      </c>
      <c r="M1595" s="18">
        <f>$J1595*Ref!$B$4</f>
        <v>83.97</v>
      </c>
      <c r="N1595" s="18">
        <f>IF($C1595&lt;&gt;"",0,IF($D1595&lt;&gt;"",$G1595*INDEX(Υλικά!$J$3:$J$150,$F1595,1)/INDEX(Υλικά!$E$3:$E$150,$F1595,1),0))</f>
        <v>0</v>
      </c>
      <c r="O1595" s="19">
        <f t="shared" si="28"/>
        <v>83.97</v>
      </c>
      <c r="P1595" s="3"/>
    </row>
    <row r="1596" spans="1:16" x14ac:dyDescent="0.35">
      <c r="A1596" s="15">
        <v>44625</v>
      </c>
      <c r="B1596" s="7">
        <v>0.58333333333333304</v>
      </c>
      <c r="C1596" s="3" t="s">
        <v>166</v>
      </c>
      <c r="D1596" s="3"/>
      <c r="E1596" s="3" t="str">
        <f>IF(C1596&lt;&gt;"",INDEX(ΣυνδΑθρ!$I$2:$I$96,MATCH(C1596,ΣυνδΑθρ!$A$2:$A$100,0),1),IF(D1596&lt;&gt;"",INDEX(Υλικά!$D$3:$D$150,MATCH(D1596,Υλικά!$B$3:$B$150,0),1),""))</f>
        <v>gr</v>
      </c>
      <c r="F1596" s="10">
        <f>IF(C1596&lt;&gt;"",MATCH($C1596,ΣυνδΑθρ!$A$2:$A$100,0),IF(D1596&lt;&gt;"",MATCH($D1596,Υλικά!$B$3:$B$150,0),0))</f>
        <v>19</v>
      </c>
      <c r="G1596" s="3">
        <v>30</v>
      </c>
      <c r="H1596" s="16">
        <f>IF($C1596&lt;&gt;"",$G1596*INDEX(ΣυνδΑθρ!$B$2:$B$96,$F1596,1)/INDEX(ΣυνδΑθρ!$J$2:$J$96,$F1596,1),IF($D1596&lt;&gt;"",$G1596*INDEX(Υλικά!$G$3:$G$150,$F1596,1)/INDEX(Υλικά!$E$3:$E$150,$F1596,1),0))</f>
        <v>2.1921428571428572</v>
      </c>
      <c r="I1596" s="17">
        <f>IF($C1596&lt;&gt;"",$G1596*INDEX(ΣυνδΑθρ!$C$2:$C$100,$F1596,1)/INDEX(ΣυνδΑθρ!$J$2:$J$96,$F1596,1),IF($D1596&lt;&gt;"",$G1596*INDEX(Υλικά!$H$3:$H$150,$F1596,1)/INDEX(Υλικά!$E$3:$E$150,$F1596,1),0))</f>
        <v>13.949999999999998</v>
      </c>
      <c r="J1596" s="18">
        <f>IF($C1596&lt;&gt;"",$G1596*INDEX(ΣυνδΑθρ!$D$2:$D$96,$F1596,1)/INDEX(ΣυνδΑθρ!$J$2:$J$96,$F1596,1),IF($D1596&lt;&gt;"",$G1596*INDEX(Υλικά!$I$3:$I$150,$F1596,1)/INDEX(Υλικά!$E$3:$E$150,$F1596,1),0))</f>
        <v>0.25071428571428572</v>
      </c>
      <c r="K1596" s="16">
        <f>$H1596*Ref!$B$2</f>
        <v>8.7685714285714287</v>
      </c>
      <c r="L1596" s="17">
        <f>$I1596*Ref!$B$3</f>
        <v>55.79999999999999</v>
      </c>
      <c r="M1596" s="18">
        <f>$J1596*Ref!$B$4</f>
        <v>2.2564285714285717</v>
      </c>
      <c r="N1596" s="18">
        <f>IF($C1596&lt;&gt;"",0,IF($D1596&lt;&gt;"",$G1596*INDEX(Υλικά!$J$3:$J$150,$F1596,1)/INDEX(Υλικά!$E$3:$E$150,$F1596,1),0))</f>
        <v>0</v>
      </c>
      <c r="O1596" s="19">
        <f t="shared" si="28"/>
        <v>66.824999999999989</v>
      </c>
      <c r="P1596" s="3"/>
    </row>
    <row r="1597" spans="1:16" x14ac:dyDescent="0.35">
      <c r="A1597" s="15">
        <v>44625</v>
      </c>
      <c r="B1597" s="7">
        <v>0.9375</v>
      </c>
      <c r="C1597" s="3"/>
      <c r="D1597" s="3" t="s">
        <v>32</v>
      </c>
      <c r="E1597" s="3" t="str">
        <f>IF(C1597&lt;&gt;"",INDEX(ΣυνδΑθρ!$I$2:$I$96,MATCH(C1597,ΣυνδΑθρ!$A$2:$A$100,0),1),IF(D1597&lt;&gt;"",INDEX(Υλικά!$D$3:$D$150,MATCH(D1597,Υλικά!$B$3:$B$150,0),1),""))</f>
        <v>gr</v>
      </c>
      <c r="F1597" s="10">
        <f>IF(C1597&lt;&gt;"",MATCH($C1597,ΣυνδΑθρ!$A$2:$A$100,0),IF(D1597&lt;&gt;"",MATCH($D1597,Υλικά!$B$3:$B$150,0),0))</f>
        <v>14</v>
      </c>
      <c r="G1597" s="3">
        <v>200</v>
      </c>
      <c r="H1597" s="16">
        <f>IF($C1597&lt;&gt;"",$G1597*INDEX(ΣυνδΑθρ!$B$2:$B$96,$F1597,1)/INDEX(ΣυνδΑθρ!$J$2:$J$96,$F1597,1),IF($D1597&lt;&gt;"",$G1597*INDEX(Υλικά!$G$3:$G$150,$F1597,1)/INDEX(Υλικά!$E$3:$E$150,$F1597,1),0))</f>
        <v>16</v>
      </c>
      <c r="I1597" s="17">
        <f>IF($C1597&lt;&gt;"",$G1597*INDEX(ΣυνδΑθρ!$C$2:$C$100,$F1597,1)/INDEX(ΣυνδΑθρ!$J$2:$J$96,$F1597,1),IF($D1597&lt;&gt;"",$G1597*INDEX(Υλικά!$H$3:$H$150,$F1597,1)/INDEX(Υλικά!$E$3:$E$150,$F1597,1),0))</f>
        <v>8</v>
      </c>
      <c r="J1597" s="18">
        <f>IF($C1597&lt;&gt;"",$G1597*INDEX(ΣυνδΑθρ!$D$2:$D$96,$F1597,1)/INDEX(ΣυνδΑθρ!$J$2:$J$96,$F1597,1),IF($D1597&lt;&gt;"",$G1597*INDEX(Υλικά!$I$3:$I$150,$F1597,1)/INDEX(Υλικά!$E$3:$E$150,$F1597,1),0))</f>
        <v>4</v>
      </c>
      <c r="K1597" s="16">
        <f>$H1597*Ref!$B$2</f>
        <v>64</v>
      </c>
      <c r="L1597" s="17">
        <f>$I1597*Ref!$B$3</f>
        <v>32</v>
      </c>
      <c r="M1597" s="18">
        <f>$J1597*Ref!$B$4</f>
        <v>36</v>
      </c>
      <c r="N1597" s="18">
        <f>IF($C1597&lt;&gt;"",0,IF($D1597&lt;&gt;"",$G1597*INDEX(Υλικά!$J$3:$J$150,$F1597,1)/INDEX(Υλικά!$E$3:$E$150,$F1597,1),0))</f>
        <v>0</v>
      </c>
      <c r="O1597" s="19">
        <f t="shared" si="28"/>
        <v>132</v>
      </c>
      <c r="P1597" s="3"/>
    </row>
    <row r="1598" spans="1:16" x14ac:dyDescent="0.35">
      <c r="A1598" s="15">
        <v>44625</v>
      </c>
      <c r="B1598" s="7">
        <v>0.9375</v>
      </c>
      <c r="C1598" s="3"/>
      <c r="D1598" s="3" t="s">
        <v>155</v>
      </c>
      <c r="E1598" s="3" t="str">
        <f>IF(C1598&lt;&gt;"",INDEX(ΣυνδΑθρ!$I$2:$I$96,MATCH(C1598,ΣυνδΑθρ!$A$2:$A$100,0),1),IF(D1598&lt;&gt;"",INDEX(Υλικά!$D$3:$D$150,MATCH(D1598,Υλικά!$B$3:$B$150,0),1),""))</f>
        <v>gr</v>
      </c>
      <c r="F1598" s="10">
        <f>IF(C1598&lt;&gt;"",MATCH($C1598,ΣυνδΑθρ!$A$2:$A$100,0),IF(D1598&lt;&gt;"",MATCH($D1598,Υλικά!$B$3:$B$150,0),0))</f>
        <v>63</v>
      </c>
      <c r="G1598" s="3">
        <v>65</v>
      </c>
      <c r="H1598" s="16">
        <f>IF($C1598&lt;&gt;"",$G1598*INDEX(ΣυνδΑθρ!$B$2:$B$96,$F1598,1)/INDEX(ΣυνδΑθρ!$J$2:$J$96,$F1598,1),IF($D1598&lt;&gt;"",$G1598*INDEX(Υλικά!$G$3:$G$150,$F1598,1)/INDEX(Υλικά!$E$3:$E$150,$F1598,1),0))</f>
        <v>0.71499999999999997</v>
      </c>
      <c r="I1598" s="17">
        <f>IF($C1598&lt;&gt;"",$G1598*INDEX(ΣυνδΑθρ!$C$2:$C$100,$F1598,1)/INDEX(ΣυνδΑθρ!$J$2:$J$96,$F1598,1),IF($D1598&lt;&gt;"",$G1598*INDEX(Υλικά!$H$3:$H$150,$F1598,1)/INDEX(Υλικά!$E$3:$E$150,$F1598,1),0))</f>
        <v>14.82</v>
      </c>
      <c r="J1598" s="18">
        <f>IF($C1598&lt;&gt;"",$G1598*INDEX(ΣυνδΑθρ!$D$2:$D$96,$F1598,1)/INDEX(ΣυνδΑθρ!$J$2:$J$96,$F1598,1),IF($D1598&lt;&gt;"",$G1598*INDEX(Υλικά!$I$3:$I$150,$F1598,1)/INDEX(Υλικά!$E$3:$E$150,$F1598,1),0))</f>
        <v>0.19500000000000001</v>
      </c>
      <c r="K1598" s="16">
        <f>$H1598*Ref!$B$2</f>
        <v>2.86</v>
      </c>
      <c r="L1598" s="17">
        <f>$I1598*Ref!$B$3</f>
        <v>59.28</v>
      </c>
      <c r="M1598" s="18">
        <f>$J1598*Ref!$B$4</f>
        <v>1.7550000000000001</v>
      </c>
      <c r="N1598" s="18">
        <f>IF($C1598&lt;&gt;"",0,IF($D1598&lt;&gt;"",$G1598*INDEX(Υλικά!$J$3:$J$150,$F1598,1)/INDEX(Υλικά!$E$3:$E$150,$F1598,1),0))</f>
        <v>0</v>
      </c>
      <c r="O1598" s="19">
        <f t="shared" si="28"/>
        <v>63.895000000000003</v>
      </c>
      <c r="P1598" s="3"/>
    </row>
    <row r="1599" spans="1:16" x14ac:dyDescent="0.35">
      <c r="A1599" s="15">
        <v>44625</v>
      </c>
      <c r="B1599" s="7">
        <v>0.9375</v>
      </c>
      <c r="C1599" s="3"/>
      <c r="D1599" s="3" t="s">
        <v>151</v>
      </c>
      <c r="E1599" s="3" t="str">
        <f>IF(C1599&lt;&gt;"",INDEX(ΣυνδΑθρ!$I$2:$I$96,MATCH(C1599,ΣυνδΑθρ!$A$2:$A$100,0),1),IF(D1599&lt;&gt;"",INDEX(Υλικά!$D$3:$D$150,MATCH(D1599,Υλικά!$B$3:$B$150,0),1),""))</f>
        <v>gr</v>
      </c>
      <c r="F1599" s="10">
        <f>IF(C1599&lt;&gt;"",MATCH($C1599,ΣυνδΑθρ!$A$2:$A$100,0),IF(D1599&lt;&gt;"",MATCH($D1599,Υλικά!$B$3:$B$150,0),0))</f>
        <v>60</v>
      </c>
      <c r="G1599" s="3">
        <v>70</v>
      </c>
      <c r="H1599" s="16">
        <f>IF($C1599&lt;&gt;"",$G1599*INDEX(ΣυνδΑθρ!$B$2:$B$96,$F1599,1)/INDEX(ΣυνδΑθρ!$J$2:$J$96,$F1599,1),IF($D1599&lt;&gt;"",$G1599*INDEX(Υλικά!$G$3:$G$150,$F1599,1)/INDEX(Υλικά!$E$3:$E$150,$F1599,1),0))</f>
        <v>0.21</v>
      </c>
      <c r="I1599" s="17">
        <f>IF($C1599&lt;&gt;"",$G1599*INDEX(ΣυνδΑθρ!$C$2:$C$100,$F1599,1)/INDEX(ΣυνδΑθρ!$J$2:$J$96,$F1599,1),IF($D1599&lt;&gt;"",$G1599*INDEX(Υλικά!$H$3:$H$150,$F1599,1)/INDEX(Υλικά!$E$3:$E$150,$F1599,1),0))</f>
        <v>9.8000000000000007</v>
      </c>
      <c r="J1599" s="18">
        <f>IF($C1599&lt;&gt;"",$G1599*INDEX(ΣυνδΑθρ!$D$2:$D$96,$F1599,1)/INDEX(ΣυνδΑθρ!$J$2:$J$96,$F1599,1),IF($D1599&lt;&gt;"",$G1599*INDEX(Υλικά!$I$3:$I$150,$F1599,1)/INDEX(Υλικά!$E$3:$E$150,$F1599,1),0))</f>
        <v>0.14000000000000001</v>
      </c>
      <c r="K1599" s="16">
        <f>$H1599*Ref!$B$2</f>
        <v>0.84</v>
      </c>
      <c r="L1599" s="17">
        <f>$I1599*Ref!$B$3</f>
        <v>39.200000000000003</v>
      </c>
      <c r="M1599" s="18">
        <f>$J1599*Ref!$B$4</f>
        <v>1.2600000000000002</v>
      </c>
      <c r="N1599" s="18">
        <f>IF($C1599&lt;&gt;"",0,IF($D1599&lt;&gt;"",$G1599*INDEX(Υλικά!$J$3:$J$150,$F1599,1)/INDEX(Υλικά!$E$3:$E$150,$F1599,1),0))</f>
        <v>0</v>
      </c>
      <c r="O1599" s="19">
        <f t="shared" si="28"/>
        <v>41.300000000000004</v>
      </c>
      <c r="P1599" s="3"/>
    </row>
    <row r="1600" spans="1:16" x14ac:dyDescent="0.35">
      <c r="A1600" s="15">
        <v>44625</v>
      </c>
      <c r="B1600" s="7">
        <v>0.9375</v>
      </c>
      <c r="C1600" s="3"/>
      <c r="D1600" s="3" t="s">
        <v>187</v>
      </c>
      <c r="E1600" s="3" t="str">
        <f>IF(C1600&lt;&gt;"",INDEX(ΣυνδΑθρ!$I$2:$I$96,MATCH(C1600,ΣυνδΑθρ!$A$2:$A$100,0),1),IF(D1600&lt;&gt;"",INDEX(Υλικά!$D$3:$D$150,MATCH(D1600,Υλικά!$B$3:$B$150,0),1),""))</f>
        <v>gr</v>
      </c>
      <c r="F1600" s="10">
        <f>IF(C1600&lt;&gt;"",MATCH($C1600,ΣυνδΑθρ!$A$2:$A$100,0),IF(D1600&lt;&gt;"",MATCH($D1600,Υλικά!$B$3:$B$150,0),0))</f>
        <v>84</v>
      </c>
      <c r="G1600" s="3">
        <v>200</v>
      </c>
      <c r="H1600" s="16">
        <f>IF($C1600&lt;&gt;"",$G1600*INDEX(ΣυνδΑθρ!$B$2:$B$96,$F1600,1)/INDEX(ΣυνδΑθρ!$J$2:$J$96,$F1600,1),IF($D1600&lt;&gt;"",$G1600*INDEX(Υλικά!$G$3:$G$150,$F1600,1)/INDEX(Υλικά!$E$3:$E$150,$F1600,1),0))</f>
        <v>1.4</v>
      </c>
      <c r="I1600" s="17">
        <f>IF($C1600&lt;&gt;"",$G1600*INDEX(ΣυνδΑθρ!$C$2:$C$100,$F1600,1)/INDEX(ΣυνδΑθρ!$J$2:$J$96,$F1600,1),IF($D1600&lt;&gt;"",$G1600*INDEX(Υλικά!$H$3:$H$150,$F1600,1)/INDEX(Υλικά!$E$3:$E$150,$F1600,1),0))</f>
        <v>24</v>
      </c>
      <c r="J1600" s="18">
        <f>IF($C1600&lt;&gt;"",$G1600*INDEX(ΣυνδΑθρ!$D$2:$D$96,$F1600,1)/INDEX(ΣυνδΑθρ!$J$2:$J$96,$F1600,1),IF($D1600&lt;&gt;"",$G1600*INDEX(Υλικά!$I$3:$I$150,$F1600,1)/INDEX(Υλικά!$E$3:$E$150,$F1600,1),0))</f>
        <v>0.4</v>
      </c>
      <c r="K1600" s="16">
        <f>$H1600*Ref!$B$2</f>
        <v>5.6</v>
      </c>
      <c r="L1600" s="17">
        <f>$I1600*Ref!$B$3</f>
        <v>96</v>
      </c>
      <c r="M1600" s="18">
        <f>$J1600*Ref!$B$4</f>
        <v>3.6</v>
      </c>
      <c r="N1600" s="18">
        <f>IF($C1600&lt;&gt;"",0,IF($D1600&lt;&gt;"",$G1600*INDEX(Υλικά!$J$3:$J$150,$F1600,1)/INDEX(Υλικά!$E$3:$E$150,$F1600,1),0))</f>
        <v>0</v>
      </c>
      <c r="O1600" s="19">
        <f t="shared" si="28"/>
        <v>105.19999999999999</v>
      </c>
      <c r="P1600" s="3"/>
    </row>
    <row r="1601" spans="1:16" x14ac:dyDescent="0.35">
      <c r="A1601" s="15">
        <v>44625</v>
      </c>
      <c r="B1601" s="7">
        <v>0.9375</v>
      </c>
      <c r="C1601" s="3"/>
      <c r="D1601" s="3" t="s">
        <v>154</v>
      </c>
      <c r="E1601" s="3" t="str">
        <f>IF(C1601&lt;&gt;"",INDEX(ΣυνδΑθρ!$I$2:$I$96,MATCH(C1601,ΣυνδΑθρ!$A$2:$A$100,0),1),IF(D1601&lt;&gt;"",INDEX(Υλικά!$D$3:$D$150,MATCH(D1601,Υλικά!$B$3:$B$150,0),1),""))</f>
        <v>gr</v>
      </c>
      <c r="F1601" s="10">
        <f>IF(C1601&lt;&gt;"",MATCH($C1601,ΣυνδΑθρ!$A$2:$A$100,0),IF(D1601&lt;&gt;"",MATCH($D1601,Υλικά!$B$3:$B$150,0),0))</f>
        <v>62</v>
      </c>
      <c r="G1601" s="3">
        <v>17</v>
      </c>
      <c r="H1601" s="16">
        <f>IF($C1601&lt;&gt;"",$G1601*INDEX(ΣυνδΑθρ!$B$2:$B$96,$F1601,1)/INDEX(ΣυνδΑθρ!$J$2:$J$96,$F1601,1),IF($D1601&lt;&gt;"",$G1601*INDEX(Υλικά!$G$3:$G$150,$F1601,1)/INDEX(Υλικά!$E$3:$E$150,$F1601,1),0))</f>
        <v>1.87</v>
      </c>
      <c r="I1601" s="17">
        <f>IF($C1601&lt;&gt;"",$G1601*INDEX(ΣυνδΑθρ!$C$2:$C$100,$F1601,1)/INDEX(ΣυνδΑθρ!$J$2:$J$96,$F1601,1),IF($D1601&lt;&gt;"",$G1601*INDEX(Υλικά!$H$3:$H$150,$F1601,1)/INDEX(Υλικά!$E$3:$E$150,$F1601,1),0))</f>
        <v>10.199999999999999</v>
      </c>
      <c r="J1601" s="18">
        <f>IF($C1601&lt;&gt;"",$G1601*INDEX(ΣυνδΑθρ!$D$2:$D$96,$F1601,1)/INDEX(ΣυνδΑθρ!$J$2:$J$96,$F1601,1),IF($D1601&lt;&gt;"",$G1601*INDEX(Υλικά!$I$3:$I$150,$F1601,1)/INDEX(Υλικά!$E$3:$E$150,$F1601,1),0))</f>
        <v>1.36</v>
      </c>
      <c r="K1601" s="16">
        <f>$H1601*Ref!$B$2</f>
        <v>7.48</v>
      </c>
      <c r="L1601" s="17">
        <f>$I1601*Ref!$B$3</f>
        <v>40.799999999999997</v>
      </c>
      <c r="M1601" s="18">
        <f>$J1601*Ref!$B$4</f>
        <v>12.24</v>
      </c>
      <c r="N1601" s="18">
        <f>IF($C1601&lt;&gt;"",0,IF($D1601&lt;&gt;"",$G1601*INDEX(Υλικά!$J$3:$J$150,$F1601,1)/INDEX(Υλικά!$E$3:$E$150,$F1601,1),0))</f>
        <v>0</v>
      </c>
      <c r="O1601" s="19">
        <f t="shared" si="28"/>
        <v>60.52</v>
      </c>
      <c r="P1601" s="3"/>
    </row>
    <row r="1602" spans="1:16" x14ac:dyDescent="0.35">
      <c r="A1602" s="15">
        <v>44625</v>
      </c>
      <c r="B1602" s="7">
        <v>0.58333333333333337</v>
      </c>
      <c r="C1602" s="3"/>
      <c r="D1602" s="3" t="s">
        <v>97</v>
      </c>
      <c r="E1602" s="3" t="str">
        <f>IF(C1602&lt;&gt;"",INDEX(ΣυνδΑθρ!$I$2:$I$96,MATCH(C1602,ΣυνδΑθρ!$A$2:$A$100,0),1),IF(D1602&lt;&gt;"",INDEX(Υλικά!$D$3:$D$150,MATCH(D1602,Υλικά!$B$3:$B$150,0),1),""))</f>
        <v>gr</v>
      </c>
      <c r="F1602" s="10">
        <f>IF(C1602&lt;&gt;"",MATCH($C1602,ΣυνδΑθρ!$A$2:$A$100,0),IF(D1602&lt;&gt;"",MATCH($D1602,Υλικά!$B$3:$B$150,0),0))</f>
        <v>37</v>
      </c>
      <c r="G1602" s="3">
        <v>450</v>
      </c>
      <c r="H1602" s="16">
        <f>IF($C1602&lt;&gt;"",$G1602*INDEX(ΣυνδΑθρ!$B$2:$B$96,$F1602,1)/INDEX(ΣυνδΑθρ!$J$2:$J$96,$F1602,1),IF($D1602&lt;&gt;"",$G1602*INDEX(Υλικά!$G$3:$G$150,$F1602,1)/INDEX(Υλικά!$E$3:$E$150,$F1602,1),0))</f>
        <v>0</v>
      </c>
      <c r="I1602" s="17">
        <f>IF($C1602&lt;&gt;"",$G1602*INDEX(ΣυνδΑθρ!$C$2:$C$100,$F1602,1)/INDEX(ΣυνδΑθρ!$J$2:$J$96,$F1602,1),IF($D1602&lt;&gt;"",$G1602*INDEX(Υλικά!$H$3:$H$150,$F1602,1)/INDEX(Υλικά!$E$3:$E$150,$F1602,1),0))</f>
        <v>0</v>
      </c>
      <c r="J1602" s="18">
        <f>IF($C1602&lt;&gt;"",$G1602*INDEX(ΣυνδΑθρ!$D$2:$D$96,$F1602,1)/INDEX(ΣυνδΑθρ!$J$2:$J$96,$F1602,1),IF($D1602&lt;&gt;"",$G1602*INDEX(Υλικά!$I$3:$I$150,$F1602,1)/INDEX(Υλικά!$E$3:$E$150,$F1602,1),0))</f>
        <v>0</v>
      </c>
      <c r="K1602" s="16">
        <f>$H1602*Ref!$B$2</f>
        <v>0</v>
      </c>
      <c r="L1602" s="17">
        <f>$I1602*Ref!$B$3</f>
        <v>0</v>
      </c>
      <c r="M1602" s="18">
        <f>$J1602*Ref!$B$4</f>
        <v>0</v>
      </c>
      <c r="N1602" s="18">
        <f>IF($C1602&lt;&gt;"",0,IF($D1602&lt;&gt;"",$G1602*INDEX(Υλικά!$J$3:$J$150,$F1602,1)/INDEX(Υλικά!$E$3:$E$150,$F1602,1),0))</f>
        <v>382.5</v>
      </c>
      <c r="O1602" s="19">
        <f t="shared" si="28"/>
        <v>382.5</v>
      </c>
      <c r="P1602" s="3"/>
    </row>
    <row r="1603" spans="1:16" x14ac:dyDescent="0.35">
      <c r="A1603" s="15">
        <v>44626</v>
      </c>
      <c r="B1603" s="7">
        <v>0.375</v>
      </c>
      <c r="C1603" s="3"/>
      <c r="D1603" s="3" t="s">
        <v>58</v>
      </c>
      <c r="E1603" s="3" t="str">
        <f>IF(C1603&lt;&gt;"",INDEX(ΣυνδΑθρ!$I$2:$I$96,MATCH(C1603,ΣυνδΑθρ!$A$2:$A$100,0),1),IF(D1603&lt;&gt;"",INDEX(Υλικά!$D$3:$D$150,MATCH(D1603,Υλικά!$B$3:$B$150,0),1),""))</f>
        <v>gr</v>
      </c>
      <c r="F1603" s="10">
        <f>IF(C1603&lt;&gt;"",MATCH($C1603,ΣυνδΑθρ!$A$2:$A$100,0),IF(D1603&lt;&gt;"",MATCH($D1603,Υλικά!$B$3:$B$150,0),0))</f>
        <v>12</v>
      </c>
      <c r="G1603" s="3">
        <v>250</v>
      </c>
      <c r="H1603" s="16">
        <f>IF($C1603&lt;&gt;"",$G1603*INDEX(ΣυνδΑθρ!$B$2:$B$96,$F1603,1)/INDEX(ΣυνδΑθρ!$J$2:$J$96,$F1603,1),IF($D1603&lt;&gt;"",$G1603*INDEX(Υλικά!$G$3:$G$150,$F1603,1)/INDEX(Υλικά!$E$3:$E$150,$F1603,1),0))</f>
        <v>8.25</v>
      </c>
      <c r="I1603" s="17">
        <f>IF($C1603&lt;&gt;"",$G1603*INDEX(ΣυνδΑθρ!$C$2:$C$100,$F1603,1)/INDEX(ΣυνδΑθρ!$J$2:$J$96,$F1603,1),IF($D1603&lt;&gt;"",$G1603*INDEX(Υλικά!$H$3:$H$150,$F1603,1)/INDEX(Υλικά!$E$3:$E$150,$F1603,1),0))</f>
        <v>11.75</v>
      </c>
      <c r="J1603" s="18">
        <f>IF($C1603&lt;&gt;"",$G1603*INDEX(ΣυνδΑθρ!$D$2:$D$96,$F1603,1)/INDEX(ΣυνδΑθρ!$J$2:$J$96,$F1603,1),IF($D1603&lt;&gt;"",$G1603*INDEX(Υλικά!$I$3:$I$150,$F1603,1)/INDEX(Υλικά!$E$3:$E$150,$F1603,1),0))</f>
        <v>3.75</v>
      </c>
      <c r="K1603" s="16">
        <f>$H1603*Ref!$B$2</f>
        <v>33</v>
      </c>
      <c r="L1603" s="17">
        <f>$I1603*Ref!$B$3</f>
        <v>47</v>
      </c>
      <c r="M1603" s="18">
        <f>$J1603*Ref!$B$4</f>
        <v>33.75</v>
      </c>
      <c r="N1603" s="18">
        <f>IF($C1603&lt;&gt;"",0,IF($D1603&lt;&gt;"",$G1603*INDEX(Υλικά!$J$3:$J$150,$F1603,1)/INDEX(Υλικά!$E$3:$E$150,$F1603,1),0))</f>
        <v>0</v>
      </c>
      <c r="O1603" s="19">
        <f t="shared" si="28"/>
        <v>113.75</v>
      </c>
      <c r="P1603" s="3"/>
    </row>
    <row r="1604" spans="1:16" x14ac:dyDescent="0.35">
      <c r="A1604" s="15">
        <v>44626</v>
      </c>
      <c r="B1604" s="7">
        <v>0.375</v>
      </c>
      <c r="C1604" s="3" t="s">
        <v>280</v>
      </c>
      <c r="D1604" s="3"/>
      <c r="E1604" s="3" t="str">
        <f>IF(C1604&lt;&gt;"",INDEX(ΣυνδΑθρ!$I$2:$I$96,MATCH(C1604,ΣυνδΑθρ!$A$2:$A$100,0),1),IF(D1604&lt;&gt;"",INDEX(Υλικά!$D$3:$D$150,MATCH(D1604,Υλικά!$B$3:$B$150,0),1),""))</f>
        <v>pc</v>
      </c>
      <c r="F1604" s="10">
        <f>IF(C1604&lt;&gt;"",MATCH($C1604,ΣυνδΑθρ!$A$2:$A$100,0),IF(D1604&lt;&gt;"",MATCH($D1604,Υλικά!$B$3:$B$150,0),0))</f>
        <v>53</v>
      </c>
      <c r="G1604" s="3">
        <v>1</v>
      </c>
      <c r="H1604" s="16">
        <f>IF($C1604&lt;&gt;"",$G1604*INDEX(ΣυνδΑθρ!$B$2:$B$96,$F1604,1)/INDEX(ΣυνδΑθρ!$J$2:$J$96,$F1604,1),IF($D1604&lt;&gt;"",$G1604*INDEX(Υλικά!$G$3:$G$150,$F1604,1)/INDEX(Υλικά!$E$3:$E$150,$F1604,1),0))</f>
        <v>7.9593749999999988</v>
      </c>
      <c r="I1604" s="17">
        <f>IF($C1604&lt;&gt;"",$G1604*INDEX(ΣυνδΑθρ!$C$2:$C$100,$F1604,1)/INDEX(ΣυνδΑθρ!$J$2:$J$96,$F1604,1),IF($D1604&lt;&gt;"",$G1604*INDEX(Υλικά!$H$3:$H$150,$F1604,1)/INDEX(Υλικά!$E$3:$E$150,$F1604,1),0))</f>
        <v>15.417499999999999</v>
      </c>
      <c r="J1604" s="18">
        <f>IF($C1604&lt;&gt;"",$G1604*INDEX(ΣυνδΑθρ!$D$2:$D$96,$F1604,1)/INDEX(ΣυνδΑθρ!$J$2:$J$96,$F1604,1),IF($D1604&lt;&gt;"",$G1604*INDEX(Υλικά!$I$3:$I$150,$F1604,1)/INDEX(Υλικά!$E$3:$E$150,$F1604,1),0))</f>
        <v>6.9131249999999991</v>
      </c>
      <c r="K1604" s="16">
        <f>$H1604*Ref!$B$2</f>
        <v>31.837499999999995</v>
      </c>
      <c r="L1604" s="17">
        <f>$I1604*Ref!$B$3</f>
        <v>61.669999999999995</v>
      </c>
      <c r="M1604" s="18">
        <f>$J1604*Ref!$B$4</f>
        <v>62.218124999999993</v>
      </c>
      <c r="N1604" s="18">
        <f>IF($C1604&lt;&gt;"",0,IF($D1604&lt;&gt;"",$G1604*INDEX(Υλικά!$J$3:$J$150,$F1604,1)/INDEX(Υλικά!$E$3:$E$150,$F1604,1),0))</f>
        <v>0</v>
      </c>
      <c r="O1604" s="19">
        <f t="shared" si="28"/>
        <v>155.72562499999998</v>
      </c>
      <c r="P1604" s="3"/>
    </row>
    <row r="1605" spans="1:16" x14ac:dyDescent="0.35">
      <c r="A1605" s="15">
        <v>44626</v>
      </c>
      <c r="B1605" s="7">
        <v>0.375</v>
      </c>
      <c r="C1605" s="3" t="s">
        <v>166</v>
      </c>
      <c r="D1605" s="3"/>
      <c r="E1605" s="3" t="str">
        <f>IF(C1605&lt;&gt;"",INDEX(ΣυνδΑθρ!$I$2:$I$96,MATCH(C1605,ΣυνδΑθρ!$A$2:$A$100,0),1),IF(D1605&lt;&gt;"",INDEX(Υλικά!$D$3:$D$150,MATCH(D1605,Υλικά!$B$3:$B$150,0),1),""))</f>
        <v>gr</v>
      </c>
      <c r="F1605" s="10">
        <f>IF(C1605&lt;&gt;"",MATCH($C1605,ΣυνδΑθρ!$A$2:$A$100,0),IF(D1605&lt;&gt;"",MATCH($D1605,Υλικά!$B$3:$B$150,0),0))</f>
        <v>19</v>
      </c>
      <c r="G1605" s="3">
        <v>100</v>
      </c>
      <c r="H1605" s="16">
        <f>IF($C1605&lt;&gt;"",$G1605*INDEX(ΣυνδΑθρ!$B$2:$B$96,$F1605,1)/INDEX(ΣυνδΑθρ!$J$2:$J$96,$F1605,1),IF($D1605&lt;&gt;"",$G1605*INDEX(Υλικά!$G$3:$G$150,$F1605,1)/INDEX(Υλικά!$E$3:$E$150,$F1605,1),0))</f>
        <v>7.3071428571428569</v>
      </c>
      <c r="I1605" s="17">
        <f>IF($C1605&lt;&gt;"",$G1605*INDEX(ΣυνδΑθρ!$C$2:$C$100,$F1605,1)/INDEX(ΣυνδΑθρ!$J$2:$J$96,$F1605,1),IF($D1605&lt;&gt;"",$G1605*INDEX(Υλικά!$H$3:$H$150,$F1605,1)/INDEX(Υλικά!$E$3:$E$150,$F1605,1),0))</f>
        <v>46.499999999999993</v>
      </c>
      <c r="J1605" s="18">
        <f>IF($C1605&lt;&gt;"",$G1605*INDEX(ΣυνδΑθρ!$D$2:$D$96,$F1605,1)/INDEX(ΣυνδΑθρ!$J$2:$J$96,$F1605,1),IF($D1605&lt;&gt;"",$G1605*INDEX(Υλικά!$I$3:$I$150,$F1605,1)/INDEX(Υλικά!$E$3:$E$150,$F1605,1),0))</f>
        <v>0.83571428571428585</v>
      </c>
      <c r="K1605" s="16">
        <f>$H1605*Ref!$B$2</f>
        <v>29.228571428571428</v>
      </c>
      <c r="L1605" s="17">
        <f>$I1605*Ref!$B$3</f>
        <v>185.99999999999997</v>
      </c>
      <c r="M1605" s="18">
        <f>$J1605*Ref!$B$4</f>
        <v>7.5214285714285722</v>
      </c>
      <c r="N1605" s="18">
        <f>IF($C1605&lt;&gt;"",0,IF($D1605&lt;&gt;"",$G1605*INDEX(Υλικά!$J$3:$J$150,$F1605,1)/INDEX(Υλικά!$E$3:$E$150,$F1605,1),0))</f>
        <v>0</v>
      </c>
      <c r="O1605" s="19">
        <f t="shared" si="28"/>
        <v>222.74999999999997</v>
      </c>
      <c r="P1605" s="3"/>
    </row>
    <row r="1606" spans="1:16" x14ac:dyDescent="0.35">
      <c r="A1606" s="15">
        <v>44626</v>
      </c>
      <c r="B1606" s="7">
        <v>0.625</v>
      </c>
      <c r="C1606" s="3"/>
      <c r="D1606" s="3" t="s">
        <v>281</v>
      </c>
      <c r="E1606" s="3" t="str">
        <f>IF(C1606&lt;&gt;"",INDEX(ΣυνδΑθρ!$I$2:$I$96,MATCH(C1606,ΣυνδΑθρ!$A$2:$A$100,0),1),IF(D1606&lt;&gt;"",INDEX(Υλικά!$D$3:$D$150,MATCH(D1606,Υλικά!$B$3:$B$150,0),1),""))</f>
        <v>gr</v>
      </c>
      <c r="F1606" s="10">
        <f>IF(C1606&lt;&gt;"",MATCH($C1606,ΣυνδΑθρ!$A$2:$A$100,0),IF(D1606&lt;&gt;"",MATCH($D1606,Υλικά!$B$3:$B$150,0),0))</f>
        <v>132</v>
      </c>
      <c r="G1606" s="3">
        <v>200</v>
      </c>
      <c r="H1606" s="16">
        <f>IF($C1606&lt;&gt;"",$G1606*INDEX(ΣυνδΑθρ!$B$2:$B$96,$F1606,1)/INDEX(ΣυνδΑθρ!$J$2:$J$96,$F1606,1),IF($D1606&lt;&gt;"",$G1606*INDEX(Υλικά!$G$3:$G$150,$F1606,1)/INDEX(Υλικά!$E$3:$E$150,$F1606,1),0))</f>
        <v>38.799999999999997</v>
      </c>
      <c r="I1606" s="17">
        <f>IF($C1606&lt;&gt;"",$G1606*INDEX(ΣυνδΑθρ!$C$2:$C$100,$F1606,1)/INDEX(ΣυνδΑθρ!$J$2:$J$96,$F1606,1),IF($D1606&lt;&gt;"",$G1606*INDEX(Υλικά!$H$3:$H$150,$F1606,1)/INDEX(Υλικά!$E$3:$E$150,$F1606,1),0))</f>
        <v>0</v>
      </c>
      <c r="J1606" s="18">
        <f>IF($C1606&lt;&gt;"",$G1606*INDEX(ΣυνδΑθρ!$D$2:$D$96,$F1606,1)/INDEX(ΣυνδΑθρ!$J$2:$J$96,$F1606,1),IF($D1606&lt;&gt;"",$G1606*INDEX(Υλικά!$I$3:$I$150,$F1606,1)/INDEX(Υλικά!$E$3:$E$150,$F1606,1),0))</f>
        <v>2.4</v>
      </c>
      <c r="K1606" s="16">
        <f>$H1606*Ref!$B$2</f>
        <v>155.19999999999999</v>
      </c>
      <c r="L1606" s="17">
        <f>$I1606*Ref!$B$3</f>
        <v>0</v>
      </c>
      <c r="M1606" s="18">
        <f>$J1606*Ref!$B$4</f>
        <v>21.599999999999998</v>
      </c>
      <c r="N1606" s="18">
        <f>IF($C1606&lt;&gt;"",0,IF($D1606&lt;&gt;"",$G1606*INDEX(Υλικά!$J$3:$J$150,$F1606,1)/INDEX(Υλικά!$E$3:$E$150,$F1606,1),0))</f>
        <v>0</v>
      </c>
      <c r="O1606" s="19">
        <f t="shared" si="28"/>
        <v>176.79999999999998</v>
      </c>
      <c r="P1606" s="3"/>
    </row>
    <row r="1607" spans="1:16" x14ac:dyDescent="0.35">
      <c r="A1607" s="15">
        <v>44626</v>
      </c>
      <c r="B1607" s="7">
        <v>0.625</v>
      </c>
      <c r="C1607" s="3"/>
      <c r="D1607" s="3" t="s">
        <v>128</v>
      </c>
      <c r="E1607" s="3" t="str">
        <f>IF(C1607&lt;&gt;"",INDEX(ΣυνδΑθρ!$I$2:$I$96,MATCH(C1607,ΣυνδΑθρ!$A$2:$A$100,0),1),IF(D1607&lt;&gt;"",INDEX(Υλικά!$D$3:$D$150,MATCH(D1607,Υλικά!$B$3:$B$150,0),1),""))</f>
        <v>gr</v>
      </c>
      <c r="F1607" s="10">
        <f>IF(C1607&lt;&gt;"",MATCH($C1607,ΣυνδΑθρ!$A$2:$A$100,0),IF(D1607&lt;&gt;"",MATCH($D1607,Υλικά!$B$3:$B$150,0),0))</f>
        <v>50</v>
      </c>
      <c r="G1607" s="3">
        <v>100</v>
      </c>
      <c r="H1607" s="16">
        <f>IF($C1607&lt;&gt;"",$G1607*INDEX(ΣυνδΑθρ!$B$2:$B$96,$F1607,1)/INDEX(ΣυνδΑθρ!$J$2:$J$96,$F1607,1),IF($D1607&lt;&gt;"",$G1607*INDEX(Υλικά!$G$3:$G$150,$F1607,1)/INDEX(Υλικά!$E$3:$E$150,$F1607,1),0))</f>
        <v>2</v>
      </c>
      <c r="I1607" s="17">
        <f>IF($C1607&lt;&gt;"",$G1607*INDEX(ΣυνδΑθρ!$C$2:$C$100,$F1607,1)/INDEX(ΣυνδΑθρ!$J$2:$J$96,$F1607,1),IF($D1607&lt;&gt;"",$G1607*INDEX(Υλικά!$H$3:$H$150,$F1607,1)/INDEX(Υλικά!$E$3:$E$150,$F1607,1),0))</f>
        <v>17</v>
      </c>
      <c r="J1607" s="18">
        <f>IF($C1607&lt;&gt;"",$G1607*INDEX(ΣυνδΑθρ!$D$2:$D$96,$F1607,1)/INDEX(ΣυνδΑθρ!$J$2:$J$96,$F1607,1),IF($D1607&lt;&gt;"",$G1607*INDEX(Υλικά!$I$3:$I$150,$F1607,1)/INDEX(Υλικά!$E$3:$E$150,$F1607,1),0))</f>
        <v>0</v>
      </c>
      <c r="K1607" s="16">
        <f>$H1607*Ref!$B$2</f>
        <v>8</v>
      </c>
      <c r="L1607" s="17">
        <f>$I1607*Ref!$B$3</f>
        <v>68</v>
      </c>
      <c r="M1607" s="18">
        <f>$J1607*Ref!$B$4</f>
        <v>0</v>
      </c>
      <c r="N1607" s="18">
        <f>IF($C1607&lt;&gt;"",0,IF($D1607&lt;&gt;"",$G1607*INDEX(Υλικά!$J$3:$J$150,$F1607,1)/INDEX(Υλικά!$E$3:$E$150,$F1607,1),0))</f>
        <v>0</v>
      </c>
      <c r="O1607" s="19">
        <f t="shared" si="28"/>
        <v>76</v>
      </c>
      <c r="P1607" s="3"/>
    </row>
    <row r="1608" spans="1:16" x14ac:dyDescent="0.35">
      <c r="A1608" s="15">
        <v>44626</v>
      </c>
      <c r="B1608" s="7">
        <v>0.625</v>
      </c>
      <c r="C1608" s="3"/>
      <c r="D1608" s="3" t="s">
        <v>8</v>
      </c>
      <c r="E1608" s="3" t="str">
        <f>IF(C1608&lt;&gt;"",INDEX(ΣυνδΑθρ!$I$2:$I$96,MATCH(C1608,ΣυνδΑθρ!$A$2:$A$100,0),1),IF(D1608&lt;&gt;"",INDEX(Υλικά!$D$3:$D$150,MATCH(D1608,Υλικά!$B$3:$B$150,0),1),""))</f>
        <v>gr</v>
      </c>
      <c r="F1608" s="10">
        <f>IF(C1608&lt;&gt;"",MATCH($C1608,ΣυνδΑθρ!$A$2:$A$100,0),IF(D1608&lt;&gt;"",MATCH($D1608,Υλικά!$B$3:$B$150,0),0))</f>
        <v>3</v>
      </c>
      <c r="G1608" s="3">
        <v>10</v>
      </c>
      <c r="H1608" s="16">
        <f>IF($C1608&lt;&gt;"",$G1608*INDEX(ΣυνδΑθρ!$B$2:$B$96,$F1608,1)/INDEX(ΣυνδΑθρ!$J$2:$J$96,$F1608,1),IF($D1608&lt;&gt;"",$G1608*INDEX(Υλικά!$G$3:$G$150,$F1608,1)/INDEX(Υλικά!$E$3:$E$150,$F1608,1),0))</f>
        <v>0</v>
      </c>
      <c r="I1608" s="17">
        <f>IF($C1608&lt;&gt;"",$G1608*INDEX(ΣυνδΑθρ!$C$2:$C$100,$F1608,1)/INDEX(ΣυνδΑθρ!$J$2:$J$96,$F1608,1),IF($D1608&lt;&gt;"",$G1608*INDEX(Υλικά!$H$3:$H$150,$F1608,1)/INDEX(Υλικά!$E$3:$E$150,$F1608,1),0))</f>
        <v>0</v>
      </c>
      <c r="J1608" s="18">
        <f>IF($C1608&lt;&gt;"",$G1608*INDEX(ΣυνδΑθρ!$D$2:$D$96,$F1608,1)/INDEX(ΣυνδΑθρ!$J$2:$J$96,$F1608,1),IF($D1608&lt;&gt;"",$G1608*INDEX(Υλικά!$I$3:$I$150,$F1608,1)/INDEX(Υλικά!$E$3:$E$150,$F1608,1),0))</f>
        <v>9.33</v>
      </c>
      <c r="K1608" s="16">
        <f>$H1608*Ref!$B$2</f>
        <v>0</v>
      </c>
      <c r="L1608" s="17">
        <f>$I1608*Ref!$B$3</f>
        <v>0</v>
      </c>
      <c r="M1608" s="18">
        <f>$J1608*Ref!$B$4</f>
        <v>83.97</v>
      </c>
      <c r="N1608" s="18">
        <f>IF($C1608&lt;&gt;"",0,IF($D1608&lt;&gt;"",$G1608*INDEX(Υλικά!$J$3:$J$150,$F1608,1)/INDEX(Υλικά!$E$3:$E$150,$F1608,1),0))</f>
        <v>0</v>
      </c>
      <c r="O1608" s="19">
        <f t="shared" ref="O1608:O1671" si="29">SUM(K1608:N1608)</f>
        <v>83.97</v>
      </c>
      <c r="P1608" s="3"/>
    </row>
    <row r="1609" spans="1:16" x14ac:dyDescent="0.35">
      <c r="A1609" s="15">
        <v>44626</v>
      </c>
      <c r="B1609" s="7">
        <v>0.91666666666666663</v>
      </c>
      <c r="C1609" s="3" t="s">
        <v>166</v>
      </c>
      <c r="D1609" s="3"/>
      <c r="E1609" s="3" t="str">
        <f>IF(C1609&lt;&gt;"",INDEX(ΣυνδΑθρ!$I$2:$I$96,MATCH(C1609,ΣυνδΑθρ!$A$2:$A$100,0),1),IF(D1609&lt;&gt;"",INDEX(Υλικά!$D$3:$D$150,MATCH(D1609,Υλικά!$B$3:$B$150,0),1),""))</f>
        <v>gr</v>
      </c>
      <c r="F1609" s="10">
        <f>IF(C1609&lt;&gt;"",MATCH($C1609,ΣυνδΑθρ!$A$2:$A$100,0),IF(D1609&lt;&gt;"",MATCH($D1609,Υλικά!$B$3:$B$150,0),0))</f>
        <v>19</v>
      </c>
      <c r="G1609" s="3">
        <v>50</v>
      </c>
      <c r="H1609" s="16">
        <f>IF($C1609&lt;&gt;"",$G1609*INDEX(ΣυνδΑθρ!$B$2:$B$96,$F1609,1)/INDEX(ΣυνδΑθρ!$J$2:$J$96,$F1609,1),IF($D1609&lt;&gt;"",$G1609*INDEX(Υλικά!$G$3:$G$150,$F1609,1)/INDEX(Υλικά!$E$3:$E$150,$F1609,1),0))</f>
        <v>3.6535714285714285</v>
      </c>
      <c r="I1609" s="17">
        <f>IF($C1609&lt;&gt;"",$G1609*INDEX(ΣυνδΑθρ!$C$2:$C$100,$F1609,1)/INDEX(ΣυνδΑθρ!$J$2:$J$96,$F1609,1),IF($D1609&lt;&gt;"",$G1609*INDEX(Υλικά!$H$3:$H$150,$F1609,1)/INDEX(Υλικά!$E$3:$E$150,$F1609,1),0))</f>
        <v>23.249999999999996</v>
      </c>
      <c r="J1609" s="18">
        <f>IF($C1609&lt;&gt;"",$G1609*INDEX(ΣυνδΑθρ!$D$2:$D$96,$F1609,1)/INDEX(ΣυνδΑθρ!$J$2:$J$96,$F1609,1),IF($D1609&lt;&gt;"",$G1609*INDEX(Υλικά!$I$3:$I$150,$F1609,1)/INDEX(Υλικά!$E$3:$E$150,$F1609,1),0))</f>
        <v>0.41785714285714293</v>
      </c>
      <c r="K1609" s="16">
        <f>$H1609*Ref!$B$2</f>
        <v>14.614285714285714</v>
      </c>
      <c r="L1609" s="17">
        <f>$I1609*Ref!$B$3</f>
        <v>92.999999999999986</v>
      </c>
      <c r="M1609" s="18">
        <f>$J1609*Ref!$B$4</f>
        <v>3.7607142857142861</v>
      </c>
      <c r="N1609" s="18">
        <f>IF($C1609&lt;&gt;"",0,IF($D1609&lt;&gt;"",$G1609*INDEX(Υλικά!$J$3:$J$150,$F1609,1)/INDEX(Υλικά!$E$3:$E$150,$F1609,1),0))</f>
        <v>0</v>
      </c>
      <c r="O1609" s="19">
        <f t="shared" si="29"/>
        <v>111.37499999999999</v>
      </c>
      <c r="P1609" s="3"/>
    </row>
    <row r="1610" spans="1:16" x14ac:dyDescent="0.35">
      <c r="A1610" s="15">
        <v>44626</v>
      </c>
      <c r="B1610" s="7">
        <v>0.95833333333333337</v>
      </c>
      <c r="C1610" s="3"/>
      <c r="D1610" s="3" t="s">
        <v>151</v>
      </c>
      <c r="E1610" s="3" t="str">
        <f>IF(C1610&lt;&gt;"",INDEX(ΣυνδΑθρ!$I$2:$I$96,MATCH(C1610,ΣυνδΑθρ!$A$2:$A$100,0),1),IF(D1610&lt;&gt;"",INDEX(Υλικά!$D$3:$D$150,MATCH(D1610,Υλικά!$B$3:$B$150,0),1),""))</f>
        <v>gr</v>
      </c>
      <c r="F1610" s="10">
        <f>IF(C1610&lt;&gt;"",MATCH($C1610,ΣυνδΑθρ!$A$2:$A$100,0),IF(D1610&lt;&gt;"",MATCH($D1610,Υλικά!$B$3:$B$150,0),0))</f>
        <v>60</v>
      </c>
      <c r="G1610" s="3">
        <v>70</v>
      </c>
      <c r="H1610" s="16">
        <f>IF($C1610&lt;&gt;"",$G1610*INDEX(ΣυνδΑθρ!$B$2:$B$96,$F1610,1)/INDEX(ΣυνδΑθρ!$J$2:$J$96,$F1610,1),IF($D1610&lt;&gt;"",$G1610*INDEX(Υλικά!$G$3:$G$150,$F1610,1)/INDEX(Υλικά!$E$3:$E$150,$F1610,1),0))</f>
        <v>0.21</v>
      </c>
      <c r="I1610" s="17">
        <f>IF($C1610&lt;&gt;"",$G1610*INDEX(ΣυνδΑθρ!$C$2:$C$100,$F1610,1)/INDEX(ΣυνδΑθρ!$J$2:$J$96,$F1610,1),IF($D1610&lt;&gt;"",$G1610*INDEX(Υλικά!$H$3:$H$150,$F1610,1)/INDEX(Υλικά!$E$3:$E$150,$F1610,1),0))</f>
        <v>9.8000000000000007</v>
      </c>
      <c r="J1610" s="18">
        <f>IF($C1610&lt;&gt;"",$G1610*INDEX(ΣυνδΑθρ!$D$2:$D$96,$F1610,1)/INDEX(ΣυνδΑθρ!$J$2:$J$96,$F1610,1),IF($D1610&lt;&gt;"",$G1610*INDEX(Υλικά!$I$3:$I$150,$F1610,1)/INDEX(Υλικά!$E$3:$E$150,$F1610,1),0))</f>
        <v>0.14000000000000001</v>
      </c>
      <c r="K1610" s="16">
        <f>$H1610*Ref!$B$2</f>
        <v>0.84</v>
      </c>
      <c r="L1610" s="17">
        <f>$I1610*Ref!$B$3</f>
        <v>39.200000000000003</v>
      </c>
      <c r="M1610" s="18">
        <f>$J1610*Ref!$B$4</f>
        <v>1.2600000000000002</v>
      </c>
      <c r="N1610" s="18">
        <f>IF($C1610&lt;&gt;"",0,IF($D1610&lt;&gt;"",$G1610*INDEX(Υλικά!$J$3:$J$150,$F1610,1)/INDEX(Υλικά!$E$3:$E$150,$F1610,1),0))</f>
        <v>0</v>
      </c>
      <c r="O1610" s="19">
        <f t="shared" si="29"/>
        <v>41.300000000000004</v>
      </c>
      <c r="P1610" s="3"/>
    </row>
    <row r="1611" spans="1:16" x14ac:dyDescent="0.35">
      <c r="A1611" s="15">
        <v>44626</v>
      </c>
      <c r="B1611" s="7">
        <v>0.95833333333333337</v>
      </c>
      <c r="C1611" s="3"/>
      <c r="D1611" s="3" t="s">
        <v>187</v>
      </c>
      <c r="E1611" s="3" t="str">
        <f>IF(C1611&lt;&gt;"",INDEX(ΣυνδΑθρ!$I$2:$I$96,MATCH(C1611,ΣυνδΑθρ!$A$2:$A$100,0),1),IF(D1611&lt;&gt;"",INDEX(Υλικά!$D$3:$D$150,MATCH(D1611,Υλικά!$B$3:$B$150,0),1),""))</f>
        <v>gr</v>
      </c>
      <c r="F1611" s="10">
        <f>IF(C1611&lt;&gt;"",MATCH($C1611,ΣυνδΑθρ!$A$2:$A$100,0),IF(D1611&lt;&gt;"",MATCH($D1611,Υλικά!$B$3:$B$150,0),0))</f>
        <v>84</v>
      </c>
      <c r="G1611" s="3">
        <v>100</v>
      </c>
      <c r="H1611" s="16">
        <f>IF($C1611&lt;&gt;"",$G1611*INDEX(ΣυνδΑθρ!$B$2:$B$96,$F1611,1)/INDEX(ΣυνδΑθρ!$J$2:$J$96,$F1611,1),IF($D1611&lt;&gt;"",$G1611*INDEX(Υλικά!$G$3:$G$150,$F1611,1)/INDEX(Υλικά!$E$3:$E$150,$F1611,1),0))</f>
        <v>0.7</v>
      </c>
      <c r="I1611" s="17">
        <f>IF($C1611&lt;&gt;"",$G1611*INDEX(ΣυνδΑθρ!$C$2:$C$100,$F1611,1)/INDEX(ΣυνδΑθρ!$J$2:$J$96,$F1611,1),IF($D1611&lt;&gt;"",$G1611*INDEX(Υλικά!$H$3:$H$150,$F1611,1)/INDEX(Υλικά!$E$3:$E$150,$F1611,1),0))</f>
        <v>12</v>
      </c>
      <c r="J1611" s="18">
        <f>IF($C1611&lt;&gt;"",$G1611*INDEX(ΣυνδΑθρ!$D$2:$D$96,$F1611,1)/INDEX(ΣυνδΑθρ!$J$2:$J$96,$F1611,1),IF($D1611&lt;&gt;"",$G1611*INDEX(Υλικά!$I$3:$I$150,$F1611,1)/INDEX(Υλικά!$E$3:$E$150,$F1611,1),0))</f>
        <v>0.2</v>
      </c>
      <c r="K1611" s="16">
        <f>$H1611*Ref!$B$2</f>
        <v>2.8</v>
      </c>
      <c r="L1611" s="17">
        <f>$I1611*Ref!$B$3</f>
        <v>48</v>
      </c>
      <c r="M1611" s="18">
        <f>$J1611*Ref!$B$4</f>
        <v>1.8</v>
      </c>
      <c r="N1611" s="18">
        <f>IF($C1611&lt;&gt;"",0,IF($D1611&lt;&gt;"",$G1611*INDEX(Υλικά!$J$3:$J$150,$F1611,1)/INDEX(Υλικά!$E$3:$E$150,$F1611,1),0))</f>
        <v>0</v>
      </c>
      <c r="O1611" s="19">
        <f t="shared" si="29"/>
        <v>52.599999999999994</v>
      </c>
      <c r="P1611" s="3"/>
    </row>
    <row r="1612" spans="1:16" x14ac:dyDescent="0.35">
      <c r="A1612" s="15">
        <v>44626</v>
      </c>
      <c r="B1612" s="7">
        <v>0.625</v>
      </c>
      <c r="C1612" s="3"/>
      <c r="D1612" s="3" t="s">
        <v>240</v>
      </c>
      <c r="E1612" s="3" t="str">
        <f>IF(C1612&lt;&gt;"",INDEX(ΣυνδΑθρ!$I$2:$I$96,MATCH(C1612,ΣυνδΑθρ!$A$2:$A$100,0),1),IF(D1612&lt;&gt;"",INDEX(Υλικά!$D$3:$D$150,MATCH(D1612,Υλικά!$B$3:$B$150,0),1),""))</f>
        <v>gr</v>
      </c>
      <c r="F1612" s="10">
        <f>IF(C1612&lt;&gt;"",MATCH($C1612,ΣυνδΑθρ!$A$2:$A$100,0),IF(D1612&lt;&gt;"",MATCH($D1612,Υλικά!$B$3:$B$150,0),0))</f>
        <v>112</v>
      </c>
      <c r="G1612" s="3">
        <v>50</v>
      </c>
      <c r="H1612" s="16">
        <f>IF($C1612&lt;&gt;"",$G1612*INDEX(ΣυνδΑθρ!$B$2:$B$96,$F1612,1)/INDEX(ΣυνδΑθρ!$J$2:$J$96,$F1612,1),IF($D1612&lt;&gt;"",$G1612*INDEX(Υλικά!$G$3:$G$150,$F1612,1)/INDEX(Υλικά!$E$3:$E$150,$F1612,1),0))</f>
        <v>6.5</v>
      </c>
      <c r="I1612" s="17">
        <f>IF($C1612&lt;&gt;"",$G1612*INDEX(ΣυνδΑθρ!$C$2:$C$100,$F1612,1)/INDEX(ΣυνδΑθρ!$J$2:$J$96,$F1612,1),IF($D1612&lt;&gt;"",$G1612*INDEX(Υλικά!$H$3:$H$150,$F1612,1)/INDEX(Υλικά!$E$3:$E$150,$F1612,1),0))</f>
        <v>1.2</v>
      </c>
      <c r="J1612" s="18">
        <f>IF($C1612&lt;&gt;"",$G1612*INDEX(ΣυνδΑθρ!$D$2:$D$96,$F1612,1)/INDEX(ΣυνδΑθρ!$J$2:$J$96,$F1612,1),IF($D1612&lt;&gt;"",$G1612*INDEX(Υλικά!$I$3:$I$150,$F1612,1)/INDEX(Υλικά!$E$3:$E$150,$F1612,1),0))</f>
        <v>23.5</v>
      </c>
      <c r="K1612" s="16">
        <f>$H1612*Ref!$B$2</f>
        <v>26</v>
      </c>
      <c r="L1612" s="17">
        <f>$I1612*Ref!$B$3</f>
        <v>4.8</v>
      </c>
      <c r="M1612" s="18">
        <f>$J1612*Ref!$B$4</f>
        <v>211.5</v>
      </c>
      <c r="N1612" s="18">
        <f>IF($C1612&lt;&gt;"",0,IF($D1612&lt;&gt;"",$G1612*INDEX(Υλικά!$J$3:$J$150,$F1612,1)/INDEX(Υλικά!$E$3:$E$150,$F1612,1),0))</f>
        <v>0</v>
      </c>
      <c r="O1612" s="19">
        <f t="shared" si="29"/>
        <v>242.3</v>
      </c>
      <c r="P1612" s="3" t="s">
        <v>282</v>
      </c>
    </row>
    <row r="1613" spans="1:16" x14ac:dyDescent="0.35">
      <c r="A1613" s="15">
        <v>44626</v>
      </c>
      <c r="B1613" s="7">
        <v>0.625</v>
      </c>
      <c r="C1613" s="3" t="s">
        <v>166</v>
      </c>
      <c r="D1613" s="3"/>
      <c r="E1613" s="3" t="str">
        <f>IF(C1613&lt;&gt;"",INDEX(ΣυνδΑθρ!$I$2:$I$96,MATCH(C1613,ΣυνδΑθρ!$A$2:$A$100,0),1),IF(D1613&lt;&gt;"",INDEX(Υλικά!$D$3:$D$150,MATCH(D1613,Υλικά!$B$3:$B$150,0),1),""))</f>
        <v>gr</v>
      </c>
      <c r="F1613" s="10">
        <f>IF(C1613&lt;&gt;"",MATCH($C1613,ΣυνδΑθρ!$A$2:$A$100,0),IF(D1613&lt;&gt;"",MATCH($D1613,Υλικά!$B$3:$B$150,0),0))</f>
        <v>19</v>
      </c>
      <c r="G1613" s="3">
        <v>50</v>
      </c>
      <c r="H1613" s="16">
        <f>IF($C1613&lt;&gt;"",$G1613*INDEX(ΣυνδΑθρ!$B$2:$B$96,$F1613,1)/INDEX(ΣυνδΑθρ!$J$2:$J$96,$F1613,1),IF($D1613&lt;&gt;"",$G1613*INDEX(Υλικά!$G$3:$G$150,$F1613,1)/INDEX(Υλικά!$E$3:$E$150,$F1613,1),0))</f>
        <v>3.6535714285714285</v>
      </c>
      <c r="I1613" s="17">
        <f>IF($C1613&lt;&gt;"",$G1613*INDEX(ΣυνδΑθρ!$C$2:$C$100,$F1613,1)/INDEX(ΣυνδΑθρ!$J$2:$J$96,$F1613,1),IF($D1613&lt;&gt;"",$G1613*INDEX(Υλικά!$H$3:$H$150,$F1613,1)/INDEX(Υλικά!$E$3:$E$150,$F1613,1),0))</f>
        <v>23.249999999999996</v>
      </c>
      <c r="J1613" s="18">
        <f>IF($C1613&lt;&gt;"",$G1613*INDEX(ΣυνδΑθρ!$D$2:$D$96,$F1613,1)/INDEX(ΣυνδΑθρ!$J$2:$J$96,$F1613,1),IF($D1613&lt;&gt;"",$G1613*INDEX(Υλικά!$I$3:$I$150,$F1613,1)/INDEX(Υλικά!$E$3:$E$150,$F1613,1),0))</f>
        <v>0.41785714285714293</v>
      </c>
      <c r="K1613" s="16">
        <f>$H1613*Ref!$B$2</f>
        <v>14.614285714285714</v>
      </c>
      <c r="L1613" s="17">
        <f>$I1613*Ref!$B$3</f>
        <v>92.999999999999986</v>
      </c>
      <c r="M1613" s="18">
        <f>$J1613*Ref!$B$4</f>
        <v>3.7607142857142861</v>
      </c>
      <c r="N1613" s="18">
        <f>IF($C1613&lt;&gt;"",0,IF($D1613&lt;&gt;"",$G1613*INDEX(Υλικά!$J$3:$J$150,$F1613,1)/INDEX(Υλικά!$E$3:$E$150,$F1613,1),0))</f>
        <v>0</v>
      </c>
      <c r="O1613" s="19">
        <f t="shared" si="29"/>
        <v>111.37499999999999</v>
      </c>
      <c r="P1613" s="3"/>
    </row>
    <row r="1614" spans="1:16" x14ac:dyDescent="0.35">
      <c r="A1614" s="15">
        <v>44627</v>
      </c>
      <c r="B1614" s="7">
        <v>0.39583333333333331</v>
      </c>
      <c r="C1614" s="3"/>
      <c r="D1614" s="3" t="s">
        <v>58</v>
      </c>
      <c r="E1614" s="3" t="str">
        <f>IF(C1614&lt;&gt;"",INDEX(ΣυνδΑθρ!$I$2:$I$96,MATCH(C1614,ΣυνδΑθρ!$A$2:$A$100,0),1),IF(D1614&lt;&gt;"",INDEX(Υλικά!$D$3:$D$150,MATCH(D1614,Υλικά!$B$3:$B$150,0),1),""))</f>
        <v>gr</v>
      </c>
      <c r="F1614" s="10">
        <f>IF(C1614&lt;&gt;"",MATCH($C1614,ΣυνδΑθρ!$A$2:$A$100,0),IF(D1614&lt;&gt;"",MATCH($D1614,Υλικά!$B$3:$B$150,0),0))</f>
        <v>12</v>
      </c>
      <c r="G1614" s="3">
        <v>250</v>
      </c>
      <c r="H1614" s="16">
        <f>IF($C1614&lt;&gt;"",$G1614*INDEX(ΣυνδΑθρ!$B$2:$B$96,$F1614,1)/INDEX(ΣυνδΑθρ!$J$2:$J$96,$F1614,1),IF($D1614&lt;&gt;"",$G1614*INDEX(Υλικά!$G$3:$G$150,$F1614,1)/INDEX(Υλικά!$E$3:$E$150,$F1614,1),0))</f>
        <v>8.25</v>
      </c>
      <c r="I1614" s="17">
        <f>IF($C1614&lt;&gt;"",$G1614*INDEX(ΣυνδΑθρ!$C$2:$C$100,$F1614,1)/INDEX(ΣυνδΑθρ!$J$2:$J$96,$F1614,1),IF($D1614&lt;&gt;"",$G1614*INDEX(Υλικά!$H$3:$H$150,$F1614,1)/INDEX(Υλικά!$E$3:$E$150,$F1614,1),0))</f>
        <v>11.75</v>
      </c>
      <c r="J1614" s="18">
        <f>IF($C1614&lt;&gt;"",$G1614*INDEX(ΣυνδΑθρ!$D$2:$D$96,$F1614,1)/INDEX(ΣυνδΑθρ!$J$2:$J$96,$F1614,1),IF($D1614&lt;&gt;"",$G1614*INDEX(Υλικά!$I$3:$I$150,$F1614,1)/INDEX(Υλικά!$E$3:$E$150,$F1614,1),0))</f>
        <v>3.75</v>
      </c>
      <c r="K1614" s="16">
        <f>$H1614*Ref!$B$2</f>
        <v>33</v>
      </c>
      <c r="L1614" s="17">
        <f>$I1614*Ref!$B$3</f>
        <v>47</v>
      </c>
      <c r="M1614" s="18">
        <f>$J1614*Ref!$B$4</f>
        <v>33.75</v>
      </c>
      <c r="N1614" s="18">
        <f>IF($C1614&lt;&gt;"",0,IF($D1614&lt;&gt;"",$G1614*INDEX(Υλικά!$J$3:$J$150,$F1614,1)/INDEX(Υλικά!$E$3:$E$150,$F1614,1),0))</f>
        <v>0</v>
      </c>
      <c r="O1614" s="19">
        <f t="shared" si="29"/>
        <v>113.75</v>
      </c>
      <c r="P1614" s="3"/>
    </row>
    <row r="1615" spans="1:16" x14ac:dyDescent="0.35">
      <c r="A1615" s="15">
        <v>44627</v>
      </c>
      <c r="B1615" s="7">
        <v>0.39583333333333331</v>
      </c>
      <c r="C1615" s="3"/>
      <c r="D1615" s="3" t="s">
        <v>229</v>
      </c>
      <c r="E1615" s="3" t="str">
        <f>IF(C1615&lt;&gt;"",INDEX(ΣυνδΑθρ!$I$2:$I$96,MATCH(C1615,ΣυνδΑθρ!$A$2:$A$100,0),1),IF(D1615&lt;&gt;"",INDEX(Υλικά!$D$3:$D$150,MATCH(D1615,Υλικά!$B$3:$B$150,0),1),""))</f>
        <v>gr</v>
      </c>
      <c r="F1615" s="10">
        <f>IF(C1615&lt;&gt;"",MATCH($C1615,ΣυνδΑθρ!$A$2:$A$100,0),IF(D1615&lt;&gt;"",MATCH($D1615,Υλικά!$B$3:$B$150,0),0))</f>
        <v>104</v>
      </c>
      <c r="G1615" s="3">
        <v>45</v>
      </c>
      <c r="H1615" s="16">
        <f>IF($C1615&lt;&gt;"",$G1615*INDEX(ΣυνδΑθρ!$B$2:$B$96,$F1615,1)/INDEX(ΣυνδΑθρ!$J$2:$J$96,$F1615,1),IF($D1615&lt;&gt;"",$G1615*INDEX(Υλικά!$G$3:$G$150,$F1615,1)/INDEX(Υλικά!$E$3:$E$150,$F1615,1),0))</f>
        <v>9.4499999999999993</v>
      </c>
      <c r="I1615" s="17">
        <f>IF($C1615&lt;&gt;"",$G1615*INDEX(ΣυνδΑθρ!$C$2:$C$100,$F1615,1)/INDEX(ΣυνδΑθρ!$J$2:$J$96,$F1615,1),IF($D1615&lt;&gt;"",$G1615*INDEX(Υλικά!$H$3:$H$150,$F1615,1)/INDEX(Υλικά!$E$3:$E$150,$F1615,1),0))</f>
        <v>0.45</v>
      </c>
      <c r="J1615" s="18">
        <f>IF($C1615&lt;&gt;"",$G1615*INDEX(ΣυνδΑθρ!$D$2:$D$96,$F1615,1)/INDEX(ΣυνδΑθρ!$J$2:$J$96,$F1615,1),IF($D1615&lt;&gt;"",$G1615*INDEX(Υλικά!$I$3:$I$150,$F1615,1)/INDEX(Υλικά!$E$3:$E$150,$F1615,1),0))</f>
        <v>0.9</v>
      </c>
      <c r="K1615" s="16">
        <f>$H1615*Ref!$B$2</f>
        <v>37.799999999999997</v>
      </c>
      <c r="L1615" s="17">
        <f>$I1615*Ref!$B$3</f>
        <v>1.8</v>
      </c>
      <c r="M1615" s="18">
        <f>$J1615*Ref!$B$4</f>
        <v>8.1</v>
      </c>
      <c r="N1615" s="18">
        <f>IF($C1615&lt;&gt;"",0,IF($D1615&lt;&gt;"",$G1615*INDEX(Υλικά!$J$3:$J$150,$F1615,1)/INDEX(Υλικά!$E$3:$E$150,$F1615,1),0))</f>
        <v>0</v>
      </c>
      <c r="O1615" s="19">
        <f t="shared" si="29"/>
        <v>47.699999999999996</v>
      </c>
      <c r="P1615" s="3"/>
    </row>
    <row r="1616" spans="1:16" x14ac:dyDescent="0.35">
      <c r="A1616" s="15">
        <v>44627</v>
      </c>
      <c r="B1616" s="7">
        <v>0.39583333333333331</v>
      </c>
      <c r="C1616" s="3" t="s">
        <v>166</v>
      </c>
      <c r="D1616" s="3"/>
      <c r="E1616" s="3" t="str">
        <f>IF(C1616&lt;&gt;"",INDEX(ΣυνδΑθρ!$I$2:$I$96,MATCH(C1616,ΣυνδΑθρ!$A$2:$A$100,0),1),IF(D1616&lt;&gt;"",INDEX(Υλικά!$D$3:$D$150,MATCH(D1616,Υλικά!$B$3:$B$150,0),1),""))</f>
        <v>gr</v>
      </c>
      <c r="F1616" s="10">
        <f>IF(C1616&lt;&gt;"",MATCH($C1616,ΣυνδΑθρ!$A$2:$A$100,0),IF(D1616&lt;&gt;"",MATCH($D1616,Υλικά!$B$3:$B$150,0),0))</f>
        <v>19</v>
      </c>
      <c r="G1616" s="3">
        <v>90</v>
      </c>
      <c r="H1616" s="16">
        <f>IF($C1616&lt;&gt;"",$G1616*INDEX(ΣυνδΑθρ!$B$2:$B$96,$F1616,1)/INDEX(ΣυνδΑθρ!$J$2:$J$96,$F1616,1),IF($D1616&lt;&gt;"",$G1616*INDEX(Υλικά!$G$3:$G$150,$F1616,1)/INDEX(Υλικά!$E$3:$E$150,$F1616,1),0))</f>
        <v>6.5764285714285711</v>
      </c>
      <c r="I1616" s="17">
        <f>IF($C1616&lt;&gt;"",$G1616*INDEX(ΣυνδΑθρ!$C$2:$C$100,$F1616,1)/INDEX(ΣυνδΑθρ!$J$2:$J$96,$F1616,1),IF($D1616&lt;&gt;"",$G1616*INDEX(Υλικά!$H$3:$H$150,$F1616,1)/INDEX(Υλικά!$E$3:$E$150,$F1616,1),0))</f>
        <v>41.849999999999994</v>
      </c>
      <c r="J1616" s="18">
        <f>IF($C1616&lt;&gt;"",$G1616*INDEX(ΣυνδΑθρ!$D$2:$D$96,$F1616,1)/INDEX(ΣυνδΑθρ!$J$2:$J$96,$F1616,1),IF($D1616&lt;&gt;"",$G1616*INDEX(Υλικά!$I$3:$I$150,$F1616,1)/INDEX(Υλικά!$E$3:$E$150,$F1616,1),0))</f>
        <v>0.75214285714285722</v>
      </c>
      <c r="K1616" s="16">
        <f>$H1616*Ref!$B$2</f>
        <v>26.305714285714284</v>
      </c>
      <c r="L1616" s="17">
        <f>$I1616*Ref!$B$3</f>
        <v>167.39999999999998</v>
      </c>
      <c r="M1616" s="18">
        <f>$J1616*Ref!$B$4</f>
        <v>6.769285714285715</v>
      </c>
      <c r="N1616" s="18">
        <f>IF($C1616&lt;&gt;"",0,IF($D1616&lt;&gt;"",$G1616*INDEX(Υλικά!$J$3:$J$150,$F1616,1)/INDEX(Υλικά!$E$3:$E$150,$F1616,1),0))</f>
        <v>0</v>
      </c>
      <c r="O1616" s="19">
        <f t="shared" si="29"/>
        <v>200.47499999999997</v>
      </c>
      <c r="P1616" s="3"/>
    </row>
    <row r="1617" spans="1:16" x14ac:dyDescent="0.35">
      <c r="A1617" s="15">
        <v>44634</v>
      </c>
      <c r="B1617" s="7">
        <v>0.29166666666666669</v>
      </c>
      <c r="C1617" s="3" t="s">
        <v>166</v>
      </c>
      <c r="D1617" s="3"/>
      <c r="E1617" s="3" t="str">
        <f>IF(C1617&lt;&gt;"",INDEX(ΣυνδΑθρ!$I$2:$I$96,MATCH(C1617,ΣυνδΑθρ!$A$2:$A$100,0),1),IF(D1617&lt;&gt;"",INDEX(Υλικά!$D$3:$D$150,MATCH(D1617,Υλικά!$B$3:$B$150,0),1),""))</f>
        <v>gr</v>
      </c>
      <c r="F1617" s="10">
        <f>IF(C1617&lt;&gt;"",MATCH($C1617,ΣυνδΑθρ!$A$2:$A$100,0),IF(D1617&lt;&gt;"",MATCH($D1617,Υλικά!$B$3:$B$150,0),0))</f>
        <v>19</v>
      </c>
      <c r="G1617" s="3">
        <v>100</v>
      </c>
      <c r="H1617" s="16">
        <f>IF($C1617&lt;&gt;"",$G1617*INDEX(ΣυνδΑθρ!$B$2:$B$96,$F1617,1)/INDEX(ΣυνδΑθρ!$J$2:$J$96,$F1617,1),IF($D1617&lt;&gt;"",$G1617*INDEX(Υλικά!$G$3:$G$150,$F1617,1)/INDEX(Υλικά!$E$3:$E$150,$F1617,1),0))</f>
        <v>7.3071428571428569</v>
      </c>
      <c r="I1617" s="17">
        <f>IF($C1617&lt;&gt;"",$G1617*INDEX(ΣυνδΑθρ!$C$2:$C$100,$F1617,1)/INDEX(ΣυνδΑθρ!$J$2:$J$96,$F1617,1),IF($D1617&lt;&gt;"",$G1617*INDEX(Υλικά!$H$3:$H$150,$F1617,1)/INDEX(Υλικά!$E$3:$E$150,$F1617,1),0))</f>
        <v>46.499999999999993</v>
      </c>
      <c r="J1617" s="18">
        <f>IF($C1617&lt;&gt;"",$G1617*INDEX(ΣυνδΑθρ!$D$2:$D$96,$F1617,1)/INDEX(ΣυνδΑθρ!$J$2:$J$96,$F1617,1),IF($D1617&lt;&gt;"",$G1617*INDEX(Υλικά!$I$3:$I$150,$F1617,1)/INDEX(Υλικά!$E$3:$E$150,$F1617,1),0))</f>
        <v>0.83571428571428585</v>
      </c>
      <c r="K1617" s="16">
        <f>$H1617*Ref!$B$2</f>
        <v>29.228571428571428</v>
      </c>
      <c r="L1617" s="17">
        <f>$I1617*Ref!$B$3</f>
        <v>185.99999999999997</v>
      </c>
      <c r="M1617" s="18">
        <f>$J1617*Ref!$B$4</f>
        <v>7.5214285714285722</v>
      </c>
      <c r="N1617" s="18">
        <f>IF($C1617&lt;&gt;"",0,IF($D1617&lt;&gt;"",$G1617*INDEX(Υλικά!$J$3:$J$150,$F1617,1)/INDEX(Υλικά!$E$3:$E$150,$F1617,1),0))</f>
        <v>0</v>
      </c>
      <c r="O1617" s="19">
        <f t="shared" si="29"/>
        <v>222.74999999999997</v>
      </c>
      <c r="P1617" s="3"/>
    </row>
    <row r="1618" spans="1:16" x14ac:dyDescent="0.35">
      <c r="A1618" s="15">
        <v>44634</v>
      </c>
      <c r="B1618" s="7">
        <v>0.29166666666666669</v>
      </c>
      <c r="C1618" s="3"/>
      <c r="D1618" s="3" t="s">
        <v>229</v>
      </c>
      <c r="E1618" s="3" t="str">
        <f>IF(C1618&lt;&gt;"",INDEX(ΣυνδΑθρ!$I$2:$I$96,MATCH(C1618,ΣυνδΑθρ!$A$2:$A$100,0),1),IF(D1618&lt;&gt;"",INDEX(Υλικά!$D$3:$D$150,MATCH(D1618,Υλικά!$B$3:$B$150,0),1),""))</f>
        <v>gr</v>
      </c>
      <c r="F1618" s="10">
        <f>IF(C1618&lt;&gt;"",MATCH($C1618,ΣυνδΑθρ!$A$2:$A$100,0),IF(D1618&lt;&gt;"",MATCH($D1618,Υλικά!$B$3:$B$150,0),0))</f>
        <v>104</v>
      </c>
      <c r="G1618" s="3">
        <v>95</v>
      </c>
      <c r="H1618" s="16">
        <f>IF($C1618&lt;&gt;"",$G1618*INDEX(ΣυνδΑθρ!$B$2:$B$96,$F1618,1)/INDEX(ΣυνδΑθρ!$J$2:$J$96,$F1618,1),IF($D1618&lt;&gt;"",$G1618*INDEX(Υλικά!$G$3:$G$150,$F1618,1)/INDEX(Υλικά!$E$3:$E$150,$F1618,1),0))</f>
        <v>19.95</v>
      </c>
      <c r="I1618" s="17">
        <f>IF($C1618&lt;&gt;"",$G1618*INDEX(ΣυνδΑθρ!$C$2:$C$100,$F1618,1)/INDEX(ΣυνδΑθρ!$J$2:$J$96,$F1618,1),IF($D1618&lt;&gt;"",$G1618*INDEX(Υλικά!$H$3:$H$150,$F1618,1)/INDEX(Υλικά!$E$3:$E$150,$F1618,1),0))</f>
        <v>0.95</v>
      </c>
      <c r="J1618" s="18">
        <f>IF($C1618&lt;&gt;"",$G1618*INDEX(ΣυνδΑθρ!$D$2:$D$96,$F1618,1)/INDEX(ΣυνδΑθρ!$J$2:$J$96,$F1618,1),IF($D1618&lt;&gt;"",$G1618*INDEX(Υλικά!$I$3:$I$150,$F1618,1)/INDEX(Υλικά!$E$3:$E$150,$F1618,1),0))</f>
        <v>1.9</v>
      </c>
      <c r="K1618" s="16">
        <f>$H1618*Ref!$B$2</f>
        <v>79.8</v>
      </c>
      <c r="L1618" s="17">
        <f>$I1618*Ref!$B$3</f>
        <v>3.8</v>
      </c>
      <c r="M1618" s="18">
        <f>$J1618*Ref!$B$4</f>
        <v>17.099999999999998</v>
      </c>
      <c r="N1618" s="18">
        <f>IF($C1618&lt;&gt;"",0,IF($D1618&lt;&gt;"",$G1618*INDEX(Υλικά!$J$3:$J$150,$F1618,1)/INDEX(Υλικά!$E$3:$E$150,$F1618,1),0))</f>
        <v>0</v>
      </c>
      <c r="O1618" s="19">
        <f t="shared" si="29"/>
        <v>100.69999999999999</v>
      </c>
      <c r="P1618" s="3"/>
    </row>
    <row r="1619" spans="1:16" x14ac:dyDescent="0.35">
      <c r="A1619" s="15">
        <v>44634</v>
      </c>
      <c r="B1619" s="7">
        <v>0.29166666666666669</v>
      </c>
      <c r="C1619" s="3"/>
      <c r="D1619" s="3" t="s">
        <v>58</v>
      </c>
      <c r="E1619" s="3" t="str">
        <f>IF(C1619&lt;&gt;"",INDEX(ΣυνδΑθρ!$I$2:$I$96,MATCH(C1619,ΣυνδΑθρ!$A$2:$A$100,0),1),IF(D1619&lt;&gt;"",INDEX(Υλικά!$D$3:$D$150,MATCH(D1619,Υλικά!$B$3:$B$150,0),1),""))</f>
        <v>gr</v>
      </c>
      <c r="F1619" s="10">
        <f>IF(C1619&lt;&gt;"",MATCH($C1619,ΣυνδΑθρ!$A$2:$A$100,0),IF(D1619&lt;&gt;"",MATCH($D1619,Υλικά!$B$3:$B$150,0),0))</f>
        <v>12</v>
      </c>
      <c r="G1619" s="3">
        <v>250</v>
      </c>
      <c r="H1619" s="16">
        <f>IF($C1619&lt;&gt;"",$G1619*INDEX(ΣυνδΑθρ!$B$2:$B$96,$F1619,1)/INDEX(ΣυνδΑθρ!$J$2:$J$96,$F1619,1),IF($D1619&lt;&gt;"",$G1619*INDEX(Υλικά!$G$3:$G$150,$F1619,1)/INDEX(Υλικά!$E$3:$E$150,$F1619,1),0))</f>
        <v>8.25</v>
      </c>
      <c r="I1619" s="17">
        <f>IF($C1619&lt;&gt;"",$G1619*INDEX(ΣυνδΑθρ!$C$2:$C$100,$F1619,1)/INDEX(ΣυνδΑθρ!$J$2:$J$96,$F1619,1),IF($D1619&lt;&gt;"",$G1619*INDEX(Υλικά!$H$3:$H$150,$F1619,1)/INDEX(Υλικά!$E$3:$E$150,$F1619,1),0))</f>
        <v>11.75</v>
      </c>
      <c r="J1619" s="18">
        <f>IF($C1619&lt;&gt;"",$G1619*INDEX(ΣυνδΑθρ!$D$2:$D$96,$F1619,1)/INDEX(ΣυνδΑθρ!$J$2:$J$96,$F1619,1),IF($D1619&lt;&gt;"",$G1619*INDEX(Υλικά!$I$3:$I$150,$F1619,1)/INDEX(Υλικά!$E$3:$E$150,$F1619,1),0))</f>
        <v>3.75</v>
      </c>
      <c r="K1619" s="16">
        <f>$H1619*Ref!$B$2</f>
        <v>33</v>
      </c>
      <c r="L1619" s="17">
        <f>$I1619*Ref!$B$3</f>
        <v>47</v>
      </c>
      <c r="M1619" s="18">
        <f>$J1619*Ref!$B$4</f>
        <v>33.75</v>
      </c>
      <c r="N1619" s="18">
        <f>IF($C1619&lt;&gt;"",0,IF($D1619&lt;&gt;"",$G1619*INDEX(Υλικά!$J$3:$J$150,$F1619,1)/INDEX(Υλικά!$E$3:$E$150,$F1619,1),0))</f>
        <v>0</v>
      </c>
      <c r="O1619" s="19">
        <f t="shared" si="29"/>
        <v>113.75</v>
      </c>
      <c r="P1619" s="3"/>
    </row>
    <row r="1620" spans="1:16" x14ac:dyDescent="0.35">
      <c r="A1620" s="15">
        <v>44634</v>
      </c>
      <c r="B1620" s="7">
        <v>0.5</v>
      </c>
      <c r="C1620" s="3"/>
      <c r="D1620" s="3" t="s">
        <v>233</v>
      </c>
      <c r="E1620" s="3" t="str">
        <f>IF(C1620&lt;&gt;"",INDEX(ΣυνδΑθρ!$I$2:$I$96,MATCH(C1620,ΣυνδΑθρ!$A$2:$A$100,0),1),IF(D1620&lt;&gt;"",INDEX(Υλικά!$D$3:$D$150,MATCH(D1620,Υλικά!$B$3:$B$150,0),1),""))</f>
        <v>gr</v>
      </c>
      <c r="F1620" s="10">
        <f>IF(C1620&lt;&gt;"",MATCH($C1620,ΣυνδΑθρ!$A$2:$A$100,0),IF(D1620&lt;&gt;"",MATCH($D1620,Υλικά!$B$3:$B$150,0),0))</f>
        <v>107</v>
      </c>
      <c r="G1620" s="3">
        <v>7</v>
      </c>
      <c r="H1620" s="16">
        <f>IF($C1620&lt;&gt;"",$G1620*INDEX(ΣυνδΑθρ!$B$2:$B$96,$F1620,1)/INDEX(ΣυνδΑθρ!$J$2:$J$96,$F1620,1),IF($D1620&lt;&gt;"",$G1620*INDEX(Υλικά!$G$3:$G$150,$F1620,1)/INDEX(Υλικά!$E$3:$E$150,$F1620,1),0))</f>
        <v>1.5470000000000002</v>
      </c>
      <c r="I1620" s="17">
        <f>IF($C1620&lt;&gt;"",$G1620*INDEX(ΣυνδΑθρ!$C$2:$C$100,$F1620,1)/INDEX(ΣυνδΑθρ!$J$2:$J$96,$F1620,1),IF($D1620&lt;&gt;"",$G1620*INDEX(Υλικά!$H$3:$H$150,$F1620,1)/INDEX(Υλικά!$E$3:$E$150,$F1620,1),0))</f>
        <v>1.4</v>
      </c>
      <c r="J1620" s="18">
        <f>IF($C1620&lt;&gt;"",$G1620*INDEX(ΣυνδΑθρ!$D$2:$D$96,$F1620,1)/INDEX(ΣυνδΑθρ!$J$2:$J$96,$F1620,1),IF($D1620&lt;&gt;"",$G1620*INDEX(Υλικά!$I$3:$I$150,$F1620,1)/INDEX(Υλικά!$E$3:$E$150,$F1620,1),0))</f>
        <v>3.6959999999999997</v>
      </c>
      <c r="K1620" s="16">
        <f>$H1620*Ref!$B$2</f>
        <v>6.1880000000000006</v>
      </c>
      <c r="L1620" s="17">
        <f>$I1620*Ref!$B$3</f>
        <v>5.6</v>
      </c>
      <c r="M1620" s="18">
        <f>$J1620*Ref!$B$4</f>
        <v>33.263999999999996</v>
      </c>
      <c r="N1620" s="18">
        <f>IF($C1620&lt;&gt;"",0,IF($D1620&lt;&gt;"",$G1620*INDEX(Υλικά!$J$3:$J$150,$F1620,1)/INDEX(Υλικά!$E$3:$E$150,$F1620,1),0))</f>
        <v>0</v>
      </c>
      <c r="O1620" s="19">
        <f t="shared" si="29"/>
        <v>45.051999999999992</v>
      </c>
      <c r="P1620" s="3"/>
    </row>
    <row r="1621" spans="1:16" x14ac:dyDescent="0.35">
      <c r="A1621" s="15">
        <v>44634</v>
      </c>
      <c r="B1621" s="7">
        <v>0.52083333333333337</v>
      </c>
      <c r="C1621" s="3" t="s">
        <v>47</v>
      </c>
      <c r="D1621" s="3"/>
      <c r="E1621" s="3" t="str">
        <f>IF(C1621&lt;&gt;"",INDEX(ΣυνδΑθρ!$I$2:$I$96,MATCH(C1621,ΣυνδΑθρ!$A$2:$A$100,0),1),IF(D1621&lt;&gt;"",INDEX(Υλικά!$D$3:$D$150,MATCH(D1621,Υλικά!$B$3:$B$150,0),1),""))</f>
        <v>gr</v>
      </c>
      <c r="F1621" s="10">
        <f>IF(C1621&lt;&gt;"",MATCH($C1621,ΣυνδΑθρ!$A$2:$A$100,0),IF(D1621&lt;&gt;"",MATCH($D1621,Υλικά!$B$3:$B$150,0),0))</f>
        <v>1</v>
      </c>
      <c r="G1621" s="3">
        <v>300</v>
      </c>
      <c r="H1621" s="16">
        <f>IF($C1621&lt;&gt;"",$G1621*INDEX(ΣυνδΑθρ!$B$2:$B$96,$F1621,1)/INDEX(ΣυνδΑθρ!$J$2:$J$96,$F1621,1),IF($D1621&lt;&gt;"",$G1621*INDEX(Υλικά!$G$3:$G$150,$F1621,1)/INDEX(Υλικά!$E$3:$E$150,$F1621,1),0))</f>
        <v>6.2437500000000012</v>
      </c>
      <c r="I1621" s="17">
        <f>IF($C1621&lt;&gt;"",$G1621*INDEX(ΣυνδΑθρ!$C$2:$C$100,$F1621,1)/INDEX(ΣυνδΑθρ!$J$2:$J$96,$F1621,1),IF($D1621&lt;&gt;"",$G1621*INDEX(Υλικά!$H$3:$H$150,$F1621,1)/INDEX(Υλικά!$E$3:$E$150,$F1621,1),0))</f>
        <v>47.896875000000001</v>
      </c>
      <c r="J1621" s="18">
        <f>IF($C1621&lt;&gt;"",$G1621*INDEX(ΣυνδΑθρ!$D$2:$D$96,$F1621,1)/INDEX(ΣυνδΑθρ!$J$2:$J$96,$F1621,1),IF($D1621&lt;&gt;"",$G1621*INDEX(Υλικά!$I$3:$I$150,$F1621,1)/INDEX(Υλικά!$E$3:$E$150,$F1621,1),0))</f>
        <v>9.5793749999999989</v>
      </c>
      <c r="K1621" s="16">
        <f>$H1621*Ref!$B$2</f>
        <v>24.975000000000005</v>
      </c>
      <c r="L1621" s="17">
        <f>$I1621*Ref!$B$3</f>
        <v>191.58750000000001</v>
      </c>
      <c r="M1621" s="18">
        <f>$J1621*Ref!$B$4</f>
        <v>86.21437499999999</v>
      </c>
      <c r="N1621" s="18">
        <f>IF($C1621&lt;&gt;"",0,IF($D1621&lt;&gt;"",$G1621*INDEX(Υλικά!$J$3:$J$150,$F1621,1)/INDEX(Υλικά!$E$3:$E$150,$F1621,1),0))</f>
        <v>0</v>
      </c>
      <c r="O1621" s="19">
        <f t="shared" si="29"/>
        <v>302.77687500000002</v>
      </c>
      <c r="P1621" s="3"/>
    </row>
    <row r="1622" spans="1:16" x14ac:dyDescent="0.35">
      <c r="A1622" s="15">
        <v>44634</v>
      </c>
      <c r="B1622" s="7">
        <v>0.52083333333333337</v>
      </c>
      <c r="C1622" s="3"/>
      <c r="D1622" s="3" t="s">
        <v>46</v>
      </c>
      <c r="E1622" s="3" t="str">
        <f>IF(C1622&lt;&gt;"",INDEX(ΣυνδΑθρ!$I$2:$I$96,MATCH(C1622,ΣυνδΑθρ!$A$2:$A$100,0),1),IF(D1622&lt;&gt;"",INDEX(Υλικά!$D$3:$D$150,MATCH(D1622,Υλικά!$B$3:$B$150,0),1),""))</f>
        <v>gr</v>
      </c>
      <c r="F1622" s="10">
        <f>IF(C1622&lt;&gt;"",MATCH($C1622,ΣυνδΑθρ!$A$2:$A$100,0),IF(D1622&lt;&gt;"",MATCH($D1622,Υλικά!$B$3:$B$150,0),0))</f>
        <v>19</v>
      </c>
      <c r="G1622" s="3">
        <v>37</v>
      </c>
      <c r="H1622" s="16">
        <f>IF($C1622&lt;&gt;"",$G1622*INDEX(ΣυνδΑθρ!$B$2:$B$96,$F1622,1)/INDEX(ΣυνδΑθρ!$J$2:$J$96,$F1622,1),IF($D1622&lt;&gt;"",$G1622*INDEX(Υλικά!$G$3:$G$150,$F1622,1)/INDEX(Υλικά!$E$3:$E$150,$F1622,1),0))</f>
        <v>5.2539999999999996</v>
      </c>
      <c r="I1622" s="17">
        <f>IF($C1622&lt;&gt;"",$G1622*INDEX(ΣυνδΑθρ!$C$2:$C$100,$F1622,1)/INDEX(ΣυνδΑθρ!$J$2:$J$96,$F1622,1),IF($D1622&lt;&gt;"",$G1622*INDEX(Υλικά!$H$3:$H$150,$F1622,1)/INDEX(Υλικά!$E$3:$E$150,$F1622,1),0))</f>
        <v>1.5169999999999999</v>
      </c>
      <c r="J1622" s="18">
        <f>IF($C1622&lt;&gt;"",$G1622*INDEX(ΣυνδΑθρ!$D$2:$D$96,$F1622,1)/INDEX(ΣυνδΑθρ!$J$2:$J$96,$F1622,1),IF($D1622&lt;&gt;"",$G1622*INDEX(Υλικά!$I$3:$I$150,$F1622,1)/INDEX(Υλικά!$E$3:$E$150,$F1622,1),0))</f>
        <v>7.8810000000000002</v>
      </c>
      <c r="K1622" s="16">
        <f>$H1622*Ref!$B$2</f>
        <v>21.015999999999998</v>
      </c>
      <c r="L1622" s="17">
        <f>$I1622*Ref!$B$3</f>
        <v>6.0679999999999996</v>
      </c>
      <c r="M1622" s="18">
        <f>$J1622*Ref!$B$4</f>
        <v>70.929000000000002</v>
      </c>
      <c r="N1622" s="18">
        <f>IF($C1622&lt;&gt;"",0,IF($D1622&lt;&gt;"",$G1622*INDEX(Υλικά!$J$3:$J$150,$F1622,1)/INDEX(Υλικά!$E$3:$E$150,$F1622,1),0))</f>
        <v>0</v>
      </c>
      <c r="O1622" s="19">
        <f t="shared" si="29"/>
        <v>98.013000000000005</v>
      </c>
      <c r="P1622" s="3"/>
    </row>
    <row r="1623" spans="1:16" x14ac:dyDescent="0.35">
      <c r="A1623" s="15">
        <v>44634</v>
      </c>
      <c r="B1623" s="7">
        <v>0.5625</v>
      </c>
      <c r="C1623" s="3"/>
      <c r="D1623" s="3" t="s">
        <v>229</v>
      </c>
      <c r="E1623" s="3" t="str">
        <f>IF(C1623&lt;&gt;"",INDEX(ΣυνδΑθρ!$I$2:$I$96,MATCH(C1623,ΣυνδΑθρ!$A$2:$A$100,0),1),IF(D1623&lt;&gt;"",INDEX(Υλικά!$D$3:$D$150,MATCH(D1623,Υλικά!$B$3:$B$150,0),1),""))</f>
        <v>gr</v>
      </c>
      <c r="F1623" s="10">
        <f>IF(C1623&lt;&gt;"",MATCH($C1623,ΣυνδΑθρ!$A$2:$A$100,0),IF(D1623&lt;&gt;"",MATCH($D1623,Υλικά!$B$3:$B$150,0),0))</f>
        <v>104</v>
      </c>
      <c r="G1623" s="3">
        <v>45</v>
      </c>
      <c r="H1623" s="16">
        <f>IF($C1623&lt;&gt;"",$G1623*INDEX(ΣυνδΑθρ!$B$2:$B$96,$F1623,1)/INDEX(ΣυνδΑθρ!$J$2:$J$96,$F1623,1),IF($D1623&lt;&gt;"",$G1623*INDEX(Υλικά!$G$3:$G$150,$F1623,1)/INDEX(Υλικά!$E$3:$E$150,$F1623,1),0))</f>
        <v>9.4499999999999993</v>
      </c>
      <c r="I1623" s="17">
        <f>IF($C1623&lt;&gt;"",$G1623*INDEX(ΣυνδΑθρ!$C$2:$C$100,$F1623,1)/INDEX(ΣυνδΑθρ!$J$2:$J$96,$F1623,1),IF($D1623&lt;&gt;"",$G1623*INDEX(Υλικά!$H$3:$H$150,$F1623,1)/INDEX(Υλικά!$E$3:$E$150,$F1623,1),0))</f>
        <v>0.45</v>
      </c>
      <c r="J1623" s="18">
        <f>IF($C1623&lt;&gt;"",$G1623*INDEX(ΣυνδΑθρ!$D$2:$D$96,$F1623,1)/INDEX(ΣυνδΑθρ!$J$2:$J$96,$F1623,1),IF($D1623&lt;&gt;"",$G1623*INDEX(Υλικά!$I$3:$I$150,$F1623,1)/INDEX(Υλικά!$E$3:$E$150,$F1623,1),0))</f>
        <v>0.9</v>
      </c>
      <c r="K1623" s="16">
        <f>$H1623*Ref!$B$2</f>
        <v>37.799999999999997</v>
      </c>
      <c r="L1623" s="17">
        <f>$I1623*Ref!$B$3</f>
        <v>1.8</v>
      </c>
      <c r="M1623" s="18">
        <f>$J1623*Ref!$B$4</f>
        <v>8.1</v>
      </c>
      <c r="N1623" s="18">
        <f>IF($C1623&lt;&gt;"",0,IF($D1623&lt;&gt;"",$G1623*INDEX(Υλικά!$J$3:$J$150,$F1623,1)/INDEX(Υλικά!$E$3:$E$150,$F1623,1),0))</f>
        <v>0</v>
      </c>
      <c r="O1623" s="19">
        <f t="shared" si="29"/>
        <v>47.699999999999996</v>
      </c>
      <c r="P1623" s="3"/>
    </row>
    <row r="1624" spans="1:16" x14ac:dyDescent="0.35">
      <c r="A1624" s="15">
        <v>44634</v>
      </c>
      <c r="B1624" s="7">
        <v>0.625</v>
      </c>
      <c r="C1624" s="3" t="s">
        <v>283</v>
      </c>
      <c r="D1624" s="3"/>
      <c r="E1624" s="3" t="str">
        <f>IF(C1624&lt;&gt;"",INDEX(ΣυνδΑθρ!$I$2:$I$96,MATCH(C1624,ΣυνδΑθρ!$A$2:$A$100,0),1),IF(D1624&lt;&gt;"",INDEX(Υλικά!$D$3:$D$150,MATCH(D1624,Υλικά!$B$3:$B$150,0),1),""))</f>
        <v>gr</v>
      </c>
      <c r="F1624" s="10">
        <f>IF(C1624&lt;&gt;"",MATCH($C1624,ΣυνδΑθρ!$A$2:$A$100,0),IF(D1624&lt;&gt;"",MATCH($D1624,Υλικά!$B$3:$B$150,0),0))</f>
        <v>54</v>
      </c>
      <c r="G1624" s="3">
        <v>100</v>
      </c>
      <c r="H1624" s="16">
        <f>IF($C1624&lt;&gt;"",$G1624*INDEX(ΣυνδΑθρ!$B$2:$B$96,$F1624,1)/INDEX(ΣυνδΑθρ!$J$2:$J$96,$F1624,1),IF($D1624&lt;&gt;"",$G1624*INDEX(Υλικά!$G$3:$G$150,$F1624,1)/INDEX(Υλικά!$E$3:$E$150,$F1624,1),0))</f>
        <v>8.4848484848484844</v>
      </c>
      <c r="I1624" s="17">
        <f>IF($C1624&lt;&gt;"",$G1624*INDEX(ΣυνδΑθρ!$C$2:$C$100,$F1624,1)/INDEX(ΣυνδΑθρ!$J$2:$J$96,$F1624,1),IF($D1624&lt;&gt;"",$G1624*INDEX(Υλικά!$H$3:$H$150,$F1624,1)/INDEX(Υλικά!$E$3:$E$150,$F1624,1),0))</f>
        <v>20.363636363636363</v>
      </c>
      <c r="J1624" s="18">
        <f>IF($C1624&lt;&gt;"",$G1624*INDEX(ΣυνδΑθρ!$D$2:$D$96,$F1624,1)/INDEX(ΣυνδΑθρ!$J$2:$J$96,$F1624,1),IF($D1624&lt;&gt;"",$G1624*INDEX(Υλικά!$I$3:$I$150,$F1624,1)/INDEX(Υλικά!$E$3:$E$150,$F1624,1),0))</f>
        <v>4.3636363636363633</v>
      </c>
      <c r="K1624" s="16">
        <f>$H1624*Ref!$B$2</f>
        <v>33.939393939393938</v>
      </c>
      <c r="L1624" s="17">
        <f>$I1624*Ref!$B$3</f>
        <v>81.454545454545453</v>
      </c>
      <c r="M1624" s="18">
        <f>$J1624*Ref!$B$4</f>
        <v>39.272727272727266</v>
      </c>
      <c r="N1624" s="18">
        <f>IF($C1624&lt;&gt;"",0,IF($D1624&lt;&gt;"",$G1624*INDEX(Υλικά!$J$3:$J$150,$F1624,1)/INDEX(Υλικά!$E$3:$E$150,$F1624,1),0))</f>
        <v>0</v>
      </c>
      <c r="O1624" s="19">
        <f t="shared" si="29"/>
        <v>154.66666666666666</v>
      </c>
      <c r="P1624" s="3"/>
    </row>
    <row r="1625" spans="1:16" x14ac:dyDescent="0.35">
      <c r="A1625" s="15">
        <v>44634</v>
      </c>
      <c r="B1625" s="7">
        <v>0.79166666666666663</v>
      </c>
      <c r="C1625" s="3"/>
      <c r="D1625" s="3" t="s">
        <v>187</v>
      </c>
      <c r="E1625" s="3" t="str">
        <f>IF(C1625&lt;&gt;"",INDEX(ΣυνδΑθρ!$I$2:$I$96,MATCH(C1625,ΣυνδΑθρ!$A$2:$A$100,0),1),IF(D1625&lt;&gt;"",INDEX(Υλικά!$D$3:$D$150,MATCH(D1625,Υλικά!$B$3:$B$150,0),1),""))</f>
        <v>gr</v>
      </c>
      <c r="F1625" s="10">
        <f>IF(C1625&lt;&gt;"",MATCH($C1625,ΣυνδΑθρ!$A$2:$A$100,0),IF(D1625&lt;&gt;"",MATCH($D1625,Υλικά!$B$3:$B$150,0),0))</f>
        <v>84</v>
      </c>
      <c r="G1625" s="3">
        <v>140</v>
      </c>
      <c r="H1625" s="16">
        <f>IF($C1625&lt;&gt;"",$G1625*INDEX(ΣυνδΑθρ!$B$2:$B$96,$F1625,1)/INDEX(ΣυνδΑθρ!$J$2:$J$96,$F1625,1),IF($D1625&lt;&gt;"",$G1625*INDEX(Υλικά!$G$3:$G$150,$F1625,1)/INDEX(Υλικά!$E$3:$E$150,$F1625,1),0))</f>
        <v>0.98</v>
      </c>
      <c r="I1625" s="17">
        <f>IF($C1625&lt;&gt;"",$G1625*INDEX(ΣυνδΑθρ!$C$2:$C$100,$F1625,1)/INDEX(ΣυνδΑθρ!$J$2:$J$96,$F1625,1),IF($D1625&lt;&gt;"",$G1625*INDEX(Υλικά!$H$3:$H$150,$F1625,1)/INDEX(Υλικά!$E$3:$E$150,$F1625,1),0))</f>
        <v>16.8</v>
      </c>
      <c r="J1625" s="18">
        <f>IF($C1625&lt;&gt;"",$G1625*INDEX(ΣυνδΑθρ!$D$2:$D$96,$F1625,1)/INDEX(ΣυνδΑθρ!$J$2:$J$96,$F1625,1),IF($D1625&lt;&gt;"",$G1625*INDEX(Υλικά!$I$3:$I$150,$F1625,1)/INDEX(Υλικά!$E$3:$E$150,$F1625,1),0))</f>
        <v>0.28000000000000003</v>
      </c>
      <c r="K1625" s="16">
        <f>$H1625*Ref!$B$2</f>
        <v>3.92</v>
      </c>
      <c r="L1625" s="17">
        <f>$I1625*Ref!$B$3</f>
        <v>67.2</v>
      </c>
      <c r="M1625" s="18">
        <f>$J1625*Ref!$B$4</f>
        <v>2.5200000000000005</v>
      </c>
      <c r="N1625" s="18">
        <f>IF($C1625&lt;&gt;"",0,IF($D1625&lt;&gt;"",$G1625*INDEX(Υλικά!$J$3:$J$150,$F1625,1)/INDEX(Υλικά!$E$3:$E$150,$F1625,1),0))</f>
        <v>0</v>
      </c>
      <c r="O1625" s="19">
        <f t="shared" si="29"/>
        <v>73.64</v>
      </c>
      <c r="P1625" s="3"/>
    </row>
    <row r="1626" spans="1:16" x14ac:dyDescent="0.35">
      <c r="A1626" s="15">
        <v>44634</v>
      </c>
      <c r="B1626" s="7">
        <v>0.8125</v>
      </c>
      <c r="C1626" s="3"/>
      <c r="D1626" s="3" t="s">
        <v>233</v>
      </c>
      <c r="E1626" s="3" t="str">
        <f>IF(C1626&lt;&gt;"",INDEX(ΣυνδΑθρ!$I$2:$I$96,MATCH(C1626,ΣυνδΑθρ!$A$2:$A$100,0),1),IF(D1626&lt;&gt;"",INDEX(Υλικά!$D$3:$D$150,MATCH(D1626,Υλικά!$B$3:$B$150,0),1),""))</f>
        <v>gr</v>
      </c>
      <c r="F1626" s="10">
        <f>IF(C1626&lt;&gt;"",MATCH($C1626,ΣυνδΑθρ!$A$2:$A$100,0),IF(D1626&lt;&gt;"",MATCH($D1626,Υλικά!$B$3:$B$150,0),0))</f>
        <v>107</v>
      </c>
      <c r="G1626" s="3">
        <v>11</v>
      </c>
      <c r="H1626" s="16">
        <f>IF($C1626&lt;&gt;"",$G1626*INDEX(ΣυνδΑθρ!$B$2:$B$96,$F1626,1)/INDEX(ΣυνδΑθρ!$J$2:$J$96,$F1626,1),IF($D1626&lt;&gt;"",$G1626*INDEX(Υλικά!$G$3:$G$150,$F1626,1)/INDEX(Υλικά!$E$3:$E$150,$F1626,1),0))</f>
        <v>2.431</v>
      </c>
      <c r="I1626" s="17">
        <f>IF($C1626&lt;&gt;"",$G1626*INDEX(ΣυνδΑθρ!$C$2:$C$100,$F1626,1)/INDEX(ΣυνδΑθρ!$J$2:$J$96,$F1626,1),IF($D1626&lt;&gt;"",$G1626*INDEX(Υλικά!$H$3:$H$150,$F1626,1)/INDEX(Υλικά!$E$3:$E$150,$F1626,1),0))</f>
        <v>2.2000000000000002</v>
      </c>
      <c r="J1626" s="18">
        <f>IF($C1626&lt;&gt;"",$G1626*INDEX(ΣυνδΑθρ!$D$2:$D$96,$F1626,1)/INDEX(ΣυνδΑθρ!$J$2:$J$96,$F1626,1),IF($D1626&lt;&gt;"",$G1626*INDEX(Υλικά!$I$3:$I$150,$F1626,1)/INDEX(Υλικά!$E$3:$E$150,$F1626,1),0))</f>
        <v>5.8079999999999998</v>
      </c>
      <c r="K1626" s="16">
        <f>$H1626*Ref!$B$2</f>
        <v>9.7240000000000002</v>
      </c>
      <c r="L1626" s="17">
        <f>$I1626*Ref!$B$3</f>
        <v>8.8000000000000007</v>
      </c>
      <c r="M1626" s="18">
        <f>$J1626*Ref!$B$4</f>
        <v>52.271999999999998</v>
      </c>
      <c r="N1626" s="18">
        <f>IF($C1626&lt;&gt;"",0,IF($D1626&lt;&gt;"",$G1626*INDEX(Υλικά!$J$3:$J$150,$F1626,1)/INDEX(Υλικά!$E$3:$E$150,$F1626,1),0))</f>
        <v>0</v>
      </c>
      <c r="O1626" s="19">
        <f t="shared" si="29"/>
        <v>70.795999999999992</v>
      </c>
      <c r="P1626" s="3"/>
    </row>
    <row r="1627" spans="1:16" x14ac:dyDescent="0.35">
      <c r="A1627" s="15">
        <v>44634</v>
      </c>
      <c r="B1627" s="7">
        <v>0.8125</v>
      </c>
      <c r="C1627" s="3"/>
      <c r="D1627" s="3" t="s">
        <v>46</v>
      </c>
      <c r="E1627" s="3" t="str">
        <f>IF(C1627&lt;&gt;"",INDEX(ΣυνδΑθρ!$I$2:$I$96,MATCH(C1627,ΣυνδΑθρ!$A$2:$A$100,0),1),IF(D1627&lt;&gt;"",INDEX(Υλικά!$D$3:$D$150,MATCH(D1627,Υλικά!$B$3:$B$150,0),1),""))</f>
        <v>gr</v>
      </c>
      <c r="F1627" s="10">
        <f>IF(C1627&lt;&gt;"",MATCH($C1627,ΣυνδΑθρ!$A$2:$A$100,0),IF(D1627&lt;&gt;"",MATCH($D1627,Υλικά!$B$3:$B$150,0),0))</f>
        <v>19</v>
      </c>
      <c r="G1627" s="3">
        <v>30</v>
      </c>
      <c r="H1627" s="16">
        <f>IF($C1627&lt;&gt;"",$G1627*INDEX(ΣυνδΑθρ!$B$2:$B$96,$F1627,1)/INDEX(ΣυνδΑθρ!$J$2:$J$96,$F1627,1),IF($D1627&lt;&gt;"",$G1627*INDEX(Υλικά!$G$3:$G$150,$F1627,1)/INDEX(Υλικά!$E$3:$E$150,$F1627,1),0))</f>
        <v>4.26</v>
      </c>
      <c r="I1627" s="17">
        <f>IF($C1627&lt;&gt;"",$G1627*INDEX(ΣυνδΑθρ!$C$2:$C$100,$F1627,1)/INDEX(ΣυνδΑθρ!$J$2:$J$96,$F1627,1),IF($D1627&lt;&gt;"",$G1627*INDEX(Υλικά!$H$3:$H$150,$F1627,1)/INDEX(Υλικά!$E$3:$E$150,$F1627,1),0))</f>
        <v>1.2299999999999998</v>
      </c>
      <c r="J1627" s="18">
        <f>IF($C1627&lt;&gt;"",$G1627*INDEX(ΣυνδΑθρ!$D$2:$D$96,$F1627,1)/INDEX(ΣυνδΑθρ!$J$2:$J$96,$F1627,1),IF($D1627&lt;&gt;"",$G1627*INDEX(Υλικά!$I$3:$I$150,$F1627,1)/INDEX(Υλικά!$E$3:$E$150,$F1627,1),0))</f>
        <v>6.39</v>
      </c>
      <c r="K1627" s="16">
        <f>$H1627*Ref!$B$2</f>
        <v>17.04</v>
      </c>
      <c r="L1627" s="17">
        <f>$I1627*Ref!$B$3</f>
        <v>4.919999999999999</v>
      </c>
      <c r="M1627" s="18">
        <f>$J1627*Ref!$B$4</f>
        <v>57.51</v>
      </c>
      <c r="N1627" s="18">
        <f>IF($C1627&lt;&gt;"",0,IF($D1627&lt;&gt;"",$G1627*INDEX(Υλικά!$J$3:$J$150,$F1627,1)/INDEX(Υλικά!$E$3:$E$150,$F1627,1),0))</f>
        <v>0</v>
      </c>
      <c r="O1627" s="19">
        <f t="shared" si="29"/>
        <v>79.47</v>
      </c>
      <c r="P1627" s="3"/>
    </row>
    <row r="1628" spans="1:16" x14ac:dyDescent="0.35">
      <c r="A1628" s="15">
        <v>44634</v>
      </c>
      <c r="B1628" s="7">
        <v>0.83333333333333337</v>
      </c>
      <c r="C1628" s="3"/>
      <c r="D1628" s="3" t="s">
        <v>21</v>
      </c>
      <c r="E1628" s="3" t="str">
        <f>IF(C1628&lt;&gt;"",INDEX(ΣυνδΑθρ!$I$2:$I$96,MATCH(C1628,ΣυνδΑθρ!$A$2:$A$100,0),1),IF(D1628&lt;&gt;"",INDEX(Υλικά!$D$3:$D$150,MATCH(D1628,Υλικά!$B$3:$B$150,0),1),""))</f>
        <v>pc</v>
      </c>
      <c r="F1628" s="10">
        <f>IF(C1628&lt;&gt;"",MATCH($C1628,ΣυνδΑθρ!$A$2:$A$100,0),IF(D1628&lt;&gt;"",MATCH($D1628,Υλικά!$B$3:$B$150,0),0))</f>
        <v>11</v>
      </c>
      <c r="G1628" s="3">
        <v>1</v>
      </c>
      <c r="H1628" s="16">
        <f>IF($C1628&lt;&gt;"",$G1628*INDEX(ΣυνδΑθρ!$B$2:$B$96,$F1628,1)/INDEX(ΣυνδΑθρ!$J$2:$J$96,$F1628,1),IF($D1628&lt;&gt;"",$G1628*INDEX(Υλικά!$G$3:$G$150,$F1628,1)/INDEX(Υλικά!$E$3:$E$150,$F1628,1),0))</f>
        <v>7.8</v>
      </c>
      <c r="I1628" s="17">
        <f>IF($C1628&lt;&gt;"",$G1628*INDEX(ΣυνδΑθρ!$C$2:$C$100,$F1628,1)/INDEX(ΣυνδΑθρ!$J$2:$J$96,$F1628,1),IF($D1628&lt;&gt;"",$G1628*INDEX(Υλικά!$H$3:$H$150,$F1628,1)/INDEX(Υλικά!$E$3:$E$150,$F1628,1),0))</f>
        <v>0.66</v>
      </c>
      <c r="J1628" s="18">
        <f>IF($C1628&lt;&gt;"",$G1628*INDEX(ΣυνδΑθρ!$D$2:$D$96,$F1628,1)/INDEX(ΣυνδΑθρ!$J$2:$J$96,$F1628,1),IF($D1628&lt;&gt;"",$G1628*INDEX(Υλικά!$I$3:$I$150,$F1628,1)/INDEX(Υλικά!$E$3:$E$150,$F1628,1),0))</f>
        <v>6.6</v>
      </c>
      <c r="K1628" s="16">
        <f>$H1628*Ref!$B$2</f>
        <v>31.2</v>
      </c>
      <c r="L1628" s="17">
        <f>$I1628*Ref!$B$3</f>
        <v>2.64</v>
      </c>
      <c r="M1628" s="18">
        <f>$J1628*Ref!$B$4</f>
        <v>59.4</v>
      </c>
      <c r="N1628" s="18">
        <f>IF($C1628&lt;&gt;"",0,IF($D1628&lt;&gt;"",$G1628*INDEX(Υλικά!$J$3:$J$150,$F1628,1)/INDEX(Υλικά!$E$3:$E$150,$F1628,1),0))</f>
        <v>0</v>
      </c>
      <c r="O1628" s="19">
        <f t="shared" si="29"/>
        <v>93.24</v>
      </c>
      <c r="P1628" s="3"/>
    </row>
    <row r="1629" spans="1:16" x14ac:dyDescent="0.35">
      <c r="A1629" s="15">
        <v>44634</v>
      </c>
      <c r="B1629" s="7">
        <v>0.83333333333333337</v>
      </c>
      <c r="C1629" s="3" t="s">
        <v>166</v>
      </c>
      <c r="D1629" s="3"/>
      <c r="E1629" s="3" t="str">
        <f>IF(C1629&lt;&gt;"",INDEX(ΣυνδΑθρ!$I$2:$I$96,MATCH(C1629,ΣυνδΑθρ!$A$2:$A$100,0),1),IF(D1629&lt;&gt;"",INDEX(Υλικά!$D$3:$D$150,MATCH(D1629,Υλικά!$B$3:$B$150,0),1),""))</f>
        <v>gr</v>
      </c>
      <c r="F1629" s="10">
        <f>IF(C1629&lt;&gt;"",MATCH($C1629,ΣυνδΑθρ!$A$2:$A$100,0),IF(D1629&lt;&gt;"",MATCH($D1629,Υλικά!$B$3:$B$150,0),0))</f>
        <v>19</v>
      </c>
      <c r="G1629" s="3">
        <v>50</v>
      </c>
      <c r="H1629" s="16">
        <f>IF($C1629&lt;&gt;"",$G1629*INDEX(ΣυνδΑθρ!$B$2:$B$96,$F1629,1)/INDEX(ΣυνδΑθρ!$J$2:$J$96,$F1629,1),IF($D1629&lt;&gt;"",$G1629*INDEX(Υλικά!$G$3:$G$150,$F1629,1)/INDEX(Υλικά!$E$3:$E$150,$F1629,1),0))</f>
        <v>3.6535714285714285</v>
      </c>
      <c r="I1629" s="17">
        <f>IF($C1629&lt;&gt;"",$G1629*INDEX(ΣυνδΑθρ!$C$2:$C$100,$F1629,1)/INDEX(ΣυνδΑθρ!$J$2:$J$96,$F1629,1),IF($D1629&lt;&gt;"",$G1629*INDEX(Υλικά!$H$3:$H$150,$F1629,1)/INDEX(Υλικά!$E$3:$E$150,$F1629,1),0))</f>
        <v>23.249999999999996</v>
      </c>
      <c r="J1629" s="18">
        <f>IF($C1629&lt;&gt;"",$G1629*INDEX(ΣυνδΑθρ!$D$2:$D$96,$F1629,1)/INDEX(ΣυνδΑθρ!$J$2:$J$96,$F1629,1),IF($D1629&lt;&gt;"",$G1629*INDEX(Υλικά!$I$3:$I$150,$F1629,1)/INDEX(Υλικά!$E$3:$E$150,$F1629,1),0))</f>
        <v>0.41785714285714293</v>
      </c>
      <c r="K1629" s="16">
        <f>$H1629*Ref!$B$2</f>
        <v>14.614285714285714</v>
      </c>
      <c r="L1629" s="17">
        <f>$I1629*Ref!$B$3</f>
        <v>92.999999999999986</v>
      </c>
      <c r="M1629" s="18">
        <f>$J1629*Ref!$B$4</f>
        <v>3.7607142857142861</v>
      </c>
      <c r="N1629" s="18">
        <f>IF($C1629&lt;&gt;"",0,IF($D1629&lt;&gt;"",$G1629*INDEX(Υλικά!$J$3:$J$150,$F1629,1)/INDEX(Υλικά!$E$3:$E$150,$F1629,1),0))</f>
        <v>0</v>
      </c>
      <c r="O1629" s="19">
        <f t="shared" si="29"/>
        <v>111.37499999999999</v>
      </c>
      <c r="P1629" s="3"/>
    </row>
    <row r="1630" spans="1:16" x14ac:dyDescent="0.35">
      <c r="A1630" s="15">
        <v>44634</v>
      </c>
      <c r="B1630" s="7">
        <v>0.83333333333333337</v>
      </c>
      <c r="C1630" s="3"/>
      <c r="D1630" s="3" t="s">
        <v>148</v>
      </c>
      <c r="E1630" s="3" t="str">
        <f>IF(C1630&lt;&gt;"",INDEX(ΣυνδΑθρ!$I$2:$I$96,MATCH(C1630,ΣυνδΑθρ!$A$2:$A$100,0),1),IF(D1630&lt;&gt;"",INDEX(Υλικά!$D$3:$D$150,MATCH(D1630,Υλικά!$B$3:$B$150,0),1),""))</f>
        <v>gr</v>
      </c>
      <c r="F1630" s="10">
        <f>IF(C1630&lt;&gt;"",MATCH($C1630,ΣυνδΑθρ!$A$2:$A$100,0),IF(D1630&lt;&gt;"",MATCH($D1630,Υλικά!$B$3:$B$150,0),0))</f>
        <v>59</v>
      </c>
      <c r="G1630" s="3">
        <v>200</v>
      </c>
      <c r="H1630" s="16">
        <f>IF($C1630&lt;&gt;"",$G1630*INDEX(ΣυνδΑθρ!$B$2:$B$96,$F1630,1)/INDEX(ΣυνδΑθρ!$J$2:$J$96,$F1630,1),IF($D1630&lt;&gt;"",$G1630*INDEX(Υλικά!$G$3:$G$150,$F1630,1)/INDEX(Υλικά!$E$3:$E$150,$F1630,1),0))</f>
        <v>2.6</v>
      </c>
      <c r="I1630" s="17">
        <f>IF($C1630&lt;&gt;"",$G1630*INDEX(ΣυνδΑθρ!$C$2:$C$100,$F1630,1)/INDEX(ΣυνδΑθρ!$J$2:$J$96,$F1630,1),IF($D1630&lt;&gt;"",$G1630*INDEX(Υλικά!$H$3:$H$150,$F1630,1)/INDEX(Υλικά!$E$3:$E$150,$F1630,1),0))</f>
        <v>12</v>
      </c>
      <c r="J1630" s="18">
        <f>IF($C1630&lt;&gt;"",$G1630*INDEX(ΣυνδΑθρ!$D$2:$D$96,$F1630,1)/INDEX(ΣυνδΑθρ!$J$2:$J$96,$F1630,1),IF($D1630&lt;&gt;"",$G1630*INDEX(Υλικά!$I$3:$I$150,$F1630,1)/INDEX(Υλικά!$E$3:$E$150,$F1630,1),0))</f>
        <v>0</v>
      </c>
      <c r="K1630" s="16">
        <f>$H1630*Ref!$B$2</f>
        <v>10.4</v>
      </c>
      <c r="L1630" s="17">
        <f>$I1630*Ref!$B$3</f>
        <v>48</v>
      </c>
      <c r="M1630" s="18">
        <f>$J1630*Ref!$B$4</f>
        <v>0</v>
      </c>
      <c r="N1630" s="18">
        <f>IF($C1630&lt;&gt;"",0,IF($D1630&lt;&gt;"",$G1630*INDEX(Υλικά!$J$3:$J$150,$F1630,1)/INDEX(Υλικά!$E$3:$E$150,$F1630,1),0))</f>
        <v>0</v>
      </c>
      <c r="O1630" s="19">
        <f t="shared" si="29"/>
        <v>58.4</v>
      </c>
      <c r="P1630" s="3"/>
    </row>
    <row r="1631" spans="1:16" x14ac:dyDescent="0.35">
      <c r="A1631" s="15">
        <v>44634</v>
      </c>
      <c r="B1631" s="7">
        <v>0.83333333333333337</v>
      </c>
      <c r="C1631" s="3"/>
      <c r="D1631" s="3" t="s">
        <v>28</v>
      </c>
      <c r="E1631" s="3" t="str">
        <f>IF(C1631&lt;&gt;"",INDEX(ΣυνδΑθρ!$I$2:$I$96,MATCH(C1631,ΣυνδΑθρ!$A$2:$A$100,0),1),IF(D1631&lt;&gt;"",INDEX(Υλικά!$D$3:$D$150,MATCH(D1631,Υλικά!$B$3:$B$150,0),1),""))</f>
        <v>pc</v>
      </c>
      <c r="F1631" s="10">
        <f>IF(C1631&lt;&gt;"",MATCH($C1631,ΣυνδΑθρ!$A$2:$A$100,0),IF(D1631&lt;&gt;"",MATCH($D1631,Υλικά!$B$3:$B$150,0),0))</f>
        <v>13</v>
      </c>
      <c r="G1631" s="3">
        <v>1</v>
      </c>
      <c r="H1631" s="16">
        <f>IF($C1631&lt;&gt;"",$G1631*INDEX(ΣυνδΑθρ!$B$2:$B$96,$F1631,1)/INDEX(ΣυνδΑθρ!$J$2:$J$96,$F1631,1),IF($D1631&lt;&gt;"",$G1631*INDEX(Υλικά!$G$3:$G$150,$F1631,1)/INDEX(Υλικά!$E$3:$E$150,$F1631,1),0))</f>
        <v>54</v>
      </c>
      <c r="I1631" s="17">
        <f>IF($C1631&lt;&gt;"",$G1631*INDEX(ΣυνδΑθρ!$C$2:$C$100,$F1631,1)/INDEX(ΣυνδΑθρ!$J$2:$J$96,$F1631,1),IF($D1631&lt;&gt;"",$G1631*INDEX(Υλικά!$H$3:$H$150,$F1631,1)/INDEX(Υλικά!$E$3:$E$150,$F1631,1),0))</f>
        <v>0</v>
      </c>
      <c r="J1631" s="18">
        <f>IF($C1631&lt;&gt;"",$G1631*INDEX(ΣυνδΑθρ!$D$2:$D$96,$F1631,1)/INDEX(ΣυνδΑθρ!$J$2:$J$96,$F1631,1),IF($D1631&lt;&gt;"",$G1631*INDEX(Υλικά!$I$3:$I$150,$F1631,1)/INDEX(Υλικά!$E$3:$E$150,$F1631,1),0))</f>
        <v>14</v>
      </c>
      <c r="K1631" s="16">
        <f>$H1631*Ref!$B$2</f>
        <v>216</v>
      </c>
      <c r="L1631" s="17">
        <f>$I1631*Ref!$B$3</f>
        <v>0</v>
      </c>
      <c r="M1631" s="18">
        <f>$J1631*Ref!$B$4</f>
        <v>126</v>
      </c>
      <c r="N1631" s="18">
        <f>IF($C1631&lt;&gt;"",0,IF($D1631&lt;&gt;"",$G1631*INDEX(Υλικά!$J$3:$J$150,$F1631,1)/INDEX(Υλικά!$E$3:$E$150,$F1631,1),0))</f>
        <v>0</v>
      </c>
      <c r="O1631" s="19">
        <f t="shared" si="29"/>
        <v>342</v>
      </c>
      <c r="P1631" s="3"/>
    </row>
    <row r="1632" spans="1:16" x14ac:dyDescent="0.35">
      <c r="A1632" s="15">
        <v>44634</v>
      </c>
      <c r="B1632" s="7">
        <v>0.97916666666666663</v>
      </c>
      <c r="C1632" s="3"/>
      <c r="D1632" s="3" t="s">
        <v>122</v>
      </c>
      <c r="E1632" s="3" t="str">
        <f>IF(C1632&lt;&gt;"",INDEX(ΣυνδΑθρ!$I$2:$I$96,MATCH(C1632,ΣυνδΑθρ!$A$2:$A$100,0),1),IF(D1632&lt;&gt;"",INDEX(Υλικά!$D$3:$D$150,MATCH(D1632,Υλικά!$B$3:$B$150,0),1),""))</f>
        <v>gr</v>
      </c>
      <c r="F1632" s="10">
        <f>IF(C1632&lt;&gt;"",MATCH($C1632,ΣυνδΑθρ!$A$2:$A$100,0),IF(D1632&lt;&gt;"",MATCH($D1632,Υλικά!$B$3:$B$150,0),0))</f>
        <v>47</v>
      </c>
      <c r="G1632" s="3">
        <v>50</v>
      </c>
      <c r="H1632" s="16">
        <f>IF($C1632&lt;&gt;"",$G1632*INDEX(ΣυνδΑθρ!$B$2:$B$96,$F1632,1)/INDEX(ΣυνδΑθρ!$J$2:$J$96,$F1632,1),IF($D1632&lt;&gt;"",$G1632*INDEX(Υλικά!$G$3:$G$150,$F1632,1)/INDEX(Υλικά!$E$3:$E$150,$F1632,1),0))</f>
        <v>7.25</v>
      </c>
      <c r="I1632" s="17">
        <f>IF($C1632&lt;&gt;"",$G1632*INDEX(ΣυνδΑθρ!$C$2:$C$100,$F1632,1)/INDEX(ΣυνδΑθρ!$J$2:$J$96,$F1632,1),IF($D1632&lt;&gt;"",$G1632*INDEX(Υλικά!$H$3:$H$150,$F1632,1)/INDEX(Υλικά!$E$3:$E$150,$F1632,1),0))</f>
        <v>34.549999999999997</v>
      </c>
      <c r="J1632" s="18">
        <f>IF($C1632&lt;&gt;"",$G1632*INDEX(ΣυνδΑθρ!$D$2:$D$96,$F1632,1)/INDEX(ΣυνδΑθρ!$J$2:$J$96,$F1632,1),IF($D1632&lt;&gt;"",$G1632*INDEX(Υλικά!$I$3:$I$150,$F1632,1)/INDEX(Υλικά!$E$3:$E$150,$F1632,1),0))</f>
        <v>3.75</v>
      </c>
      <c r="K1632" s="16">
        <f>$H1632*Ref!$B$2</f>
        <v>29</v>
      </c>
      <c r="L1632" s="17">
        <f>$I1632*Ref!$B$3</f>
        <v>138.19999999999999</v>
      </c>
      <c r="M1632" s="18">
        <f>$J1632*Ref!$B$4</f>
        <v>33.75</v>
      </c>
      <c r="N1632" s="18">
        <f>IF($C1632&lt;&gt;"",0,IF($D1632&lt;&gt;"",$G1632*INDEX(Υλικά!$J$3:$J$150,$F1632,1)/INDEX(Υλικά!$E$3:$E$150,$F1632,1),0))</f>
        <v>0</v>
      </c>
      <c r="O1632" s="19">
        <f t="shared" si="29"/>
        <v>200.95</v>
      </c>
      <c r="P1632" s="3"/>
    </row>
    <row r="1633" spans="1:16" x14ac:dyDescent="0.35">
      <c r="A1633" s="15">
        <v>44635</v>
      </c>
      <c r="B1633" s="7">
        <v>0.375</v>
      </c>
      <c r="C1633" s="3"/>
      <c r="D1633" s="3" t="s">
        <v>58</v>
      </c>
      <c r="E1633" s="3" t="str">
        <f>IF(C1633&lt;&gt;"",INDEX(ΣυνδΑθρ!$I$2:$I$96,MATCH(C1633,ΣυνδΑθρ!$A$2:$A$100,0),1),IF(D1633&lt;&gt;"",INDEX(Υλικά!$D$3:$D$150,MATCH(D1633,Υλικά!$B$3:$B$150,0),1),""))</f>
        <v>gr</v>
      </c>
      <c r="F1633" s="10">
        <f>IF(C1633&lt;&gt;"",MATCH($C1633,ΣυνδΑθρ!$A$2:$A$100,0),IF(D1633&lt;&gt;"",MATCH($D1633,Υλικά!$B$3:$B$150,0),0))</f>
        <v>12</v>
      </c>
      <c r="G1633" s="3">
        <v>250</v>
      </c>
      <c r="H1633" s="16">
        <f>IF($C1633&lt;&gt;"",$G1633*INDEX(ΣυνδΑθρ!$B$2:$B$96,$F1633,1)/INDEX(ΣυνδΑθρ!$J$2:$J$96,$F1633,1),IF($D1633&lt;&gt;"",$G1633*INDEX(Υλικά!$G$3:$G$150,$F1633,1)/INDEX(Υλικά!$E$3:$E$150,$F1633,1),0))</f>
        <v>8.25</v>
      </c>
      <c r="I1633" s="17">
        <f>IF($C1633&lt;&gt;"",$G1633*INDEX(ΣυνδΑθρ!$C$2:$C$100,$F1633,1)/INDEX(ΣυνδΑθρ!$J$2:$J$96,$F1633,1),IF($D1633&lt;&gt;"",$G1633*INDEX(Υλικά!$H$3:$H$150,$F1633,1)/INDEX(Υλικά!$E$3:$E$150,$F1633,1),0))</f>
        <v>11.75</v>
      </c>
      <c r="J1633" s="18">
        <f>IF($C1633&lt;&gt;"",$G1633*INDEX(ΣυνδΑθρ!$D$2:$D$96,$F1633,1)/INDEX(ΣυνδΑθρ!$J$2:$J$96,$F1633,1),IF($D1633&lt;&gt;"",$G1633*INDEX(Υλικά!$I$3:$I$150,$F1633,1)/INDEX(Υλικά!$E$3:$E$150,$F1633,1),0))</f>
        <v>3.75</v>
      </c>
      <c r="K1633" s="16">
        <f>$H1633*Ref!$B$2</f>
        <v>33</v>
      </c>
      <c r="L1633" s="17">
        <f>$I1633*Ref!$B$3</f>
        <v>47</v>
      </c>
      <c r="M1633" s="18">
        <f>$J1633*Ref!$B$4</f>
        <v>33.75</v>
      </c>
      <c r="N1633" s="18">
        <f>IF($C1633&lt;&gt;"",0,IF($D1633&lt;&gt;"",$G1633*INDEX(Υλικά!$J$3:$J$150,$F1633,1)/INDEX(Υλικά!$E$3:$E$150,$F1633,1),0))</f>
        <v>0</v>
      </c>
      <c r="O1633" s="19">
        <f t="shared" si="29"/>
        <v>113.75</v>
      </c>
      <c r="P1633" s="3"/>
    </row>
    <row r="1634" spans="1:16" x14ac:dyDescent="0.35">
      <c r="A1634" s="15">
        <v>44635</v>
      </c>
      <c r="B1634" s="7">
        <v>0.375</v>
      </c>
      <c r="C1634" s="3"/>
      <c r="D1634" s="3" t="s">
        <v>229</v>
      </c>
      <c r="E1634" s="3" t="str">
        <f>IF(C1634&lt;&gt;"",INDEX(ΣυνδΑθρ!$I$2:$I$96,MATCH(C1634,ΣυνδΑθρ!$A$2:$A$100,0),1),IF(D1634&lt;&gt;"",INDEX(Υλικά!$D$3:$D$150,MATCH(D1634,Υλικά!$B$3:$B$150,0),1),""))</f>
        <v>gr</v>
      </c>
      <c r="F1634" s="10">
        <f>IF(C1634&lt;&gt;"",MATCH($C1634,ΣυνδΑθρ!$A$2:$A$100,0),IF(D1634&lt;&gt;"",MATCH($D1634,Υλικά!$B$3:$B$150,0),0))</f>
        <v>104</v>
      </c>
      <c r="G1634" s="3">
        <v>90</v>
      </c>
      <c r="H1634" s="16">
        <f>IF($C1634&lt;&gt;"",$G1634*INDEX(ΣυνδΑθρ!$B$2:$B$96,$F1634,1)/INDEX(ΣυνδΑθρ!$J$2:$J$96,$F1634,1),IF($D1634&lt;&gt;"",$G1634*INDEX(Υλικά!$G$3:$G$150,$F1634,1)/INDEX(Υλικά!$E$3:$E$150,$F1634,1),0))</f>
        <v>18.899999999999999</v>
      </c>
      <c r="I1634" s="17">
        <f>IF($C1634&lt;&gt;"",$G1634*INDEX(ΣυνδΑθρ!$C$2:$C$100,$F1634,1)/INDEX(ΣυνδΑθρ!$J$2:$J$96,$F1634,1),IF($D1634&lt;&gt;"",$G1634*INDEX(Υλικά!$H$3:$H$150,$F1634,1)/INDEX(Υλικά!$E$3:$E$150,$F1634,1),0))</f>
        <v>0.9</v>
      </c>
      <c r="J1634" s="18">
        <f>IF($C1634&lt;&gt;"",$G1634*INDEX(ΣυνδΑθρ!$D$2:$D$96,$F1634,1)/INDEX(ΣυνδΑθρ!$J$2:$J$96,$F1634,1),IF($D1634&lt;&gt;"",$G1634*INDEX(Υλικά!$I$3:$I$150,$F1634,1)/INDEX(Υλικά!$E$3:$E$150,$F1634,1),0))</f>
        <v>1.8</v>
      </c>
      <c r="K1634" s="16">
        <f>$H1634*Ref!$B$2</f>
        <v>75.599999999999994</v>
      </c>
      <c r="L1634" s="17">
        <f>$I1634*Ref!$B$3</f>
        <v>3.6</v>
      </c>
      <c r="M1634" s="18">
        <f>$J1634*Ref!$B$4</f>
        <v>16.2</v>
      </c>
      <c r="N1634" s="18">
        <f>IF($C1634&lt;&gt;"",0,IF($D1634&lt;&gt;"",$G1634*INDEX(Υλικά!$J$3:$J$150,$F1634,1)/INDEX(Υλικά!$E$3:$E$150,$F1634,1),0))</f>
        <v>0</v>
      </c>
      <c r="O1634" s="19">
        <f t="shared" si="29"/>
        <v>95.399999999999991</v>
      </c>
      <c r="P1634" s="3"/>
    </row>
    <row r="1635" spans="1:16" x14ac:dyDescent="0.35">
      <c r="A1635" s="15">
        <v>44635</v>
      </c>
      <c r="B1635" s="7">
        <v>0.375</v>
      </c>
      <c r="C1635" s="3" t="s">
        <v>166</v>
      </c>
      <c r="D1635" s="3"/>
      <c r="E1635" s="3" t="str">
        <f>IF(C1635&lt;&gt;"",INDEX(ΣυνδΑθρ!$I$2:$I$96,MATCH(C1635,ΣυνδΑθρ!$A$2:$A$100,0),1),IF(D1635&lt;&gt;"",INDEX(Υλικά!$D$3:$D$150,MATCH(D1635,Υλικά!$B$3:$B$150,0),1),""))</f>
        <v>gr</v>
      </c>
      <c r="F1635" s="10">
        <f>IF(C1635&lt;&gt;"",MATCH($C1635,ΣυνδΑθρ!$A$2:$A$100,0),IF(D1635&lt;&gt;"",MATCH($D1635,Υλικά!$B$3:$B$150,0),0))</f>
        <v>19</v>
      </c>
      <c r="G1635" s="3">
        <v>100</v>
      </c>
      <c r="H1635" s="16">
        <f>IF($C1635&lt;&gt;"",$G1635*INDEX(ΣυνδΑθρ!$B$2:$B$96,$F1635,1)/INDEX(ΣυνδΑθρ!$J$2:$J$96,$F1635,1),IF($D1635&lt;&gt;"",$G1635*INDEX(Υλικά!$G$3:$G$150,$F1635,1)/INDEX(Υλικά!$E$3:$E$150,$F1635,1),0))</f>
        <v>7.3071428571428569</v>
      </c>
      <c r="I1635" s="17">
        <f>IF($C1635&lt;&gt;"",$G1635*INDEX(ΣυνδΑθρ!$C$2:$C$100,$F1635,1)/INDEX(ΣυνδΑθρ!$J$2:$J$96,$F1635,1),IF($D1635&lt;&gt;"",$G1635*INDEX(Υλικά!$H$3:$H$150,$F1635,1)/INDEX(Υλικά!$E$3:$E$150,$F1635,1),0))</f>
        <v>46.499999999999993</v>
      </c>
      <c r="J1635" s="18">
        <f>IF($C1635&lt;&gt;"",$G1635*INDEX(ΣυνδΑθρ!$D$2:$D$96,$F1635,1)/INDEX(ΣυνδΑθρ!$J$2:$J$96,$F1635,1),IF($D1635&lt;&gt;"",$G1635*INDEX(Υλικά!$I$3:$I$150,$F1635,1)/INDEX(Υλικά!$E$3:$E$150,$F1635,1),0))</f>
        <v>0.83571428571428585</v>
      </c>
      <c r="K1635" s="16">
        <f>$H1635*Ref!$B$2</f>
        <v>29.228571428571428</v>
      </c>
      <c r="L1635" s="17">
        <f>$I1635*Ref!$B$3</f>
        <v>185.99999999999997</v>
      </c>
      <c r="M1635" s="18">
        <f>$J1635*Ref!$B$4</f>
        <v>7.5214285714285722</v>
      </c>
      <c r="N1635" s="18">
        <f>IF($C1635&lt;&gt;"",0,IF($D1635&lt;&gt;"",$G1635*INDEX(Υλικά!$J$3:$J$150,$F1635,1)/INDEX(Υλικά!$E$3:$E$150,$F1635,1),0))</f>
        <v>0</v>
      </c>
      <c r="O1635" s="19">
        <f t="shared" si="29"/>
        <v>222.74999999999997</v>
      </c>
      <c r="P1635" s="3"/>
    </row>
    <row r="1636" spans="1:16" x14ac:dyDescent="0.35">
      <c r="A1636" s="15">
        <v>44635</v>
      </c>
      <c r="B1636" s="7">
        <v>0.5625</v>
      </c>
      <c r="C1636" s="3" t="s">
        <v>284</v>
      </c>
      <c r="D1636" s="3"/>
      <c r="E1636" s="3" t="str">
        <f>IF(C1636&lt;&gt;"",INDEX(ΣυνδΑθρ!$I$2:$I$96,MATCH(C1636,ΣυνδΑθρ!$A$2:$A$100,0),1),IF(D1636&lt;&gt;"",INDEX(Υλικά!$D$3:$D$150,MATCH(D1636,Υλικά!$B$3:$B$150,0),1),""))</f>
        <v>gr</v>
      </c>
      <c r="F1636" s="10">
        <f>IF(C1636&lt;&gt;"",MATCH($C1636,ΣυνδΑθρ!$A$2:$A$100,0),IF(D1636&lt;&gt;"",MATCH($D1636,Υλικά!$B$3:$B$150,0),0))</f>
        <v>55</v>
      </c>
      <c r="G1636" s="3">
        <v>500</v>
      </c>
      <c r="H1636" s="16">
        <f>IF($C1636&lt;&gt;"",$G1636*INDEX(ΣυνδΑθρ!$B$2:$B$96,$F1636,1)/INDEX(ΣυνδΑθρ!$J$2:$J$96,$F1636,1),IF($D1636&lt;&gt;"",$G1636*INDEX(Υλικά!$G$3:$G$150,$F1636,1)/INDEX(Υλικά!$E$3:$E$150,$F1636,1),0))</f>
        <v>16.654411764705884</v>
      </c>
      <c r="I1636" s="17">
        <f>IF($C1636&lt;&gt;"",$G1636*INDEX(ΣυνδΑθρ!$C$2:$C$100,$F1636,1)/INDEX(ΣυνδΑθρ!$J$2:$J$96,$F1636,1),IF($D1636&lt;&gt;"",$G1636*INDEX(Υλικά!$H$3:$H$150,$F1636,1)/INDEX(Υλικά!$E$3:$E$150,$F1636,1),0))</f>
        <v>69.691176470588232</v>
      </c>
      <c r="J1636" s="18">
        <f>IF($C1636&lt;&gt;"",$G1636*INDEX(ΣυνδΑθρ!$D$2:$D$96,$F1636,1)/INDEX(ΣυνδΑθρ!$J$2:$J$96,$F1636,1),IF($D1636&lt;&gt;"",$G1636*INDEX(Υλικά!$I$3:$I$150,$F1636,1)/INDEX(Υλικά!$E$3:$E$150,$F1636,1),0))</f>
        <v>16.580882352941174</v>
      </c>
      <c r="K1636" s="16">
        <f>$H1636*Ref!$B$2</f>
        <v>66.617647058823536</v>
      </c>
      <c r="L1636" s="17">
        <f>$I1636*Ref!$B$3</f>
        <v>278.76470588235293</v>
      </c>
      <c r="M1636" s="18">
        <f>$J1636*Ref!$B$4</f>
        <v>149.22794117647055</v>
      </c>
      <c r="N1636" s="18">
        <f>IF($C1636&lt;&gt;"",0,IF($D1636&lt;&gt;"",$G1636*INDEX(Υλικά!$J$3:$J$150,$F1636,1)/INDEX(Υλικά!$E$3:$E$150,$F1636,1),0))</f>
        <v>0</v>
      </c>
      <c r="O1636" s="19">
        <f t="shared" si="29"/>
        <v>494.61029411764702</v>
      </c>
      <c r="P1636" s="3"/>
    </row>
    <row r="1637" spans="1:16" x14ac:dyDescent="0.35">
      <c r="A1637" s="15">
        <v>44635</v>
      </c>
      <c r="B1637" s="7">
        <v>0.5625</v>
      </c>
      <c r="C1637" s="3"/>
      <c r="D1637" s="3" t="s">
        <v>46</v>
      </c>
      <c r="E1637" s="3" t="str">
        <f>IF(C1637&lt;&gt;"",INDEX(ΣυνδΑθρ!$I$2:$I$96,MATCH(C1637,ΣυνδΑθρ!$A$2:$A$100,0),1),IF(D1637&lt;&gt;"",INDEX(Υλικά!$D$3:$D$150,MATCH(D1637,Υλικά!$B$3:$B$150,0),1),""))</f>
        <v>gr</v>
      </c>
      <c r="F1637" s="10">
        <f>IF(C1637&lt;&gt;"",MATCH($C1637,ΣυνδΑθρ!$A$2:$A$100,0),IF(D1637&lt;&gt;"",MATCH($D1637,Υλικά!$B$3:$B$150,0),0))</f>
        <v>19</v>
      </c>
      <c r="G1637" s="3">
        <v>40</v>
      </c>
      <c r="H1637" s="16">
        <f>IF($C1637&lt;&gt;"",$G1637*INDEX(ΣυνδΑθρ!$B$2:$B$96,$F1637,1)/INDEX(ΣυνδΑθρ!$J$2:$J$96,$F1637,1),IF($D1637&lt;&gt;"",$G1637*INDEX(Υλικά!$G$3:$G$150,$F1637,1)/INDEX(Υλικά!$E$3:$E$150,$F1637,1),0))</f>
        <v>5.68</v>
      </c>
      <c r="I1637" s="17">
        <f>IF($C1637&lt;&gt;"",$G1637*INDEX(ΣυνδΑθρ!$C$2:$C$100,$F1637,1)/INDEX(ΣυνδΑθρ!$J$2:$J$96,$F1637,1),IF($D1637&lt;&gt;"",$G1637*INDEX(Υλικά!$H$3:$H$150,$F1637,1)/INDEX(Υλικά!$E$3:$E$150,$F1637,1),0))</f>
        <v>1.64</v>
      </c>
      <c r="J1637" s="18">
        <f>IF($C1637&lt;&gt;"",$G1637*INDEX(ΣυνδΑθρ!$D$2:$D$96,$F1637,1)/INDEX(ΣυνδΑθρ!$J$2:$J$96,$F1637,1),IF($D1637&lt;&gt;"",$G1637*INDEX(Υλικά!$I$3:$I$150,$F1637,1)/INDEX(Υλικά!$E$3:$E$150,$F1637,1),0))</f>
        <v>8.52</v>
      </c>
      <c r="K1637" s="16">
        <f>$H1637*Ref!$B$2</f>
        <v>22.72</v>
      </c>
      <c r="L1637" s="17">
        <f>$I1637*Ref!$B$3</f>
        <v>6.56</v>
      </c>
      <c r="M1637" s="18">
        <f>$J1637*Ref!$B$4</f>
        <v>76.679999999999993</v>
      </c>
      <c r="N1637" s="18">
        <f>IF($C1637&lt;&gt;"",0,IF($D1637&lt;&gt;"",$G1637*INDEX(Υλικά!$J$3:$J$150,$F1637,1)/INDEX(Υλικά!$E$3:$E$150,$F1637,1),0))</f>
        <v>0</v>
      </c>
      <c r="O1637" s="19">
        <f t="shared" si="29"/>
        <v>105.96</v>
      </c>
      <c r="P1637" s="3"/>
    </row>
    <row r="1638" spans="1:16" x14ac:dyDescent="0.35">
      <c r="A1638" s="15">
        <v>44636</v>
      </c>
      <c r="B1638" s="7">
        <v>0.33333333333333331</v>
      </c>
      <c r="C1638" s="3" t="s">
        <v>166</v>
      </c>
      <c r="D1638" s="3"/>
      <c r="E1638" s="3" t="str">
        <f>IF(C1638&lt;&gt;"",INDEX(ΣυνδΑθρ!$I$2:$I$96,MATCH(C1638,ΣυνδΑθρ!$A$2:$A$100,0),1),IF(D1638&lt;&gt;"",INDEX(Υλικά!$D$3:$D$150,MATCH(D1638,Υλικά!$B$3:$B$150,0),1),""))</f>
        <v>gr</v>
      </c>
      <c r="F1638" s="10">
        <f>IF(C1638&lt;&gt;"",MATCH($C1638,ΣυνδΑθρ!$A$2:$A$100,0),IF(D1638&lt;&gt;"",MATCH($D1638,Υλικά!$B$3:$B$150,0),0))</f>
        <v>19</v>
      </c>
      <c r="G1638" s="3">
        <v>100</v>
      </c>
      <c r="H1638" s="16">
        <f>IF($C1638&lt;&gt;"",$G1638*INDEX(ΣυνδΑθρ!$B$2:$B$96,$F1638,1)/INDEX(ΣυνδΑθρ!$J$2:$J$96,$F1638,1),IF($D1638&lt;&gt;"",$G1638*INDEX(Υλικά!$G$3:$G$150,$F1638,1)/INDEX(Υλικά!$E$3:$E$150,$F1638,1),0))</f>
        <v>7.3071428571428569</v>
      </c>
      <c r="I1638" s="17">
        <f>IF($C1638&lt;&gt;"",$G1638*INDEX(ΣυνδΑθρ!$C$2:$C$100,$F1638,1)/INDEX(ΣυνδΑθρ!$J$2:$J$96,$F1638,1),IF($D1638&lt;&gt;"",$G1638*INDEX(Υλικά!$H$3:$H$150,$F1638,1)/INDEX(Υλικά!$E$3:$E$150,$F1638,1),0))</f>
        <v>46.499999999999993</v>
      </c>
      <c r="J1638" s="18">
        <f>IF($C1638&lt;&gt;"",$G1638*INDEX(ΣυνδΑθρ!$D$2:$D$96,$F1638,1)/INDEX(ΣυνδΑθρ!$J$2:$J$96,$F1638,1),IF($D1638&lt;&gt;"",$G1638*INDEX(Υλικά!$I$3:$I$150,$F1638,1)/INDEX(Υλικά!$E$3:$E$150,$F1638,1),0))</f>
        <v>0.83571428571428585</v>
      </c>
      <c r="K1638" s="16">
        <f>$H1638*Ref!$B$2</f>
        <v>29.228571428571428</v>
      </c>
      <c r="L1638" s="17">
        <f>$I1638*Ref!$B$3</f>
        <v>185.99999999999997</v>
      </c>
      <c r="M1638" s="18">
        <f>$J1638*Ref!$B$4</f>
        <v>7.5214285714285722</v>
      </c>
      <c r="N1638" s="18">
        <f>IF($C1638&lt;&gt;"",0,IF($D1638&lt;&gt;"",$G1638*INDEX(Υλικά!$J$3:$J$150,$F1638,1)/INDEX(Υλικά!$E$3:$E$150,$F1638,1),0))</f>
        <v>0</v>
      </c>
      <c r="O1638" s="19">
        <f t="shared" si="29"/>
        <v>222.74999999999997</v>
      </c>
      <c r="P1638" s="3"/>
    </row>
    <row r="1639" spans="1:16" x14ac:dyDescent="0.35">
      <c r="A1639" s="15">
        <v>44636</v>
      </c>
      <c r="B1639" s="7">
        <v>0.33333333333333331</v>
      </c>
      <c r="C1639" s="3"/>
      <c r="D1639" s="3" t="s">
        <v>229</v>
      </c>
      <c r="E1639" s="3" t="str">
        <f>IF(C1639&lt;&gt;"",INDEX(ΣυνδΑθρ!$I$2:$I$96,MATCH(C1639,ΣυνδΑθρ!$A$2:$A$100,0),1),IF(D1639&lt;&gt;"",INDEX(Υλικά!$D$3:$D$150,MATCH(D1639,Υλικά!$B$3:$B$150,0),1),""))</f>
        <v>gr</v>
      </c>
      <c r="F1639" s="10">
        <f>IF(C1639&lt;&gt;"",MATCH($C1639,ΣυνδΑθρ!$A$2:$A$100,0),IF(D1639&lt;&gt;"",MATCH($D1639,Υλικά!$B$3:$B$150,0),0))</f>
        <v>104</v>
      </c>
      <c r="G1639" s="3">
        <v>95</v>
      </c>
      <c r="H1639" s="16">
        <f>IF($C1639&lt;&gt;"",$G1639*INDEX(ΣυνδΑθρ!$B$2:$B$96,$F1639,1)/INDEX(ΣυνδΑθρ!$J$2:$J$96,$F1639,1),IF($D1639&lt;&gt;"",$G1639*INDEX(Υλικά!$G$3:$G$150,$F1639,1)/INDEX(Υλικά!$E$3:$E$150,$F1639,1),0))</f>
        <v>19.95</v>
      </c>
      <c r="I1639" s="17">
        <f>IF($C1639&lt;&gt;"",$G1639*INDEX(ΣυνδΑθρ!$C$2:$C$100,$F1639,1)/INDEX(ΣυνδΑθρ!$J$2:$J$96,$F1639,1),IF($D1639&lt;&gt;"",$G1639*INDEX(Υλικά!$H$3:$H$150,$F1639,1)/INDEX(Υλικά!$E$3:$E$150,$F1639,1),0))</f>
        <v>0.95</v>
      </c>
      <c r="J1639" s="18">
        <f>IF($C1639&lt;&gt;"",$G1639*INDEX(ΣυνδΑθρ!$D$2:$D$96,$F1639,1)/INDEX(ΣυνδΑθρ!$J$2:$J$96,$F1639,1),IF($D1639&lt;&gt;"",$G1639*INDEX(Υλικά!$I$3:$I$150,$F1639,1)/INDEX(Υλικά!$E$3:$E$150,$F1639,1),0))</f>
        <v>1.9</v>
      </c>
      <c r="K1639" s="16">
        <f>$H1639*Ref!$B$2</f>
        <v>79.8</v>
      </c>
      <c r="L1639" s="17">
        <f>$I1639*Ref!$B$3</f>
        <v>3.8</v>
      </c>
      <c r="M1639" s="18">
        <f>$J1639*Ref!$B$4</f>
        <v>17.099999999999998</v>
      </c>
      <c r="N1639" s="18">
        <f>IF($C1639&lt;&gt;"",0,IF($D1639&lt;&gt;"",$G1639*INDEX(Υλικά!$J$3:$J$150,$F1639,1)/INDEX(Υλικά!$E$3:$E$150,$F1639,1),0))</f>
        <v>0</v>
      </c>
      <c r="O1639" s="19">
        <f t="shared" si="29"/>
        <v>100.69999999999999</v>
      </c>
      <c r="P1639" s="3"/>
    </row>
    <row r="1640" spans="1:16" x14ac:dyDescent="0.35">
      <c r="A1640" s="15">
        <v>44636</v>
      </c>
      <c r="B1640" s="7">
        <v>0.33333333333333331</v>
      </c>
      <c r="C1640" s="3"/>
      <c r="D1640" s="3" t="s">
        <v>58</v>
      </c>
      <c r="E1640" s="3" t="str">
        <f>IF(C1640&lt;&gt;"",INDEX(ΣυνδΑθρ!$I$2:$I$96,MATCH(C1640,ΣυνδΑθρ!$A$2:$A$100,0),1),IF(D1640&lt;&gt;"",INDEX(Υλικά!$D$3:$D$150,MATCH(D1640,Υλικά!$B$3:$B$150,0),1),""))</f>
        <v>gr</v>
      </c>
      <c r="F1640" s="10">
        <f>IF(C1640&lt;&gt;"",MATCH($C1640,ΣυνδΑθρ!$A$2:$A$100,0),IF(D1640&lt;&gt;"",MATCH($D1640,Υλικά!$B$3:$B$150,0),0))</f>
        <v>12</v>
      </c>
      <c r="G1640" s="3">
        <v>250</v>
      </c>
      <c r="H1640" s="16">
        <f>IF($C1640&lt;&gt;"",$G1640*INDEX(ΣυνδΑθρ!$B$2:$B$96,$F1640,1)/INDEX(ΣυνδΑθρ!$J$2:$J$96,$F1640,1),IF($D1640&lt;&gt;"",$G1640*INDEX(Υλικά!$G$3:$G$150,$F1640,1)/INDEX(Υλικά!$E$3:$E$150,$F1640,1),0))</f>
        <v>8.25</v>
      </c>
      <c r="I1640" s="17">
        <f>IF($C1640&lt;&gt;"",$G1640*INDEX(ΣυνδΑθρ!$C$2:$C$100,$F1640,1)/INDEX(ΣυνδΑθρ!$J$2:$J$96,$F1640,1),IF($D1640&lt;&gt;"",$G1640*INDEX(Υλικά!$H$3:$H$150,$F1640,1)/INDEX(Υλικά!$E$3:$E$150,$F1640,1),0))</f>
        <v>11.75</v>
      </c>
      <c r="J1640" s="18">
        <f>IF($C1640&lt;&gt;"",$G1640*INDEX(ΣυνδΑθρ!$D$2:$D$96,$F1640,1)/INDEX(ΣυνδΑθρ!$J$2:$J$96,$F1640,1),IF($D1640&lt;&gt;"",$G1640*INDEX(Υλικά!$I$3:$I$150,$F1640,1)/INDEX(Υλικά!$E$3:$E$150,$F1640,1),0))</f>
        <v>3.75</v>
      </c>
      <c r="K1640" s="16">
        <f>$H1640*Ref!$B$2</f>
        <v>33</v>
      </c>
      <c r="L1640" s="17">
        <f>$I1640*Ref!$B$3</f>
        <v>47</v>
      </c>
      <c r="M1640" s="18">
        <f>$J1640*Ref!$B$4</f>
        <v>33.75</v>
      </c>
      <c r="N1640" s="18">
        <f>IF($C1640&lt;&gt;"",0,IF($D1640&lt;&gt;"",$G1640*INDEX(Υλικά!$J$3:$J$150,$F1640,1)/INDEX(Υλικά!$E$3:$E$150,$F1640,1),0))</f>
        <v>0</v>
      </c>
      <c r="O1640" s="19">
        <f t="shared" si="29"/>
        <v>113.75</v>
      </c>
      <c r="P1640" s="3"/>
    </row>
    <row r="1641" spans="1:16" x14ac:dyDescent="0.35">
      <c r="A1641" s="15">
        <v>44636</v>
      </c>
      <c r="B1641" s="7">
        <v>0.45833333333333331</v>
      </c>
      <c r="C1641" s="3" t="s">
        <v>166</v>
      </c>
      <c r="D1641" s="3"/>
      <c r="E1641" s="3" t="str">
        <f>IF(C1641&lt;&gt;"",INDEX(ΣυνδΑθρ!$I$2:$I$96,MATCH(C1641,ΣυνδΑθρ!$A$2:$A$100,0),1),IF(D1641&lt;&gt;"",INDEX(Υλικά!$D$3:$D$150,MATCH(D1641,Υλικά!$B$3:$B$150,0),1),""))</f>
        <v>gr</v>
      </c>
      <c r="F1641" s="10">
        <f>IF(C1641&lt;&gt;"",MATCH($C1641,ΣυνδΑθρ!$A$2:$A$100,0),IF(D1641&lt;&gt;"",MATCH($D1641,Υλικά!$B$3:$B$150,0),0))</f>
        <v>19</v>
      </c>
      <c r="G1641" s="3">
        <v>150</v>
      </c>
      <c r="H1641" s="16">
        <f>IF($C1641&lt;&gt;"",$G1641*INDEX(ΣυνδΑθρ!$B$2:$B$96,$F1641,1)/INDEX(ΣυνδΑθρ!$J$2:$J$96,$F1641,1),IF($D1641&lt;&gt;"",$G1641*INDEX(Υλικά!$G$3:$G$150,$F1641,1)/INDEX(Υλικά!$E$3:$E$150,$F1641,1),0))</f>
        <v>10.960714285714285</v>
      </c>
      <c r="I1641" s="17">
        <f>IF($C1641&lt;&gt;"",$G1641*INDEX(ΣυνδΑθρ!$C$2:$C$100,$F1641,1)/INDEX(ΣυνδΑθρ!$J$2:$J$96,$F1641,1),IF($D1641&lt;&gt;"",$G1641*INDEX(Υλικά!$H$3:$H$150,$F1641,1)/INDEX(Υλικά!$E$3:$E$150,$F1641,1),0))</f>
        <v>69.749999999999986</v>
      </c>
      <c r="J1641" s="18">
        <f>IF($C1641&lt;&gt;"",$G1641*INDEX(ΣυνδΑθρ!$D$2:$D$96,$F1641,1)/INDEX(ΣυνδΑθρ!$J$2:$J$96,$F1641,1),IF($D1641&lt;&gt;"",$G1641*INDEX(Υλικά!$I$3:$I$150,$F1641,1)/INDEX(Υλικά!$E$3:$E$150,$F1641,1),0))</f>
        <v>1.2535714285714288</v>
      </c>
      <c r="K1641" s="16">
        <f>$H1641*Ref!$B$2</f>
        <v>43.842857142857142</v>
      </c>
      <c r="L1641" s="17">
        <f>$I1641*Ref!$B$3</f>
        <v>278.99999999999994</v>
      </c>
      <c r="M1641" s="18">
        <f>$J1641*Ref!$B$4</f>
        <v>11.282142857142858</v>
      </c>
      <c r="N1641" s="18">
        <f>IF($C1641&lt;&gt;"",0,IF($D1641&lt;&gt;"",$G1641*INDEX(Υλικά!$J$3:$J$150,$F1641,1)/INDEX(Υλικά!$E$3:$E$150,$F1641,1),0))</f>
        <v>0</v>
      </c>
      <c r="O1641" s="19">
        <f t="shared" si="29"/>
        <v>334.12499999999994</v>
      </c>
      <c r="P1641" s="3"/>
    </row>
    <row r="1642" spans="1:16" x14ac:dyDescent="0.35">
      <c r="A1642" s="15">
        <v>44636</v>
      </c>
      <c r="B1642" s="7">
        <v>0.5625</v>
      </c>
      <c r="C1642" s="3" t="s">
        <v>284</v>
      </c>
      <c r="D1642" s="3"/>
      <c r="E1642" s="3" t="str">
        <f>IF(C1642&lt;&gt;"",INDEX(ΣυνδΑθρ!$I$2:$I$96,MATCH(C1642,ΣυνδΑθρ!$A$2:$A$100,0),1),IF(D1642&lt;&gt;"",INDEX(Υλικά!$D$3:$D$150,MATCH(D1642,Υλικά!$B$3:$B$150,0),1),""))</f>
        <v>gr</v>
      </c>
      <c r="F1642" s="10">
        <f>IF(C1642&lt;&gt;"",MATCH($C1642,ΣυνδΑθρ!$A$2:$A$100,0),IF(D1642&lt;&gt;"",MATCH($D1642,Υλικά!$B$3:$B$150,0),0))</f>
        <v>55</v>
      </c>
      <c r="G1642" s="3">
        <v>400</v>
      </c>
      <c r="H1642" s="16">
        <f>IF($C1642&lt;&gt;"",$G1642*INDEX(ΣυνδΑθρ!$B$2:$B$96,$F1642,1)/INDEX(ΣυνδΑθρ!$J$2:$J$96,$F1642,1),IF($D1642&lt;&gt;"",$G1642*INDEX(Υλικά!$G$3:$G$150,$F1642,1)/INDEX(Υλικά!$E$3:$E$150,$F1642,1),0))</f>
        <v>13.323529411764707</v>
      </c>
      <c r="I1642" s="17">
        <f>IF($C1642&lt;&gt;"",$G1642*INDEX(ΣυνδΑθρ!$C$2:$C$100,$F1642,1)/INDEX(ΣυνδΑθρ!$J$2:$J$96,$F1642,1),IF($D1642&lt;&gt;"",$G1642*INDEX(Υλικά!$H$3:$H$150,$F1642,1)/INDEX(Υλικά!$E$3:$E$150,$F1642,1),0))</f>
        <v>55.752941176470586</v>
      </c>
      <c r="J1642" s="18">
        <f>IF($C1642&lt;&gt;"",$G1642*INDEX(ΣυνδΑθρ!$D$2:$D$96,$F1642,1)/INDEX(ΣυνδΑθρ!$J$2:$J$96,$F1642,1),IF($D1642&lt;&gt;"",$G1642*INDEX(Υλικά!$I$3:$I$150,$F1642,1)/INDEX(Υλικά!$E$3:$E$150,$F1642,1),0))</f>
        <v>13.264705882352938</v>
      </c>
      <c r="K1642" s="16">
        <f>$H1642*Ref!$B$2</f>
        <v>53.294117647058826</v>
      </c>
      <c r="L1642" s="17">
        <f>$I1642*Ref!$B$3</f>
        <v>223.01176470588234</v>
      </c>
      <c r="M1642" s="18">
        <f>$J1642*Ref!$B$4</f>
        <v>119.38235294117645</v>
      </c>
      <c r="N1642" s="18">
        <f>IF($C1642&lt;&gt;"",0,IF($D1642&lt;&gt;"",$G1642*INDEX(Υλικά!$J$3:$J$150,$F1642,1)/INDEX(Υλικά!$E$3:$E$150,$F1642,1),0))</f>
        <v>0</v>
      </c>
      <c r="O1642" s="19">
        <f t="shared" si="29"/>
        <v>395.68823529411765</v>
      </c>
      <c r="P1642" s="3"/>
    </row>
    <row r="1643" spans="1:16" x14ac:dyDescent="0.35">
      <c r="A1643" s="15">
        <v>44636</v>
      </c>
      <c r="B1643" s="7">
        <v>0.66666666666666663</v>
      </c>
      <c r="C1643" s="3" t="s">
        <v>283</v>
      </c>
      <c r="D1643" s="3"/>
      <c r="E1643" s="3" t="str">
        <f>IF(C1643&lt;&gt;"",INDEX(ΣυνδΑθρ!$I$2:$I$96,MATCH(C1643,ΣυνδΑθρ!$A$2:$A$100,0),1),IF(D1643&lt;&gt;"",INDEX(Υλικά!$D$3:$D$150,MATCH(D1643,Υλικά!$B$3:$B$150,0),1),""))</f>
        <v>gr</v>
      </c>
      <c r="F1643" s="10">
        <f>IF(C1643&lt;&gt;"",MATCH($C1643,ΣυνδΑθρ!$A$2:$A$100,0),IF(D1643&lt;&gt;"",MATCH($D1643,Υλικά!$B$3:$B$150,0),0))</f>
        <v>54</v>
      </c>
      <c r="G1643" s="3">
        <v>150</v>
      </c>
      <c r="H1643" s="16">
        <f>IF($C1643&lt;&gt;"",$G1643*INDEX(ΣυνδΑθρ!$B$2:$B$96,$F1643,1)/INDEX(ΣυνδΑθρ!$J$2:$J$96,$F1643,1),IF($D1643&lt;&gt;"",$G1643*INDEX(Υλικά!$G$3:$G$150,$F1643,1)/INDEX(Υλικά!$E$3:$E$150,$F1643,1),0))</f>
        <v>12.727272727272727</v>
      </c>
      <c r="I1643" s="17">
        <f>IF($C1643&lt;&gt;"",$G1643*INDEX(ΣυνδΑθρ!$C$2:$C$100,$F1643,1)/INDEX(ΣυνδΑθρ!$J$2:$J$96,$F1643,1),IF($D1643&lt;&gt;"",$G1643*INDEX(Υλικά!$H$3:$H$150,$F1643,1)/INDEX(Υλικά!$E$3:$E$150,$F1643,1),0))</f>
        <v>30.545454545454547</v>
      </c>
      <c r="J1643" s="18">
        <f>IF($C1643&lt;&gt;"",$G1643*INDEX(ΣυνδΑθρ!$D$2:$D$96,$F1643,1)/INDEX(ΣυνδΑθρ!$J$2:$J$96,$F1643,1),IF($D1643&lt;&gt;"",$G1643*INDEX(Υλικά!$I$3:$I$150,$F1643,1)/INDEX(Υλικά!$E$3:$E$150,$F1643,1),0))</f>
        <v>6.5454545454545459</v>
      </c>
      <c r="K1643" s="16">
        <f>$H1643*Ref!$B$2</f>
        <v>50.909090909090907</v>
      </c>
      <c r="L1643" s="17">
        <f>$I1643*Ref!$B$3</f>
        <v>122.18181818181819</v>
      </c>
      <c r="M1643" s="18">
        <f>$J1643*Ref!$B$4</f>
        <v>58.909090909090914</v>
      </c>
      <c r="N1643" s="18">
        <f>IF($C1643&lt;&gt;"",0,IF($D1643&lt;&gt;"",$G1643*INDEX(Υλικά!$J$3:$J$150,$F1643,1)/INDEX(Υλικά!$E$3:$E$150,$F1643,1),0))</f>
        <v>0</v>
      </c>
      <c r="O1643" s="19">
        <f t="shared" si="29"/>
        <v>232</v>
      </c>
      <c r="P1643" s="3"/>
    </row>
    <row r="1644" spans="1:16" x14ac:dyDescent="0.35">
      <c r="A1644" s="15">
        <v>44636</v>
      </c>
      <c r="B1644" s="7">
        <v>0.66666666666666663</v>
      </c>
      <c r="C1644" s="3"/>
      <c r="D1644" s="3" t="s">
        <v>287</v>
      </c>
      <c r="E1644" s="3" t="str">
        <f>IF(C1644&lt;&gt;"",INDEX(ΣυνδΑθρ!$I$2:$I$96,MATCH(C1644,ΣυνδΑθρ!$A$2:$A$100,0),1),IF(D1644&lt;&gt;"",INDEX(Υλικά!$D$3:$D$150,MATCH(D1644,Υλικά!$B$3:$B$150,0),1),""))</f>
        <v>gr</v>
      </c>
      <c r="F1644" s="10">
        <f>IF(C1644&lt;&gt;"",MATCH($C1644,ΣυνδΑθρ!$A$2:$A$100,0),IF(D1644&lt;&gt;"",MATCH($D1644,Υλικά!$B$3:$B$150,0),0))</f>
        <v>133</v>
      </c>
      <c r="G1644" s="3">
        <v>13</v>
      </c>
      <c r="H1644" s="16">
        <f>IF($C1644&lt;&gt;"",$G1644*INDEX(ΣυνδΑθρ!$B$2:$B$96,$F1644,1)/INDEX(ΣυνδΑθρ!$J$2:$J$96,$F1644,1),IF($D1644&lt;&gt;"",$G1644*INDEX(Υλικά!$G$3:$G$150,$F1644,1)/INDEX(Υλικά!$E$3:$E$150,$F1644,1),0))</f>
        <v>0.91</v>
      </c>
      <c r="I1644" s="17">
        <f>IF($C1644&lt;&gt;"",$G1644*INDEX(ΣυνδΑθρ!$C$2:$C$100,$F1644,1)/INDEX(ΣυνδΑθρ!$J$2:$J$96,$F1644,1),IF($D1644&lt;&gt;"",$G1644*INDEX(Υλικά!$H$3:$H$150,$F1644,1)/INDEX(Υλικά!$E$3:$E$150,$F1644,1),0))</f>
        <v>8.2550000000000008</v>
      </c>
      <c r="J1644" s="18">
        <f>IF($C1644&lt;&gt;"",$G1644*INDEX(ΣυνδΑθρ!$D$2:$D$96,$F1644,1)/INDEX(ΣυνδΑθρ!$J$2:$J$96,$F1644,1),IF($D1644&lt;&gt;"",$G1644*INDEX(Υλικά!$I$3:$I$150,$F1644,1)/INDEX(Υλικά!$E$3:$E$150,$F1644,1),0))</f>
        <v>2.99</v>
      </c>
      <c r="K1644" s="16">
        <f>$H1644*Ref!$B$2</f>
        <v>3.64</v>
      </c>
      <c r="L1644" s="17">
        <f>$I1644*Ref!$B$3</f>
        <v>33.020000000000003</v>
      </c>
      <c r="M1644" s="18">
        <f>$J1644*Ref!$B$4</f>
        <v>26.910000000000004</v>
      </c>
      <c r="N1644" s="18">
        <f>IF($C1644&lt;&gt;"",0,IF($D1644&lt;&gt;"",$G1644*INDEX(Υλικά!$J$3:$J$150,$F1644,1)/INDEX(Υλικά!$E$3:$E$150,$F1644,1),0))</f>
        <v>0</v>
      </c>
      <c r="O1644" s="19">
        <f t="shared" si="29"/>
        <v>63.570000000000007</v>
      </c>
      <c r="P1644" s="3"/>
    </row>
    <row r="1645" spans="1:16" x14ac:dyDescent="0.35">
      <c r="A1645" s="15">
        <v>44636</v>
      </c>
      <c r="B1645" s="7">
        <v>0.91666666666666663</v>
      </c>
      <c r="C1645" s="3"/>
      <c r="D1645" s="3" t="s">
        <v>32</v>
      </c>
      <c r="E1645" s="3" t="str">
        <f>IF(C1645&lt;&gt;"",INDEX(ΣυνδΑθρ!$I$2:$I$96,MATCH(C1645,ΣυνδΑθρ!$A$2:$A$100,0),1),IF(D1645&lt;&gt;"",INDEX(Υλικά!$D$3:$D$150,MATCH(D1645,Υλικά!$B$3:$B$150,0),1),""))</f>
        <v>gr</v>
      </c>
      <c r="F1645" s="10">
        <f>IF(C1645&lt;&gt;"",MATCH($C1645,ΣυνδΑθρ!$A$2:$A$100,0),IF(D1645&lt;&gt;"",MATCH($D1645,Υλικά!$B$3:$B$150,0),0))</f>
        <v>14</v>
      </c>
      <c r="G1645" s="3">
        <v>220</v>
      </c>
      <c r="H1645" s="16">
        <f>IF($C1645&lt;&gt;"",$G1645*INDEX(ΣυνδΑθρ!$B$2:$B$96,$F1645,1)/INDEX(ΣυνδΑθρ!$J$2:$J$96,$F1645,1),IF($D1645&lt;&gt;"",$G1645*INDEX(Υλικά!$G$3:$G$150,$F1645,1)/INDEX(Υλικά!$E$3:$E$150,$F1645,1),0))</f>
        <v>17.600000000000001</v>
      </c>
      <c r="I1645" s="17">
        <f>IF($C1645&lt;&gt;"",$G1645*INDEX(ΣυνδΑθρ!$C$2:$C$100,$F1645,1)/INDEX(ΣυνδΑθρ!$J$2:$J$96,$F1645,1),IF($D1645&lt;&gt;"",$G1645*INDEX(Υλικά!$H$3:$H$150,$F1645,1)/INDEX(Υλικά!$E$3:$E$150,$F1645,1),0))</f>
        <v>8.8000000000000007</v>
      </c>
      <c r="J1645" s="18">
        <f>IF($C1645&lt;&gt;"",$G1645*INDEX(ΣυνδΑθρ!$D$2:$D$96,$F1645,1)/INDEX(ΣυνδΑθρ!$J$2:$J$96,$F1645,1),IF($D1645&lt;&gt;"",$G1645*INDEX(Υλικά!$I$3:$I$150,$F1645,1)/INDEX(Υλικά!$E$3:$E$150,$F1645,1),0))</f>
        <v>4.4000000000000004</v>
      </c>
      <c r="K1645" s="16">
        <f>$H1645*Ref!$B$2</f>
        <v>70.400000000000006</v>
      </c>
      <c r="L1645" s="17">
        <f>$I1645*Ref!$B$3</f>
        <v>35.200000000000003</v>
      </c>
      <c r="M1645" s="18">
        <f>$J1645*Ref!$B$4</f>
        <v>39.6</v>
      </c>
      <c r="N1645" s="18">
        <f>IF($C1645&lt;&gt;"",0,IF($D1645&lt;&gt;"",$G1645*INDEX(Υλικά!$J$3:$J$150,$F1645,1)/INDEX(Υλικά!$E$3:$E$150,$F1645,1),0))</f>
        <v>0</v>
      </c>
      <c r="O1645" s="19">
        <f t="shared" si="29"/>
        <v>145.20000000000002</v>
      </c>
      <c r="P1645" s="3"/>
    </row>
    <row r="1646" spans="1:16" x14ac:dyDescent="0.35">
      <c r="A1646" s="15">
        <v>44636</v>
      </c>
      <c r="B1646" s="7">
        <v>0.91666666666666663</v>
      </c>
      <c r="C1646" s="3"/>
      <c r="D1646" s="3" t="s">
        <v>155</v>
      </c>
      <c r="E1646" s="3" t="str">
        <f>IF(C1646&lt;&gt;"",INDEX(ΣυνδΑθρ!$I$2:$I$96,MATCH(C1646,ΣυνδΑθρ!$A$2:$A$100,0),1),IF(D1646&lt;&gt;"",INDEX(Υλικά!$D$3:$D$150,MATCH(D1646,Υλικά!$B$3:$B$150,0),1),""))</f>
        <v>gr</v>
      </c>
      <c r="F1646" s="10">
        <f>IF(C1646&lt;&gt;"",MATCH($C1646,ΣυνδΑθρ!$A$2:$A$100,0),IF(D1646&lt;&gt;"",MATCH($D1646,Υλικά!$B$3:$B$150,0),0))</f>
        <v>63</v>
      </c>
      <c r="G1646" s="3">
        <v>100</v>
      </c>
      <c r="H1646" s="16">
        <f>IF($C1646&lt;&gt;"",$G1646*INDEX(ΣυνδΑθρ!$B$2:$B$96,$F1646,1)/INDEX(ΣυνδΑθρ!$J$2:$J$96,$F1646,1),IF($D1646&lt;&gt;"",$G1646*INDEX(Υλικά!$G$3:$G$150,$F1646,1)/INDEX(Υλικά!$E$3:$E$150,$F1646,1),0))</f>
        <v>1.1000000000000001</v>
      </c>
      <c r="I1646" s="17">
        <f>IF($C1646&lt;&gt;"",$G1646*INDEX(ΣυνδΑθρ!$C$2:$C$100,$F1646,1)/INDEX(ΣυνδΑθρ!$J$2:$J$96,$F1646,1),IF($D1646&lt;&gt;"",$G1646*INDEX(Υλικά!$H$3:$H$150,$F1646,1)/INDEX(Υλικά!$E$3:$E$150,$F1646,1),0))</f>
        <v>22.8</v>
      </c>
      <c r="J1646" s="18">
        <f>IF($C1646&lt;&gt;"",$G1646*INDEX(ΣυνδΑθρ!$D$2:$D$96,$F1646,1)/INDEX(ΣυνδΑθρ!$J$2:$J$96,$F1646,1),IF($D1646&lt;&gt;"",$G1646*INDEX(Υλικά!$I$3:$I$150,$F1646,1)/INDEX(Υλικά!$E$3:$E$150,$F1646,1),0))</f>
        <v>0.3</v>
      </c>
      <c r="K1646" s="16">
        <f>$H1646*Ref!$B$2</f>
        <v>4.4000000000000004</v>
      </c>
      <c r="L1646" s="17">
        <f>$I1646*Ref!$B$3</f>
        <v>91.2</v>
      </c>
      <c r="M1646" s="18">
        <f>$J1646*Ref!$B$4</f>
        <v>2.6999999999999997</v>
      </c>
      <c r="N1646" s="18">
        <f>IF($C1646&lt;&gt;"",0,IF($D1646&lt;&gt;"",$G1646*INDEX(Υλικά!$J$3:$J$150,$F1646,1)/INDEX(Υλικά!$E$3:$E$150,$F1646,1),0))</f>
        <v>0</v>
      </c>
      <c r="O1646" s="19">
        <f t="shared" si="29"/>
        <v>98.300000000000011</v>
      </c>
      <c r="P1646" s="3"/>
    </row>
    <row r="1647" spans="1:16" x14ac:dyDescent="0.35">
      <c r="A1647" s="15">
        <v>44636</v>
      </c>
      <c r="B1647" s="7">
        <v>0.91666666666666696</v>
      </c>
      <c r="C1647" s="3"/>
      <c r="D1647" s="3" t="s">
        <v>151</v>
      </c>
      <c r="E1647" s="3" t="str">
        <f>IF(C1647&lt;&gt;"",INDEX(ΣυνδΑθρ!$I$2:$I$96,MATCH(C1647,ΣυνδΑθρ!$A$2:$A$100,0),1),IF(D1647&lt;&gt;"",INDEX(Υλικά!$D$3:$D$150,MATCH(D1647,Υλικά!$B$3:$B$150,0),1),""))</f>
        <v>gr</v>
      </c>
      <c r="F1647" s="10">
        <f>IF(C1647&lt;&gt;"",MATCH($C1647,ΣυνδΑθρ!$A$2:$A$100,0),IF(D1647&lt;&gt;"",MATCH($D1647,Υλικά!$B$3:$B$150,0),0))</f>
        <v>60</v>
      </c>
      <c r="G1647" s="3">
        <v>100</v>
      </c>
      <c r="H1647" s="16">
        <f>IF($C1647&lt;&gt;"",$G1647*INDEX(ΣυνδΑθρ!$B$2:$B$96,$F1647,1)/INDEX(ΣυνδΑθρ!$J$2:$J$96,$F1647,1),IF($D1647&lt;&gt;"",$G1647*INDEX(Υλικά!$G$3:$G$150,$F1647,1)/INDEX(Υλικά!$E$3:$E$150,$F1647,1),0))</f>
        <v>0.3</v>
      </c>
      <c r="I1647" s="17">
        <f>IF($C1647&lt;&gt;"",$G1647*INDEX(ΣυνδΑθρ!$C$2:$C$100,$F1647,1)/INDEX(ΣυνδΑθρ!$J$2:$J$96,$F1647,1),IF($D1647&lt;&gt;"",$G1647*INDEX(Υλικά!$H$3:$H$150,$F1647,1)/INDEX(Υλικά!$E$3:$E$150,$F1647,1),0))</f>
        <v>14</v>
      </c>
      <c r="J1647" s="18">
        <f>IF($C1647&lt;&gt;"",$G1647*INDEX(ΣυνδΑθρ!$D$2:$D$96,$F1647,1)/INDEX(ΣυνδΑθρ!$J$2:$J$96,$F1647,1),IF($D1647&lt;&gt;"",$G1647*INDEX(Υλικά!$I$3:$I$150,$F1647,1)/INDEX(Υλικά!$E$3:$E$150,$F1647,1),0))</f>
        <v>0.2</v>
      </c>
      <c r="K1647" s="16">
        <f>$H1647*Ref!$B$2</f>
        <v>1.2</v>
      </c>
      <c r="L1647" s="17">
        <f>$I1647*Ref!$B$3</f>
        <v>56</v>
      </c>
      <c r="M1647" s="18">
        <f>$J1647*Ref!$B$4</f>
        <v>1.8</v>
      </c>
      <c r="N1647" s="18">
        <f>IF($C1647&lt;&gt;"",0,IF($D1647&lt;&gt;"",$G1647*INDEX(Υλικά!$J$3:$J$150,$F1647,1)/INDEX(Υλικά!$E$3:$E$150,$F1647,1),0))</f>
        <v>0</v>
      </c>
      <c r="O1647" s="19">
        <f t="shared" si="29"/>
        <v>59</v>
      </c>
      <c r="P1647" s="3"/>
    </row>
    <row r="1648" spans="1:16" x14ac:dyDescent="0.35">
      <c r="A1648" s="15">
        <v>44636</v>
      </c>
      <c r="B1648" s="7">
        <v>0.91666666666666696</v>
      </c>
      <c r="C1648" s="3"/>
      <c r="D1648" s="3" t="s">
        <v>187</v>
      </c>
      <c r="E1648" s="3" t="str">
        <f>IF(C1648&lt;&gt;"",INDEX(ΣυνδΑθρ!$I$2:$I$96,MATCH(C1648,ΣυνδΑθρ!$A$2:$A$100,0),1),IF(D1648&lt;&gt;"",INDEX(Υλικά!$D$3:$D$150,MATCH(D1648,Υλικά!$B$3:$B$150,0),1),""))</f>
        <v>gr</v>
      </c>
      <c r="F1648" s="10">
        <f>IF(C1648&lt;&gt;"",MATCH($C1648,ΣυνδΑθρ!$A$2:$A$100,0),IF(D1648&lt;&gt;"",MATCH($D1648,Υλικά!$B$3:$B$150,0),0))</f>
        <v>84</v>
      </c>
      <c r="G1648" s="3">
        <v>170</v>
      </c>
      <c r="H1648" s="16">
        <f>IF($C1648&lt;&gt;"",$G1648*INDEX(ΣυνδΑθρ!$B$2:$B$96,$F1648,1)/INDEX(ΣυνδΑθρ!$J$2:$J$96,$F1648,1),IF($D1648&lt;&gt;"",$G1648*INDEX(Υλικά!$G$3:$G$150,$F1648,1)/INDEX(Υλικά!$E$3:$E$150,$F1648,1),0))</f>
        <v>1.19</v>
      </c>
      <c r="I1648" s="17">
        <f>IF($C1648&lt;&gt;"",$G1648*INDEX(ΣυνδΑθρ!$C$2:$C$100,$F1648,1)/INDEX(ΣυνδΑθρ!$J$2:$J$96,$F1648,1),IF($D1648&lt;&gt;"",$G1648*INDEX(Υλικά!$H$3:$H$150,$F1648,1)/INDEX(Υλικά!$E$3:$E$150,$F1648,1),0))</f>
        <v>20.399999999999999</v>
      </c>
      <c r="J1648" s="18">
        <f>IF($C1648&lt;&gt;"",$G1648*INDEX(ΣυνδΑθρ!$D$2:$D$96,$F1648,1)/INDEX(ΣυνδΑθρ!$J$2:$J$96,$F1648,1),IF($D1648&lt;&gt;"",$G1648*INDEX(Υλικά!$I$3:$I$150,$F1648,1)/INDEX(Υλικά!$E$3:$E$150,$F1648,1),0))</f>
        <v>0.34</v>
      </c>
      <c r="K1648" s="16">
        <f>$H1648*Ref!$B$2</f>
        <v>4.76</v>
      </c>
      <c r="L1648" s="17">
        <f>$I1648*Ref!$B$3</f>
        <v>81.599999999999994</v>
      </c>
      <c r="M1648" s="18">
        <f>$J1648*Ref!$B$4</f>
        <v>3.06</v>
      </c>
      <c r="N1648" s="18">
        <f>IF($C1648&lt;&gt;"",0,IF($D1648&lt;&gt;"",$G1648*INDEX(Υλικά!$J$3:$J$150,$F1648,1)/INDEX(Υλικά!$E$3:$E$150,$F1648,1),0))</f>
        <v>0</v>
      </c>
      <c r="O1648" s="19">
        <f t="shared" si="29"/>
        <v>89.42</v>
      </c>
      <c r="P1648" s="3"/>
    </row>
    <row r="1649" spans="1:16" x14ac:dyDescent="0.35">
      <c r="A1649" s="15">
        <v>44636</v>
      </c>
      <c r="B1649" s="7">
        <v>0.91666666666666696</v>
      </c>
      <c r="C1649" s="3"/>
      <c r="D1649" s="3" t="s">
        <v>154</v>
      </c>
      <c r="E1649" s="3" t="str">
        <f>IF(C1649&lt;&gt;"",INDEX(ΣυνδΑθρ!$I$2:$I$96,MATCH(C1649,ΣυνδΑθρ!$A$2:$A$100,0),1),IF(D1649&lt;&gt;"",INDEX(Υλικά!$D$3:$D$150,MATCH(D1649,Υλικά!$B$3:$B$150,0),1),""))</f>
        <v>gr</v>
      </c>
      <c r="F1649" s="10">
        <f>IF(C1649&lt;&gt;"",MATCH($C1649,ΣυνδΑθρ!$A$2:$A$100,0),IF(D1649&lt;&gt;"",MATCH($D1649,Υλικά!$B$3:$B$150,0),0))</f>
        <v>62</v>
      </c>
      <c r="G1649" s="3">
        <v>20</v>
      </c>
      <c r="H1649" s="16">
        <f>IF($C1649&lt;&gt;"",$G1649*INDEX(ΣυνδΑθρ!$B$2:$B$96,$F1649,1)/INDEX(ΣυνδΑθρ!$J$2:$J$96,$F1649,1),IF($D1649&lt;&gt;"",$G1649*INDEX(Υλικά!$G$3:$G$150,$F1649,1)/INDEX(Υλικά!$E$3:$E$150,$F1649,1),0))</f>
        <v>2.2000000000000002</v>
      </c>
      <c r="I1649" s="17">
        <f>IF($C1649&lt;&gt;"",$G1649*INDEX(ΣυνδΑθρ!$C$2:$C$100,$F1649,1)/INDEX(ΣυνδΑθρ!$J$2:$J$96,$F1649,1),IF($D1649&lt;&gt;"",$G1649*INDEX(Υλικά!$H$3:$H$150,$F1649,1)/INDEX(Υλικά!$E$3:$E$150,$F1649,1),0))</f>
        <v>12</v>
      </c>
      <c r="J1649" s="18">
        <f>IF($C1649&lt;&gt;"",$G1649*INDEX(ΣυνδΑθρ!$D$2:$D$96,$F1649,1)/INDEX(ΣυνδΑθρ!$J$2:$J$96,$F1649,1),IF($D1649&lt;&gt;"",$G1649*INDEX(Υλικά!$I$3:$I$150,$F1649,1)/INDEX(Υλικά!$E$3:$E$150,$F1649,1),0))</f>
        <v>1.6</v>
      </c>
      <c r="K1649" s="16">
        <f>$H1649*Ref!$B$2</f>
        <v>8.8000000000000007</v>
      </c>
      <c r="L1649" s="17">
        <f>$I1649*Ref!$B$3</f>
        <v>48</v>
      </c>
      <c r="M1649" s="18">
        <f>$J1649*Ref!$B$4</f>
        <v>14.4</v>
      </c>
      <c r="N1649" s="18">
        <f>IF($C1649&lt;&gt;"",0,IF($D1649&lt;&gt;"",$G1649*INDEX(Υλικά!$J$3:$J$150,$F1649,1)/INDEX(Υλικά!$E$3:$E$150,$F1649,1),0))</f>
        <v>0</v>
      </c>
      <c r="O1649" s="19">
        <f t="shared" si="29"/>
        <v>71.2</v>
      </c>
      <c r="P1649" s="3"/>
    </row>
    <row r="1650" spans="1:16" x14ac:dyDescent="0.35">
      <c r="A1650" s="15">
        <v>44637</v>
      </c>
      <c r="B1650" s="7">
        <v>0.35416666666666669</v>
      </c>
      <c r="C1650" s="3" t="s">
        <v>166</v>
      </c>
      <c r="D1650" s="3"/>
      <c r="E1650" s="3" t="str">
        <f>IF(C1650&lt;&gt;"",INDEX(ΣυνδΑθρ!$I$2:$I$96,MATCH(C1650,ΣυνδΑθρ!$A$2:$A$100,0),1),IF(D1650&lt;&gt;"",INDEX(Υλικά!$D$3:$D$150,MATCH(D1650,Υλικά!$B$3:$B$150,0),1),""))</f>
        <v>gr</v>
      </c>
      <c r="F1650" s="10">
        <f>IF(C1650&lt;&gt;"",MATCH($C1650,ΣυνδΑθρ!$A$2:$A$100,0),IF(D1650&lt;&gt;"",MATCH($D1650,Υλικά!$B$3:$B$150,0),0))</f>
        <v>19</v>
      </c>
      <c r="G1650" s="3">
        <v>100</v>
      </c>
      <c r="H1650" s="16">
        <f>IF($C1650&lt;&gt;"",$G1650*INDEX(ΣυνδΑθρ!$B$2:$B$96,$F1650,1)/INDEX(ΣυνδΑθρ!$J$2:$J$96,$F1650,1),IF($D1650&lt;&gt;"",$G1650*INDEX(Υλικά!$G$3:$G$150,$F1650,1)/INDEX(Υλικά!$E$3:$E$150,$F1650,1),0))</f>
        <v>7.3071428571428569</v>
      </c>
      <c r="I1650" s="17">
        <f>IF($C1650&lt;&gt;"",$G1650*INDEX(ΣυνδΑθρ!$C$2:$C$100,$F1650,1)/INDEX(ΣυνδΑθρ!$J$2:$J$96,$F1650,1),IF($D1650&lt;&gt;"",$G1650*INDEX(Υλικά!$H$3:$H$150,$F1650,1)/INDEX(Υλικά!$E$3:$E$150,$F1650,1),0))</f>
        <v>46.499999999999993</v>
      </c>
      <c r="J1650" s="18">
        <f>IF($C1650&lt;&gt;"",$G1650*INDEX(ΣυνδΑθρ!$D$2:$D$96,$F1650,1)/INDEX(ΣυνδΑθρ!$J$2:$J$96,$F1650,1),IF($D1650&lt;&gt;"",$G1650*INDEX(Υλικά!$I$3:$I$150,$F1650,1)/INDEX(Υλικά!$E$3:$E$150,$F1650,1),0))</f>
        <v>0.83571428571428585</v>
      </c>
      <c r="K1650" s="16">
        <f>$H1650*Ref!$B$2</f>
        <v>29.228571428571428</v>
      </c>
      <c r="L1650" s="17">
        <f>$I1650*Ref!$B$3</f>
        <v>185.99999999999997</v>
      </c>
      <c r="M1650" s="18">
        <f>$J1650*Ref!$B$4</f>
        <v>7.5214285714285722</v>
      </c>
      <c r="N1650" s="18">
        <f>IF($C1650&lt;&gt;"",0,IF($D1650&lt;&gt;"",$G1650*INDEX(Υλικά!$J$3:$J$150,$F1650,1)/INDEX(Υλικά!$E$3:$E$150,$F1650,1),0))</f>
        <v>0</v>
      </c>
      <c r="O1650" s="19">
        <f t="shared" si="29"/>
        <v>222.74999999999997</v>
      </c>
      <c r="P1650" s="3"/>
    </row>
    <row r="1651" spans="1:16" x14ac:dyDescent="0.35">
      <c r="A1651" s="15">
        <v>44637</v>
      </c>
      <c r="B1651" s="7">
        <v>0.35416666666666669</v>
      </c>
      <c r="C1651" s="3"/>
      <c r="D1651" s="3" t="s">
        <v>229</v>
      </c>
      <c r="E1651" s="3" t="str">
        <f>IF(C1651&lt;&gt;"",INDEX(ΣυνδΑθρ!$I$2:$I$96,MATCH(C1651,ΣυνδΑθρ!$A$2:$A$100,0),1),IF(D1651&lt;&gt;"",INDEX(Υλικά!$D$3:$D$150,MATCH(D1651,Υλικά!$B$3:$B$150,0),1),""))</f>
        <v>gr</v>
      </c>
      <c r="F1651" s="10">
        <f>IF(C1651&lt;&gt;"",MATCH($C1651,ΣυνδΑθρ!$A$2:$A$100,0),IF(D1651&lt;&gt;"",MATCH($D1651,Υλικά!$B$3:$B$150,0),0))</f>
        <v>104</v>
      </c>
      <c r="G1651" s="3">
        <v>65</v>
      </c>
      <c r="H1651" s="16">
        <f>IF($C1651&lt;&gt;"",$G1651*INDEX(ΣυνδΑθρ!$B$2:$B$96,$F1651,1)/INDEX(ΣυνδΑθρ!$J$2:$J$96,$F1651,1),IF($D1651&lt;&gt;"",$G1651*INDEX(Υλικά!$G$3:$G$150,$F1651,1)/INDEX(Υλικά!$E$3:$E$150,$F1651,1),0))</f>
        <v>13.65</v>
      </c>
      <c r="I1651" s="17">
        <f>IF($C1651&lt;&gt;"",$G1651*INDEX(ΣυνδΑθρ!$C$2:$C$100,$F1651,1)/INDEX(ΣυνδΑθρ!$J$2:$J$96,$F1651,1),IF($D1651&lt;&gt;"",$G1651*INDEX(Υλικά!$H$3:$H$150,$F1651,1)/INDEX(Υλικά!$E$3:$E$150,$F1651,1),0))</f>
        <v>0.65</v>
      </c>
      <c r="J1651" s="18">
        <f>IF($C1651&lt;&gt;"",$G1651*INDEX(ΣυνδΑθρ!$D$2:$D$96,$F1651,1)/INDEX(ΣυνδΑθρ!$J$2:$J$96,$F1651,1),IF($D1651&lt;&gt;"",$G1651*INDEX(Υλικά!$I$3:$I$150,$F1651,1)/INDEX(Υλικά!$E$3:$E$150,$F1651,1),0))</f>
        <v>1.3</v>
      </c>
      <c r="K1651" s="16">
        <f>$H1651*Ref!$B$2</f>
        <v>54.6</v>
      </c>
      <c r="L1651" s="17">
        <f>$I1651*Ref!$B$3</f>
        <v>2.6</v>
      </c>
      <c r="M1651" s="18">
        <f>$J1651*Ref!$B$4</f>
        <v>11.700000000000001</v>
      </c>
      <c r="N1651" s="18">
        <f>IF($C1651&lt;&gt;"",0,IF($D1651&lt;&gt;"",$G1651*INDEX(Υλικά!$J$3:$J$150,$F1651,1)/INDEX(Υλικά!$E$3:$E$150,$F1651,1),0))</f>
        <v>0</v>
      </c>
      <c r="O1651" s="19">
        <f t="shared" si="29"/>
        <v>68.900000000000006</v>
      </c>
      <c r="P1651" s="3"/>
    </row>
    <row r="1652" spans="1:16" x14ac:dyDescent="0.35">
      <c r="A1652" s="15">
        <v>44637</v>
      </c>
      <c r="B1652" s="7">
        <v>0.35416666666666702</v>
      </c>
      <c r="C1652" s="3"/>
      <c r="D1652" s="3" t="s">
        <v>58</v>
      </c>
      <c r="E1652" s="3" t="str">
        <f>IF(C1652&lt;&gt;"",INDEX(ΣυνδΑθρ!$I$2:$I$96,MATCH(C1652,ΣυνδΑθρ!$A$2:$A$100,0),1),IF(D1652&lt;&gt;"",INDEX(Υλικά!$D$3:$D$150,MATCH(D1652,Υλικά!$B$3:$B$150,0),1),""))</f>
        <v>gr</v>
      </c>
      <c r="F1652" s="10">
        <f>IF(C1652&lt;&gt;"",MATCH($C1652,ΣυνδΑθρ!$A$2:$A$100,0),IF(D1652&lt;&gt;"",MATCH($D1652,Υλικά!$B$3:$B$150,0),0))</f>
        <v>12</v>
      </c>
      <c r="G1652" s="3">
        <v>250</v>
      </c>
      <c r="H1652" s="16">
        <f>IF($C1652&lt;&gt;"",$G1652*INDEX(ΣυνδΑθρ!$B$2:$B$96,$F1652,1)/INDEX(ΣυνδΑθρ!$J$2:$J$96,$F1652,1),IF($D1652&lt;&gt;"",$G1652*INDEX(Υλικά!$G$3:$G$150,$F1652,1)/INDEX(Υλικά!$E$3:$E$150,$F1652,1),0))</f>
        <v>8.25</v>
      </c>
      <c r="I1652" s="17">
        <f>IF($C1652&lt;&gt;"",$G1652*INDEX(ΣυνδΑθρ!$C$2:$C$100,$F1652,1)/INDEX(ΣυνδΑθρ!$J$2:$J$96,$F1652,1),IF($D1652&lt;&gt;"",$G1652*INDEX(Υλικά!$H$3:$H$150,$F1652,1)/INDEX(Υλικά!$E$3:$E$150,$F1652,1),0))</f>
        <v>11.75</v>
      </c>
      <c r="J1652" s="18">
        <f>IF($C1652&lt;&gt;"",$G1652*INDEX(ΣυνδΑθρ!$D$2:$D$96,$F1652,1)/INDEX(ΣυνδΑθρ!$J$2:$J$96,$F1652,1),IF($D1652&lt;&gt;"",$G1652*INDEX(Υλικά!$I$3:$I$150,$F1652,1)/INDEX(Υλικά!$E$3:$E$150,$F1652,1),0))</f>
        <v>3.75</v>
      </c>
      <c r="K1652" s="16">
        <f>$H1652*Ref!$B$2</f>
        <v>33</v>
      </c>
      <c r="L1652" s="17">
        <f>$I1652*Ref!$B$3</f>
        <v>47</v>
      </c>
      <c r="M1652" s="18">
        <f>$J1652*Ref!$B$4</f>
        <v>33.75</v>
      </c>
      <c r="N1652" s="18">
        <f>IF($C1652&lt;&gt;"",0,IF($D1652&lt;&gt;"",$G1652*INDEX(Υλικά!$J$3:$J$150,$F1652,1)/INDEX(Υλικά!$E$3:$E$150,$F1652,1),0))</f>
        <v>0</v>
      </c>
      <c r="O1652" s="19">
        <f t="shared" si="29"/>
        <v>113.75</v>
      </c>
      <c r="P1652" s="3"/>
    </row>
    <row r="1653" spans="1:16" x14ac:dyDescent="0.35">
      <c r="A1653" s="15">
        <v>44637</v>
      </c>
      <c r="B1653" s="7">
        <v>0.54166666666666663</v>
      </c>
      <c r="C1653" s="3" t="s">
        <v>284</v>
      </c>
      <c r="D1653" s="3"/>
      <c r="E1653" s="3" t="str">
        <f>IF(C1653&lt;&gt;"",INDEX(ΣυνδΑθρ!$I$2:$I$96,MATCH(C1653,ΣυνδΑθρ!$A$2:$A$100,0),1),IF(D1653&lt;&gt;"",INDEX(Υλικά!$D$3:$D$150,MATCH(D1653,Υλικά!$B$3:$B$150,0),1),""))</f>
        <v>gr</v>
      </c>
      <c r="F1653" s="10">
        <f>IF(C1653&lt;&gt;"",MATCH($C1653,ΣυνδΑθρ!$A$2:$A$100,0),IF(D1653&lt;&gt;"",MATCH($D1653,Υλικά!$B$3:$B$150,0),0))</f>
        <v>55</v>
      </c>
      <c r="G1653" s="3">
        <v>600</v>
      </c>
      <c r="H1653" s="16">
        <f>IF($C1653&lt;&gt;"",$G1653*INDEX(ΣυνδΑθρ!$B$2:$B$96,$F1653,1)/INDEX(ΣυνδΑθρ!$J$2:$J$96,$F1653,1),IF($D1653&lt;&gt;"",$G1653*INDEX(Υλικά!$G$3:$G$150,$F1653,1)/INDEX(Υλικά!$E$3:$E$150,$F1653,1),0))</f>
        <v>19.985294117647058</v>
      </c>
      <c r="I1653" s="17">
        <f>IF($C1653&lt;&gt;"",$G1653*INDEX(ΣυνδΑθρ!$C$2:$C$100,$F1653,1)/INDEX(ΣυνδΑθρ!$J$2:$J$96,$F1653,1),IF($D1653&lt;&gt;"",$G1653*INDEX(Υλικά!$H$3:$H$150,$F1653,1)/INDEX(Υλικά!$E$3:$E$150,$F1653,1),0))</f>
        <v>83.629411764705878</v>
      </c>
      <c r="J1653" s="18">
        <f>IF($C1653&lt;&gt;"",$G1653*INDEX(ΣυνδΑθρ!$D$2:$D$96,$F1653,1)/INDEX(ΣυνδΑθρ!$J$2:$J$96,$F1653,1),IF($D1653&lt;&gt;"",$G1653*INDEX(Υλικά!$I$3:$I$150,$F1653,1)/INDEX(Υλικά!$E$3:$E$150,$F1653,1),0))</f>
        <v>19.897058823529406</v>
      </c>
      <c r="K1653" s="16">
        <f>$H1653*Ref!$B$2</f>
        <v>79.941176470588232</v>
      </c>
      <c r="L1653" s="17">
        <f>$I1653*Ref!$B$3</f>
        <v>334.51764705882351</v>
      </c>
      <c r="M1653" s="18">
        <f>$J1653*Ref!$B$4</f>
        <v>179.07352941176464</v>
      </c>
      <c r="N1653" s="18">
        <f>IF($C1653&lt;&gt;"",0,IF($D1653&lt;&gt;"",$G1653*INDEX(Υλικά!$J$3:$J$150,$F1653,1)/INDEX(Υλικά!$E$3:$E$150,$F1653,1),0))</f>
        <v>0</v>
      </c>
      <c r="O1653" s="19">
        <f t="shared" si="29"/>
        <v>593.53235294117644</v>
      </c>
      <c r="P1653" s="3"/>
    </row>
    <row r="1654" spans="1:16" x14ac:dyDescent="0.35">
      <c r="A1654" s="15">
        <v>44637</v>
      </c>
      <c r="B1654" s="7">
        <v>0.80208333333333337</v>
      </c>
      <c r="C1654" s="3"/>
      <c r="D1654" s="3" t="s">
        <v>21</v>
      </c>
      <c r="E1654" s="3" t="str">
        <f>IF(C1654&lt;&gt;"",INDEX(ΣυνδΑθρ!$I$2:$I$96,MATCH(C1654,ΣυνδΑθρ!$A$2:$A$100,0),1),IF(D1654&lt;&gt;"",INDEX(Υλικά!$D$3:$D$150,MATCH(D1654,Υλικά!$B$3:$B$150,0),1),""))</f>
        <v>pc</v>
      </c>
      <c r="F1654" s="10">
        <f>IF(C1654&lt;&gt;"",MATCH($C1654,ΣυνδΑθρ!$A$2:$A$100,0),IF(D1654&lt;&gt;"",MATCH($D1654,Υλικά!$B$3:$B$150,0),0))</f>
        <v>11</v>
      </c>
      <c r="G1654" s="3">
        <v>3</v>
      </c>
      <c r="H1654" s="16">
        <f>IF($C1654&lt;&gt;"",$G1654*INDEX(ΣυνδΑθρ!$B$2:$B$96,$F1654,1)/INDEX(ΣυνδΑθρ!$J$2:$J$96,$F1654,1),IF($D1654&lt;&gt;"",$G1654*INDEX(Υλικά!$G$3:$G$150,$F1654,1)/INDEX(Υλικά!$E$3:$E$150,$F1654,1),0))</f>
        <v>23.4</v>
      </c>
      <c r="I1654" s="17">
        <f>IF($C1654&lt;&gt;"",$G1654*INDEX(ΣυνδΑθρ!$C$2:$C$100,$F1654,1)/INDEX(ΣυνδΑθρ!$J$2:$J$96,$F1654,1),IF($D1654&lt;&gt;"",$G1654*INDEX(Υλικά!$H$3:$H$150,$F1654,1)/INDEX(Υλικά!$E$3:$E$150,$F1654,1),0))</f>
        <v>1.98</v>
      </c>
      <c r="J1654" s="18">
        <f>IF($C1654&lt;&gt;"",$G1654*INDEX(ΣυνδΑθρ!$D$2:$D$96,$F1654,1)/INDEX(ΣυνδΑθρ!$J$2:$J$96,$F1654,1),IF($D1654&lt;&gt;"",$G1654*INDEX(Υλικά!$I$3:$I$150,$F1654,1)/INDEX(Υλικά!$E$3:$E$150,$F1654,1),0))</f>
        <v>19.799999999999997</v>
      </c>
      <c r="K1654" s="16">
        <f>$H1654*Ref!$B$2</f>
        <v>93.6</v>
      </c>
      <c r="L1654" s="17">
        <f>$I1654*Ref!$B$3</f>
        <v>7.92</v>
      </c>
      <c r="M1654" s="18">
        <f>$J1654*Ref!$B$4</f>
        <v>178.2</v>
      </c>
      <c r="N1654" s="18">
        <f>IF($C1654&lt;&gt;"",0,IF($D1654&lt;&gt;"",$G1654*INDEX(Υλικά!$J$3:$J$150,$F1654,1)/INDEX(Υλικά!$E$3:$E$150,$F1654,1),0))</f>
        <v>0</v>
      </c>
      <c r="O1654" s="19">
        <f t="shared" si="29"/>
        <v>279.71999999999997</v>
      </c>
      <c r="P1654" s="3"/>
    </row>
    <row r="1655" spans="1:16" x14ac:dyDescent="0.35">
      <c r="A1655" s="15">
        <v>44637</v>
      </c>
      <c r="B1655" s="7">
        <v>0.84375</v>
      </c>
      <c r="C1655" s="3" t="s">
        <v>166</v>
      </c>
      <c r="D1655" s="3"/>
      <c r="E1655" s="3" t="str">
        <f>IF(C1655&lt;&gt;"",INDEX(ΣυνδΑθρ!$I$2:$I$96,MATCH(C1655,ΣυνδΑθρ!$A$2:$A$100,0),1),IF(D1655&lt;&gt;"",INDEX(Υλικά!$D$3:$D$150,MATCH(D1655,Υλικά!$B$3:$B$150,0),1),""))</f>
        <v>gr</v>
      </c>
      <c r="F1655" s="10">
        <f>IF(C1655&lt;&gt;"",MATCH($C1655,ΣυνδΑθρ!$A$2:$A$100,0),IF(D1655&lt;&gt;"",MATCH($D1655,Υλικά!$B$3:$B$150,0),0))</f>
        <v>19</v>
      </c>
      <c r="G1655" s="3">
        <v>130</v>
      </c>
      <c r="H1655" s="16">
        <f>IF($C1655&lt;&gt;"",$G1655*INDEX(ΣυνδΑθρ!$B$2:$B$96,$F1655,1)/INDEX(ΣυνδΑθρ!$J$2:$J$96,$F1655,1),IF($D1655&lt;&gt;"",$G1655*INDEX(Υλικά!$G$3:$G$150,$F1655,1)/INDEX(Υλικά!$E$3:$E$150,$F1655,1),0))</f>
        <v>9.4992857142857137</v>
      </c>
      <c r="I1655" s="17">
        <f>IF($C1655&lt;&gt;"",$G1655*INDEX(ΣυνδΑθρ!$C$2:$C$100,$F1655,1)/INDEX(ΣυνδΑθρ!$J$2:$J$96,$F1655,1),IF($D1655&lt;&gt;"",$G1655*INDEX(Υλικά!$H$3:$H$150,$F1655,1)/INDEX(Υλικά!$E$3:$E$150,$F1655,1),0))</f>
        <v>60.449999999999989</v>
      </c>
      <c r="J1655" s="18">
        <f>IF($C1655&lt;&gt;"",$G1655*INDEX(ΣυνδΑθρ!$D$2:$D$96,$F1655,1)/INDEX(ΣυνδΑθρ!$J$2:$J$96,$F1655,1),IF($D1655&lt;&gt;"",$G1655*INDEX(Υλικά!$I$3:$I$150,$F1655,1)/INDEX(Υλικά!$E$3:$E$150,$F1655,1),0))</f>
        <v>1.0864285714285715</v>
      </c>
      <c r="K1655" s="16">
        <f>$H1655*Ref!$B$2</f>
        <v>37.997142857142855</v>
      </c>
      <c r="L1655" s="17">
        <f>$I1655*Ref!$B$3</f>
        <v>241.79999999999995</v>
      </c>
      <c r="M1655" s="18">
        <f>$J1655*Ref!$B$4</f>
        <v>9.7778571428571439</v>
      </c>
      <c r="N1655" s="18">
        <f>IF($C1655&lt;&gt;"",0,IF($D1655&lt;&gt;"",$G1655*INDEX(Υλικά!$J$3:$J$150,$F1655,1)/INDEX(Υλικά!$E$3:$E$150,$F1655,1),0))</f>
        <v>0</v>
      </c>
      <c r="O1655" s="19">
        <f t="shared" si="29"/>
        <v>289.57499999999999</v>
      </c>
      <c r="P1655" s="3"/>
    </row>
    <row r="1656" spans="1:16" x14ac:dyDescent="0.35">
      <c r="A1656" s="15">
        <v>44637</v>
      </c>
      <c r="B1656" s="7">
        <v>0.95833333333333337</v>
      </c>
      <c r="C1656" s="3"/>
      <c r="D1656" s="3" t="s">
        <v>155</v>
      </c>
      <c r="E1656" s="3" t="str">
        <f>IF(C1656&lt;&gt;"",INDEX(ΣυνδΑθρ!$I$2:$I$96,MATCH(C1656,ΣυνδΑθρ!$A$2:$A$100,0),1),IF(D1656&lt;&gt;"",INDEX(Υλικά!$D$3:$D$150,MATCH(D1656,Υλικά!$B$3:$B$150,0),1),""))</f>
        <v>gr</v>
      </c>
      <c r="F1656" s="10">
        <f>IF(C1656&lt;&gt;"",MATCH($C1656,ΣυνδΑθρ!$A$2:$A$100,0),IF(D1656&lt;&gt;"",MATCH($D1656,Υλικά!$B$3:$B$150,0),0))</f>
        <v>63</v>
      </c>
      <c r="G1656" s="3">
        <v>70</v>
      </c>
      <c r="H1656" s="16">
        <f>IF($C1656&lt;&gt;"",$G1656*INDEX(ΣυνδΑθρ!$B$2:$B$96,$F1656,1)/INDEX(ΣυνδΑθρ!$J$2:$J$96,$F1656,1),IF($D1656&lt;&gt;"",$G1656*INDEX(Υλικά!$G$3:$G$150,$F1656,1)/INDEX(Υλικά!$E$3:$E$150,$F1656,1),0))</f>
        <v>0.77</v>
      </c>
      <c r="I1656" s="17">
        <f>IF($C1656&lt;&gt;"",$G1656*INDEX(ΣυνδΑθρ!$C$2:$C$100,$F1656,1)/INDEX(ΣυνδΑθρ!$J$2:$J$96,$F1656,1),IF($D1656&lt;&gt;"",$G1656*INDEX(Υλικά!$H$3:$H$150,$F1656,1)/INDEX(Υλικά!$E$3:$E$150,$F1656,1),0))</f>
        <v>15.96</v>
      </c>
      <c r="J1656" s="18">
        <f>IF($C1656&lt;&gt;"",$G1656*INDEX(ΣυνδΑθρ!$D$2:$D$96,$F1656,1)/INDEX(ΣυνδΑθρ!$J$2:$J$96,$F1656,1),IF($D1656&lt;&gt;"",$G1656*INDEX(Υλικά!$I$3:$I$150,$F1656,1)/INDEX(Υλικά!$E$3:$E$150,$F1656,1),0))</f>
        <v>0.21</v>
      </c>
      <c r="K1656" s="16">
        <f>$H1656*Ref!$B$2</f>
        <v>3.08</v>
      </c>
      <c r="L1656" s="17">
        <f>$I1656*Ref!$B$3</f>
        <v>63.84</v>
      </c>
      <c r="M1656" s="18">
        <f>$J1656*Ref!$B$4</f>
        <v>1.89</v>
      </c>
      <c r="N1656" s="18">
        <f>IF($C1656&lt;&gt;"",0,IF($D1656&lt;&gt;"",$G1656*INDEX(Υλικά!$J$3:$J$150,$F1656,1)/INDEX(Υλικά!$E$3:$E$150,$F1656,1),0))</f>
        <v>0</v>
      </c>
      <c r="O1656" s="19">
        <f t="shared" si="29"/>
        <v>68.81</v>
      </c>
      <c r="P1656" s="3"/>
    </row>
    <row r="1657" spans="1:16" x14ac:dyDescent="0.35">
      <c r="A1657" s="15">
        <v>44637</v>
      </c>
      <c r="B1657" s="7">
        <v>0.95833333333333337</v>
      </c>
      <c r="C1657" s="3"/>
      <c r="D1657" s="3" t="s">
        <v>151</v>
      </c>
      <c r="E1657" s="3" t="str">
        <f>IF(C1657&lt;&gt;"",INDEX(ΣυνδΑθρ!$I$2:$I$96,MATCH(C1657,ΣυνδΑθρ!$A$2:$A$100,0),1),IF(D1657&lt;&gt;"",INDEX(Υλικά!$D$3:$D$150,MATCH(D1657,Υλικά!$B$3:$B$150,0),1),""))</f>
        <v>gr</v>
      </c>
      <c r="F1657" s="10">
        <f>IF(C1657&lt;&gt;"",MATCH($C1657,ΣυνδΑθρ!$A$2:$A$100,0),IF(D1657&lt;&gt;"",MATCH($D1657,Υλικά!$B$3:$B$150,0),0))</f>
        <v>60</v>
      </c>
      <c r="G1657" s="3">
        <v>100</v>
      </c>
      <c r="H1657" s="16">
        <f>IF($C1657&lt;&gt;"",$G1657*INDEX(ΣυνδΑθρ!$B$2:$B$96,$F1657,1)/INDEX(ΣυνδΑθρ!$J$2:$J$96,$F1657,1),IF($D1657&lt;&gt;"",$G1657*INDEX(Υλικά!$G$3:$G$150,$F1657,1)/INDEX(Υλικά!$E$3:$E$150,$F1657,1),0))</f>
        <v>0.3</v>
      </c>
      <c r="I1657" s="17">
        <f>IF($C1657&lt;&gt;"",$G1657*INDEX(ΣυνδΑθρ!$C$2:$C$100,$F1657,1)/INDEX(ΣυνδΑθρ!$J$2:$J$96,$F1657,1),IF($D1657&lt;&gt;"",$G1657*INDEX(Υλικά!$H$3:$H$150,$F1657,1)/INDEX(Υλικά!$E$3:$E$150,$F1657,1),0))</f>
        <v>14</v>
      </c>
      <c r="J1657" s="18">
        <f>IF($C1657&lt;&gt;"",$G1657*INDEX(ΣυνδΑθρ!$D$2:$D$96,$F1657,1)/INDEX(ΣυνδΑθρ!$J$2:$J$96,$F1657,1),IF($D1657&lt;&gt;"",$G1657*INDEX(Υλικά!$I$3:$I$150,$F1657,1)/INDEX(Υλικά!$E$3:$E$150,$F1657,1),0))</f>
        <v>0.2</v>
      </c>
      <c r="K1657" s="16">
        <f>$H1657*Ref!$B$2</f>
        <v>1.2</v>
      </c>
      <c r="L1657" s="17">
        <f>$I1657*Ref!$B$3</f>
        <v>56</v>
      </c>
      <c r="M1657" s="18">
        <f>$J1657*Ref!$B$4</f>
        <v>1.8</v>
      </c>
      <c r="N1657" s="18">
        <f>IF($C1657&lt;&gt;"",0,IF($D1657&lt;&gt;"",$G1657*INDEX(Υλικά!$J$3:$J$150,$F1657,1)/INDEX(Υλικά!$E$3:$E$150,$F1657,1),0))</f>
        <v>0</v>
      </c>
      <c r="O1657" s="19">
        <f t="shared" si="29"/>
        <v>59</v>
      </c>
      <c r="P1657" s="3"/>
    </row>
    <row r="1658" spans="1:16" x14ac:dyDescent="0.35">
      <c r="A1658" s="15">
        <v>44638</v>
      </c>
      <c r="B1658" s="7">
        <v>0.375</v>
      </c>
      <c r="C1658" s="3" t="s">
        <v>166</v>
      </c>
      <c r="D1658" s="3"/>
      <c r="E1658" s="3" t="str">
        <f>IF(C1658&lt;&gt;"",INDEX(ΣυνδΑθρ!$I$2:$I$96,MATCH(C1658,ΣυνδΑθρ!$A$2:$A$100,0),1),IF(D1658&lt;&gt;"",INDEX(Υλικά!$D$3:$D$150,MATCH(D1658,Υλικά!$B$3:$B$150,0),1),""))</f>
        <v>gr</v>
      </c>
      <c r="F1658" s="10">
        <f>IF(C1658&lt;&gt;"",MATCH($C1658,ΣυνδΑθρ!$A$2:$A$100,0),IF(D1658&lt;&gt;"",MATCH($D1658,Υλικά!$B$3:$B$150,0),0))</f>
        <v>19</v>
      </c>
      <c r="G1658" s="3">
        <v>60</v>
      </c>
      <c r="H1658" s="16">
        <f>IF($C1658&lt;&gt;"",$G1658*INDEX(ΣυνδΑθρ!$B$2:$B$96,$F1658,1)/INDEX(ΣυνδΑθρ!$J$2:$J$96,$F1658,1),IF($D1658&lt;&gt;"",$G1658*INDEX(Υλικά!$G$3:$G$150,$F1658,1)/INDEX(Υλικά!$E$3:$E$150,$F1658,1),0))</f>
        <v>4.3842857142857143</v>
      </c>
      <c r="I1658" s="17">
        <f>IF($C1658&lt;&gt;"",$G1658*INDEX(ΣυνδΑθρ!$C$2:$C$100,$F1658,1)/INDEX(ΣυνδΑθρ!$J$2:$J$96,$F1658,1),IF($D1658&lt;&gt;"",$G1658*INDEX(Υλικά!$H$3:$H$150,$F1658,1)/INDEX(Υλικά!$E$3:$E$150,$F1658,1),0))</f>
        <v>27.899999999999995</v>
      </c>
      <c r="J1658" s="18">
        <f>IF($C1658&lt;&gt;"",$G1658*INDEX(ΣυνδΑθρ!$D$2:$D$96,$F1658,1)/INDEX(ΣυνδΑθρ!$J$2:$J$96,$F1658,1),IF($D1658&lt;&gt;"",$G1658*INDEX(Υλικά!$I$3:$I$150,$F1658,1)/INDEX(Υλικά!$E$3:$E$150,$F1658,1),0))</f>
        <v>0.50142857142857145</v>
      </c>
      <c r="K1658" s="16">
        <f>$H1658*Ref!$B$2</f>
        <v>17.537142857142857</v>
      </c>
      <c r="L1658" s="17">
        <f>$I1658*Ref!$B$3</f>
        <v>111.59999999999998</v>
      </c>
      <c r="M1658" s="18">
        <f>$J1658*Ref!$B$4</f>
        <v>4.5128571428571433</v>
      </c>
      <c r="N1658" s="18">
        <f>IF($C1658&lt;&gt;"",0,IF($D1658&lt;&gt;"",$G1658*INDEX(Υλικά!$J$3:$J$150,$F1658,1)/INDEX(Υλικά!$E$3:$E$150,$F1658,1),0))</f>
        <v>0</v>
      </c>
      <c r="O1658" s="19">
        <f t="shared" si="29"/>
        <v>133.64999999999998</v>
      </c>
      <c r="P1658" s="3"/>
    </row>
    <row r="1659" spans="1:16" x14ac:dyDescent="0.35">
      <c r="A1659" s="15">
        <v>44638</v>
      </c>
      <c r="B1659" s="7">
        <v>0.375</v>
      </c>
      <c r="C1659" s="3"/>
      <c r="D1659" s="3" t="s">
        <v>229</v>
      </c>
      <c r="E1659" s="3" t="str">
        <f>IF(C1659&lt;&gt;"",INDEX(ΣυνδΑθρ!$I$2:$I$96,MATCH(C1659,ΣυνδΑθρ!$A$2:$A$100,0),1),IF(D1659&lt;&gt;"",INDEX(Υλικά!$D$3:$D$150,MATCH(D1659,Υλικά!$B$3:$B$150,0),1),""))</f>
        <v>gr</v>
      </c>
      <c r="F1659" s="10">
        <f>IF(C1659&lt;&gt;"",MATCH($C1659,ΣυνδΑθρ!$A$2:$A$100,0),IF(D1659&lt;&gt;"",MATCH($D1659,Υλικά!$B$3:$B$150,0),0))</f>
        <v>104</v>
      </c>
      <c r="G1659" s="3">
        <v>45</v>
      </c>
      <c r="H1659" s="16">
        <f>IF($C1659&lt;&gt;"",$G1659*INDEX(ΣυνδΑθρ!$B$2:$B$96,$F1659,1)/INDEX(ΣυνδΑθρ!$J$2:$J$96,$F1659,1),IF($D1659&lt;&gt;"",$G1659*INDEX(Υλικά!$G$3:$G$150,$F1659,1)/INDEX(Υλικά!$E$3:$E$150,$F1659,1),0))</f>
        <v>9.4499999999999993</v>
      </c>
      <c r="I1659" s="17">
        <f>IF($C1659&lt;&gt;"",$G1659*INDEX(ΣυνδΑθρ!$C$2:$C$100,$F1659,1)/INDEX(ΣυνδΑθρ!$J$2:$J$96,$F1659,1),IF($D1659&lt;&gt;"",$G1659*INDEX(Υλικά!$H$3:$H$150,$F1659,1)/INDEX(Υλικά!$E$3:$E$150,$F1659,1),0))</f>
        <v>0.45</v>
      </c>
      <c r="J1659" s="18">
        <f>IF($C1659&lt;&gt;"",$G1659*INDEX(ΣυνδΑθρ!$D$2:$D$96,$F1659,1)/INDEX(ΣυνδΑθρ!$J$2:$J$96,$F1659,1),IF($D1659&lt;&gt;"",$G1659*INDEX(Υλικά!$I$3:$I$150,$F1659,1)/INDEX(Υλικά!$E$3:$E$150,$F1659,1),0))</f>
        <v>0.9</v>
      </c>
      <c r="K1659" s="16">
        <f>$H1659*Ref!$B$2</f>
        <v>37.799999999999997</v>
      </c>
      <c r="L1659" s="17">
        <f>$I1659*Ref!$B$3</f>
        <v>1.8</v>
      </c>
      <c r="M1659" s="18">
        <f>$J1659*Ref!$B$4</f>
        <v>8.1</v>
      </c>
      <c r="N1659" s="18">
        <f>IF($C1659&lt;&gt;"",0,IF($D1659&lt;&gt;"",$G1659*INDEX(Υλικά!$J$3:$J$150,$F1659,1)/INDEX(Υλικά!$E$3:$E$150,$F1659,1),0))</f>
        <v>0</v>
      </c>
      <c r="O1659" s="19">
        <f t="shared" si="29"/>
        <v>47.699999999999996</v>
      </c>
      <c r="P1659" s="3"/>
    </row>
    <row r="1660" spans="1:16" x14ac:dyDescent="0.35">
      <c r="A1660" s="15">
        <v>44638</v>
      </c>
      <c r="B1660" s="7">
        <v>0.375</v>
      </c>
      <c r="C1660" s="3"/>
      <c r="D1660" s="3" t="s">
        <v>58</v>
      </c>
      <c r="E1660" s="3" t="str">
        <f>IF(C1660&lt;&gt;"",INDEX(ΣυνδΑθρ!$I$2:$I$96,MATCH(C1660,ΣυνδΑθρ!$A$2:$A$100,0),1),IF(D1660&lt;&gt;"",INDEX(Υλικά!$D$3:$D$150,MATCH(D1660,Υλικά!$B$3:$B$150,0),1),""))</f>
        <v>gr</v>
      </c>
      <c r="F1660" s="10">
        <f>IF(C1660&lt;&gt;"",MATCH($C1660,ΣυνδΑθρ!$A$2:$A$100,0),IF(D1660&lt;&gt;"",MATCH($D1660,Υλικά!$B$3:$B$150,0),0))</f>
        <v>12</v>
      </c>
      <c r="G1660" s="3">
        <v>250</v>
      </c>
      <c r="H1660" s="16">
        <f>IF($C1660&lt;&gt;"",$G1660*INDEX(ΣυνδΑθρ!$B$2:$B$96,$F1660,1)/INDEX(ΣυνδΑθρ!$J$2:$J$96,$F1660,1),IF($D1660&lt;&gt;"",$G1660*INDEX(Υλικά!$G$3:$G$150,$F1660,1)/INDEX(Υλικά!$E$3:$E$150,$F1660,1),0))</f>
        <v>8.25</v>
      </c>
      <c r="I1660" s="17">
        <f>IF($C1660&lt;&gt;"",$G1660*INDEX(ΣυνδΑθρ!$C$2:$C$100,$F1660,1)/INDEX(ΣυνδΑθρ!$J$2:$J$96,$F1660,1),IF($D1660&lt;&gt;"",$G1660*INDEX(Υλικά!$H$3:$H$150,$F1660,1)/INDEX(Υλικά!$E$3:$E$150,$F1660,1),0))</f>
        <v>11.75</v>
      </c>
      <c r="J1660" s="18">
        <f>IF($C1660&lt;&gt;"",$G1660*INDEX(ΣυνδΑθρ!$D$2:$D$96,$F1660,1)/INDEX(ΣυνδΑθρ!$J$2:$J$96,$F1660,1),IF($D1660&lt;&gt;"",$G1660*INDEX(Υλικά!$I$3:$I$150,$F1660,1)/INDEX(Υλικά!$E$3:$E$150,$F1660,1),0))</f>
        <v>3.75</v>
      </c>
      <c r="K1660" s="16">
        <f>$H1660*Ref!$B$2</f>
        <v>33</v>
      </c>
      <c r="L1660" s="17">
        <f>$I1660*Ref!$B$3</f>
        <v>47</v>
      </c>
      <c r="M1660" s="18">
        <f>$J1660*Ref!$B$4</f>
        <v>33.75</v>
      </c>
      <c r="N1660" s="18">
        <f>IF($C1660&lt;&gt;"",0,IF($D1660&lt;&gt;"",$G1660*INDEX(Υλικά!$J$3:$J$150,$F1660,1)/INDEX(Υλικά!$E$3:$E$150,$F1660,1),0))</f>
        <v>0</v>
      </c>
      <c r="O1660" s="19">
        <f t="shared" si="29"/>
        <v>113.75</v>
      </c>
      <c r="P1660" s="3"/>
    </row>
    <row r="1661" spans="1:16" x14ac:dyDescent="0.35">
      <c r="A1661" s="15">
        <v>44638</v>
      </c>
      <c r="B1661" s="7">
        <v>0.54166666666666663</v>
      </c>
      <c r="C1661" s="3" t="s">
        <v>288</v>
      </c>
      <c r="D1661" s="3"/>
      <c r="E1661" s="3" t="str">
        <f>IF(C1661&lt;&gt;"",INDEX(ΣυνδΑθρ!$I$2:$I$96,MATCH(C1661,ΣυνδΑθρ!$A$2:$A$100,0),1),IF(D1661&lt;&gt;"",INDEX(Υλικά!$D$3:$D$150,MATCH(D1661,Υλικά!$B$3:$B$150,0),1),""))</f>
        <v>gr</v>
      </c>
      <c r="F1661" s="10">
        <f>IF(C1661&lt;&gt;"",MATCH($C1661,ΣυνδΑθρ!$A$2:$A$100,0),IF(D1661&lt;&gt;"",MATCH($D1661,Υλικά!$B$3:$B$150,0),0))</f>
        <v>56</v>
      </c>
      <c r="G1661" s="3">
        <v>500</v>
      </c>
      <c r="H1661" s="16">
        <f>IF($C1661&lt;&gt;"",$G1661*INDEX(ΣυνδΑθρ!$B$2:$B$96,$F1661,1)/INDEX(ΣυνδΑθρ!$J$2:$J$96,$F1661,1),IF($D1661&lt;&gt;"",$G1661*INDEX(Υλικά!$G$3:$G$150,$F1661,1)/INDEX(Υλικά!$E$3:$E$150,$F1661,1),0))</f>
        <v>39</v>
      </c>
      <c r="I1661" s="17">
        <f>IF($C1661&lt;&gt;"",$G1661*INDEX(ΣυνδΑθρ!$C$2:$C$100,$F1661,1)/INDEX(ΣυνδΑθρ!$J$2:$J$96,$F1661,1),IF($D1661&lt;&gt;"",$G1661*INDEX(Υλικά!$H$3:$H$150,$F1661,1)/INDEX(Υλικά!$E$3:$E$150,$F1661,1),0))</f>
        <v>68.983333333333334</v>
      </c>
      <c r="J1661" s="18">
        <f>IF($C1661&lt;&gt;"",$G1661*INDEX(ΣυνδΑθρ!$D$2:$D$96,$F1661,1)/INDEX(ΣυνδΑθρ!$J$2:$J$96,$F1661,1),IF($D1661&lt;&gt;"",$G1661*INDEX(Υλικά!$I$3:$I$150,$F1661,1)/INDEX(Υλικά!$E$3:$E$150,$F1661,1),0))</f>
        <v>13.756666666666666</v>
      </c>
      <c r="K1661" s="16">
        <f>$H1661*Ref!$B$2</f>
        <v>156</v>
      </c>
      <c r="L1661" s="17">
        <f>$I1661*Ref!$B$3</f>
        <v>275.93333333333334</v>
      </c>
      <c r="M1661" s="18">
        <f>$J1661*Ref!$B$4</f>
        <v>123.80999999999999</v>
      </c>
      <c r="N1661" s="18">
        <f>IF($C1661&lt;&gt;"",0,IF($D1661&lt;&gt;"",$G1661*INDEX(Υλικά!$J$3:$J$150,$F1661,1)/INDEX(Υλικά!$E$3:$E$150,$F1661,1),0))</f>
        <v>0</v>
      </c>
      <c r="O1661" s="19">
        <f t="shared" si="29"/>
        <v>555.74333333333334</v>
      </c>
      <c r="P1661" s="3"/>
    </row>
    <row r="1662" spans="1:16" x14ac:dyDescent="0.35">
      <c r="A1662" s="15">
        <v>44638</v>
      </c>
      <c r="B1662" s="7">
        <v>0.72916666666666663</v>
      </c>
      <c r="C1662" s="3"/>
      <c r="D1662" s="3" t="s">
        <v>287</v>
      </c>
      <c r="E1662" s="3" t="str">
        <f>IF(C1662&lt;&gt;"",INDEX(ΣυνδΑθρ!$I$2:$I$96,MATCH(C1662,ΣυνδΑθρ!$A$2:$A$100,0),1),IF(D1662&lt;&gt;"",INDEX(Υλικά!$D$3:$D$150,MATCH(D1662,Υλικά!$B$3:$B$150,0),1),""))</f>
        <v>gr</v>
      </c>
      <c r="F1662" s="10">
        <f>IF(C1662&lt;&gt;"",MATCH($C1662,ΣυνδΑθρ!$A$2:$A$100,0),IF(D1662&lt;&gt;"",MATCH($D1662,Υλικά!$B$3:$B$150,0),0))</f>
        <v>133</v>
      </c>
      <c r="G1662" s="3">
        <v>41</v>
      </c>
      <c r="H1662" s="16">
        <f>IF($C1662&lt;&gt;"",$G1662*INDEX(ΣυνδΑθρ!$B$2:$B$96,$F1662,1)/INDEX(ΣυνδΑθρ!$J$2:$J$96,$F1662,1),IF($D1662&lt;&gt;"",$G1662*INDEX(Υλικά!$G$3:$G$150,$F1662,1)/INDEX(Υλικά!$E$3:$E$150,$F1662,1),0))</f>
        <v>2.87</v>
      </c>
      <c r="I1662" s="17">
        <f>IF($C1662&lt;&gt;"",$G1662*INDEX(ΣυνδΑθρ!$C$2:$C$100,$F1662,1)/INDEX(ΣυνδΑθρ!$J$2:$J$96,$F1662,1),IF($D1662&lt;&gt;"",$G1662*INDEX(Υλικά!$H$3:$H$150,$F1662,1)/INDEX(Υλικά!$E$3:$E$150,$F1662,1),0))</f>
        <v>26.035</v>
      </c>
      <c r="J1662" s="18">
        <f>IF($C1662&lt;&gt;"",$G1662*INDEX(ΣυνδΑθρ!$D$2:$D$96,$F1662,1)/INDEX(ΣυνδΑθρ!$J$2:$J$96,$F1662,1),IF($D1662&lt;&gt;"",$G1662*INDEX(Υλικά!$I$3:$I$150,$F1662,1)/INDEX(Υλικά!$E$3:$E$150,$F1662,1),0))</f>
        <v>9.43</v>
      </c>
      <c r="K1662" s="16">
        <f>$H1662*Ref!$B$2</f>
        <v>11.48</v>
      </c>
      <c r="L1662" s="17">
        <f>$I1662*Ref!$B$3</f>
        <v>104.14</v>
      </c>
      <c r="M1662" s="18">
        <f>$J1662*Ref!$B$4</f>
        <v>84.87</v>
      </c>
      <c r="N1662" s="18">
        <f>IF($C1662&lt;&gt;"",0,IF($D1662&lt;&gt;"",$G1662*INDEX(Υλικά!$J$3:$J$150,$F1662,1)/INDEX(Υλικά!$E$3:$E$150,$F1662,1),0))</f>
        <v>0</v>
      </c>
      <c r="O1662" s="19">
        <f t="shared" si="29"/>
        <v>200.49</v>
      </c>
      <c r="P1662" s="3"/>
    </row>
    <row r="1663" spans="1:16" x14ac:dyDescent="0.35">
      <c r="A1663" s="15">
        <v>44638</v>
      </c>
      <c r="B1663" s="7">
        <v>0.82291666666666663</v>
      </c>
      <c r="C1663" s="3" t="s">
        <v>288</v>
      </c>
      <c r="D1663" s="3"/>
      <c r="E1663" s="3" t="str">
        <f>IF(C1663&lt;&gt;"",INDEX(ΣυνδΑθρ!$I$2:$I$96,MATCH(C1663,ΣυνδΑθρ!$A$2:$A$100,0),1),IF(D1663&lt;&gt;"",INDEX(Υλικά!$D$3:$D$150,MATCH(D1663,Υλικά!$B$3:$B$150,0),1),""))</f>
        <v>gr</v>
      </c>
      <c r="F1663" s="10">
        <f>IF(C1663&lt;&gt;"",MATCH($C1663,ΣυνδΑθρ!$A$2:$A$100,0),IF(D1663&lt;&gt;"",MATCH($D1663,Υλικά!$B$3:$B$150,0),0))</f>
        <v>56</v>
      </c>
      <c r="G1663" s="3">
        <v>450</v>
      </c>
      <c r="H1663" s="16">
        <f>IF($C1663&lt;&gt;"",$G1663*INDEX(ΣυνδΑθρ!$B$2:$B$96,$F1663,1)/INDEX(ΣυνδΑθρ!$J$2:$J$96,$F1663,1),IF($D1663&lt;&gt;"",$G1663*INDEX(Υλικά!$G$3:$G$150,$F1663,1)/INDEX(Υλικά!$E$3:$E$150,$F1663,1),0))</f>
        <v>35.1</v>
      </c>
      <c r="I1663" s="17">
        <f>IF($C1663&lt;&gt;"",$G1663*INDEX(ΣυνδΑθρ!$C$2:$C$100,$F1663,1)/INDEX(ΣυνδΑθρ!$J$2:$J$96,$F1663,1),IF($D1663&lt;&gt;"",$G1663*INDEX(Υλικά!$H$3:$H$150,$F1663,1)/INDEX(Υλικά!$E$3:$E$150,$F1663,1),0))</f>
        <v>62.085000000000001</v>
      </c>
      <c r="J1663" s="18">
        <f>IF($C1663&lt;&gt;"",$G1663*INDEX(ΣυνδΑθρ!$D$2:$D$96,$F1663,1)/INDEX(ΣυνδΑθρ!$J$2:$J$96,$F1663,1),IF($D1663&lt;&gt;"",$G1663*INDEX(Υλικά!$I$3:$I$150,$F1663,1)/INDEX(Υλικά!$E$3:$E$150,$F1663,1),0))</f>
        <v>12.381</v>
      </c>
      <c r="K1663" s="16">
        <f>$H1663*Ref!$B$2</f>
        <v>140.4</v>
      </c>
      <c r="L1663" s="17">
        <f>$I1663*Ref!$B$3</f>
        <v>248.34</v>
      </c>
      <c r="M1663" s="18">
        <f>$J1663*Ref!$B$4</f>
        <v>111.429</v>
      </c>
      <c r="N1663" s="18">
        <f>IF($C1663&lt;&gt;"",0,IF($D1663&lt;&gt;"",$G1663*INDEX(Υλικά!$J$3:$J$150,$F1663,1)/INDEX(Υλικά!$E$3:$E$150,$F1663,1),0))</f>
        <v>0</v>
      </c>
      <c r="O1663" s="19">
        <f t="shared" si="29"/>
        <v>500.16899999999998</v>
      </c>
      <c r="P1663" s="3"/>
    </row>
    <row r="1664" spans="1:16" x14ac:dyDescent="0.35">
      <c r="A1664" s="15">
        <v>44638</v>
      </c>
      <c r="B1664" s="7">
        <v>0.90625</v>
      </c>
      <c r="C1664" s="3" t="s">
        <v>166</v>
      </c>
      <c r="D1664" s="3"/>
      <c r="E1664" s="3" t="str">
        <f>IF(C1664&lt;&gt;"",INDEX(ΣυνδΑθρ!$I$2:$I$96,MATCH(C1664,ΣυνδΑθρ!$A$2:$A$100,0),1),IF(D1664&lt;&gt;"",INDEX(Υλικά!$D$3:$D$150,MATCH(D1664,Υλικά!$B$3:$B$150,0),1),""))</f>
        <v>gr</v>
      </c>
      <c r="F1664" s="10">
        <f>IF(C1664&lt;&gt;"",MATCH($C1664,ΣυνδΑθρ!$A$2:$A$100,0),IF(D1664&lt;&gt;"",MATCH($D1664,Υλικά!$B$3:$B$150,0),0))</f>
        <v>19</v>
      </c>
      <c r="G1664" s="3">
        <v>50</v>
      </c>
      <c r="H1664" s="16">
        <f>IF($C1664&lt;&gt;"",$G1664*INDEX(ΣυνδΑθρ!$B$2:$B$96,$F1664,1)/INDEX(ΣυνδΑθρ!$J$2:$J$96,$F1664,1),IF($D1664&lt;&gt;"",$G1664*INDEX(Υλικά!$G$3:$G$150,$F1664,1)/INDEX(Υλικά!$E$3:$E$150,$F1664,1),0))</f>
        <v>3.6535714285714285</v>
      </c>
      <c r="I1664" s="17">
        <f>IF($C1664&lt;&gt;"",$G1664*INDEX(ΣυνδΑθρ!$C$2:$C$100,$F1664,1)/INDEX(ΣυνδΑθρ!$J$2:$J$96,$F1664,1),IF($D1664&lt;&gt;"",$G1664*INDEX(Υλικά!$H$3:$H$150,$F1664,1)/INDEX(Υλικά!$E$3:$E$150,$F1664,1),0))</f>
        <v>23.249999999999996</v>
      </c>
      <c r="J1664" s="18">
        <f>IF($C1664&lt;&gt;"",$G1664*INDEX(ΣυνδΑθρ!$D$2:$D$96,$F1664,1)/INDEX(ΣυνδΑθρ!$J$2:$J$96,$F1664,1),IF($D1664&lt;&gt;"",$G1664*INDEX(Υλικά!$I$3:$I$150,$F1664,1)/INDEX(Υλικά!$E$3:$E$150,$F1664,1),0))</f>
        <v>0.41785714285714293</v>
      </c>
      <c r="K1664" s="16">
        <f>$H1664*Ref!$B$2</f>
        <v>14.614285714285714</v>
      </c>
      <c r="L1664" s="17">
        <f>$I1664*Ref!$B$3</f>
        <v>92.999999999999986</v>
      </c>
      <c r="M1664" s="18">
        <f>$J1664*Ref!$B$4</f>
        <v>3.7607142857142861</v>
      </c>
      <c r="N1664" s="18">
        <f>IF($C1664&lt;&gt;"",0,IF($D1664&lt;&gt;"",$G1664*INDEX(Υλικά!$J$3:$J$150,$F1664,1)/INDEX(Υλικά!$E$3:$E$150,$F1664,1),0))</f>
        <v>0</v>
      </c>
      <c r="O1664" s="19">
        <f t="shared" si="29"/>
        <v>111.37499999999999</v>
      </c>
      <c r="P1664" s="3"/>
    </row>
    <row r="1665" spans="1:16" x14ac:dyDescent="0.35">
      <c r="A1665" s="15">
        <v>44638</v>
      </c>
      <c r="B1665" s="7">
        <v>0.90625</v>
      </c>
      <c r="C1665" s="3"/>
      <c r="D1665" s="3" t="s">
        <v>222</v>
      </c>
      <c r="E1665" s="3" t="str">
        <f>IF(C1665&lt;&gt;"",INDEX(ΣυνδΑθρ!$I$2:$I$96,MATCH(C1665,ΣυνδΑθρ!$A$2:$A$100,0),1),IF(D1665&lt;&gt;"",INDEX(Υλικά!$D$3:$D$150,MATCH(D1665,Υλικά!$B$3:$B$150,0),1),""))</f>
        <v>gr</v>
      </c>
      <c r="F1665" s="10">
        <f>IF(C1665&lt;&gt;"",MATCH($C1665,ΣυνδΑθρ!$A$2:$A$100,0),IF(D1665&lt;&gt;"",MATCH($D1665,Υλικά!$B$3:$B$150,0),0))</f>
        <v>100</v>
      </c>
      <c r="G1665" s="3">
        <v>30</v>
      </c>
      <c r="H1665" s="16">
        <f>IF($C1665&lt;&gt;"",$G1665*INDEX(ΣυνδΑθρ!$B$2:$B$96,$F1665,1)/INDEX(ΣυνδΑθρ!$J$2:$J$96,$F1665,1),IF($D1665&lt;&gt;"",$G1665*INDEX(Υλικά!$G$3:$G$150,$F1665,1)/INDEX(Υλικά!$E$3:$E$150,$F1665,1),0))</f>
        <v>4.41</v>
      </c>
      <c r="I1665" s="17">
        <f>IF($C1665&lt;&gt;"",$G1665*INDEX(ΣυνδΑθρ!$C$2:$C$100,$F1665,1)/INDEX(ΣυνδΑθρ!$J$2:$J$96,$F1665,1),IF($D1665&lt;&gt;"",$G1665*INDEX(Υλικά!$H$3:$H$150,$F1665,1)/INDEX(Υλικά!$E$3:$E$150,$F1665,1),0))</f>
        <v>0.81</v>
      </c>
      <c r="J1665" s="18">
        <f>IF($C1665&lt;&gt;"",$G1665*INDEX(ΣυνδΑθρ!$D$2:$D$96,$F1665,1)/INDEX(ΣυνδΑθρ!$J$2:$J$96,$F1665,1),IF($D1665&lt;&gt;"",$G1665*INDEX(Υλικά!$I$3:$I$150,$F1665,1)/INDEX(Υλικά!$E$3:$E$150,$F1665,1),0))</f>
        <v>7.26</v>
      </c>
      <c r="K1665" s="16">
        <f>$H1665*Ref!$B$2</f>
        <v>17.64</v>
      </c>
      <c r="L1665" s="17">
        <f>$I1665*Ref!$B$3</f>
        <v>3.24</v>
      </c>
      <c r="M1665" s="18">
        <f>$J1665*Ref!$B$4</f>
        <v>65.34</v>
      </c>
      <c r="N1665" s="18">
        <f>IF($C1665&lt;&gt;"",0,IF($D1665&lt;&gt;"",$G1665*INDEX(Υλικά!$J$3:$J$150,$F1665,1)/INDEX(Υλικά!$E$3:$E$150,$F1665,1),0))</f>
        <v>0</v>
      </c>
      <c r="O1665" s="19">
        <f t="shared" si="29"/>
        <v>86.22</v>
      </c>
      <c r="P1665" s="3"/>
    </row>
    <row r="1666" spans="1:16" x14ac:dyDescent="0.35">
      <c r="A1666" s="15">
        <v>44711</v>
      </c>
      <c r="B1666" s="7">
        <v>0.375</v>
      </c>
      <c r="C1666" s="3" t="s">
        <v>290</v>
      </c>
      <c r="D1666" s="3"/>
      <c r="E1666" s="3" t="str">
        <f>IF(C1666&lt;&gt;"",INDEX(ΣυνδΑθρ!$I$2:$I$96,MATCH(C1666,ΣυνδΑθρ!$A$2:$A$100,0),1),IF(D1666&lt;&gt;"",INDEX(Υλικά!$D$3:$D$150,MATCH(D1666,Υλικά!$B$3:$B$150,0),1),""))</f>
        <v>pc</v>
      </c>
      <c r="F1666" s="10">
        <f>IF(C1666&lt;&gt;"",MATCH($C1666,ΣυνδΑθρ!$A$2:$A$100,0),IF(D1666&lt;&gt;"",MATCH($D1666,Υλικά!$B$3:$B$150,0),0))</f>
        <v>57</v>
      </c>
      <c r="G1666" s="3">
        <v>1</v>
      </c>
      <c r="H1666" s="16">
        <f>IF($C1666&lt;&gt;"",$G1666*INDEX(ΣυνδΑθρ!$B$2:$B$96,$F1666,1)/INDEX(ΣυνδΑθρ!$J$2:$J$96,$F1666,1),IF($D1666&lt;&gt;"",$G1666*INDEX(Υλικά!$G$3:$G$150,$F1666,1)/INDEX(Υλικά!$E$3:$E$150,$F1666,1),0))</f>
        <v>30.25</v>
      </c>
      <c r="I1666" s="17">
        <f>IF($C1666&lt;&gt;"",$G1666*INDEX(ΣυνδΑθρ!$C$2:$C$100,$F1666,1)/INDEX(ΣυνδΑθρ!$J$2:$J$96,$F1666,1),IF($D1666&lt;&gt;"",$G1666*INDEX(Υλικά!$H$3:$H$150,$F1666,1)/INDEX(Υλικά!$E$3:$E$150,$F1666,1),0))</f>
        <v>58.95</v>
      </c>
      <c r="J1666" s="18">
        <f>IF($C1666&lt;&gt;"",$G1666*INDEX(ΣυνδΑθρ!$D$2:$D$96,$F1666,1)/INDEX(ΣυνδΑθρ!$J$2:$J$96,$F1666,1),IF($D1666&lt;&gt;"",$G1666*INDEX(Υλικά!$I$3:$I$150,$F1666,1)/INDEX(Υλικά!$E$3:$E$150,$F1666,1),0))</f>
        <v>6.0500000000000007</v>
      </c>
      <c r="K1666" s="16">
        <f>$H1666*Ref!$B$2</f>
        <v>121</v>
      </c>
      <c r="L1666" s="17">
        <f>$I1666*Ref!$B$3</f>
        <v>235.8</v>
      </c>
      <c r="M1666" s="18">
        <f>$J1666*Ref!$B$4</f>
        <v>54.45</v>
      </c>
      <c r="N1666" s="18">
        <f>IF($C1666&lt;&gt;"",0,IF($D1666&lt;&gt;"",$G1666*INDEX(Υλικά!$J$3:$J$150,$F1666,1)/INDEX(Υλικά!$E$3:$E$150,$F1666,1),0))</f>
        <v>0</v>
      </c>
      <c r="O1666" s="19">
        <f t="shared" si="29"/>
        <v>411.25</v>
      </c>
      <c r="P1666" s="3"/>
    </row>
    <row r="1667" spans="1:16" x14ac:dyDescent="0.35">
      <c r="A1667" s="15">
        <v>44711</v>
      </c>
      <c r="B1667" s="7">
        <v>0.60416666666666663</v>
      </c>
      <c r="C1667" s="3"/>
      <c r="D1667" s="3" t="s">
        <v>42</v>
      </c>
      <c r="E1667" s="3" t="str">
        <f>IF(C1667&lt;&gt;"",INDEX(ΣυνδΑθρ!$I$2:$I$96,MATCH(C1667,ΣυνδΑθρ!$A$2:$A$100,0),1),IF(D1667&lt;&gt;"",INDEX(Υλικά!$D$3:$D$150,MATCH(D1667,Υλικά!$B$3:$B$150,0),1),""))</f>
        <v>gr</v>
      </c>
      <c r="F1667" s="10">
        <f>IF(C1667&lt;&gt;"",MATCH($C1667,ΣυνδΑθρ!$A$2:$A$100,0),IF(D1667&lt;&gt;"",MATCH($D1667,Υλικά!$B$3:$B$150,0),0))</f>
        <v>16</v>
      </c>
      <c r="G1667" s="3">
        <v>200</v>
      </c>
      <c r="H1667" s="16">
        <f>IF($C1667&lt;&gt;"",$G1667*INDEX(ΣυνδΑθρ!$B$2:$B$96,$F1667,1)/INDEX(ΣυνδΑθρ!$J$2:$J$96,$F1667,1),IF($D1667&lt;&gt;"",$G1667*INDEX(Υλικά!$G$3:$G$150,$F1667,1)/INDEX(Υλικά!$E$3:$E$150,$F1667,1),0))</f>
        <v>1.8</v>
      </c>
      <c r="I1667" s="17">
        <f>IF($C1667&lt;&gt;"",$G1667*INDEX(ΣυνδΑθρ!$C$2:$C$100,$F1667,1)/INDEX(ΣυνδΑθρ!$J$2:$J$96,$F1667,1),IF($D1667&lt;&gt;"",$G1667*INDEX(Υλικά!$H$3:$H$150,$F1667,1)/INDEX(Υλικά!$E$3:$E$150,$F1667,1),0))</f>
        <v>7.8</v>
      </c>
      <c r="J1667" s="18">
        <f>IF($C1667&lt;&gt;"",$G1667*INDEX(ΣυνδΑθρ!$D$2:$D$96,$F1667,1)/INDEX(ΣυνδΑθρ!$J$2:$J$96,$F1667,1),IF($D1667&lt;&gt;"",$G1667*INDEX(Υλικά!$I$3:$I$150,$F1667,1)/INDEX(Υλικά!$E$3:$E$150,$F1667,1),0))</f>
        <v>0.4</v>
      </c>
      <c r="K1667" s="16">
        <f>$H1667*Ref!$B$2</f>
        <v>7.2</v>
      </c>
      <c r="L1667" s="17">
        <f>$I1667*Ref!$B$3</f>
        <v>31.2</v>
      </c>
      <c r="M1667" s="18">
        <f>$J1667*Ref!$B$4</f>
        <v>3.6</v>
      </c>
      <c r="N1667" s="18">
        <f>IF($C1667&lt;&gt;"",0,IF($D1667&lt;&gt;"",$G1667*INDEX(Υλικά!$J$3:$J$150,$F1667,1)/INDEX(Υλικά!$E$3:$E$150,$F1667,1),0))</f>
        <v>0</v>
      </c>
      <c r="O1667" s="19">
        <f t="shared" si="29"/>
        <v>42</v>
      </c>
      <c r="P1667" s="3"/>
    </row>
    <row r="1668" spans="1:16" x14ac:dyDescent="0.35">
      <c r="A1668" s="15">
        <v>44711</v>
      </c>
      <c r="B1668" s="7">
        <v>0.60416666666666663</v>
      </c>
      <c r="C1668" s="3"/>
      <c r="D1668" s="3" t="s">
        <v>43</v>
      </c>
      <c r="E1668" s="3" t="str">
        <f>IF(C1668&lt;&gt;"",INDEX(ΣυνδΑθρ!$I$2:$I$96,MATCH(C1668,ΣυνδΑθρ!$A$2:$A$100,0),1),IF(D1668&lt;&gt;"",INDEX(Υλικά!$D$3:$D$150,MATCH(D1668,Υλικά!$B$3:$B$150,0),1),""))</f>
        <v>gr</v>
      </c>
      <c r="F1668" s="10">
        <f>IF(C1668&lt;&gt;"",MATCH($C1668,ΣυνδΑθρ!$A$2:$A$100,0),IF(D1668&lt;&gt;"",MATCH($D1668,Υλικά!$B$3:$B$150,0),0))</f>
        <v>17</v>
      </c>
      <c r="G1668" s="3">
        <v>150</v>
      </c>
      <c r="H1668" s="16">
        <f>IF($C1668&lt;&gt;"",$G1668*INDEX(ΣυνδΑθρ!$B$2:$B$96,$F1668,1)/INDEX(ΣυνδΑθρ!$J$2:$J$96,$F1668,1),IF($D1668&lt;&gt;"",$G1668*INDEX(Υλικά!$G$3:$G$150,$F1668,1)/INDEX(Υλικά!$E$3:$E$150,$F1668,1),0))</f>
        <v>1.05</v>
      </c>
      <c r="I1668" s="17">
        <f>IF($C1668&lt;&gt;"",$G1668*INDEX(ΣυνδΑθρ!$C$2:$C$100,$F1668,1)/INDEX(ΣυνδΑθρ!$J$2:$J$96,$F1668,1),IF($D1668&lt;&gt;"",$G1668*INDEX(Υλικά!$H$3:$H$150,$F1668,1)/INDEX(Υλικά!$E$3:$E$150,$F1668,1),0))</f>
        <v>5.4</v>
      </c>
      <c r="J1668" s="18">
        <f>IF($C1668&lt;&gt;"",$G1668*INDEX(ΣυνδΑθρ!$D$2:$D$96,$F1668,1)/INDEX(ΣυνδΑθρ!$J$2:$J$96,$F1668,1),IF($D1668&lt;&gt;"",$G1668*INDEX(Υλικά!$I$3:$I$150,$F1668,1)/INDEX(Υλικά!$E$3:$E$150,$F1668,1),0))</f>
        <v>0.15</v>
      </c>
      <c r="K1668" s="16">
        <f>$H1668*Ref!$B$2</f>
        <v>4.2</v>
      </c>
      <c r="L1668" s="17">
        <f>$I1668*Ref!$B$3</f>
        <v>21.6</v>
      </c>
      <c r="M1668" s="18">
        <f>$J1668*Ref!$B$4</f>
        <v>1.3499999999999999</v>
      </c>
      <c r="N1668" s="18">
        <f>IF($C1668&lt;&gt;"",0,IF($D1668&lt;&gt;"",$G1668*INDEX(Υλικά!$J$3:$J$150,$F1668,1)/INDEX(Υλικά!$E$3:$E$150,$F1668,1),0))</f>
        <v>0</v>
      </c>
      <c r="O1668" s="19">
        <f t="shared" si="29"/>
        <v>27.150000000000002</v>
      </c>
      <c r="P1668" s="3"/>
    </row>
    <row r="1669" spans="1:16" x14ac:dyDescent="0.35">
      <c r="A1669" s="15">
        <v>44711</v>
      </c>
      <c r="B1669" s="7">
        <v>0.60416666666666696</v>
      </c>
      <c r="C1669" s="3"/>
      <c r="D1669" s="3" t="s">
        <v>8</v>
      </c>
      <c r="E1669" s="3" t="str">
        <f>IF(C1669&lt;&gt;"",INDEX(ΣυνδΑθρ!$I$2:$I$96,MATCH(C1669,ΣυνδΑθρ!$A$2:$A$100,0),1),IF(D1669&lt;&gt;"",INDEX(Υλικά!$D$3:$D$150,MATCH(D1669,Υλικά!$B$3:$B$150,0),1),""))</f>
        <v>gr</v>
      </c>
      <c r="F1669" s="10">
        <f>IF(C1669&lt;&gt;"",MATCH($C1669,ΣυνδΑθρ!$A$2:$A$100,0),IF(D1669&lt;&gt;"",MATCH($D1669,Υλικά!$B$3:$B$150,0),0))</f>
        <v>3</v>
      </c>
      <c r="G1669" s="3">
        <v>10</v>
      </c>
      <c r="H1669" s="16">
        <f>IF($C1669&lt;&gt;"",$G1669*INDEX(ΣυνδΑθρ!$B$2:$B$96,$F1669,1)/INDEX(ΣυνδΑθρ!$J$2:$J$96,$F1669,1),IF($D1669&lt;&gt;"",$G1669*INDEX(Υλικά!$G$3:$G$150,$F1669,1)/INDEX(Υλικά!$E$3:$E$150,$F1669,1),0))</f>
        <v>0</v>
      </c>
      <c r="I1669" s="17">
        <f>IF($C1669&lt;&gt;"",$G1669*INDEX(ΣυνδΑθρ!$C$2:$C$100,$F1669,1)/INDEX(ΣυνδΑθρ!$J$2:$J$96,$F1669,1),IF($D1669&lt;&gt;"",$G1669*INDEX(Υλικά!$H$3:$H$150,$F1669,1)/INDEX(Υλικά!$E$3:$E$150,$F1669,1),0))</f>
        <v>0</v>
      </c>
      <c r="J1669" s="18">
        <f>IF($C1669&lt;&gt;"",$G1669*INDEX(ΣυνδΑθρ!$D$2:$D$96,$F1669,1)/INDEX(ΣυνδΑθρ!$J$2:$J$96,$F1669,1),IF($D1669&lt;&gt;"",$G1669*INDEX(Υλικά!$I$3:$I$150,$F1669,1)/INDEX(Υλικά!$E$3:$E$150,$F1669,1),0))</f>
        <v>9.33</v>
      </c>
      <c r="K1669" s="16">
        <f>$H1669*Ref!$B$2</f>
        <v>0</v>
      </c>
      <c r="L1669" s="17">
        <f>$I1669*Ref!$B$3</f>
        <v>0</v>
      </c>
      <c r="M1669" s="18">
        <f>$J1669*Ref!$B$4</f>
        <v>83.97</v>
      </c>
      <c r="N1669" s="18">
        <f>IF($C1669&lt;&gt;"",0,IF($D1669&lt;&gt;"",$G1669*INDEX(Υλικά!$J$3:$J$150,$F1669,1)/INDEX(Υλικά!$E$3:$E$150,$F1669,1),0))</f>
        <v>0</v>
      </c>
      <c r="O1669" s="19">
        <f t="shared" si="29"/>
        <v>83.97</v>
      </c>
      <c r="P1669" s="3"/>
    </row>
    <row r="1670" spans="1:16" x14ac:dyDescent="0.35">
      <c r="A1670" s="15">
        <v>44711</v>
      </c>
      <c r="B1670" s="7">
        <v>0.60416666666666696</v>
      </c>
      <c r="C1670" s="3"/>
      <c r="D1670" s="3" t="s">
        <v>80</v>
      </c>
      <c r="E1670" s="3" t="str">
        <f>IF(C1670&lt;&gt;"",INDEX(ΣυνδΑθρ!$I$2:$I$96,MATCH(C1670,ΣυνδΑθρ!$A$2:$A$100,0),1),IF(D1670&lt;&gt;"",INDEX(Υλικά!$D$3:$D$150,MATCH(D1670,Υλικά!$B$3:$B$150,0),1),""))</f>
        <v>gr</v>
      </c>
      <c r="F1670" s="10">
        <f>IF(C1670&lt;&gt;"",MATCH($C1670,ΣυνδΑθρ!$A$2:$A$100,0),IF(D1670&lt;&gt;"",MATCH($D1670,Υλικά!$B$3:$B$150,0),0))</f>
        <v>32</v>
      </c>
      <c r="G1670" s="3">
        <v>150</v>
      </c>
      <c r="H1670" s="16">
        <f>IF($C1670&lt;&gt;"",$G1670*INDEX(ΣυνδΑθρ!$B$2:$B$96,$F1670,1)/INDEX(ΣυνδΑθρ!$J$2:$J$96,$F1670,1),IF($D1670&lt;&gt;"",$G1670*INDEX(Υλικά!$G$3:$G$150,$F1670,1)/INDEX(Υλικά!$E$3:$E$150,$F1670,1),0))</f>
        <v>46.5</v>
      </c>
      <c r="I1670" s="17">
        <f>IF($C1670&lt;&gt;"",$G1670*INDEX(ΣυνδΑθρ!$C$2:$C$100,$F1670,1)/INDEX(ΣυνδΑθρ!$J$2:$J$96,$F1670,1),IF($D1670&lt;&gt;"",$G1670*INDEX(Υλικά!$H$3:$H$150,$F1670,1)/INDEX(Υλικά!$E$3:$E$150,$F1670,1),0))</f>
        <v>0</v>
      </c>
      <c r="J1670" s="18">
        <f>IF($C1670&lt;&gt;"",$G1670*INDEX(ΣυνδΑθρ!$D$2:$D$96,$F1670,1)/INDEX(ΣυνδΑθρ!$J$2:$J$96,$F1670,1),IF($D1670&lt;&gt;"",$G1670*INDEX(Υλικά!$I$3:$I$150,$F1670,1)/INDEX(Υλικά!$E$3:$E$150,$F1670,1),0))</f>
        <v>5.4</v>
      </c>
      <c r="K1670" s="16">
        <f>$H1670*Ref!$B$2</f>
        <v>186</v>
      </c>
      <c r="L1670" s="17">
        <f>$I1670*Ref!$B$3</f>
        <v>0</v>
      </c>
      <c r="M1670" s="18">
        <f>$J1670*Ref!$B$4</f>
        <v>48.6</v>
      </c>
      <c r="N1670" s="18">
        <f>IF($C1670&lt;&gt;"",0,IF($D1670&lt;&gt;"",$G1670*INDEX(Υλικά!$J$3:$J$150,$F1670,1)/INDEX(Υλικά!$E$3:$E$150,$F1670,1),0))</f>
        <v>0</v>
      </c>
      <c r="O1670" s="19">
        <f t="shared" si="29"/>
        <v>234.6</v>
      </c>
      <c r="P1670" s="3"/>
    </row>
    <row r="1671" spans="1:16" x14ac:dyDescent="0.35">
      <c r="A1671" s="15">
        <v>44711</v>
      </c>
      <c r="B1671" s="7">
        <v>0.60416666666666696</v>
      </c>
      <c r="C1671" s="3"/>
      <c r="D1671" s="3" t="s">
        <v>128</v>
      </c>
      <c r="E1671" s="3" t="str">
        <f>IF(C1671&lt;&gt;"",INDEX(ΣυνδΑθρ!$I$2:$I$96,MATCH(C1671,ΣυνδΑθρ!$A$2:$A$100,0),1),IF(D1671&lt;&gt;"",INDEX(Υλικά!$D$3:$D$150,MATCH(D1671,Υλικά!$B$3:$B$150,0),1),""))</f>
        <v>gr</v>
      </c>
      <c r="F1671" s="10">
        <f>IF(C1671&lt;&gt;"",MATCH($C1671,ΣυνδΑθρ!$A$2:$A$100,0),IF(D1671&lt;&gt;"",MATCH($D1671,Υλικά!$B$3:$B$150,0),0))</f>
        <v>50</v>
      </c>
      <c r="G1671" s="3">
        <v>150</v>
      </c>
      <c r="H1671" s="16">
        <f>IF($C1671&lt;&gt;"",$G1671*INDEX(ΣυνδΑθρ!$B$2:$B$96,$F1671,1)/INDEX(ΣυνδΑθρ!$J$2:$J$96,$F1671,1),IF($D1671&lt;&gt;"",$G1671*INDEX(Υλικά!$G$3:$G$150,$F1671,1)/INDEX(Υλικά!$E$3:$E$150,$F1671,1),0))</f>
        <v>3</v>
      </c>
      <c r="I1671" s="17">
        <f>IF($C1671&lt;&gt;"",$G1671*INDEX(ΣυνδΑθρ!$C$2:$C$100,$F1671,1)/INDEX(ΣυνδΑθρ!$J$2:$J$96,$F1671,1),IF($D1671&lt;&gt;"",$G1671*INDEX(Υλικά!$H$3:$H$150,$F1671,1)/INDEX(Υλικά!$E$3:$E$150,$F1671,1),0))</f>
        <v>25.5</v>
      </c>
      <c r="J1671" s="18">
        <f>IF($C1671&lt;&gt;"",$G1671*INDEX(ΣυνδΑθρ!$D$2:$D$96,$F1671,1)/INDEX(ΣυνδΑθρ!$J$2:$J$96,$F1671,1),IF($D1671&lt;&gt;"",$G1671*INDEX(Υλικά!$I$3:$I$150,$F1671,1)/INDEX(Υλικά!$E$3:$E$150,$F1671,1),0))</f>
        <v>0</v>
      </c>
      <c r="K1671" s="16">
        <f>$H1671*Ref!$B$2</f>
        <v>12</v>
      </c>
      <c r="L1671" s="17">
        <f>$I1671*Ref!$B$3</f>
        <v>102</v>
      </c>
      <c r="M1671" s="18">
        <f>$J1671*Ref!$B$4</f>
        <v>0</v>
      </c>
      <c r="N1671" s="18">
        <f>IF($C1671&lt;&gt;"",0,IF($D1671&lt;&gt;"",$G1671*INDEX(Υλικά!$J$3:$J$150,$F1671,1)/INDEX(Υλικά!$E$3:$E$150,$F1671,1),0))</f>
        <v>0</v>
      </c>
      <c r="O1671" s="19">
        <f t="shared" si="29"/>
        <v>114</v>
      </c>
      <c r="P1671" s="3"/>
    </row>
    <row r="1672" spans="1:16" x14ac:dyDescent="0.35">
      <c r="A1672" s="15">
        <v>44711</v>
      </c>
      <c r="B1672" s="7">
        <v>0.75</v>
      </c>
      <c r="C1672" s="3"/>
      <c r="D1672" s="3" t="s">
        <v>291</v>
      </c>
      <c r="E1672" s="3" t="str">
        <f>IF(C1672&lt;&gt;"",INDEX(ΣυνδΑθρ!$I$2:$I$96,MATCH(C1672,ΣυνδΑθρ!$A$2:$A$100,0),1),IF(D1672&lt;&gt;"",INDEX(Υλικά!$D$3:$D$150,MATCH(D1672,Υλικά!$B$3:$B$150,0),1),""))</f>
        <v>gr</v>
      </c>
      <c r="F1672" s="10">
        <f>IF(C1672&lt;&gt;"",MATCH($C1672,ΣυνδΑθρ!$A$2:$A$100,0),IF(D1672&lt;&gt;"",MATCH($D1672,Υλικά!$B$3:$B$150,0),0))</f>
        <v>135</v>
      </c>
      <c r="G1672" s="3">
        <v>200</v>
      </c>
      <c r="H1672" s="16">
        <f>IF($C1672&lt;&gt;"",$G1672*INDEX(ΣυνδΑθρ!$B$2:$B$96,$F1672,1)/INDEX(ΣυνδΑθρ!$J$2:$J$96,$F1672,1),IF($D1672&lt;&gt;"",$G1672*INDEX(Υλικά!$G$3:$G$150,$F1672,1)/INDEX(Υλικά!$E$3:$E$150,$F1672,1),0))</f>
        <v>2.8</v>
      </c>
      <c r="I1672" s="17">
        <f>IF($C1672&lt;&gt;"",$G1672*INDEX(ΣυνδΑθρ!$C$2:$C$100,$F1672,1)/INDEX(ΣυνδΑθρ!$J$2:$J$96,$F1672,1),IF($D1672&lt;&gt;"",$G1672*INDEX(Υλικά!$H$3:$H$150,$F1672,1)/INDEX(Υλικά!$E$3:$E$150,$F1672,1),0))</f>
        <v>22</v>
      </c>
      <c r="J1672" s="18">
        <f>IF($C1672&lt;&gt;"",$G1672*INDEX(ΣυνδΑθρ!$D$2:$D$96,$F1672,1)/INDEX(ΣυνδΑθρ!$J$2:$J$96,$F1672,1),IF($D1672&lt;&gt;"",$G1672*INDEX(Υλικά!$I$3:$I$150,$F1672,1)/INDEX(Υλικά!$E$3:$E$150,$F1672,1),0))</f>
        <v>0.8</v>
      </c>
      <c r="K1672" s="16">
        <f>$H1672*Ref!$B$2</f>
        <v>11.2</v>
      </c>
      <c r="L1672" s="17">
        <f>$I1672*Ref!$B$3</f>
        <v>88</v>
      </c>
      <c r="M1672" s="18">
        <f>$J1672*Ref!$B$4</f>
        <v>7.2</v>
      </c>
      <c r="N1672" s="18">
        <f>IF($C1672&lt;&gt;"",0,IF($D1672&lt;&gt;"",$G1672*INDEX(Υλικά!$J$3:$J$150,$F1672,1)/INDEX(Υλικά!$E$3:$E$150,$F1672,1),0))</f>
        <v>0</v>
      </c>
      <c r="O1672" s="19">
        <f t="shared" ref="O1672:O1700" si="30">SUM(K1672:N1672)</f>
        <v>106.4</v>
      </c>
      <c r="P1672" s="3"/>
    </row>
    <row r="1673" spans="1:16" x14ac:dyDescent="0.35">
      <c r="A1673" s="15">
        <v>44711</v>
      </c>
      <c r="B1673" s="7">
        <v>0.875</v>
      </c>
      <c r="C1673" s="3"/>
      <c r="D1673" s="3" t="s">
        <v>158</v>
      </c>
      <c r="E1673" s="3" t="str">
        <f>IF(C1673&lt;&gt;"",INDEX(ΣυνδΑθρ!$I$2:$I$96,MATCH(C1673,ΣυνδΑθρ!$A$2:$A$100,0),1),IF(D1673&lt;&gt;"",INDEX(Υλικά!$D$3:$D$150,MATCH(D1673,Υλικά!$B$3:$B$150,0),1),""))</f>
        <v>gr</v>
      </c>
      <c r="F1673" s="10">
        <f>IF(C1673&lt;&gt;"",MATCH($C1673,ΣυνδΑθρ!$A$2:$A$100,0),IF(D1673&lt;&gt;"",MATCH($D1673,Υλικά!$B$3:$B$150,0),0))</f>
        <v>65</v>
      </c>
      <c r="G1673" s="3">
        <v>30</v>
      </c>
      <c r="H1673" s="16">
        <f>IF($C1673&lt;&gt;"",$G1673*INDEX(ΣυνδΑθρ!$B$2:$B$96,$F1673,1)/INDEX(ΣυνδΑθρ!$J$2:$J$96,$F1673,1),IF($D1673&lt;&gt;"",$G1673*INDEX(Υλικά!$G$3:$G$150,$F1673,1)/INDEX(Υλικά!$E$3:$E$150,$F1673,1),0))</f>
        <v>9</v>
      </c>
      <c r="I1673" s="17">
        <f>IF($C1673&lt;&gt;"",$G1673*INDEX(ΣυνδΑθρ!$C$2:$C$100,$F1673,1)/INDEX(ΣυνδΑθρ!$J$2:$J$96,$F1673,1),IF($D1673&lt;&gt;"",$G1673*INDEX(Υλικά!$H$3:$H$150,$F1673,1)/INDEX(Υλικά!$E$3:$E$150,$F1673,1),0))</f>
        <v>0</v>
      </c>
      <c r="J1673" s="18">
        <f>IF($C1673&lt;&gt;"",$G1673*INDEX(ΣυνδΑθρ!$D$2:$D$96,$F1673,1)/INDEX(ΣυνδΑθρ!$J$2:$J$96,$F1673,1),IF($D1673&lt;&gt;"",$G1673*INDEX(Υλικά!$I$3:$I$150,$F1673,1)/INDEX(Υλικά!$E$3:$E$150,$F1673,1),0))</f>
        <v>10.199999999999999</v>
      </c>
      <c r="K1673" s="16">
        <f>$H1673*Ref!$B$2</f>
        <v>36</v>
      </c>
      <c r="L1673" s="17">
        <f>$I1673*Ref!$B$3</f>
        <v>0</v>
      </c>
      <c r="M1673" s="18">
        <f>$J1673*Ref!$B$4</f>
        <v>91.8</v>
      </c>
      <c r="N1673" s="18">
        <f>IF($C1673&lt;&gt;"",0,IF($D1673&lt;&gt;"",$G1673*INDEX(Υλικά!$J$3:$J$150,$F1673,1)/INDEX(Υλικά!$E$3:$E$150,$F1673,1),0))</f>
        <v>0</v>
      </c>
      <c r="O1673" s="19">
        <f t="shared" si="30"/>
        <v>127.8</v>
      </c>
      <c r="P1673" s="3"/>
    </row>
    <row r="1674" spans="1:16" x14ac:dyDescent="0.35">
      <c r="A1674" s="15">
        <v>44711</v>
      </c>
      <c r="B1674" s="7">
        <v>0.875</v>
      </c>
      <c r="C1674" s="3"/>
      <c r="D1674" s="3" t="s">
        <v>292</v>
      </c>
      <c r="E1674" s="3" t="str">
        <f>IF(C1674&lt;&gt;"",INDEX(ΣυνδΑθρ!$I$2:$I$96,MATCH(C1674,ΣυνδΑθρ!$A$2:$A$100,0),1),IF(D1674&lt;&gt;"",INDEX(Υλικά!$D$3:$D$150,MATCH(D1674,Υλικά!$B$3:$B$150,0),1),""))</f>
        <v>gr</v>
      </c>
      <c r="F1674" s="10">
        <f>IF(C1674&lt;&gt;"",MATCH($C1674,ΣυνδΑθρ!$A$2:$A$100,0),IF(D1674&lt;&gt;"",MATCH($D1674,Υλικά!$B$3:$B$150,0),0))</f>
        <v>136</v>
      </c>
      <c r="G1674" s="3">
        <v>300</v>
      </c>
      <c r="H1674" s="16">
        <f>IF($C1674&lt;&gt;"",$G1674*INDEX(ΣυνδΑθρ!$B$2:$B$96,$F1674,1)/INDEX(ΣυνδΑθρ!$J$2:$J$96,$F1674,1),IF($D1674&lt;&gt;"",$G1674*INDEX(Υλικά!$G$3:$G$150,$F1674,1)/INDEX(Υλικά!$E$3:$E$150,$F1674,1),0))</f>
        <v>2.1</v>
      </c>
      <c r="I1674" s="17">
        <f>IF($C1674&lt;&gt;"",$G1674*INDEX(ΣυνδΑθρ!$C$2:$C$100,$F1674,1)/INDEX(ΣυνδΑθρ!$J$2:$J$96,$F1674,1),IF($D1674&lt;&gt;"",$G1674*INDEX(Υλικά!$H$3:$H$150,$F1674,1)/INDEX(Υλικά!$E$3:$E$150,$F1674,1),0))</f>
        <v>24</v>
      </c>
      <c r="J1674" s="18">
        <f>IF($C1674&lt;&gt;"",$G1674*INDEX(ΣυνδΑθρ!$D$2:$D$96,$F1674,1)/INDEX(ΣυνδΑθρ!$J$2:$J$96,$F1674,1),IF($D1674&lt;&gt;"",$G1674*INDEX(Υλικά!$I$3:$I$150,$F1674,1)/INDEX(Υλικά!$E$3:$E$150,$F1674,1),0))</f>
        <v>0.9</v>
      </c>
      <c r="K1674" s="16">
        <f>$H1674*Ref!$B$2</f>
        <v>8.4</v>
      </c>
      <c r="L1674" s="17">
        <f>$I1674*Ref!$B$3</f>
        <v>96</v>
      </c>
      <c r="M1674" s="18">
        <f>$J1674*Ref!$B$4</f>
        <v>8.1</v>
      </c>
      <c r="N1674" s="18">
        <f>IF($C1674&lt;&gt;"",0,IF($D1674&lt;&gt;"",$G1674*INDEX(Υλικά!$J$3:$J$150,$F1674,1)/INDEX(Υλικά!$E$3:$E$150,$F1674,1),0))</f>
        <v>0</v>
      </c>
      <c r="O1674" s="19">
        <f t="shared" si="30"/>
        <v>112.5</v>
      </c>
      <c r="P1674" s="3"/>
    </row>
    <row r="1675" spans="1:16" x14ac:dyDescent="0.35">
      <c r="A1675" s="15">
        <v>44711</v>
      </c>
      <c r="B1675" s="7">
        <v>0.875</v>
      </c>
      <c r="C1675" s="3"/>
      <c r="D1675" s="3" t="s">
        <v>293</v>
      </c>
      <c r="E1675" s="3" t="str">
        <f>IF(C1675&lt;&gt;"",INDEX(ΣυνδΑθρ!$I$2:$I$96,MATCH(C1675,ΣυνδΑθρ!$A$2:$A$100,0),1),IF(D1675&lt;&gt;"",INDEX(Υλικά!$D$3:$D$150,MATCH(D1675,Υλικά!$B$3:$B$150,0),1),""))</f>
        <v>gr</v>
      </c>
      <c r="F1675" s="10">
        <f>IF(C1675&lt;&gt;"",MATCH($C1675,ΣυνδΑθρ!$A$2:$A$100,0),IF(D1675&lt;&gt;"",MATCH($D1675,Υλικά!$B$3:$B$150,0),0))</f>
        <v>137</v>
      </c>
      <c r="G1675" s="3">
        <v>200</v>
      </c>
      <c r="H1675" s="16">
        <f>IF($C1675&lt;&gt;"",$G1675*INDEX(ΣυνδΑθρ!$B$2:$B$96,$F1675,1)/INDEX(ΣυνδΑθρ!$J$2:$J$96,$F1675,1),IF($D1675&lt;&gt;"",$G1675*INDEX(Υλικά!$G$3:$G$150,$F1675,1)/INDEX(Υλικά!$E$3:$E$150,$F1675,1),0))</f>
        <v>2</v>
      </c>
      <c r="I1675" s="17">
        <f>IF($C1675&lt;&gt;"",$G1675*INDEX(ΣυνδΑθρ!$C$2:$C$100,$F1675,1)/INDEX(ΣυνδΑθρ!$J$2:$J$96,$F1675,1),IF($D1675&lt;&gt;"",$G1675*INDEX(Υλικά!$H$3:$H$150,$F1675,1)/INDEX(Υλικά!$E$3:$E$150,$F1675,1),0))</f>
        <v>24</v>
      </c>
      <c r="J1675" s="18">
        <f>IF($C1675&lt;&gt;"",$G1675*INDEX(ΣυνδΑθρ!$D$2:$D$96,$F1675,1)/INDEX(ΣυνδΑθρ!$J$2:$J$96,$F1675,1),IF($D1675&lt;&gt;"",$G1675*INDEX(Υλικά!$I$3:$I$150,$F1675,1)/INDEX(Υλικά!$E$3:$E$150,$F1675,1),0))</f>
        <v>0.6</v>
      </c>
      <c r="K1675" s="16">
        <f>$H1675*Ref!$B$2</f>
        <v>8</v>
      </c>
      <c r="L1675" s="17">
        <f>$I1675*Ref!$B$3</f>
        <v>96</v>
      </c>
      <c r="M1675" s="18">
        <f>$J1675*Ref!$B$4</f>
        <v>5.3999999999999995</v>
      </c>
      <c r="N1675" s="18">
        <f>IF($C1675&lt;&gt;"",0,IF($D1675&lt;&gt;"",$G1675*INDEX(Υλικά!$J$3:$J$150,$F1675,1)/INDEX(Υλικά!$E$3:$E$150,$F1675,1),0))</f>
        <v>0</v>
      </c>
      <c r="O1675" s="19">
        <f t="shared" si="30"/>
        <v>109.4</v>
      </c>
      <c r="P1675" s="3"/>
    </row>
    <row r="1676" spans="1:16" x14ac:dyDescent="0.35">
      <c r="A1676" s="15">
        <v>44712</v>
      </c>
      <c r="B1676" s="7">
        <v>0.35416666666666669</v>
      </c>
      <c r="C1676" s="3" t="s">
        <v>290</v>
      </c>
      <c r="D1676" s="3"/>
      <c r="E1676" s="3" t="str">
        <f>IF(C1676&lt;&gt;"",INDEX(ΣυνδΑθρ!$I$2:$I$96,MATCH(C1676,ΣυνδΑθρ!$A$2:$A$100,0),1),IF(D1676&lt;&gt;"",INDEX(Υλικά!$D$3:$D$150,MATCH(D1676,Υλικά!$B$3:$B$150,0),1),""))</f>
        <v>pc</v>
      </c>
      <c r="F1676" s="10">
        <f>IF(C1676&lt;&gt;"",MATCH($C1676,ΣυνδΑθρ!$A$2:$A$100,0),IF(D1676&lt;&gt;"",MATCH($D1676,Υλικά!$B$3:$B$150,0),0))</f>
        <v>57</v>
      </c>
      <c r="G1676" s="3">
        <v>1</v>
      </c>
      <c r="H1676" s="16">
        <f>IF($C1676&lt;&gt;"",$G1676*INDEX(ΣυνδΑθρ!$B$2:$B$96,$F1676,1)/INDEX(ΣυνδΑθρ!$J$2:$J$96,$F1676,1),IF($D1676&lt;&gt;"",$G1676*INDEX(Υλικά!$G$3:$G$150,$F1676,1)/INDEX(Υλικά!$E$3:$E$150,$F1676,1),0))</f>
        <v>30.25</v>
      </c>
      <c r="I1676" s="17">
        <f>IF($C1676&lt;&gt;"",$G1676*INDEX(ΣυνδΑθρ!$C$2:$C$100,$F1676,1)/INDEX(ΣυνδΑθρ!$J$2:$J$96,$F1676,1),IF($D1676&lt;&gt;"",$G1676*INDEX(Υλικά!$H$3:$H$150,$F1676,1)/INDEX(Υλικά!$E$3:$E$150,$F1676,1),0))</f>
        <v>58.95</v>
      </c>
      <c r="J1676" s="18">
        <f>IF($C1676&lt;&gt;"",$G1676*INDEX(ΣυνδΑθρ!$D$2:$D$96,$F1676,1)/INDEX(ΣυνδΑθρ!$J$2:$J$96,$F1676,1),IF($D1676&lt;&gt;"",$G1676*INDEX(Υλικά!$I$3:$I$150,$F1676,1)/INDEX(Υλικά!$E$3:$E$150,$F1676,1),0))</f>
        <v>6.0500000000000007</v>
      </c>
      <c r="K1676" s="16">
        <f>$H1676*Ref!$B$2</f>
        <v>121</v>
      </c>
      <c r="L1676" s="17">
        <f>$I1676*Ref!$B$3</f>
        <v>235.8</v>
      </c>
      <c r="M1676" s="18">
        <f>$J1676*Ref!$B$4</f>
        <v>54.45</v>
      </c>
      <c r="N1676" s="18">
        <f>IF($C1676&lt;&gt;"",0,IF($D1676&lt;&gt;"",$G1676*INDEX(Υλικά!$J$3:$J$150,$F1676,1)/INDEX(Υλικά!$E$3:$E$150,$F1676,1),0))</f>
        <v>0</v>
      </c>
      <c r="O1676" s="19">
        <f t="shared" si="30"/>
        <v>411.25</v>
      </c>
      <c r="P1676" s="3"/>
    </row>
    <row r="1677" spans="1:16" x14ac:dyDescent="0.35">
      <c r="A1677" s="15">
        <v>44712</v>
      </c>
      <c r="B1677" s="7">
        <v>0.5</v>
      </c>
      <c r="C1677" s="3"/>
      <c r="D1677" s="3" t="s">
        <v>291</v>
      </c>
      <c r="E1677" s="3" t="str">
        <f>IF(C1677&lt;&gt;"",INDEX(ΣυνδΑθρ!$I$2:$I$96,MATCH(C1677,ΣυνδΑθρ!$A$2:$A$100,0),1),IF(D1677&lt;&gt;"",INDEX(Υλικά!$D$3:$D$150,MATCH(D1677,Υλικά!$B$3:$B$150,0),1),""))</f>
        <v>gr</v>
      </c>
      <c r="F1677" s="10">
        <f>IF(C1677&lt;&gt;"",MATCH($C1677,ΣυνδΑθρ!$A$2:$A$100,0),IF(D1677&lt;&gt;"",MATCH($D1677,Υλικά!$B$3:$B$150,0),0))</f>
        <v>135</v>
      </c>
      <c r="G1677" s="3">
        <v>140</v>
      </c>
      <c r="H1677" s="16">
        <f>IF($C1677&lt;&gt;"",$G1677*INDEX(ΣυνδΑθρ!$B$2:$B$96,$F1677,1)/INDEX(ΣυνδΑθρ!$J$2:$J$96,$F1677,1),IF($D1677&lt;&gt;"",$G1677*INDEX(Υλικά!$G$3:$G$150,$F1677,1)/INDEX(Υλικά!$E$3:$E$150,$F1677,1),0))</f>
        <v>1.96</v>
      </c>
      <c r="I1677" s="17">
        <f>IF($C1677&lt;&gt;"",$G1677*INDEX(ΣυνδΑθρ!$C$2:$C$100,$F1677,1)/INDEX(ΣυνδΑθρ!$J$2:$J$96,$F1677,1),IF($D1677&lt;&gt;"",$G1677*INDEX(Υλικά!$H$3:$H$150,$F1677,1)/INDEX(Υλικά!$E$3:$E$150,$F1677,1),0))</f>
        <v>15.4</v>
      </c>
      <c r="J1677" s="18">
        <f>IF($C1677&lt;&gt;"",$G1677*INDEX(ΣυνδΑθρ!$D$2:$D$96,$F1677,1)/INDEX(ΣυνδΑθρ!$J$2:$J$96,$F1677,1),IF($D1677&lt;&gt;"",$G1677*INDEX(Υλικά!$I$3:$I$150,$F1677,1)/INDEX(Υλικά!$E$3:$E$150,$F1677,1),0))</f>
        <v>0.56000000000000005</v>
      </c>
      <c r="K1677" s="16">
        <f>$H1677*Ref!$B$2</f>
        <v>7.84</v>
      </c>
      <c r="L1677" s="17">
        <f>$I1677*Ref!$B$3</f>
        <v>61.6</v>
      </c>
      <c r="M1677" s="18">
        <f>$J1677*Ref!$B$4</f>
        <v>5.0400000000000009</v>
      </c>
      <c r="N1677" s="18">
        <f>IF($C1677&lt;&gt;"",0,IF($D1677&lt;&gt;"",$G1677*INDEX(Υλικά!$J$3:$J$150,$F1677,1)/INDEX(Υλικά!$E$3:$E$150,$F1677,1),0))</f>
        <v>0</v>
      </c>
      <c r="O1677" s="19">
        <f t="shared" si="30"/>
        <v>74.48</v>
      </c>
      <c r="P1677" s="3"/>
    </row>
    <row r="1678" spans="1:16" x14ac:dyDescent="0.35">
      <c r="A1678" s="15">
        <v>44712</v>
      </c>
      <c r="B1678" s="7">
        <v>0.60416666666666663</v>
      </c>
      <c r="C1678" s="3"/>
      <c r="D1678" s="3" t="s">
        <v>42</v>
      </c>
      <c r="E1678" s="3" t="str">
        <f>IF(C1678&lt;&gt;"",INDEX(ΣυνδΑθρ!$I$2:$I$96,MATCH(C1678,ΣυνδΑθρ!$A$2:$A$100,0),1),IF(D1678&lt;&gt;"",INDEX(Υλικά!$D$3:$D$150,MATCH(D1678,Υλικά!$B$3:$B$150,0),1),""))</f>
        <v>gr</v>
      </c>
      <c r="F1678" s="10">
        <f>IF(C1678&lt;&gt;"",MATCH($C1678,ΣυνδΑθρ!$A$2:$A$100,0),IF(D1678&lt;&gt;"",MATCH($D1678,Υλικά!$B$3:$B$150,0),0))</f>
        <v>16</v>
      </c>
      <c r="G1678" s="3">
        <v>200</v>
      </c>
      <c r="H1678" s="16">
        <f>IF($C1678&lt;&gt;"",$G1678*INDEX(ΣυνδΑθρ!$B$2:$B$96,$F1678,1)/INDEX(ΣυνδΑθρ!$J$2:$J$96,$F1678,1),IF($D1678&lt;&gt;"",$G1678*INDEX(Υλικά!$G$3:$G$150,$F1678,1)/INDEX(Υλικά!$E$3:$E$150,$F1678,1),0))</f>
        <v>1.8</v>
      </c>
      <c r="I1678" s="17">
        <f>IF($C1678&lt;&gt;"",$G1678*INDEX(ΣυνδΑθρ!$C$2:$C$100,$F1678,1)/INDEX(ΣυνδΑθρ!$J$2:$J$96,$F1678,1),IF($D1678&lt;&gt;"",$G1678*INDEX(Υλικά!$H$3:$H$150,$F1678,1)/INDEX(Υλικά!$E$3:$E$150,$F1678,1),0))</f>
        <v>7.8</v>
      </c>
      <c r="J1678" s="18">
        <f>IF($C1678&lt;&gt;"",$G1678*INDEX(ΣυνδΑθρ!$D$2:$D$96,$F1678,1)/INDEX(ΣυνδΑθρ!$J$2:$J$96,$F1678,1),IF($D1678&lt;&gt;"",$G1678*INDEX(Υλικά!$I$3:$I$150,$F1678,1)/INDEX(Υλικά!$E$3:$E$150,$F1678,1),0))</f>
        <v>0.4</v>
      </c>
      <c r="K1678" s="16">
        <f>$H1678*Ref!$B$2</f>
        <v>7.2</v>
      </c>
      <c r="L1678" s="17">
        <f>$I1678*Ref!$B$3</f>
        <v>31.2</v>
      </c>
      <c r="M1678" s="18">
        <f>$J1678*Ref!$B$4</f>
        <v>3.6</v>
      </c>
      <c r="N1678" s="18">
        <f>IF($C1678&lt;&gt;"",0,IF($D1678&lt;&gt;"",$G1678*INDEX(Υλικά!$J$3:$J$150,$F1678,1)/INDEX(Υλικά!$E$3:$E$150,$F1678,1),0))</f>
        <v>0</v>
      </c>
      <c r="O1678" s="19">
        <f t="shared" si="30"/>
        <v>42</v>
      </c>
      <c r="P1678" s="3"/>
    </row>
    <row r="1679" spans="1:16" x14ac:dyDescent="0.35">
      <c r="A1679" s="15">
        <v>44712</v>
      </c>
      <c r="B1679" s="7">
        <v>0.60416666666666663</v>
      </c>
      <c r="C1679" s="3"/>
      <c r="D1679" s="3" t="s">
        <v>43</v>
      </c>
      <c r="E1679" s="3" t="str">
        <f>IF(C1679&lt;&gt;"",INDEX(ΣυνδΑθρ!$I$2:$I$96,MATCH(C1679,ΣυνδΑθρ!$A$2:$A$100,0),1),IF(D1679&lt;&gt;"",INDEX(Υλικά!$D$3:$D$150,MATCH(D1679,Υλικά!$B$3:$B$150,0),1),""))</f>
        <v>gr</v>
      </c>
      <c r="F1679" s="10">
        <f>IF(C1679&lt;&gt;"",MATCH($C1679,ΣυνδΑθρ!$A$2:$A$100,0),IF(D1679&lt;&gt;"",MATCH($D1679,Υλικά!$B$3:$B$150,0),0))</f>
        <v>17</v>
      </c>
      <c r="G1679" s="3">
        <v>80</v>
      </c>
      <c r="H1679" s="16">
        <f>IF($C1679&lt;&gt;"",$G1679*INDEX(ΣυνδΑθρ!$B$2:$B$96,$F1679,1)/INDEX(ΣυνδΑθρ!$J$2:$J$96,$F1679,1),IF($D1679&lt;&gt;"",$G1679*INDEX(Υλικά!$G$3:$G$150,$F1679,1)/INDEX(Υλικά!$E$3:$E$150,$F1679,1),0))</f>
        <v>0.56000000000000005</v>
      </c>
      <c r="I1679" s="17">
        <f>IF($C1679&lt;&gt;"",$G1679*INDEX(ΣυνδΑθρ!$C$2:$C$100,$F1679,1)/INDEX(ΣυνδΑθρ!$J$2:$J$96,$F1679,1),IF($D1679&lt;&gt;"",$G1679*INDEX(Υλικά!$H$3:$H$150,$F1679,1)/INDEX(Υλικά!$E$3:$E$150,$F1679,1),0))</f>
        <v>2.88</v>
      </c>
      <c r="J1679" s="18">
        <f>IF($C1679&lt;&gt;"",$G1679*INDEX(ΣυνδΑθρ!$D$2:$D$96,$F1679,1)/INDEX(ΣυνδΑθρ!$J$2:$J$96,$F1679,1),IF($D1679&lt;&gt;"",$G1679*INDEX(Υλικά!$I$3:$I$150,$F1679,1)/INDEX(Υλικά!$E$3:$E$150,$F1679,1),0))</f>
        <v>0.08</v>
      </c>
      <c r="K1679" s="16">
        <f>$H1679*Ref!$B$2</f>
        <v>2.2400000000000002</v>
      </c>
      <c r="L1679" s="17">
        <f>$I1679*Ref!$B$3</f>
        <v>11.52</v>
      </c>
      <c r="M1679" s="18">
        <f>$J1679*Ref!$B$4</f>
        <v>0.72</v>
      </c>
      <c r="N1679" s="18">
        <f>IF($C1679&lt;&gt;"",0,IF($D1679&lt;&gt;"",$G1679*INDEX(Υλικά!$J$3:$J$150,$F1679,1)/INDEX(Υλικά!$E$3:$E$150,$F1679,1),0))</f>
        <v>0</v>
      </c>
      <c r="O1679" s="19">
        <f t="shared" si="30"/>
        <v>14.48</v>
      </c>
      <c r="P1679" s="3"/>
    </row>
    <row r="1680" spans="1:16" x14ac:dyDescent="0.35">
      <c r="A1680" s="15">
        <v>44712</v>
      </c>
      <c r="B1680" s="7">
        <v>0.60416666666666696</v>
      </c>
      <c r="C1680" s="3"/>
      <c r="D1680" s="3" t="s">
        <v>8</v>
      </c>
      <c r="E1680" s="3" t="str">
        <f>IF(C1680&lt;&gt;"",INDEX(ΣυνδΑθρ!$I$2:$I$96,MATCH(C1680,ΣυνδΑθρ!$A$2:$A$100,0),1),IF(D1680&lt;&gt;"",INDEX(Υλικά!$D$3:$D$150,MATCH(D1680,Υλικά!$B$3:$B$150,0),1),""))</f>
        <v>gr</v>
      </c>
      <c r="F1680" s="10">
        <f>IF(C1680&lt;&gt;"",MATCH($C1680,ΣυνδΑθρ!$A$2:$A$100,0),IF(D1680&lt;&gt;"",MATCH($D1680,Υλικά!$B$3:$B$150,0),0))</f>
        <v>3</v>
      </c>
      <c r="G1680" s="3">
        <v>10</v>
      </c>
      <c r="H1680" s="16">
        <f>IF($C1680&lt;&gt;"",$G1680*INDEX(ΣυνδΑθρ!$B$2:$B$96,$F1680,1)/INDEX(ΣυνδΑθρ!$J$2:$J$96,$F1680,1),IF($D1680&lt;&gt;"",$G1680*INDEX(Υλικά!$G$3:$G$150,$F1680,1)/INDEX(Υλικά!$E$3:$E$150,$F1680,1),0))</f>
        <v>0</v>
      </c>
      <c r="I1680" s="17">
        <f>IF($C1680&lt;&gt;"",$G1680*INDEX(ΣυνδΑθρ!$C$2:$C$100,$F1680,1)/INDEX(ΣυνδΑθρ!$J$2:$J$96,$F1680,1),IF($D1680&lt;&gt;"",$G1680*INDEX(Υλικά!$H$3:$H$150,$F1680,1)/INDEX(Υλικά!$E$3:$E$150,$F1680,1),0))</f>
        <v>0</v>
      </c>
      <c r="J1680" s="18">
        <f>IF($C1680&lt;&gt;"",$G1680*INDEX(ΣυνδΑθρ!$D$2:$D$96,$F1680,1)/INDEX(ΣυνδΑθρ!$J$2:$J$96,$F1680,1),IF($D1680&lt;&gt;"",$G1680*INDEX(Υλικά!$I$3:$I$150,$F1680,1)/INDEX(Υλικά!$E$3:$E$150,$F1680,1),0))</f>
        <v>9.33</v>
      </c>
      <c r="K1680" s="16">
        <f>$H1680*Ref!$B$2</f>
        <v>0</v>
      </c>
      <c r="L1680" s="17">
        <f>$I1680*Ref!$B$3</f>
        <v>0</v>
      </c>
      <c r="M1680" s="18">
        <f>$J1680*Ref!$B$4</f>
        <v>83.97</v>
      </c>
      <c r="N1680" s="18">
        <f>IF($C1680&lt;&gt;"",0,IF($D1680&lt;&gt;"",$G1680*INDEX(Υλικά!$J$3:$J$150,$F1680,1)/INDEX(Υλικά!$E$3:$E$150,$F1680,1),0))</f>
        <v>0</v>
      </c>
      <c r="O1680" s="19">
        <f t="shared" si="30"/>
        <v>83.97</v>
      </c>
      <c r="P1680" s="3"/>
    </row>
    <row r="1681" spans="1:16" x14ac:dyDescent="0.35">
      <c r="A1681" s="15">
        <v>44712</v>
      </c>
      <c r="B1681" s="7">
        <v>0.60416666666666696</v>
      </c>
      <c r="C1681" s="3"/>
      <c r="D1681" s="3" t="s">
        <v>80</v>
      </c>
      <c r="E1681" s="3" t="str">
        <f>IF(C1681&lt;&gt;"",INDEX(ΣυνδΑθρ!$I$2:$I$96,MATCH(C1681,ΣυνδΑθρ!$A$2:$A$100,0),1),IF(D1681&lt;&gt;"",INDEX(Υλικά!$D$3:$D$150,MATCH(D1681,Υλικά!$B$3:$B$150,0),1),""))</f>
        <v>gr</v>
      </c>
      <c r="F1681" s="10">
        <f>IF(C1681&lt;&gt;"",MATCH($C1681,ΣυνδΑθρ!$A$2:$A$100,0),IF(D1681&lt;&gt;"",MATCH($D1681,Υλικά!$B$3:$B$150,0),0))</f>
        <v>32</v>
      </c>
      <c r="G1681" s="3">
        <v>150</v>
      </c>
      <c r="H1681" s="16">
        <f>IF($C1681&lt;&gt;"",$G1681*INDEX(ΣυνδΑθρ!$B$2:$B$96,$F1681,1)/INDEX(ΣυνδΑθρ!$J$2:$J$96,$F1681,1),IF($D1681&lt;&gt;"",$G1681*INDEX(Υλικά!$G$3:$G$150,$F1681,1)/INDEX(Υλικά!$E$3:$E$150,$F1681,1),0))</f>
        <v>46.5</v>
      </c>
      <c r="I1681" s="17">
        <f>IF($C1681&lt;&gt;"",$G1681*INDEX(ΣυνδΑθρ!$C$2:$C$100,$F1681,1)/INDEX(ΣυνδΑθρ!$J$2:$J$96,$F1681,1),IF($D1681&lt;&gt;"",$G1681*INDEX(Υλικά!$H$3:$H$150,$F1681,1)/INDEX(Υλικά!$E$3:$E$150,$F1681,1),0))</f>
        <v>0</v>
      </c>
      <c r="J1681" s="18">
        <f>IF($C1681&lt;&gt;"",$G1681*INDEX(ΣυνδΑθρ!$D$2:$D$96,$F1681,1)/INDEX(ΣυνδΑθρ!$J$2:$J$96,$F1681,1),IF($D1681&lt;&gt;"",$G1681*INDEX(Υλικά!$I$3:$I$150,$F1681,1)/INDEX(Υλικά!$E$3:$E$150,$F1681,1),0))</f>
        <v>5.4</v>
      </c>
      <c r="K1681" s="16">
        <f>$H1681*Ref!$B$2</f>
        <v>186</v>
      </c>
      <c r="L1681" s="17">
        <f>$I1681*Ref!$B$3</f>
        <v>0</v>
      </c>
      <c r="M1681" s="18">
        <f>$J1681*Ref!$B$4</f>
        <v>48.6</v>
      </c>
      <c r="N1681" s="18">
        <f>IF($C1681&lt;&gt;"",0,IF($D1681&lt;&gt;"",$G1681*INDEX(Υλικά!$J$3:$J$150,$F1681,1)/INDEX(Υλικά!$E$3:$E$150,$F1681,1),0))</f>
        <v>0</v>
      </c>
      <c r="O1681" s="19">
        <f t="shared" si="30"/>
        <v>234.6</v>
      </c>
      <c r="P1681" s="3"/>
    </row>
    <row r="1682" spans="1:16" x14ac:dyDescent="0.35">
      <c r="A1682" s="15">
        <v>44712</v>
      </c>
      <c r="B1682" s="7">
        <v>0.60416666666666696</v>
      </c>
      <c r="C1682" s="3"/>
      <c r="D1682" s="3" t="s">
        <v>128</v>
      </c>
      <c r="E1682" s="3" t="str">
        <f>IF(C1682&lt;&gt;"",INDEX(ΣυνδΑθρ!$I$2:$I$96,MATCH(C1682,ΣυνδΑθρ!$A$2:$A$100,0),1),IF(D1682&lt;&gt;"",INDEX(Υλικά!$D$3:$D$150,MATCH(D1682,Υλικά!$B$3:$B$150,0),1),""))</f>
        <v>gr</v>
      </c>
      <c r="F1682" s="10">
        <f>IF(C1682&lt;&gt;"",MATCH($C1682,ΣυνδΑθρ!$A$2:$A$100,0),IF(D1682&lt;&gt;"",MATCH($D1682,Υλικά!$B$3:$B$150,0),0))</f>
        <v>50</v>
      </c>
      <c r="G1682" s="3">
        <v>150</v>
      </c>
      <c r="H1682" s="16">
        <f>IF($C1682&lt;&gt;"",$G1682*INDEX(ΣυνδΑθρ!$B$2:$B$96,$F1682,1)/INDEX(ΣυνδΑθρ!$J$2:$J$96,$F1682,1),IF($D1682&lt;&gt;"",$G1682*INDEX(Υλικά!$G$3:$G$150,$F1682,1)/INDEX(Υλικά!$E$3:$E$150,$F1682,1),0))</f>
        <v>3</v>
      </c>
      <c r="I1682" s="17">
        <f>IF($C1682&lt;&gt;"",$G1682*INDEX(ΣυνδΑθρ!$C$2:$C$100,$F1682,1)/INDEX(ΣυνδΑθρ!$J$2:$J$96,$F1682,1),IF($D1682&lt;&gt;"",$G1682*INDEX(Υλικά!$H$3:$H$150,$F1682,1)/INDEX(Υλικά!$E$3:$E$150,$F1682,1),0))</f>
        <v>25.5</v>
      </c>
      <c r="J1682" s="18">
        <f>IF($C1682&lt;&gt;"",$G1682*INDEX(ΣυνδΑθρ!$D$2:$D$96,$F1682,1)/INDEX(ΣυνδΑθρ!$J$2:$J$96,$F1682,1),IF($D1682&lt;&gt;"",$G1682*INDEX(Υλικά!$I$3:$I$150,$F1682,1)/INDEX(Υλικά!$E$3:$E$150,$F1682,1),0))</f>
        <v>0</v>
      </c>
      <c r="K1682" s="16">
        <f>$H1682*Ref!$B$2</f>
        <v>12</v>
      </c>
      <c r="L1682" s="17">
        <f>$I1682*Ref!$B$3</f>
        <v>102</v>
      </c>
      <c r="M1682" s="18">
        <f>$J1682*Ref!$B$4</f>
        <v>0</v>
      </c>
      <c r="N1682" s="18">
        <f>IF($C1682&lt;&gt;"",0,IF($D1682&lt;&gt;"",$G1682*INDEX(Υλικά!$J$3:$J$150,$F1682,1)/INDEX(Υλικά!$E$3:$E$150,$F1682,1),0))</f>
        <v>0</v>
      </c>
      <c r="O1682" s="19">
        <f t="shared" si="30"/>
        <v>114</v>
      </c>
      <c r="P1682" s="3"/>
    </row>
    <row r="1683" spans="1:16" x14ac:dyDescent="0.35">
      <c r="A1683" s="15">
        <v>44712</v>
      </c>
      <c r="B1683" s="7">
        <v>0.75</v>
      </c>
      <c r="C1683" s="3" t="s">
        <v>166</v>
      </c>
      <c r="D1683" s="3"/>
      <c r="E1683" s="3" t="str">
        <f>IF(C1683&lt;&gt;"",INDEX(ΣυνδΑθρ!$I$2:$I$96,MATCH(C1683,ΣυνδΑθρ!$A$2:$A$100,0),1),IF(D1683&lt;&gt;"",INDEX(Υλικά!$D$3:$D$150,MATCH(D1683,Υλικά!$B$3:$B$150,0),1),""))</f>
        <v>gr</v>
      </c>
      <c r="F1683" s="10">
        <f>IF(C1683&lt;&gt;"",MATCH($C1683,ΣυνδΑθρ!$A$2:$A$100,0),IF(D1683&lt;&gt;"",MATCH($D1683,Υλικά!$B$3:$B$150,0),0))</f>
        <v>19</v>
      </c>
      <c r="G1683" s="3">
        <v>35</v>
      </c>
      <c r="H1683" s="16">
        <f>IF($C1683&lt;&gt;"",$G1683*INDEX(ΣυνδΑθρ!$B$2:$B$96,$F1683,1)/INDEX(ΣυνδΑθρ!$J$2:$J$96,$F1683,1),IF($D1683&lt;&gt;"",$G1683*INDEX(Υλικά!$G$3:$G$150,$F1683,1)/INDEX(Υλικά!$E$3:$E$150,$F1683,1),0))</f>
        <v>2.5575000000000001</v>
      </c>
      <c r="I1683" s="17">
        <f>IF($C1683&lt;&gt;"",$G1683*INDEX(ΣυνδΑθρ!$C$2:$C$100,$F1683,1)/INDEX(ΣυνδΑθρ!$J$2:$J$96,$F1683,1),IF($D1683&lt;&gt;"",$G1683*INDEX(Υλικά!$H$3:$H$150,$F1683,1)/INDEX(Υλικά!$E$3:$E$150,$F1683,1),0))</f>
        <v>16.274999999999999</v>
      </c>
      <c r="J1683" s="18">
        <f>IF($C1683&lt;&gt;"",$G1683*INDEX(ΣυνδΑθρ!$D$2:$D$96,$F1683,1)/INDEX(ΣυνδΑθρ!$J$2:$J$96,$F1683,1),IF($D1683&lt;&gt;"",$G1683*INDEX(Υλικά!$I$3:$I$150,$F1683,1)/INDEX(Υλικά!$E$3:$E$150,$F1683,1),0))</f>
        <v>0.29250000000000004</v>
      </c>
      <c r="K1683" s="16">
        <f>$H1683*Ref!$B$2</f>
        <v>10.23</v>
      </c>
      <c r="L1683" s="17">
        <f>$I1683*Ref!$B$3</f>
        <v>65.099999999999994</v>
      </c>
      <c r="M1683" s="18">
        <f>$J1683*Ref!$B$4</f>
        <v>2.6325000000000003</v>
      </c>
      <c r="N1683" s="18">
        <f>IF($C1683&lt;&gt;"",0,IF($D1683&lt;&gt;"",$G1683*INDEX(Υλικά!$J$3:$J$150,$F1683,1)/INDEX(Υλικά!$E$3:$E$150,$F1683,1),0))</f>
        <v>0</v>
      </c>
      <c r="O1683" s="19">
        <f t="shared" si="30"/>
        <v>77.962500000000006</v>
      </c>
      <c r="P1683" s="3"/>
    </row>
    <row r="1684" spans="1:16" x14ac:dyDescent="0.35">
      <c r="A1684" s="15">
        <v>44712</v>
      </c>
      <c r="B1684" s="7">
        <v>0.83333333333333337</v>
      </c>
      <c r="C1684" s="3"/>
      <c r="D1684" s="3" t="s">
        <v>233</v>
      </c>
      <c r="E1684" s="3" t="str">
        <f>IF(C1684&lt;&gt;"",INDEX(ΣυνδΑθρ!$I$2:$I$96,MATCH(C1684,ΣυνδΑθρ!$A$2:$A$100,0),1),IF(D1684&lt;&gt;"",INDEX(Υλικά!$D$3:$D$150,MATCH(D1684,Υλικά!$B$3:$B$150,0),1),""))</f>
        <v>gr</v>
      </c>
      <c r="F1684" s="10">
        <f>IF(C1684&lt;&gt;"",MATCH($C1684,ΣυνδΑθρ!$A$2:$A$100,0),IF(D1684&lt;&gt;"",MATCH($D1684,Υλικά!$B$3:$B$150,0),0))</f>
        <v>107</v>
      </c>
      <c r="G1684" s="3">
        <v>6</v>
      </c>
      <c r="H1684" s="16">
        <f>IF($C1684&lt;&gt;"",$G1684*INDEX(ΣυνδΑθρ!$B$2:$B$96,$F1684,1)/INDEX(ΣυνδΑθρ!$J$2:$J$96,$F1684,1),IF($D1684&lt;&gt;"",$G1684*INDEX(Υλικά!$G$3:$G$150,$F1684,1)/INDEX(Υλικά!$E$3:$E$150,$F1684,1),0))</f>
        <v>1.3260000000000003</v>
      </c>
      <c r="I1684" s="17">
        <f>IF($C1684&lt;&gt;"",$G1684*INDEX(ΣυνδΑθρ!$C$2:$C$100,$F1684,1)/INDEX(ΣυνδΑθρ!$J$2:$J$96,$F1684,1),IF($D1684&lt;&gt;"",$G1684*INDEX(Υλικά!$H$3:$H$150,$F1684,1)/INDEX(Υλικά!$E$3:$E$150,$F1684,1),0))</f>
        <v>1.2</v>
      </c>
      <c r="J1684" s="18">
        <f>IF($C1684&lt;&gt;"",$G1684*INDEX(ΣυνδΑθρ!$D$2:$D$96,$F1684,1)/INDEX(ΣυνδΑθρ!$J$2:$J$96,$F1684,1),IF($D1684&lt;&gt;"",$G1684*INDEX(Υλικά!$I$3:$I$150,$F1684,1)/INDEX(Υλικά!$E$3:$E$150,$F1684,1),0))</f>
        <v>3.1679999999999997</v>
      </c>
      <c r="K1684" s="16">
        <f>$H1684*Ref!$B$2</f>
        <v>5.3040000000000012</v>
      </c>
      <c r="L1684" s="17">
        <f>$I1684*Ref!$B$3</f>
        <v>4.8</v>
      </c>
      <c r="M1684" s="18">
        <f>$J1684*Ref!$B$4</f>
        <v>28.511999999999997</v>
      </c>
      <c r="N1684" s="18">
        <f>IF($C1684&lt;&gt;"",0,IF($D1684&lt;&gt;"",$G1684*INDEX(Υλικά!$J$3:$J$150,$F1684,1)/INDEX(Υλικά!$E$3:$E$150,$F1684,1),0))</f>
        <v>0</v>
      </c>
      <c r="O1684" s="19">
        <f t="shared" si="30"/>
        <v>38.616</v>
      </c>
      <c r="P1684" s="3"/>
    </row>
    <row r="1685" spans="1:16" x14ac:dyDescent="0.35">
      <c r="A1685" s="15">
        <v>44712</v>
      </c>
      <c r="B1685" s="7">
        <v>0.91666666666666663</v>
      </c>
      <c r="C1685" s="3" t="s">
        <v>166</v>
      </c>
      <c r="D1685" s="3"/>
      <c r="E1685" s="3" t="str">
        <f>IF(C1685&lt;&gt;"",INDEX(ΣυνδΑθρ!$I$2:$I$96,MATCH(C1685,ΣυνδΑθρ!$A$2:$A$100,0),1),IF(D1685&lt;&gt;"",INDEX(Υλικά!$D$3:$D$150,MATCH(D1685,Υλικά!$B$3:$B$150,0),1),""))</f>
        <v>gr</v>
      </c>
      <c r="F1685" s="10">
        <f>IF(C1685&lt;&gt;"",MATCH($C1685,ΣυνδΑθρ!$A$2:$A$100,0),IF(D1685&lt;&gt;"",MATCH($D1685,Υλικά!$B$3:$B$150,0),0))</f>
        <v>19</v>
      </c>
      <c r="G1685" s="3">
        <v>50</v>
      </c>
      <c r="H1685" s="16">
        <f>IF($C1685&lt;&gt;"",$G1685*INDEX(ΣυνδΑθρ!$B$2:$B$96,$F1685,1)/INDEX(ΣυνδΑθρ!$J$2:$J$96,$F1685,1),IF($D1685&lt;&gt;"",$G1685*INDEX(Υλικά!$G$3:$G$150,$F1685,1)/INDEX(Υλικά!$E$3:$E$150,$F1685,1),0))</f>
        <v>3.6535714285714285</v>
      </c>
      <c r="I1685" s="17">
        <f>IF($C1685&lt;&gt;"",$G1685*INDEX(ΣυνδΑθρ!$C$2:$C$100,$F1685,1)/INDEX(ΣυνδΑθρ!$J$2:$J$96,$F1685,1),IF($D1685&lt;&gt;"",$G1685*INDEX(Υλικά!$H$3:$H$150,$F1685,1)/INDEX(Υλικά!$E$3:$E$150,$F1685,1),0))</f>
        <v>23.249999999999996</v>
      </c>
      <c r="J1685" s="18">
        <f>IF($C1685&lt;&gt;"",$G1685*INDEX(ΣυνδΑθρ!$D$2:$D$96,$F1685,1)/INDEX(ΣυνδΑθρ!$J$2:$J$96,$F1685,1),IF($D1685&lt;&gt;"",$G1685*INDEX(Υλικά!$I$3:$I$150,$F1685,1)/INDEX(Υλικά!$E$3:$E$150,$F1685,1),0))</f>
        <v>0.41785714285714293</v>
      </c>
      <c r="K1685" s="16">
        <f>$H1685*Ref!$B$2</f>
        <v>14.614285714285714</v>
      </c>
      <c r="L1685" s="17">
        <f>$I1685*Ref!$B$3</f>
        <v>92.999999999999986</v>
      </c>
      <c r="M1685" s="18">
        <f>$J1685*Ref!$B$4</f>
        <v>3.7607142857142861</v>
      </c>
      <c r="N1685" s="18">
        <f>IF($C1685&lt;&gt;"",0,IF($D1685&lt;&gt;"",$G1685*INDEX(Υλικά!$J$3:$J$150,$F1685,1)/INDEX(Υλικά!$E$3:$E$150,$F1685,1),0))</f>
        <v>0</v>
      </c>
      <c r="O1685" s="19">
        <f t="shared" si="30"/>
        <v>111.37499999999999</v>
      </c>
      <c r="P1685" s="3"/>
    </row>
    <row r="1686" spans="1:16" x14ac:dyDescent="0.35">
      <c r="A1686" s="15">
        <v>44712</v>
      </c>
      <c r="B1686" s="7">
        <v>0.91666666666666663</v>
      </c>
      <c r="C1686" s="3"/>
      <c r="D1686" s="3" t="s">
        <v>63</v>
      </c>
      <c r="E1686" s="3" t="str">
        <f>IF(C1686&lt;&gt;"",INDEX(ΣυνδΑθρ!$I$2:$I$96,MATCH(C1686,ΣυνδΑθρ!$A$2:$A$100,0),1),IF(D1686&lt;&gt;"",INDEX(Υλικά!$D$3:$D$150,MATCH(D1686,Υλικά!$B$3:$B$150,0),1),""))</f>
        <v>pc</v>
      </c>
      <c r="F1686" s="10">
        <f>IF(C1686&lt;&gt;"",MATCH($C1686,ΣυνδΑθρ!$A$2:$A$100,0),IF(D1686&lt;&gt;"",MATCH($D1686,Υλικά!$B$3:$B$150,0),0))</f>
        <v>23</v>
      </c>
      <c r="G1686" s="3">
        <v>1</v>
      </c>
      <c r="H1686" s="16">
        <f>IF($C1686&lt;&gt;"",$G1686*INDEX(ΣυνδΑθρ!$B$2:$B$96,$F1686,1)/INDEX(ΣυνδΑθρ!$J$2:$J$96,$F1686,1),IF($D1686&lt;&gt;"",$G1686*INDEX(Υλικά!$G$3:$G$150,$F1686,1)/INDEX(Υλικά!$E$3:$E$150,$F1686,1),0))</f>
        <v>47</v>
      </c>
      <c r="I1686" s="17">
        <f>IF($C1686&lt;&gt;"",$G1686*INDEX(ΣυνδΑθρ!$C$2:$C$100,$F1686,1)/INDEX(ΣυνδΑθρ!$J$2:$J$96,$F1686,1),IF($D1686&lt;&gt;"",$G1686*INDEX(Υλικά!$H$3:$H$150,$F1686,1)/INDEX(Υλικά!$E$3:$E$150,$F1686,1),0))</f>
        <v>0</v>
      </c>
      <c r="J1686" s="18">
        <f>IF($C1686&lt;&gt;"",$G1686*INDEX(ΣυνδΑθρ!$D$2:$D$96,$F1686,1)/INDEX(ΣυνδΑθρ!$J$2:$J$96,$F1686,1),IF($D1686&lt;&gt;"",$G1686*INDEX(Υλικά!$I$3:$I$150,$F1686,1)/INDEX(Υλικά!$E$3:$E$150,$F1686,1),0))</f>
        <v>1.2</v>
      </c>
      <c r="K1686" s="16">
        <f>$H1686*Ref!$B$2</f>
        <v>188</v>
      </c>
      <c r="L1686" s="17">
        <f>$I1686*Ref!$B$3</f>
        <v>0</v>
      </c>
      <c r="M1686" s="18">
        <f>$J1686*Ref!$B$4</f>
        <v>10.799999999999999</v>
      </c>
      <c r="N1686" s="18">
        <f>IF($C1686&lt;&gt;"",0,IF($D1686&lt;&gt;"",$G1686*INDEX(Υλικά!$J$3:$J$150,$F1686,1)/INDEX(Υλικά!$E$3:$E$150,$F1686,1),0))</f>
        <v>0</v>
      </c>
      <c r="O1686" s="19">
        <f t="shared" si="30"/>
        <v>198.8</v>
      </c>
      <c r="P1686" s="3"/>
    </row>
    <row r="1687" spans="1:16" x14ac:dyDescent="0.35">
      <c r="A1687" s="15">
        <v>44712</v>
      </c>
      <c r="B1687" s="7">
        <v>0.91666666666666663</v>
      </c>
      <c r="C1687" s="3"/>
      <c r="D1687" s="3" t="s">
        <v>42</v>
      </c>
      <c r="E1687" s="3" t="str">
        <f>IF(C1687&lt;&gt;"",INDEX(ΣυνδΑθρ!$I$2:$I$96,MATCH(C1687,ΣυνδΑθρ!$A$2:$A$100,0),1),IF(D1687&lt;&gt;"",INDEX(Υλικά!$D$3:$D$150,MATCH(D1687,Υλικά!$B$3:$B$150,0),1),""))</f>
        <v>gr</v>
      </c>
      <c r="F1687" s="10">
        <f>IF(C1687&lt;&gt;"",MATCH($C1687,ΣυνδΑθρ!$A$2:$A$100,0),IF(D1687&lt;&gt;"",MATCH($D1687,Υλικά!$B$3:$B$150,0),0))</f>
        <v>16</v>
      </c>
      <c r="G1687" s="3">
        <v>120</v>
      </c>
      <c r="H1687" s="16">
        <f>IF($C1687&lt;&gt;"",$G1687*INDEX(ΣυνδΑθρ!$B$2:$B$96,$F1687,1)/INDEX(ΣυνδΑθρ!$J$2:$J$96,$F1687,1),IF($D1687&lt;&gt;"",$G1687*INDEX(Υλικά!$G$3:$G$150,$F1687,1)/INDEX(Υλικά!$E$3:$E$150,$F1687,1),0))</f>
        <v>1.08</v>
      </c>
      <c r="I1687" s="17">
        <f>IF($C1687&lt;&gt;"",$G1687*INDEX(ΣυνδΑθρ!$C$2:$C$100,$F1687,1)/INDEX(ΣυνδΑθρ!$J$2:$J$96,$F1687,1),IF($D1687&lt;&gt;"",$G1687*INDEX(Υλικά!$H$3:$H$150,$F1687,1)/INDEX(Υλικά!$E$3:$E$150,$F1687,1),0))</f>
        <v>4.68</v>
      </c>
      <c r="J1687" s="18">
        <f>IF($C1687&lt;&gt;"",$G1687*INDEX(ΣυνδΑθρ!$D$2:$D$96,$F1687,1)/INDEX(ΣυνδΑθρ!$J$2:$J$96,$F1687,1),IF($D1687&lt;&gt;"",$G1687*INDEX(Υλικά!$I$3:$I$150,$F1687,1)/INDEX(Υλικά!$E$3:$E$150,$F1687,1),0))</f>
        <v>0.24</v>
      </c>
      <c r="K1687" s="16">
        <f>$H1687*Ref!$B$2</f>
        <v>4.32</v>
      </c>
      <c r="L1687" s="17">
        <f>$I1687*Ref!$B$3</f>
        <v>18.72</v>
      </c>
      <c r="M1687" s="18">
        <f>$J1687*Ref!$B$4</f>
        <v>2.16</v>
      </c>
      <c r="N1687" s="18">
        <f>IF($C1687&lt;&gt;"",0,IF($D1687&lt;&gt;"",$G1687*INDEX(Υλικά!$J$3:$J$150,$F1687,1)/INDEX(Υλικά!$E$3:$E$150,$F1687,1),0))</f>
        <v>0</v>
      </c>
      <c r="O1687" s="19">
        <f t="shared" si="30"/>
        <v>25.2</v>
      </c>
      <c r="P1687" s="3"/>
    </row>
    <row r="1688" spans="1:16" x14ac:dyDescent="0.35">
      <c r="A1688" s="15">
        <v>44712</v>
      </c>
      <c r="B1688" s="7">
        <v>0.91666666666666663</v>
      </c>
      <c r="C1688" s="3"/>
      <c r="D1688" s="3" t="s">
        <v>8</v>
      </c>
      <c r="E1688" s="3" t="str">
        <f>IF(C1688&lt;&gt;"",INDEX(ΣυνδΑθρ!$I$2:$I$96,MATCH(C1688,ΣυνδΑθρ!$A$2:$A$100,0),1),IF(D1688&lt;&gt;"",INDEX(Υλικά!$D$3:$D$150,MATCH(D1688,Υλικά!$B$3:$B$150,0),1),""))</f>
        <v>gr</v>
      </c>
      <c r="F1688" s="10">
        <f>IF(C1688&lt;&gt;"",MATCH($C1688,ΣυνδΑθρ!$A$2:$A$100,0),IF(D1688&lt;&gt;"",MATCH($D1688,Υλικά!$B$3:$B$150,0),0))</f>
        <v>3</v>
      </c>
      <c r="G1688" s="3">
        <v>7</v>
      </c>
      <c r="H1688" s="16">
        <f>IF($C1688&lt;&gt;"",$G1688*INDEX(ΣυνδΑθρ!$B$2:$B$96,$F1688,1)/INDEX(ΣυνδΑθρ!$J$2:$J$96,$F1688,1),IF($D1688&lt;&gt;"",$G1688*INDEX(Υλικά!$G$3:$G$150,$F1688,1)/INDEX(Υλικά!$E$3:$E$150,$F1688,1),0))</f>
        <v>0</v>
      </c>
      <c r="I1688" s="17">
        <f>IF($C1688&lt;&gt;"",$G1688*INDEX(ΣυνδΑθρ!$C$2:$C$100,$F1688,1)/INDEX(ΣυνδΑθρ!$J$2:$J$96,$F1688,1),IF($D1688&lt;&gt;"",$G1688*INDEX(Υλικά!$H$3:$H$150,$F1688,1)/INDEX(Υλικά!$E$3:$E$150,$F1688,1),0))</f>
        <v>0</v>
      </c>
      <c r="J1688" s="18">
        <f>IF($C1688&lt;&gt;"",$G1688*INDEX(ΣυνδΑθρ!$D$2:$D$96,$F1688,1)/INDEX(ΣυνδΑθρ!$J$2:$J$96,$F1688,1),IF($D1688&lt;&gt;"",$G1688*INDEX(Υλικά!$I$3:$I$150,$F1688,1)/INDEX(Υλικά!$E$3:$E$150,$F1688,1),0))</f>
        <v>6.5310000000000006</v>
      </c>
      <c r="K1688" s="16">
        <f>$H1688*Ref!$B$2</f>
        <v>0</v>
      </c>
      <c r="L1688" s="17">
        <f>$I1688*Ref!$B$3</f>
        <v>0</v>
      </c>
      <c r="M1688" s="18">
        <f>$J1688*Ref!$B$4</f>
        <v>58.779000000000003</v>
      </c>
      <c r="N1688" s="18">
        <f>IF($C1688&lt;&gt;"",0,IF($D1688&lt;&gt;"",$G1688*INDEX(Υλικά!$J$3:$J$150,$F1688,1)/INDEX(Υλικά!$E$3:$E$150,$F1688,1),0))</f>
        <v>0</v>
      </c>
      <c r="O1688" s="19">
        <f t="shared" si="30"/>
        <v>58.779000000000003</v>
      </c>
      <c r="P1688" s="3"/>
    </row>
    <row r="1689" spans="1:16" x14ac:dyDescent="0.35">
      <c r="A1689" s="15">
        <v>44713</v>
      </c>
      <c r="B1689" s="7">
        <v>0.375</v>
      </c>
      <c r="C1689" s="3"/>
      <c r="D1689" s="3" t="s">
        <v>58</v>
      </c>
      <c r="E1689" s="3" t="str">
        <f>IF(C1689&lt;&gt;"",INDEX(ΣυνδΑθρ!$I$2:$I$96,MATCH(C1689,ΣυνδΑθρ!$A$2:$A$100,0),1),IF(D1689&lt;&gt;"",INDEX(Υλικά!$D$3:$D$150,MATCH(D1689,Υλικά!$B$3:$B$150,0),1),""))</f>
        <v>gr</v>
      </c>
      <c r="F1689" s="10">
        <f>IF(C1689&lt;&gt;"",MATCH($C1689,ΣυνδΑθρ!$A$2:$A$100,0),IF(D1689&lt;&gt;"",MATCH($D1689,Υλικά!$B$3:$B$150,0),0))</f>
        <v>12</v>
      </c>
      <c r="G1689" s="3">
        <v>110</v>
      </c>
      <c r="H1689" s="16">
        <f>IF($C1689&lt;&gt;"",$G1689*INDEX(ΣυνδΑθρ!$B$2:$B$96,$F1689,1)/INDEX(ΣυνδΑθρ!$J$2:$J$96,$F1689,1),IF($D1689&lt;&gt;"",$G1689*INDEX(Υλικά!$G$3:$G$150,$F1689,1)/INDEX(Υλικά!$E$3:$E$150,$F1689,1),0))</f>
        <v>3.63</v>
      </c>
      <c r="I1689" s="17">
        <f>IF($C1689&lt;&gt;"",$G1689*INDEX(ΣυνδΑθρ!$C$2:$C$100,$F1689,1)/INDEX(ΣυνδΑθρ!$J$2:$J$96,$F1689,1),IF($D1689&lt;&gt;"",$G1689*INDEX(Υλικά!$H$3:$H$150,$F1689,1)/INDEX(Υλικά!$E$3:$E$150,$F1689,1),0))</f>
        <v>5.17</v>
      </c>
      <c r="J1689" s="18">
        <f>IF($C1689&lt;&gt;"",$G1689*INDEX(ΣυνδΑθρ!$D$2:$D$96,$F1689,1)/INDEX(ΣυνδΑθρ!$J$2:$J$96,$F1689,1),IF($D1689&lt;&gt;"",$G1689*INDEX(Υλικά!$I$3:$I$150,$F1689,1)/INDEX(Υλικά!$E$3:$E$150,$F1689,1),0))</f>
        <v>1.65</v>
      </c>
      <c r="K1689" s="16">
        <f>$H1689*Ref!$B$2</f>
        <v>14.52</v>
      </c>
      <c r="L1689" s="17">
        <f>$I1689*Ref!$B$3</f>
        <v>20.68</v>
      </c>
      <c r="M1689" s="18">
        <f>$J1689*Ref!$B$4</f>
        <v>14.85</v>
      </c>
      <c r="N1689" s="18">
        <f>IF($C1689&lt;&gt;"",0,IF($D1689&lt;&gt;"",$G1689*INDEX(Υλικά!$J$3:$J$150,$F1689,1)/INDEX(Υλικά!$E$3:$E$150,$F1689,1),0))</f>
        <v>0</v>
      </c>
      <c r="O1689" s="19">
        <f t="shared" si="30"/>
        <v>50.050000000000004</v>
      </c>
      <c r="P1689" s="3"/>
    </row>
    <row r="1690" spans="1:16" x14ac:dyDescent="0.35">
      <c r="A1690" s="15">
        <v>44713</v>
      </c>
      <c r="B1690" s="7">
        <v>0.375</v>
      </c>
      <c r="C1690" s="3" t="s">
        <v>166</v>
      </c>
      <c r="D1690" s="3"/>
      <c r="E1690" s="3" t="str">
        <f>IF(C1690&lt;&gt;"",INDEX(ΣυνδΑθρ!$I$2:$I$96,MATCH(C1690,ΣυνδΑθρ!$A$2:$A$100,0),1),IF(D1690&lt;&gt;"",INDEX(Υλικά!$D$3:$D$150,MATCH(D1690,Υλικά!$B$3:$B$150,0),1),""))</f>
        <v>gr</v>
      </c>
      <c r="F1690" s="10">
        <f>IF(C1690&lt;&gt;"",MATCH($C1690,ΣυνδΑθρ!$A$2:$A$100,0),IF(D1690&lt;&gt;"",MATCH($D1690,Υλικά!$B$3:$B$150,0),0))</f>
        <v>19</v>
      </c>
      <c r="G1690" s="3">
        <v>80</v>
      </c>
      <c r="H1690" s="16">
        <f>IF($C1690&lt;&gt;"",$G1690*INDEX(ΣυνδΑθρ!$B$2:$B$96,$F1690,1)/INDEX(ΣυνδΑθρ!$J$2:$J$96,$F1690,1),IF($D1690&lt;&gt;"",$G1690*INDEX(Υλικά!$G$3:$G$150,$F1690,1)/INDEX(Υλικά!$E$3:$E$150,$F1690,1),0))</f>
        <v>5.8457142857142861</v>
      </c>
      <c r="I1690" s="17">
        <f>IF($C1690&lt;&gt;"",$G1690*INDEX(ΣυνδΑθρ!$C$2:$C$100,$F1690,1)/INDEX(ΣυνδΑθρ!$J$2:$J$96,$F1690,1),IF($D1690&lt;&gt;"",$G1690*INDEX(Υλικά!$H$3:$H$150,$F1690,1)/INDEX(Υλικά!$E$3:$E$150,$F1690,1),0))</f>
        <v>37.199999999999996</v>
      </c>
      <c r="J1690" s="18">
        <f>IF($C1690&lt;&gt;"",$G1690*INDEX(ΣυνδΑθρ!$D$2:$D$96,$F1690,1)/INDEX(ΣυνδΑθρ!$J$2:$J$96,$F1690,1),IF($D1690&lt;&gt;"",$G1690*INDEX(Υλικά!$I$3:$I$150,$F1690,1)/INDEX(Υλικά!$E$3:$E$150,$F1690,1),0))</f>
        <v>0.66857142857142871</v>
      </c>
      <c r="K1690" s="16">
        <f>$H1690*Ref!$B$2</f>
        <v>23.382857142857144</v>
      </c>
      <c r="L1690" s="17">
        <f>$I1690*Ref!$B$3</f>
        <v>148.79999999999998</v>
      </c>
      <c r="M1690" s="18">
        <f>$J1690*Ref!$B$4</f>
        <v>6.0171428571428587</v>
      </c>
      <c r="N1690" s="18">
        <f>IF($C1690&lt;&gt;"",0,IF($D1690&lt;&gt;"",$G1690*INDEX(Υλικά!$J$3:$J$150,$F1690,1)/INDEX(Υλικά!$E$3:$E$150,$F1690,1),0))</f>
        <v>0</v>
      </c>
      <c r="O1690" s="19">
        <f t="shared" si="30"/>
        <v>178.2</v>
      </c>
      <c r="P1690" s="3"/>
    </row>
    <row r="1691" spans="1:16" x14ac:dyDescent="0.35">
      <c r="A1691" s="15">
        <v>44713</v>
      </c>
      <c r="B1691" s="7">
        <v>0.375</v>
      </c>
      <c r="C1691" s="3"/>
      <c r="D1691" s="3" t="s">
        <v>229</v>
      </c>
      <c r="E1691" s="3" t="str">
        <f>IF(C1691&lt;&gt;"",INDEX(ΣυνδΑθρ!$I$2:$I$96,MATCH(C1691,ΣυνδΑθρ!$A$2:$A$100,0),1),IF(D1691&lt;&gt;"",INDEX(Υλικά!$D$3:$D$150,MATCH(D1691,Υλικά!$B$3:$B$150,0),1),""))</f>
        <v>gr</v>
      </c>
      <c r="F1691" s="10">
        <f>IF(C1691&lt;&gt;"",MATCH($C1691,ΣυνδΑθρ!$A$2:$A$100,0),IF(D1691&lt;&gt;"",MATCH($D1691,Υλικά!$B$3:$B$150,0),0))</f>
        <v>104</v>
      </c>
      <c r="G1691" s="3">
        <v>80</v>
      </c>
      <c r="H1691" s="16">
        <f>IF($C1691&lt;&gt;"",$G1691*INDEX(ΣυνδΑθρ!$B$2:$B$96,$F1691,1)/INDEX(ΣυνδΑθρ!$J$2:$J$96,$F1691,1),IF($D1691&lt;&gt;"",$G1691*INDEX(Υλικά!$G$3:$G$150,$F1691,1)/INDEX(Υλικά!$E$3:$E$150,$F1691,1),0))</f>
        <v>16.8</v>
      </c>
      <c r="I1691" s="17">
        <f>IF($C1691&lt;&gt;"",$G1691*INDEX(ΣυνδΑθρ!$C$2:$C$100,$F1691,1)/INDEX(ΣυνδΑθρ!$J$2:$J$96,$F1691,1),IF($D1691&lt;&gt;"",$G1691*INDEX(Υλικά!$H$3:$H$150,$F1691,1)/INDEX(Υλικά!$E$3:$E$150,$F1691,1),0))</f>
        <v>0.8</v>
      </c>
      <c r="J1691" s="18">
        <f>IF($C1691&lt;&gt;"",$G1691*INDEX(ΣυνδΑθρ!$D$2:$D$96,$F1691,1)/INDEX(ΣυνδΑθρ!$J$2:$J$96,$F1691,1),IF($D1691&lt;&gt;"",$G1691*INDEX(Υλικά!$I$3:$I$150,$F1691,1)/INDEX(Υλικά!$E$3:$E$150,$F1691,1),0))</f>
        <v>1.6</v>
      </c>
      <c r="K1691" s="16">
        <f>$H1691*Ref!$B$2</f>
        <v>67.2</v>
      </c>
      <c r="L1691" s="17">
        <f>$I1691*Ref!$B$3</f>
        <v>3.2</v>
      </c>
      <c r="M1691" s="18">
        <f>$J1691*Ref!$B$4</f>
        <v>14.4</v>
      </c>
      <c r="N1691" s="18">
        <f>IF($C1691&lt;&gt;"",0,IF($D1691&lt;&gt;"",$G1691*INDEX(Υλικά!$J$3:$J$150,$F1691,1)/INDEX(Υλικά!$E$3:$E$150,$F1691,1),0))</f>
        <v>0</v>
      </c>
      <c r="O1691" s="19">
        <f t="shared" si="30"/>
        <v>84.800000000000011</v>
      </c>
      <c r="P1691" s="3"/>
    </row>
    <row r="1692" spans="1:16" x14ac:dyDescent="0.35">
      <c r="A1692" s="15">
        <v>44713</v>
      </c>
      <c r="B1692" s="7">
        <v>0.375</v>
      </c>
      <c r="C1692" s="3"/>
      <c r="D1692" s="3" t="s">
        <v>158</v>
      </c>
      <c r="E1692" s="3" t="str">
        <f>IF(C1692&lt;&gt;"",INDEX(ΣυνδΑθρ!$I$2:$I$96,MATCH(C1692,ΣυνδΑθρ!$A$2:$A$100,0),1),IF(D1692&lt;&gt;"",INDEX(Υλικά!$D$3:$D$150,MATCH(D1692,Υλικά!$B$3:$B$150,0),1),""))</f>
        <v>gr</v>
      </c>
      <c r="F1692" s="10">
        <f>IF(C1692&lt;&gt;"",MATCH($C1692,ΣυνδΑθρ!$A$2:$A$100,0),IF(D1692&lt;&gt;"",MATCH($D1692,Υλικά!$B$3:$B$150,0),0))</f>
        <v>65</v>
      </c>
      <c r="G1692" s="3">
        <v>30</v>
      </c>
      <c r="H1692" s="16">
        <f>IF($C1692&lt;&gt;"",$G1692*INDEX(ΣυνδΑθρ!$B$2:$B$96,$F1692,1)/INDEX(ΣυνδΑθρ!$J$2:$J$96,$F1692,1),IF($D1692&lt;&gt;"",$G1692*INDEX(Υλικά!$G$3:$G$150,$F1692,1)/INDEX(Υλικά!$E$3:$E$150,$F1692,1),0))</f>
        <v>9</v>
      </c>
      <c r="I1692" s="17">
        <f>IF($C1692&lt;&gt;"",$G1692*INDEX(ΣυνδΑθρ!$C$2:$C$100,$F1692,1)/INDEX(ΣυνδΑθρ!$J$2:$J$96,$F1692,1),IF($D1692&lt;&gt;"",$G1692*INDEX(Υλικά!$H$3:$H$150,$F1692,1)/INDEX(Υλικά!$E$3:$E$150,$F1692,1),0))</f>
        <v>0</v>
      </c>
      <c r="J1692" s="18">
        <f>IF($C1692&lt;&gt;"",$G1692*INDEX(ΣυνδΑθρ!$D$2:$D$96,$F1692,1)/INDEX(ΣυνδΑθρ!$J$2:$J$96,$F1692,1),IF($D1692&lt;&gt;"",$G1692*INDEX(Υλικά!$I$3:$I$150,$F1692,1)/INDEX(Υλικά!$E$3:$E$150,$F1692,1),0))</f>
        <v>10.199999999999999</v>
      </c>
      <c r="K1692" s="16">
        <f>$H1692*Ref!$B$2</f>
        <v>36</v>
      </c>
      <c r="L1692" s="17">
        <f>$I1692*Ref!$B$3</f>
        <v>0</v>
      </c>
      <c r="M1692" s="18">
        <f>$J1692*Ref!$B$4</f>
        <v>91.8</v>
      </c>
      <c r="N1692" s="18">
        <f>IF($C1692&lt;&gt;"",0,IF($D1692&lt;&gt;"",$G1692*INDEX(Υλικά!$J$3:$J$150,$F1692,1)/INDEX(Υλικά!$E$3:$E$150,$F1692,1),0))</f>
        <v>0</v>
      </c>
      <c r="O1692" s="19">
        <f t="shared" si="30"/>
        <v>127.8</v>
      </c>
      <c r="P1692" s="3"/>
    </row>
    <row r="1693" spans="1:16" x14ac:dyDescent="0.35">
      <c r="A1693" s="15">
        <v>44713</v>
      </c>
      <c r="B1693" s="7">
        <v>0.58333333333333337</v>
      </c>
      <c r="C1693" s="3" t="s">
        <v>242</v>
      </c>
      <c r="D1693" s="3"/>
      <c r="E1693" s="3" t="str">
        <f>IF(C1693&lt;&gt;"",INDEX(ΣυνδΑθρ!$I$2:$I$96,MATCH(C1693,ΣυνδΑθρ!$A$2:$A$100,0),1),IF(D1693&lt;&gt;"",INDEX(Υλικά!$D$3:$D$150,MATCH(D1693,Υλικά!$B$3:$B$150,0),1),""))</f>
        <v>gr</v>
      </c>
      <c r="F1693" s="10">
        <f>IF(C1693&lt;&gt;"",MATCH($C1693,ΣυνδΑθρ!$A$2:$A$100,0),IF(D1693&lt;&gt;"",MATCH($D1693,Υλικά!$B$3:$B$150,0),0))</f>
        <v>42</v>
      </c>
      <c r="G1693" s="3">
        <v>425</v>
      </c>
      <c r="H1693" s="16">
        <f>IF($C1693&lt;&gt;"",$G1693*INDEX(ΣυνδΑθρ!$B$2:$B$96,$F1693,1)/INDEX(ΣυνδΑθρ!$J$2:$J$96,$F1693,1),IF($D1693&lt;&gt;"",$G1693*INDEX(Υλικά!$G$3:$G$150,$F1693,1)/INDEX(Υλικά!$E$3:$E$150,$F1693,1),0))</f>
        <v>44.27391304347826</v>
      </c>
      <c r="I1693" s="17">
        <f>IF($C1693&lt;&gt;"",$G1693*INDEX(ΣυνδΑθρ!$C$2:$C$100,$F1693,1)/INDEX(ΣυνδΑθρ!$J$2:$J$96,$F1693,1),IF($D1693&lt;&gt;"",$G1693*INDEX(Υλικά!$H$3:$H$150,$F1693,1)/INDEX(Υλικά!$E$3:$E$150,$F1693,1),0))</f>
        <v>61.185217391304349</v>
      </c>
      <c r="J1693" s="18">
        <f>IF($C1693&lt;&gt;"",$G1693*INDEX(ΣυνδΑθρ!$D$2:$D$96,$F1693,1)/INDEX(ΣυνδΑθρ!$J$2:$J$96,$F1693,1),IF($D1693&lt;&gt;"",$G1693*INDEX(Υλικά!$I$3:$I$150,$F1693,1)/INDEX(Υλικά!$E$3:$E$150,$F1693,1),0))</f>
        <v>8.3447826086956525</v>
      </c>
      <c r="K1693" s="16">
        <f>$H1693*Ref!$B$2</f>
        <v>177.09565217391304</v>
      </c>
      <c r="L1693" s="17">
        <f>$I1693*Ref!$B$3</f>
        <v>244.74086956521739</v>
      </c>
      <c r="M1693" s="18">
        <f>$J1693*Ref!$B$4</f>
        <v>75.103043478260872</v>
      </c>
      <c r="N1693" s="18">
        <f>IF($C1693&lt;&gt;"",0,IF($D1693&lt;&gt;"",$G1693*INDEX(Υλικά!$J$3:$J$150,$F1693,1)/INDEX(Υλικά!$E$3:$E$150,$F1693,1),0))</f>
        <v>0</v>
      </c>
      <c r="O1693" s="19">
        <f t="shared" si="30"/>
        <v>496.9395652173913</v>
      </c>
      <c r="P1693" s="3"/>
    </row>
    <row r="1694" spans="1:16" x14ac:dyDescent="0.35">
      <c r="A1694" s="15">
        <v>44713</v>
      </c>
      <c r="B1694" s="7">
        <v>0.58333333333333337</v>
      </c>
      <c r="C1694" s="3"/>
      <c r="D1694" s="3" t="s">
        <v>42</v>
      </c>
      <c r="E1694" s="3" t="str">
        <f>IF(C1694&lt;&gt;"",INDEX(ΣυνδΑθρ!$I$2:$I$96,MATCH(C1694,ΣυνδΑθρ!$A$2:$A$100,0),1),IF(D1694&lt;&gt;"",INDEX(Υλικά!$D$3:$D$150,MATCH(D1694,Υλικά!$B$3:$B$150,0),1),""))</f>
        <v>gr</v>
      </c>
      <c r="F1694" s="10">
        <f>IF(C1694&lt;&gt;"",MATCH($C1694,ΣυνδΑθρ!$A$2:$A$100,0),IF(D1694&lt;&gt;"",MATCH($D1694,Υλικά!$B$3:$B$150,0),0))</f>
        <v>16</v>
      </c>
      <c r="G1694" s="3">
        <v>120</v>
      </c>
      <c r="H1694" s="16">
        <f>IF($C1694&lt;&gt;"",$G1694*INDEX(ΣυνδΑθρ!$B$2:$B$96,$F1694,1)/INDEX(ΣυνδΑθρ!$J$2:$J$96,$F1694,1),IF($D1694&lt;&gt;"",$G1694*INDEX(Υλικά!$G$3:$G$150,$F1694,1)/INDEX(Υλικά!$E$3:$E$150,$F1694,1),0))</f>
        <v>1.08</v>
      </c>
      <c r="I1694" s="17">
        <f>IF($C1694&lt;&gt;"",$G1694*INDEX(ΣυνδΑθρ!$C$2:$C$100,$F1694,1)/INDEX(ΣυνδΑθρ!$J$2:$J$96,$F1694,1),IF($D1694&lt;&gt;"",$G1694*INDEX(Υλικά!$H$3:$H$150,$F1694,1)/INDEX(Υλικά!$E$3:$E$150,$F1694,1),0))</f>
        <v>4.68</v>
      </c>
      <c r="J1694" s="18">
        <f>IF($C1694&lt;&gt;"",$G1694*INDEX(ΣυνδΑθρ!$D$2:$D$96,$F1694,1)/INDEX(ΣυνδΑθρ!$J$2:$J$96,$F1694,1),IF($D1694&lt;&gt;"",$G1694*INDEX(Υλικά!$I$3:$I$150,$F1694,1)/INDEX(Υλικά!$E$3:$E$150,$F1694,1),0))</f>
        <v>0.24</v>
      </c>
      <c r="K1694" s="16">
        <f>$H1694*Ref!$B$2</f>
        <v>4.32</v>
      </c>
      <c r="L1694" s="17">
        <f>$I1694*Ref!$B$3</f>
        <v>18.72</v>
      </c>
      <c r="M1694" s="18">
        <f>$J1694*Ref!$B$4</f>
        <v>2.16</v>
      </c>
      <c r="N1694" s="18">
        <f>IF($C1694&lt;&gt;"",0,IF($D1694&lt;&gt;"",$G1694*INDEX(Υλικά!$J$3:$J$150,$F1694,1)/INDEX(Υλικά!$E$3:$E$150,$F1694,1),0))</f>
        <v>0</v>
      </c>
      <c r="O1694" s="19">
        <f t="shared" si="30"/>
        <v>25.2</v>
      </c>
      <c r="P1694" s="3"/>
    </row>
    <row r="1695" spans="1:16" x14ac:dyDescent="0.35">
      <c r="A1695" s="15">
        <v>44713</v>
      </c>
      <c r="B1695" s="7">
        <v>0.58333333333333304</v>
      </c>
      <c r="C1695" s="3"/>
      <c r="D1695" s="3" t="s">
        <v>43</v>
      </c>
      <c r="E1695" s="3" t="str">
        <f>IF(C1695&lt;&gt;"",INDEX(ΣυνδΑθρ!$I$2:$I$96,MATCH(C1695,ΣυνδΑθρ!$A$2:$A$100,0),1),IF(D1695&lt;&gt;"",INDEX(Υλικά!$D$3:$D$150,MATCH(D1695,Υλικά!$B$3:$B$150,0),1),""))</f>
        <v>gr</v>
      </c>
      <c r="F1695" s="10">
        <f>IF(C1695&lt;&gt;"",MATCH($C1695,ΣυνδΑθρ!$A$2:$A$100,0),IF(D1695&lt;&gt;"",MATCH($D1695,Υλικά!$B$3:$B$150,0),0))</f>
        <v>17</v>
      </c>
      <c r="G1695" s="3">
        <v>50</v>
      </c>
      <c r="H1695" s="16">
        <f>IF($C1695&lt;&gt;"",$G1695*INDEX(ΣυνδΑθρ!$B$2:$B$96,$F1695,1)/INDEX(ΣυνδΑθρ!$J$2:$J$96,$F1695,1),IF($D1695&lt;&gt;"",$G1695*INDEX(Υλικά!$G$3:$G$150,$F1695,1)/INDEX(Υλικά!$E$3:$E$150,$F1695,1),0))</f>
        <v>0.35</v>
      </c>
      <c r="I1695" s="17">
        <f>IF($C1695&lt;&gt;"",$G1695*INDEX(ΣυνδΑθρ!$C$2:$C$100,$F1695,1)/INDEX(ΣυνδΑθρ!$J$2:$J$96,$F1695,1),IF($D1695&lt;&gt;"",$G1695*INDEX(Υλικά!$H$3:$H$150,$F1695,1)/INDEX(Υλικά!$E$3:$E$150,$F1695,1),0))</f>
        <v>1.8</v>
      </c>
      <c r="J1695" s="18">
        <f>IF($C1695&lt;&gt;"",$G1695*INDEX(ΣυνδΑθρ!$D$2:$D$96,$F1695,1)/INDEX(ΣυνδΑθρ!$J$2:$J$96,$F1695,1),IF($D1695&lt;&gt;"",$G1695*INDEX(Υλικά!$I$3:$I$150,$F1695,1)/INDEX(Υλικά!$E$3:$E$150,$F1695,1),0))</f>
        <v>0.05</v>
      </c>
      <c r="K1695" s="16">
        <f>$H1695*Ref!$B$2</f>
        <v>1.4</v>
      </c>
      <c r="L1695" s="17">
        <f>$I1695*Ref!$B$3</f>
        <v>7.2</v>
      </c>
      <c r="M1695" s="18">
        <f>$J1695*Ref!$B$4</f>
        <v>0.45</v>
      </c>
      <c r="N1695" s="18">
        <f>IF($C1695&lt;&gt;"",0,IF($D1695&lt;&gt;"",$G1695*INDEX(Υλικά!$J$3:$J$150,$F1695,1)/INDEX(Υλικά!$E$3:$E$150,$F1695,1),0))</f>
        <v>0</v>
      </c>
      <c r="O1695" s="19">
        <f t="shared" si="30"/>
        <v>9.0499999999999989</v>
      </c>
      <c r="P1695" s="3"/>
    </row>
    <row r="1696" spans="1:16" x14ac:dyDescent="0.35">
      <c r="A1696" s="15">
        <v>44713</v>
      </c>
      <c r="B1696" s="7">
        <v>0.66666666666666663</v>
      </c>
      <c r="C1696" s="3"/>
      <c r="D1696" s="3" t="s">
        <v>291</v>
      </c>
      <c r="E1696" s="3" t="str">
        <f>IF(C1696&lt;&gt;"",INDEX(ΣυνδΑθρ!$I$2:$I$96,MATCH(C1696,ΣυνδΑθρ!$A$2:$A$100,0),1),IF(D1696&lt;&gt;"",INDEX(Υλικά!$D$3:$D$150,MATCH(D1696,Υλικά!$B$3:$B$150,0),1),""))</f>
        <v>gr</v>
      </c>
      <c r="F1696" s="10">
        <f>IF(C1696&lt;&gt;"",MATCH($C1696,ΣυνδΑθρ!$A$2:$A$100,0),IF(D1696&lt;&gt;"",MATCH($D1696,Υλικά!$B$3:$B$150,0),0))</f>
        <v>135</v>
      </c>
      <c r="G1696" s="3">
        <v>200</v>
      </c>
      <c r="H1696" s="16">
        <f>IF($C1696&lt;&gt;"",$G1696*INDEX(ΣυνδΑθρ!$B$2:$B$96,$F1696,1)/INDEX(ΣυνδΑθρ!$J$2:$J$96,$F1696,1),IF($D1696&lt;&gt;"",$G1696*INDEX(Υλικά!$G$3:$G$150,$F1696,1)/INDEX(Υλικά!$E$3:$E$150,$F1696,1),0))</f>
        <v>2.8</v>
      </c>
      <c r="I1696" s="17">
        <f>IF($C1696&lt;&gt;"",$G1696*INDEX(ΣυνδΑθρ!$C$2:$C$100,$F1696,1)/INDEX(ΣυνδΑθρ!$J$2:$J$96,$F1696,1),IF($D1696&lt;&gt;"",$G1696*INDEX(Υλικά!$H$3:$H$150,$F1696,1)/INDEX(Υλικά!$E$3:$E$150,$F1696,1),0))</f>
        <v>22</v>
      </c>
      <c r="J1696" s="18">
        <f>IF($C1696&lt;&gt;"",$G1696*INDEX(ΣυνδΑθρ!$D$2:$D$96,$F1696,1)/INDEX(ΣυνδΑθρ!$J$2:$J$96,$F1696,1),IF($D1696&lt;&gt;"",$G1696*INDEX(Υλικά!$I$3:$I$150,$F1696,1)/INDEX(Υλικά!$E$3:$E$150,$F1696,1),0))</f>
        <v>0.8</v>
      </c>
      <c r="K1696" s="16">
        <f>$H1696*Ref!$B$2</f>
        <v>11.2</v>
      </c>
      <c r="L1696" s="17">
        <f>$I1696*Ref!$B$3</f>
        <v>88</v>
      </c>
      <c r="M1696" s="18">
        <f>$J1696*Ref!$B$4</f>
        <v>7.2</v>
      </c>
      <c r="N1696" s="18">
        <f>IF($C1696&lt;&gt;"",0,IF($D1696&lt;&gt;"",$G1696*INDEX(Υλικά!$J$3:$J$150,$F1696,1)/INDEX(Υλικά!$E$3:$E$150,$F1696,1),0))</f>
        <v>0</v>
      </c>
      <c r="O1696" s="19">
        <f t="shared" si="30"/>
        <v>106.4</v>
      </c>
      <c r="P1696" s="3"/>
    </row>
    <row r="1697" spans="1:16" x14ac:dyDescent="0.35">
      <c r="A1697" s="15">
        <v>44713</v>
      </c>
      <c r="B1697" s="7">
        <v>0.75</v>
      </c>
      <c r="C1697" s="3" t="s">
        <v>166</v>
      </c>
      <c r="D1697" s="3"/>
      <c r="E1697" s="3" t="str">
        <f>IF(C1697&lt;&gt;"",INDEX(ΣυνδΑθρ!$I$2:$I$96,MATCH(C1697,ΣυνδΑθρ!$A$2:$A$100,0),1),IF(D1697&lt;&gt;"",INDEX(Υλικά!$D$3:$D$150,MATCH(D1697,Υλικά!$B$3:$B$150,0),1),""))</f>
        <v>gr</v>
      </c>
      <c r="F1697" s="10">
        <f>IF(C1697&lt;&gt;"",MATCH($C1697,ΣυνδΑθρ!$A$2:$A$100,0),IF(D1697&lt;&gt;"",MATCH($D1697,Υλικά!$B$3:$B$150,0),0))</f>
        <v>19</v>
      </c>
      <c r="G1697" s="3">
        <v>30</v>
      </c>
      <c r="H1697" s="16">
        <f>IF($C1697&lt;&gt;"",$G1697*INDEX(ΣυνδΑθρ!$B$2:$B$96,$F1697,1)/INDEX(ΣυνδΑθρ!$J$2:$J$96,$F1697,1),IF($D1697&lt;&gt;"",$G1697*INDEX(Υλικά!$G$3:$G$150,$F1697,1)/INDEX(Υλικά!$E$3:$E$150,$F1697,1),0))</f>
        <v>2.1921428571428572</v>
      </c>
      <c r="I1697" s="17">
        <f>IF($C1697&lt;&gt;"",$G1697*INDEX(ΣυνδΑθρ!$C$2:$C$100,$F1697,1)/INDEX(ΣυνδΑθρ!$J$2:$J$96,$F1697,1),IF($D1697&lt;&gt;"",$G1697*INDEX(Υλικά!$H$3:$H$150,$F1697,1)/INDEX(Υλικά!$E$3:$E$150,$F1697,1),0))</f>
        <v>13.949999999999998</v>
      </c>
      <c r="J1697" s="18">
        <f>IF($C1697&lt;&gt;"",$G1697*INDEX(ΣυνδΑθρ!$D$2:$D$96,$F1697,1)/INDEX(ΣυνδΑθρ!$J$2:$J$96,$F1697,1),IF($D1697&lt;&gt;"",$G1697*INDEX(Υλικά!$I$3:$I$150,$F1697,1)/INDEX(Υλικά!$E$3:$E$150,$F1697,1),0))</f>
        <v>0.25071428571428572</v>
      </c>
      <c r="K1697" s="16">
        <f>$H1697*Ref!$B$2</f>
        <v>8.7685714285714287</v>
      </c>
      <c r="L1697" s="17">
        <f>$I1697*Ref!$B$3</f>
        <v>55.79999999999999</v>
      </c>
      <c r="M1697" s="18">
        <f>$J1697*Ref!$B$4</f>
        <v>2.2564285714285717</v>
      </c>
      <c r="N1697" s="18">
        <f>IF($C1697&lt;&gt;"",0,IF($D1697&lt;&gt;"",$G1697*INDEX(Υλικά!$J$3:$J$150,$F1697,1)/INDEX(Υλικά!$E$3:$E$150,$F1697,1),0))</f>
        <v>0</v>
      </c>
      <c r="O1697" s="19">
        <f t="shared" si="30"/>
        <v>66.824999999999989</v>
      </c>
      <c r="P1697" s="3"/>
    </row>
    <row r="1698" spans="1:16" x14ac:dyDescent="0.35">
      <c r="A1698" s="15">
        <v>44713</v>
      </c>
      <c r="B1698" s="7">
        <v>0.89583333333333337</v>
      </c>
      <c r="C1698" s="3"/>
      <c r="D1698" s="3" t="s">
        <v>150</v>
      </c>
      <c r="E1698" s="3" t="str">
        <f>IF(C1698&lt;&gt;"",INDEX(ΣυνδΑθρ!$I$2:$I$96,MATCH(C1698,ΣυνδΑθρ!$A$2:$A$100,0),1),IF(D1698&lt;&gt;"",INDEX(Υλικά!$D$3:$D$150,MATCH(D1698,Υλικά!$B$3:$B$150,0),1),""))</f>
        <v>gr</v>
      </c>
      <c r="F1698" s="10">
        <f>IF(C1698&lt;&gt;"",MATCH($C1698,ΣυνδΑθρ!$A$2:$A$100,0),IF(D1698&lt;&gt;"",MATCH($D1698,Υλικά!$B$3:$B$150,0),0))</f>
        <v>36</v>
      </c>
      <c r="G1698" s="3">
        <v>300</v>
      </c>
      <c r="H1698" s="16">
        <f>IF($C1698&lt;&gt;"",$G1698*INDEX(ΣυνδΑθρ!$B$2:$B$96,$F1698,1)/INDEX(ΣυνδΑθρ!$J$2:$J$96,$F1698,1),IF($D1698&lt;&gt;"",$G1698*INDEX(Υλικά!$G$3:$G$150,$F1698,1)/INDEX(Υλικά!$E$3:$E$150,$F1698,1),0))</f>
        <v>1.5</v>
      </c>
      <c r="I1698" s="17">
        <f>IF($C1698&lt;&gt;"",$G1698*INDEX(ΣυνδΑθρ!$C$2:$C$100,$F1698,1)/INDEX(ΣυνδΑθρ!$J$2:$J$96,$F1698,1),IF($D1698&lt;&gt;"",$G1698*INDEX(Υλικά!$H$3:$H$150,$F1698,1)/INDEX(Υλικά!$E$3:$E$150,$F1698,1),0))</f>
        <v>10.8</v>
      </c>
      <c r="J1698" s="18">
        <f>IF($C1698&lt;&gt;"",$G1698*INDEX(ΣυνδΑθρ!$D$2:$D$96,$F1698,1)/INDEX(ΣυνδΑθρ!$J$2:$J$96,$F1698,1),IF($D1698&lt;&gt;"",$G1698*INDEX(Υλικά!$I$3:$I$150,$F1698,1)/INDEX(Υλικά!$E$3:$E$150,$F1698,1),0))</f>
        <v>0</v>
      </c>
      <c r="K1698" s="16">
        <f>$H1698*Ref!$B$2</f>
        <v>6</v>
      </c>
      <c r="L1698" s="17">
        <f>$I1698*Ref!$B$3</f>
        <v>43.2</v>
      </c>
      <c r="M1698" s="18">
        <f>$J1698*Ref!$B$4</f>
        <v>0</v>
      </c>
      <c r="N1698" s="18">
        <f>IF($C1698&lt;&gt;"",0,IF($D1698&lt;&gt;"",$G1698*INDEX(Υλικά!$J$3:$J$150,$F1698,1)/INDEX(Υλικά!$E$3:$E$150,$F1698,1),0))</f>
        <v>129</v>
      </c>
      <c r="O1698" s="19">
        <f t="shared" si="30"/>
        <v>178.2</v>
      </c>
      <c r="P1698" s="3"/>
    </row>
    <row r="1699" spans="1:16" x14ac:dyDescent="0.35">
      <c r="A1699" s="15">
        <v>44713</v>
      </c>
      <c r="B1699" s="7">
        <v>0.89583333333333337</v>
      </c>
      <c r="C1699" s="3"/>
      <c r="D1699" s="3" t="s">
        <v>295</v>
      </c>
      <c r="E1699" s="3" t="str">
        <f>IF(C1699&lt;&gt;"",INDEX(ΣυνδΑθρ!$I$2:$I$96,MATCH(C1699,ΣυνδΑθρ!$A$2:$A$100,0),1),IF(D1699&lt;&gt;"",INDEX(Υλικά!$D$3:$D$150,MATCH(D1699,Υλικά!$B$3:$B$150,0),1),""))</f>
        <v>gr</v>
      </c>
      <c r="F1699" s="10">
        <f>IF(C1699&lt;&gt;"",MATCH($C1699,ΣυνδΑθρ!$A$2:$A$100,0),IF(D1699&lt;&gt;"",MATCH($D1699,Υλικά!$B$3:$B$150,0),0))</f>
        <v>138</v>
      </c>
      <c r="G1699" s="3">
        <v>100</v>
      </c>
      <c r="H1699" s="16">
        <f>IF($C1699&lt;&gt;"",$G1699*INDEX(ΣυνδΑθρ!$B$2:$B$96,$F1699,1)/INDEX(ΣυνδΑθρ!$J$2:$J$96,$F1699,1),IF($D1699&lt;&gt;"",$G1699*INDEX(Υλικά!$G$3:$G$150,$F1699,1)/INDEX(Υλικά!$E$3:$E$150,$F1699,1),0))</f>
        <v>3</v>
      </c>
      <c r="I1699" s="17">
        <f>IF($C1699&lt;&gt;"",$G1699*INDEX(ΣυνδΑθρ!$C$2:$C$100,$F1699,1)/INDEX(ΣυνδΑθρ!$J$2:$J$96,$F1699,1),IF($D1699&lt;&gt;"",$G1699*INDEX(Υλικά!$H$3:$H$150,$F1699,1)/INDEX(Υλικά!$E$3:$E$150,$F1699,1),0))</f>
        <v>19</v>
      </c>
      <c r="J1699" s="18">
        <f>IF($C1699&lt;&gt;"",$G1699*INDEX(ΣυνδΑθρ!$D$2:$D$96,$F1699,1)/INDEX(ΣυνδΑθρ!$J$2:$J$96,$F1699,1),IF($D1699&lt;&gt;"",$G1699*INDEX(Υλικά!$I$3:$I$150,$F1699,1)/INDEX(Υλικά!$E$3:$E$150,$F1699,1),0))</f>
        <v>1</v>
      </c>
      <c r="K1699" s="16">
        <f>$H1699*Ref!$B$2</f>
        <v>12</v>
      </c>
      <c r="L1699" s="17">
        <f>$I1699*Ref!$B$3</f>
        <v>76</v>
      </c>
      <c r="M1699" s="18">
        <f>$J1699*Ref!$B$4</f>
        <v>9</v>
      </c>
      <c r="N1699" s="18">
        <f>IF($C1699&lt;&gt;"",0,IF($D1699&lt;&gt;"",$G1699*INDEX(Υλικά!$J$3:$J$150,$F1699,1)/INDEX(Υλικά!$E$3:$E$150,$F1699,1),0))</f>
        <v>0</v>
      </c>
      <c r="O1699" s="19">
        <f t="shared" si="30"/>
        <v>97</v>
      </c>
      <c r="P1699" s="3"/>
    </row>
    <row r="1700" spans="1:16" x14ac:dyDescent="0.35">
      <c r="A1700" s="15">
        <v>44713</v>
      </c>
      <c r="B1700" s="7">
        <v>0.89583333333333337</v>
      </c>
      <c r="C1700" s="3"/>
      <c r="D1700" s="3" t="s">
        <v>147</v>
      </c>
      <c r="E1700" s="3" t="str">
        <f>IF(C1700&lt;&gt;"",INDEX(ΣυνδΑθρ!$I$2:$I$96,MATCH(C1700,ΣυνδΑθρ!$A$2:$A$100,0),1),IF(D1700&lt;&gt;"",INDEX(Υλικά!$D$3:$D$150,MATCH(D1700,Υλικά!$B$3:$B$150,0),1),""))</f>
        <v>gr</v>
      </c>
      <c r="F1700" s="10">
        <f>IF(C1700&lt;&gt;"",MATCH($C1700,ΣυνδΑθρ!$A$2:$A$100,0),IF(D1700&lt;&gt;"",MATCH($D1700,Υλικά!$B$3:$B$150,0),0))</f>
        <v>58</v>
      </c>
      <c r="G1700" s="3">
        <v>5</v>
      </c>
      <c r="H1700" s="16">
        <f>IF($C1700&lt;&gt;"",$G1700*INDEX(ΣυνδΑθρ!$B$2:$B$96,$F1700,1)/INDEX(ΣυνδΑθρ!$J$2:$J$96,$F1700,1),IF($D1700&lt;&gt;"",$G1700*INDEX(Υλικά!$G$3:$G$150,$F1700,1)/INDEX(Υλικά!$E$3:$E$150,$F1700,1),0))</f>
        <v>0.03</v>
      </c>
      <c r="I1700" s="17">
        <f>IF($C1700&lt;&gt;"",$G1700*INDEX(ΣυνδΑθρ!$C$2:$C$100,$F1700,1)/INDEX(ΣυνδΑθρ!$J$2:$J$96,$F1700,1),IF($D1700&lt;&gt;"",$G1700*INDEX(Υλικά!$H$3:$H$150,$F1700,1)/INDEX(Υλικά!$E$3:$E$150,$F1700,1),0))</f>
        <v>3.5000000000000003E-2</v>
      </c>
      <c r="J1700" s="18">
        <f>IF($C1700&lt;&gt;"",$G1700*INDEX(ΣυνδΑθρ!$D$2:$D$96,$F1700,1)/INDEX(ΣυνδΑθρ!$J$2:$J$96,$F1700,1),IF($D1700&lt;&gt;"",$G1700*INDEX(Υλικά!$I$3:$I$150,$F1700,1)/INDEX(Υλικά!$E$3:$E$150,$F1700,1),0))</f>
        <v>4.0999999999999996</v>
      </c>
      <c r="K1700" s="16">
        <f>$H1700*Ref!$B$2</f>
        <v>0.12</v>
      </c>
      <c r="L1700" s="17">
        <f>$I1700*Ref!$B$3</f>
        <v>0.14000000000000001</v>
      </c>
      <c r="M1700" s="18">
        <f>$J1700*Ref!$B$4</f>
        <v>36.9</v>
      </c>
      <c r="N1700" s="18">
        <f>IF($C1700&lt;&gt;"",0,IF($D1700&lt;&gt;"",$G1700*INDEX(Υλικά!$J$3:$J$150,$F1700,1)/INDEX(Υλικά!$E$3:$E$150,$F1700,1),0))</f>
        <v>0</v>
      </c>
      <c r="O1700" s="19">
        <f t="shared" si="30"/>
        <v>37.159999999999997</v>
      </c>
      <c r="P1700" s="3"/>
    </row>
    <row r="1701" spans="1:16" x14ac:dyDescent="0.35">
      <c r="A1701" s="15">
        <v>44714</v>
      </c>
      <c r="B1701" s="7">
        <v>0.375</v>
      </c>
      <c r="C1701" s="3" t="s">
        <v>290</v>
      </c>
      <c r="D1701" s="3"/>
      <c r="E1701" s="3" t="str">
        <f>IF(C1701&lt;&gt;"",INDEX(ΣυνδΑθρ!$I$2:$I$96,MATCH(C1701,ΣυνδΑθρ!$A$2:$A$100,0),1),IF(D1701&lt;&gt;"",INDEX(Υλικά!$D$3:$D$130,MATCH(D1701,Υλικά!$B$3:$B$130,0),1),""))</f>
        <v>pc</v>
      </c>
      <c r="F1701" s="10">
        <f>IF(C1701&lt;&gt;"",MATCH($C1701,ΣυνδΑθρ!$A$2:$A$100,0),IF(D1701&lt;&gt;"",MATCH($D1701,Υλικά!$B$3:$B$130,0),0))</f>
        <v>57</v>
      </c>
      <c r="G1701" s="3">
        <v>1</v>
      </c>
      <c r="H1701" s="16">
        <f>IF($C1701&lt;&gt;"",$G1701*INDEX(ΣυνδΑθρ!$B$2:$B$96,$F1701,1)/INDEX(ΣυνδΑθρ!$J$2:$J$96,$F1701,1),IF($D1701&lt;&gt;"",$G1701*INDEX(Υλικά!$G$3:$G$130,$F1701,1)/INDEX(Υλικά!$E$3:$E$130,$F1701,1),0))</f>
        <v>30.25</v>
      </c>
      <c r="I1701" s="17">
        <f>IF($C1701&lt;&gt;"",$G1701*INDEX(ΣυνδΑθρ!$C$2:$C$100,$F1701,1)/INDEX(ΣυνδΑθρ!$J$2:$J$96,$F1701,1),IF($D1701&lt;&gt;"",$G1701*INDEX(Υλικά!$H$3:$H$130,$F1701,1)/INDEX(Υλικά!$E$3:$E$130,$F1701,1),0))</f>
        <v>58.95</v>
      </c>
      <c r="J1701" s="18">
        <f>IF($C1701&lt;&gt;"",$G1701*INDEX(ΣυνδΑθρ!$D$2:$D$96,$F1701,1)/INDEX(ΣυνδΑθρ!$J$2:$J$96,$F1701,1),IF($D1701&lt;&gt;"",$G1701*INDEX(Υλικά!$I$3:$I$130,$F1701,1)/INDEX(Υλικά!$E$3:$E$130,$F1701,1),0))</f>
        <v>6.0500000000000007</v>
      </c>
      <c r="K1701" s="16">
        <f>$H1701*Ref!$B$2</f>
        <v>121</v>
      </c>
      <c r="L1701" s="17">
        <f>$I1701*Ref!$B$3</f>
        <v>235.8</v>
      </c>
      <c r="M1701" s="18">
        <f>$J1701*Ref!$B$4</f>
        <v>54.45</v>
      </c>
      <c r="N1701" s="18">
        <f>IF($C1701&lt;&gt;"",0,IF($D1701&lt;&gt;"",$G1701*INDEX(Υλικά!$J$3:$J$130,$F1701,1)/INDEX(Υλικά!$E$3:$E$130,$F1701,1),0))</f>
        <v>0</v>
      </c>
      <c r="O1701" s="19">
        <f t="shared" ref="O1701:O1710" si="31">SUM(K1701:N1701)</f>
        <v>411.25</v>
      </c>
      <c r="P1701" s="3"/>
    </row>
    <row r="1702" spans="1:16" x14ac:dyDescent="0.35">
      <c r="A1702" s="15">
        <v>44714</v>
      </c>
      <c r="B1702" s="7">
        <v>0.5625</v>
      </c>
      <c r="C1702" s="3" t="s">
        <v>294</v>
      </c>
      <c r="D1702" s="3"/>
      <c r="E1702" s="3" t="str">
        <f>IF(C1702&lt;&gt;"",INDEX(ΣυνδΑθρ!$I$2:$I$96,MATCH(C1702,ΣυνδΑθρ!$A$2:$A$100,0),1),IF(D1702&lt;&gt;"",INDEX(Υλικά!$D$3:$D$130,MATCH(D1702,Υλικά!$B$3:$B$130,0),1),""))</f>
        <v>gr</v>
      </c>
      <c r="F1702" s="10">
        <f>IF(C1702&lt;&gt;"",MATCH($C1702,ΣυνδΑθρ!$A$2:$A$100,0),IF(D1702&lt;&gt;"",MATCH($D1702,Υλικά!$B$3:$B$130,0),0))</f>
        <v>58</v>
      </c>
      <c r="G1702" s="3">
        <v>300</v>
      </c>
      <c r="H1702" s="16">
        <f>IF($C1702&lt;&gt;"",$G1702*INDEX(ΣυνδΑθρ!$B$2:$B$96,$F1702,1)/INDEX(ΣυνδΑθρ!$J$2:$J$96,$F1702,1),IF($D1702&lt;&gt;"",$G1702*INDEX(Υλικά!$G$3:$G$200,$F1702,1)/INDEX(Υλικά!$E$3:$E$200,$F1702,1),0))</f>
        <v>9.5331818181818182</v>
      </c>
      <c r="I1702" s="17">
        <f>IF($C1702&lt;&gt;"",$G1702*INDEX(ΣυνδΑθρ!$C$2:$C$100,$F1702,1)/INDEX(ΣυνδΑθρ!$J$2:$J$96,$F1702,1),IF($D1702&lt;&gt;"",$G1702*INDEX(Υλικά!$H$3:$H$200,$F1702,1)/INDEX(Υλικά!$E$3:$E$200,$F1702,1),0))</f>
        <v>40.405909090909091</v>
      </c>
      <c r="J1702" s="18">
        <f>IF($C1702&lt;&gt;"",$G1702*INDEX(ΣυνδΑθρ!$D$2:$D$96,$F1702,1)/INDEX(ΣυνδΑθρ!$J$2:$J$96,$F1702,1),IF($D1702&lt;&gt;"",$G1702*INDEX(Υλικά!$I$3:$I$200,$F1702,1)/INDEX(Υλικά!$E$3:$E$200,$F1702,1),0))</f>
        <v>17.28</v>
      </c>
      <c r="K1702" s="16">
        <f>$H1702*Ref!$B$2</f>
        <v>38.132727272727273</v>
      </c>
      <c r="L1702" s="17">
        <f>$I1702*Ref!$B$3</f>
        <v>161.62363636363636</v>
      </c>
      <c r="M1702" s="18">
        <f>$J1702*Ref!$B$4</f>
        <v>155.52000000000001</v>
      </c>
      <c r="N1702" s="18">
        <f>IF($C1702&lt;&gt;"",0,IF($D1702&lt;&gt;"",$G1702*INDEX(Υλικά!$J$3:$J$200,$F1702,1)/INDEX(Υλικά!$E$3:$E$200,$F1702,1),0))</f>
        <v>0</v>
      </c>
      <c r="O1702" s="19">
        <f t="shared" si="31"/>
        <v>355.27636363636361</v>
      </c>
      <c r="P1702" s="3"/>
    </row>
    <row r="1703" spans="1:16" x14ac:dyDescent="0.35">
      <c r="A1703" s="15">
        <v>44714</v>
      </c>
      <c r="B1703" s="7">
        <v>0.5625</v>
      </c>
      <c r="C1703" s="3"/>
      <c r="D1703" s="3" t="s">
        <v>296</v>
      </c>
      <c r="E1703" s="3" t="s">
        <v>61</v>
      </c>
      <c r="F1703" s="10">
        <f>IF(C1703&lt;&gt;"",MATCH($C1703,ΣυνδΑθρ!$A$2:$A$100,0),IF(D1703&lt;&gt;"",MATCH($D1703,Υλικά!$B$3:$B$200,0),0))</f>
        <v>139</v>
      </c>
      <c r="G1703" s="3">
        <v>70</v>
      </c>
      <c r="H1703" s="16">
        <f>IF($C1703&lt;&gt;"",$G1703*INDEX(ΣυνδΑθρ!$B$2:$B$96,$F1703,1)/INDEX(ΣυνδΑθρ!$J$2:$J$96,$F1703,1),IF($D1703&lt;&gt;"",$G1703*INDEX(Υλικά!$G$3:$G$200,$F1703,1)/INDEX(Υλικά!$E$3:$E$200,$F1703,1),0))</f>
        <v>9.59</v>
      </c>
      <c r="I1703" s="17">
        <f>IF($C1703&lt;&gt;"",$G1703*INDEX(ΣυνδΑθρ!$C$2:$C$100,$F1703,1)/INDEX(ΣυνδΑθρ!$J$2:$J$96,$F1703,1),IF($D1703&lt;&gt;"",$G1703*INDEX(Υλικά!$H$3:$H$200,$F1703,1)/INDEX(Υλικά!$E$3:$E$200,$F1703,1),0))</f>
        <v>1.19</v>
      </c>
      <c r="J1703" s="18">
        <f>IF($C1703&lt;&gt;"",$G1703*INDEX(ΣυνδΑθρ!$D$2:$D$96,$F1703,1)/INDEX(ΣυνδΑθρ!$J$2:$J$96,$F1703,1),IF($D1703&lt;&gt;"",$G1703*INDEX(Υλικά!$I$3:$I$200,$F1703,1)/INDEX(Υλικά!$E$3:$E$200,$F1703,1),0))</f>
        <v>10.01</v>
      </c>
      <c r="K1703" s="16">
        <f>$H1703*Ref!$B$2</f>
        <v>38.36</v>
      </c>
      <c r="L1703" s="17">
        <f>$I1703*Ref!$B$3</f>
        <v>4.76</v>
      </c>
      <c r="M1703" s="18">
        <f>$J1703*Ref!$B$4</f>
        <v>90.09</v>
      </c>
      <c r="N1703" s="18">
        <f>IF($C1703&lt;&gt;"",0,IF($D1703&lt;&gt;"",$G1703*INDEX(Υλικά!$J$3:$J$200,$F1703,1)/INDEX(Υλικά!$E$3:$E$200,$F1703,1),0))</f>
        <v>0</v>
      </c>
      <c r="O1703" s="19">
        <f>SUM(K1703:N1703)</f>
        <v>133.21</v>
      </c>
      <c r="P1703" s="3"/>
    </row>
    <row r="1704" spans="1:16" x14ac:dyDescent="0.35">
      <c r="A1704" s="15">
        <v>44714</v>
      </c>
      <c r="B1704" s="7">
        <v>0.5625</v>
      </c>
      <c r="C1704" s="3" t="s">
        <v>166</v>
      </c>
      <c r="D1704" s="3"/>
      <c r="E1704" s="3" t="str">
        <f>IF(C1704&lt;&gt;"",INDEX(ΣυνδΑθρ!$I$2:$I$96,MATCH(C1704,ΣυνδΑθρ!$A$2:$A$100,0),1),IF(D1704&lt;&gt;"",INDEX(Υλικά!$D$3:$D$200,MATCH(D1704,Υλικά!$B$3:$B$200,0),1),""))</f>
        <v>gr</v>
      </c>
      <c r="F1704" s="10">
        <f>IF(C1704&lt;&gt;"",MATCH($C1704,ΣυνδΑθρ!$A$2:$A$100,0),IF(D1704&lt;&gt;"",MATCH($D1704,Υλικά!$B$3:$B$200,0),0))</f>
        <v>19</v>
      </c>
      <c r="G1704" s="3">
        <v>50</v>
      </c>
      <c r="H1704" s="16">
        <f>IF($C1704&lt;&gt;"",$G1704*INDEX(ΣυνδΑθρ!$B$2:$B$96,$F1704,1)/INDEX(ΣυνδΑθρ!$J$2:$J$96,$F1704,1),IF($D1704&lt;&gt;"",$G1704*INDEX(Υλικά!$G$3:$G$200,$F1704,1)/INDEX(Υλικά!$E$3:$E$200,$F1704,1),0))</f>
        <v>3.6535714285714285</v>
      </c>
      <c r="I1704" s="17">
        <f>IF($C1704&lt;&gt;"",$G1704*INDEX(ΣυνδΑθρ!$C$2:$C$100,$F1704,1)/INDEX(ΣυνδΑθρ!$J$2:$J$96,$F1704,1),IF($D1704&lt;&gt;"",$G1704*INDEX(Υλικά!$H$3:$H$200,$F1704,1)/INDEX(Υλικά!$E$3:$E$200,$F1704,1),0))</f>
        <v>23.249999999999996</v>
      </c>
      <c r="J1704" s="18">
        <f>IF($C1704&lt;&gt;"",$G1704*INDEX(ΣυνδΑθρ!$D$2:$D$96,$F1704,1)/INDEX(ΣυνδΑθρ!$J$2:$J$96,$F1704,1),IF($D1704&lt;&gt;"",$G1704*INDEX(Υλικά!$I$3:$I$200,$F1704,1)/INDEX(Υλικά!$E$3:$E$200,$F1704,1),0))</f>
        <v>0.41785714285714293</v>
      </c>
      <c r="K1704" s="16">
        <f>$H1704*Ref!$B$2</f>
        <v>14.614285714285714</v>
      </c>
      <c r="L1704" s="17">
        <f>$I1704*Ref!$B$3</f>
        <v>92.999999999999986</v>
      </c>
      <c r="M1704" s="18">
        <f>$J1704*Ref!$B$4</f>
        <v>3.7607142857142861</v>
      </c>
      <c r="N1704" s="18">
        <f>IF($C1704&lt;&gt;"",0,IF($D1704&lt;&gt;"",$G1704*INDEX(Υλικά!$J$3:$J$200,$F1704,1)/INDEX(Υλικά!$E$3:$E$200,$F1704,1),0))</f>
        <v>0</v>
      </c>
      <c r="O1704" s="19">
        <f t="shared" si="31"/>
        <v>111.37499999999999</v>
      </c>
      <c r="P1704" s="3"/>
    </row>
    <row r="1705" spans="1:16" x14ac:dyDescent="0.35">
      <c r="A1705" s="15">
        <v>44714</v>
      </c>
      <c r="B1705" s="7">
        <v>0.70833333333333337</v>
      </c>
      <c r="C1705" s="3"/>
      <c r="D1705" s="3" t="s">
        <v>293</v>
      </c>
      <c r="E1705" s="3" t="str">
        <f>IF(C1705&lt;&gt;"",INDEX(ΣυνδΑθρ!$I$2:$I$96,MATCH(C1705,ΣυνδΑθρ!$A$2:$A$100,0),1),IF(D1705&lt;&gt;"",INDEX(Υλικά!$D$3:$D$200,MATCH(D1705,Υλικά!$B$3:$B$200,0),1),""))</f>
        <v>gr</v>
      </c>
      <c r="F1705" s="10">
        <f>IF(C1705&lt;&gt;"",MATCH($C1705,ΣυνδΑθρ!$A$2:$A$100,0),IF(D1705&lt;&gt;"",MATCH($D1705,Υλικά!$B$3:$B$200,0),0))</f>
        <v>137</v>
      </c>
      <c r="G1705" s="3">
        <v>200</v>
      </c>
      <c r="H1705" s="16">
        <f>IF($C1705&lt;&gt;"",$G1705*INDEX(ΣυνδΑθρ!$B$2:$B$96,$F1705,1)/INDEX(ΣυνδΑθρ!$J$2:$J$96,$F1705,1),IF($D1705&lt;&gt;"",$G1705*INDEX(Υλικά!$G$3:$G$200,$F1705,1)/INDEX(Υλικά!$E$3:$E$200,$F1705,1),0))</f>
        <v>2</v>
      </c>
      <c r="I1705" s="17">
        <f>IF($C1705&lt;&gt;"",$G1705*INDEX(ΣυνδΑθρ!$C$2:$C$100,$F1705,1)/INDEX(ΣυνδΑθρ!$J$2:$J$96,$F1705,1),IF($D1705&lt;&gt;"",$G1705*INDEX(Υλικά!$H$3:$H$200,$F1705,1)/INDEX(Υλικά!$E$3:$E$200,$F1705,1),0))</f>
        <v>24</v>
      </c>
      <c r="J1705" s="18">
        <f>IF($C1705&lt;&gt;"",$G1705*INDEX(ΣυνδΑθρ!$D$2:$D$96,$F1705,1)/INDEX(ΣυνδΑθρ!$J$2:$J$96,$F1705,1),IF($D1705&lt;&gt;"",$G1705*INDEX(Υλικά!$I$3:$I$200,$F1705,1)/INDEX(Υλικά!$E$3:$E$200,$F1705,1),0))</f>
        <v>0.6</v>
      </c>
      <c r="K1705" s="16">
        <f>$H1705*Ref!$B$2</f>
        <v>8</v>
      </c>
      <c r="L1705" s="17">
        <f>$I1705*Ref!$B$3</f>
        <v>96</v>
      </c>
      <c r="M1705" s="18">
        <f>$J1705*Ref!$B$4</f>
        <v>5.3999999999999995</v>
      </c>
      <c r="N1705" s="18">
        <f>IF($C1705&lt;&gt;"",0,IF($D1705&lt;&gt;"",$G1705*INDEX(Υλικά!$J$3:$J$200,$F1705,1)/INDEX(Υλικά!$E$3:$E$200,$F1705,1),0))</f>
        <v>0</v>
      </c>
      <c r="O1705" s="19">
        <f>SUM(K1705:N1705)</f>
        <v>109.4</v>
      </c>
      <c r="P1705" s="3"/>
    </row>
    <row r="1706" spans="1:16" x14ac:dyDescent="0.35">
      <c r="A1706" s="15">
        <v>44714</v>
      </c>
      <c r="B1706" s="7">
        <v>0.76388888888888884</v>
      </c>
      <c r="C1706" s="3"/>
      <c r="D1706" s="3" t="s">
        <v>233</v>
      </c>
      <c r="E1706" s="3" t="str">
        <f>IF(C1706&lt;&gt;"",INDEX(ΣυνδΑθρ!$I$2:$I$96,MATCH(C1706,ΣυνδΑθρ!$A$2:$A$100,0),1),IF(D1706&lt;&gt;"",INDEX(Υλικά!$D$3:$D$130,MATCH(D1706,Υλικά!$B$3:$B$130,0),1),""))</f>
        <v>gr</v>
      </c>
      <c r="F1706" s="10">
        <f>IF(C1706&lt;&gt;"",MATCH($C1706,ΣυνδΑθρ!$A$2:$A$100,0),IF(D1706&lt;&gt;"",MATCH($D1706,Υλικά!$B$3:$B$130,0),0))</f>
        <v>107</v>
      </c>
      <c r="G1706" s="3">
        <v>6</v>
      </c>
      <c r="H1706" s="16">
        <f>IF($C1706&lt;&gt;"",$G1706*INDEX(ΣυνδΑθρ!$B$2:$B$96,$F1706,1)/INDEX(ΣυνδΑθρ!$J$2:$J$96,$F1706,1),IF($D1706&lt;&gt;"",$G1706*INDEX(Υλικά!$G$3:$G$130,$F1706,1)/INDEX(Υλικά!$E$3:$E$130,$F1706,1),0))</f>
        <v>1.3260000000000003</v>
      </c>
      <c r="I1706" s="17">
        <f>IF($C1706&lt;&gt;"",$G1706*INDEX(ΣυνδΑθρ!$C$2:$C$100,$F1706,1)/INDEX(ΣυνδΑθρ!$J$2:$J$96,$F1706,1),IF($D1706&lt;&gt;"",$G1706*INDEX(Υλικά!$H$3:$H$130,$F1706,1)/INDEX(Υλικά!$E$3:$E$130,$F1706,1),0))</f>
        <v>1.2</v>
      </c>
      <c r="J1706" s="18">
        <f>IF($C1706&lt;&gt;"",$G1706*INDEX(ΣυνδΑθρ!$D$2:$D$96,$F1706,1)/INDEX(ΣυνδΑθρ!$J$2:$J$96,$F1706,1),IF($D1706&lt;&gt;"",$G1706*INDEX(Υλικά!$I$3:$I$130,$F1706,1)/INDEX(Υλικά!$E$3:$E$130,$F1706,1),0))</f>
        <v>3.1679999999999997</v>
      </c>
      <c r="K1706" s="16">
        <f>$H1706*Ref!$B$2</f>
        <v>5.3040000000000012</v>
      </c>
      <c r="L1706" s="17">
        <f>$I1706*Ref!$B$3</f>
        <v>4.8</v>
      </c>
      <c r="M1706" s="18">
        <f>$J1706*Ref!$B$4</f>
        <v>28.511999999999997</v>
      </c>
      <c r="N1706" s="18">
        <f>IF($C1706&lt;&gt;"",0,IF($D1706&lt;&gt;"",$G1706*INDEX(Υλικά!$J$3:$J$130,$F1706,1)/INDEX(Υλικά!$E$3:$E$130,$F1706,1),0))</f>
        <v>0</v>
      </c>
      <c r="O1706" s="19">
        <f t="shared" si="31"/>
        <v>38.616</v>
      </c>
      <c r="P1706" s="3"/>
    </row>
    <row r="1707" spans="1:16" x14ac:dyDescent="0.35">
      <c r="A1707" s="15">
        <v>44714</v>
      </c>
      <c r="B1707" s="7">
        <v>0.86458333333333337</v>
      </c>
      <c r="C1707" s="3" t="s">
        <v>242</v>
      </c>
      <c r="D1707" s="3"/>
      <c r="E1707" s="3" t="str">
        <f>IF(C1707&lt;&gt;"",INDEX(ΣυνδΑθρ!$I$2:$I$96,MATCH(C1707,ΣυνδΑθρ!$A$2:$A$100,0),1),IF(D1707&lt;&gt;"",INDEX(Υλικά!$D$3:$D$130,MATCH(D1707,Υλικά!$B$3:$B$130,0),1),""))</f>
        <v>gr</v>
      </c>
      <c r="F1707" s="10">
        <f>IF(C1707&lt;&gt;"",MATCH($C1707,ΣυνδΑθρ!$A$2:$A$100,0),IF(D1707&lt;&gt;"",MATCH($D1707,Υλικά!$B$3:$B$130,0),0))</f>
        <v>42</v>
      </c>
      <c r="G1707" s="3">
        <v>200</v>
      </c>
      <c r="H1707" s="16">
        <f>IF($C1707&lt;&gt;"",$G1707*INDEX(ΣυνδΑθρ!$B$2:$B$96,$F1707,1)/INDEX(ΣυνδΑθρ!$J$2:$J$96,$F1707,1),IF($D1707&lt;&gt;"",$G1707*INDEX(Υλικά!$G$3:$G$130,$F1707,1)/INDEX(Υλικά!$E$3:$E$130,$F1707,1),0))</f>
        <v>20.834782608695651</v>
      </c>
      <c r="I1707" s="17">
        <f>IF($C1707&lt;&gt;"",$G1707*INDEX(ΣυνδΑθρ!$C$2:$C$100,$F1707,1)/INDEX(ΣυνδΑθρ!$J$2:$J$96,$F1707,1),IF($D1707&lt;&gt;"",$G1707*INDEX(Υλικά!$H$3:$H$130,$F1707,1)/INDEX(Υλικά!$E$3:$E$130,$F1707,1),0))</f>
        <v>28.79304347826087</v>
      </c>
      <c r="J1707" s="18">
        <f>IF($C1707&lt;&gt;"",$G1707*INDEX(ΣυνδΑθρ!$D$2:$D$96,$F1707,1)/INDEX(ΣυνδΑθρ!$J$2:$J$96,$F1707,1),IF($D1707&lt;&gt;"",$G1707*INDEX(Υλικά!$I$3:$I$130,$F1707,1)/INDEX(Υλικά!$E$3:$E$130,$F1707,1),0))</f>
        <v>3.9269565217391302</v>
      </c>
      <c r="K1707" s="16">
        <f>$H1707*Ref!$B$2</f>
        <v>83.339130434782604</v>
      </c>
      <c r="L1707" s="17">
        <f>$I1707*Ref!$B$3</f>
        <v>115.17217391304348</v>
      </c>
      <c r="M1707" s="18">
        <f>$J1707*Ref!$B$4</f>
        <v>35.342608695652174</v>
      </c>
      <c r="N1707" s="18">
        <f>IF($C1707&lt;&gt;"",0,IF($D1707&lt;&gt;"",$G1707*INDEX(Υλικά!$J$3:$J$130,$F1707,1)/INDEX(Υλικά!$E$3:$E$130,$F1707,1),0))</f>
        <v>0</v>
      </c>
      <c r="O1707" s="19">
        <f t="shared" si="31"/>
        <v>233.85391304347826</v>
      </c>
      <c r="P1707" s="3"/>
    </row>
    <row r="1708" spans="1:16" x14ac:dyDescent="0.35">
      <c r="A1708" s="15">
        <v>44714</v>
      </c>
      <c r="B1708" s="7">
        <v>0.86458333333333337</v>
      </c>
      <c r="C1708" s="3"/>
      <c r="D1708" s="3" t="s">
        <v>63</v>
      </c>
      <c r="E1708" s="3" t="str">
        <f>IF(C1708&lt;&gt;"",INDEX(ΣυνδΑθρ!$I$2:$I$96,MATCH(C1708,ΣυνδΑθρ!$A$2:$A$100,0),1),IF(D1708&lt;&gt;"",INDEX(Υλικά!$D$3:$D$130,MATCH(D1708,Υλικά!$B$3:$B$130,0),1),""))</f>
        <v>pc</v>
      </c>
      <c r="F1708" s="10">
        <f>IF(C1708&lt;&gt;"",MATCH($C1708,ΣυνδΑθρ!$A$2:$A$100,0),IF(D1708&lt;&gt;"",MATCH($D1708,Υλικά!$B$3:$B$130,0),0))</f>
        <v>23</v>
      </c>
      <c r="G1708" s="3">
        <v>0.5</v>
      </c>
      <c r="H1708" s="16">
        <f>IF($C1708&lt;&gt;"",$G1708*INDEX(ΣυνδΑθρ!$B$2:$B$96,$F1708,1)/INDEX(ΣυνδΑθρ!$J$2:$J$96,$F1708,1),IF($D1708&lt;&gt;"",$G1708*INDEX(Υλικά!$G$3:$G$130,$F1708,1)/INDEX(Υλικά!$E$3:$E$130,$F1708,1),0))</f>
        <v>23.5</v>
      </c>
      <c r="I1708" s="17">
        <f>IF($C1708&lt;&gt;"",$G1708*INDEX(ΣυνδΑθρ!$C$2:$C$100,$F1708,1)/INDEX(ΣυνδΑθρ!$J$2:$J$96,$F1708,1),IF($D1708&lt;&gt;"",$G1708*INDEX(Υλικά!$H$3:$H$130,$F1708,1)/INDEX(Υλικά!$E$3:$E$130,$F1708,1),0))</f>
        <v>0</v>
      </c>
      <c r="J1708" s="18">
        <f>IF($C1708&lt;&gt;"",$G1708*INDEX(ΣυνδΑθρ!$D$2:$D$96,$F1708,1)/INDEX(ΣυνδΑθρ!$J$2:$J$96,$F1708,1),IF($D1708&lt;&gt;"",$G1708*INDEX(Υλικά!$I$3:$I$130,$F1708,1)/INDEX(Υλικά!$E$3:$E$130,$F1708,1),0))</f>
        <v>0.6</v>
      </c>
      <c r="K1708" s="16">
        <f>$H1708*Ref!$B$2</f>
        <v>94</v>
      </c>
      <c r="L1708" s="17">
        <f>$I1708*Ref!$B$3</f>
        <v>0</v>
      </c>
      <c r="M1708" s="18">
        <f>$J1708*Ref!$B$4</f>
        <v>5.3999999999999995</v>
      </c>
      <c r="N1708" s="18">
        <f>IF($C1708&lt;&gt;"",0,IF($D1708&lt;&gt;"",$G1708*INDEX(Υλικά!$J$3:$J$130,$F1708,1)/INDEX(Υλικά!$E$3:$E$130,$F1708,1),0))</f>
        <v>0</v>
      </c>
      <c r="O1708" s="19">
        <f t="shared" si="31"/>
        <v>99.4</v>
      </c>
      <c r="P1708" s="3"/>
    </row>
    <row r="1709" spans="1:16" x14ac:dyDescent="0.35">
      <c r="A1709" s="15">
        <v>44714</v>
      </c>
      <c r="B1709" s="7">
        <v>0.9375</v>
      </c>
      <c r="C1709" s="3"/>
      <c r="D1709" s="3" t="s">
        <v>150</v>
      </c>
      <c r="E1709" s="3" t="str">
        <f>IF(C1709&lt;&gt;"",INDEX(ΣυνδΑθρ!$I$2:$I$96,MATCH(C1709,ΣυνδΑθρ!$A$2:$A$100,0),1),IF(D1709&lt;&gt;"",INDEX(Υλικά!$D$3:$D$130,MATCH(D1709,Υλικά!$B$3:$B$130,0),1),""))</f>
        <v>gr</v>
      </c>
      <c r="F1709" s="10">
        <f>IF(C1709&lt;&gt;"",MATCH($C1709,ΣυνδΑθρ!$A$2:$A$100,0),IF(D1709&lt;&gt;"",MATCH($D1709,Υλικά!$B$3:$B$130,0),0))</f>
        <v>36</v>
      </c>
      <c r="G1709" s="3">
        <v>650</v>
      </c>
      <c r="H1709" s="16">
        <f>IF($C1709&lt;&gt;"",$G1709*INDEX(ΣυνδΑθρ!$B$2:$B$96,$F1709,1)/INDEX(ΣυνδΑθρ!$J$2:$J$96,$F1709,1),IF($D1709&lt;&gt;"",$G1709*INDEX(Υλικά!$G$3:$G$130,$F1709,1)/INDEX(Υλικά!$E$3:$E$130,$F1709,1),0))</f>
        <v>3.25</v>
      </c>
      <c r="I1709" s="17">
        <f>IF($C1709&lt;&gt;"",$G1709*INDEX(ΣυνδΑθρ!$C$2:$C$100,$F1709,1)/INDEX(ΣυνδΑθρ!$J$2:$J$96,$F1709,1),IF($D1709&lt;&gt;"",$G1709*INDEX(Υλικά!$H$3:$H$130,$F1709,1)/INDEX(Υλικά!$E$3:$E$130,$F1709,1),0))</f>
        <v>23.4</v>
      </c>
      <c r="J1709" s="18">
        <f>IF($C1709&lt;&gt;"",$G1709*INDEX(ΣυνδΑθρ!$D$2:$D$96,$F1709,1)/INDEX(ΣυνδΑθρ!$J$2:$J$96,$F1709,1),IF($D1709&lt;&gt;"",$G1709*INDEX(Υλικά!$I$3:$I$130,$F1709,1)/INDEX(Υλικά!$E$3:$E$130,$F1709,1),0))</f>
        <v>0</v>
      </c>
      <c r="K1709" s="16">
        <f>$H1709*Ref!$B$2</f>
        <v>13</v>
      </c>
      <c r="L1709" s="17">
        <f>$I1709*Ref!$B$3</f>
        <v>93.6</v>
      </c>
      <c r="M1709" s="18">
        <f>$J1709*Ref!$B$4</f>
        <v>0</v>
      </c>
      <c r="N1709" s="18">
        <f>IF($C1709&lt;&gt;"",0,IF($D1709&lt;&gt;"",$G1709*INDEX(Υλικά!$J$3:$J$130,$F1709,1)/INDEX(Υλικά!$E$3:$E$130,$F1709,1),0))</f>
        <v>279.5</v>
      </c>
      <c r="O1709" s="19">
        <f t="shared" si="31"/>
        <v>386.1</v>
      </c>
      <c r="P1709" s="3"/>
    </row>
    <row r="1710" spans="1:16" x14ac:dyDescent="0.35">
      <c r="A1710" s="15">
        <v>44715</v>
      </c>
      <c r="B1710" s="7">
        <v>0.375</v>
      </c>
      <c r="C1710" s="3"/>
      <c r="D1710" s="3" t="s">
        <v>18</v>
      </c>
      <c r="E1710" s="3" t="str">
        <f>IF(C1710&lt;&gt;"",INDEX(ΣυνδΑθρ!$I$2:$I$96,MATCH(C1710,ΣυνδΑθρ!$A$2:$A$100,0),1),IF(D1710&lt;&gt;"",INDEX(Υλικά!$D$3:$D$130,MATCH(D1710,Υλικά!$B$3:$B$130,0),1),""))</f>
        <v>slc</v>
      </c>
      <c r="F1710" s="10">
        <f>IF(C1710&lt;&gt;"",MATCH($C1710,ΣυνδΑθρ!$A$2:$A$100,0),IF(D1710&lt;&gt;"",MATCH($D1710,Υλικά!$B$3:$B$130,0),0))</f>
        <v>9</v>
      </c>
      <c r="G1710" s="3">
        <v>3</v>
      </c>
      <c r="H1710" s="16">
        <f>IF($C1710&lt;&gt;"",$G1710*INDEX(ΣυνδΑθρ!$B$2:$B$96,$F1710,1)/INDEX(ΣυνδΑθρ!$J$2:$J$96,$F1710,1),IF($D1710&lt;&gt;"",$G1710*INDEX(Υλικά!$G$3:$G$130,$F1710,1)/INDEX(Υλικά!$E$3:$E$130,$F1710,1),0))</f>
        <v>9</v>
      </c>
      <c r="I1710" s="17">
        <f>IF($C1710&lt;&gt;"",$G1710*INDEX(ΣυνδΑθρ!$C$2:$C$100,$F1710,1)/INDEX(ΣυνδΑθρ!$J$2:$J$96,$F1710,1),IF($D1710&lt;&gt;"",$G1710*INDEX(Υλικά!$H$3:$H$130,$F1710,1)/INDEX(Υλικά!$E$3:$E$130,$F1710,1),0))</f>
        <v>35.099999999999994</v>
      </c>
      <c r="J1710" s="18">
        <f>IF($C1710&lt;&gt;"",$G1710*INDEX(ΣυνδΑθρ!$D$2:$D$96,$F1710,1)/INDEX(ΣυνδΑθρ!$J$2:$J$96,$F1710,1),IF($D1710&lt;&gt;"",$G1710*INDEX(Υλικά!$I$3:$I$130,$F1710,1)/INDEX(Υλικά!$E$3:$E$130,$F1710,1),0))</f>
        <v>3.3000000000000003</v>
      </c>
      <c r="K1710" s="16">
        <f>$H1710*Ref!$B$2</f>
        <v>36</v>
      </c>
      <c r="L1710" s="17">
        <f>$I1710*Ref!$B$3</f>
        <v>140.39999999999998</v>
      </c>
      <c r="M1710" s="18">
        <f>$J1710*Ref!$B$4</f>
        <v>29.700000000000003</v>
      </c>
      <c r="N1710" s="18">
        <f>IF($C1710&lt;&gt;"",0,IF($D1710&lt;&gt;"",$G1710*INDEX(Υλικά!$J$3:$J$130,$F1710,1)/INDEX(Υλικά!$E$3:$E$130,$F1710,1),0))</f>
        <v>0</v>
      </c>
      <c r="O1710" s="19">
        <f t="shared" si="31"/>
        <v>206.09999999999997</v>
      </c>
      <c r="P1710" s="3"/>
    </row>
    <row r="1711" spans="1:16" x14ac:dyDescent="0.35">
      <c r="A1711" s="15">
        <v>44715</v>
      </c>
      <c r="B1711" s="7">
        <v>0.375</v>
      </c>
      <c r="C1711" s="3"/>
      <c r="D1711" s="3" t="s">
        <v>297</v>
      </c>
      <c r="E1711" s="3" t="str">
        <f>IF(C1711&lt;&gt;"",INDEX(ΣυνδΑθρ!$I$2:$I$96,MATCH(C1711,ΣυνδΑθρ!$A$2:$A$100,0),1),IF(D1711&lt;&gt;"",INDEX(Υλικά!$D$3:$D$200,MATCH(D1711,Υλικά!$B$3:$B$200,0),1),""))</f>
        <v>gr</v>
      </c>
      <c r="F1711" s="10">
        <f>IF(C1711&lt;&gt;"",MATCH($C1711,ΣυνδΑθρ!$A$2:$A$100,0),IF(D1711&lt;&gt;"",MATCH($D1711,Υλικά!$B$3:$B$200,0),0))</f>
        <v>140</v>
      </c>
      <c r="G1711" s="3">
        <v>39</v>
      </c>
      <c r="H1711" s="16">
        <f>IF($C1711&lt;&gt;"",$G1711*INDEX(ΣυνδΑθρ!$B$2:$B$96,$F1711,1)/INDEX(ΣυνδΑθρ!$J$2:$J$96,$F1711,1),IF($D1711&lt;&gt;"",$G1711*INDEX(Υλικά!$G$3:$G$200,$F1711,1)/INDEX(Υλικά!$E$3:$E$200,$F1711,1),0))</f>
        <v>8.9700000000000006</v>
      </c>
      <c r="I1711" s="17">
        <f>IF($C1711&lt;&gt;"",$G1711*INDEX(ΣυνδΑθρ!$C$2:$C$100,$F1711,1)/INDEX(ΣυνδΑθρ!$J$2:$J$96,$F1711,1),IF($D1711&lt;&gt;"",$G1711*INDEX(Υλικά!$H$3:$H$200,$F1711,1)/INDEX(Υλικά!$E$3:$E$200,$F1711,1),0))</f>
        <v>0</v>
      </c>
      <c r="J1711" s="18">
        <f>IF($C1711&lt;&gt;"",$G1711*INDEX(ΣυνδΑθρ!$D$2:$D$96,$F1711,1)/INDEX(ΣυνδΑθρ!$J$2:$J$96,$F1711,1),IF($D1711&lt;&gt;"",$G1711*INDEX(Υλικά!$I$3:$I$200,$F1711,1)/INDEX(Υλικά!$E$3:$E$200,$F1711,1),0))</f>
        <v>11.7</v>
      </c>
      <c r="K1711" s="16">
        <f>$H1711*Ref!$B$2</f>
        <v>35.880000000000003</v>
      </c>
      <c r="L1711" s="17">
        <f>$I1711*Ref!$B$3</f>
        <v>0</v>
      </c>
      <c r="M1711" s="18">
        <f>$J1711*Ref!$B$4</f>
        <v>105.3</v>
      </c>
      <c r="N1711" s="18">
        <f>IF($C1711&lt;&gt;"",0,IF($D1711&lt;&gt;"",$G1711*INDEX(Υλικά!$J$3:$J$200,$F1711,1)/INDEX(Υλικά!$E$3:$E$200,$F1711,1),0))</f>
        <v>0</v>
      </c>
      <c r="O1711" s="19">
        <f>SUM(K1711:N1711)</f>
        <v>141.18</v>
      </c>
      <c r="P1711" s="3"/>
    </row>
    <row r="1712" spans="1:16" x14ac:dyDescent="0.35">
      <c r="A1712" s="15">
        <v>44715</v>
      </c>
      <c r="B1712" s="7">
        <v>0.54166666666666663</v>
      </c>
      <c r="C1712" s="3" t="s">
        <v>294</v>
      </c>
      <c r="D1712" s="3"/>
      <c r="E1712" s="3" t="str">
        <f>IF(C1712&lt;&gt;"",INDEX(ΣυνδΑθρ!$I$2:$I$96,MATCH(C1712,ΣυνδΑθρ!$A$2:$A$100,0),1),IF(D1712&lt;&gt;"",INDEX(Υλικά!$D$3:$D$200,MATCH(D1712,Υλικά!$B$3:$B$200,0),1),""))</f>
        <v>gr</v>
      </c>
      <c r="F1712" s="10">
        <f>IF(C1712&lt;&gt;"",MATCH($C1712,ΣυνδΑθρ!$A$2:$A$100,0),IF(D1712&lt;&gt;"",MATCH($D1712,Υλικά!$B$3:$B$200,0),0))</f>
        <v>58</v>
      </c>
      <c r="G1712" s="3">
        <v>250</v>
      </c>
      <c r="H1712" s="16">
        <f>IF($C1712&lt;&gt;"",$G1712*INDEX(ΣυνδΑθρ!$B$2:$B$96,$F1712,1)/INDEX(ΣυνδΑθρ!$J$2:$J$96,$F1712,1),IF($D1712&lt;&gt;"",$G1712*INDEX(Υλικά!$G$3:$G$200,$F1712,1)/INDEX(Υλικά!$E$3:$E$200,$F1712,1),0))</f>
        <v>7.9443181818181818</v>
      </c>
      <c r="I1712" s="17">
        <f>IF($C1712&lt;&gt;"",$G1712*INDEX(ΣυνδΑθρ!$C$2:$C$100,$F1712,1)/INDEX(ΣυνδΑθρ!$J$2:$J$96,$F1712,1),IF($D1712&lt;&gt;"",$G1712*INDEX(Υλικά!$H$3:$H$200,$F1712,1)/INDEX(Υλικά!$E$3:$E$200,$F1712,1),0))</f>
        <v>33.671590909090909</v>
      </c>
      <c r="J1712" s="18">
        <f>IF($C1712&lt;&gt;"",$G1712*INDEX(ΣυνδΑθρ!$D$2:$D$96,$F1712,1)/INDEX(ΣυνδΑθρ!$J$2:$J$96,$F1712,1),IF($D1712&lt;&gt;"",$G1712*INDEX(Υλικά!$I$3:$I$200,$F1712,1)/INDEX(Υλικά!$E$3:$E$200,$F1712,1),0))</f>
        <v>14.4</v>
      </c>
      <c r="K1712" s="16">
        <f>$H1712*Ref!$B$2</f>
        <v>31.777272727272727</v>
      </c>
      <c r="L1712" s="17">
        <f>$I1712*Ref!$B$3</f>
        <v>134.68636363636364</v>
      </c>
      <c r="M1712" s="18">
        <f>$J1712*Ref!$B$4</f>
        <v>129.6</v>
      </c>
      <c r="N1712" s="18">
        <f>IF($C1712&lt;&gt;"",0,IF($D1712&lt;&gt;"",$G1712*INDEX(Υλικά!$J$3:$J$200,$F1712,1)/INDEX(Υλικά!$E$3:$E$200,$F1712,1),0))</f>
        <v>0</v>
      </c>
      <c r="O1712" s="19">
        <f t="shared" ref="O1712:O1775" si="32">SUM(K1712:N1712)</f>
        <v>296.06363636363636</v>
      </c>
      <c r="P1712" s="3"/>
    </row>
    <row r="1713" spans="1:16" x14ac:dyDescent="0.35">
      <c r="A1713" s="15">
        <v>44715</v>
      </c>
      <c r="B1713" s="7">
        <v>0.54166666666666663</v>
      </c>
      <c r="C1713" s="3"/>
      <c r="D1713" s="3" t="s">
        <v>229</v>
      </c>
      <c r="E1713" s="3" t="str">
        <f>IF(C1713&lt;&gt;"",INDEX(ΣυνδΑθρ!$I$2:$I$96,MATCH(C1713,ΣυνδΑθρ!$A$2:$A$100,0),1),IF(D1713&lt;&gt;"",INDEX(Υλικά!$D$3:$D$200,MATCH(D1713,Υλικά!$B$3:$B$200,0),1),""))</f>
        <v>gr</v>
      </c>
      <c r="F1713" s="10">
        <f>IF(C1713&lt;&gt;"",MATCH($C1713,ΣυνδΑθρ!$A$2:$A$100,0),IF(D1713&lt;&gt;"",MATCH($D1713,Υλικά!$B$3:$B$200,0),0))</f>
        <v>104</v>
      </c>
      <c r="G1713" s="3">
        <v>83</v>
      </c>
      <c r="H1713" s="16">
        <f>IF($C1713&lt;&gt;"",$G1713*INDEX(ΣυνδΑθρ!$B$2:$B$96,$F1713,1)/INDEX(ΣυνδΑθρ!$J$2:$J$96,$F1713,1),IF($D1713&lt;&gt;"",$G1713*INDEX(Υλικά!$G$3:$G$200,$F1713,1)/INDEX(Υλικά!$E$3:$E$200,$F1713,1),0))</f>
        <v>17.43</v>
      </c>
      <c r="I1713" s="17">
        <f>IF($C1713&lt;&gt;"",$G1713*INDEX(ΣυνδΑθρ!$C$2:$C$100,$F1713,1)/INDEX(ΣυνδΑθρ!$J$2:$J$96,$F1713,1),IF($D1713&lt;&gt;"",$G1713*INDEX(Υλικά!$H$3:$H$200,$F1713,1)/INDEX(Υλικά!$E$3:$E$200,$F1713,1),0))</f>
        <v>0.83</v>
      </c>
      <c r="J1713" s="18">
        <f>IF($C1713&lt;&gt;"",$G1713*INDEX(ΣυνδΑθρ!$D$2:$D$96,$F1713,1)/INDEX(ΣυνδΑθρ!$J$2:$J$96,$F1713,1),IF($D1713&lt;&gt;"",$G1713*INDEX(Υλικά!$I$3:$I$200,$F1713,1)/INDEX(Υλικά!$E$3:$E$200,$F1713,1),0))</f>
        <v>1.66</v>
      </c>
      <c r="K1713" s="16">
        <f>$H1713*Ref!$B$2</f>
        <v>69.72</v>
      </c>
      <c r="L1713" s="17">
        <f>$I1713*Ref!$B$3</f>
        <v>3.32</v>
      </c>
      <c r="M1713" s="18">
        <f>$J1713*Ref!$B$4</f>
        <v>14.94</v>
      </c>
      <c r="N1713" s="18">
        <f>IF($C1713&lt;&gt;"",0,IF($D1713&lt;&gt;"",$G1713*INDEX(Υλικά!$J$3:$J$200,$F1713,1)/INDEX(Υλικά!$E$3:$E$200,$F1713,1),0))</f>
        <v>0</v>
      </c>
      <c r="O1713" s="19">
        <f t="shared" si="32"/>
        <v>87.97999999999999</v>
      </c>
      <c r="P1713" s="3"/>
    </row>
    <row r="1714" spans="1:16" x14ac:dyDescent="0.35">
      <c r="A1714" s="15">
        <v>44715</v>
      </c>
      <c r="B1714" s="7">
        <v>0.54166666666666663</v>
      </c>
      <c r="C1714" s="3" t="s">
        <v>166</v>
      </c>
      <c r="D1714" s="3"/>
      <c r="E1714" s="3" t="str">
        <f>IF(C1714&lt;&gt;"",INDEX(ΣυνδΑθρ!$I$2:$I$96,MATCH(C1714,ΣυνδΑθρ!$A$2:$A$100,0),1),IF(D1714&lt;&gt;"",INDEX(Υλικά!$D$3:$D$200,MATCH(D1714,Υλικά!$B$3:$B$200,0),1),""))</f>
        <v>gr</v>
      </c>
      <c r="F1714" s="10">
        <f>IF(C1714&lt;&gt;"",MATCH($C1714,ΣυνδΑθρ!$A$2:$A$100,0),IF(D1714&lt;&gt;"",MATCH($D1714,Υλικά!$B$3:$B$200,0),0))</f>
        <v>19</v>
      </c>
      <c r="G1714" s="3">
        <v>50</v>
      </c>
      <c r="H1714" s="16">
        <f>IF($C1714&lt;&gt;"",$G1714*INDEX(ΣυνδΑθρ!$B$2:$B$96,$F1714,1)/INDEX(ΣυνδΑθρ!$J$2:$J$96,$F1714,1),IF($D1714&lt;&gt;"",$G1714*INDEX(Υλικά!$G$3:$G$200,$F1714,1)/INDEX(Υλικά!$E$3:$E$200,$F1714,1),0))</f>
        <v>3.6535714285714285</v>
      </c>
      <c r="I1714" s="17">
        <f>IF($C1714&lt;&gt;"",$G1714*INDEX(ΣυνδΑθρ!$C$2:$C$100,$F1714,1)/INDEX(ΣυνδΑθρ!$J$2:$J$96,$F1714,1),IF($D1714&lt;&gt;"",$G1714*INDEX(Υλικά!$H$3:$H$200,$F1714,1)/INDEX(Υλικά!$E$3:$E$200,$F1714,1),0))</f>
        <v>23.249999999999996</v>
      </c>
      <c r="J1714" s="18">
        <f>IF($C1714&lt;&gt;"",$G1714*INDEX(ΣυνδΑθρ!$D$2:$D$96,$F1714,1)/INDEX(ΣυνδΑθρ!$J$2:$J$96,$F1714,1),IF($D1714&lt;&gt;"",$G1714*INDEX(Υλικά!$I$3:$I$200,$F1714,1)/INDEX(Υλικά!$E$3:$E$200,$F1714,1),0))</f>
        <v>0.41785714285714293</v>
      </c>
      <c r="K1714" s="16">
        <f>$H1714*Ref!$B$2</f>
        <v>14.614285714285714</v>
      </c>
      <c r="L1714" s="17">
        <f>$I1714*Ref!$B$3</f>
        <v>92.999999999999986</v>
      </c>
      <c r="M1714" s="18">
        <f>$J1714*Ref!$B$4</f>
        <v>3.7607142857142861</v>
      </c>
      <c r="N1714" s="18">
        <f>IF($C1714&lt;&gt;"",0,IF($D1714&lt;&gt;"",$G1714*INDEX(Υλικά!$J$3:$J$200,$F1714,1)/INDEX(Υλικά!$E$3:$E$200,$F1714,1),0))</f>
        <v>0</v>
      </c>
      <c r="O1714" s="19">
        <f t="shared" si="32"/>
        <v>111.37499999999999</v>
      </c>
      <c r="P1714" s="3"/>
    </row>
    <row r="1715" spans="1:16" x14ac:dyDescent="0.35">
      <c r="A1715" s="15">
        <v>44715</v>
      </c>
      <c r="B1715" s="7">
        <v>0.54166666666666663</v>
      </c>
      <c r="C1715" s="3"/>
      <c r="D1715" s="3" t="s">
        <v>296</v>
      </c>
      <c r="E1715" s="3" t="str">
        <f>IF(C1715&lt;&gt;"",INDEX(ΣυνδΑθρ!$I$2:$I$96,MATCH(C1715,ΣυνδΑθρ!$A$2:$A$100,0),1),IF(D1715&lt;&gt;"",INDEX(Υλικά!$D$3:$D$200,MATCH(D1715,Υλικά!$B$3:$B$200,0),1),""))</f>
        <v>gr</v>
      </c>
      <c r="F1715" s="10">
        <f>IF(C1715&lt;&gt;"",MATCH($C1715,ΣυνδΑθρ!$A$2:$A$100,0),IF(D1715&lt;&gt;"",MATCH($D1715,Υλικά!$B$3:$B$200,0),0))</f>
        <v>139</v>
      </c>
      <c r="G1715" s="3">
        <v>60</v>
      </c>
      <c r="H1715" s="16">
        <f>IF($C1715&lt;&gt;"",$G1715*INDEX(ΣυνδΑθρ!$B$2:$B$96,$F1715,1)/INDEX(ΣυνδΑθρ!$J$2:$J$96,$F1715,1),IF($D1715&lt;&gt;"",$G1715*INDEX(Υλικά!$G$3:$G$200,$F1715,1)/INDEX(Υλικά!$E$3:$E$200,$F1715,1),0))</f>
        <v>8.2200000000000006</v>
      </c>
      <c r="I1715" s="17">
        <f>IF($C1715&lt;&gt;"",$G1715*INDEX(ΣυνδΑθρ!$C$2:$C$100,$F1715,1)/INDEX(ΣυνδΑθρ!$J$2:$J$96,$F1715,1),IF($D1715&lt;&gt;"",$G1715*INDEX(Υλικά!$H$3:$H$200,$F1715,1)/INDEX(Υλικά!$E$3:$E$200,$F1715,1),0))</f>
        <v>1.02</v>
      </c>
      <c r="J1715" s="18">
        <f>IF($C1715&lt;&gt;"",$G1715*INDEX(ΣυνδΑθρ!$D$2:$D$96,$F1715,1)/INDEX(ΣυνδΑθρ!$J$2:$J$96,$F1715,1),IF($D1715&lt;&gt;"",$G1715*INDEX(Υλικά!$I$3:$I$200,$F1715,1)/INDEX(Υλικά!$E$3:$E$200,$F1715,1),0))</f>
        <v>8.58</v>
      </c>
      <c r="K1715" s="16">
        <f>$H1715*Ref!$B$2</f>
        <v>32.880000000000003</v>
      </c>
      <c r="L1715" s="17">
        <f>$I1715*Ref!$B$3</f>
        <v>4.08</v>
      </c>
      <c r="M1715" s="18">
        <f>$J1715*Ref!$B$4</f>
        <v>77.22</v>
      </c>
      <c r="N1715" s="18">
        <f>IF($C1715&lt;&gt;"",0,IF($D1715&lt;&gt;"",$G1715*INDEX(Υλικά!$J$3:$J$200,$F1715,1)/INDEX(Υλικά!$E$3:$E$200,$F1715,1),0))</f>
        <v>0</v>
      </c>
      <c r="O1715" s="19">
        <f t="shared" si="32"/>
        <v>114.18</v>
      </c>
      <c r="P1715" s="3"/>
    </row>
    <row r="1716" spans="1:16" x14ac:dyDescent="0.35">
      <c r="A1716" s="15">
        <v>44715</v>
      </c>
      <c r="B1716" s="7">
        <v>0.64583333333333337</v>
      </c>
      <c r="C1716" s="3"/>
      <c r="D1716" s="3" t="s">
        <v>58</v>
      </c>
      <c r="E1716" s="3" t="str">
        <f>IF(C1716&lt;&gt;"",INDEX(ΣυνδΑθρ!$I$2:$I$96,MATCH(C1716,ΣυνδΑθρ!$A$2:$A$100,0),1),IF(D1716&lt;&gt;"",INDEX(Υλικά!$D$3:$D$200,MATCH(D1716,Υλικά!$B$3:$B$200,0),1),""))</f>
        <v>gr</v>
      </c>
      <c r="F1716" s="10">
        <f>IF(C1716&lt;&gt;"",MATCH($C1716,ΣυνδΑθρ!$A$2:$A$100,0),IF(D1716&lt;&gt;"",MATCH($D1716,Υλικά!$B$3:$B$200,0),0))</f>
        <v>12</v>
      </c>
      <c r="G1716" s="3">
        <v>250</v>
      </c>
      <c r="H1716" s="16">
        <f>IF($C1716&lt;&gt;"",$G1716*INDEX(ΣυνδΑθρ!$B$2:$B$96,$F1716,1)/INDEX(ΣυνδΑθρ!$J$2:$J$96,$F1716,1),IF($D1716&lt;&gt;"",$G1716*INDEX(Υλικά!$G$3:$G$200,$F1716,1)/INDEX(Υλικά!$E$3:$E$200,$F1716,1),0))</f>
        <v>8.25</v>
      </c>
      <c r="I1716" s="17">
        <f>IF($C1716&lt;&gt;"",$G1716*INDEX(ΣυνδΑθρ!$C$2:$C$100,$F1716,1)/INDEX(ΣυνδΑθρ!$J$2:$J$96,$F1716,1),IF($D1716&lt;&gt;"",$G1716*INDEX(Υλικά!$H$3:$H$200,$F1716,1)/INDEX(Υλικά!$E$3:$E$200,$F1716,1),0))</f>
        <v>11.75</v>
      </c>
      <c r="J1716" s="18">
        <f>IF($C1716&lt;&gt;"",$G1716*INDEX(ΣυνδΑθρ!$D$2:$D$96,$F1716,1)/INDEX(ΣυνδΑθρ!$J$2:$J$96,$F1716,1),IF($D1716&lt;&gt;"",$G1716*INDEX(Υλικά!$I$3:$I$200,$F1716,1)/INDEX(Υλικά!$E$3:$E$200,$F1716,1),0))</f>
        <v>3.75</v>
      </c>
      <c r="K1716" s="16">
        <f>$H1716*Ref!$B$2</f>
        <v>33</v>
      </c>
      <c r="L1716" s="17">
        <f>$I1716*Ref!$B$3</f>
        <v>47</v>
      </c>
      <c r="M1716" s="18">
        <f>$J1716*Ref!$B$4</f>
        <v>33.75</v>
      </c>
      <c r="N1716" s="18">
        <f>IF($C1716&lt;&gt;"",0,IF($D1716&lt;&gt;"",$G1716*INDEX(Υλικά!$J$3:$J$200,$F1716,1)/INDEX(Υλικά!$E$3:$E$200,$F1716,1),0))</f>
        <v>0</v>
      </c>
      <c r="O1716" s="19">
        <f t="shared" si="32"/>
        <v>113.75</v>
      </c>
      <c r="P1716" s="3"/>
    </row>
    <row r="1717" spans="1:16" x14ac:dyDescent="0.35">
      <c r="A1717" s="15">
        <v>44715</v>
      </c>
      <c r="B1717" s="7">
        <v>0.64583333333333337</v>
      </c>
      <c r="C1717" s="3"/>
      <c r="D1717" s="3" t="s">
        <v>66</v>
      </c>
      <c r="E1717" s="3" t="str">
        <f>IF(C1717&lt;&gt;"",INDEX(ΣυνδΑθρ!$I$2:$I$96,MATCH(C1717,ΣυνδΑθρ!$A$2:$A$100,0),1),IF(D1717&lt;&gt;"",INDEX(Υλικά!$D$3:$D$200,MATCH(D1717,Υλικά!$B$3:$B$200,0),1),""))</f>
        <v>gr</v>
      </c>
      <c r="F1717" s="10">
        <f>IF(C1717&lt;&gt;"",MATCH($C1717,ΣυνδΑθρ!$A$2:$A$100,0),IF(D1717&lt;&gt;"",MATCH($D1717,Υλικά!$B$3:$B$200,0),0))</f>
        <v>25</v>
      </c>
      <c r="G1717" s="3">
        <v>20</v>
      </c>
      <c r="H1717" s="16">
        <f>IF($C1717&lt;&gt;"",$G1717*INDEX(ΣυνδΑθρ!$B$2:$B$96,$F1717,1)/INDEX(ΣυνδΑθρ!$J$2:$J$96,$F1717,1),IF($D1717&lt;&gt;"",$G1717*INDEX(Υλικά!$G$3:$G$200,$F1717,1)/INDEX(Υλικά!$E$3:$E$200,$F1717,1),0))</f>
        <v>2.02</v>
      </c>
      <c r="I1717" s="17">
        <f>IF($C1717&lt;&gt;"",$G1717*INDEX(ΣυνδΑθρ!$C$2:$C$100,$F1717,1)/INDEX(ΣυνδΑθρ!$J$2:$J$96,$F1717,1),IF($D1717&lt;&gt;"",$G1717*INDEX(Υλικά!$H$3:$H$200,$F1717,1)/INDEX(Υλικά!$E$3:$E$200,$F1717,1),0))</f>
        <v>13.44</v>
      </c>
      <c r="J1717" s="18">
        <f>IF($C1717&lt;&gt;"",$G1717*INDEX(ΣυνδΑθρ!$D$2:$D$96,$F1717,1)/INDEX(ΣυνδΑθρ!$J$2:$J$96,$F1717,1),IF($D1717&lt;&gt;"",$G1717*INDEX(Υλικά!$I$3:$I$200,$F1717,1)/INDEX(Υλικά!$E$3:$E$200,$F1717,1),0))</f>
        <v>1.08</v>
      </c>
      <c r="K1717" s="16">
        <f>$H1717*Ref!$B$2</f>
        <v>8.08</v>
      </c>
      <c r="L1717" s="17">
        <f>$I1717*Ref!$B$3</f>
        <v>53.76</v>
      </c>
      <c r="M1717" s="18">
        <f>$J1717*Ref!$B$4</f>
        <v>9.7200000000000006</v>
      </c>
      <c r="N1717" s="18">
        <f>IF($C1717&lt;&gt;"",0,IF($D1717&lt;&gt;"",$G1717*INDEX(Υλικά!$J$3:$J$200,$F1717,1)/INDEX(Υλικά!$E$3:$E$200,$F1717,1),0))</f>
        <v>0</v>
      </c>
      <c r="O1717" s="19">
        <f t="shared" si="32"/>
        <v>71.56</v>
      </c>
      <c r="P1717" s="3"/>
    </row>
    <row r="1718" spans="1:16" x14ac:dyDescent="0.35">
      <c r="A1718" s="15">
        <v>44715</v>
      </c>
      <c r="B1718" s="7">
        <v>0.875</v>
      </c>
      <c r="C1718" s="3" t="s">
        <v>298</v>
      </c>
      <c r="D1718" s="3"/>
      <c r="E1718" s="3" t="str">
        <f>IF(C1718&lt;&gt;"",INDEX(ΣυνδΑθρ!$I$2:$I$96,MATCH(C1718,ΣυνδΑθρ!$A$2:$A$100,0),1),IF(D1718&lt;&gt;"",INDEX(Υλικά!$D$3:$D$200,MATCH(D1718,Υλικά!$B$3:$B$200,0),1),""))</f>
        <v>pc</v>
      </c>
      <c r="F1718" s="10">
        <f>IF(C1718&lt;&gt;"",MATCH($C1718,ΣυνδΑθρ!$A$2:$A$100,0),IF(D1718&lt;&gt;"",MATCH($D1718,Υλικά!$B$3:$B$200,0),0))</f>
        <v>59</v>
      </c>
      <c r="G1718" s="3">
        <v>1.5</v>
      </c>
      <c r="H1718" s="16">
        <f>IF($C1718&lt;&gt;"",$G1718*INDEX(ΣυνδΑθρ!$B$2:$B$96,$F1718,1)/INDEX(ΣυνδΑθρ!$J$2:$J$96,$F1718,1),IF($D1718&lt;&gt;"",$G1718*INDEX(Υλικά!$G$3:$G$200,$F1718,1)/INDEX(Υλικά!$E$3:$E$200,$F1718,1),0))</f>
        <v>10.931999999999999</v>
      </c>
      <c r="I1718" s="17">
        <f>IF($C1718&lt;&gt;"",$G1718*INDEX(ΣυνδΑθρ!$C$2:$C$100,$F1718,1)/INDEX(ΣυνδΑθρ!$J$2:$J$96,$F1718,1),IF($D1718&lt;&gt;"",$G1718*INDEX(Υλικά!$H$3:$H$200,$F1718,1)/INDEX(Υλικά!$E$3:$E$200,$F1718,1),0))</f>
        <v>60.953999999999994</v>
      </c>
      <c r="J1718" s="18">
        <f>IF($C1718&lt;&gt;"",$G1718*INDEX(ΣυνδΑθρ!$D$2:$D$96,$F1718,1)/INDEX(ΣυνδΑθρ!$J$2:$J$96,$F1718,1),IF($D1718&lt;&gt;"",$G1718*INDEX(Υλικά!$I$3:$I$200,$F1718,1)/INDEX(Υλικά!$E$3:$E$200,$F1718,1),0))</f>
        <v>16.401</v>
      </c>
      <c r="K1718" s="16">
        <f>$H1718*Ref!$B$2</f>
        <v>43.727999999999994</v>
      </c>
      <c r="L1718" s="17">
        <f>$I1718*Ref!$B$3</f>
        <v>243.81599999999997</v>
      </c>
      <c r="M1718" s="18">
        <f>$J1718*Ref!$B$4</f>
        <v>147.60900000000001</v>
      </c>
      <c r="N1718" s="18">
        <f>IF($C1718&lt;&gt;"",0,IF($D1718&lt;&gt;"",$G1718*INDEX(Υλικά!$J$3:$J$200,$F1718,1)/INDEX(Υλικά!$E$3:$E$200,$F1718,1),0))</f>
        <v>0</v>
      </c>
      <c r="O1718" s="19">
        <f t="shared" si="32"/>
        <v>435.15300000000002</v>
      </c>
      <c r="P1718" s="3"/>
    </row>
    <row r="1719" spans="1:16" x14ac:dyDescent="0.35">
      <c r="A1719" s="15">
        <v>44715</v>
      </c>
      <c r="B1719" s="7">
        <v>0.91666666666666663</v>
      </c>
      <c r="C1719" s="3"/>
      <c r="D1719" s="3" t="s">
        <v>97</v>
      </c>
      <c r="E1719" s="3" t="str">
        <f>IF(C1719&lt;&gt;"",INDEX(ΣυνδΑθρ!$I$2:$I$96,MATCH(C1719,ΣυνδΑθρ!$A$2:$A$100,0),1),IF(D1719&lt;&gt;"",INDEX(Υλικά!$D$3:$D$200,MATCH(D1719,Υλικά!$B$3:$B$200,0),1),""))</f>
        <v>gr</v>
      </c>
      <c r="F1719" s="10">
        <f>IF(C1719&lt;&gt;"",MATCH($C1719,ΣυνδΑθρ!$A$2:$A$100,0),IF(D1719&lt;&gt;"",MATCH($D1719,Υλικά!$B$3:$B$200,0),0))</f>
        <v>37</v>
      </c>
      <c r="G1719" s="3">
        <v>300</v>
      </c>
      <c r="H1719" s="16">
        <f>IF($C1719&lt;&gt;"",$G1719*INDEX(ΣυνδΑθρ!$B$2:$B$96,$F1719,1)/INDEX(ΣυνδΑθρ!$J$2:$J$96,$F1719,1),IF($D1719&lt;&gt;"",$G1719*INDEX(Υλικά!$G$3:$G$200,$F1719,1)/INDEX(Υλικά!$E$3:$E$200,$F1719,1),0))</f>
        <v>0</v>
      </c>
      <c r="I1719" s="17">
        <f>IF($C1719&lt;&gt;"",$G1719*INDEX(ΣυνδΑθρ!$C$2:$C$100,$F1719,1)/INDEX(ΣυνδΑθρ!$J$2:$J$96,$F1719,1),IF($D1719&lt;&gt;"",$G1719*INDEX(Υλικά!$H$3:$H$200,$F1719,1)/INDEX(Υλικά!$E$3:$E$200,$F1719,1),0))</f>
        <v>0</v>
      </c>
      <c r="J1719" s="18">
        <f>IF($C1719&lt;&gt;"",$G1719*INDEX(ΣυνδΑθρ!$D$2:$D$96,$F1719,1)/INDEX(ΣυνδΑθρ!$J$2:$J$96,$F1719,1),IF($D1719&lt;&gt;"",$G1719*INDEX(Υλικά!$I$3:$I$200,$F1719,1)/INDEX(Υλικά!$E$3:$E$200,$F1719,1),0))</f>
        <v>0</v>
      </c>
      <c r="K1719" s="16">
        <f>$H1719*Ref!$B$2</f>
        <v>0</v>
      </c>
      <c r="L1719" s="17">
        <f>$I1719*Ref!$B$3</f>
        <v>0</v>
      </c>
      <c r="M1719" s="18">
        <f>$J1719*Ref!$B$4</f>
        <v>0</v>
      </c>
      <c r="N1719" s="18">
        <f>IF($C1719&lt;&gt;"",0,IF($D1719&lt;&gt;"",$G1719*INDEX(Υλικά!$J$3:$J$200,$F1719,1)/INDEX(Υλικά!$E$3:$E$200,$F1719,1),0))</f>
        <v>255</v>
      </c>
      <c r="O1719" s="19">
        <f t="shared" si="32"/>
        <v>255</v>
      </c>
      <c r="P1719" s="3"/>
    </row>
    <row r="1720" spans="1:16" x14ac:dyDescent="0.35">
      <c r="A1720" s="15">
        <v>44716</v>
      </c>
      <c r="B1720" s="7">
        <v>0.375</v>
      </c>
      <c r="C1720" s="3" t="s">
        <v>298</v>
      </c>
      <c r="D1720" s="3"/>
      <c r="E1720" s="3" t="str">
        <f>IF(C1720&lt;&gt;"",INDEX(ΣυνδΑθρ!$I$2:$I$96,MATCH(C1720,ΣυνδΑθρ!$A$2:$A$100,0),1),IF(D1720&lt;&gt;"",INDEX(Υλικά!$D$3:$D$200,MATCH(D1720,Υλικά!$B$3:$B$200,0),1),""))</f>
        <v>pc</v>
      </c>
      <c r="F1720" s="10">
        <f>IF(C1720&lt;&gt;"",MATCH($C1720,ΣυνδΑθρ!$A$2:$A$100,0),IF(D1720&lt;&gt;"",MATCH($D1720,Υλικά!$B$3:$B$200,0),0))</f>
        <v>59</v>
      </c>
      <c r="G1720" s="3">
        <v>1</v>
      </c>
      <c r="H1720" s="16">
        <f>IF($C1720&lt;&gt;"",$G1720*INDEX(ΣυνδΑθρ!$B$2:$B$96,$F1720,1)/INDEX(ΣυνδΑθρ!$J$2:$J$96,$F1720,1),IF($D1720&lt;&gt;"",$G1720*INDEX(Υλικά!$G$3:$G$200,$F1720,1)/INDEX(Υλικά!$E$3:$E$200,$F1720,1),0))</f>
        <v>7.2879999999999994</v>
      </c>
      <c r="I1720" s="17">
        <f>IF($C1720&lt;&gt;"",$G1720*INDEX(ΣυνδΑθρ!$C$2:$C$100,$F1720,1)/INDEX(ΣυνδΑθρ!$J$2:$J$96,$F1720,1),IF($D1720&lt;&gt;"",$G1720*INDEX(Υλικά!$H$3:$H$200,$F1720,1)/INDEX(Υλικά!$E$3:$E$200,$F1720,1),0))</f>
        <v>40.636000000000003</v>
      </c>
      <c r="J1720" s="18">
        <f>IF($C1720&lt;&gt;"",$G1720*INDEX(ΣυνδΑθρ!$D$2:$D$96,$F1720,1)/INDEX(ΣυνδΑθρ!$J$2:$J$96,$F1720,1),IF($D1720&lt;&gt;"",$G1720*INDEX(Υλικά!$I$3:$I$200,$F1720,1)/INDEX(Υλικά!$E$3:$E$200,$F1720,1),0))</f>
        <v>10.933999999999999</v>
      </c>
      <c r="K1720" s="16">
        <f>$H1720*Ref!$B$2</f>
        <v>29.151999999999997</v>
      </c>
      <c r="L1720" s="17">
        <f>$I1720*Ref!$B$3</f>
        <v>162.54400000000001</v>
      </c>
      <c r="M1720" s="18">
        <f>$J1720*Ref!$B$4</f>
        <v>98.405999999999992</v>
      </c>
      <c r="N1720" s="18">
        <f>IF($C1720&lt;&gt;"",0,IF($D1720&lt;&gt;"",$G1720*INDEX(Υλικά!$J$3:$J$200,$F1720,1)/INDEX(Υλικά!$E$3:$E$200,$F1720,1),0))</f>
        <v>0</v>
      </c>
      <c r="O1720" s="19">
        <f t="shared" si="32"/>
        <v>290.10199999999998</v>
      </c>
      <c r="P1720" s="3"/>
    </row>
    <row r="1721" spans="1:16" x14ac:dyDescent="0.35">
      <c r="A1721" s="15">
        <v>44716</v>
      </c>
      <c r="B1721" s="7">
        <v>0.375</v>
      </c>
      <c r="C1721" s="3"/>
      <c r="D1721" s="3" t="s">
        <v>58</v>
      </c>
      <c r="E1721" s="3" t="str">
        <f>IF(C1721&lt;&gt;"",INDEX(ΣυνδΑθρ!$I$2:$I$96,MATCH(C1721,ΣυνδΑθρ!$A$2:$A$100,0),1),IF(D1721&lt;&gt;"",INDEX(Υλικά!$D$3:$D$200,MATCH(D1721,Υλικά!$B$3:$B$200,0),1),""))</f>
        <v>gr</v>
      </c>
      <c r="F1721" s="10">
        <f>IF(C1721&lt;&gt;"",MATCH($C1721,ΣυνδΑθρ!$A$2:$A$100,0),IF(D1721&lt;&gt;"",MATCH($D1721,Υλικά!$B$3:$B$200,0),0))</f>
        <v>12</v>
      </c>
      <c r="G1721" s="3">
        <v>250</v>
      </c>
      <c r="H1721" s="16">
        <f>IF($C1721&lt;&gt;"",$G1721*INDEX(ΣυνδΑθρ!$B$2:$B$96,$F1721,1)/INDEX(ΣυνδΑθρ!$J$2:$J$96,$F1721,1),IF($D1721&lt;&gt;"",$G1721*INDEX(Υλικά!$G$3:$G$200,$F1721,1)/INDEX(Υλικά!$E$3:$E$200,$F1721,1),0))</f>
        <v>8.25</v>
      </c>
      <c r="I1721" s="17">
        <f>IF($C1721&lt;&gt;"",$G1721*INDEX(ΣυνδΑθρ!$C$2:$C$100,$F1721,1)/INDEX(ΣυνδΑθρ!$J$2:$J$96,$F1721,1),IF($D1721&lt;&gt;"",$G1721*INDEX(Υλικά!$H$3:$H$200,$F1721,1)/INDEX(Υλικά!$E$3:$E$200,$F1721,1),0))</f>
        <v>11.75</v>
      </c>
      <c r="J1721" s="18">
        <f>IF($C1721&lt;&gt;"",$G1721*INDEX(ΣυνδΑθρ!$D$2:$D$96,$F1721,1)/INDEX(ΣυνδΑθρ!$J$2:$J$96,$F1721,1),IF($D1721&lt;&gt;"",$G1721*INDEX(Υλικά!$I$3:$I$200,$F1721,1)/INDEX(Υλικά!$E$3:$E$200,$F1721,1),0))</f>
        <v>3.75</v>
      </c>
      <c r="K1721" s="16">
        <f>$H1721*Ref!$B$2</f>
        <v>33</v>
      </c>
      <c r="L1721" s="17">
        <f>$I1721*Ref!$B$3</f>
        <v>47</v>
      </c>
      <c r="M1721" s="18">
        <f>$J1721*Ref!$B$4</f>
        <v>33.75</v>
      </c>
      <c r="N1721" s="18">
        <f>IF($C1721&lt;&gt;"",0,IF($D1721&lt;&gt;"",$G1721*INDEX(Υλικά!$J$3:$J$200,$F1721,1)/INDEX(Υλικά!$E$3:$E$200,$F1721,1),0))</f>
        <v>0</v>
      </c>
      <c r="O1721" s="19">
        <f t="shared" si="32"/>
        <v>113.75</v>
      </c>
      <c r="P1721" s="3"/>
    </row>
    <row r="1722" spans="1:16" x14ac:dyDescent="0.35">
      <c r="A1722" s="15">
        <v>44716</v>
      </c>
      <c r="B1722" s="7">
        <v>0.375</v>
      </c>
      <c r="C1722" s="3"/>
      <c r="D1722" s="3" t="s">
        <v>229</v>
      </c>
      <c r="E1722" s="3" t="str">
        <f>IF(C1722&lt;&gt;"",INDEX(ΣυνδΑθρ!$I$2:$I$96,MATCH(C1722,ΣυνδΑθρ!$A$2:$A$100,0),1),IF(D1722&lt;&gt;"",INDEX(Υλικά!$D$3:$D$200,MATCH(D1722,Υλικά!$B$3:$B$200,0),1),""))</f>
        <v>gr</v>
      </c>
      <c r="F1722" s="10">
        <f>IF(C1722&lt;&gt;"",MATCH($C1722,ΣυνδΑθρ!$A$2:$A$100,0),IF(D1722&lt;&gt;"",MATCH($D1722,Υλικά!$B$3:$B$200,0),0))</f>
        <v>104</v>
      </c>
      <c r="G1722" s="3">
        <v>90</v>
      </c>
      <c r="H1722" s="16">
        <f>IF($C1722&lt;&gt;"",$G1722*INDEX(ΣυνδΑθρ!$B$2:$B$96,$F1722,1)/INDEX(ΣυνδΑθρ!$J$2:$J$96,$F1722,1),IF($D1722&lt;&gt;"",$G1722*INDEX(Υλικά!$G$3:$G$200,$F1722,1)/INDEX(Υλικά!$E$3:$E$200,$F1722,1),0))</f>
        <v>18.899999999999999</v>
      </c>
      <c r="I1722" s="17">
        <f>IF($C1722&lt;&gt;"",$G1722*INDEX(ΣυνδΑθρ!$C$2:$C$100,$F1722,1)/INDEX(ΣυνδΑθρ!$J$2:$J$96,$F1722,1),IF($D1722&lt;&gt;"",$G1722*INDEX(Υλικά!$H$3:$H$200,$F1722,1)/INDEX(Υλικά!$E$3:$E$200,$F1722,1),0))</f>
        <v>0.9</v>
      </c>
      <c r="J1722" s="18">
        <f>IF($C1722&lt;&gt;"",$G1722*INDEX(ΣυνδΑθρ!$D$2:$D$96,$F1722,1)/INDEX(ΣυνδΑθρ!$J$2:$J$96,$F1722,1),IF($D1722&lt;&gt;"",$G1722*INDEX(Υλικά!$I$3:$I$200,$F1722,1)/INDEX(Υλικά!$E$3:$E$200,$F1722,1),0))</f>
        <v>1.8</v>
      </c>
      <c r="K1722" s="16">
        <f>$H1722*Ref!$B$2</f>
        <v>75.599999999999994</v>
      </c>
      <c r="L1722" s="17">
        <f>$I1722*Ref!$B$3</f>
        <v>3.6</v>
      </c>
      <c r="M1722" s="18">
        <f>$J1722*Ref!$B$4</f>
        <v>16.2</v>
      </c>
      <c r="N1722" s="18">
        <f>IF($C1722&lt;&gt;"",0,IF($D1722&lt;&gt;"",$G1722*INDEX(Υλικά!$J$3:$J$200,$F1722,1)/INDEX(Υλικά!$E$3:$E$200,$F1722,1),0))</f>
        <v>0</v>
      </c>
      <c r="O1722" s="19">
        <f t="shared" si="32"/>
        <v>95.399999999999991</v>
      </c>
      <c r="P1722" s="3"/>
    </row>
    <row r="1723" spans="1:16" x14ac:dyDescent="0.35">
      <c r="A1723" s="15">
        <v>44728</v>
      </c>
      <c r="B1723" s="7">
        <v>0.375</v>
      </c>
      <c r="C1723" s="3" t="s">
        <v>290</v>
      </c>
      <c r="D1723" s="3"/>
      <c r="E1723" s="3" t="str">
        <f>IF(C1723&lt;&gt;"",INDEX(ΣυνδΑθρ!$I$2:$I$96,MATCH(C1723,ΣυνδΑθρ!$A$2:$A$100,0),1),IF(D1723&lt;&gt;"",INDEX(Υλικά!$D$3:$D$200,MATCH(D1723,Υλικά!$B$3:$B$200,0),1),""))</f>
        <v>pc</v>
      </c>
      <c r="F1723" s="10">
        <f>IF(C1723&lt;&gt;"",MATCH($C1723,ΣυνδΑθρ!$A$2:$A$100,0),IF(D1723&lt;&gt;"",MATCH($D1723,Υλικά!$B$3:$B$200,0),0))</f>
        <v>57</v>
      </c>
      <c r="G1723" s="3">
        <v>1</v>
      </c>
      <c r="H1723" s="16">
        <f>IF($C1723&lt;&gt;"",$G1723*INDEX(ΣυνδΑθρ!$B$2:$B$96,$F1723,1)/INDEX(ΣυνδΑθρ!$J$2:$J$96,$F1723,1),IF($D1723&lt;&gt;"",$G1723*INDEX(Υλικά!$G$3:$G$200,$F1723,1)/INDEX(Υλικά!$E$3:$E$200,$F1723,1),0))</f>
        <v>30.25</v>
      </c>
      <c r="I1723" s="17">
        <f>IF($C1723&lt;&gt;"",$G1723*INDEX(ΣυνδΑθρ!$C$2:$C$100,$F1723,1)/INDEX(ΣυνδΑθρ!$J$2:$J$96,$F1723,1),IF($D1723&lt;&gt;"",$G1723*INDEX(Υλικά!$H$3:$H$200,$F1723,1)/INDEX(Υλικά!$E$3:$E$200,$F1723,1),0))</f>
        <v>58.95</v>
      </c>
      <c r="J1723" s="18">
        <f>IF($C1723&lt;&gt;"",$G1723*INDEX(ΣυνδΑθρ!$D$2:$D$96,$F1723,1)/INDEX(ΣυνδΑθρ!$J$2:$J$96,$F1723,1),IF($D1723&lt;&gt;"",$G1723*INDEX(Υλικά!$I$3:$I$200,$F1723,1)/INDEX(Υλικά!$E$3:$E$200,$F1723,1),0))</f>
        <v>6.0500000000000007</v>
      </c>
      <c r="K1723" s="16">
        <f>$H1723*Ref!$B$2</f>
        <v>121</v>
      </c>
      <c r="L1723" s="17">
        <f>$I1723*Ref!$B$3</f>
        <v>235.8</v>
      </c>
      <c r="M1723" s="18">
        <f>$J1723*Ref!$B$4</f>
        <v>54.45</v>
      </c>
      <c r="N1723" s="18">
        <f>IF($C1723&lt;&gt;"",0,IF($D1723&lt;&gt;"",$G1723*INDEX(Υλικά!$J$3:$J$200,$F1723,1)/INDEX(Υλικά!$E$3:$E$200,$F1723,1),0))</f>
        <v>0</v>
      </c>
      <c r="O1723" s="19">
        <f t="shared" si="32"/>
        <v>411.25</v>
      </c>
      <c r="P1723" s="3"/>
    </row>
    <row r="1724" spans="1:16" x14ac:dyDescent="0.35">
      <c r="A1724" s="15">
        <v>44728</v>
      </c>
      <c r="B1724" s="7">
        <v>0.5625</v>
      </c>
      <c r="C1724" s="3" t="s">
        <v>242</v>
      </c>
      <c r="D1724" s="3"/>
      <c r="E1724" s="3" t="str">
        <f>IF(C1724&lt;&gt;"",INDEX(ΣυνδΑθρ!$I$2:$I$96,MATCH(C1724,ΣυνδΑθρ!$A$2:$A$100,0),1),IF(D1724&lt;&gt;"",INDEX(Υλικά!$D$3:$D$200,MATCH(D1724,Υλικά!$B$3:$B$200,0),1),""))</f>
        <v>gr</v>
      </c>
      <c r="F1724" s="10">
        <f>IF(C1724&lt;&gt;"",MATCH($C1724,ΣυνδΑθρ!$A$2:$A$100,0),IF(D1724&lt;&gt;"",MATCH($D1724,Υλικά!$B$3:$B$200,0),0))</f>
        <v>42</v>
      </c>
      <c r="G1724" s="3">
        <v>340</v>
      </c>
      <c r="H1724" s="16">
        <f>IF($C1724&lt;&gt;"",$G1724*INDEX(ΣυνδΑθρ!$B$2:$B$96,$F1724,1)/INDEX(ΣυνδΑθρ!$J$2:$J$96,$F1724,1),IF($D1724&lt;&gt;"",$G1724*INDEX(Υλικά!$G$3:$G$200,$F1724,1)/INDEX(Υλικά!$E$3:$E$200,$F1724,1),0))</f>
        <v>35.419130434782609</v>
      </c>
      <c r="I1724" s="17">
        <f>IF($C1724&lt;&gt;"",$G1724*INDEX(ΣυνδΑθρ!$C$2:$C$100,$F1724,1)/INDEX(ΣυνδΑθρ!$J$2:$J$96,$F1724,1),IF($D1724&lt;&gt;"",$G1724*INDEX(Υλικά!$H$3:$H$200,$F1724,1)/INDEX(Υλικά!$E$3:$E$200,$F1724,1),0))</f>
        <v>48.948173913043476</v>
      </c>
      <c r="J1724" s="18">
        <f>IF($C1724&lt;&gt;"",$G1724*INDEX(ΣυνδΑθρ!$D$2:$D$96,$F1724,1)/INDEX(ΣυνδΑθρ!$J$2:$J$96,$F1724,1),IF($D1724&lt;&gt;"",$G1724*INDEX(Υλικά!$I$3:$I$200,$F1724,1)/INDEX(Υλικά!$E$3:$E$200,$F1724,1),0))</f>
        <v>6.6758260869565218</v>
      </c>
      <c r="K1724" s="16">
        <f>$H1724*Ref!$B$2</f>
        <v>141.67652173913044</v>
      </c>
      <c r="L1724" s="17">
        <f>$I1724*Ref!$B$3</f>
        <v>195.7926956521739</v>
      </c>
      <c r="M1724" s="18">
        <f>$J1724*Ref!$B$4</f>
        <v>60.082434782608694</v>
      </c>
      <c r="N1724" s="18">
        <f>IF($C1724&lt;&gt;"",0,IF($D1724&lt;&gt;"",$G1724*INDEX(Υλικά!$J$3:$J$200,$F1724,1)/INDEX(Υλικά!$E$3:$E$200,$F1724,1),0))</f>
        <v>0</v>
      </c>
      <c r="O1724" s="19">
        <f t="shared" si="32"/>
        <v>397.55165217391306</v>
      </c>
      <c r="P1724" s="3"/>
    </row>
    <row r="1725" spans="1:16" x14ac:dyDescent="0.35">
      <c r="A1725" s="15">
        <v>44728</v>
      </c>
      <c r="B1725" s="7">
        <v>0.5625</v>
      </c>
      <c r="C1725" s="3"/>
      <c r="D1725" s="3" t="s">
        <v>42</v>
      </c>
      <c r="E1725" s="3" t="str">
        <f>IF(C1725&lt;&gt;"",INDEX(ΣυνδΑθρ!$I$2:$I$96,MATCH(C1725,ΣυνδΑθρ!$A$2:$A$100,0),1),IF(D1725&lt;&gt;"",INDEX(Υλικά!$D$3:$D$200,MATCH(D1725,Υλικά!$B$3:$B$200,0),1),""))</f>
        <v>gr</v>
      </c>
      <c r="F1725" s="10">
        <f>IF(C1725&lt;&gt;"",MATCH($C1725,ΣυνδΑθρ!$A$2:$A$100,0),IF(D1725&lt;&gt;"",MATCH($D1725,Υλικά!$B$3:$B$200,0),0))</f>
        <v>16</v>
      </c>
      <c r="G1725" s="3">
        <v>200</v>
      </c>
      <c r="H1725" s="16">
        <f>IF($C1725&lt;&gt;"",$G1725*INDEX(ΣυνδΑθρ!$B$2:$B$96,$F1725,1)/INDEX(ΣυνδΑθρ!$J$2:$J$96,$F1725,1),IF($D1725&lt;&gt;"",$G1725*INDEX(Υλικά!$G$3:$G$200,$F1725,1)/INDEX(Υλικά!$E$3:$E$200,$F1725,1),0))</f>
        <v>1.8</v>
      </c>
      <c r="I1725" s="17">
        <f>IF($C1725&lt;&gt;"",$G1725*INDEX(ΣυνδΑθρ!$C$2:$C$100,$F1725,1)/INDEX(ΣυνδΑθρ!$J$2:$J$96,$F1725,1),IF($D1725&lt;&gt;"",$G1725*INDEX(Υλικά!$H$3:$H$200,$F1725,1)/INDEX(Υλικά!$E$3:$E$200,$F1725,1),0))</f>
        <v>7.8</v>
      </c>
      <c r="J1725" s="18">
        <f>IF($C1725&lt;&gt;"",$G1725*INDEX(ΣυνδΑθρ!$D$2:$D$96,$F1725,1)/INDEX(ΣυνδΑθρ!$J$2:$J$96,$F1725,1),IF($D1725&lt;&gt;"",$G1725*INDEX(Υλικά!$I$3:$I$200,$F1725,1)/INDEX(Υλικά!$E$3:$E$200,$F1725,1),0))</f>
        <v>0.4</v>
      </c>
      <c r="K1725" s="16">
        <f>$H1725*Ref!$B$2</f>
        <v>7.2</v>
      </c>
      <c r="L1725" s="17">
        <f>$I1725*Ref!$B$3</f>
        <v>31.2</v>
      </c>
      <c r="M1725" s="18">
        <f>$J1725*Ref!$B$4</f>
        <v>3.6</v>
      </c>
      <c r="N1725" s="18">
        <f>IF($C1725&lt;&gt;"",0,IF($D1725&lt;&gt;"",$G1725*INDEX(Υλικά!$J$3:$J$200,$F1725,1)/INDEX(Υλικά!$E$3:$E$200,$F1725,1),0))</f>
        <v>0</v>
      </c>
      <c r="O1725" s="19">
        <f t="shared" si="32"/>
        <v>42</v>
      </c>
      <c r="P1725" s="3"/>
    </row>
    <row r="1726" spans="1:16" x14ac:dyDescent="0.35">
      <c r="A1726" s="15">
        <v>44728</v>
      </c>
      <c r="B1726" s="7">
        <v>0.5625</v>
      </c>
      <c r="C1726" s="3"/>
      <c r="D1726" s="3" t="s">
        <v>43</v>
      </c>
      <c r="E1726" s="3" t="str">
        <f>IF(C1726&lt;&gt;"",INDEX(ΣυνδΑθρ!$I$2:$I$96,MATCH(C1726,ΣυνδΑθρ!$A$2:$A$100,0),1),IF(D1726&lt;&gt;"",INDEX(Υλικά!$D$3:$D$200,MATCH(D1726,Υλικά!$B$3:$B$200,0),1),""))</f>
        <v>gr</v>
      </c>
      <c r="F1726" s="10">
        <f>IF(C1726&lt;&gt;"",MATCH($C1726,ΣυνδΑθρ!$A$2:$A$100,0),IF(D1726&lt;&gt;"",MATCH($D1726,Υλικά!$B$3:$B$200,0),0))</f>
        <v>17</v>
      </c>
      <c r="G1726" s="3">
        <v>200</v>
      </c>
      <c r="H1726" s="16">
        <f>IF($C1726&lt;&gt;"",$G1726*INDEX(ΣυνδΑθρ!$B$2:$B$96,$F1726,1)/INDEX(ΣυνδΑθρ!$J$2:$J$96,$F1726,1),IF($D1726&lt;&gt;"",$G1726*INDEX(Υλικά!$G$3:$G$200,$F1726,1)/INDEX(Υλικά!$E$3:$E$200,$F1726,1),0))</f>
        <v>1.4</v>
      </c>
      <c r="I1726" s="17">
        <f>IF($C1726&lt;&gt;"",$G1726*INDEX(ΣυνδΑθρ!$C$2:$C$100,$F1726,1)/INDEX(ΣυνδΑθρ!$J$2:$J$96,$F1726,1),IF($D1726&lt;&gt;"",$G1726*INDEX(Υλικά!$H$3:$H$200,$F1726,1)/INDEX(Υλικά!$E$3:$E$200,$F1726,1),0))</f>
        <v>7.2</v>
      </c>
      <c r="J1726" s="18">
        <f>IF($C1726&lt;&gt;"",$G1726*INDEX(ΣυνδΑθρ!$D$2:$D$96,$F1726,1)/INDEX(ΣυνδΑθρ!$J$2:$J$96,$F1726,1),IF($D1726&lt;&gt;"",$G1726*INDEX(Υλικά!$I$3:$I$200,$F1726,1)/INDEX(Υλικά!$E$3:$E$200,$F1726,1),0))</f>
        <v>0.2</v>
      </c>
      <c r="K1726" s="16">
        <f>$H1726*Ref!$B$2</f>
        <v>5.6</v>
      </c>
      <c r="L1726" s="17">
        <f>$I1726*Ref!$B$3</f>
        <v>28.8</v>
      </c>
      <c r="M1726" s="18">
        <f>$J1726*Ref!$B$4</f>
        <v>1.8</v>
      </c>
      <c r="N1726" s="18">
        <f>IF($C1726&lt;&gt;"",0,IF($D1726&lt;&gt;"",$G1726*INDEX(Υλικά!$J$3:$J$200,$F1726,1)/INDEX(Υλικά!$E$3:$E$200,$F1726,1),0))</f>
        <v>0</v>
      </c>
      <c r="O1726" s="19">
        <f t="shared" si="32"/>
        <v>36.199999999999996</v>
      </c>
      <c r="P1726" s="3"/>
    </row>
    <row r="1727" spans="1:16" x14ac:dyDescent="0.35">
      <c r="A1727" s="15">
        <v>44728</v>
      </c>
      <c r="B1727" s="7">
        <v>0.5625</v>
      </c>
      <c r="C1727" s="3"/>
      <c r="D1727" s="3" t="s">
        <v>8</v>
      </c>
      <c r="E1727" s="3" t="str">
        <f>IF(C1727&lt;&gt;"",INDEX(ΣυνδΑθρ!$I$2:$I$96,MATCH(C1727,ΣυνδΑθρ!$A$2:$A$100,0),1),IF(D1727&lt;&gt;"",INDEX(Υλικά!$D$3:$D$200,MATCH(D1727,Υλικά!$B$3:$B$200,0),1),""))</f>
        <v>gr</v>
      </c>
      <c r="F1727" s="10">
        <f>IF(C1727&lt;&gt;"",MATCH($C1727,ΣυνδΑθρ!$A$2:$A$100,0),IF(D1727&lt;&gt;"",MATCH($D1727,Υλικά!$B$3:$B$200,0),0))</f>
        <v>3</v>
      </c>
      <c r="G1727" s="3">
        <v>10</v>
      </c>
      <c r="H1727" s="16">
        <f>IF($C1727&lt;&gt;"",$G1727*INDEX(ΣυνδΑθρ!$B$2:$B$96,$F1727,1)/INDEX(ΣυνδΑθρ!$J$2:$J$96,$F1727,1),IF($D1727&lt;&gt;"",$G1727*INDEX(Υλικά!$G$3:$G$200,$F1727,1)/INDEX(Υλικά!$E$3:$E$200,$F1727,1),0))</f>
        <v>0</v>
      </c>
      <c r="I1727" s="17">
        <f>IF($C1727&lt;&gt;"",$G1727*INDEX(ΣυνδΑθρ!$C$2:$C$100,$F1727,1)/INDEX(ΣυνδΑθρ!$J$2:$J$96,$F1727,1),IF($D1727&lt;&gt;"",$G1727*INDEX(Υλικά!$H$3:$H$200,$F1727,1)/INDEX(Υλικά!$E$3:$E$200,$F1727,1),0))</f>
        <v>0</v>
      </c>
      <c r="J1727" s="18">
        <f>IF($C1727&lt;&gt;"",$G1727*INDEX(ΣυνδΑθρ!$D$2:$D$96,$F1727,1)/INDEX(ΣυνδΑθρ!$J$2:$J$96,$F1727,1),IF($D1727&lt;&gt;"",$G1727*INDEX(Υλικά!$I$3:$I$200,$F1727,1)/INDEX(Υλικά!$E$3:$E$200,$F1727,1),0))</f>
        <v>9.33</v>
      </c>
      <c r="K1727" s="16">
        <f>$H1727*Ref!$B$2</f>
        <v>0</v>
      </c>
      <c r="L1727" s="17">
        <f>$I1727*Ref!$B$3</f>
        <v>0</v>
      </c>
      <c r="M1727" s="18">
        <f>$J1727*Ref!$B$4</f>
        <v>83.97</v>
      </c>
      <c r="N1727" s="18">
        <f>IF($C1727&lt;&gt;"",0,IF($D1727&lt;&gt;"",$G1727*INDEX(Υλικά!$J$3:$J$200,$F1727,1)/INDEX(Υλικά!$E$3:$E$200,$F1727,1),0))</f>
        <v>0</v>
      </c>
      <c r="O1727" s="19">
        <f t="shared" si="32"/>
        <v>83.97</v>
      </c>
      <c r="P1727" s="3"/>
    </row>
    <row r="1728" spans="1:16" x14ac:dyDescent="0.35">
      <c r="A1728" s="15">
        <v>44728</v>
      </c>
      <c r="B1728" s="7">
        <v>0.375</v>
      </c>
      <c r="C1728" s="3" t="s">
        <v>166</v>
      </c>
      <c r="D1728" s="3"/>
      <c r="E1728" s="3" t="str">
        <f>IF(C1728&lt;&gt;"",INDEX(ΣυνδΑθρ!$I$2:$I$96,MATCH(C1728,ΣυνδΑθρ!$A$2:$A$100,0),1),IF(D1728&lt;&gt;"",INDEX(Υλικά!$D$3:$D$200,MATCH(D1728,Υλικά!$B$3:$B$200,0),1),""))</f>
        <v>gr</v>
      </c>
      <c r="F1728" s="10">
        <f>IF(C1728&lt;&gt;"",MATCH($C1728,ΣυνδΑθρ!$A$2:$A$100,0),IF(D1728&lt;&gt;"",MATCH($D1728,Υλικά!$B$3:$B$200,0),0))</f>
        <v>19</v>
      </c>
      <c r="G1728" s="3">
        <v>-30</v>
      </c>
      <c r="H1728" s="16">
        <f>IF($C1728&lt;&gt;"",$G1728*INDEX(ΣυνδΑθρ!$B$2:$B$96,$F1728,1)/INDEX(ΣυνδΑθρ!$J$2:$J$96,$F1728,1),IF($D1728&lt;&gt;"",$G1728*INDEX(Υλικά!$G$3:$G$200,$F1728,1)/INDEX(Υλικά!$E$3:$E$200,$F1728,1),0))</f>
        <v>-2.1921428571428572</v>
      </c>
      <c r="I1728" s="17">
        <f>IF($C1728&lt;&gt;"",$G1728*INDEX(ΣυνδΑθρ!$C$2:$C$100,$F1728,1)/INDEX(ΣυνδΑθρ!$J$2:$J$96,$F1728,1),IF($D1728&lt;&gt;"",$G1728*INDEX(Υλικά!$H$3:$H$200,$F1728,1)/INDEX(Υλικά!$E$3:$E$200,$F1728,1),0))</f>
        <v>-13.949999999999998</v>
      </c>
      <c r="J1728" s="18">
        <f>IF($C1728&lt;&gt;"",$G1728*INDEX(ΣυνδΑθρ!$D$2:$D$96,$F1728,1)/INDEX(ΣυνδΑθρ!$J$2:$J$96,$F1728,1),IF($D1728&lt;&gt;"",$G1728*INDEX(Υλικά!$I$3:$I$200,$F1728,1)/INDEX(Υλικά!$E$3:$E$200,$F1728,1),0))</f>
        <v>-0.25071428571428572</v>
      </c>
      <c r="K1728" s="16">
        <f>$H1728*Ref!$B$2</f>
        <v>-8.7685714285714287</v>
      </c>
      <c r="L1728" s="17">
        <f>$I1728*Ref!$B$3</f>
        <v>-55.79999999999999</v>
      </c>
      <c r="M1728" s="18">
        <f>$J1728*Ref!$B$4</f>
        <v>-2.2564285714285717</v>
      </c>
      <c r="N1728" s="18">
        <f>IF($C1728&lt;&gt;"",0,IF($D1728&lt;&gt;"",$G1728*INDEX(Υλικά!$J$3:$J$200,$F1728,1)/INDEX(Υλικά!$E$3:$E$200,$F1728,1),0))</f>
        <v>0</v>
      </c>
      <c r="O1728" s="19">
        <f t="shared" si="32"/>
        <v>-66.824999999999989</v>
      </c>
      <c r="P1728" s="3"/>
    </row>
    <row r="1729" spans="1:16" x14ac:dyDescent="0.35">
      <c r="A1729" s="15">
        <v>44728</v>
      </c>
      <c r="B1729" s="7">
        <v>0.72916666666666663</v>
      </c>
      <c r="C1729" s="3"/>
      <c r="D1729" s="3" t="s">
        <v>296</v>
      </c>
      <c r="E1729" s="3" t="str">
        <f>IF(C1729&lt;&gt;"",INDEX(ΣυνδΑθρ!$I$2:$I$96,MATCH(C1729,ΣυνδΑθρ!$A$2:$A$100,0),1),IF(D1729&lt;&gt;"",INDEX(Υλικά!$D$3:$D$200,MATCH(D1729,Υλικά!$B$3:$B$200,0),1),""))</f>
        <v>gr</v>
      </c>
      <c r="F1729" s="10">
        <f>IF(C1729&lt;&gt;"",MATCH($C1729,ΣυνδΑθρ!$A$2:$A$100,0),IF(D1729&lt;&gt;"",MATCH($D1729,Υλικά!$B$3:$B$200,0),0))</f>
        <v>139</v>
      </c>
      <c r="G1729" s="3">
        <v>70</v>
      </c>
      <c r="H1729" s="16">
        <f>IF($C1729&lt;&gt;"",$G1729*INDEX(ΣυνδΑθρ!$B$2:$B$96,$F1729,1)/INDEX(ΣυνδΑθρ!$J$2:$J$96,$F1729,1),IF($D1729&lt;&gt;"",$G1729*INDEX(Υλικά!$G$3:$G$200,$F1729,1)/INDEX(Υλικά!$E$3:$E$200,$F1729,1),0))</f>
        <v>9.59</v>
      </c>
      <c r="I1729" s="17">
        <f>IF($C1729&lt;&gt;"",$G1729*INDEX(ΣυνδΑθρ!$C$2:$C$100,$F1729,1)/INDEX(ΣυνδΑθρ!$J$2:$J$96,$F1729,1),IF($D1729&lt;&gt;"",$G1729*INDEX(Υλικά!$H$3:$H$200,$F1729,1)/INDEX(Υλικά!$E$3:$E$200,$F1729,1),0))</f>
        <v>1.19</v>
      </c>
      <c r="J1729" s="18">
        <f>IF($C1729&lt;&gt;"",$G1729*INDEX(ΣυνδΑθρ!$D$2:$D$96,$F1729,1)/INDEX(ΣυνδΑθρ!$J$2:$J$96,$F1729,1),IF($D1729&lt;&gt;"",$G1729*INDEX(Υλικά!$I$3:$I$200,$F1729,1)/INDEX(Υλικά!$E$3:$E$200,$F1729,1),0))</f>
        <v>10.01</v>
      </c>
      <c r="K1729" s="16">
        <f>$H1729*Ref!$B$2</f>
        <v>38.36</v>
      </c>
      <c r="L1729" s="17">
        <f>$I1729*Ref!$B$3</f>
        <v>4.76</v>
      </c>
      <c r="M1729" s="18">
        <f>$J1729*Ref!$B$4</f>
        <v>90.09</v>
      </c>
      <c r="N1729" s="18">
        <f>IF($C1729&lt;&gt;"",0,IF($D1729&lt;&gt;"",$G1729*INDEX(Υλικά!$J$3:$J$200,$F1729,1)/INDEX(Υλικά!$E$3:$E$200,$F1729,1),0))</f>
        <v>0</v>
      </c>
      <c r="O1729" s="19">
        <f t="shared" si="32"/>
        <v>133.21</v>
      </c>
      <c r="P1729" s="3"/>
    </row>
    <row r="1730" spans="1:16" x14ac:dyDescent="0.35">
      <c r="A1730" s="15">
        <v>44728</v>
      </c>
      <c r="B1730" s="7">
        <v>0.85416666666666663</v>
      </c>
      <c r="C1730" s="3" t="s">
        <v>166</v>
      </c>
      <c r="D1730" s="3"/>
      <c r="E1730" s="3" t="str">
        <f>IF(C1730&lt;&gt;"",INDEX(ΣυνδΑθρ!$I$2:$I$96,MATCH(C1730,ΣυνδΑθρ!$A$2:$A$100,0),1),IF(D1730&lt;&gt;"",INDEX(Υλικά!$D$3:$D$200,MATCH(D1730,Υλικά!$B$3:$B$200,0),1),""))</f>
        <v>gr</v>
      </c>
      <c r="F1730" s="10">
        <f>IF(C1730&lt;&gt;"",MATCH($C1730,ΣυνδΑθρ!$A$2:$A$100,0),IF(D1730&lt;&gt;"",MATCH($D1730,Υλικά!$B$3:$B$200,0),0))</f>
        <v>19</v>
      </c>
      <c r="G1730" s="3">
        <v>30</v>
      </c>
      <c r="H1730" s="16">
        <f>IF($C1730&lt;&gt;"",$G1730*INDEX(ΣυνδΑθρ!$B$2:$B$96,$F1730,1)/INDEX(ΣυνδΑθρ!$J$2:$J$96,$F1730,1),IF($D1730&lt;&gt;"",$G1730*INDEX(Υλικά!$G$3:$G$200,$F1730,1)/INDEX(Υλικά!$E$3:$E$200,$F1730,1),0))</f>
        <v>2.1921428571428572</v>
      </c>
      <c r="I1730" s="17">
        <f>IF($C1730&lt;&gt;"",$G1730*INDEX(ΣυνδΑθρ!$C$2:$C$100,$F1730,1)/INDEX(ΣυνδΑθρ!$J$2:$J$96,$F1730,1),IF($D1730&lt;&gt;"",$G1730*INDEX(Υλικά!$H$3:$H$200,$F1730,1)/INDEX(Υλικά!$E$3:$E$200,$F1730,1),0))</f>
        <v>13.949999999999998</v>
      </c>
      <c r="J1730" s="18">
        <f>IF($C1730&lt;&gt;"",$G1730*INDEX(ΣυνδΑθρ!$D$2:$D$96,$F1730,1)/INDEX(ΣυνδΑθρ!$J$2:$J$96,$F1730,1),IF($D1730&lt;&gt;"",$G1730*INDEX(Υλικά!$I$3:$I$200,$F1730,1)/INDEX(Υλικά!$E$3:$E$200,$F1730,1),0))</f>
        <v>0.25071428571428572</v>
      </c>
      <c r="K1730" s="16">
        <f>$H1730*Ref!$B$2</f>
        <v>8.7685714285714287</v>
      </c>
      <c r="L1730" s="17">
        <f>$I1730*Ref!$B$3</f>
        <v>55.79999999999999</v>
      </c>
      <c r="M1730" s="18">
        <f>$J1730*Ref!$B$4</f>
        <v>2.2564285714285717</v>
      </c>
      <c r="N1730" s="18">
        <f>IF($C1730&lt;&gt;"",0,IF($D1730&lt;&gt;"",$G1730*INDEX(Υλικά!$J$3:$J$200,$F1730,1)/INDEX(Υλικά!$E$3:$E$200,$F1730,1),0))</f>
        <v>0</v>
      </c>
      <c r="O1730" s="19">
        <f t="shared" si="32"/>
        <v>66.824999999999989</v>
      </c>
      <c r="P1730" s="3"/>
    </row>
    <row r="1731" spans="1:16" x14ac:dyDescent="0.35">
      <c r="A1731" s="15">
        <v>44728</v>
      </c>
      <c r="B1731" s="7">
        <v>0.85416666666666663</v>
      </c>
      <c r="C1731" s="3"/>
      <c r="D1731" s="3" t="s">
        <v>299</v>
      </c>
      <c r="E1731" s="3" t="str">
        <f>IF(C1731&lt;&gt;"",INDEX(ΣυνδΑθρ!$I$2:$I$96,MATCH(C1731,ΣυνδΑθρ!$A$2:$A$100,0),1),IF(D1731&lt;&gt;"",INDEX(Υλικά!$D$3:$D$200,MATCH(D1731,Υλικά!$B$3:$B$200,0),1),""))</f>
        <v>gr</v>
      </c>
      <c r="F1731" s="10">
        <f>IF(C1731&lt;&gt;"",MATCH($C1731,ΣυνδΑθρ!$A$2:$A$100,0),IF(D1731&lt;&gt;"",MATCH($D1731,Υλικά!$B$3:$B$200,0),0))</f>
        <v>141</v>
      </c>
      <c r="G1731" s="3">
        <v>45</v>
      </c>
      <c r="H1731" s="16">
        <f>IF($C1731&lt;&gt;"",$G1731*INDEX(ΣυνδΑθρ!$B$2:$B$96,$F1731,1)/INDEX(ΣυνδΑθρ!$J$2:$J$96,$F1731,1),IF($D1731&lt;&gt;"",$G1731*INDEX(Υλικά!$G$3:$G$200,$F1731,1)/INDEX(Υλικά!$E$3:$E$200,$F1731,1),0))</f>
        <v>15.3</v>
      </c>
      <c r="I1731" s="17">
        <f>IF($C1731&lt;&gt;"",$G1731*INDEX(ΣυνδΑθρ!$C$2:$C$100,$F1731,1)/INDEX(ΣυνδΑθρ!$J$2:$J$96,$F1731,1),IF($D1731&lt;&gt;"",$G1731*INDEX(Υλικά!$H$3:$H$200,$F1731,1)/INDEX(Υλικά!$E$3:$E$200,$F1731,1),0))</f>
        <v>0</v>
      </c>
      <c r="J1731" s="18">
        <f>IF($C1731&lt;&gt;"",$G1731*INDEX(ΣυνδΑθρ!$D$2:$D$96,$F1731,1)/INDEX(ΣυνδΑθρ!$J$2:$J$96,$F1731,1),IF($D1731&lt;&gt;"",$G1731*INDEX(Υλικά!$I$3:$I$200,$F1731,1)/INDEX(Υλικά!$E$3:$E$200,$F1731,1),0))</f>
        <v>1.2150000000000001</v>
      </c>
      <c r="K1731" s="16">
        <f>$H1731*Ref!$B$2</f>
        <v>61.2</v>
      </c>
      <c r="L1731" s="17">
        <f>$I1731*Ref!$B$3</f>
        <v>0</v>
      </c>
      <c r="M1731" s="18">
        <f>$J1731*Ref!$B$4</f>
        <v>10.935</v>
      </c>
      <c r="N1731" s="18">
        <f>IF($C1731&lt;&gt;"",0,IF($D1731&lt;&gt;"",$G1731*INDEX(Υλικά!$J$3:$J$200,$F1731,1)/INDEX(Υλικά!$E$3:$E$200,$F1731,1),0))</f>
        <v>0</v>
      </c>
      <c r="O1731" s="19">
        <f t="shared" si="32"/>
        <v>72.135000000000005</v>
      </c>
      <c r="P1731" s="3"/>
    </row>
    <row r="1732" spans="1:16" x14ac:dyDescent="0.35">
      <c r="A1732" s="15">
        <v>44728</v>
      </c>
      <c r="B1732" s="7">
        <v>0.91666666666666663</v>
      </c>
      <c r="C1732" s="3"/>
      <c r="D1732" s="3" t="s">
        <v>132</v>
      </c>
      <c r="E1732" s="3" t="str">
        <f>IF(C1732&lt;&gt;"",INDEX(ΣυνδΑθρ!$I$2:$I$96,MATCH(C1732,ΣυνδΑθρ!$A$2:$A$100,0),1),IF(D1732&lt;&gt;"",INDEX(Υλικά!$D$3:$D$200,MATCH(D1732,Υλικά!$B$3:$B$200,0),1),""))</f>
        <v>gr</v>
      </c>
      <c r="F1732" s="10">
        <f>IF(C1732&lt;&gt;"",MATCH($C1732,ΣυνδΑθρ!$A$2:$A$100,0),IF(D1732&lt;&gt;"",MATCH($D1732,Υλικά!$B$3:$B$200,0),0))</f>
        <v>51</v>
      </c>
      <c r="G1732" s="3">
        <v>200</v>
      </c>
      <c r="H1732" s="16">
        <f>IF($C1732&lt;&gt;"",$G1732*INDEX(ΣυνδΑθρ!$B$2:$B$96,$F1732,1)/INDEX(ΣυνδΑθρ!$J$2:$J$96,$F1732,1),IF($D1732&lt;&gt;"",$G1732*INDEX(Υλικά!$G$3:$G$200,$F1732,1)/INDEX(Υλικά!$E$3:$E$200,$F1732,1),0))</f>
        <v>54</v>
      </c>
      <c r="I1732" s="17">
        <f>IF($C1732&lt;&gt;"",$G1732*INDEX(ΣυνδΑθρ!$C$2:$C$100,$F1732,1)/INDEX(ΣυνδΑθρ!$J$2:$J$96,$F1732,1),IF($D1732&lt;&gt;"",$G1732*INDEX(Υλικά!$H$3:$H$200,$F1732,1)/INDEX(Υλικά!$E$3:$E$200,$F1732,1),0))</f>
        <v>0</v>
      </c>
      <c r="J1732" s="18">
        <f>IF($C1732&lt;&gt;"",$G1732*INDEX(ΣυνδΑθρ!$D$2:$D$96,$F1732,1)/INDEX(ΣυνδΑθρ!$J$2:$J$96,$F1732,1),IF($D1732&lt;&gt;"",$G1732*INDEX(Υλικά!$I$3:$I$200,$F1732,1)/INDEX(Υλικά!$E$3:$E$200,$F1732,1),0))</f>
        <v>28</v>
      </c>
      <c r="K1732" s="16">
        <f>$H1732*Ref!$B$2</f>
        <v>216</v>
      </c>
      <c r="L1732" s="17">
        <f>$I1732*Ref!$B$3</f>
        <v>0</v>
      </c>
      <c r="M1732" s="18">
        <f>$J1732*Ref!$B$4</f>
        <v>252</v>
      </c>
      <c r="N1732" s="18">
        <f>IF($C1732&lt;&gt;"",0,IF($D1732&lt;&gt;"",$G1732*INDEX(Υλικά!$J$3:$J$200,$F1732,1)/INDEX(Υλικά!$E$3:$E$200,$F1732,1),0))</f>
        <v>0</v>
      </c>
      <c r="O1732" s="19">
        <f t="shared" si="32"/>
        <v>468</v>
      </c>
      <c r="P1732" s="3"/>
    </row>
    <row r="1733" spans="1:16" x14ac:dyDescent="0.35">
      <c r="A1733" s="15">
        <v>44728</v>
      </c>
      <c r="B1733" s="7">
        <v>0.91666666666666663</v>
      </c>
      <c r="C1733" s="3"/>
      <c r="D1733" s="3" t="s">
        <v>185</v>
      </c>
      <c r="E1733" s="3" t="str">
        <f>IF(C1733&lt;&gt;"",INDEX(ΣυνδΑθρ!$I$2:$I$96,MATCH(C1733,ΣυνδΑθρ!$A$2:$A$100,0),1),IF(D1733&lt;&gt;"",INDEX(Υλικά!$D$3:$D$200,MATCH(D1733,Υλικά!$B$3:$B$200,0),1),""))</f>
        <v>gr</v>
      </c>
      <c r="F1733" s="10">
        <f>IF(C1733&lt;&gt;"",MATCH($C1733,ΣυνδΑθρ!$A$2:$A$100,0),IF(D1733&lt;&gt;"",MATCH($D1733,Υλικά!$B$3:$B$200,0),0))</f>
        <v>82</v>
      </c>
      <c r="G1733" s="3">
        <v>100</v>
      </c>
      <c r="H1733" s="16">
        <f>IF($C1733&lt;&gt;"",$G1733*INDEX(ΣυνδΑθρ!$B$2:$B$96,$F1733,1)/INDEX(ΣυνδΑθρ!$J$2:$J$96,$F1733,1),IF($D1733&lt;&gt;"",$G1733*INDEX(Υλικά!$G$3:$G$200,$F1733,1)/INDEX(Υλικά!$E$3:$E$200,$F1733,1),0))</f>
        <v>8.9</v>
      </c>
      <c r="I1733" s="17">
        <f>IF($C1733&lt;&gt;"",$G1733*INDEX(ΣυνδΑθρ!$C$2:$C$100,$F1733,1)/INDEX(ΣυνδΑθρ!$J$2:$J$96,$F1733,1),IF($D1733&lt;&gt;"",$G1733*INDEX(Υλικά!$H$3:$H$200,$F1733,1)/INDEX(Υλικά!$E$3:$E$200,$F1733,1),0))</f>
        <v>47.2</v>
      </c>
      <c r="J1733" s="18">
        <f>IF($C1733&lt;&gt;"",$G1733*INDEX(ΣυνδΑθρ!$D$2:$D$96,$F1733,1)/INDEX(ΣυνδΑθρ!$J$2:$J$96,$F1733,1),IF($D1733&lt;&gt;"",$G1733*INDEX(Υλικά!$I$3:$I$200,$F1733,1)/INDEX(Υλικά!$E$3:$E$200,$F1733,1),0))</f>
        <v>1.7</v>
      </c>
      <c r="K1733" s="16">
        <f>$H1733*Ref!$B$2</f>
        <v>35.6</v>
      </c>
      <c r="L1733" s="17">
        <f>$I1733*Ref!$B$3</f>
        <v>188.8</v>
      </c>
      <c r="M1733" s="18">
        <f>$J1733*Ref!$B$4</f>
        <v>15.299999999999999</v>
      </c>
      <c r="N1733" s="18">
        <f>IF($C1733&lt;&gt;"",0,IF($D1733&lt;&gt;"",$G1733*INDEX(Υλικά!$J$3:$J$200,$F1733,1)/INDEX(Υλικά!$E$3:$E$200,$F1733,1),0))</f>
        <v>0</v>
      </c>
      <c r="O1733" s="19">
        <f t="shared" si="32"/>
        <v>239.70000000000002</v>
      </c>
      <c r="P1733" s="3"/>
    </row>
    <row r="1734" spans="1:16" x14ac:dyDescent="0.35">
      <c r="A1734" s="15">
        <v>44728</v>
      </c>
      <c r="B1734" s="7">
        <v>0.91666666666666663</v>
      </c>
      <c r="C1734" s="3"/>
      <c r="D1734" s="3" t="s">
        <v>42</v>
      </c>
      <c r="E1734" s="3" t="str">
        <f>IF(C1734&lt;&gt;"",INDEX(ΣυνδΑθρ!$I$2:$I$96,MATCH(C1734,ΣυνδΑθρ!$A$2:$A$100,0),1),IF(D1734&lt;&gt;"",INDEX(Υλικά!$D$3:$D$200,MATCH(D1734,Υλικά!$B$3:$B$200,0),1),""))</f>
        <v>gr</v>
      </c>
      <c r="F1734" s="10">
        <f>IF(C1734&lt;&gt;"",MATCH($C1734,ΣυνδΑθρ!$A$2:$A$100,0),IF(D1734&lt;&gt;"",MATCH($D1734,Υλικά!$B$3:$B$200,0),0))</f>
        <v>16</v>
      </c>
      <c r="G1734" s="3">
        <v>200</v>
      </c>
      <c r="H1734" s="16">
        <f>IF($C1734&lt;&gt;"",$G1734*INDEX(ΣυνδΑθρ!$B$2:$B$96,$F1734,1)/INDEX(ΣυνδΑθρ!$J$2:$J$96,$F1734,1),IF($D1734&lt;&gt;"",$G1734*INDEX(Υλικά!$G$3:$G$200,$F1734,1)/INDEX(Υλικά!$E$3:$E$200,$F1734,1),0))</f>
        <v>1.8</v>
      </c>
      <c r="I1734" s="17">
        <f>IF($C1734&lt;&gt;"",$G1734*INDEX(ΣυνδΑθρ!$C$2:$C$100,$F1734,1)/INDEX(ΣυνδΑθρ!$J$2:$J$96,$F1734,1),IF($D1734&lt;&gt;"",$G1734*INDEX(Υλικά!$H$3:$H$200,$F1734,1)/INDEX(Υλικά!$E$3:$E$200,$F1734,1),0))</f>
        <v>7.8</v>
      </c>
      <c r="J1734" s="18">
        <f>IF($C1734&lt;&gt;"",$G1734*INDEX(ΣυνδΑθρ!$D$2:$D$96,$F1734,1)/INDEX(ΣυνδΑθρ!$J$2:$J$96,$F1734,1),IF($D1734&lt;&gt;"",$G1734*INDEX(Υλικά!$I$3:$I$200,$F1734,1)/INDEX(Υλικά!$E$3:$E$200,$F1734,1),0))</f>
        <v>0.4</v>
      </c>
      <c r="K1734" s="16">
        <f>$H1734*Ref!$B$2</f>
        <v>7.2</v>
      </c>
      <c r="L1734" s="17">
        <f>$I1734*Ref!$B$3</f>
        <v>31.2</v>
      </c>
      <c r="M1734" s="18">
        <f>$J1734*Ref!$B$4</f>
        <v>3.6</v>
      </c>
      <c r="N1734" s="18">
        <f>IF($C1734&lt;&gt;"",0,IF($D1734&lt;&gt;"",$G1734*INDEX(Υλικά!$J$3:$J$200,$F1734,1)/INDEX(Υλικά!$E$3:$E$200,$F1734,1),0))</f>
        <v>0</v>
      </c>
      <c r="O1734" s="19">
        <f t="shared" si="32"/>
        <v>42</v>
      </c>
      <c r="P1734" s="3"/>
    </row>
    <row r="1735" spans="1:16" x14ac:dyDescent="0.35">
      <c r="A1735" s="15">
        <v>44728</v>
      </c>
      <c r="B1735" s="7">
        <v>0.91666666666666663</v>
      </c>
      <c r="C1735" s="3"/>
      <c r="D1735" s="3" t="s">
        <v>8</v>
      </c>
      <c r="E1735" s="3" t="str">
        <f>IF(C1735&lt;&gt;"",INDEX(ΣυνδΑθρ!$I$2:$I$96,MATCH(C1735,ΣυνδΑθρ!$A$2:$A$100,0),1),IF(D1735&lt;&gt;"",INDEX(Υλικά!$D$3:$D$200,MATCH(D1735,Υλικά!$B$3:$B$200,0),1),""))</f>
        <v>gr</v>
      </c>
      <c r="F1735" s="10">
        <f>IF(C1735&lt;&gt;"",MATCH($C1735,ΣυνδΑθρ!$A$2:$A$100,0),IF(D1735&lt;&gt;"",MATCH($D1735,Υλικά!$B$3:$B$200,0),0))</f>
        <v>3</v>
      </c>
      <c r="G1735" s="3">
        <v>10</v>
      </c>
      <c r="H1735" s="16">
        <f>IF($C1735&lt;&gt;"",$G1735*INDEX(ΣυνδΑθρ!$B$2:$B$96,$F1735,1)/INDEX(ΣυνδΑθρ!$J$2:$J$96,$F1735,1),IF($D1735&lt;&gt;"",$G1735*INDEX(Υλικά!$G$3:$G$200,$F1735,1)/INDEX(Υλικά!$E$3:$E$200,$F1735,1),0))</f>
        <v>0</v>
      </c>
      <c r="I1735" s="17">
        <f>IF($C1735&lt;&gt;"",$G1735*INDEX(ΣυνδΑθρ!$C$2:$C$100,$F1735,1)/INDEX(ΣυνδΑθρ!$J$2:$J$96,$F1735,1),IF($D1735&lt;&gt;"",$G1735*INDEX(Υλικά!$H$3:$H$200,$F1735,1)/INDEX(Υλικά!$E$3:$E$200,$F1735,1),0))</f>
        <v>0</v>
      </c>
      <c r="J1735" s="18">
        <f>IF($C1735&lt;&gt;"",$G1735*INDEX(ΣυνδΑθρ!$D$2:$D$96,$F1735,1)/INDEX(ΣυνδΑθρ!$J$2:$J$96,$F1735,1),IF($D1735&lt;&gt;"",$G1735*INDEX(Υλικά!$I$3:$I$200,$F1735,1)/INDEX(Υλικά!$E$3:$E$200,$F1735,1),0))</f>
        <v>9.33</v>
      </c>
      <c r="K1735" s="16">
        <f>$H1735*Ref!$B$2</f>
        <v>0</v>
      </c>
      <c r="L1735" s="17">
        <f>$I1735*Ref!$B$3</f>
        <v>0</v>
      </c>
      <c r="M1735" s="18">
        <f>$J1735*Ref!$B$4</f>
        <v>83.97</v>
      </c>
      <c r="N1735" s="18">
        <f>IF($C1735&lt;&gt;"",0,IF($D1735&lt;&gt;"",$G1735*INDEX(Υλικά!$J$3:$J$200,$F1735,1)/INDEX(Υλικά!$E$3:$E$200,$F1735,1),0))</f>
        <v>0</v>
      </c>
      <c r="O1735" s="19">
        <f t="shared" si="32"/>
        <v>83.97</v>
      </c>
      <c r="P1735" s="3"/>
    </row>
    <row r="1736" spans="1:16" x14ac:dyDescent="0.35">
      <c r="A1736" s="15">
        <v>44728</v>
      </c>
      <c r="B1736" s="7">
        <v>0.91666666666666696</v>
      </c>
      <c r="C1736" s="3"/>
      <c r="D1736" s="3" t="s">
        <v>150</v>
      </c>
      <c r="E1736" s="3" t="str">
        <f>IF(C1736&lt;&gt;"",INDEX(ΣυνδΑθρ!$I$2:$I$96,MATCH(C1736,ΣυνδΑθρ!$A$2:$A$100,0),1),IF(D1736&lt;&gt;"",INDEX(Υλικά!$D$3:$D$200,MATCH(D1736,Υλικά!$B$3:$B$200,0),1),""))</f>
        <v>gr</v>
      </c>
      <c r="F1736" s="10">
        <f>IF(C1736&lt;&gt;"",MATCH($C1736,ΣυνδΑθρ!$A$2:$A$100,0),IF(D1736&lt;&gt;"",MATCH($D1736,Υλικά!$B$3:$B$200,0),0))</f>
        <v>36</v>
      </c>
      <c r="G1736" s="3">
        <v>500</v>
      </c>
      <c r="H1736" s="16">
        <f>IF($C1736&lt;&gt;"",$G1736*INDEX(ΣυνδΑθρ!$B$2:$B$96,$F1736,1)/INDEX(ΣυνδΑθρ!$J$2:$J$96,$F1736,1),IF($D1736&lt;&gt;"",$G1736*INDEX(Υλικά!$G$3:$G$200,$F1736,1)/INDEX(Υλικά!$E$3:$E$200,$F1736,1),0))</f>
        <v>2.5</v>
      </c>
      <c r="I1736" s="17">
        <f>IF($C1736&lt;&gt;"",$G1736*INDEX(ΣυνδΑθρ!$C$2:$C$100,$F1736,1)/INDEX(ΣυνδΑθρ!$J$2:$J$96,$F1736,1),IF($D1736&lt;&gt;"",$G1736*INDEX(Υλικά!$H$3:$H$200,$F1736,1)/INDEX(Υλικά!$E$3:$E$200,$F1736,1),0))</f>
        <v>18</v>
      </c>
      <c r="J1736" s="18">
        <f>IF($C1736&lt;&gt;"",$G1736*INDEX(ΣυνδΑθρ!$D$2:$D$96,$F1736,1)/INDEX(ΣυνδΑθρ!$J$2:$J$96,$F1736,1),IF($D1736&lt;&gt;"",$G1736*INDEX(Υλικά!$I$3:$I$200,$F1736,1)/INDEX(Υλικά!$E$3:$E$200,$F1736,1),0))</f>
        <v>0</v>
      </c>
      <c r="K1736" s="16">
        <f>$H1736*Ref!$B$2</f>
        <v>10</v>
      </c>
      <c r="L1736" s="17">
        <f>$I1736*Ref!$B$3</f>
        <v>72</v>
      </c>
      <c r="M1736" s="18">
        <f>$J1736*Ref!$B$4</f>
        <v>0</v>
      </c>
      <c r="N1736" s="18">
        <f>IF($C1736&lt;&gt;"",0,IF($D1736&lt;&gt;"",$G1736*INDEX(Υλικά!$J$3:$J$200,$F1736,1)/INDEX(Υλικά!$E$3:$E$200,$F1736,1),0))</f>
        <v>215</v>
      </c>
      <c r="O1736" s="19">
        <f t="shared" si="32"/>
        <v>297</v>
      </c>
      <c r="P1736" s="3"/>
    </row>
    <row r="1737" spans="1:16" x14ac:dyDescent="0.35">
      <c r="A1737" s="15">
        <v>44729</v>
      </c>
      <c r="B1737" s="7">
        <v>0.375</v>
      </c>
      <c r="C1737" s="3" t="s">
        <v>290</v>
      </c>
      <c r="D1737" s="3"/>
      <c r="E1737" s="3" t="str">
        <f>IF(C1737&lt;&gt;"",INDEX(ΣυνδΑθρ!$I$2:$I$96,MATCH(C1737,ΣυνδΑθρ!$A$2:$A$100,0),1),IF(D1737&lt;&gt;"",INDEX(Υλικά!$D$3:$D$200,MATCH(D1737,Υλικά!$B$3:$B$200,0),1),""))</f>
        <v>pc</v>
      </c>
      <c r="F1737" s="10">
        <f>IF(C1737&lt;&gt;"",MATCH($C1737,ΣυνδΑθρ!$A$2:$A$100,0),IF(D1737&lt;&gt;"",MATCH($D1737,Υλικά!$B$3:$B$200,0),0))</f>
        <v>57</v>
      </c>
      <c r="G1737" s="3">
        <v>1</v>
      </c>
      <c r="H1737" s="16">
        <f>IF($C1737&lt;&gt;"",$G1737*INDEX(ΣυνδΑθρ!$B$2:$B$96,$F1737,1)/INDEX(ΣυνδΑθρ!$J$2:$J$96,$F1737,1),IF($D1737&lt;&gt;"",$G1737*INDEX(Υλικά!$G$3:$G$200,$F1737,1)/INDEX(Υλικά!$E$3:$E$200,$F1737,1),0))</f>
        <v>30.25</v>
      </c>
      <c r="I1737" s="17">
        <f>IF($C1737&lt;&gt;"",$G1737*INDEX(ΣυνδΑθρ!$C$2:$C$100,$F1737,1)/INDEX(ΣυνδΑθρ!$J$2:$J$96,$F1737,1),IF($D1737&lt;&gt;"",$G1737*INDEX(Υλικά!$H$3:$H$200,$F1737,1)/INDEX(Υλικά!$E$3:$E$200,$F1737,1),0))</f>
        <v>58.95</v>
      </c>
      <c r="J1737" s="18">
        <f>IF($C1737&lt;&gt;"",$G1737*INDEX(ΣυνδΑθρ!$D$2:$D$96,$F1737,1)/INDEX(ΣυνδΑθρ!$J$2:$J$96,$F1737,1),IF($D1737&lt;&gt;"",$G1737*INDEX(Υλικά!$I$3:$I$200,$F1737,1)/INDEX(Υλικά!$E$3:$E$200,$F1737,1),0))</f>
        <v>6.0500000000000007</v>
      </c>
      <c r="K1737" s="16">
        <f>$H1737*Ref!$B$2</f>
        <v>121</v>
      </c>
      <c r="L1737" s="17">
        <f>$I1737*Ref!$B$3</f>
        <v>235.8</v>
      </c>
      <c r="M1737" s="18">
        <f>$J1737*Ref!$B$4</f>
        <v>54.45</v>
      </c>
      <c r="N1737" s="18">
        <f>IF($C1737&lt;&gt;"",0,IF($D1737&lt;&gt;"",$G1737*INDEX(Υλικά!$J$3:$J$200,$F1737,1)/INDEX(Υλικά!$E$3:$E$200,$F1737,1),0))</f>
        <v>0</v>
      </c>
      <c r="O1737" s="19">
        <f t="shared" si="32"/>
        <v>411.25</v>
      </c>
      <c r="P1737" s="3"/>
    </row>
    <row r="1738" spans="1:16" x14ac:dyDescent="0.35">
      <c r="A1738" s="15">
        <v>44729</v>
      </c>
      <c r="B1738" s="7">
        <v>0.58333333333333337</v>
      </c>
      <c r="C1738" s="3" t="s">
        <v>166</v>
      </c>
      <c r="D1738" s="3"/>
      <c r="E1738" s="3" t="str">
        <f>IF(C1738&lt;&gt;"",INDEX(ΣυνδΑθρ!$I$2:$I$96,MATCH(C1738,ΣυνδΑθρ!$A$2:$A$100,0),1),IF(D1738&lt;&gt;"",INDEX(Υλικά!$D$3:$D$200,MATCH(D1738,Υλικά!$B$3:$B$200,0),1),""))</f>
        <v>gr</v>
      </c>
      <c r="F1738" s="10">
        <f>IF(C1738&lt;&gt;"",MATCH($C1738,ΣυνδΑθρ!$A$2:$A$100,0),IF(D1738&lt;&gt;"",MATCH($D1738,Υλικά!$B$3:$B$200,0),0))</f>
        <v>19</v>
      </c>
      <c r="G1738" s="3">
        <v>60</v>
      </c>
      <c r="H1738" s="16">
        <f>IF($C1738&lt;&gt;"",$G1738*INDEX(ΣυνδΑθρ!$B$2:$B$96,$F1738,1)/INDEX(ΣυνδΑθρ!$J$2:$J$96,$F1738,1),IF($D1738&lt;&gt;"",$G1738*INDEX(Υλικά!$G$3:$G$200,$F1738,1)/INDEX(Υλικά!$E$3:$E$200,$F1738,1),0))</f>
        <v>4.3842857142857143</v>
      </c>
      <c r="I1738" s="17">
        <f>IF($C1738&lt;&gt;"",$G1738*INDEX(ΣυνδΑθρ!$C$2:$C$100,$F1738,1)/INDEX(ΣυνδΑθρ!$J$2:$J$96,$F1738,1),IF($D1738&lt;&gt;"",$G1738*INDEX(Υλικά!$H$3:$H$200,$F1738,1)/INDEX(Υλικά!$E$3:$E$200,$F1738,1),0))</f>
        <v>27.899999999999995</v>
      </c>
      <c r="J1738" s="18">
        <f>IF($C1738&lt;&gt;"",$G1738*INDEX(ΣυνδΑθρ!$D$2:$D$96,$F1738,1)/INDEX(ΣυνδΑθρ!$J$2:$J$96,$F1738,1),IF($D1738&lt;&gt;"",$G1738*INDEX(Υλικά!$I$3:$I$200,$F1738,1)/INDEX(Υλικά!$E$3:$E$200,$F1738,1),0))</f>
        <v>0.50142857142857145</v>
      </c>
      <c r="K1738" s="16">
        <f>$H1738*Ref!$B$2</f>
        <v>17.537142857142857</v>
      </c>
      <c r="L1738" s="17">
        <f>$I1738*Ref!$B$3</f>
        <v>111.59999999999998</v>
      </c>
      <c r="M1738" s="18">
        <f>$J1738*Ref!$B$4</f>
        <v>4.5128571428571433</v>
      </c>
      <c r="N1738" s="18">
        <f>IF($C1738&lt;&gt;"",0,IF($D1738&lt;&gt;"",$G1738*INDEX(Υλικά!$J$3:$J$200,$F1738,1)/INDEX(Υλικά!$E$3:$E$200,$F1738,1),0))</f>
        <v>0</v>
      </c>
      <c r="O1738" s="19">
        <f t="shared" si="32"/>
        <v>133.64999999999998</v>
      </c>
      <c r="P1738" s="3"/>
    </row>
    <row r="1739" spans="1:16" x14ac:dyDescent="0.35">
      <c r="A1739" s="15">
        <v>44729</v>
      </c>
      <c r="B1739" s="7">
        <v>0.58333333333333337</v>
      </c>
      <c r="C1739" s="3"/>
      <c r="D1739" s="3" t="s">
        <v>299</v>
      </c>
      <c r="E1739" s="3" t="str">
        <f>IF(C1739&lt;&gt;"",INDEX(ΣυνδΑθρ!$I$2:$I$96,MATCH(C1739,ΣυνδΑθρ!$A$2:$A$100,0),1),IF(D1739&lt;&gt;"",INDEX(Υλικά!$D$3:$D$200,MATCH(D1739,Υλικά!$B$3:$B$200,0),1),""))</f>
        <v>gr</v>
      </c>
      <c r="F1739" s="10">
        <f>IF(C1739&lt;&gt;"",MATCH($C1739,ΣυνδΑθρ!$A$2:$A$100,0),IF(D1739&lt;&gt;"",MATCH($D1739,Υλικά!$B$3:$B$200,0),0))</f>
        <v>141</v>
      </c>
      <c r="G1739" s="3">
        <v>45</v>
      </c>
      <c r="H1739" s="16">
        <f>IF($C1739&lt;&gt;"",$G1739*INDEX(ΣυνδΑθρ!$B$2:$B$96,$F1739,1)/INDEX(ΣυνδΑθρ!$J$2:$J$96,$F1739,1),IF($D1739&lt;&gt;"",$G1739*INDEX(Υλικά!$G$3:$G$200,$F1739,1)/INDEX(Υλικά!$E$3:$E$200,$F1739,1),0))</f>
        <v>15.3</v>
      </c>
      <c r="I1739" s="17">
        <f>IF($C1739&lt;&gt;"",$G1739*INDEX(ΣυνδΑθρ!$C$2:$C$100,$F1739,1)/INDEX(ΣυνδΑθρ!$J$2:$J$96,$F1739,1),IF($D1739&lt;&gt;"",$G1739*INDEX(Υλικά!$H$3:$H$200,$F1739,1)/INDEX(Υλικά!$E$3:$E$200,$F1739,1),0))</f>
        <v>0</v>
      </c>
      <c r="J1739" s="18">
        <f>IF($C1739&lt;&gt;"",$G1739*INDEX(ΣυνδΑθρ!$D$2:$D$96,$F1739,1)/INDEX(ΣυνδΑθρ!$J$2:$J$96,$F1739,1),IF($D1739&lt;&gt;"",$G1739*INDEX(Υλικά!$I$3:$I$200,$F1739,1)/INDEX(Υλικά!$E$3:$E$200,$F1739,1),0))</f>
        <v>1.2150000000000001</v>
      </c>
      <c r="K1739" s="16">
        <f>$H1739*Ref!$B$2</f>
        <v>61.2</v>
      </c>
      <c r="L1739" s="17">
        <f>$I1739*Ref!$B$3</f>
        <v>0</v>
      </c>
      <c r="M1739" s="18">
        <f>$J1739*Ref!$B$4</f>
        <v>10.935</v>
      </c>
      <c r="N1739" s="18">
        <f>IF($C1739&lt;&gt;"",0,IF($D1739&lt;&gt;"",$G1739*INDEX(Υλικά!$J$3:$J$200,$F1739,1)/INDEX(Υλικά!$E$3:$E$200,$F1739,1),0))</f>
        <v>0</v>
      </c>
      <c r="O1739" s="19">
        <f t="shared" si="32"/>
        <v>72.135000000000005</v>
      </c>
      <c r="P1739" s="3"/>
    </row>
    <row r="1740" spans="1:16" x14ac:dyDescent="0.35">
      <c r="A1740" s="15">
        <v>44729</v>
      </c>
      <c r="B1740" s="7">
        <v>0.70833333333333337</v>
      </c>
      <c r="C1740" s="3" t="s">
        <v>166</v>
      </c>
      <c r="D1740" s="3"/>
      <c r="E1740" s="3" t="str">
        <f>IF(C1740&lt;&gt;"",INDEX(ΣυνδΑθρ!$I$2:$I$96,MATCH(C1740,ΣυνδΑθρ!$A$2:$A$100,0),1),IF(D1740&lt;&gt;"",INDEX(Υλικά!$D$3:$D$200,MATCH(D1740,Υλικά!$B$3:$B$200,0),1),""))</f>
        <v>gr</v>
      </c>
      <c r="F1740" s="10">
        <f>IF(C1740&lt;&gt;"",MATCH($C1740,ΣυνδΑθρ!$A$2:$A$100,0),IF(D1740&lt;&gt;"",MATCH($D1740,Υλικά!$B$3:$B$200,0),0))</f>
        <v>19</v>
      </c>
      <c r="G1740" s="3">
        <v>30</v>
      </c>
      <c r="H1740" s="16">
        <f>IF($C1740&lt;&gt;"",$G1740*INDEX(ΣυνδΑθρ!$B$2:$B$96,$F1740,1)/INDEX(ΣυνδΑθρ!$J$2:$J$96,$F1740,1),IF($D1740&lt;&gt;"",$G1740*INDEX(Υλικά!$G$3:$G$200,$F1740,1)/INDEX(Υλικά!$E$3:$E$200,$F1740,1),0))</f>
        <v>2.1921428571428572</v>
      </c>
      <c r="I1740" s="17">
        <f>IF($C1740&lt;&gt;"",$G1740*INDEX(ΣυνδΑθρ!$C$2:$C$100,$F1740,1)/INDEX(ΣυνδΑθρ!$J$2:$J$96,$F1740,1),IF($D1740&lt;&gt;"",$G1740*INDEX(Υλικά!$H$3:$H$200,$F1740,1)/INDEX(Υλικά!$E$3:$E$200,$F1740,1),0))</f>
        <v>13.949999999999998</v>
      </c>
      <c r="J1740" s="18">
        <f>IF($C1740&lt;&gt;"",$G1740*INDEX(ΣυνδΑθρ!$D$2:$D$96,$F1740,1)/INDEX(ΣυνδΑθρ!$J$2:$J$96,$F1740,1),IF($D1740&lt;&gt;"",$G1740*INDEX(Υλικά!$I$3:$I$200,$F1740,1)/INDEX(Υλικά!$E$3:$E$200,$F1740,1),0))</f>
        <v>0.25071428571428572</v>
      </c>
      <c r="K1740" s="16">
        <f>$H1740*Ref!$B$2</f>
        <v>8.7685714285714287</v>
      </c>
      <c r="L1740" s="17">
        <f>$I1740*Ref!$B$3</f>
        <v>55.79999999999999</v>
      </c>
      <c r="M1740" s="18">
        <f>$J1740*Ref!$B$4</f>
        <v>2.2564285714285717</v>
      </c>
      <c r="N1740" s="18">
        <f>IF($C1740&lt;&gt;"",0,IF($D1740&lt;&gt;"",$G1740*INDEX(Υλικά!$J$3:$J$200,$F1740,1)/INDEX(Υλικά!$E$3:$E$200,$F1740,1),0))</f>
        <v>0</v>
      </c>
      <c r="O1740" s="19">
        <f t="shared" si="32"/>
        <v>66.824999999999989</v>
      </c>
      <c r="P1740" s="3"/>
    </row>
    <row r="1741" spans="1:16" x14ac:dyDescent="0.35">
      <c r="A1741" s="15">
        <v>44729</v>
      </c>
      <c r="B1741" s="7">
        <v>0.70833333333333337</v>
      </c>
      <c r="C1741" s="3"/>
      <c r="D1741" s="3" t="s">
        <v>21</v>
      </c>
      <c r="E1741" s="3" t="str">
        <f>IF(C1741&lt;&gt;"",INDEX(ΣυνδΑθρ!$I$2:$I$96,MATCH(C1741,ΣυνδΑθρ!$A$2:$A$100,0),1),IF(D1741&lt;&gt;"",INDEX(Υλικά!$D$3:$D$200,MATCH(D1741,Υλικά!$B$3:$B$200,0),1),""))</f>
        <v>pc</v>
      </c>
      <c r="F1741" s="10">
        <f>IF(C1741&lt;&gt;"",MATCH($C1741,ΣυνδΑθρ!$A$2:$A$100,0),IF(D1741&lt;&gt;"",MATCH($D1741,Υλικά!$B$3:$B$200,0),0))</f>
        <v>11</v>
      </c>
      <c r="G1741" s="3">
        <v>2</v>
      </c>
      <c r="H1741" s="16">
        <f>IF($C1741&lt;&gt;"",$G1741*INDEX(ΣυνδΑθρ!$B$2:$B$96,$F1741,1)/INDEX(ΣυνδΑθρ!$J$2:$J$96,$F1741,1),IF($D1741&lt;&gt;"",$G1741*INDEX(Υλικά!$G$3:$G$200,$F1741,1)/INDEX(Υλικά!$E$3:$E$200,$F1741,1),0))</f>
        <v>15.6</v>
      </c>
      <c r="I1741" s="17">
        <f>IF($C1741&lt;&gt;"",$G1741*INDEX(ΣυνδΑθρ!$C$2:$C$100,$F1741,1)/INDEX(ΣυνδΑθρ!$J$2:$J$96,$F1741,1),IF($D1741&lt;&gt;"",$G1741*INDEX(Υλικά!$H$3:$H$200,$F1741,1)/INDEX(Υλικά!$E$3:$E$200,$F1741,1),0))</f>
        <v>1.32</v>
      </c>
      <c r="J1741" s="18">
        <f>IF($C1741&lt;&gt;"",$G1741*INDEX(ΣυνδΑθρ!$D$2:$D$96,$F1741,1)/INDEX(ΣυνδΑθρ!$J$2:$J$96,$F1741,1),IF($D1741&lt;&gt;"",$G1741*INDEX(Υλικά!$I$3:$I$200,$F1741,1)/INDEX(Υλικά!$E$3:$E$200,$F1741,1),0))</f>
        <v>13.2</v>
      </c>
      <c r="K1741" s="16">
        <f>$H1741*Ref!$B$2</f>
        <v>62.4</v>
      </c>
      <c r="L1741" s="17">
        <f>$I1741*Ref!$B$3</f>
        <v>5.28</v>
      </c>
      <c r="M1741" s="18">
        <f>$J1741*Ref!$B$4</f>
        <v>118.8</v>
      </c>
      <c r="N1741" s="18">
        <f>IF($C1741&lt;&gt;"",0,IF($D1741&lt;&gt;"",$G1741*INDEX(Υλικά!$J$3:$J$200,$F1741,1)/INDEX(Υλικά!$E$3:$E$200,$F1741,1),0))</f>
        <v>0</v>
      </c>
      <c r="O1741" s="19">
        <f t="shared" si="32"/>
        <v>186.48</v>
      </c>
      <c r="P1741" s="3"/>
    </row>
    <row r="1742" spans="1:16" x14ac:dyDescent="0.35">
      <c r="A1742" s="15">
        <v>44729</v>
      </c>
      <c r="B1742" s="7">
        <v>0.70833333333333304</v>
      </c>
      <c r="C1742" s="3"/>
      <c r="D1742" s="3" t="s">
        <v>296</v>
      </c>
      <c r="E1742" s="3" t="str">
        <f>IF(C1742&lt;&gt;"",INDEX(ΣυνδΑθρ!$I$2:$I$96,MATCH(C1742,ΣυνδΑθρ!$A$2:$A$100,0),1),IF(D1742&lt;&gt;"",INDEX(Υλικά!$D$3:$D$200,MATCH(D1742,Υλικά!$B$3:$B$200,0),1),""))</f>
        <v>gr</v>
      </c>
      <c r="F1742" s="10">
        <f>IF(C1742&lt;&gt;"",MATCH($C1742,ΣυνδΑθρ!$A$2:$A$100,0),IF(D1742&lt;&gt;"",MATCH($D1742,Υλικά!$B$3:$B$200,0),0))</f>
        <v>139</v>
      </c>
      <c r="G1742" s="3">
        <v>50</v>
      </c>
      <c r="H1742" s="16">
        <f>IF($C1742&lt;&gt;"",$G1742*INDEX(ΣυνδΑθρ!$B$2:$B$96,$F1742,1)/INDEX(ΣυνδΑθρ!$J$2:$J$96,$F1742,1),IF($D1742&lt;&gt;"",$G1742*INDEX(Υλικά!$G$3:$G$200,$F1742,1)/INDEX(Υλικά!$E$3:$E$200,$F1742,1),0))</f>
        <v>6.85</v>
      </c>
      <c r="I1742" s="17">
        <f>IF($C1742&lt;&gt;"",$G1742*INDEX(ΣυνδΑθρ!$C$2:$C$100,$F1742,1)/INDEX(ΣυνδΑθρ!$J$2:$J$96,$F1742,1),IF($D1742&lt;&gt;"",$G1742*INDEX(Υλικά!$H$3:$H$200,$F1742,1)/INDEX(Υλικά!$E$3:$E$200,$F1742,1),0))</f>
        <v>0.85</v>
      </c>
      <c r="J1742" s="18">
        <f>IF($C1742&lt;&gt;"",$G1742*INDEX(ΣυνδΑθρ!$D$2:$D$96,$F1742,1)/INDEX(ΣυνδΑθρ!$J$2:$J$96,$F1742,1),IF($D1742&lt;&gt;"",$G1742*INDEX(Υλικά!$I$3:$I$200,$F1742,1)/INDEX(Υλικά!$E$3:$E$200,$F1742,1),0))</f>
        <v>7.15</v>
      </c>
      <c r="K1742" s="16">
        <f>$H1742*Ref!$B$2</f>
        <v>27.4</v>
      </c>
      <c r="L1742" s="17">
        <f>$I1742*Ref!$B$3</f>
        <v>3.4</v>
      </c>
      <c r="M1742" s="18">
        <f>$J1742*Ref!$B$4</f>
        <v>64.350000000000009</v>
      </c>
      <c r="N1742" s="18">
        <f>IF($C1742&lt;&gt;"",0,IF($D1742&lt;&gt;"",$G1742*INDEX(Υλικά!$J$3:$J$200,$F1742,1)/INDEX(Υλικά!$E$3:$E$200,$F1742,1),0))</f>
        <v>0</v>
      </c>
      <c r="O1742" s="19">
        <f t="shared" si="32"/>
        <v>95.15</v>
      </c>
      <c r="P1742" s="3"/>
    </row>
    <row r="1743" spans="1:16" x14ac:dyDescent="0.35">
      <c r="A1743" s="15">
        <v>44729</v>
      </c>
      <c r="B1743" s="7">
        <v>0.70833333333333304</v>
      </c>
      <c r="C1743" s="3"/>
      <c r="D1743" s="3" t="s">
        <v>8</v>
      </c>
      <c r="E1743" s="3" t="str">
        <f>IF(C1743&lt;&gt;"",INDEX(ΣυνδΑθρ!$I$2:$I$96,MATCH(C1743,ΣυνδΑθρ!$A$2:$A$100,0),1),IF(D1743&lt;&gt;"",INDEX(Υλικά!$D$3:$D$200,MATCH(D1743,Υλικά!$B$3:$B$200,0),1),""))</f>
        <v>gr</v>
      </c>
      <c r="F1743" s="10">
        <f>IF(C1743&lt;&gt;"",MATCH($C1743,ΣυνδΑθρ!$A$2:$A$100,0),IF(D1743&lt;&gt;"",MATCH($D1743,Υλικά!$B$3:$B$200,0),0))</f>
        <v>3</v>
      </c>
      <c r="G1743" s="3">
        <v>5</v>
      </c>
      <c r="H1743" s="16">
        <f>IF($C1743&lt;&gt;"",$G1743*INDEX(ΣυνδΑθρ!$B$2:$B$96,$F1743,1)/INDEX(ΣυνδΑθρ!$J$2:$J$96,$F1743,1),IF($D1743&lt;&gt;"",$G1743*INDEX(Υλικά!$G$3:$G$200,$F1743,1)/INDEX(Υλικά!$E$3:$E$200,$F1743,1),0))</f>
        <v>0</v>
      </c>
      <c r="I1743" s="17">
        <f>IF($C1743&lt;&gt;"",$G1743*INDEX(ΣυνδΑθρ!$C$2:$C$100,$F1743,1)/INDEX(ΣυνδΑθρ!$J$2:$J$96,$F1743,1),IF($D1743&lt;&gt;"",$G1743*INDEX(Υλικά!$H$3:$H$200,$F1743,1)/INDEX(Υλικά!$E$3:$E$200,$F1743,1),0))</f>
        <v>0</v>
      </c>
      <c r="J1743" s="18">
        <f>IF($C1743&lt;&gt;"",$G1743*INDEX(ΣυνδΑθρ!$D$2:$D$96,$F1743,1)/INDEX(ΣυνδΑθρ!$J$2:$J$96,$F1743,1),IF($D1743&lt;&gt;"",$G1743*INDEX(Υλικά!$I$3:$I$200,$F1743,1)/INDEX(Υλικά!$E$3:$E$200,$F1743,1),0))</f>
        <v>4.665</v>
      </c>
      <c r="K1743" s="16">
        <f>$H1743*Ref!$B$2</f>
        <v>0</v>
      </c>
      <c r="L1743" s="17">
        <f>$I1743*Ref!$B$3</f>
        <v>0</v>
      </c>
      <c r="M1743" s="18">
        <f>$J1743*Ref!$B$4</f>
        <v>41.984999999999999</v>
      </c>
      <c r="N1743" s="18">
        <f>IF($C1743&lt;&gt;"",0,IF($D1743&lt;&gt;"",$G1743*INDEX(Υλικά!$J$3:$J$200,$F1743,1)/INDEX(Υλικά!$E$3:$E$200,$F1743,1),0))</f>
        <v>0</v>
      </c>
      <c r="O1743" s="19">
        <f t="shared" si="32"/>
        <v>41.984999999999999</v>
      </c>
      <c r="P1743" s="3"/>
    </row>
    <row r="1744" spans="1:16" x14ac:dyDescent="0.35">
      <c r="A1744" s="15">
        <v>44729</v>
      </c>
      <c r="B1744" s="7">
        <v>0.70833333333333304</v>
      </c>
      <c r="C1744" s="3"/>
      <c r="D1744" s="3" t="s">
        <v>58</v>
      </c>
      <c r="E1744" s="3" t="str">
        <f>IF(C1744&lt;&gt;"",INDEX(ΣυνδΑθρ!$I$2:$I$96,MATCH(C1744,ΣυνδΑθρ!$A$2:$A$100,0),1),IF(D1744&lt;&gt;"",INDEX(Υλικά!$D$3:$D$200,MATCH(D1744,Υλικά!$B$3:$B$200,0),1),""))</f>
        <v>gr</v>
      </c>
      <c r="F1744" s="10">
        <f>IF(C1744&lt;&gt;"",MATCH($C1744,ΣυνδΑθρ!$A$2:$A$100,0),IF(D1744&lt;&gt;"",MATCH($D1744,Υλικά!$B$3:$B$200,0),0))</f>
        <v>12</v>
      </c>
      <c r="G1744" s="3">
        <v>40</v>
      </c>
      <c r="H1744" s="16">
        <f>IF($C1744&lt;&gt;"",$G1744*INDEX(ΣυνδΑθρ!$B$2:$B$96,$F1744,1)/INDEX(ΣυνδΑθρ!$J$2:$J$96,$F1744,1),IF($D1744&lt;&gt;"",$G1744*INDEX(Υλικά!$G$3:$G$200,$F1744,1)/INDEX(Υλικά!$E$3:$E$200,$F1744,1),0))</f>
        <v>1.32</v>
      </c>
      <c r="I1744" s="17">
        <f>IF($C1744&lt;&gt;"",$G1744*INDEX(ΣυνδΑθρ!$C$2:$C$100,$F1744,1)/INDEX(ΣυνδΑθρ!$J$2:$J$96,$F1744,1),IF($D1744&lt;&gt;"",$G1744*INDEX(Υλικά!$H$3:$H$200,$F1744,1)/INDEX(Υλικά!$E$3:$E$200,$F1744,1),0))</f>
        <v>1.88</v>
      </c>
      <c r="J1744" s="18">
        <f>IF($C1744&lt;&gt;"",$G1744*INDEX(ΣυνδΑθρ!$D$2:$D$96,$F1744,1)/INDEX(ΣυνδΑθρ!$J$2:$J$96,$F1744,1),IF($D1744&lt;&gt;"",$G1744*INDEX(Υλικά!$I$3:$I$200,$F1744,1)/INDEX(Υλικά!$E$3:$E$200,$F1744,1),0))</f>
        <v>0.6</v>
      </c>
      <c r="K1744" s="16">
        <f>$H1744*Ref!$B$2</f>
        <v>5.28</v>
      </c>
      <c r="L1744" s="17">
        <f>$I1744*Ref!$B$3</f>
        <v>7.52</v>
      </c>
      <c r="M1744" s="18">
        <f>$J1744*Ref!$B$4</f>
        <v>5.3999999999999995</v>
      </c>
      <c r="N1744" s="18">
        <f>IF($C1744&lt;&gt;"",0,IF($D1744&lt;&gt;"",$G1744*INDEX(Υλικά!$J$3:$J$200,$F1744,1)/INDEX(Υλικά!$E$3:$E$200,$F1744,1),0))</f>
        <v>0</v>
      </c>
      <c r="O1744" s="19">
        <f t="shared" si="32"/>
        <v>18.2</v>
      </c>
      <c r="P1744" s="3"/>
    </row>
    <row r="1745" spans="1:16" x14ac:dyDescent="0.35">
      <c r="A1745" s="15">
        <v>44729</v>
      </c>
      <c r="B1745" s="7">
        <v>0.70833333333333304</v>
      </c>
      <c r="C1745" s="3"/>
      <c r="D1745" s="3" t="s">
        <v>43</v>
      </c>
      <c r="E1745" s="3" t="str">
        <f>IF(C1745&lt;&gt;"",INDEX(ΣυνδΑθρ!$I$2:$I$96,MATCH(C1745,ΣυνδΑθρ!$A$2:$A$100,0),1),IF(D1745&lt;&gt;"",INDEX(Υλικά!$D$3:$D$200,MATCH(D1745,Υλικά!$B$3:$B$200,0),1),""))</f>
        <v>gr</v>
      </c>
      <c r="F1745" s="10">
        <f>IF(C1745&lt;&gt;"",MATCH($C1745,ΣυνδΑθρ!$A$2:$A$100,0),IF(D1745&lt;&gt;"",MATCH($D1745,Υλικά!$B$3:$B$200,0),0))</f>
        <v>17</v>
      </c>
      <c r="G1745" s="3">
        <v>140</v>
      </c>
      <c r="H1745" s="16">
        <f>IF($C1745&lt;&gt;"",$G1745*INDEX(ΣυνδΑθρ!$B$2:$B$96,$F1745,1)/INDEX(ΣυνδΑθρ!$J$2:$J$96,$F1745,1),IF($D1745&lt;&gt;"",$G1745*INDEX(Υλικά!$G$3:$G$200,$F1745,1)/INDEX(Υλικά!$E$3:$E$200,$F1745,1),0))</f>
        <v>0.98</v>
      </c>
      <c r="I1745" s="17">
        <f>IF($C1745&lt;&gt;"",$G1745*INDEX(ΣυνδΑθρ!$C$2:$C$100,$F1745,1)/INDEX(ΣυνδΑθρ!$J$2:$J$96,$F1745,1),IF($D1745&lt;&gt;"",$G1745*INDEX(Υλικά!$H$3:$H$200,$F1745,1)/INDEX(Υλικά!$E$3:$E$200,$F1745,1),0))</f>
        <v>5.04</v>
      </c>
      <c r="J1745" s="18">
        <f>IF($C1745&lt;&gt;"",$G1745*INDEX(ΣυνδΑθρ!$D$2:$D$96,$F1745,1)/INDEX(ΣυνδΑθρ!$J$2:$J$96,$F1745,1),IF($D1745&lt;&gt;"",$G1745*INDEX(Υλικά!$I$3:$I$200,$F1745,1)/INDEX(Υλικά!$E$3:$E$200,$F1745,1),0))</f>
        <v>0.14000000000000001</v>
      </c>
      <c r="K1745" s="16">
        <f>$H1745*Ref!$B$2</f>
        <v>3.92</v>
      </c>
      <c r="L1745" s="17">
        <f>$I1745*Ref!$B$3</f>
        <v>20.16</v>
      </c>
      <c r="M1745" s="18">
        <f>$J1745*Ref!$B$4</f>
        <v>1.2600000000000002</v>
      </c>
      <c r="N1745" s="18">
        <f>IF($C1745&lt;&gt;"",0,IF($D1745&lt;&gt;"",$G1745*INDEX(Υλικά!$J$3:$J$200,$F1745,1)/INDEX(Υλικά!$E$3:$E$200,$F1745,1),0))</f>
        <v>0</v>
      </c>
      <c r="O1745" s="19">
        <f t="shared" si="32"/>
        <v>25.34</v>
      </c>
      <c r="P1745" s="3"/>
    </row>
    <row r="1746" spans="1:16" x14ac:dyDescent="0.35">
      <c r="A1746" s="15">
        <v>44729</v>
      </c>
      <c r="B1746" s="7">
        <v>0.70833333333333304</v>
      </c>
      <c r="C1746" s="3"/>
      <c r="D1746" s="3" t="s">
        <v>42</v>
      </c>
      <c r="E1746" s="3" t="str">
        <f>IF(C1746&lt;&gt;"",INDEX(ΣυνδΑθρ!$I$2:$I$96,MATCH(C1746,ΣυνδΑθρ!$A$2:$A$100,0),1),IF(D1746&lt;&gt;"",INDEX(Υλικά!$D$3:$D$200,MATCH(D1746,Υλικά!$B$3:$B$200,0),1),""))</f>
        <v>gr</v>
      </c>
      <c r="F1746" s="10">
        <f>IF(C1746&lt;&gt;"",MATCH($C1746,ΣυνδΑθρ!$A$2:$A$100,0),IF(D1746&lt;&gt;"",MATCH($D1746,Υλικά!$B$3:$B$200,0),0))</f>
        <v>16</v>
      </c>
      <c r="G1746" s="3">
        <v>150</v>
      </c>
      <c r="H1746" s="16">
        <f>IF($C1746&lt;&gt;"",$G1746*INDEX(ΣυνδΑθρ!$B$2:$B$96,$F1746,1)/INDEX(ΣυνδΑθρ!$J$2:$J$96,$F1746,1),IF($D1746&lt;&gt;"",$G1746*INDEX(Υλικά!$G$3:$G$200,$F1746,1)/INDEX(Υλικά!$E$3:$E$200,$F1746,1),0))</f>
        <v>1.35</v>
      </c>
      <c r="I1746" s="17">
        <f>IF($C1746&lt;&gt;"",$G1746*INDEX(ΣυνδΑθρ!$C$2:$C$100,$F1746,1)/INDEX(ΣυνδΑθρ!$J$2:$J$96,$F1746,1),IF($D1746&lt;&gt;"",$G1746*INDEX(Υλικά!$H$3:$H$200,$F1746,1)/INDEX(Υλικά!$E$3:$E$200,$F1746,1),0))</f>
        <v>5.85</v>
      </c>
      <c r="J1746" s="18">
        <f>IF($C1746&lt;&gt;"",$G1746*INDEX(ΣυνδΑθρ!$D$2:$D$96,$F1746,1)/INDEX(ΣυνδΑθρ!$J$2:$J$96,$F1746,1),IF($D1746&lt;&gt;"",$G1746*INDEX(Υλικά!$I$3:$I$200,$F1746,1)/INDEX(Υλικά!$E$3:$E$200,$F1746,1),0))</f>
        <v>0.3</v>
      </c>
      <c r="K1746" s="16">
        <f>$H1746*Ref!$B$2</f>
        <v>5.4</v>
      </c>
      <c r="L1746" s="17">
        <f>$I1746*Ref!$B$3</f>
        <v>23.4</v>
      </c>
      <c r="M1746" s="18">
        <f>$J1746*Ref!$B$4</f>
        <v>2.6999999999999997</v>
      </c>
      <c r="N1746" s="18">
        <f>IF($C1746&lt;&gt;"",0,IF($D1746&lt;&gt;"",$G1746*INDEX(Υλικά!$J$3:$J$200,$F1746,1)/INDEX(Υλικά!$E$3:$E$200,$F1746,1),0))</f>
        <v>0</v>
      </c>
      <c r="O1746" s="19">
        <f t="shared" si="32"/>
        <v>31.499999999999996</v>
      </c>
      <c r="P1746" s="3"/>
    </row>
    <row r="1747" spans="1:16" x14ac:dyDescent="0.35">
      <c r="A1747" s="15">
        <v>44729</v>
      </c>
      <c r="B1747" s="7">
        <v>0.70833333333333304</v>
      </c>
      <c r="C1747" s="3"/>
      <c r="D1747" s="3" t="s">
        <v>300</v>
      </c>
      <c r="E1747" s="3" t="str">
        <f>IF(C1747&lt;&gt;"",INDEX(ΣυνδΑθρ!$I$2:$I$96,MATCH(C1747,ΣυνδΑθρ!$A$2:$A$100,0),1),IF(D1747&lt;&gt;"",INDEX(Υλικά!$D$3:$D$200,MATCH(D1747,Υλικά!$B$3:$B$200,0),1),""))</f>
        <v>gr</v>
      </c>
      <c r="F1747" s="10">
        <f>IF(C1747&lt;&gt;"",MATCH($C1747,ΣυνδΑθρ!$A$2:$A$100,0),IF(D1747&lt;&gt;"",MATCH($D1747,Υλικά!$B$3:$B$200,0),0))</f>
        <v>142</v>
      </c>
      <c r="G1747" s="3">
        <v>70</v>
      </c>
      <c r="H1747" s="16">
        <f>IF($C1747&lt;&gt;"",$G1747*INDEX(ΣυνδΑθρ!$B$2:$B$96,$F1747,1)/INDEX(ΣυνδΑθρ!$J$2:$J$96,$F1747,1),IF($D1747&lt;&gt;"",$G1747*INDEX(Υλικά!$G$3:$G$200,$F1747,1)/INDEX(Υλικά!$E$3:$E$200,$F1747,1),0))</f>
        <v>19.600000000000001</v>
      </c>
      <c r="I1747" s="17">
        <f>IF($C1747&lt;&gt;"",$G1747*INDEX(ΣυνδΑθρ!$C$2:$C$100,$F1747,1)/INDEX(ΣυνδΑθρ!$J$2:$J$96,$F1747,1),IF($D1747&lt;&gt;"",$G1747*INDEX(Υλικά!$H$3:$H$200,$F1747,1)/INDEX(Υλικά!$E$3:$E$200,$F1747,1),0))</f>
        <v>3.08</v>
      </c>
      <c r="J1747" s="18">
        <f>IF($C1747&lt;&gt;"",$G1747*INDEX(ΣυνδΑθρ!$D$2:$D$96,$F1747,1)/INDEX(ΣυνδΑθρ!$J$2:$J$96,$F1747,1),IF($D1747&lt;&gt;"",$G1747*INDEX(Υλικά!$I$3:$I$200,$F1747,1)/INDEX(Υλικά!$E$3:$E$200,$F1747,1),0))</f>
        <v>6.44</v>
      </c>
      <c r="K1747" s="16">
        <f>$H1747*Ref!$B$2</f>
        <v>78.400000000000006</v>
      </c>
      <c r="L1747" s="17">
        <f>$I1747*Ref!$B$3</f>
        <v>12.32</v>
      </c>
      <c r="M1747" s="18">
        <f>$J1747*Ref!$B$4</f>
        <v>57.96</v>
      </c>
      <c r="N1747" s="18">
        <f>IF($C1747&lt;&gt;"",0,IF($D1747&lt;&gt;"",$G1747*INDEX(Υλικά!$J$3:$J$200,$F1747,1)/INDEX(Υλικά!$E$3:$E$200,$F1747,1),0))</f>
        <v>0</v>
      </c>
      <c r="O1747" s="19">
        <f t="shared" si="32"/>
        <v>148.68</v>
      </c>
      <c r="P1747" s="3"/>
    </row>
    <row r="1748" spans="1:16" x14ac:dyDescent="0.35">
      <c r="A1748" s="15">
        <v>44935</v>
      </c>
      <c r="B1748" s="7">
        <v>0.33333333333333331</v>
      </c>
      <c r="C1748" s="3" t="s">
        <v>290</v>
      </c>
      <c r="D1748" s="3"/>
      <c r="E1748" s="3" t="str">
        <f>IF(C1748&lt;&gt;"",INDEX(ΣυνδΑθρ!$I$2:$I$96,MATCH(C1748,ΣυνδΑθρ!$A$2:$A$100,0),1),IF(D1748&lt;&gt;"",INDEX(Υλικά!$D$3:$D$200,MATCH(D1748,Υλικά!$B$3:$B$200,0),1),""))</f>
        <v>pc</v>
      </c>
      <c r="F1748" s="10">
        <f>IF(C1748&lt;&gt;"",MATCH($C1748,ΣυνδΑθρ!$A$2:$A$100,0),IF(D1748&lt;&gt;"",MATCH($D1748,Υλικά!$B$3:$B$200,0),0))</f>
        <v>57</v>
      </c>
      <c r="G1748" s="3">
        <v>1</v>
      </c>
      <c r="H1748" s="16">
        <f>IF($C1748&lt;&gt;"",$G1748*INDEX(ΣυνδΑθρ!$B$2:$B$96,$F1748,1)/INDEX(ΣυνδΑθρ!$J$2:$J$96,$F1748,1),IF($D1748&lt;&gt;"",$G1748*INDEX(Υλικά!$G$3:$G$200,$F1748,1)/INDEX(Υλικά!$E$3:$E$200,$F1748,1),0))</f>
        <v>30.25</v>
      </c>
      <c r="I1748" s="17">
        <f>IF($C1748&lt;&gt;"",$G1748*INDEX(ΣυνδΑθρ!$C$2:$C$100,$F1748,1)/INDEX(ΣυνδΑθρ!$J$2:$J$96,$F1748,1),IF($D1748&lt;&gt;"",$G1748*INDEX(Υλικά!$H$3:$H$200,$F1748,1)/INDEX(Υλικά!$E$3:$E$200,$F1748,1),0))</f>
        <v>58.95</v>
      </c>
      <c r="J1748" s="18">
        <f>IF($C1748&lt;&gt;"",$G1748*INDEX(ΣυνδΑθρ!$D$2:$D$96,$F1748,1)/INDEX(ΣυνδΑθρ!$J$2:$J$96,$F1748,1),IF($D1748&lt;&gt;"",$G1748*INDEX(Υλικά!$I$3:$I$200,$F1748,1)/INDEX(Υλικά!$E$3:$E$200,$F1748,1),0))</f>
        <v>6.0500000000000007</v>
      </c>
      <c r="K1748" s="16">
        <f>$H1748*Ref!$B$2</f>
        <v>121</v>
      </c>
      <c r="L1748" s="17">
        <f>$I1748*Ref!$B$3</f>
        <v>235.8</v>
      </c>
      <c r="M1748" s="18">
        <f>$J1748*Ref!$B$4</f>
        <v>54.45</v>
      </c>
      <c r="N1748" s="18">
        <f>IF($C1748&lt;&gt;"",0,IF($D1748&lt;&gt;"",$G1748*INDEX(Υλικά!$J$3:$J$200,$F1748,1)/INDEX(Υλικά!$E$3:$E$200,$F1748,1),0))</f>
        <v>0</v>
      </c>
      <c r="O1748" s="19">
        <f t="shared" si="32"/>
        <v>411.25</v>
      </c>
      <c r="P1748" s="3"/>
    </row>
    <row r="1749" spans="1:16" x14ac:dyDescent="0.35">
      <c r="A1749" s="15">
        <v>44935</v>
      </c>
      <c r="B1749" s="7">
        <v>0.58333333333333337</v>
      </c>
      <c r="C1749" s="3" t="s">
        <v>242</v>
      </c>
      <c r="D1749" s="3"/>
      <c r="E1749" s="3" t="str">
        <f>IF(C1749&lt;&gt;"",INDEX(ΣυνδΑθρ!$I$2:$I$96,MATCH(C1749,ΣυνδΑθρ!$A$2:$A$100,0),1),IF(D1749&lt;&gt;"",INDEX(Υλικά!$D$3:$D$200,MATCH(D1749,Υλικά!$B$3:$B$200,0),1),""))</f>
        <v>gr</v>
      </c>
      <c r="F1749" s="10">
        <f>IF(C1749&lt;&gt;"",MATCH($C1749,ΣυνδΑθρ!$A$2:$A$100,0),IF(D1749&lt;&gt;"",MATCH($D1749,Υλικά!$B$3:$B$200,0),0))</f>
        <v>42</v>
      </c>
      <c r="G1749" s="3">
        <v>330</v>
      </c>
      <c r="H1749" s="16">
        <f>IF($C1749&lt;&gt;"",$G1749*INDEX(ΣυνδΑθρ!$B$2:$B$96,$F1749,1)/INDEX(ΣυνδΑθρ!$J$2:$J$96,$F1749,1),IF($D1749&lt;&gt;"",$G1749*INDEX(Υλικά!$G$3:$G$200,$F1749,1)/INDEX(Υλικά!$E$3:$E$200,$F1749,1),0))</f>
        <v>34.377391304347825</v>
      </c>
      <c r="I1749" s="17">
        <f>IF($C1749&lt;&gt;"",$G1749*INDEX(ΣυνδΑθρ!$C$2:$C$100,$F1749,1)/INDEX(ΣυνδΑθρ!$J$2:$J$96,$F1749,1),IF($D1749&lt;&gt;"",$G1749*INDEX(Υλικά!$H$3:$H$200,$F1749,1)/INDEX(Υλικά!$E$3:$E$200,$F1749,1),0))</f>
        <v>47.508521739130437</v>
      </c>
      <c r="J1749" s="18">
        <f>IF($C1749&lt;&gt;"",$G1749*INDEX(ΣυνδΑθρ!$D$2:$D$96,$F1749,1)/INDEX(ΣυνδΑθρ!$J$2:$J$96,$F1749,1),IF($D1749&lt;&gt;"",$G1749*INDEX(Υλικά!$I$3:$I$200,$F1749,1)/INDEX(Υλικά!$E$3:$E$200,$F1749,1),0))</f>
        <v>6.4794782608695645</v>
      </c>
      <c r="K1749" s="16">
        <f>$H1749*Ref!$B$2</f>
        <v>137.5095652173913</v>
      </c>
      <c r="L1749" s="17">
        <f>$I1749*Ref!$B$3</f>
        <v>190.03408695652175</v>
      </c>
      <c r="M1749" s="18">
        <f>$J1749*Ref!$B$4</f>
        <v>58.315304347826078</v>
      </c>
      <c r="N1749" s="18">
        <f>IF($C1749&lt;&gt;"",0,IF($D1749&lt;&gt;"",$G1749*INDEX(Υλικά!$J$3:$J$200,$F1749,1)/INDEX(Υλικά!$E$3:$E$200,$F1749,1),0))</f>
        <v>0</v>
      </c>
      <c r="O1749" s="19">
        <f t="shared" si="32"/>
        <v>385.85895652173917</v>
      </c>
      <c r="P1749" s="3"/>
    </row>
    <row r="1750" spans="1:16" x14ac:dyDescent="0.35">
      <c r="A1750" s="15">
        <v>44935</v>
      </c>
      <c r="B1750" s="7">
        <v>0.75</v>
      </c>
      <c r="C1750" s="3"/>
      <c r="D1750" s="3" t="s">
        <v>301</v>
      </c>
      <c r="E1750" s="3" t="str">
        <f>IF(C1750&lt;&gt;"",INDEX(ΣυνδΑθρ!$I$2:$I$96,MATCH(C1750,ΣυνδΑθρ!$A$2:$A$100,0),1),IF(D1750&lt;&gt;"",INDEX(Υλικά!$D$3:$D$200,MATCH(D1750,Υλικά!$B$3:$B$200,0),1),""))</f>
        <v>gr</v>
      </c>
      <c r="F1750" s="10">
        <f>IF(C1750&lt;&gt;"",MATCH($C1750,ΣυνδΑθρ!$A$2:$A$100,0),IF(D1750&lt;&gt;"",MATCH($D1750,Υλικά!$B$3:$B$200,0),0))</f>
        <v>143</v>
      </c>
      <c r="G1750" s="3">
        <v>20</v>
      </c>
      <c r="H1750" s="16">
        <f>IF($C1750&lt;&gt;"",$G1750*INDEX(ΣυνδΑθρ!$B$2:$B$96,$F1750,1)/INDEX(ΣυνδΑθρ!$J$2:$J$96,$F1750,1),IF($D1750&lt;&gt;"",$G1750*INDEX(Υλικά!$G$3:$G$200,$F1750,1)/INDEX(Υλικά!$E$3:$E$200,$F1750,1),0))</f>
        <v>0.72</v>
      </c>
      <c r="I1750" s="17">
        <f>IF($C1750&lt;&gt;"",$G1750*INDEX(ΣυνδΑθρ!$C$2:$C$100,$F1750,1)/INDEX(ΣυνδΑθρ!$J$2:$J$96,$F1750,1),IF($D1750&lt;&gt;"",$G1750*INDEX(Υλικά!$H$3:$H$200,$F1750,1)/INDEX(Υλικά!$E$3:$E$200,$F1750,1),0))</f>
        <v>11.06</v>
      </c>
      <c r="J1750" s="18">
        <f>IF($C1750&lt;&gt;"",$G1750*INDEX(ΣυνδΑθρ!$D$2:$D$96,$F1750,1)/INDEX(ΣυνδΑθρ!$J$2:$J$96,$F1750,1),IF($D1750&lt;&gt;"",$G1750*INDEX(Υλικά!$I$3:$I$200,$F1750,1)/INDEX(Υλικά!$E$3:$E$200,$F1750,1),0))</f>
        <v>0.3</v>
      </c>
      <c r="K1750" s="16">
        <f>$H1750*Ref!$B$2</f>
        <v>2.88</v>
      </c>
      <c r="L1750" s="17">
        <f>$I1750*Ref!$B$3</f>
        <v>44.24</v>
      </c>
      <c r="M1750" s="18">
        <f>$J1750*Ref!$B$4</f>
        <v>2.6999999999999997</v>
      </c>
      <c r="N1750" s="18">
        <f>IF($C1750&lt;&gt;"",0,IF($D1750&lt;&gt;"",$G1750*INDEX(Υλικά!$J$3:$J$200,$F1750,1)/INDEX(Υλικά!$E$3:$E$200,$F1750,1),0))</f>
        <v>0</v>
      </c>
      <c r="O1750" s="19">
        <f t="shared" si="32"/>
        <v>49.820000000000007</v>
      </c>
      <c r="P1750" s="3"/>
    </row>
    <row r="1751" spans="1:16" x14ac:dyDescent="0.35">
      <c r="A1751" s="15">
        <v>44935</v>
      </c>
      <c r="B1751" s="7">
        <v>0.83333333333333337</v>
      </c>
      <c r="C1751" s="3" t="s">
        <v>242</v>
      </c>
      <c r="D1751" s="3"/>
      <c r="E1751" s="3" t="str">
        <f>IF(C1751&lt;&gt;"",INDEX(ΣυνδΑθρ!$I$2:$I$96,MATCH(C1751,ΣυνδΑθρ!$A$2:$A$100,0),1),IF(D1751&lt;&gt;"",INDEX(Υλικά!$D$3:$D$200,MATCH(D1751,Υλικά!$B$3:$B$200,0),1),""))</f>
        <v>gr</v>
      </c>
      <c r="F1751" s="10">
        <f>IF(C1751&lt;&gt;"",MATCH($C1751,ΣυνδΑθρ!$A$2:$A$100,0),IF(D1751&lt;&gt;"",MATCH($D1751,Υλικά!$B$3:$B$200,0),0))</f>
        <v>42</v>
      </c>
      <c r="G1751" s="3">
        <v>330</v>
      </c>
      <c r="H1751" s="16">
        <f>IF($C1751&lt;&gt;"",$G1751*INDEX(ΣυνδΑθρ!$B$2:$B$96,$F1751,1)/INDEX(ΣυνδΑθρ!$J$2:$J$96,$F1751,1),IF($D1751&lt;&gt;"",$G1751*INDEX(Υλικά!$G$3:$G$200,$F1751,1)/INDEX(Υλικά!$E$3:$E$200,$F1751,1),0))</f>
        <v>34.377391304347825</v>
      </c>
      <c r="I1751" s="17">
        <f>IF($C1751&lt;&gt;"",$G1751*INDEX(ΣυνδΑθρ!$C$2:$C$100,$F1751,1)/INDEX(ΣυνδΑθρ!$J$2:$J$96,$F1751,1),IF($D1751&lt;&gt;"",$G1751*INDEX(Υλικά!$H$3:$H$200,$F1751,1)/INDEX(Υλικά!$E$3:$E$200,$F1751,1),0))</f>
        <v>47.508521739130437</v>
      </c>
      <c r="J1751" s="18">
        <f>IF($C1751&lt;&gt;"",$G1751*INDEX(ΣυνδΑθρ!$D$2:$D$96,$F1751,1)/INDEX(ΣυνδΑθρ!$J$2:$J$96,$F1751,1),IF($D1751&lt;&gt;"",$G1751*INDEX(Υλικά!$I$3:$I$200,$F1751,1)/INDEX(Υλικά!$E$3:$E$200,$F1751,1),0))</f>
        <v>6.4794782608695645</v>
      </c>
      <c r="K1751" s="16">
        <f>$H1751*Ref!$B$2</f>
        <v>137.5095652173913</v>
      </c>
      <c r="L1751" s="17">
        <f>$I1751*Ref!$B$3</f>
        <v>190.03408695652175</v>
      </c>
      <c r="M1751" s="18">
        <f>$J1751*Ref!$B$4</f>
        <v>58.315304347826078</v>
      </c>
      <c r="N1751" s="18">
        <f>IF($C1751&lt;&gt;"",0,IF($D1751&lt;&gt;"",$G1751*INDEX(Υλικά!$J$3:$J$200,$F1751,1)/INDEX(Υλικά!$E$3:$E$200,$F1751,1),0))</f>
        <v>0</v>
      </c>
      <c r="O1751" s="19">
        <f t="shared" si="32"/>
        <v>385.85895652173917</v>
      </c>
      <c r="P1751" s="3"/>
    </row>
    <row r="1752" spans="1:16" x14ac:dyDescent="0.35">
      <c r="A1752" s="15">
        <v>44935</v>
      </c>
      <c r="B1752" s="7">
        <v>0.83333333333333337</v>
      </c>
      <c r="C1752" s="3"/>
      <c r="D1752" s="3" t="s">
        <v>8</v>
      </c>
      <c r="E1752" s="3" t="str">
        <f>IF(C1752&lt;&gt;"",INDEX(ΣυνδΑθρ!$I$2:$I$96,MATCH(C1752,ΣυνδΑθρ!$A$2:$A$100,0),1),IF(D1752&lt;&gt;"",INDEX(Υλικά!$D$3:$D$200,MATCH(D1752,Υλικά!$B$3:$B$200,0),1),""))</f>
        <v>gr</v>
      </c>
      <c r="F1752" s="10">
        <f>IF(C1752&lt;&gt;"",MATCH($C1752,ΣυνδΑθρ!$A$2:$A$100,0),IF(D1752&lt;&gt;"",MATCH($D1752,Υλικά!$B$3:$B$200,0),0))</f>
        <v>3</v>
      </c>
      <c r="G1752" s="3">
        <v>13</v>
      </c>
      <c r="H1752" s="16">
        <f>IF($C1752&lt;&gt;"",$G1752*INDEX(ΣυνδΑθρ!$B$2:$B$96,$F1752,1)/INDEX(ΣυνδΑθρ!$J$2:$J$96,$F1752,1),IF($D1752&lt;&gt;"",$G1752*INDEX(Υλικά!$G$3:$G$200,$F1752,1)/INDEX(Υλικά!$E$3:$E$200,$F1752,1),0))</f>
        <v>0</v>
      </c>
      <c r="I1752" s="17">
        <f>IF($C1752&lt;&gt;"",$G1752*INDEX(ΣυνδΑθρ!$C$2:$C$100,$F1752,1)/INDEX(ΣυνδΑθρ!$J$2:$J$96,$F1752,1),IF($D1752&lt;&gt;"",$G1752*INDEX(Υλικά!$H$3:$H$200,$F1752,1)/INDEX(Υλικά!$E$3:$E$200,$F1752,1),0))</f>
        <v>0</v>
      </c>
      <c r="J1752" s="18">
        <f>IF($C1752&lt;&gt;"",$G1752*INDEX(ΣυνδΑθρ!$D$2:$D$96,$F1752,1)/INDEX(ΣυνδΑθρ!$J$2:$J$96,$F1752,1),IF($D1752&lt;&gt;"",$G1752*INDEX(Υλικά!$I$3:$I$200,$F1752,1)/INDEX(Υλικά!$E$3:$E$200,$F1752,1),0))</f>
        <v>12.128999999999998</v>
      </c>
      <c r="K1752" s="16">
        <f>$H1752*Ref!$B$2</f>
        <v>0</v>
      </c>
      <c r="L1752" s="17">
        <f>$I1752*Ref!$B$3</f>
        <v>0</v>
      </c>
      <c r="M1752" s="18">
        <f>$J1752*Ref!$B$4</f>
        <v>109.16099999999997</v>
      </c>
      <c r="N1752" s="18">
        <f>IF($C1752&lt;&gt;"",0,IF($D1752&lt;&gt;"",$G1752*INDEX(Υλικά!$J$3:$J$200,$F1752,1)/INDEX(Υλικά!$E$3:$E$200,$F1752,1),0))</f>
        <v>0</v>
      </c>
      <c r="O1752" s="19">
        <f t="shared" si="32"/>
        <v>109.16099999999997</v>
      </c>
      <c r="P1752" s="3"/>
    </row>
    <row r="1753" spans="1:16" x14ac:dyDescent="0.35">
      <c r="A1753" s="15">
        <v>44935</v>
      </c>
      <c r="B1753" s="7">
        <v>0.83333333333333337</v>
      </c>
      <c r="C1753" s="3"/>
      <c r="D1753" s="3" t="s">
        <v>148</v>
      </c>
      <c r="E1753" s="3" t="str">
        <f>IF(C1753&lt;&gt;"",INDEX(ΣυνδΑθρ!$I$2:$I$96,MATCH(C1753,ΣυνδΑθρ!$A$2:$A$100,0),1),IF(D1753&lt;&gt;"",INDEX(Υλικά!$D$3:$D$200,MATCH(D1753,Υλικά!$B$3:$B$200,0),1),""))</f>
        <v>gr</v>
      </c>
      <c r="F1753" s="10">
        <f>IF(C1753&lt;&gt;"",MATCH($C1753,ΣυνδΑθρ!$A$2:$A$100,0),IF(D1753&lt;&gt;"",MATCH($D1753,Υλικά!$B$3:$B$200,0),0))</f>
        <v>59</v>
      </c>
      <c r="G1753" s="3">
        <v>200</v>
      </c>
      <c r="H1753" s="16">
        <f>IF($C1753&lt;&gt;"",$G1753*INDEX(ΣυνδΑθρ!$B$2:$B$96,$F1753,1)/INDEX(ΣυνδΑθρ!$J$2:$J$96,$F1753,1),IF($D1753&lt;&gt;"",$G1753*INDEX(Υλικά!$G$3:$G$200,$F1753,1)/INDEX(Υλικά!$E$3:$E$200,$F1753,1),0))</f>
        <v>2.6</v>
      </c>
      <c r="I1753" s="17">
        <f>IF($C1753&lt;&gt;"",$G1753*INDEX(ΣυνδΑθρ!$C$2:$C$100,$F1753,1)/INDEX(ΣυνδΑθρ!$J$2:$J$96,$F1753,1),IF($D1753&lt;&gt;"",$G1753*INDEX(Υλικά!$H$3:$H$200,$F1753,1)/INDEX(Υλικά!$E$3:$E$200,$F1753,1),0))</f>
        <v>12</v>
      </c>
      <c r="J1753" s="18">
        <f>IF($C1753&lt;&gt;"",$G1753*INDEX(ΣυνδΑθρ!$D$2:$D$96,$F1753,1)/INDEX(ΣυνδΑθρ!$J$2:$J$96,$F1753,1),IF($D1753&lt;&gt;"",$G1753*INDEX(Υλικά!$I$3:$I$200,$F1753,1)/INDEX(Υλικά!$E$3:$E$200,$F1753,1),0))</f>
        <v>0</v>
      </c>
      <c r="K1753" s="16">
        <f>$H1753*Ref!$B$2</f>
        <v>10.4</v>
      </c>
      <c r="L1753" s="17">
        <f>$I1753*Ref!$B$3</f>
        <v>48</v>
      </c>
      <c r="M1753" s="18">
        <f>$J1753*Ref!$B$4</f>
        <v>0</v>
      </c>
      <c r="N1753" s="18">
        <f>IF($C1753&lt;&gt;"",0,IF($D1753&lt;&gt;"",$G1753*INDEX(Υλικά!$J$3:$J$200,$F1753,1)/INDEX(Υλικά!$E$3:$E$200,$F1753,1),0))</f>
        <v>0</v>
      </c>
      <c r="O1753" s="19">
        <f t="shared" si="32"/>
        <v>58.4</v>
      </c>
      <c r="P1753" s="3"/>
    </row>
    <row r="1754" spans="1:16" x14ac:dyDescent="0.35">
      <c r="A1754" s="15">
        <v>44935</v>
      </c>
      <c r="B1754" s="7">
        <v>0.83333333333333337</v>
      </c>
      <c r="C1754" s="3"/>
      <c r="D1754" s="3" t="s">
        <v>110</v>
      </c>
      <c r="E1754" s="3" t="str">
        <f>IF(C1754&lt;&gt;"",INDEX(ΣυνδΑθρ!$I$2:$I$96,MATCH(C1754,ΣυνδΑθρ!$A$2:$A$100,0),1),IF(D1754&lt;&gt;"",INDEX(Υλικά!$D$3:$D$200,MATCH(D1754,Υλικά!$B$3:$B$200,0),1),""))</f>
        <v>gr</v>
      </c>
      <c r="F1754" s="10">
        <f>IF(C1754&lt;&gt;"",MATCH($C1754,ΣυνδΑθρ!$A$2:$A$100,0),IF(D1754&lt;&gt;"",MATCH($D1754,Υλικά!$B$3:$B$200,0),0))</f>
        <v>42</v>
      </c>
      <c r="G1754" s="3">
        <v>100</v>
      </c>
      <c r="H1754" s="16">
        <f>IF($C1754&lt;&gt;"",$G1754*INDEX(ΣυνδΑθρ!$B$2:$B$96,$F1754,1)/INDEX(ΣυνδΑθρ!$J$2:$J$96,$F1754,1),IF($D1754&lt;&gt;"",$G1754*INDEX(Υλικά!$G$3:$G$200,$F1754,1)/INDEX(Υλικά!$E$3:$E$200,$F1754,1),0))</f>
        <v>7.8</v>
      </c>
      <c r="I1754" s="17">
        <f>IF($C1754&lt;&gt;"",$G1754*INDEX(ΣυνδΑθρ!$C$2:$C$100,$F1754,1)/INDEX(ΣυνδΑθρ!$J$2:$J$96,$F1754,1),IF($D1754&lt;&gt;"",$G1754*INDEX(Υλικά!$H$3:$H$200,$F1754,1)/INDEX(Υλικά!$E$3:$E$200,$F1754,1),0))</f>
        <v>3.3</v>
      </c>
      <c r="J1754" s="18">
        <f>IF($C1754&lt;&gt;"",$G1754*INDEX(ΣυνδΑθρ!$D$2:$D$96,$F1754,1)/INDEX(ΣυνδΑθρ!$J$2:$J$96,$F1754,1),IF($D1754&lt;&gt;"",$G1754*INDEX(Υλικά!$I$3:$I$200,$F1754,1)/INDEX(Υλικά!$E$3:$E$200,$F1754,1),0))</f>
        <v>16</v>
      </c>
      <c r="K1754" s="16">
        <f>$H1754*Ref!$B$2</f>
        <v>31.2</v>
      </c>
      <c r="L1754" s="17">
        <f>$I1754*Ref!$B$3</f>
        <v>13.2</v>
      </c>
      <c r="M1754" s="18">
        <f>$J1754*Ref!$B$4</f>
        <v>144</v>
      </c>
      <c r="N1754" s="18">
        <f>IF($C1754&lt;&gt;"",0,IF($D1754&lt;&gt;"",$G1754*INDEX(Υλικά!$J$3:$J$200,$F1754,1)/INDEX(Υλικά!$E$3:$E$200,$F1754,1),0))</f>
        <v>0</v>
      </c>
      <c r="O1754" s="19">
        <f t="shared" si="32"/>
        <v>188.4</v>
      </c>
      <c r="P1754" s="3"/>
    </row>
    <row r="1755" spans="1:16" x14ac:dyDescent="0.35">
      <c r="A1755" s="15">
        <v>44935</v>
      </c>
      <c r="B1755" s="7">
        <v>0.83333333333333337</v>
      </c>
      <c r="C1755" s="3"/>
      <c r="D1755" s="3" t="s">
        <v>97</v>
      </c>
      <c r="E1755" s="3" t="str">
        <f>IF(C1755&lt;&gt;"",INDEX(ΣυνδΑθρ!$I$2:$I$96,MATCH(C1755,ΣυνδΑθρ!$A$2:$A$100,0),1),IF(D1755&lt;&gt;"",INDEX(Υλικά!$D$3:$D$200,MATCH(D1755,Υλικά!$B$3:$B$200,0),1),""))</f>
        <v>gr</v>
      </c>
      <c r="F1755" s="10">
        <f>IF(C1755&lt;&gt;"",MATCH($C1755,ΣυνδΑθρ!$A$2:$A$100,0),IF(D1755&lt;&gt;"",MATCH($D1755,Υλικά!$B$3:$B$200,0),0))</f>
        <v>37</v>
      </c>
      <c r="G1755" s="3">
        <v>100</v>
      </c>
      <c r="H1755" s="16">
        <f>IF($C1755&lt;&gt;"",$G1755*INDEX(ΣυνδΑθρ!$B$2:$B$96,$F1755,1)/INDEX(ΣυνδΑθρ!$J$2:$J$96,$F1755,1),IF($D1755&lt;&gt;"",$G1755*INDEX(Υλικά!$G$3:$G$200,$F1755,1)/INDEX(Υλικά!$E$3:$E$200,$F1755,1),0))</f>
        <v>0</v>
      </c>
      <c r="I1755" s="17">
        <f>IF($C1755&lt;&gt;"",$G1755*INDEX(ΣυνδΑθρ!$C$2:$C$100,$F1755,1)/INDEX(ΣυνδΑθρ!$J$2:$J$96,$F1755,1),IF($D1755&lt;&gt;"",$G1755*INDEX(Υλικά!$H$3:$H$200,$F1755,1)/INDEX(Υλικά!$E$3:$E$200,$F1755,1),0))</f>
        <v>0</v>
      </c>
      <c r="J1755" s="18">
        <f>IF($C1755&lt;&gt;"",$G1755*INDEX(ΣυνδΑθρ!$D$2:$D$96,$F1755,1)/INDEX(ΣυνδΑθρ!$J$2:$J$96,$F1755,1),IF($D1755&lt;&gt;"",$G1755*INDEX(Υλικά!$I$3:$I$200,$F1755,1)/INDEX(Υλικά!$E$3:$E$200,$F1755,1),0))</f>
        <v>0</v>
      </c>
      <c r="K1755" s="16">
        <f>$H1755*Ref!$B$2</f>
        <v>0</v>
      </c>
      <c r="L1755" s="17">
        <f>$I1755*Ref!$B$3</f>
        <v>0</v>
      </c>
      <c r="M1755" s="18">
        <f>$J1755*Ref!$B$4</f>
        <v>0</v>
      </c>
      <c r="N1755" s="18">
        <f>IF($C1755&lt;&gt;"",0,IF($D1755&lt;&gt;"",$G1755*INDEX(Υλικά!$J$3:$J$200,$F1755,1)/INDEX(Υλικά!$E$3:$E$200,$F1755,1),0))</f>
        <v>85</v>
      </c>
      <c r="O1755" s="19">
        <f t="shared" si="32"/>
        <v>85</v>
      </c>
      <c r="P1755" s="3"/>
    </row>
    <row r="1756" spans="1:16" x14ac:dyDescent="0.35">
      <c r="A1756" s="15">
        <v>44935</v>
      </c>
      <c r="B1756" s="7">
        <v>0.95833333333333337</v>
      </c>
      <c r="C1756" s="3"/>
      <c r="D1756" s="3" t="s">
        <v>153</v>
      </c>
      <c r="E1756" s="3" t="str">
        <f>IF(C1756&lt;&gt;"",INDEX(ΣυνδΑθρ!$I$2:$I$96,MATCH(C1756,ΣυνδΑθρ!$A$2:$A$100,0),1),IF(D1756&lt;&gt;"",INDEX(Υλικά!$D$3:$D$200,MATCH(D1756,Υλικά!$B$3:$B$200,0),1),""))</f>
        <v>gr</v>
      </c>
      <c r="F1756" s="10">
        <f>IF(C1756&lt;&gt;"",MATCH($C1756,ΣυνδΑθρ!$A$2:$A$100,0),IF(D1756&lt;&gt;"",MATCH($D1756,Υλικά!$B$3:$B$200,0),0))</f>
        <v>61</v>
      </c>
      <c r="G1756" s="3">
        <v>400</v>
      </c>
      <c r="H1756" s="16">
        <f>IF($C1756&lt;&gt;"",$G1756*INDEX(ΣυνδΑθρ!$B$2:$B$96,$F1756,1)/INDEX(ΣυνδΑθρ!$J$2:$J$96,$F1756,1),IF($D1756&lt;&gt;"",$G1756*INDEX(Υλικά!$G$3:$G$200,$F1756,1)/INDEX(Υλικά!$E$3:$E$200,$F1756,1),0))</f>
        <v>3.2</v>
      </c>
      <c r="I1756" s="17">
        <f>IF($C1756&lt;&gt;"",$G1756*INDEX(ΣυνδΑθρ!$C$2:$C$100,$F1756,1)/INDEX(ΣυνδΑθρ!$J$2:$J$96,$F1756,1),IF($D1756&lt;&gt;"",$G1756*INDEX(Υλικά!$H$3:$H$200,$F1756,1)/INDEX(Υλικά!$E$3:$E$200,$F1756,1),0))</f>
        <v>52</v>
      </c>
      <c r="J1756" s="18">
        <f>IF($C1756&lt;&gt;"",$G1756*INDEX(ΣυνδΑθρ!$D$2:$D$96,$F1756,1)/INDEX(ΣυνδΑθρ!$J$2:$J$96,$F1756,1),IF($D1756&lt;&gt;"",$G1756*INDEX(Υλικά!$I$3:$I$200,$F1756,1)/INDEX(Υλικά!$E$3:$E$200,$F1756,1),0))</f>
        <v>1.2</v>
      </c>
      <c r="K1756" s="16">
        <f>$H1756*Ref!$B$2</f>
        <v>12.8</v>
      </c>
      <c r="L1756" s="17">
        <f>$I1756*Ref!$B$3</f>
        <v>208</v>
      </c>
      <c r="M1756" s="18">
        <f>$J1756*Ref!$B$4</f>
        <v>10.799999999999999</v>
      </c>
      <c r="N1756" s="18">
        <f>IF($C1756&lt;&gt;"",0,IF($D1756&lt;&gt;"",$G1756*INDEX(Υλικά!$J$3:$J$200,$F1756,1)/INDEX(Υλικά!$E$3:$E$200,$F1756,1),0))</f>
        <v>0</v>
      </c>
      <c r="O1756" s="19">
        <f t="shared" si="32"/>
        <v>231.60000000000002</v>
      </c>
      <c r="P1756" s="3"/>
    </row>
    <row r="1757" spans="1:16" x14ac:dyDescent="0.35">
      <c r="A1757" s="15">
        <v>44936</v>
      </c>
      <c r="B1757" s="7">
        <v>0.29166666666666669</v>
      </c>
      <c r="C1757" s="3" t="s">
        <v>290</v>
      </c>
      <c r="D1757" s="3"/>
      <c r="E1757" s="3" t="str">
        <f>IF(C1757&lt;&gt;"",INDEX(ΣυνδΑθρ!$I$2:$I$96,MATCH(C1757,ΣυνδΑθρ!$A$2:$A$100,0),1),IF(D1757&lt;&gt;"",INDEX(Υλικά!$D$3:$D$200,MATCH(D1757,Υλικά!$B$3:$B$200,0),1),""))</f>
        <v>pc</v>
      </c>
      <c r="F1757" s="10">
        <f>IF(C1757&lt;&gt;"",MATCH($C1757,ΣυνδΑθρ!$A$2:$A$100,0),IF(D1757&lt;&gt;"",MATCH($D1757,Υλικά!$B$3:$B$200,0),0))</f>
        <v>57</v>
      </c>
      <c r="G1757" s="3">
        <v>1</v>
      </c>
      <c r="H1757" s="16">
        <f>IF($C1757&lt;&gt;"",$G1757*INDEX(ΣυνδΑθρ!$B$2:$B$96,$F1757,1)/INDEX(ΣυνδΑθρ!$J$2:$J$96,$F1757,1),IF($D1757&lt;&gt;"",$G1757*INDEX(Υλικά!$G$3:$G$200,$F1757,1)/INDEX(Υλικά!$E$3:$E$200,$F1757,1),0))</f>
        <v>30.25</v>
      </c>
      <c r="I1757" s="17">
        <f>IF($C1757&lt;&gt;"",$G1757*INDEX(ΣυνδΑθρ!$C$2:$C$100,$F1757,1)/INDEX(ΣυνδΑθρ!$J$2:$J$96,$F1757,1),IF($D1757&lt;&gt;"",$G1757*INDEX(Υλικά!$H$3:$H$200,$F1757,1)/INDEX(Υλικά!$E$3:$E$200,$F1757,1),0))</f>
        <v>58.95</v>
      </c>
      <c r="J1757" s="18">
        <f>IF($C1757&lt;&gt;"",$G1757*INDEX(ΣυνδΑθρ!$D$2:$D$96,$F1757,1)/INDEX(ΣυνδΑθρ!$J$2:$J$96,$F1757,1),IF($D1757&lt;&gt;"",$G1757*INDEX(Υλικά!$I$3:$I$200,$F1757,1)/INDEX(Υλικά!$E$3:$E$200,$F1757,1),0))</f>
        <v>6.0500000000000007</v>
      </c>
      <c r="K1757" s="16">
        <f>$H1757*Ref!$B$2</f>
        <v>121</v>
      </c>
      <c r="L1757" s="17">
        <f>$I1757*Ref!$B$3</f>
        <v>235.8</v>
      </c>
      <c r="M1757" s="18">
        <f>$J1757*Ref!$B$4</f>
        <v>54.45</v>
      </c>
      <c r="N1757" s="18">
        <f>IF($C1757&lt;&gt;"",0,IF($D1757&lt;&gt;"",$G1757*INDEX(Υλικά!$J$3:$J$200,$F1757,1)/INDEX(Υλικά!$E$3:$E$200,$F1757,1),0))</f>
        <v>0</v>
      </c>
      <c r="O1757" s="19">
        <f t="shared" si="32"/>
        <v>411.25</v>
      </c>
      <c r="P1757" s="3"/>
    </row>
    <row r="1758" spans="1:16" x14ac:dyDescent="0.35">
      <c r="A1758" s="15">
        <v>44936</v>
      </c>
      <c r="B1758" s="7">
        <v>0.45833333333333331</v>
      </c>
      <c r="C1758" s="3"/>
      <c r="D1758" s="3" t="s">
        <v>301</v>
      </c>
      <c r="E1758" s="3" t="str">
        <f>IF(C1758&lt;&gt;"",INDEX(ΣυνδΑθρ!$I$2:$I$96,MATCH(C1758,ΣυνδΑθρ!$A$2:$A$100,0),1),IF(D1758&lt;&gt;"",INDEX(Υλικά!$D$3:$D$200,MATCH(D1758,Υλικά!$B$3:$B$200,0),1),""))</f>
        <v>gr</v>
      </c>
      <c r="F1758" s="10">
        <f>IF(C1758&lt;&gt;"",MATCH($C1758,ΣυνδΑθρ!$A$2:$A$100,0),IF(D1758&lt;&gt;"",MATCH($D1758,Υλικά!$B$3:$B$200,0),0))</f>
        <v>143</v>
      </c>
      <c r="G1758" s="3">
        <v>20</v>
      </c>
      <c r="H1758" s="16">
        <f>IF($C1758&lt;&gt;"",$G1758*INDEX(ΣυνδΑθρ!$B$2:$B$96,$F1758,1)/INDEX(ΣυνδΑθρ!$J$2:$J$96,$F1758,1),IF($D1758&lt;&gt;"",$G1758*INDEX(Υλικά!$G$3:$G$200,$F1758,1)/INDEX(Υλικά!$E$3:$E$200,$F1758,1),0))</f>
        <v>0.72</v>
      </c>
      <c r="I1758" s="17">
        <f>IF($C1758&lt;&gt;"",$G1758*INDEX(ΣυνδΑθρ!$C$2:$C$100,$F1758,1)/INDEX(ΣυνδΑθρ!$J$2:$J$96,$F1758,1),IF($D1758&lt;&gt;"",$G1758*INDEX(Υλικά!$H$3:$H$200,$F1758,1)/INDEX(Υλικά!$E$3:$E$200,$F1758,1),0))</f>
        <v>11.06</v>
      </c>
      <c r="J1758" s="18">
        <f>IF($C1758&lt;&gt;"",$G1758*INDEX(ΣυνδΑθρ!$D$2:$D$96,$F1758,1)/INDEX(ΣυνδΑθρ!$J$2:$J$96,$F1758,1),IF($D1758&lt;&gt;"",$G1758*INDEX(Υλικά!$I$3:$I$200,$F1758,1)/INDEX(Υλικά!$E$3:$E$200,$F1758,1),0))</f>
        <v>0.3</v>
      </c>
      <c r="K1758" s="16">
        <f>$H1758*Ref!$B$2</f>
        <v>2.88</v>
      </c>
      <c r="L1758" s="17">
        <f>$I1758*Ref!$B$3</f>
        <v>44.24</v>
      </c>
      <c r="M1758" s="18">
        <f>$J1758*Ref!$B$4</f>
        <v>2.6999999999999997</v>
      </c>
      <c r="N1758" s="18">
        <f>IF($C1758&lt;&gt;"",0,IF($D1758&lt;&gt;"",$G1758*INDEX(Υλικά!$J$3:$J$200,$F1758,1)/INDEX(Υλικά!$E$3:$E$200,$F1758,1),0))</f>
        <v>0</v>
      </c>
      <c r="O1758" s="19">
        <f t="shared" si="32"/>
        <v>49.820000000000007</v>
      </c>
      <c r="P1758" s="3"/>
    </row>
    <row r="1759" spans="1:16" x14ac:dyDescent="0.35">
      <c r="A1759" s="15">
        <v>44936</v>
      </c>
      <c r="B1759" s="7">
        <v>0.55208333333333337</v>
      </c>
      <c r="C1759" s="3" t="s">
        <v>242</v>
      </c>
      <c r="D1759" s="3"/>
      <c r="E1759" s="3" t="str">
        <f>IF(C1759&lt;&gt;"",INDEX(ΣυνδΑθρ!$I$2:$I$96,MATCH(C1759,ΣυνδΑθρ!$A$2:$A$100,0),1),IF(D1759&lt;&gt;"",INDEX(Υλικά!$D$3:$D$200,MATCH(D1759,Υλικά!$B$3:$B$200,0),1),""))</f>
        <v>gr</v>
      </c>
      <c r="F1759" s="10">
        <f>IF(C1759&lt;&gt;"",MATCH($C1759,ΣυνδΑθρ!$A$2:$A$100,0),IF(D1759&lt;&gt;"",MATCH($D1759,Υλικά!$B$3:$B$200,0),0))</f>
        <v>42</v>
      </c>
      <c r="G1759" s="3">
        <v>200</v>
      </c>
      <c r="H1759" s="16">
        <f>IF($C1759&lt;&gt;"",$G1759*INDEX(ΣυνδΑθρ!$B$2:$B$96,$F1759,1)/INDEX(ΣυνδΑθρ!$J$2:$J$96,$F1759,1),IF($D1759&lt;&gt;"",$G1759*INDEX(Υλικά!$G$3:$G$200,$F1759,1)/INDEX(Υλικά!$E$3:$E$200,$F1759,1),0))</f>
        <v>20.834782608695651</v>
      </c>
      <c r="I1759" s="17">
        <f>IF($C1759&lt;&gt;"",$G1759*INDEX(ΣυνδΑθρ!$C$2:$C$100,$F1759,1)/INDEX(ΣυνδΑθρ!$J$2:$J$96,$F1759,1),IF($D1759&lt;&gt;"",$G1759*INDEX(Υλικά!$H$3:$H$200,$F1759,1)/INDEX(Υλικά!$E$3:$E$200,$F1759,1),0))</f>
        <v>28.79304347826087</v>
      </c>
      <c r="J1759" s="18">
        <f>IF($C1759&lt;&gt;"",$G1759*INDEX(ΣυνδΑθρ!$D$2:$D$96,$F1759,1)/INDEX(ΣυνδΑθρ!$J$2:$J$96,$F1759,1),IF($D1759&lt;&gt;"",$G1759*INDEX(Υλικά!$I$3:$I$200,$F1759,1)/INDEX(Υλικά!$E$3:$E$200,$F1759,1),0))</f>
        <v>3.9269565217391302</v>
      </c>
      <c r="K1759" s="16">
        <f>$H1759*Ref!$B$2</f>
        <v>83.339130434782604</v>
      </c>
      <c r="L1759" s="17">
        <f>$I1759*Ref!$B$3</f>
        <v>115.17217391304348</v>
      </c>
      <c r="M1759" s="18">
        <f>$J1759*Ref!$B$4</f>
        <v>35.342608695652174</v>
      </c>
      <c r="N1759" s="18">
        <f>IF($C1759&lt;&gt;"",0,IF($D1759&lt;&gt;"",$G1759*INDEX(Υλικά!$J$3:$J$200,$F1759,1)/INDEX(Υλικά!$E$3:$E$200,$F1759,1),0))</f>
        <v>0</v>
      </c>
      <c r="O1759" s="19">
        <f t="shared" si="32"/>
        <v>233.85391304347826</v>
      </c>
      <c r="P1759" s="3"/>
    </row>
    <row r="1760" spans="1:16" x14ac:dyDescent="0.35">
      <c r="A1760" s="15">
        <v>44936</v>
      </c>
      <c r="B1760" s="7">
        <v>0.61111111111111105</v>
      </c>
      <c r="C1760" s="3" t="s">
        <v>302</v>
      </c>
      <c r="D1760" s="3"/>
      <c r="E1760" s="3" t="str">
        <f>IF(C1760&lt;&gt;"",INDEX(ΣυνδΑθρ!$I$2:$I$96,MATCH(C1760,ΣυνδΑθρ!$A$2:$A$100,0),1),IF(D1760&lt;&gt;"",INDEX(Υλικά!$D$3:$D$200,MATCH(D1760,Υλικά!$B$3:$B$200,0),1),""))</f>
        <v>gr</v>
      </c>
      <c r="F1760" s="10">
        <f>IF(C1760&lt;&gt;"",MATCH($C1760,ΣυνδΑθρ!$A$2:$A$100,0),IF(D1760&lt;&gt;"",MATCH($D1760,Υλικά!$B$3:$B$200,0),0))</f>
        <v>60</v>
      </c>
      <c r="G1760" s="3">
        <v>300</v>
      </c>
      <c r="H1760" s="16">
        <f>IF($C1760&lt;&gt;"",$G1760*INDEX(ΣυνδΑθρ!$B$2:$B$96,$F1760,1)/INDEX(ΣυνδΑθρ!$J$2:$J$96,$F1760,1),IF($D1760&lt;&gt;"",$G1760*INDEX(Υλικά!$G$3:$G$200,$F1760,1)/INDEX(Υλικά!$E$3:$E$200,$F1760,1),0))</f>
        <v>57.884999999999998</v>
      </c>
      <c r="I1760" s="17">
        <f>IF($C1760&lt;&gt;"",$G1760*INDEX(ΣυνδΑθρ!$C$2:$C$100,$F1760,1)/INDEX(ΣυνδΑθρ!$J$2:$J$96,$F1760,1),IF($D1760&lt;&gt;"",$G1760*INDEX(Υλικά!$H$3:$H$200,$F1760,1)/INDEX(Υλικά!$E$3:$E$200,$F1760,1),0))</f>
        <v>5.83</v>
      </c>
      <c r="J1760" s="18">
        <f>IF($C1760&lt;&gt;"",$G1760*INDEX(ΣυνδΑθρ!$D$2:$D$96,$F1760,1)/INDEX(ΣυνδΑθρ!$J$2:$J$96,$F1760,1),IF($D1760&lt;&gt;"",$G1760*INDEX(Υλικά!$I$3:$I$200,$F1760,1)/INDEX(Υλικά!$E$3:$E$200,$F1760,1),0))</f>
        <v>18.5425</v>
      </c>
      <c r="K1760" s="16">
        <f>$H1760*Ref!$B$2</f>
        <v>231.54</v>
      </c>
      <c r="L1760" s="17">
        <f>$I1760*Ref!$B$3</f>
        <v>23.32</v>
      </c>
      <c r="M1760" s="18">
        <f>$J1760*Ref!$B$4</f>
        <v>166.88249999999999</v>
      </c>
      <c r="N1760" s="18">
        <f>IF($C1760&lt;&gt;"",0,IF($D1760&lt;&gt;"",$G1760*INDEX(Υλικά!$J$3:$J$200,$F1760,1)/INDEX(Υλικά!$E$3:$E$200,$F1760,1),0))</f>
        <v>0</v>
      </c>
      <c r="O1760" s="19">
        <f t="shared" si="32"/>
        <v>421.74249999999995</v>
      </c>
      <c r="P1760" s="3"/>
    </row>
    <row r="1761" spans="1:16" x14ac:dyDescent="0.35">
      <c r="A1761" s="15">
        <v>44936</v>
      </c>
      <c r="B1761" s="7">
        <v>0.61111111111111105</v>
      </c>
      <c r="C1761" s="3"/>
      <c r="D1761" s="3" t="s">
        <v>9</v>
      </c>
      <c r="E1761" s="3" t="str">
        <f>IF(C1761&lt;&gt;"",INDEX(ΣυνδΑθρ!$I$2:$I$96,MATCH(C1761,ΣυνδΑθρ!$A$2:$A$100,0),1),IF(D1761&lt;&gt;"",INDEX(Υλικά!$D$3:$D$200,MATCH(D1761,Υλικά!$B$3:$B$200,0),1),""))</f>
        <v>gr</v>
      </c>
      <c r="F1761" s="10">
        <f>IF(C1761&lt;&gt;"",MATCH($C1761,ΣυνδΑθρ!$A$2:$A$100,0),IF(D1761&lt;&gt;"",MATCH($D1761,Υλικά!$B$3:$B$200,0),0))</f>
        <v>4</v>
      </c>
      <c r="G1761" s="3">
        <v>50</v>
      </c>
      <c r="H1761" s="16">
        <f>IF($C1761&lt;&gt;"",$G1761*INDEX(ΣυνδΑθρ!$B$2:$B$96,$F1761,1)/INDEX(ΣυνδΑθρ!$J$2:$J$96,$F1761,1),IF($D1761&lt;&gt;"",$G1761*INDEX(Υλικά!$G$3:$G$200,$F1761,1)/INDEX(Υλικά!$E$3:$E$200,$F1761,1),0))</f>
        <v>3.55</v>
      </c>
      <c r="I1761" s="17">
        <f>IF($C1761&lt;&gt;"",$G1761*INDEX(ΣυνδΑθρ!$C$2:$C$100,$F1761,1)/INDEX(ΣυνδΑθρ!$J$2:$J$96,$F1761,1),IF($D1761&lt;&gt;"",$G1761*INDEX(Υλικά!$H$3:$H$200,$F1761,1)/INDEX(Υλικά!$E$3:$E$200,$F1761,1),0))</f>
        <v>40</v>
      </c>
      <c r="J1761" s="18">
        <f>IF($C1761&lt;&gt;"",$G1761*INDEX(ΣυνδΑθρ!$D$2:$D$96,$F1761,1)/INDEX(ΣυνδΑθρ!$J$2:$J$96,$F1761,1),IF($D1761&lt;&gt;"",$G1761*INDEX(Υλικά!$I$3:$I$200,$F1761,1)/INDEX(Υλικά!$E$3:$E$200,$F1761,1),0))</f>
        <v>0.35</v>
      </c>
      <c r="K1761" s="16">
        <f>$H1761*Ref!$B$2</f>
        <v>14.2</v>
      </c>
      <c r="L1761" s="17">
        <f>$I1761*Ref!$B$3</f>
        <v>160</v>
      </c>
      <c r="M1761" s="18">
        <f>$J1761*Ref!$B$4</f>
        <v>3.15</v>
      </c>
      <c r="N1761" s="18">
        <f>IF($C1761&lt;&gt;"",0,IF($D1761&lt;&gt;"",$G1761*INDEX(Υλικά!$J$3:$J$200,$F1761,1)/INDEX(Υλικά!$E$3:$E$200,$F1761,1),0))</f>
        <v>0</v>
      </c>
      <c r="O1761" s="19">
        <f t="shared" si="32"/>
        <v>177.35</v>
      </c>
      <c r="P1761" s="3"/>
    </row>
    <row r="1762" spans="1:16" x14ac:dyDescent="0.35">
      <c r="A1762" s="15">
        <v>44936</v>
      </c>
      <c r="B1762" s="7">
        <v>0.61111111111111105</v>
      </c>
      <c r="C1762" s="3"/>
      <c r="D1762" s="3" t="s">
        <v>148</v>
      </c>
      <c r="E1762" s="3" t="str">
        <f>IF(C1762&lt;&gt;"",INDEX(ΣυνδΑθρ!$I$2:$I$96,MATCH(C1762,ΣυνδΑθρ!$A$2:$A$100,0),1),IF(D1762&lt;&gt;"",INDEX(Υλικά!$D$3:$D$200,MATCH(D1762,Υλικά!$B$3:$B$200,0),1),""))</f>
        <v>gr</v>
      </c>
      <c r="F1762" s="10">
        <f>IF(C1762&lt;&gt;"",MATCH($C1762,ΣυνδΑθρ!$A$2:$A$100,0),IF(D1762&lt;&gt;"",MATCH($D1762,Υλικά!$B$3:$B$200,0),0))</f>
        <v>59</v>
      </c>
      <c r="G1762" s="3">
        <v>100</v>
      </c>
      <c r="H1762" s="16">
        <f>IF($C1762&lt;&gt;"",$G1762*INDEX(ΣυνδΑθρ!$B$2:$B$96,$F1762,1)/INDEX(ΣυνδΑθρ!$J$2:$J$96,$F1762,1),IF($D1762&lt;&gt;"",$G1762*INDEX(Υλικά!$G$3:$G$200,$F1762,1)/INDEX(Υλικά!$E$3:$E$200,$F1762,1),0))</f>
        <v>1.3</v>
      </c>
      <c r="I1762" s="17">
        <f>IF($C1762&lt;&gt;"",$G1762*INDEX(ΣυνδΑθρ!$C$2:$C$100,$F1762,1)/INDEX(ΣυνδΑθρ!$J$2:$J$96,$F1762,1),IF($D1762&lt;&gt;"",$G1762*INDEX(Υλικά!$H$3:$H$200,$F1762,1)/INDEX(Υλικά!$E$3:$E$200,$F1762,1),0))</f>
        <v>6</v>
      </c>
      <c r="J1762" s="18">
        <f>IF($C1762&lt;&gt;"",$G1762*INDEX(ΣυνδΑθρ!$D$2:$D$96,$F1762,1)/INDEX(ΣυνδΑθρ!$J$2:$J$96,$F1762,1),IF($D1762&lt;&gt;"",$G1762*INDEX(Υλικά!$I$3:$I$200,$F1762,1)/INDEX(Υλικά!$E$3:$E$200,$F1762,1),0))</f>
        <v>0</v>
      </c>
      <c r="K1762" s="16">
        <f>$H1762*Ref!$B$2</f>
        <v>5.2</v>
      </c>
      <c r="L1762" s="17">
        <f>$I1762*Ref!$B$3</f>
        <v>24</v>
      </c>
      <c r="M1762" s="18">
        <f>$J1762*Ref!$B$4</f>
        <v>0</v>
      </c>
      <c r="N1762" s="18">
        <f>IF($C1762&lt;&gt;"",0,IF($D1762&lt;&gt;"",$G1762*INDEX(Υλικά!$J$3:$J$200,$F1762,1)/INDEX(Υλικά!$E$3:$E$200,$F1762,1),0))</f>
        <v>0</v>
      </c>
      <c r="O1762" s="19">
        <f t="shared" si="32"/>
        <v>29.2</v>
      </c>
      <c r="P1762" s="3"/>
    </row>
    <row r="1763" spans="1:16" x14ac:dyDescent="0.35">
      <c r="A1763" s="15">
        <v>44936</v>
      </c>
      <c r="B1763" s="7">
        <v>0.61111111111111105</v>
      </c>
      <c r="C1763" s="3"/>
      <c r="D1763" s="3" t="s">
        <v>8</v>
      </c>
      <c r="E1763" s="3" t="str">
        <f>IF(C1763&lt;&gt;"",INDEX(ΣυνδΑθρ!$I$2:$I$96,MATCH(C1763,ΣυνδΑθρ!$A$2:$A$100,0),1),IF(D1763&lt;&gt;"",INDEX(Υλικά!$D$3:$D$200,MATCH(D1763,Υλικά!$B$3:$B$200,0),1),""))</f>
        <v>gr</v>
      </c>
      <c r="F1763" s="10">
        <f>IF(C1763&lt;&gt;"",MATCH($C1763,ΣυνδΑθρ!$A$2:$A$100,0),IF(D1763&lt;&gt;"",MATCH($D1763,Υλικά!$B$3:$B$200,0),0))</f>
        <v>3</v>
      </c>
      <c r="G1763" s="3">
        <v>10</v>
      </c>
      <c r="H1763" s="16">
        <f>IF($C1763&lt;&gt;"",$G1763*INDEX(ΣυνδΑθρ!$B$2:$B$96,$F1763,1)/INDEX(ΣυνδΑθρ!$J$2:$J$96,$F1763,1),IF($D1763&lt;&gt;"",$G1763*INDEX(Υλικά!$G$3:$G$200,$F1763,1)/INDEX(Υλικά!$E$3:$E$200,$F1763,1),0))</f>
        <v>0</v>
      </c>
      <c r="I1763" s="17">
        <f>IF($C1763&lt;&gt;"",$G1763*INDEX(ΣυνδΑθρ!$C$2:$C$100,$F1763,1)/INDEX(ΣυνδΑθρ!$J$2:$J$96,$F1763,1),IF($D1763&lt;&gt;"",$G1763*INDEX(Υλικά!$H$3:$H$200,$F1763,1)/INDEX(Υλικά!$E$3:$E$200,$F1763,1),0))</f>
        <v>0</v>
      </c>
      <c r="J1763" s="18">
        <f>IF($C1763&lt;&gt;"",$G1763*INDEX(ΣυνδΑθρ!$D$2:$D$96,$F1763,1)/INDEX(ΣυνδΑθρ!$J$2:$J$96,$F1763,1),IF($D1763&lt;&gt;"",$G1763*INDEX(Υλικά!$I$3:$I$200,$F1763,1)/INDEX(Υλικά!$E$3:$E$200,$F1763,1),0))</f>
        <v>9.33</v>
      </c>
      <c r="K1763" s="16">
        <f>$H1763*Ref!$B$2</f>
        <v>0</v>
      </c>
      <c r="L1763" s="17">
        <f>$I1763*Ref!$B$3</f>
        <v>0</v>
      </c>
      <c r="M1763" s="18">
        <f>$J1763*Ref!$B$4</f>
        <v>83.97</v>
      </c>
      <c r="N1763" s="18">
        <f>IF($C1763&lt;&gt;"",0,IF($D1763&lt;&gt;"",$G1763*INDEX(Υλικά!$J$3:$J$200,$F1763,1)/INDEX(Υλικά!$E$3:$E$200,$F1763,1),0))</f>
        <v>0</v>
      </c>
      <c r="O1763" s="19">
        <f t="shared" si="32"/>
        <v>83.97</v>
      </c>
      <c r="P1763" s="3"/>
    </row>
    <row r="1764" spans="1:16" x14ac:dyDescent="0.35">
      <c r="A1764" s="15">
        <v>44936</v>
      </c>
      <c r="B1764" s="7">
        <v>0.91666666666666663</v>
      </c>
      <c r="C1764" s="3"/>
      <c r="D1764" s="3"/>
      <c r="E1764" s="3" t="str">
        <f>IF(C1764&lt;&gt;"",INDEX(ΣυνδΑθρ!$I$2:$I$96,MATCH(C1764,ΣυνδΑθρ!$A$2:$A$100,0),1),IF(D1764&lt;&gt;"",INDEX(Υλικά!$D$3:$D$200,MATCH(D1764,Υλικά!$B$3:$B$200,0),1),""))</f>
        <v/>
      </c>
      <c r="F1764" s="10">
        <f>IF(C1764&lt;&gt;"",MATCH($C1764,ΣυνδΑθρ!$A$2:$A$100,0),IF(D1764&lt;&gt;"",MATCH($D1764,Υλικά!$B$3:$B$200,0),0))</f>
        <v>0</v>
      </c>
      <c r="G1764" s="3"/>
      <c r="H1764" s="16">
        <f>IF($C1764&lt;&gt;"",$G1764*INDEX(ΣυνδΑθρ!$B$2:$B$96,$F1764,1)/INDEX(ΣυνδΑθρ!$J$2:$J$96,$F1764,1),IF($D1764&lt;&gt;"",$G1764*INDEX(Υλικά!$G$3:$G$200,$F1764,1)/INDEX(Υλικά!$E$3:$E$200,$F1764,1),0))</f>
        <v>0</v>
      </c>
      <c r="I1764" s="17">
        <f>IF($C1764&lt;&gt;"",$G1764*INDEX(ΣυνδΑθρ!$C$2:$C$100,$F1764,1)/INDEX(ΣυνδΑθρ!$J$2:$J$96,$F1764,1),IF($D1764&lt;&gt;"",$G1764*INDEX(Υλικά!$H$3:$H$200,$F1764,1)/INDEX(Υλικά!$E$3:$E$200,$F1764,1),0))</f>
        <v>0</v>
      </c>
      <c r="J1764" s="18">
        <f>IF($C1764&lt;&gt;"",$G1764*INDEX(ΣυνδΑθρ!$D$2:$D$96,$F1764,1)/INDEX(ΣυνδΑθρ!$J$2:$J$96,$F1764,1),IF($D1764&lt;&gt;"",$G1764*INDEX(Υλικά!$I$3:$I$200,$F1764,1)/INDEX(Υλικά!$E$3:$E$200,$F1764,1),0))</f>
        <v>0</v>
      </c>
      <c r="K1764" s="16">
        <f>$H1764*Ref!$B$2</f>
        <v>0</v>
      </c>
      <c r="L1764" s="17">
        <f>$I1764*Ref!$B$3</f>
        <v>0</v>
      </c>
      <c r="M1764" s="18">
        <f>$J1764*Ref!$B$4</f>
        <v>0</v>
      </c>
      <c r="N1764" s="18">
        <f>IF($C1764&lt;&gt;"",0,IF($D1764&lt;&gt;"",$G1764*INDEX(Υλικά!$J$3:$J$200,$F1764,1)/INDEX(Υλικά!$E$3:$E$200,$F1764,1),0))</f>
        <v>0</v>
      </c>
      <c r="O1764" s="19">
        <v>1000</v>
      </c>
      <c r="P1764" s="3" t="s">
        <v>303</v>
      </c>
    </row>
    <row r="1765" spans="1:16" x14ac:dyDescent="0.35">
      <c r="A1765" s="15">
        <v>44937</v>
      </c>
      <c r="B1765" s="7">
        <v>0.34375</v>
      </c>
      <c r="C1765" s="3" t="s">
        <v>290</v>
      </c>
      <c r="D1765" s="3"/>
      <c r="E1765" s="3" t="str">
        <f>IF(C1765&lt;&gt;"",INDEX(ΣυνδΑθρ!$I$2:$I$96,MATCH(C1765,ΣυνδΑθρ!$A$2:$A$100,0),1),IF(D1765&lt;&gt;"",INDEX(Υλικά!$D$3:$D$200,MATCH(D1765,Υλικά!$B$3:$B$200,0),1),""))</f>
        <v>pc</v>
      </c>
      <c r="F1765" s="10">
        <f>IF(C1765&lt;&gt;"",MATCH($C1765,ΣυνδΑθρ!$A$2:$A$100,0),IF(D1765&lt;&gt;"",MATCH($D1765,Υλικά!$B$3:$B$200,0),0))</f>
        <v>57</v>
      </c>
      <c r="G1765" s="3">
        <v>1</v>
      </c>
      <c r="H1765" s="16">
        <f>IF($C1765&lt;&gt;"",$G1765*INDEX(ΣυνδΑθρ!$B$2:$B$96,$F1765,1)/INDEX(ΣυνδΑθρ!$J$2:$J$96,$F1765,1),IF($D1765&lt;&gt;"",$G1765*INDEX(Υλικά!$G$3:$G$200,$F1765,1)/INDEX(Υλικά!$E$3:$E$200,$F1765,1),0))</f>
        <v>30.25</v>
      </c>
      <c r="I1765" s="17">
        <f>IF($C1765&lt;&gt;"",$G1765*INDEX(ΣυνδΑθρ!$C$2:$C$100,$F1765,1)/INDEX(ΣυνδΑθρ!$J$2:$J$96,$F1765,1),IF($D1765&lt;&gt;"",$G1765*INDEX(Υλικά!$H$3:$H$200,$F1765,1)/INDEX(Υλικά!$E$3:$E$200,$F1765,1),0))</f>
        <v>58.95</v>
      </c>
      <c r="J1765" s="18">
        <f>IF($C1765&lt;&gt;"",$G1765*INDEX(ΣυνδΑθρ!$D$2:$D$96,$F1765,1)/INDEX(ΣυνδΑθρ!$J$2:$J$96,$F1765,1),IF($D1765&lt;&gt;"",$G1765*INDEX(Υλικά!$I$3:$I$200,$F1765,1)/INDEX(Υλικά!$E$3:$E$200,$F1765,1),0))</f>
        <v>6.0500000000000007</v>
      </c>
      <c r="K1765" s="16">
        <f>$H1765*Ref!$B$2</f>
        <v>121</v>
      </c>
      <c r="L1765" s="17">
        <f>$I1765*Ref!$B$3</f>
        <v>235.8</v>
      </c>
      <c r="M1765" s="18">
        <f>$J1765*Ref!$B$4</f>
        <v>54.45</v>
      </c>
      <c r="N1765" s="18">
        <f>IF($C1765&lt;&gt;"",0,IF($D1765&lt;&gt;"",$G1765*INDEX(Υλικά!$J$3:$J$200,$F1765,1)/INDEX(Υλικά!$E$3:$E$200,$F1765,1),0))</f>
        <v>0</v>
      </c>
      <c r="O1765" s="19">
        <f t="shared" si="32"/>
        <v>411.25</v>
      </c>
      <c r="P1765" s="3"/>
    </row>
    <row r="1766" spans="1:16" x14ac:dyDescent="0.35">
      <c r="A1766" s="15">
        <v>44937</v>
      </c>
      <c r="B1766" s="7">
        <v>0.60416666666666663</v>
      </c>
      <c r="C1766" s="3" t="s">
        <v>263</v>
      </c>
      <c r="D1766" s="3"/>
      <c r="E1766" s="3" t="str">
        <f>IF(C1766&lt;&gt;"",INDEX(ΣυνδΑθρ!$I$2:$I$96,MATCH(C1766,ΣυνδΑθρ!$A$2:$A$100,0),1),IF(D1766&lt;&gt;"",INDEX(Υλικά!$D$3:$D$200,MATCH(D1766,Υλικά!$B$3:$B$200,0),1),""))</f>
        <v>pc</v>
      </c>
      <c r="F1766" s="10">
        <f>IF(C1766&lt;&gt;"",MATCH($C1766,ΣυνδΑθρ!$A$2:$A$100,0),IF(D1766&lt;&gt;"",MATCH($D1766,Υλικά!$B$3:$B$200,0),0))</f>
        <v>49</v>
      </c>
      <c r="G1766" s="3">
        <v>1</v>
      </c>
      <c r="H1766" s="16">
        <f>IF($C1766&lt;&gt;"",$G1766*INDEX(ΣυνδΑθρ!$B$2:$B$96,$F1766,1)/INDEX(ΣυνδΑθρ!$J$2:$J$96,$F1766,1),IF($D1766&lt;&gt;"",$G1766*INDEX(Υλικά!$G$3:$G$200,$F1766,1)/INDEX(Υλικά!$E$3:$E$200,$F1766,1),0))</f>
        <v>31.4</v>
      </c>
      <c r="I1766" s="17">
        <f>IF($C1766&lt;&gt;"",$G1766*INDEX(ΣυνδΑθρ!$C$2:$C$100,$F1766,1)/INDEX(ΣυνδΑθρ!$J$2:$J$96,$F1766,1),IF($D1766&lt;&gt;"",$G1766*INDEX(Υλικά!$H$3:$H$200,$F1766,1)/INDEX(Υλικά!$E$3:$E$200,$F1766,1),0))</f>
        <v>65.240000000000009</v>
      </c>
      <c r="J1766" s="18">
        <f>IF($C1766&lt;&gt;"",$G1766*INDEX(ΣυνδΑθρ!$D$2:$D$96,$F1766,1)/INDEX(ΣυνδΑθρ!$J$2:$J$96,$F1766,1),IF($D1766&lt;&gt;"",$G1766*INDEX(Υλικά!$I$3:$I$200,$F1766,1)/INDEX(Υλικά!$E$3:$E$200,$F1766,1),0))</f>
        <v>11.577999999999999</v>
      </c>
      <c r="K1766" s="16">
        <f>$H1766*Ref!$B$2</f>
        <v>125.6</v>
      </c>
      <c r="L1766" s="17">
        <f>$I1766*Ref!$B$3</f>
        <v>260.96000000000004</v>
      </c>
      <c r="M1766" s="18">
        <f>$J1766*Ref!$B$4</f>
        <v>104.202</v>
      </c>
      <c r="N1766" s="18">
        <f>IF($C1766&lt;&gt;"",0,IF($D1766&lt;&gt;"",$G1766*INDEX(Υλικά!$J$3:$J$200,$F1766,1)/INDEX(Υλικά!$E$3:$E$200,$F1766,1),0))</f>
        <v>0</v>
      </c>
      <c r="O1766" s="19">
        <f t="shared" si="32"/>
        <v>490.76200000000006</v>
      </c>
      <c r="P1766" s="3"/>
    </row>
    <row r="1767" spans="1:16" x14ac:dyDescent="0.35">
      <c r="A1767" s="15">
        <v>44937</v>
      </c>
      <c r="B1767" s="7">
        <v>0.60416666666666663</v>
      </c>
      <c r="C1767" s="3"/>
      <c r="D1767" s="3" t="s">
        <v>148</v>
      </c>
      <c r="E1767" s="3" t="str">
        <f>IF(C1767&lt;&gt;"",INDEX(ΣυνδΑθρ!$I$2:$I$96,MATCH(C1767,ΣυνδΑθρ!$A$2:$A$100,0),1),IF(D1767&lt;&gt;"",INDEX(Υλικά!$D$3:$D$200,MATCH(D1767,Υλικά!$B$3:$B$200,0),1),""))</f>
        <v>gr</v>
      </c>
      <c r="F1767" s="10">
        <f>IF(C1767&lt;&gt;"",MATCH($C1767,ΣυνδΑθρ!$A$2:$A$100,0),IF(D1767&lt;&gt;"",MATCH($D1767,Υλικά!$B$3:$B$200,0),0))</f>
        <v>59</v>
      </c>
      <c r="G1767" s="3">
        <v>100</v>
      </c>
      <c r="H1767" s="16">
        <f>IF($C1767&lt;&gt;"",$G1767*INDEX(ΣυνδΑθρ!$B$2:$B$96,$F1767,1)/INDEX(ΣυνδΑθρ!$J$2:$J$96,$F1767,1),IF($D1767&lt;&gt;"",$G1767*INDEX(Υλικά!$G$3:$G$200,$F1767,1)/INDEX(Υλικά!$E$3:$E$200,$F1767,1),0))</f>
        <v>1.3</v>
      </c>
      <c r="I1767" s="17">
        <f>IF($C1767&lt;&gt;"",$G1767*INDEX(ΣυνδΑθρ!$C$2:$C$100,$F1767,1)/INDEX(ΣυνδΑθρ!$J$2:$J$96,$F1767,1),IF($D1767&lt;&gt;"",$G1767*INDEX(Υλικά!$H$3:$H$200,$F1767,1)/INDEX(Υλικά!$E$3:$E$200,$F1767,1),0))</f>
        <v>6</v>
      </c>
      <c r="J1767" s="18">
        <f>IF($C1767&lt;&gt;"",$G1767*INDEX(ΣυνδΑθρ!$D$2:$D$96,$F1767,1)/INDEX(ΣυνδΑθρ!$J$2:$J$96,$F1767,1),IF($D1767&lt;&gt;"",$G1767*INDEX(Υλικά!$I$3:$I$200,$F1767,1)/INDEX(Υλικά!$E$3:$E$200,$F1767,1),0))</f>
        <v>0</v>
      </c>
      <c r="K1767" s="16">
        <f>$H1767*Ref!$B$2</f>
        <v>5.2</v>
      </c>
      <c r="L1767" s="17">
        <f>$I1767*Ref!$B$3</f>
        <v>24</v>
      </c>
      <c r="M1767" s="18">
        <f>$J1767*Ref!$B$4</f>
        <v>0</v>
      </c>
      <c r="N1767" s="18">
        <f>IF($C1767&lt;&gt;"",0,IF($D1767&lt;&gt;"",$G1767*INDEX(Υλικά!$J$3:$J$200,$F1767,1)/INDEX(Υλικά!$E$3:$E$200,$F1767,1),0))</f>
        <v>0</v>
      </c>
      <c r="O1767" s="19">
        <f t="shared" si="32"/>
        <v>29.2</v>
      </c>
      <c r="P1767" s="3"/>
    </row>
    <row r="1768" spans="1:16" x14ac:dyDescent="0.35">
      <c r="A1768" s="15">
        <v>44937</v>
      </c>
      <c r="B1768" s="7">
        <v>0.60416666666666663</v>
      </c>
      <c r="C1768" s="3"/>
      <c r="D1768" s="3" t="s">
        <v>8</v>
      </c>
      <c r="E1768" s="3" t="str">
        <f>IF(C1768&lt;&gt;"",INDEX(ΣυνδΑθρ!$I$2:$I$96,MATCH(C1768,ΣυνδΑθρ!$A$2:$A$100,0),1),IF(D1768&lt;&gt;"",INDEX(Υλικά!$D$3:$D$200,MATCH(D1768,Υλικά!$B$3:$B$200,0),1),""))</f>
        <v>gr</v>
      </c>
      <c r="F1768" s="10">
        <f>IF(C1768&lt;&gt;"",MATCH($C1768,ΣυνδΑθρ!$A$2:$A$100,0),IF(D1768&lt;&gt;"",MATCH($D1768,Υλικά!$B$3:$B$200,0),0))</f>
        <v>3</v>
      </c>
      <c r="G1768" s="3">
        <v>5</v>
      </c>
      <c r="H1768" s="16">
        <f>IF($C1768&lt;&gt;"",$G1768*INDEX(ΣυνδΑθρ!$B$2:$B$96,$F1768,1)/INDEX(ΣυνδΑθρ!$J$2:$J$96,$F1768,1),IF($D1768&lt;&gt;"",$G1768*INDEX(Υλικά!$G$3:$G$200,$F1768,1)/INDEX(Υλικά!$E$3:$E$200,$F1768,1),0))</f>
        <v>0</v>
      </c>
      <c r="I1768" s="17">
        <f>IF($C1768&lt;&gt;"",$G1768*INDEX(ΣυνδΑθρ!$C$2:$C$100,$F1768,1)/INDEX(ΣυνδΑθρ!$J$2:$J$96,$F1768,1),IF($D1768&lt;&gt;"",$G1768*INDEX(Υλικά!$H$3:$H$200,$F1768,1)/INDEX(Υλικά!$E$3:$E$200,$F1768,1),0))</f>
        <v>0</v>
      </c>
      <c r="J1768" s="18">
        <f>IF($C1768&lt;&gt;"",$G1768*INDEX(ΣυνδΑθρ!$D$2:$D$96,$F1768,1)/INDEX(ΣυνδΑθρ!$J$2:$J$96,$F1768,1),IF($D1768&lt;&gt;"",$G1768*INDEX(Υλικά!$I$3:$I$200,$F1768,1)/INDEX(Υλικά!$E$3:$E$200,$F1768,1),0))</f>
        <v>4.665</v>
      </c>
      <c r="K1768" s="16">
        <f>$H1768*Ref!$B$2</f>
        <v>0</v>
      </c>
      <c r="L1768" s="17">
        <f>$I1768*Ref!$B$3</f>
        <v>0</v>
      </c>
      <c r="M1768" s="18">
        <f>$J1768*Ref!$B$4</f>
        <v>41.984999999999999</v>
      </c>
      <c r="N1768" s="18">
        <f>IF($C1768&lt;&gt;"",0,IF($D1768&lt;&gt;"",$G1768*INDEX(Υλικά!$J$3:$J$200,$F1768,1)/INDEX(Υλικά!$E$3:$E$200,$F1768,1),0))</f>
        <v>0</v>
      </c>
      <c r="O1768" s="19">
        <f t="shared" si="32"/>
        <v>41.984999999999999</v>
      </c>
      <c r="P1768" s="3"/>
    </row>
    <row r="1769" spans="1:16" x14ac:dyDescent="0.35">
      <c r="A1769" s="15">
        <v>44937</v>
      </c>
      <c r="B1769" s="7">
        <v>0.60416666666666663</v>
      </c>
      <c r="C1769" s="3"/>
      <c r="D1769" s="3" t="s">
        <v>301</v>
      </c>
      <c r="E1769" s="3" t="str">
        <f>IF(C1769&lt;&gt;"",INDEX(ΣυνδΑθρ!$I$2:$I$96,MATCH(C1769,ΣυνδΑθρ!$A$2:$A$100,0),1),IF(D1769&lt;&gt;"",INDEX(Υλικά!$D$3:$D$200,MATCH(D1769,Υλικά!$B$3:$B$200,0),1),""))</f>
        <v>gr</v>
      </c>
      <c r="F1769" s="10">
        <f>IF(C1769&lt;&gt;"",MATCH($C1769,ΣυνδΑθρ!$A$2:$A$100,0),IF(D1769&lt;&gt;"",MATCH($D1769,Υλικά!$B$3:$B$200,0),0))</f>
        <v>143</v>
      </c>
      <c r="G1769" s="3">
        <v>20</v>
      </c>
      <c r="H1769" s="16">
        <f>IF($C1769&lt;&gt;"",$G1769*INDEX(ΣυνδΑθρ!$B$2:$B$96,$F1769,1)/INDEX(ΣυνδΑθρ!$J$2:$J$96,$F1769,1),IF($D1769&lt;&gt;"",$G1769*INDEX(Υλικά!$G$3:$G$200,$F1769,1)/INDEX(Υλικά!$E$3:$E$200,$F1769,1),0))</f>
        <v>0.72</v>
      </c>
      <c r="I1769" s="17">
        <f>IF($C1769&lt;&gt;"",$G1769*INDEX(ΣυνδΑθρ!$C$2:$C$100,$F1769,1)/INDEX(ΣυνδΑθρ!$J$2:$J$96,$F1769,1),IF($D1769&lt;&gt;"",$G1769*INDEX(Υλικά!$H$3:$H$200,$F1769,1)/INDEX(Υλικά!$E$3:$E$200,$F1769,1),0))</f>
        <v>11.06</v>
      </c>
      <c r="J1769" s="18">
        <f>IF($C1769&lt;&gt;"",$G1769*INDEX(ΣυνδΑθρ!$D$2:$D$96,$F1769,1)/INDEX(ΣυνδΑθρ!$J$2:$J$96,$F1769,1),IF($D1769&lt;&gt;"",$G1769*INDEX(Υλικά!$I$3:$I$200,$F1769,1)/INDEX(Υλικά!$E$3:$E$200,$F1769,1),0))</f>
        <v>0.3</v>
      </c>
      <c r="K1769" s="16">
        <f>$H1769*Ref!$B$2</f>
        <v>2.88</v>
      </c>
      <c r="L1769" s="17">
        <f>$I1769*Ref!$B$3</f>
        <v>44.24</v>
      </c>
      <c r="M1769" s="18">
        <f>$J1769*Ref!$B$4</f>
        <v>2.6999999999999997</v>
      </c>
      <c r="N1769" s="18">
        <f>IF($C1769&lt;&gt;"",0,IF($D1769&lt;&gt;"",$G1769*INDEX(Υλικά!$J$3:$J$200,$F1769,1)/INDEX(Υλικά!$E$3:$E$200,$F1769,1),0))</f>
        <v>0</v>
      </c>
      <c r="O1769" s="19">
        <f t="shared" si="32"/>
        <v>49.820000000000007</v>
      </c>
      <c r="P1769" s="3"/>
    </row>
    <row r="1770" spans="1:16" x14ac:dyDescent="0.35">
      <c r="A1770" s="15">
        <v>44937</v>
      </c>
      <c r="B1770" s="7">
        <v>0.83333333333333337</v>
      </c>
      <c r="C1770" s="3" t="s">
        <v>263</v>
      </c>
      <c r="D1770" s="3"/>
      <c r="E1770" s="3" t="str">
        <f>IF(C1770&lt;&gt;"",INDEX(ΣυνδΑθρ!$I$2:$I$96,MATCH(C1770,ΣυνδΑθρ!$A$2:$A$100,0),1),IF(D1770&lt;&gt;"",INDEX(Υλικά!$D$3:$D$200,MATCH(D1770,Υλικά!$B$3:$B$200,0),1),""))</f>
        <v>pc</v>
      </c>
      <c r="F1770" s="10">
        <f>IF(C1770&lt;&gt;"",MATCH($C1770,ΣυνδΑθρ!$A$2:$A$100,0),IF(D1770&lt;&gt;"",MATCH($D1770,Υλικά!$B$3:$B$200,0),0))</f>
        <v>49</v>
      </c>
      <c r="G1770" s="3">
        <v>1</v>
      </c>
      <c r="H1770" s="16">
        <f>IF($C1770&lt;&gt;"",$G1770*INDEX(ΣυνδΑθρ!$B$2:$B$96,$F1770,1)/INDEX(ΣυνδΑθρ!$J$2:$J$96,$F1770,1),IF($D1770&lt;&gt;"",$G1770*INDEX(Υλικά!$G$3:$G$200,$F1770,1)/INDEX(Υλικά!$E$3:$E$200,$F1770,1),0))</f>
        <v>31.4</v>
      </c>
      <c r="I1770" s="17">
        <f>IF($C1770&lt;&gt;"",$G1770*INDEX(ΣυνδΑθρ!$C$2:$C$100,$F1770,1)/INDEX(ΣυνδΑθρ!$J$2:$J$96,$F1770,1),IF($D1770&lt;&gt;"",$G1770*INDEX(Υλικά!$H$3:$H$200,$F1770,1)/INDEX(Υλικά!$E$3:$E$200,$F1770,1),0))</f>
        <v>65.240000000000009</v>
      </c>
      <c r="J1770" s="18">
        <f>IF($C1770&lt;&gt;"",$G1770*INDEX(ΣυνδΑθρ!$D$2:$D$96,$F1770,1)/INDEX(ΣυνδΑθρ!$J$2:$J$96,$F1770,1),IF($D1770&lt;&gt;"",$G1770*INDEX(Υλικά!$I$3:$I$200,$F1770,1)/INDEX(Υλικά!$E$3:$E$200,$F1770,1),0))</f>
        <v>11.577999999999999</v>
      </c>
      <c r="K1770" s="16">
        <f>$H1770*Ref!$B$2</f>
        <v>125.6</v>
      </c>
      <c r="L1770" s="17">
        <f>$I1770*Ref!$B$3</f>
        <v>260.96000000000004</v>
      </c>
      <c r="M1770" s="18">
        <f>$J1770*Ref!$B$4</f>
        <v>104.202</v>
      </c>
      <c r="N1770" s="18">
        <f>IF($C1770&lt;&gt;"",0,IF($D1770&lt;&gt;"",$G1770*INDEX(Υλικά!$J$3:$J$200,$F1770,1)/INDEX(Υλικά!$E$3:$E$200,$F1770,1),0))</f>
        <v>0</v>
      </c>
      <c r="O1770" s="19">
        <f t="shared" si="32"/>
        <v>490.76200000000006</v>
      </c>
      <c r="P1770" s="3"/>
    </row>
    <row r="1771" spans="1:16" x14ac:dyDescent="0.35">
      <c r="A1771" s="15">
        <v>44937</v>
      </c>
      <c r="B1771" s="7">
        <v>0.83333333333333337</v>
      </c>
      <c r="C1771" s="3"/>
      <c r="D1771" s="3" t="s">
        <v>97</v>
      </c>
      <c r="E1771" s="3" t="str">
        <f>IF(C1771&lt;&gt;"",INDEX(ΣυνδΑθρ!$I$2:$I$96,MATCH(C1771,ΣυνδΑθρ!$A$2:$A$100,0),1),IF(D1771&lt;&gt;"",INDEX(Υλικά!$D$3:$D$200,MATCH(D1771,Υλικά!$B$3:$B$200,0),1),""))</f>
        <v>gr</v>
      </c>
      <c r="F1771" s="10">
        <f>IF(C1771&lt;&gt;"",MATCH($C1771,ΣυνδΑθρ!$A$2:$A$100,0),IF(D1771&lt;&gt;"",MATCH($D1771,Υλικά!$B$3:$B$200,0),0))</f>
        <v>37</v>
      </c>
      <c r="G1771" s="3">
        <v>150</v>
      </c>
      <c r="H1771" s="16">
        <f>IF($C1771&lt;&gt;"",$G1771*INDEX(ΣυνδΑθρ!$B$2:$B$96,$F1771,1)/INDEX(ΣυνδΑθρ!$J$2:$J$96,$F1771,1),IF($D1771&lt;&gt;"",$G1771*INDEX(Υλικά!$G$3:$G$200,$F1771,1)/INDEX(Υλικά!$E$3:$E$200,$F1771,1),0))</f>
        <v>0</v>
      </c>
      <c r="I1771" s="17">
        <f>IF($C1771&lt;&gt;"",$G1771*INDEX(ΣυνδΑθρ!$C$2:$C$100,$F1771,1)/INDEX(ΣυνδΑθρ!$J$2:$J$96,$F1771,1),IF($D1771&lt;&gt;"",$G1771*INDEX(Υλικά!$H$3:$H$200,$F1771,1)/INDEX(Υλικά!$E$3:$E$200,$F1771,1),0))</f>
        <v>0</v>
      </c>
      <c r="J1771" s="18">
        <f>IF($C1771&lt;&gt;"",$G1771*INDEX(ΣυνδΑθρ!$D$2:$D$96,$F1771,1)/INDEX(ΣυνδΑθρ!$J$2:$J$96,$F1771,1),IF($D1771&lt;&gt;"",$G1771*INDEX(Υλικά!$I$3:$I$200,$F1771,1)/INDEX(Υλικά!$E$3:$E$200,$F1771,1),0))</f>
        <v>0</v>
      </c>
      <c r="K1771" s="16">
        <f>$H1771*Ref!$B$2</f>
        <v>0</v>
      </c>
      <c r="L1771" s="17">
        <f>$I1771*Ref!$B$3</f>
        <v>0</v>
      </c>
      <c r="M1771" s="18">
        <f>$J1771*Ref!$B$4</f>
        <v>0</v>
      </c>
      <c r="N1771" s="18">
        <f>IF($C1771&lt;&gt;"",0,IF($D1771&lt;&gt;"",$G1771*INDEX(Υλικά!$J$3:$J$200,$F1771,1)/INDEX(Υλικά!$E$3:$E$200,$F1771,1),0))</f>
        <v>127.5</v>
      </c>
      <c r="O1771" s="19">
        <f t="shared" si="32"/>
        <v>127.5</v>
      </c>
      <c r="P1771" s="3"/>
    </row>
    <row r="1772" spans="1:16" x14ac:dyDescent="0.35">
      <c r="A1772" s="15">
        <v>44937</v>
      </c>
      <c r="B1772" s="7">
        <v>0.95833333333333337</v>
      </c>
      <c r="C1772" s="3"/>
      <c r="D1772" s="3" t="s">
        <v>153</v>
      </c>
      <c r="E1772" s="3" t="str">
        <f>IF(C1772&lt;&gt;"",INDEX(ΣυνδΑθρ!$I$2:$I$96,MATCH(C1772,ΣυνδΑθρ!$A$2:$A$100,0),1),IF(D1772&lt;&gt;"",INDEX(Υλικά!$D$3:$D$200,MATCH(D1772,Υλικά!$B$3:$B$200,0),1),""))</f>
        <v>gr</v>
      </c>
      <c r="F1772" s="10">
        <f>IF(C1772&lt;&gt;"",MATCH($C1772,ΣυνδΑθρ!$A$2:$A$100,0),IF(D1772&lt;&gt;"",MATCH($D1772,Υλικά!$B$3:$B$200,0),0))</f>
        <v>61</v>
      </c>
      <c r="G1772" s="3">
        <v>250</v>
      </c>
      <c r="H1772" s="16">
        <f>IF($C1772&lt;&gt;"",$G1772*INDEX(ΣυνδΑθρ!$B$2:$B$96,$F1772,1)/INDEX(ΣυνδΑθρ!$J$2:$J$96,$F1772,1),IF($D1772&lt;&gt;"",$G1772*INDEX(Υλικά!$G$3:$G$200,$F1772,1)/INDEX(Υλικά!$E$3:$E$200,$F1772,1),0))</f>
        <v>2</v>
      </c>
      <c r="I1772" s="17">
        <f>IF($C1772&lt;&gt;"",$G1772*INDEX(ΣυνδΑθρ!$C$2:$C$100,$F1772,1)/INDEX(ΣυνδΑθρ!$J$2:$J$96,$F1772,1),IF($D1772&lt;&gt;"",$G1772*INDEX(Υλικά!$H$3:$H$200,$F1772,1)/INDEX(Υλικά!$E$3:$E$200,$F1772,1),0))</f>
        <v>32.5</v>
      </c>
      <c r="J1772" s="18">
        <f>IF($C1772&lt;&gt;"",$G1772*INDEX(ΣυνδΑθρ!$D$2:$D$96,$F1772,1)/INDEX(ΣυνδΑθρ!$J$2:$J$96,$F1772,1),IF($D1772&lt;&gt;"",$G1772*INDEX(Υλικά!$I$3:$I$200,$F1772,1)/INDEX(Υλικά!$E$3:$E$200,$F1772,1),0))</f>
        <v>0.75</v>
      </c>
      <c r="K1772" s="16">
        <f>$H1772*Ref!$B$2</f>
        <v>8</v>
      </c>
      <c r="L1772" s="17">
        <f>$I1772*Ref!$B$3</f>
        <v>130</v>
      </c>
      <c r="M1772" s="18">
        <f>$J1772*Ref!$B$4</f>
        <v>6.75</v>
      </c>
      <c r="N1772" s="18">
        <f>IF($C1772&lt;&gt;"",0,IF($D1772&lt;&gt;"",$G1772*INDEX(Υλικά!$J$3:$J$200,$F1772,1)/INDEX(Υλικά!$E$3:$E$200,$F1772,1),0))</f>
        <v>0</v>
      </c>
      <c r="O1772" s="19">
        <f t="shared" si="32"/>
        <v>144.75</v>
      </c>
      <c r="P1772" s="3"/>
    </row>
    <row r="1773" spans="1:16" x14ac:dyDescent="0.35">
      <c r="A1773" s="15">
        <v>44938</v>
      </c>
      <c r="B1773" s="7">
        <v>0.33333333333333331</v>
      </c>
      <c r="C1773" s="3"/>
      <c r="D1773" s="3" t="s">
        <v>58</v>
      </c>
      <c r="E1773" s="3" t="str">
        <f>IF(C1773&lt;&gt;"",INDEX(ΣυνδΑθρ!$I$2:$I$96,MATCH(C1773,ΣυνδΑθρ!$A$2:$A$100,0),1),IF(D1773&lt;&gt;"",INDEX(Υλικά!$D$3:$D$200,MATCH(D1773,Υλικά!$B$3:$B$200,0),1),""))</f>
        <v>gr</v>
      </c>
      <c r="F1773" s="10">
        <f>IF(C1773&lt;&gt;"",MATCH($C1773,ΣυνδΑθρ!$A$2:$A$100,0),IF(D1773&lt;&gt;"",MATCH($D1773,Υλικά!$B$3:$B$200,0),0))</f>
        <v>12</v>
      </c>
      <c r="G1773" s="3">
        <v>250</v>
      </c>
      <c r="H1773" s="16">
        <f>IF($C1773&lt;&gt;"",$G1773*INDEX(ΣυνδΑθρ!$B$2:$B$96,$F1773,1)/INDEX(ΣυνδΑθρ!$J$2:$J$96,$F1773,1),IF($D1773&lt;&gt;"",$G1773*INDEX(Υλικά!$G$3:$G$200,$F1773,1)/INDEX(Υλικά!$E$3:$E$200,$F1773,1),0))</f>
        <v>8.25</v>
      </c>
      <c r="I1773" s="17">
        <f>IF($C1773&lt;&gt;"",$G1773*INDEX(ΣυνδΑθρ!$C$2:$C$100,$F1773,1)/INDEX(ΣυνδΑθρ!$J$2:$J$96,$F1773,1),IF($D1773&lt;&gt;"",$G1773*INDEX(Υλικά!$H$3:$H$200,$F1773,1)/INDEX(Υλικά!$E$3:$E$200,$F1773,1),0))</f>
        <v>11.75</v>
      </c>
      <c r="J1773" s="18">
        <f>IF($C1773&lt;&gt;"",$G1773*INDEX(ΣυνδΑθρ!$D$2:$D$96,$F1773,1)/INDEX(ΣυνδΑθρ!$J$2:$J$96,$F1773,1),IF($D1773&lt;&gt;"",$G1773*INDEX(Υλικά!$I$3:$I$200,$F1773,1)/INDEX(Υλικά!$E$3:$E$200,$F1773,1),0))</f>
        <v>3.75</v>
      </c>
      <c r="K1773" s="16">
        <f>$H1773*Ref!$B$2</f>
        <v>33</v>
      </c>
      <c r="L1773" s="17">
        <f>$I1773*Ref!$B$3</f>
        <v>47</v>
      </c>
      <c r="M1773" s="18">
        <f>$J1773*Ref!$B$4</f>
        <v>33.75</v>
      </c>
      <c r="N1773" s="18">
        <f>IF($C1773&lt;&gt;"",0,IF($D1773&lt;&gt;"",$G1773*INDEX(Υλικά!$J$3:$J$200,$F1773,1)/INDEX(Υλικά!$E$3:$E$200,$F1773,1),0))</f>
        <v>0</v>
      </c>
      <c r="O1773" s="19">
        <f t="shared" si="32"/>
        <v>113.75</v>
      </c>
      <c r="P1773" s="3"/>
    </row>
    <row r="1774" spans="1:16" x14ac:dyDescent="0.35">
      <c r="A1774" s="15">
        <v>44938</v>
      </c>
      <c r="B1774" s="7">
        <v>0.33333333333333331</v>
      </c>
      <c r="C1774" s="3"/>
      <c r="D1774" s="3" t="s">
        <v>18</v>
      </c>
      <c r="E1774" s="3" t="str">
        <f>IF(C1774&lt;&gt;"",INDEX(ΣυνδΑθρ!$I$2:$I$96,MATCH(C1774,ΣυνδΑθρ!$A$2:$A$100,0),1),IF(D1774&lt;&gt;"",INDEX(Υλικά!$D$3:$D$200,MATCH(D1774,Υλικά!$B$3:$B$200,0),1),""))</f>
        <v>slc</v>
      </c>
      <c r="F1774" s="10">
        <f>IF(C1774&lt;&gt;"",MATCH($C1774,ΣυνδΑθρ!$A$2:$A$100,0),IF(D1774&lt;&gt;"",MATCH($D1774,Υλικά!$B$3:$B$200,0),0))</f>
        <v>9</v>
      </c>
      <c r="G1774" s="3">
        <v>4</v>
      </c>
      <c r="H1774" s="16">
        <f>IF($C1774&lt;&gt;"",$G1774*INDEX(ΣυνδΑθρ!$B$2:$B$96,$F1774,1)/INDEX(ΣυνδΑθρ!$J$2:$J$96,$F1774,1),IF($D1774&lt;&gt;"",$G1774*INDEX(Υλικά!$G$3:$G$200,$F1774,1)/INDEX(Υλικά!$E$3:$E$200,$F1774,1),0))</f>
        <v>12</v>
      </c>
      <c r="I1774" s="17">
        <f>IF($C1774&lt;&gt;"",$G1774*INDEX(ΣυνδΑθρ!$C$2:$C$100,$F1774,1)/INDEX(ΣυνδΑθρ!$J$2:$J$96,$F1774,1),IF($D1774&lt;&gt;"",$G1774*INDEX(Υλικά!$H$3:$H$200,$F1774,1)/INDEX(Υλικά!$E$3:$E$200,$F1774,1),0))</f>
        <v>46.8</v>
      </c>
      <c r="J1774" s="18">
        <f>IF($C1774&lt;&gt;"",$G1774*INDEX(ΣυνδΑθρ!$D$2:$D$96,$F1774,1)/INDEX(ΣυνδΑθρ!$J$2:$J$96,$F1774,1),IF($D1774&lt;&gt;"",$G1774*INDEX(Υλικά!$I$3:$I$200,$F1774,1)/INDEX(Υλικά!$E$3:$E$200,$F1774,1),0))</f>
        <v>4.4000000000000004</v>
      </c>
      <c r="K1774" s="16">
        <f>$H1774*Ref!$B$2</f>
        <v>48</v>
      </c>
      <c r="L1774" s="17">
        <f>$I1774*Ref!$B$3</f>
        <v>187.2</v>
      </c>
      <c r="M1774" s="18">
        <f>$J1774*Ref!$B$4</f>
        <v>39.6</v>
      </c>
      <c r="N1774" s="18">
        <f>IF($C1774&lt;&gt;"",0,IF($D1774&lt;&gt;"",$G1774*INDEX(Υλικά!$J$3:$J$200,$F1774,1)/INDEX(Υλικά!$E$3:$E$200,$F1774,1),0))</f>
        <v>0</v>
      </c>
      <c r="O1774" s="19">
        <f t="shared" si="32"/>
        <v>274.8</v>
      </c>
      <c r="P1774" s="3"/>
    </row>
    <row r="1775" spans="1:16" x14ac:dyDescent="0.35">
      <c r="A1775" s="15">
        <v>44938</v>
      </c>
      <c r="B1775" s="7">
        <v>0.33333333333333331</v>
      </c>
      <c r="C1775" s="3"/>
      <c r="D1775" s="3" t="s">
        <v>297</v>
      </c>
      <c r="E1775" s="3" t="str">
        <f>IF(C1775&lt;&gt;"",INDEX(ΣυνδΑθρ!$I$2:$I$96,MATCH(C1775,ΣυνδΑθρ!$A$2:$A$100,0),1),IF(D1775&lt;&gt;"",INDEX(Υλικά!$D$3:$D$200,MATCH(D1775,Υλικά!$B$3:$B$200,0),1),""))</f>
        <v>gr</v>
      </c>
      <c r="F1775" s="10">
        <f>IF(C1775&lt;&gt;"",MATCH($C1775,ΣυνδΑθρ!$A$2:$A$100,0),IF(D1775&lt;&gt;"",MATCH($D1775,Υλικά!$B$3:$B$200,0),0))</f>
        <v>140</v>
      </c>
      <c r="G1775" s="3">
        <v>50</v>
      </c>
      <c r="H1775" s="16">
        <f>IF($C1775&lt;&gt;"",$G1775*INDEX(ΣυνδΑθρ!$B$2:$B$96,$F1775,1)/INDEX(ΣυνδΑθρ!$J$2:$J$96,$F1775,1),IF($D1775&lt;&gt;"",$G1775*INDEX(Υλικά!$G$3:$G$200,$F1775,1)/INDEX(Υλικά!$E$3:$E$200,$F1775,1),0))</f>
        <v>11.5</v>
      </c>
      <c r="I1775" s="17">
        <f>IF($C1775&lt;&gt;"",$G1775*INDEX(ΣυνδΑθρ!$C$2:$C$100,$F1775,1)/INDEX(ΣυνδΑθρ!$J$2:$J$96,$F1775,1),IF($D1775&lt;&gt;"",$G1775*INDEX(Υλικά!$H$3:$H$200,$F1775,1)/INDEX(Υλικά!$E$3:$E$200,$F1775,1),0))</f>
        <v>0</v>
      </c>
      <c r="J1775" s="18">
        <f>IF($C1775&lt;&gt;"",$G1775*INDEX(ΣυνδΑθρ!$D$2:$D$96,$F1775,1)/INDEX(ΣυνδΑθρ!$J$2:$J$96,$F1775,1),IF($D1775&lt;&gt;"",$G1775*INDEX(Υλικά!$I$3:$I$200,$F1775,1)/INDEX(Υλικά!$E$3:$E$200,$F1775,1),0))</f>
        <v>15</v>
      </c>
      <c r="K1775" s="16">
        <f>$H1775*Ref!$B$2</f>
        <v>46</v>
      </c>
      <c r="L1775" s="17">
        <f>$I1775*Ref!$B$3</f>
        <v>0</v>
      </c>
      <c r="M1775" s="18">
        <f>$J1775*Ref!$B$4</f>
        <v>135</v>
      </c>
      <c r="N1775" s="18">
        <f>IF($C1775&lt;&gt;"",0,IF($D1775&lt;&gt;"",$G1775*INDEX(Υλικά!$J$3:$J$200,$F1775,1)/INDEX(Υλικά!$E$3:$E$200,$F1775,1),0))</f>
        <v>0</v>
      </c>
      <c r="O1775" s="19">
        <f t="shared" si="32"/>
        <v>181</v>
      </c>
      <c r="P1775" s="3"/>
    </row>
    <row r="1776" spans="1:16" x14ac:dyDescent="0.35">
      <c r="A1776" s="15">
        <v>45009</v>
      </c>
      <c r="B1776" s="7">
        <v>0.3125</v>
      </c>
      <c r="C1776" s="3" t="s">
        <v>290</v>
      </c>
      <c r="D1776" s="3"/>
      <c r="E1776" s="3" t="str">
        <f>IF(C1776&lt;&gt;"",INDEX(ΣυνδΑθρ!$I$2:$I$96,MATCH(C1776,ΣυνδΑθρ!$A$2:$A$100,0),1),IF(D1776&lt;&gt;"",INDEX(Υλικά!$D$3:$D$200,MATCH(D1776,Υλικά!$B$3:$B$200,0),1),""))</f>
        <v>pc</v>
      </c>
      <c r="F1776" s="10">
        <f>IF(C1776&lt;&gt;"",MATCH($C1776,ΣυνδΑθρ!$A$2:$A$100,0),IF(D1776&lt;&gt;"",MATCH($D1776,Υλικά!$B$3:$B$200,0),0))</f>
        <v>57</v>
      </c>
      <c r="G1776" s="3">
        <v>1</v>
      </c>
      <c r="H1776" s="16">
        <f>IF($C1776&lt;&gt;"",$G1776*INDEX(ΣυνδΑθρ!$B$2:$B$96,$F1776,1)/INDEX(ΣυνδΑθρ!$J$2:$J$96,$F1776,1),IF($D1776&lt;&gt;"",$G1776*INDEX(Υλικά!$G$3:$G$200,$F1776,1)/INDEX(Υλικά!$E$3:$E$200,$F1776,1),0))</f>
        <v>30.25</v>
      </c>
      <c r="I1776" s="17">
        <f>IF($C1776&lt;&gt;"",$G1776*INDEX(ΣυνδΑθρ!$C$2:$C$100,$F1776,1)/INDEX(ΣυνδΑθρ!$J$2:$J$96,$F1776,1),IF($D1776&lt;&gt;"",$G1776*INDEX(Υλικά!$H$3:$H$200,$F1776,1)/INDEX(Υλικά!$E$3:$E$200,$F1776,1),0))</f>
        <v>58.95</v>
      </c>
      <c r="J1776" s="18">
        <f>IF($C1776&lt;&gt;"",$G1776*INDEX(ΣυνδΑθρ!$D$2:$D$96,$F1776,1)/INDEX(ΣυνδΑθρ!$J$2:$J$96,$F1776,1),IF($D1776&lt;&gt;"",$G1776*INDEX(Υλικά!$I$3:$I$200,$F1776,1)/INDEX(Υλικά!$E$3:$E$200,$F1776,1),0))</f>
        <v>6.0500000000000007</v>
      </c>
      <c r="K1776" s="16">
        <f>$H1776*Ref!$B$2</f>
        <v>121</v>
      </c>
      <c r="L1776" s="17">
        <f>$I1776*Ref!$B$3</f>
        <v>235.8</v>
      </c>
      <c r="M1776" s="18">
        <f>$J1776*Ref!$B$4</f>
        <v>54.45</v>
      </c>
      <c r="N1776" s="18">
        <f>IF($C1776&lt;&gt;"",0,IF($D1776&lt;&gt;"",$G1776*INDEX(Υλικά!$J$3:$J$200,$F1776,1)/INDEX(Υλικά!$E$3:$E$200,$F1776,1),0))</f>
        <v>0</v>
      </c>
      <c r="O1776" s="19">
        <f t="shared" ref="O1776:O1838" si="33">SUM(K1776:N1776)</f>
        <v>411.25</v>
      </c>
      <c r="P1776" s="3"/>
    </row>
    <row r="1777" spans="1:16" x14ac:dyDescent="0.35">
      <c r="A1777" s="15">
        <v>45009</v>
      </c>
      <c r="B1777" s="7">
        <v>0.5625</v>
      </c>
      <c r="C1777" s="3" t="s">
        <v>242</v>
      </c>
      <c r="D1777" s="3"/>
      <c r="E1777" s="3" t="str">
        <f>IF(C1777&lt;&gt;"",INDEX(ΣυνδΑθρ!$I$2:$I$96,MATCH(C1777,ΣυνδΑθρ!$A$2:$A$100,0),1),IF(D1777&lt;&gt;"",INDEX(Υλικά!$D$3:$D$200,MATCH(D1777,Υλικά!$B$3:$B$200,0),1),""))</f>
        <v>gr</v>
      </c>
      <c r="F1777" s="10">
        <f>IF(C1777&lt;&gt;"",MATCH($C1777,ΣυνδΑθρ!$A$2:$A$100,0),IF(D1777&lt;&gt;"",MATCH($D1777,Υλικά!$B$3:$B$200,0),0))</f>
        <v>42</v>
      </c>
      <c r="G1777" s="3">
        <v>300</v>
      </c>
      <c r="H1777" s="16">
        <f>IF($C1777&lt;&gt;"",$G1777*INDEX(ΣυνδΑθρ!$B$2:$B$96,$F1777,1)/INDEX(ΣυνδΑθρ!$J$2:$J$96,$F1777,1),IF($D1777&lt;&gt;"",$G1777*INDEX(Υλικά!$G$3:$G$200,$F1777,1)/INDEX(Υλικά!$E$3:$E$200,$F1777,1),0))</f>
        <v>31.252173913043478</v>
      </c>
      <c r="I1777" s="17">
        <f>IF($C1777&lt;&gt;"",$G1777*INDEX(ΣυνδΑθρ!$C$2:$C$100,$F1777,1)/INDEX(ΣυνδΑθρ!$J$2:$J$96,$F1777,1),IF($D1777&lt;&gt;"",$G1777*INDEX(Υλικά!$H$3:$H$200,$F1777,1)/INDEX(Υλικά!$E$3:$E$200,$F1777,1),0))</f>
        <v>43.189565217391305</v>
      </c>
      <c r="J1777" s="18">
        <f>IF($C1777&lt;&gt;"",$G1777*INDEX(ΣυνδΑθρ!$D$2:$D$96,$F1777,1)/INDEX(ΣυνδΑθρ!$J$2:$J$96,$F1777,1),IF($D1777&lt;&gt;"",$G1777*INDEX(Υλικά!$I$3:$I$200,$F1777,1)/INDEX(Υλικά!$E$3:$E$200,$F1777,1),0))</f>
        <v>5.8904347826086951</v>
      </c>
      <c r="K1777" s="16">
        <f>$H1777*Ref!$B$2</f>
        <v>125.00869565217391</v>
      </c>
      <c r="L1777" s="17">
        <f>$I1777*Ref!$B$3</f>
        <v>172.75826086956522</v>
      </c>
      <c r="M1777" s="18">
        <f>$J1777*Ref!$B$4</f>
        <v>53.013913043478254</v>
      </c>
      <c r="N1777" s="18">
        <f>IF($C1777&lt;&gt;"",0,IF($D1777&lt;&gt;"",$G1777*INDEX(Υλικά!$J$3:$J$200,$F1777,1)/INDEX(Υλικά!$E$3:$E$200,$F1777,1),0))</f>
        <v>0</v>
      </c>
      <c r="O1777" s="19">
        <f t="shared" si="33"/>
        <v>350.78086956521736</v>
      </c>
      <c r="P1777" s="3"/>
    </row>
    <row r="1778" spans="1:16" x14ac:dyDescent="0.35">
      <c r="A1778" s="15">
        <v>45009</v>
      </c>
      <c r="B1778" s="7">
        <v>0.64583333333333337</v>
      </c>
      <c r="C1778" s="3"/>
      <c r="D1778" s="3" t="s">
        <v>304</v>
      </c>
      <c r="E1778" s="3" t="str">
        <f>IF(C1778&lt;&gt;"",INDEX(ΣυνδΑθρ!$I$2:$I$96,MATCH(C1778,ΣυνδΑθρ!$A$2:$A$100,0),1),IF(D1778&lt;&gt;"",INDEX(Υλικά!$D$3:$D$200,MATCH(D1778,Υλικά!$B$3:$B$200,0),1),""))</f>
        <v>gr</v>
      </c>
      <c r="F1778" s="10">
        <f>IF(C1778&lt;&gt;"",MATCH($C1778,ΣυνδΑθρ!$A$2:$A$100,0),IF(D1778&lt;&gt;"",MATCH($D1778,Υλικά!$B$3:$B$200,0),0))</f>
        <v>144</v>
      </c>
      <c r="G1778" s="3">
        <v>40</v>
      </c>
      <c r="H1778" s="16">
        <f>IF($C1778&lt;&gt;"",$G1778*INDEX(ΣυνδΑθρ!$B$2:$B$96,$F1778,1)/INDEX(ΣυνδΑθρ!$J$2:$J$96,$F1778,1),IF($D1778&lt;&gt;"",$G1778*INDEX(Υλικά!$G$3:$G$200,$F1778,1)/INDEX(Υλικά!$E$3:$E$200,$F1778,1),0))</f>
        <v>5.4</v>
      </c>
      <c r="I1778" s="17">
        <f>IF($C1778&lt;&gt;"",$G1778*INDEX(ΣυνδΑθρ!$C$2:$C$100,$F1778,1)/INDEX(ΣυνδΑθρ!$J$2:$J$96,$F1778,1),IF($D1778&lt;&gt;"",$G1778*INDEX(Υλικά!$H$3:$H$200,$F1778,1)/INDEX(Υλικά!$E$3:$E$200,$F1778,1),0))</f>
        <v>19.239999999999998</v>
      </c>
      <c r="J1778" s="18">
        <f>IF($C1778&lt;&gt;"",$G1778*INDEX(ΣυνδΑθρ!$D$2:$D$96,$F1778,1)/INDEX(ΣυνδΑθρ!$J$2:$J$96,$F1778,1),IF($D1778&lt;&gt;"",$G1778*INDEX(Υλικά!$I$3:$I$200,$F1778,1)/INDEX(Υλικά!$E$3:$E$200,$F1778,1),0))</f>
        <v>12.16</v>
      </c>
      <c r="K1778" s="16">
        <f>$H1778*Ref!$B$2</f>
        <v>21.6</v>
      </c>
      <c r="L1778" s="17">
        <f>$I1778*Ref!$B$3</f>
        <v>76.959999999999994</v>
      </c>
      <c r="M1778" s="18">
        <f>$J1778*Ref!$B$4</f>
        <v>109.44</v>
      </c>
      <c r="N1778" s="18">
        <f>IF($C1778&lt;&gt;"",0,IF($D1778&lt;&gt;"",$G1778*INDEX(Υλικά!$J$3:$J$200,$F1778,1)/INDEX(Υλικά!$E$3:$E$200,$F1778,1),0))</f>
        <v>0</v>
      </c>
      <c r="O1778" s="19">
        <f t="shared" si="33"/>
        <v>208</v>
      </c>
      <c r="P1778" s="3"/>
    </row>
    <row r="1779" spans="1:16" x14ac:dyDescent="0.35">
      <c r="A1779" s="15">
        <v>45009</v>
      </c>
      <c r="B1779" s="7">
        <v>0.75</v>
      </c>
      <c r="C1779" s="3"/>
      <c r="D1779" s="3" t="s">
        <v>32</v>
      </c>
      <c r="E1779" s="3" t="str">
        <f>IF(C1779&lt;&gt;"",INDEX(ΣυνδΑθρ!$I$2:$I$96,MATCH(C1779,ΣυνδΑθρ!$A$2:$A$100,0),1),IF(D1779&lt;&gt;"",INDEX(Υλικά!$D$3:$D$200,MATCH(D1779,Υλικά!$B$3:$B$200,0),1),""))</f>
        <v>gr</v>
      </c>
      <c r="F1779" s="10">
        <f>IF(C1779&lt;&gt;"",MATCH($C1779,ΣυνδΑθρ!$A$2:$A$100,0),IF(D1779&lt;&gt;"",MATCH($D1779,Υλικά!$B$3:$B$200,0),0))</f>
        <v>14</v>
      </c>
      <c r="G1779" s="3">
        <v>150</v>
      </c>
      <c r="H1779" s="16">
        <f>IF($C1779&lt;&gt;"",$G1779*INDEX(ΣυνδΑθρ!$B$2:$B$96,$F1779,1)/INDEX(ΣυνδΑθρ!$J$2:$J$96,$F1779,1),IF($D1779&lt;&gt;"",$G1779*INDEX(Υλικά!$G$3:$G$200,$F1779,1)/INDEX(Υλικά!$E$3:$E$200,$F1779,1),0))</f>
        <v>12</v>
      </c>
      <c r="I1779" s="17">
        <f>IF($C1779&lt;&gt;"",$G1779*INDEX(ΣυνδΑθρ!$C$2:$C$100,$F1779,1)/INDEX(ΣυνδΑθρ!$J$2:$J$96,$F1779,1),IF($D1779&lt;&gt;"",$G1779*INDEX(Υλικά!$H$3:$H$200,$F1779,1)/INDEX(Υλικά!$E$3:$E$200,$F1779,1),0))</f>
        <v>6</v>
      </c>
      <c r="J1779" s="18">
        <f>IF($C1779&lt;&gt;"",$G1779*INDEX(ΣυνδΑθρ!$D$2:$D$96,$F1779,1)/INDEX(ΣυνδΑθρ!$J$2:$J$96,$F1779,1),IF($D1779&lt;&gt;"",$G1779*INDEX(Υλικά!$I$3:$I$200,$F1779,1)/INDEX(Υλικά!$E$3:$E$200,$F1779,1),0))</f>
        <v>3</v>
      </c>
      <c r="K1779" s="16">
        <f>$H1779*Ref!$B$2</f>
        <v>48</v>
      </c>
      <c r="L1779" s="17">
        <f>$I1779*Ref!$B$3</f>
        <v>24</v>
      </c>
      <c r="M1779" s="18">
        <f>$J1779*Ref!$B$4</f>
        <v>27</v>
      </c>
      <c r="N1779" s="18">
        <f>IF($C1779&lt;&gt;"",0,IF($D1779&lt;&gt;"",$G1779*INDEX(Υλικά!$J$3:$J$200,$F1779,1)/INDEX(Υλικά!$E$3:$E$200,$F1779,1),0))</f>
        <v>0</v>
      </c>
      <c r="O1779" s="19">
        <f t="shared" si="33"/>
        <v>99</v>
      </c>
      <c r="P1779" s="3"/>
    </row>
    <row r="1780" spans="1:16" x14ac:dyDescent="0.35">
      <c r="A1780" s="15">
        <v>45009</v>
      </c>
      <c r="B1780" s="7">
        <v>0.83333333333333337</v>
      </c>
      <c r="C1780" s="3" t="s">
        <v>242</v>
      </c>
      <c r="D1780" s="3"/>
      <c r="E1780" s="3" t="str">
        <f>IF(C1780&lt;&gt;"",INDEX(ΣυνδΑθρ!$I$2:$I$96,MATCH(C1780,ΣυνδΑθρ!$A$2:$A$100,0),1),IF(D1780&lt;&gt;"",INDEX(Υλικά!$D$3:$D$200,MATCH(D1780,Υλικά!$B$3:$B$200,0),1),""))</f>
        <v>gr</v>
      </c>
      <c r="F1780" s="10">
        <f>IF(C1780&lt;&gt;"",MATCH($C1780,ΣυνδΑθρ!$A$2:$A$100,0),IF(D1780&lt;&gt;"",MATCH($D1780,Υλικά!$B$3:$B$200,0),0))</f>
        <v>42</v>
      </c>
      <c r="G1780" s="3">
        <v>300</v>
      </c>
      <c r="H1780" s="16">
        <f>IF($C1780&lt;&gt;"",$G1780*INDEX(ΣυνδΑθρ!$B$2:$B$96,$F1780,1)/INDEX(ΣυνδΑθρ!$J$2:$J$96,$F1780,1),IF($D1780&lt;&gt;"",$G1780*INDEX(Υλικά!$G$3:$G$200,$F1780,1)/INDEX(Υλικά!$E$3:$E$200,$F1780,1),0))</f>
        <v>31.252173913043478</v>
      </c>
      <c r="I1780" s="17">
        <f>IF($C1780&lt;&gt;"",$G1780*INDEX(ΣυνδΑθρ!$C$2:$C$100,$F1780,1)/INDEX(ΣυνδΑθρ!$J$2:$J$96,$F1780,1),IF($D1780&lt;&gt;"",$G1780*INDEX(Υλικά!$H$3:$H$200,$F1780,1)/INDEX(Υλικά!$E$3:$E$200,$F1780,1),0))</f>
        <v>43.189565217391305</v>
      </c>
      <c r="J1780" s="18">
        <f>IF($C1780&lt;&gt;"",$G1780*INDEX(ΣυνδΑθρ!$D$2:$D$96,$F1780,1)/INDEX(ΣυνδΑθρ!$J$2:$J$96,$F1780,1),IF($D1780&lt;&gt;"",$G1780*INDEX(Υλικά!$I$3:$I$200,$F1780,1)/INDEX(Υλικά!$E$3:$E$200,$F1780,1),0))</f>
        <v>5.8904347826086951</v>
      </c>
      <c r="K1780" s="16">
        <f>$H1780*Ref!$B$2</f>
        <v>125.00869565217391</v>
      </c>
      <c r="L1780" s="17">
        <f>$I1780*Ref!$B$3</f>
        <v>172.75826086956522</v>
      </c>
      <c r="M1780" s="18">
        <f>$J1780*Ref!$B$4</f>
        <v>53.013913043478254</v>
      </c>
      <c r="N1780" s="18">
        <f>IF($C1780&lt;&gt;"",0,IF($D1780&lt;&gt;"",$G1780*INDEX(Υλικά!$J$3:$J$200,$F1780,1)/INDEX(Υλικά!$E$3:$E$200,$F1780,1),0))</f>
        <v>0</v>
      </c>
      <c r="O1780" s="19">
        <f t="shared" si="33"/>
        <v>350.78086956521736</v>
      </c>
      <c r="P1780" s="3"/>
    </row>
    <row r="1781" spans="1:16" x14ac:dyDescent="0.35">
      <c r="A1781" s="15">
        <v>45009</v>
      </c>
      <c r="B1781" s="7">
        <v>0.91666666666666663</v>
      </c>
      <c r="C1781" s="3"/>
      <c r="D1781" s="3" t="s">
        <v>233</v>
      </c>
      <c r="E1781" s="3" t="str">
        <f>IF(C1781&lt;&gt;"",INDEX(ΣυνδΑθρ!$I$2:$I$96,MATCH(C1781,ΣυνδΑθρ!$A$2:$A$100,0),1),IF(D1781&lt;&gt;"",INDEX(Υλικά!$D$3:$D$200,MATCH(D1781,Υλικά!$B$3:$B$200,0),1),""))</f>
        <v>gr</v>
      </c>
      <c r="F1781" s="10">
        <f>IF(C1781&lt;&gt;"",MATCH($C1781,ΣυνδΑθρ!$A$2:$A$100,0),IF(D1781&lt;&gt;"",MATCH($D1781,Υλικά!$B$3:$B$200,0),0))</f>
        <v>107</v>
      </c>
      <c r="G1781" s="3">
        <v>20</v>
      </c>
      <c r="H1781" s="16">
        <f>IF($C1781&lt;&gt;"",$G1781*INDEX(ΣυνδΑθρ!$B$2:$B$96,$F1781,1)/INDEX(ΣυνδΑθρ!$J$2:$J$96,$F1781,1),IF($D1781&lt;&gt;"",$G1781*INDEX(Υλικά!$G$3:$G$200,$F1781,1)/INDEX(Υλικά!$E$3:$E$200,$F1781,1),0))</f>
        <v>4.42</v>
      </c>
      <c r="I1781" s="17">
        <f>IF($C1781&lt;&gt;"",$G1781*INDEX(ΣυνδΑθρ!$C$2:$C$100,$F1781,1)/INDEX(ΣυνδΑθρ!$J$2:$J$96,$F1781,1),IF($D1781&lt;&gt;"",$G1781*INDEX(Υλικά!$H$3:$H$200,$F1781,1)/INDEX(Υλικά!$E$3:$E$200,$F1781,1),0))</f>
        <v>4</v>
      </c>
      <c r="J1781" s="18">
        <f>IF($C1781&lt;&gt;"",$G1781*INDEX(ΣυνδΑθρ!$D$2:$D$96,$F1781,1)/INDEX(ΣυνδΑθρ!$J$2:$J$96,$F1781,1),IF($D1781&lt;&gt;"",$G1781*INDEX(Υλικά!$I$3:$I$200,$F1781,1)/INDEX(Υλικά!$E$3:$E$200,$F1781,1),0))</f>
        <v>10.56</v>
      </c>
      <c r="K1781" s="16">
        <f>$H1781*Ref!$B$2</f>
        <v>17.68</v>
      </c>
      <c r="L1781" s="17">
        <f>$I1781*Ref!$B$3</f>
        <v>16</v>
      </c>
      <c r="M1781" s="18">
        <f>$J1781*Ref!$B$4</f>
        <v>95.04</v>
      </c>
      <c r="N1781" s="18">
        <f>IF($C1781&lt;&gt;"",0,IF($D1781&lt;&gt;"",$G1781*INDEX(Υλικά!$J$3:$J$200,$F1781,1)/INDEX(Υλικά!$E$3:$E$200,$F1781,1),0))</f>
        <v>0</v>
      </c>
      <c r="O1781" s="19">
        <f t="shared" si="33"/>
        <v>128.72</v>
      </c>
      <c r="P1781" s="3"/>
    </row>
    <row r="1782" spans="1:16" x14ac:dyDescent="0.35">
      <c r="A1782" s="15">
        <v>45009</v>
      </c>
      <c r="B1782" s="7">
        <v>0.91666666666666663</v>
      </c>
      <c r="C1782" s="3"/>
      <c r="D1782" s="3" t="s">
        <v>97</v>
      </c>
      <c r="E1782" s="3" t="str">
        <f>IF(C1782&lt;&gt;"",INDEX(ΣυνδΑθρ!$I$2:$I$96,MATCH(C1782,ΣυνδΑθρ!$A$2:$A$100,0),1),IF(D1782&lt;&gt;"",INDEX(Υλικά!$D$3:$D$200,MATCH(D1782,Υλικά!$B$3:$B$200,0),1),""))</f>
        <v>gr</v>
      </c>
      <c r="F1782" s="10">
        <f>IF(C1782&lt;&gt;"",MATCH($C1782,ΣυνδΑθρ!$A$2:$A$100,0),IF(D1782&lt;&gt;"",MATCH($D1782,Υλικά!$B$3:$B$200,0),0))</f>
        <v>37</v>
      </c>
      <c r="G1782" s="3">
        <v>200</v>
      </c>
      <c r="H1782" s="16">
        <f>IF($C1782&lt;&gt;"",$G1782*INDEX(ΣυνδΑθρ!$B$2:$B$96,$F1782,1)/INDEX(ΣυνδΑθρ!$J$2:$J$96,$F1782,1),IF($D1782&lt;&gt;"",$G1782*INDEX(Υλικά!$G$3:$G$200,$F1782,1)/INDEX(Υλικά!$E$3:$E$200,$F1782,1),0))</f>
        <v>0</v>
      </c>
      <c r="I1782" s="17">
        <f>IF($C1782&lt;&gt;"",$G1782*INDEX(ΣυνδΑθρ!$C$2:$C$100,$F1782,1)/INDEX(ΣυνδΑθρ!$J$2:$J$96,$F1782,1),IF($D1782&lt;&gt;"",$G1782*INDEX(Υλικά!$H$3:$H$200,$F1782,1)/INDEX(Υλικά!$E$3:$E$200,$F1782,1),0))</f>
        <v>0</v>
      </c>
      <c r="J1782" s="18">
        <f>IF($C1782&lt;&gt;"",$G1782*INDEX(ΣυνδΑθρ!$D$2:$D$96,$F1782,1)/INDEX(ΣυνδΑθρ!$J$2:$J$96,$F1782,1),IF($D1782&lt;&gt;"",$G1782*INDEX(Υλικά!$I$3:$I$200,$F1782,1)/INDEX(Υλικά!$E$3:$E$200,$F1782,1),0))</f>
        <v>0</v>
      </c>
      <c r="K1782" s="16">
        <f>$H1782*Ref!$B$2</f>
        <v>0</v>
      </c>
      <c r="L1782" s="17">
        <f>$I1782*Ref!$B$3</f>
        <v>0</v>
      </c>
      <c r="M1782" s="18">
        <f>$J1782*Ref!$B$4</f>
        <v>0</v>
      </c>
      <c r="N1782" s="18">
        <f>IF($C1782&lt;&gt;"",0,IF($D1782&lt;&gt;"",$G1782*INDEX(Υλικά!$J$3:$J$200,$F1782,1)/INDEX(Υλικά!$E$3:$E$200,$F1782,1),0))</f>
        <v>170</v>
      </c>
      <c r="O1782" s="19">
        <f t="shared" si="33"/>
        <v>170</v>
      </c>
      <c r="P1782" s="3"/>
    </row>
    <row r="1783" spans="1:16" x14ac:dyDescent="0.35">
      <c r="A1783" s="15">
        <v>45010</v>
      </c>
      <c r="B1783" s="7">
        <v>0.35416666666666669</v>
      </c>
      <c r="C1783" s="3" t="s">
        <v>290</v>
      </c>
      <c r="D1783" s="3"/>
      <c r="E1783" s="3" t="str">
        <f>IF(C1783&lt;&gt;"",INDEX(ΣυνδΑθρ!$I$2:$I$96,MATCH(C1783,ΣυνδΑθρ!$A$2:$A$100,0),1),IF(D1783&lt;&gt;"",INDEX(Υλικά!$D$3:$D$200,MATCH(D1783,Υλικά!$B$3:$B$200,0),1),""))</f>
        <v>pc</v>
      </c>
      <c r="F1783" s="10">
        <f>IF(C1783&lt;&gt;"",MATCH($C1783,ΣυνδΑθρ!$A$2:$A$100,0),IF(D1783&lt;&gt;"",MATCH($D1783,Υλικά!$B$3:$B$200,0),0))</f>
        <v>57</v>
      </c>
      <c r="G1783" s="3">
        <v>1</v>
      </c>
      <c r="H1783" s="16">
        <f>IF($C1783&lt;&gt;"",$G1783*INDEX(ΣυνδΑθρ!$B$2:$B$96,$F1783,1)/INDEX(ΣυνδΑθρ!$J$2:$J$96,$F1783,1),IF($D1783&lt;&gt;"",$G1783*INDEX(Υλικά!$G$3:$G$200,$F1783,1)/INDEX(Υλικά!$E$3:$E$200,$F1783,1),0))</f>
        <v>30.25</v>
      </c>
      <c r="I1783" s="17">
        <f>IF($C1783&lt;&gt;"",$G1783*INDEX(ΣυνδΑθρ!$C$2:$C$100,$F1783,1)/INDEX(ΣυνδΑθρ!$J$2:$J$96,$F1783,1),IF($D1783&lt;&gt;"",$G1783*INDEX(Υλικά!$H$3:$H$200,$F1783,1)/INDEX(Υλικά!$E$3:$E$200,$F1783,1),0))</f>
        <v>58.95</v>
      </c>
      <c r="J1783" s="18">
        <f>IF($C1783&lt;&gt;"",$G1783*INDEX(ΣυνδΑθρ!$D$2:$D$96,$F1783,1)/INDEX(ΣυνδΑθρ!$J$2:$J$96,$F1783,1),IF($D1783&lt;&gt;"",$G1783*INDEX(Υλικά!$I$3:$I$200,$F1783,1)/INDEX(Υλικά!$E$3:$E$200,$F1783,1),0))</f>
        <v>6.0500000000000007</v>
      </c>
      <c r="K1783" s="16">
        <f>$H1783*Ref!$B$2</f>
        <v>121</v>
      </c>
      <c r="L1783" s="17">
        <f>$I1783*Ref!$B$3</f>
        <v>235.8</v>
      </c>
      <c r="M1783" s="18">
        <f>$J1783*Ref!$B$4</f>
        <v>54.45</v>
      </c>
      <c r="N1783" s="18">
        <f>IF($C1783&lt;&gt;"",0,IF($D1783&lt;&gt;"",$G1783*INDEX(Υλικά!$J$3:$J$200,$F1783,1)/INDEX(Υλικά!$E$3:$E$200,$F1783,1),0))</f>
        <v>0</v>
      </c>
      <c r="O1783" s="19">
        <f t="shared" si="33"/>
        <v>411.25</v>
      </c>
      <c r="P1783" s="3"/>
    </row>
    <row r="1784" spans="1:16" x14ac:dyDescent="0.35">
      <c r="A1784" s="15">
        <v>45010</v>
      </c>
      <c r="B1784" s="7">
        <v>0.58333333333333337</v>
      </c>
      <c r="C1784" s="3"/>
      <c r="D1784" s="3" t="s">
        <v>256</v>
      </c>
      <c r="E1784" s="3" t="str">
        <f>IF(C1784&lt;&gt;"",INDEX(ΣυνδΑθρ!$I$2:$I$96,MATCH(C1784,ΣυνδΑθρ!$A$2:$A$100,0),1),IF(D1784&lt;&gt;"",INDEX(Υλικά!$D$3:$D$200,MATCH(D1784,Υλικά!$B$3:$B$200,0),1),""))</f>
        <v>gr</v>
      </c>
      <c r="F1784" s="10">
        <f>IF(C1784&lt;&gt;"",MATCH($C1784,ΣυνδΑθρ!$A$2:$A$100,0),IF(D1784&lt;&gt;"",MATCH($D1784,Υλικά!$B$3:$B$200,0),0))</f>
        <v>119</v>
      </c>
      <c r="G1784" s="3">
        <v>300</v>
      </c>
      <c r="H1784" s="16">
        <f>IF($C1784&lt;&gt;"",$G1784*INDEX(ΣυνδΑθρ!$B$2:$B$96,$F1784,1)/INDEX(ΣυνδΑθρ!$J$2:$J$96,$F1784,1),IF($D1784&lt;&gt;"",$G1784*INDEX(Υλικά!$G$3:$G$200,$F1784,1)/INDEX(Υλικά!$E$3:$E$200,$F1784,1),0))</f>
        <v>44.4</v>
      </c>
      <c r="I1784" s="17">
        <f>IF($C1784&lt;&gt;"",$G1784*INDEX(ΣυνδΑθρ!$C$2:$C$100,$F1784,1)/INDEX(ΣυνδΑθρ!$J$2:$J$96,$F1784,1),IF($D1784&lt;&gt;"",$G1784*INDEX(Υλικά!$H$3:$H$200,$F1784,1)/INDEX(Υλικά!$E$3:$E$200,$F1784,1),0))</f>
        <v>0</v>
      </c>
      <c r="J1784" s="18">
        <f>IF($C1784&lt;&gt;"",$G1784*INDEX(ΣυνδΑθρ!$D$2:$D$96,$F1784,1)/INDEX(ΣυνδΑθρ!$J$2:$J$96,$F1784,1),IF($D1784&lt;&gt;"",$G1784*INDEX(Υλικά!$I$3:$I$200,$F1784,1)/INDEX(Υλικά!$E$3:$E$200,$F1784,1),0))</f>
        <v>5.4</v>
      </c>
      <c r="K1784" s="16">
        <f>$H1784*Ref!$B$2</f>
        <v>177.6</v>
      </c>
      <c r="L1784" s="17">
        <f>$I1784*Ref!$B$3</f>
        <v>0</v>
      </c>
      <c r="M1784" s="18">
        <f>$J1784*Ref!$B$4</f>
        <v>48.6</v>
      </c>
      <c r="N1784" s="18">
        <f>IF($C1784&lt;&gt;"",0,IF($D1784&lt;&gt;"",$G1784*INDEX(Υλικά!$J$3:$J$200,$F1784,1)/INDEX(Υλικά!$E$3:$E$200,$F1784,1),0))</f>
        <v>0</v>
      </c>
      <c r="O1784" s="19">
        <f t="shared" si="33"/>
        <v>226.2</v>
      </c>
      <c r="P1784" s="3"/>
    </row>
    <row r="1785" spans="1:16" x14ac:dyDescent="0.35">
      <c r="A1785" s="15">
        <v>45010</v>
      </c>
      <c r="B1785" s="7">
        <v>0.58333333333333337</v>
      </c>
      <c r="C1785" s="3"/>
      <c r="D1785" s="3" t="s">
        <v>128</v>
      </c>
      <c r="E1785" s="3" t="str">
        <f>IF(C1785&lt;&gt;"",INDEX(ΣυνδΑθρ!$I$2:$I$96,MATCH(C1785,ΣυνδΑθρ!$A$2:$A$100,0),1),IF(D1785&lt;&gt;"",INDEX(Υλικά!$D$3:$D$200,MATCH(D1785,Υλικά!$B$3:$B$200,0),1),""))</f>
        <v>gr</v>
      </c>
      <c r="F1785" s="10">
        <f>IF(C1785&lt;&gt;"",MATCH($C1785,ΣυνδΑθρ!$A$2:$A$100,0),IF(D1785&lt;&gt;"",MATCH($D1785,Υλικά!$B$3:$B$200,0),0))</f>
        <v>50</v>
      </c>
      <c r="G1785" s="3">
        <v>130</v>
      </c>
      <c r="H1785" s="16">
        <f>IF($C1785&lt;&gt;"",$G1785*INDEX(ΣυνδΑθρ!$B$2:$B$96,$F1785,1)/INDEX(ΣυνδΑθρ!$J$2:$J$96,$F1785,1),IF($D1785&lt;&gt;"",$G1785*INDEX(Υλικά!$G$3:$G$200,$F1785,1)/INDEX(Υλικά!$E$3:$E$200,$F1785,1),0))</f>
        <v>2.6</v>
      </c>
      <c r="I1785" s="17">
        <f>IF($C1785&lt;&gt;"",$G1785*INDEX(ΣυνδΑθρ!$C$2:$C$100,$F1785,1)/INDEX(ΣυνδΑθρ!$J$2:$J$96,$F1785,1),IF($D1785&lt;&gt;"",$G1785*INDEX(Υλικά!$H$3:$H$200,$F1785,1)/INDEX(Υλικά!$E$3:$E$200,$F1785,1),0))</f>
        <v>22.1</v>
      </c>
      <c r="J1785" s="18">
        <f>IF($C1785&lt;&gt;"",$G1785*INDEX(ΣυνδΑθρ!$D$2:$D$96,$F1785,1)/INDEX(ΣυνδΑθρ!$J$2:$J$96,$F1785,1),IF($D1785&lt;&gt;"",$G1785*INDEX(Υλικά!$I$3:$I$200,$F1785,1)/INDEX(Υλικά!$E$3:$E$200,$F1785,1),0))</f>
        <v>0</v>
      </c>
      <c r="K1785" s="16">
        <f>$H1785*Ref!$B$2</f>
        <v>10.4</v>
      </c>
      <c r="L1785" s="17">
        <f>$I1785*Ref!$B$3</f>
        <v>88.4</v>
      </c>
      <c r="M1785" s="18">
        <f>$J1785*Ref!$B$4</f>
        <v>0</v>
      </c>
      <c r="N1785" s="18">
        <f>IF($C1785&lt;&gt;"",0,IF($D1785&lt;&gt;"",$G1785*INDEX(Υλικά!$J$3:$J$200,$F1785,1)/INDEX(Υλικά!$E$3:$E$200,$F1785,1),0))</f>
        <v>0</v>
      </c>
      <c r="O1785" s="19">
        <f t="shared" si="33"/>
        <v>98.800000000000011</v>
      </c>
      <c r="P1785" s="3"/>
    </row>
    <row r="1786" spans="1:16" x14ac:dyDescent="0.35">
      <c r="A1786" s="15">
        <v>45010</v>
      </c>
      <c r="B1786" s="7">
        <v>0.58333333333333304</v>
      </c>
      <c r="C1786" s="3"/>
      <c r="D1786" s="3" t="s">
        <v>8</v>
      </c>
      <c r="E1786" s="3" t="str">
        <f>IF(C1786&lt;&gt;"",INDEX(ΣυνδΑθρ!$I$2:$I$96,MATCH(C1786,ΣυνδΑθρ!$A$2:$A$100,0),1),IF(D1786&lt;&gt;"",INDEX(Υλικά!$D$3:$D$200,MATCH(D1786,Υλικά!$B$3:$B$200,0),1),""))</f>
        <v>gr</v>
      </c>
      <c r="F1786" s="10">
        <f>IF(C1786&lt;&gt;"",MATCH($C1786,ΣυνδΑθρ!$A$2:$A$100,0),IF(D1786&lt;&gt;"",MATCH($D1786,Υλικά!$B$3:$B$200,0),0))</f>
        <v>3</v>
      </c>
      <c r="G1786" s="3">
        <v>20</v>
      </c>
      <c r="H1786" s="16">
        <f>IF($C1786&lt;&gt;"",$G1786*INDEX(ΣυνδΑθρ!$B$2:$B$96,$F1786,1)/INDEX(ΣυνδΑθρ!$J$2:$J$96,$F1786,1),IF($D1786&lt;&gt;"",$G1786*INDEX(Υλικά!$G$3:$G$200,$F1786,1)/INDEX(Υλικά!$E$3:$E$200,$F1786,1),0))</f>
        <v>0</v>
      </c>
      <c r="I1786" s="17">
        <f>IF($C1786&lt;&gt;"",$G1786*INDEX(ΣυνδΑθρ!$C$2:$C$100,$F1786,1)/INDEX(ΣυνδΑθρ!$J$2:$J$96,$F1786,1),IF($D1786&lt;&gt;"",$G1786*INDEX(Υλικά!$H$3:$H$200,$F1786,1)/INDEX(Υλικά!$E$3:$E$200,$F1786,1),0))</f>
        <v>0</v>
      </c>
      <c r="J1786" s="18">
        <f>IF($C1786&lt;&gt;"",$G1786*INDEX(ΣυνδΑθρ!$D$2:$D$96,$F1786,1)/INDEX(ΣυνδΑθρ!$J$2:$J$96,$F1786,1),IF($D1786&lt;&gt;"",$G1786*INDEX(Υλικά!$I$3:$I$200,$F1786,1)/INDEX(Υλικά!$E$3:$E$200,$F1786,1),0))</f>
        <v>18.66</v>
      </c>
      <c r="K1786" s="16">
        <f>$H1786*Ref!$B$2</f>
        <v>0</v>
      </c>
      <c r="L1786" s="17">
        <f>$I1786*Ref!$B$3</f>
        <v>0</v>
      </c>
      <c r="M1786" s="18">
        <f>$J1786*Ref!$B$4</f>
        <v>167.94</v>
      </c>
      <c r="N1786" s="18">
        <f>IF($C1786&lt;&gt;"",0,IF($D1786&lt;&gt;"",$G1786*INDEX(Υλικά!$J$3:$J$200,$F1786,1)/INDEX(Υλικά!$E$3:$E$200,$F1786,1),0))</f>
        <v>0</v>
      </c>
      <c r="O1786" s="19">
        <f t="shared" si="33"/>
        <v>167.94</v>
      </c>
      <c r="P1786" s="3"/>
    </row>
    <row r="1787" spans="1:16" x14ac:dyDescent="0.35">
      <c r="A1787" s="15">
        <v>45010</v>
      </c>
      <c r="B1787" s="7">
        <v>0.58333333333333304</v>
      </c>
      <c r="C1787" s="3"/>
      <c r="D1787" s="3" t="s">
        <v>97</v>
      </c>
      <c r="E1787" s="3" t="str">
        <f>IF(C1787&lt;&gt;"",INDEX(ΣυνδΑθρ!$I$2:$I$96,MATCH(C1787,ΣυνδΑθρ!$A$2:$A$100,0),1),IF(D1787&lt;&gt;"",INDEX(Υλικά!$D$3:$D$200,MATCH(D1787,Υλικά!$B$3:$B$200,0),1),""))</f>
        <v>gr</v>
      </c>
      <c r="F1787" s="10">
        <f>IF(C1787&lt;&gt;"",MATCH($C1787,ΣυνδΑθρ!$A$2:$A$100,0),IF(D1787&lt;&gt;"",MATCH($D1787,Υλικά!$B$3:$B$200,0),0))</f>
        <v>37</v>
      </c>
      <c r="G1787" s="3">
        <v>300</v>
      </c>
      <c r="H1787" s="16">
        <f>IF($C1787&lt;&gt;"",$G1787*INDEX(ΣυνδΑθρ!$B$2:$B$96,$F1787,1)/INDEX(ΣυνδΑθρ!$J$2:$J$96,$F1787,1),IF($D1787&lt;&gt;"",$G1787*INDEX(Υλικά!$G$3:$G$200,$F1787,1)/INDEX(Υλικά!$E$3:$E$200,$F1787,1),0))</f>
        <v>0</v>
      </c>
      <c r="I1787" s="17">
        <f>IF($C1787&lt;&gt;"",$G1787*INDEX(ΣυνδΑθρ!$C$2:$C$100,$F1787,1)/INDEX(ΣυνδΑθρ!$J$2:$J$96,$F1787,1),IF($D1787&lt;&gt;"",$G1787*INDEX(Υλικά!$H$3:$H$200,$F1787,1)/INDEX(Υλικά!$E$3:$E$200,$F1787,1),0))</f>
        <v>0</v>
      </c>
      <c r="J1787" s="18">
        <f>IF($C1787&lt;&gt;"",$G1787*INDEX(ΣυνδΑθρ!$D$2:$D$96,$F1787,1)/INDEX(ΣυνδΑθρ!$J$2:$J$96,$F1787,1),IF($D1787&lt;&gt;"",$G1787*INDEX(Υλικά!$I$3:$I$200,$F1787,1)/INDEX(Υλικά!$E$3:$E$200,$F1787,1),0))</f>
        <v>0</v>
      </c>
      <c r="K1787" s="16">
        <f>$H1787*Ref!$B$2</f>
        <v>0</v>
      </c>
      <c r="L1787" s="17">
        <f>$I1787*Ref!$B$3</f>
        <v>0</v>
      </c>
      <c r="M1787" s="18">
        <f>$J1787*Ref!$B$4</f>
        <v>0</v>
      </c>
      <c r="N1787" s="18">
        <f>IF($C1787&lt;&gt;"",0,IF($D1787&lt;&gt;"",$G1787*INDEX(Υλικά!$J$3:$J$200,$F1787,1)/INDEX(Υλικά!$E$3:$E$200,$F1787,1),0))</f>
        <v>255</v>
      </c>
      <c r="O1787" s="19">
        <f t="shared" si="33"/>
        <v>255</v>
      </c>
      <c r="P1787" s="3"/>
    </row>
    <row r="1788" spans="1:16" x14ac:dyDescent="0.35">
      <c r="A1788" s="15">
        <v>45010</v>
      </c>
      <c r="B1788" s="7">
        <v>0.58333333333333204</v>
      </c>
      <c r="C1788" s="3"/>
      <c r="D1788" s="3" t="s">
        <v>44</v>
      </c>
      <c r="E1788" s="3" t="str">
        <f>IF(C1788&lt;&gt;"",INDEX(ΣυνδΑθρ!$I$2:$I$96,MATCH(C1788,ΣυνδΑθρ!$A$2:$A$100,0),1),IF(D1788&lt;&gt;"",INDEX(Υλικά!$D$3:$D$200,MATCH(D1788,Υλικά!$B$3:$B$200,0),1),""))</f>
        <v>pc</v>
      </c>
      <c r="F1788" s="10">
        <f>IF(C1788&lt;&gt;"",MATCH($C1788,ΣυνδΑθρ!$A$2:$A$100,0),IF(D1788&lt;&gt;"",MATCH($D1788,Υλικά!$B$3:$B$200,0),0))</f>
        <v>18</v>
      </c>
      <c r="G1788" s="3">
        <v>7</v>
      </c>
      <c r="H1788" s="16">
        <f>IF($C1788&lt;&gt;"",$G1788*INDEX(ΣυνδΑθρ!$B$2:$B$96,$F1788,1)/INDEX(ΣυνδΑθρ!$J$2:$J$96,$F1788,1),IF($D1788&lt;&gt;"",$G1788*INDEX(Υλικά!$G$3:$G$200,$F1788,1)/INDEX(Υλικά!$E$3:$E$200,$F1788,1),0))</f>
        <v>0.28000000000000003</v>
      </c>
      <c r="I1788" s="17">
        <f>IF($C1788&lt;&gt;"",$G1788*INDEX(ΣυνδΑθρ!$C$2:$C$100,$F1788,1)/INDEX(ΣυνδΑθρ!$J$2:$J$96,$F1788,1),IF($D1788&lt;&gt;"",$G1788*INDEX(Υλικά!$H$3:$H$200,$F1788,1)/INDEX(Υλικά!$E$3:$E$200,$F1788,1),0))</f>
        <v>1.9599999999999997</v>
      </c>
      <c r="J1788" s="18">
        <f>IF($C1788&lt;&gt;"",$G1788*INDEX(ΣυνδΑθρ!$D$2:$D$96,$F1788,1)/INDEX(ΣυνδΑθρ!$J$2:$J$96,$F1788,1),IF($D1788&lt;&gt;"",$G1788*INDEX(Υλικά!$I$3:$I$200,$F1788,1)/INDEX(Υλικά!$E$3:$E$200,$F1788,1),0))</f>
        <v>3.29</v>
      </c>
      <c r="K1788" s="16">
        <f>$H1788*Ref!$B$2</f>
        <v>1.1200000000000001</v>
      </c>
      <c r="L1788" s="17">
        <f>$I1788*Ref!$B$3</f>
        <v>7.839999999999999</v>
      </c>
      <c r="M1788" s="18">
        <f>$J1788*Ref!$B$4</f>
        <v>29.61</v>
      </c>
      <c r="N1788" s="18">
        <f>IF($C1788&lt;&gt;"",0,IF($D1788&lt;&gt;"",$G1788*INDEX(Υλικά!$J$3:$J$200,$F1788,1)/INDEX(Υλικά!$E$3:$E$200,$F1788,1),0))</f>
        <v>0</v>
      </c>
      <c r="O1788" s="19">
        <f t="shared" si="33"/>
        <v>38.57</v>
      </c>
      <c r="P1788" s="3"/>
    </row>
    <row r="1789" spans="1:16" x14ac:dyDescent="0.35">
      <c r="A1789" s="15">
        <v>45010</v>
      </c>
      <c r="B1789" s="7">
        <v>0.6875</v>
      </c>
      <c r="C1789" s="3"/>
      <c r="D1789" s="3" t="s">
        <v>304</v>
      </c>
      <c r="E1789" s="3" t="str">
        <f>IF(C1789&lt;&gt;"",INDEX(ΣυνδΑθρ!$I$2:$I$96,MATCH(C1789,ΣυνδΑθρ!$A$2:$A$100,0),1),IF(D1789&lt;&gt;"",INDEX(Υλικά!$D$3:$D$200,MATCH(D1789,Υλικά!$B$3:$B$200,0),1),""))</f>
        <v>gr</v>
      </c>
      <c r="F1789" s="10">
        <f>IF(C1789&lt;&gt;"",MATCH($C1789,ΣυνδΑθρ!$A$2:$A$100,0),IF(D1789&lt;&gt;"",MATCH($D1789,Υλικά!$B$3:$B$200,0),0))</f>
        <v>144</v>
      </c>
      <c r="G1789" s="3">
        <v>35</v>
      </c>
      <c r="H1789" s="16">
        <f>IF($C1789&lt;&gt;"",$G1789*INDEX(ΣυνδΑθρ!$B$2:$B$96,$F1789,1)/INDEX(ΣυνδΑθρ!$J$2:$J$96,$F1789,1),IF($D1789&lt;&gt;"",$G1789*INDEX(Υλικά!$G$3:$G$200,$F1789,1)/INDEX(Υλικά!$E$3:$E$200,$F1789,1),0))</f>
        <v>4.7249999999999996</v>
      </c>
      <c r="I1789" s="17">
        <f>IF($C1789&lt;&gt;"",$G1789*INDEX(ΣυνδΑθρ!$C$2:$C$100,$F1789,1)/INDEX(ΣυνδΑθρ!$J$2:$J$96,$F1789,1),IF($D1789&lt;&gt;"",$G1789*INDEX(Υλικά!$H$3:$H$200,$F1789,1)/INDEX(Υλικά!$E$3:$E$200,$F1789,1),0))</f>
        <v>16.835000000000001</v>
      </c>
      <c r="J1789" s="18">
        <f>IF($C1789&lt;&gt;"",$G1789*INDEX(ΣυνδΑθρ!$D$2:$D$96,$F1789,1)/INDEX(ΣυνδΑθρ!$J$2:$J$96,$F1789,1),IF($D1789&lt;&gt;"",$G1789*INDEX(Υλικά!$I$3:$I$200,$F1789,1)/INDEX(Υλικά!$E$3:$E$200,$F1789,1),0))</f>
        <v>10.64</v>
      </c>
      <c r="K1789" s="16">
        <f>$H1789*Ref!$B$2</f>
        <v>18.899999999999999</v>
      </c>
      <c r="L1789" s="17">
        <f>$I1789*Ref!$B$3</f>
        <v>67.34</v>
      </c>
      <c r="M1789" s="18">
        <f>$J1789*Ref!$B$4</f>
        <v>95.76</v>
      </c>
      <c r="N1789" s="18">
        <f>IF($C1789&lt;&gt;"",0,IF($D1789&lt;&gt;"",$G1789*INDEX(Υλικά!$J$3:$J$200,$F1789,1)/INDEX(Υλικά!$E$3:$E$200,$F1789,1),0))</f>
        <v>0</v>
      </c>
      <c r="O1789" s="19">
        <f t="shared" si="33"/>
        <v>182</v>
      </c>
      <c r="P1789" s="3"/>
    </row>
    <row r="1790" spans="1:16" x14ac:dyDescent="0.35">
      <c r="A1790" s="15">
        <v>45010</v>
      </c>
      <c r="B1790" s="7">
        <v>0.89583333333333337</v>
      </c>
      <c r="C1790" s="3"/>
      <c r="D1790" s="3" t="s">
        <v>229</v>
      </c>
      <c r="E1790" s="3" t="str">
        <f>IF(C1790&lt;&gt;"",INDEX(ΣυνδΑθρ!$I$2:$I$96,MATCH(C1790,ΣυνδΑθρ!$A$2:$A$100,0),1),IF(D1790&lt;&gt;"",INDEX(Υλικά!$D$3:$D$200,MATCH(D1790,Υλικά!$B$3:$B$200,0),1),""))</f>
        <v>gr</v>
      </c>
      <c r="F1790" s="10">
        <f>IF(C1790&lt;&gt;"",MATCH($C1790,ΣυνδΑθρ!$A$2:$A$100,0),IF(D1790&lt;&gt;"",MATCH($D1790,Υλικά!$B$3:$B$200,0),0))</f>
        <v>104</v>
      </c>
      <c r="G1790" s="3">
        <v>90</v>
      </c>
      <c r="H1790" s="16">
        <f>IF($C1790&lt;&gt;"",$G1790*INDEX(ΣυνδΑθρ!$B$2:$B$96,$F1790,1)/INDEX(ΣυνδΑθρ!$J$2:$J$96,$F1790,1),IF($D1790&lt;&gt;"",$G1790*INDEX(Υλικά!$G$3:$G$200,$F1790,1)/INDEX(Υλικά!$E$3:$E$200,$F1790,1),0))</f>
        <v>18.899999999999999</v>
      </c>
      <c r="I1790" s="17">
        <f>IF($C1790&lt;&gt;"",$G1790*INDEX(ΣυνδΑθρ!$C$2:$C$100,$F1790,1)/INDEX(ΣυνδΑθρ!$J$2:$J$96,$F1790,1),IF($D1790&lt;&gt;"",$G1790*INDEX(Υλικά!$H$3:$H$200,$F1790,1)/INDEX(Υλικά!$E$3:$E$200,$F1790,1),0))</f>
        <v>0.9</v>
      </c>
      <c r="J1790" s="18">
        <f>IF($C1790&lt;&gt;"",$G1790*INDEX(ΣυνδΑθρ!$D$2:$D$96,$F1790,1)/INDEX(ΣυνδΑθρ!$J$2:$J$96,$F1790,1),IF($D1790&lt;&gt;"",$G1790*INDEX(Υλικά!$I$3:$I$200,$F1790,1)/INDEX(Υλικά!$E$3:$E$200,$F1790,1),0))</f>
        <v>1.8</v>
      </c>
      <c r="K1790" s="16">
        <f>$H1790*Ref!$B$2</f>
        <v>75.599999999999994</v>
      </c>
      <c r="L1790" s="17">
        <f>$I1790*Ref!$B$3</f>
        <v>3.6</v>
      </c>
      <c r="M1790" s="18">
        <f>$J1790*Ref!$B$4</f>
        <v>16.2</v>
      </c>
      <c r="N1790" s="18">
        <f>IF($C1790&lt;&gt;"",0,IF($D1790&lt;&gt;"",$G1790*INDEX(Υλικά!$J$3:$J$200,$F1790,1)/INDEX(Υλικά!$E$3:$E$200,$F1790,1),0))</f>
        <v>0</v>
      </c>
      <c r="O1790" s="19">
        <f t="shared" si="33"/>
        <v>95.399999999999991</v>
      </c>
      <c r="P1790" s="3"/>
    </row>
    <row r="1791" spans="1:16" x14ac:dyDescent="0.35">
      <c r="A1791" s="15">
        <v>45010</v>
      </c>
      <c r="B1791" s="7">
        <v>0.89583333333333337</v>
      </c>
      <c r="C1791" s="3"/>
      <c r="D1791" s="3" t="s">
        <v>18</v>
      </c>
      <c r="E1791" s="3" t="str">
        <f>IF(C1791&lt;&gt;"",INDEX(ΣυνδΑθρ!$I$2:$I$96,MATCH(C1791,ΣυνδΑθρ!$A$2:$A$100,0),1),IF(D1791&lt;&gt;"",INDEX(Υλικά!$D$3:$D$200,MATCH(D1791,Υλικά!$B$3:$B$200,0),1),""))</f>
        <v>slc</v>
      </c>
      <c r="F1791" s="10">
        <f>IF(C1791&lt;&gt;"",MATCH($C1791,ΣυνδΑθρ!$A$2:$A$100,0),IF(D1791&lt;&gt;"",MATCH($D1791,Υλικά!$B$3:$B$200,0),0))</f>
        <v>9</v>
      </c>
      <c r="G1791" s="3">
        <v>3</v>
      </c>
      <c r="H1791" s="16">
        <f>IF($C1791&lt;&gt;"",$G1791*INDEX(ΣυνδΑθρ!$B$2:$B$96,$F1791,1)/INDEX(ΣυνδΑθρ!$J$2:$J$96,$F1791,1),IF($D1791&lt;&gt;"",$G1791*INDEX(Υλικά!$G$3:$G$200,$F1791,1)/INDEX(Υλικά!$E$3:$E$200,$F1791,1),0))</f>
        <v>9</v>
      </c>
      <c r="I1791" s="17">
        <f>IF($C1791&lt;&gt;"",$G1791*INDEX(ΣυνδΑθρ!$C$2:$C$100,$F1791,1)/INDEX(ΣυνδΑθρ!$J$2:$J$96,$F1791,1),IF($D1791&lt;&gt;"",$G1791*INDEX(Υλικά!$H$3:$H$200,$F1791,1)/INDEX(Υλικά!$E$3:$E$200,$F1791,1),0))</f>
        <v>35.099999999999994</v>
      </c>
      <c r="J1791" s="18">
        <f>IF($C1791&lt;&gt;"",$G1791*INDEX(ΣυνδΑθρ!$D$2:$D$96,$F1791,1)/INDEX(ΣυνδΑθρ!$J$2:$J$96,$F1791,1),IF($D1791&lt;&gt;"",$G1791*INDEX(Υλικά!$I$3:$I$200,$F1791,1)/INDEX(Υλικά!$E$3:$E$200,$F1791,1),0))</f>
        <v>3.3000000000000003</v>
      </c>
      <c r="K1791" s="16">
        <f>$H1791*Ref!$B$2</f>
        <v>36</v>
      </c>
      <c r="L1791" s="17">
        <f>$I1791*Ref!$B$3</f>
        <v>140.39999999999998</v>
      </c>
      <c r="M1791" s="18">
        <f>$J1791*Ref!$B$4</f>
        <v>29.700000000000003</v>
      </c>
      <c r="N1791" s="18">
        <f>IF($C1791&lt;&gt;"",0,IF($D1791&lt;&gt;"",$G1791*INDEX(Υλικά!$J$3:$J$200,$F1791,1)/INDEX(Υλικά!$E$3:$E$200,$F1791,1),0))</f>
        <v>0</v>
      </c>
      <c r="O1791" s="19">
        <f t="shared" si="33"/>
        <v>206.09999999999997</v>
      </c>
      <c r="P1791" s="3"/>
    </row>
    <row r="1792" spans="1:16" x14ac:dyDescent="0.35">
      <c r="A1792" s="15">
        <v>45011</v>
      </c>
      <c r="B1792" s="7">
        <v>0.35416666666666669</v>
      </c>
      <c r="C1792" s="3" t="s">
        <v>290</v>
      </c>
      <c r="D1792" s="3"/>
      <c r="E1792" s="3" t="str">
        <f>IF(C1792&lt;&gt;"",INDEX(ΣυνδΑθρ!$I$2:$I$96,MATCH(C1792,ΣυνδΑθρ!$A$2:$A$100,0),1),IF(D1792&lt;&gt;"",INDEX(Υλικά!$D$3:$D$200,MATCH(D1792,Υλικά!$B$3:$B$200,0),1),""))</f>
        <v>pc</v>
      </c>
      <c r="F1792" s="10">
        <f>IF(C1792&lt;&gt;"",MATCH($C1792,ΣυνδΑθρ!$A$2:$A$100,0),IF(D1792&lt;&gt;"",MATCH($D1792,Υλικά!$B$3:$B$200,0),0))</f>
        <v>57</v>
      </c>
      <c r="G1792" s="3">
        <v>1</v>
      </c>
      <c r="H1792" s="16">
        <f>IF($C1792&lt;&gt;"",$G1792*INDEX(ΣυνδΑθρ!$B$2:$B$96,$F1792,1)/INDEX(ΣυνδΑθρ!$J$2:$J$96,$F1792,1),IF($D1792&lt;&gt;"",$G1792*INDEX(Υλικά!$G$3:$G$200,$F1792,1)/INDEX(Υλικά!$E$3:$E$200,$F1792,1),0))</f>
        <v>30.25</v>
      </c>
      <c r="I1792" s="17">
        <f>IF($C1792&lt;&gt;"",$G1792*INDEX(ΣυνδΑθρ!$C$2:$C$100,$F1792,1)/INDEX(ΣυνδΑθρ!$J$2:$J$96,$F1792,1),IF($D1792&lt;&gt;"",$G1792*INDEX(Υλικά!$H$3:$H$200,$F1792,1)/INDEX(Υλικά!$E$3:$E$200,$F1792,1),0))</f>
        <v>58.95</v>
      </c>
      <c r="J1792" s="18">
        <f>IF($C1792&lt;&gt;"",$G1792*INDEX(ΣυνδΑθρ!$D$2:$D$96,$F1792,1)/INDEX(ΣυνδΑθρ!$J$2:$J$96,$F1792,1),IF($D1792&lt;&gt;"",$G1792*INDEX(Υλικά!$I$3:$I$200,$F1792,1)/INDEX(Υλικά!$E$3:$E$200,$F1792,1),0))</f>
        <v>6.0500000000000007</v>
      </c>
      <c r="K1792" s="16">
        <f>$H1792*Ref!$B$2</f>
        <v>121</v>
      </c>
      <c r="L1792" s="17">
        <f>$I1792*Ref!$B$3</f>
        <v>235.8</v>
      </c>
      <c r="M1792" s="18">
        <f>$J1792*Ref!$B$4</f>
        <v>54.45</v>
      </c>
      <c r="N1792" s="18">
        <f>IF($C1792&lt;&gt;"",0,IF($D1792&lt;&gt;"",$G1792*INDEX(Υλικά!$J$3:$J$200,$F1792,1)/INDEX(Υλικά!$E$3:$E$200,$F1792,1),0))</f>
        <v>0</v>
      </c>
      <c r="O1792" s="19">
        <f t="shared" si="33"/>
        <v>411.25</v>
      </c>
      <c r="P1792" s="3"/>
    </row>
    <row r="1793" spans="1:16" x14ac:dyDescent="0.35">
      <c r="A1793" s="15">
        <v>45011</v>
      </c>
      <c r="B1793" s="7">
        <v>0.54166666666666663</v>
      </c>
      <c r="C1793" s="3"/>
      <c r="D1793" s="3" t="s">
        <v>289</v>
      </c>
      <c r="E1793" s="3" t="str">
        <f>IF(C1793&lt;&gt;"",INDEX(ΣυνδΑθρ!$I$2:$I$96,MATCH(C1793,ΣυνδΑθρ!$A$2:$A$100,0),1),IF(D1793&lt;&gt;"",INDEX(Υλικά!$D$3:$D$200,MATCH(D1793,Υλικά!$B$3:$B$200,0),1),""))</f>
        <v>gr</v>
      </c>
      <c r="F1793" s="10">
        <f>IF(C1793&lt;&gt;"",MATCH($C1793,ΣυνδΑθρ!$A$2:$A$100,0),IF(D1793&lt;&gt;"",MATCH($D1793,Υλικά!$B$3:$B$200,0),0))</f>
        <v>134</v>
      </c>
      <c r="G1793" s="3">
        <v>20</v>
      </c>
      <c r="H1793" s="16">
        <f>IF($C1793&lt;&gt;"",$G1793*INDEX(ΣυνδΑθρ!$B$2:$B$96,$F1793,1)/INDEX(ΣυνδΑθρ!$J$2:$J$96,$F1793,1),IF($D1793&lt;&gt;"",$G1793*INDEX(Υλικά!$G$3:$G$200,$F1793,1)/INDEX(Υλικά!$E$3:$E$200,$F1793,1),0))</f>
        <v>1.46</v>
      </c>
      <c r="I1793" s="17">
        <f>IF($C1793&lt;&gt;"",$G1793*INDEX(ΣυνδΑθρ!$C$2:$C$100,$F1793,1)/INDEX(ΣυνδΑθρ!$J$2:$J$96,$F1793,1),IF($D1793&lt;&gt;"",$G1793*INDEX(Υλικά!$H$3:$H$200,$F1793,1)/INDEX(Υλικά!$E$3:$E$200,$F1793,1),0))</f>
        <v>9.3000000000000007</v>
      </c>
      <c r="J1793" s="18">
        <f>IF($C1793&lt;&gt;"",$G1793*INDEX(ΣυνδΑθρ!$D$2:$D$96,$F1793,1)/INDEX(ΣυνδΑθρ!$J$2:$J$96,$F1793,1),IF($D1793&lt;&gt;"",$G1793*INDEX(Υλικά!$I$3:$I$200,$F1793,1)/INDEX(Υλικά!$E$3:$E$200,$F1793,1),0))</f>
        <v>0.18</v>
      </c>
      <c r="K1793" s="16">
        <f>$H1793*Ref!$B$2</f>
        <v>5.84</v>
      </c>
      <c r="L1793" s="17">
        <f>$I1793*Ref!$B$3</f>
        <v>37.200000000000003</v>
      </c>
      <c r="M1793" s="18">
        <f>$J1793*Ref!$B$4</f>
        <v>1.6199999999999999</v>
      </c>
      <c r="N1793" s="18">
        <f>IF($C1793&lt;&gt;"",0,IF($D1793&lt;&gt;"",$G1793*INDEX(Υλικά!$J$3:$J$200,$F1793,1)/INDEX(Υλικά!$E$3:$E$200,$F1793,1),0))</f>
        <v>0</v>
      </c>
      <c r="O1793" s="19">
        <f t="shared" si="33"/>
        <v>44.660000000000004</v>
      </c>
      <c r="P1793" s="3"/>
    </row>
    <row r="1794" spans="1:16" x14ac:dyDescent="0.35">
      <c r="A1794" s="15">
        <v>45011</v>
      </c>
      <c r="B1794" s="7">
        <v>0.625</v>
      </c>
      <c r="C1794" s="3"/>
      <c r="D1794" s="3" t="s">
        <v>95</v>
      </c>
      <c r="E1794" s="3" t="str">
        <f>IF(C1794&lt;&gt;"",INDEX(ΣυνδΑθρ!$I$2:$I$96,MATCH(C1794,ΣυνδΑθρ!$A$2:$A$100,0),1),IF(D1794&lt;&gt;"",INDEX(Υλικά!$D$3:$D$200,MATCH(D1794,Υλικά!$B$3:$B$200,0),1),""))</f>
        <v>gr</v>
      </c>
      <c r="F1794" s="10">
        <f>IF(C1794&lt;&gt;"",MATCH($C1794,ΣυνδΑθρ!$A$2:$A$100,0),IF(D1794&lt;&gt;"",MATCH($D1794,Υλικά!$B$3:$B$200,0),0))</f>
        <v>35</v>
      </c>
      <c r="G1794" s="3">
        <v>200</v>
      </c>
      <c r="H1794" s="16">
        <f>IF($C1794&lt;&gt;"",$G1794*INDEX(ΣυνδΑθρ!$B$2:$B$96,$F1794,1)/INDEX(ΣυνδΑθρ!$J$2:$J$96,$F1794,1),IF($D1794&lt;&gt;"",$G1794*INDEX(Υλικά!$G$3:$G$200,$F1794,1)/INDEX(Υλικά!$E$3:$E$200,$F1794,1),0))</f>
        <v>56</v>
      </c>
      <c r="I1794" s="17">
        <f>IF($C1794&lt;&gt;"",$G1794*INDEX(ΣυνδΑθρ!$C$2:$C$100,$F1794,1)/INDEX(ΣυνδΑθρ!$J$2:$J$96,$F1794,1),IF($D1794&lt;&gt;"",$G1794*INDEX(Υλικά!$H$3:$H$200,$F1794,1)/INDEX(Υλικά!$E$3:$E$200,$F1794,1),0))</f>
        <v>0</v>
      </c>
      <c r="J1794" s="18">
        <f>IF($C1794&lt;&gt;"",$G1794*INDEX(ΣυνδΑθρ!$D$2:$D$96,$F1794,1)/INDEX(ΣυνδΑθρ!$J$2:$J$96,$F1794,1),IF($D1794&lt;&gt;"",$G1794*INDEX(Υλικά!$I$3:$I$200,$F1794,1)/INDEX(Υλικά!$E$3:$E$200,$F1794,1),0))</f>
        <v>30</v>
      </c>
      <c r="K1794" s="16">
        <f>$H1794*Ref!$B$2</f>
        <v>224</v>
      </c>
      <c r="L1794" s="17">
        <f>$I1794*Ref!$B$3</f>
        <v>0</v>
      </c>
      <c r="M1794" s="18">
        <f>$J1794*Ref!$B$4</f>
        <v>270</v>
      </c>
      <c r="N1794" s="18">
        <f>IF($C1794&lt;&gt;"",0,IF($D1794&lt;&gt;"",$G1794*INDEX(Υλικά!$J$3:$J$200,$F1794,1)/INDEX(Υλικά!$E$3:$E$200,$F1794,1),0))</f>
        <v>0</v>
      </c>
      <c r="O1794" s="19">
        <f t="shared" si="33"/>
        <v>494</v>
      </c>
      <c r="P1794" s="3"/>
    </row>
    <row r="1795" spans="1:16" x14ac:dyDescent="0.35">
      <c r="A1795" s="15">
        <v>45011</v>
      </c>
      <c r="B1795" s="7">
        <v>0.625</v>
      </c>
      <c r="C1795" s="3"/>
      <c r="D1795" s="3" t="s">
        <v>80</v>
      </c>
      <c r="E1795" s="3" t="str">
        <f>IF(C1795&lt;&gt;"",INDEX(ΣυνδΑθρ!$I$2:$I$96,MATCH(C1795,ΣυνδΑθρ!$A$2:$A$100,0),1),IF(D1795&lt;&gt;"",INDEX(Υλικά!$D$3:$D$200,MATCH(D1795,Υλικά!$B$3:$B$200,0),1),""))</f>
        <v>gr</v>
      </c>
      <c r="F1795" s="10">
        <f>IF(C1795&lt;&gt;"",MATCH($C1795,ΣυνδΑθρ!$A$2:$A$100,0),IF(D1795&lt;&gt;"",MATCH($D1795,Υλικά!$B$3:$B$200,0),0))</f>
        <v>32</v>
      </c>
      <c r="G1795" s="3">
        <v>130</v>
      </c>
      <c r="H1795" s="16">
        <f>IF($C1795&lt;&gt;"",$G1795*INDEX(ΣυνδΑθρ!$B$2:$B$96,$F1795,1)/INDEX(ΣυνδΑθρ!$J$2:$J$96,$F1795,1),IF($D1795&lt;&gt;"",$G1795*INDEX(Υλικά!$G$3:$G$200,$F1795,1)/INDEX(Υλικά!$E$3:$E$200,$F1795,1),0))</f>
        <v>40.299999999999997</v>
      </c>
      <c r="I1795" s="17">
        <f>IF($C1795&lt;&gt;"",$G1795*INDEX(ΣυνδΑθρ!$C$2:$C$100,$F1795,1)/INDEX(ΣυνδΑθρ!$J$2:$J$96,$F1795,1),IF($D1795&lt;&gt;"",$G1795*INDEX(Υλικά!$H$3:$H$200,$F1795,1)/INDEX(Υλικά!$E$3:$E$200,$F1795,1),0))</f>
        <v>0</v>
      </c>
      <c r="J1795" s="18">
        <f>IF($C1795&lt;&gt;"",$G1795*INDEX(ΣυνδΑθρ!$D$2:$D$96,$F1795,1)/INDEX(ΣυνδΑθρ!$J$2:$J$96,$F1795,1),IF($D1795&lt;&gt;"",$G1795*INDEX(Υλικά!$I$3:$I$200,$F1795,1)/INDEX(Υλικά!$E$3:$E$200,$F1795,1),0))</f>
        <v>4.68</v>
      </c>
      <c r="K1795" s="16">
        <f>$H1795*Ref!$B$2</f>
        <v>161.19999999999999</v>
      </c>
      <c r="L1795" s="17">
        <f>$I1795*Ref!$B$3</f>
        <v>0</v>
      </c>
      <c r="M1795" s="18">
        <f>$J1795*Ref!$B$4</f>
        <v>42.12</v>
      </c>
      <c r="N1795" s="18">
        <f>IF($C1795&lt;&gt;"",0,IF($D1795&lt;&gt;"",$G1795*INDEX(Υλικά!$J$3:$J$200,$F1795,1)/INDEX(Υλικά!$E$3:$E$200,$F1795,1),0))</f>
        <v>0</v>
      </c>
      <c r="O1795" s="19">
        <f t="shared" si="33"/>
        <v>203.32</v>
      </c>
      <c r="P1795" s="3"/>
    </row>
    <row r="1796" spans="1:16" x14ac:dyDescent="0.35">
      <c r="A1796" s="15">
        <v>45011</v>
      </c>
      <c r="B1796" s="7">
        <v>0.625</v>
      </c>
      <c r="C1796" s="3"/>
      <c r="D1796" s="3" t="s">
        <v>128</v>
      </c>
      <c r="E1796" s="3" t="str">
        <f>IF(C1796&lt;&gt;"",INDEX(ΣυνδΑθρ!$I$2:$I$96,MATCH(C1796,ΣυνδΑθρ!$A$2:$A$100,0),1),IF(D1796&lt;&gt;"",INDEX(Υλικά!$D$3:$D$200,MATCH(D1796,Υλικά!$B$3:$B$200,0),1),""))</f>
        <v>gr</v>
      </c>
      <c r="F1796" s="10">
        <f>IF(C1796&lt;&gt;"",MATCH($C1796,ΣυνδΑθρ!$A$2:$A$100,0),IF(D1796&lt;&gt;"",MATCH($D1796,Υλικά!$B$3:$B$200,0),0))</f>
        <v>50</v>
      </c>
      <c r="G1796" s="3">
        <v>150</v>
      </c>
      <c r="H1796" s="16">
        <f>IF($C1796&lt;&gt;"",$G1796*INDEX(ΣυνδΑθρ!$B$2:$B$96,$F1796,1)/INDEX(ΣυνδΑθρ!$J$2:$J$96,$F1796,1),IF($D1796&lt;&gt;"",$G1796*INDEX(Υλικά!$G$3:$G$200,$F1796,1)/INDEX(Υλικά!$E$3:$E$200,$F1796,1),0))</f>
        <v>3</v>
      </c>
      <c r="I1796" s="17">
        <f>IF($C1796&lt;&gt;"",$G1796*INDEX(ΣυνδΑθρ!$C$2:$C$100,$F1796,1)/INDEX(ΣυνδΑθρ!$J$2:$J$96,$F1796,1),IF($D1796&lt;&gt;"",$G1796*INDEX(Υλικά!$H$3:$H$200,$F1796,1)/INDEX(Υλικά!$E$3:$E$200,$F1796,1),0))</f>
        <v>25.5</v>
      </c>
      <c r="J1796" s="18">
        <f>IF($C1796&lt;&gt;"",$G1796*INDEX(ΣυνδΑθρ!$D$2:$D$96,$F1796,1)/INDEX(ΣυνδΑθρ!$J$2:$J$96,$F1796,1),IF($D1796&lt;&gt;"",$G1796*INDEX(Υλικά!$I$3:$I$200,$F1796,1)/INDEX(Υλικά!$E$3:$E$200,$F1796,1),0))</f>
        <v>0</v>
      </c>
      <c r="K1796" s="16">
        <f>$H1796*Ref!$B$2</f>
        <v>12</v>
      </c>
      <c r="L1796" s="17">
        <f>$I1796*Ref!$B$3</f>
        <v>102</v>
      </c>
      <c r="M1796" s="18">
        <f>$J1796*Ref!$B$4</f>
        <v>0</v>
      </c>
      <c r="N1796" s="18">
        <f>IF($C1796&lt;&gt;"",0,IF($D1796&lt;&gt;"",$G1796*INDEX(Υλικά!$J$3:$J$200,$F1796,1)/INDEX(Υλικά!$E$3:$E$200,$F1796,1),0))</f>
        <v>0</v>
      </c>
      <c r="O1796" s="19">
        <f t="shared" si="33"/>
        <v>114</v>
      </c>
      <c r="P1796" s="3"/>
    </row>
    <row r="1797" spans="1:16" x14ac:dyDescent="0.35">
      <c r="A1797" s="15">
        <v>45011</v>
      </c>
      <c r="B1797" s="7">
        <v>0.625</v>
      </c>
      <c r="C1797" s="3"/>
      <c r="D1797" s="3" t="s">
        <v>148</v>
      </c>
      <c r="E1797" s="3" t="str">
        <f>IF(C1797&lt;&gt;"",INDEX(ΣυνδΑθρ!$I$2:$I$96,MATCH(C1797,ΣυνδΑθρ!$A$2:$A$100,0),1),IF(D1797&lt;&gt;"",INDEX(Υλικά!$D$3:$D$200,MATCH(D1797,Υλικά!$B$3:$B$200,0),1),""))</f>
        <v>gr</v>
      </c>
      <c r="F1797" s="10">
        <f>IF(C1797&lt;&gt;"",MATCH($C1797,ΣυνδΑθρ!$A$2:$A$100,0),IF(D1797&lt;&gt;"",MATCH($D1797,Υλικά!$B$3:$B$200,0),0))</f>
        <v>59</v>
      </c>
      <c r="G1797" s="3">
        <v>100</v>
      </c>
      <c r="H1797" s="16">
        <f>IF($C1797&lt;&gt;"",$G1797*INDEX(ΣυνδΑθρ!$B$2:$B$96,$F1797,1)/INDEX(ΣυνδΑθρ!$J$2:$J$96,$F1797,1),IF($D1797&lt;&gt;"",$G1797*INDEX(Υλικά!$G$3:$G$200,$F1797,1)/INDEX(Υλικά!$E$3:$E$200,$F1797,1),0))</f>
        <v>1.3</v>
      </c>
      <c r="I1797" s="17">
        <f>IF($C1797&lt;&gt;"",$G1797*INDEX(ΣυνδΑθρ!$C$2:$C$100,$F1797,1)/INDEX(ΣυνδΑθρ!$J$2:$J$96,$F1797,1),IF($D1797&lt;&gt;"",$G1797*INDEX(Υλικά!$H$3:$H$200,$F1797,1)/INDEX(Υλικά!$E$3:$E$200,$F1797,1),0))</f>
        <v>6</v>
      </c>
      <c r="J1797" s="18">
        <f>IF($C1797&lt;&gt;"",$G1797*INDEX(ΣυνδΑθρ!$D$2:$D$96,$F1797,1)/INDEX(ΣυνδΑθρ!$J$2:$J$96,$F1797,1),IF($D1797&lt;&gt;"",$G1797*INDEX(Υλικά!$I$3:$I$200,$F1797,1)/INDEX(Υλικά!$E$3:$E$200,$F1797,1),0))</f>
        <v>0</v>
      </c>
      <c r="K1797" s="16">
        <f>$H1797*Ref!$B$2</f>
        <v>5.2</v>
      </c>
      <c r="L1797" s="17">
        <f>$I1797*Ref!$B$3</f>
        <v>24</v>
      </c>
      <c r="M1797" s="18">
        <f>$J1797*Ref!$B$4</f>
        <v>0</v>
      </c>
      <c r="N1797" s="18">
        <f>IF($C1797&lt;&gt;"",0,IF($D1797&lt;&gt;"",$G1797*INDEX(Υλικά!$J$3:$J$200,$F1797,1)/INDEX(Υλικά!$E$3:$E$200,$F1797,1),0))</f>
        <v>0</v>
      </c>
      <c r="O1797" s="19">
        <f t="shared" si="33"/>
        <v>29.2</v>
      </c>
      <c r="P1797" s="3"/>
    </row>
    <row r="1798" spans="1:16" x14ac:dyDescent="0.35">
      <c r="A1798" s="15">
        <v>45011</v>
      </c>
      <c r="B1798" s="7">
        <v>0.625</v>
      </c>
      <c r="C1798" s="3"/>
      <c r="D1798" s="3" t="s">
        <v>8</v>
      </c>
      <c r="E1798" s="3" t="str">
        <f>IF(C1798&lt;&gt;"",INDEX(ΣυνδΑθρ!$I$2:$I$96,MATCH(C1798,ΣυνδΑθρ!$A$2:$A$100,0),1),IF(D1798&lt;&gt;"",INDEX(Υλικά!$D$3:$D$200,MATCH(D1798,Υλικά!$B$3:$B$200,0),1),""))</f>
        <v>gr</v>
      </c>
      <c r="F1798" s="10">
        <f>IF(C1798&lt;&gt;"",MATCH($C1798,ΣυνδΑθρ!$A$2:$A$100,0),IF(D1798&lt;&gt;"",MATCH($D1798,Υλικά!$B$3:$B$200,0),0))</f>
        <v>3</v>
      </c>
      <c r="G1798" s="3">
        <v>20</v>
      </c>
      <c r="H1798" s="16">
        <f>IF($C1798&lt;&gt;"",$G1798*INDEX(ΣυνδΑθρ!$B$2:$B$96,$F1798,1)/INDEX(ΣυνδΑθρ!$J$2:$J$96,$F1798,1),IF($D1798&lt;&gt;"",$G1798*INDEX(Υλικά!$G$3:$G$200,$F1798,1)/INDEX(Υλικά!$E$3:$E$200,$F1798,1),0))</f>
        <v>0</v>
      </c>
      <c r="I1798" s="17">
        <f>IF($C1798&lt;&gt;"",$G1798*INDEX(ΣυνδΑθρ!$C$2:$C$100,$F1798,1)/INDEX(ΣυνδΑθρ!$J$2:$J$96,$F1798,1),IF($D1798&lt;&gt;"",$G1798*INDEX(Υλικά!$H$3:$H$200,$F1798,1)/INDEX(Υλικά!$E$3:$E$200,$F1798,1),0))</f>
        <v>0</v>
      </c>
      <c r="J1798" s="18">
        <f>IF($C1798&lt;&gt;"",$G1798*INDEX(ΣυνδΑθρ!$D$2:$D$96,$F1798,1)/INDEX(ΣυνδΑθρ!$J$2:$J$96,$F1798,1),IF($D1798&lt;&gt;"",$G1798*INDEX(Υλικά!$I$3:$I$200,$F1798,1)/INDEX(Υλικά!$E$3:$E$200,$F1798,1),0))</f>
        <v>18.66</v>
      </c>
      <c r="K1798" s="16">
        <f>$H1798*Ref!$B$2</f>
        <v>0</v>
      </c>
      <c r="L1798" s="17">
        <f>$I1798*Ref!$B$3</f>
        <v>0</v>
      </c>
      <c r="M1798" s="18">
        <f>$J1798*Ref!$B$4</f>
        <v>167.94</v>
      </c>
      <c r="N1798" s="18">
        <f>IF($C1798&lt;&gt;"",0,IF($D1798&lt;&gt;"",$G1798*INDEX(Υλικά!$J$3:$J$200,$F1798,1)/INDEX(Υλικά!$E$3:$E$200,$F1798,1),0))</f>
        <v>0</v>
      </c>
      <c r="O1798" s="19">
        <f t="shared" si="33"/>
        <v>167.94</v>
      </c>
      <c r="P1798" s="3"/>
    </row>
    <row r="1799" spans="1:16" x14ac:dyDescent="0.35">
      <c r="A1799" s="15">
        <v>45011</v>
      </c>
      <c r="B1799" s="7">
        <v>0.625</v>
      </c>
      <c r="C1799" s="3"/>
      <c r="D1799" s="3" t="s">
        <v>150</v>
      </c>
      <c r="E1799" s="3" t="str">
        <f>IF(C1799&lt;&gt;"",INDEX(ΣυνδΑθρ!$I$2:$I$96,MATCH(C1799,ΣυνδΑθρ!$A$2:$A$100,0),1),IF(D1799&lt;&gt;"",INDEX(Υλικά!$D$3:$D$200,MATCH(D1799,Υλικά!$B$3:$B$200,0),1),""))</f>
        <v>gr</v>
      </c>
      <c r="F1799" s="10">
        <f>IF(C1799&lt;&gt;"",MATCH($C1799,ΣυνδΑθρ!$A$2:$A$100,0),IF(D1799&lt;&gt;"",MATCH($D1799,Υλικά!$B$3:$B$200,0),0))</f>
        <v>36</v>
      </c>
      <c r="G1799" s="3">
        <v>500</v>
      </c>
      <c r="H1799" s="16">
        <f>IF($C1799&lt;&gt;"",$G1799*INDEX(ΣυνδΑθρ!$B$2:$B$96,$F1799,1)/INDEX(ΣυνδΑθρ!$J$2:$J$96,$F1799,1),IF($D1799&lt;&gt;"",$G1799*INDEX(Υλικά!$G$3:$G$200,$F1799,1)/INDEX(Υλικά!$E$3:$E$200,$F1799,1),0))</f>
        <v>2.5</v>
      </c>
      <c r="I1799" s="17">
        <f>IF($C1799&lt;&gt;"",$G1799*INDEX(ΣυνδΑθρ!$C$2:$C$100,$F1799,1)/INDEX(ΣυνδΑθρ!$J$2:$J$96,$F1799,1),IF($D1799&lt;&gt;"",$G1799*INDEX(Υλικά!$H$3:$H$200,$F1799,1)/INDEX(Υλικά!$E$3:$E$200,$F1799,1),0))</f>
        <v>18</v>
      </c>
      <c r="J1799" s="18">
        <f>IF($C1799&lt;&gt;"",$G1799*INDEX(ΣυνδΑθρ!$D$2:$D$96,$F1799,1)/INDEX(ΣυνδΑθρ!$J$2:$J$96,$F1799,1),IF($D1799&lt;&gt;"",$G1799*INDEX(Υλικά!$I$3:$I$200,$F1799,1)/INDEX(Υλικά!$E$3:$E$200,$F1799,1),0))</f>
        <v>0</v>
      </c>
      <c r="K1799" s="16">
        <f>$H1799*Ref!$B$2</f>
        <v>10</v>
      </c>
      <c r="L1799" s="17">
        <f>$I1799*Ref!$B$3</f>
        <v>72</v>
      </c>
      <c r="M1799" s="18">
        <f>$J1799*Ref!$B$4</f>
        <v>0</v>
      </c>
      <c r="N1799" s="18">
        <f>IF($C1799&lt;&gt;"",0,IF($D1799&lt;&gt;"",$G1799*INDEX(Υλικά!$J$3:$J$200,$F1799,1)/INDEX(Υλικά!$E$3:$E$200,$F1799,1),0))</f>
        <v>215</v>
      </c>
      <c r="O1799" s="19">
        <f t="shared" si="33"/>
        <v>297</v>
      </c>
      <c r="P1799" s="3"/>
    </row>
    <row r="1800" spans="1:16" x14ac:dyDescent="0.35">
      <c r="A1800" s="15">
        <v>45011</v>
      </c>
      <c r="B1800" s="7">
        <v>0.70833333333333337</v>
      </c>
      <c r="C1800" s="3"/>
      <c r="D1800" s="3"/>
      <c r="E1800" s="3" t="str">
        <f>IF(C1800&lt;&gt;"",INDEX(ΣυνδΑθρ!$I$2:$I$96,MATCH(C1800,ΣυνδΑθρ!$A$2:$A$100,0),1),IF(D1800&lt;&gt;"",INDEX(Υλικά!$D$3:$D$200,MATCH(D1800,Υλικά!$B$3:$B$200,0),1),""))</f>
        <v/>
      </c>
      <c r="F1800" s="10">
        <f>IF(C1800&lt;&gt;"",MATCH($C1800,ΣυνδΑθρ!$A$2:$A$100,0),IF(D1800&lt;&gt;"",MATCH($D1800,Υλικά!$B$3:$B$200,0),0))</f>
        <v>0</v>
      </c>
      <c r="G1800" s="3"/>
      <c r="H1800" s="16">
        <f>IF($C1800&lt;&gt;"",$G1800*INDEX(ΣυνδΑθρ!$B$2:$B$96,$F1800,1)/INDEX(ΣυνδΑθρ!$J$2:$J$96,$F1800,1),IF($D1800&lt;&gt;"",$G1800*INDEX(Υλικά!$G$3:$G$200,$F1800,1)/INDEX(Υλικά!$E$3:$E$200,$F1800,1),0))</f>
        <v>0</v>
      </c>
      <c r="I1800" s="17">
        <f>IF($C1800&lt;&gt;"",$G1800*INDEX(ΣυνδΑθρ!$C$2:$C$100,$F1800,1)/INDEX(ΣυνδΑθρ!$J$2:$J$96,$F1800,1),IF($D1800&lt;&gt;"",$G1800*INDEX(Υλικά!$H$3:$H$200,$F1800,1)/INDEX(Υλικά!$E$3:$E$200,$F1800,1),0))</f>
        <v>0</v>
      </c>
      <c r="J1800" s="18">
        <f>IF($C1800&lt;&gt;"",$G1800*INDEX(ΣυνδΑθρ!$D$2:$D$96,$F1800,1)/INDEX(ΣυνδΑθρ!$J$2:$J$96,$F1800,1),IF($D1800&lt;&gt;"",$G1800*INDEX(Υλικά!$I$3:$I$200,$F1800,1)/INDEX(Υλικά!$E$3:$E$200,$F1800,1),0))</f>
        <v>0</v>
      </c>
      <c r="K1800" s="16">
        <f>$H1800*Ref!$B$2</f>
        <v>0</v>
      </c>
      <c r="L1800" s="17">
        <f>$I1800*Ref!$B$3</f>
        <v>0</v>
      </c>
      <c r="M1800" s="18">
        <f>$J1800*Ref!$B$4</f>
        <v>0</v>
      </c>
      <c r="N1800" s="18">
        <f>IF($C1800&lt;&gt;"",0,IF($D1800&lt;&gt;"",$G1800*INDEX(Υλικά!$J$3:$J$200,$F1800,1)/INDEX(Υλικά!$E$3:$E$200,$F1800,1),0))</f>
        <v>0</v>
      </c>
      <c r="O1800" s="19">
        <f t="shared" si="33"/>
        <v>0</v>
      </c>
      <c r="P1800" s="3"/>
    </row>
    <row r="1801" spans="1:16" x14ac:dyDescent="0.35">
      <c r="A1801" s="15">
        <v>45011</v>
      </c>
      <c r="B1801" s="7">
        <v>0.95833333333333337</v>
      </c>
      <c r="C1801" s="3"/>
      <c r="D1801" s="3" t="s">
        <v>309</v>
      </c>
      <c r="E1801" s="3" t="str">
        <f>IF(C1801&lt;&gt;"",INDEX(ΣυνδΑθρ!$I$2:$I$96,MATCH(C1801,ΣυνδΑθρ!$A$2:$A$100,0),1),IF(D1801&lt;&gt;"",INDEX(Υλικά!$D$3:$D$200,MATCH(D1801,Υλικά!$B$3:$B$200,0),1),""))</f>
        <v>gr</v>
      </c>
      <c r="F1801" s="10">
        <f>IF(C1801&lt;&gt;"",MATCH($C1801,ΣυνδΑθρ!$A$2:$A$100,0),IF(D1801&lt;&gt;"",MATCH($D1801,Υλικά!$B$3:$B$200,0),0))</f>
        <v>145</v>
      </c>
      <c r="G1801" s="3">
        <v>240</v>
      </c>
      <c r="H1801" s="16">
        <f>IF($C1801&lt;&gt;"",$G1801*INDEX(ΣυνδΑθρ!$B$2:$B$96,$F1801,1)/INDEX(ΣυνδΑθρ!$J$2:$J$96,$F1801,1),IF($D1801&lt;&gt;"",$G1801*INDEX(Υλικά!$G$3:$G$200,$F1801,1)/INDEX(Υλικά!$E$3:$E$200,$F1801,1),0))</f>
        <v>12.48</v>
      </c>
      <c r="I1801" s="17">
        <f>IF($C1801&lt;&gt;"",$G1801*INDEX(ΣυνδΑθρ!$C$2:$C$100,$F1801,1)/INDEX(ΣυνδΑθρ!$J$2:$J$96,$F1801,1),IF($D1801&lt;&gt;"",$G1801*INDEX(Υλικά!$H$3:$H$200,$F1801,1)/INDEX(Υλικά!$E$3:$E$200,$F1801,1),0))</f>
        <v>9.6</v>
      </c>
      <c r="J1801" s="18">
        <f>IF($C1801&lt;&gt;"",$G1801*INDEX(ΣυνδΑθρ!$D$2:$D$96,$F1801,1)/INDEX(ΣυνδΑθρ!$J$2:$J$96,$F1801,1),IF($D1801&lt;&gt;"",$G1801*INDEX(Υλικά!$I$3:$I$200,$F1801,1)/INDEX(Υλικά!$E$3:$E$200,$F1801,1),0))</f>
        <v>16.079999999999998</v>
      </c>
      <c r="K1801" s="16">
        <f>$H1801*Ref!$B$2</f>
        <v>49.92</v>
      </c>
      <c r="L1801" s="17">
        <f>$I1801*Ref!$B$3</f>
        <v>38.4</v>
      </c>
      <c r="M1801" s="18">
        <f>$J1801*Ref!$B$4</f>
        <v>144.71999999999997</v>
      </c>
      <c r="N1801" s="18">
        <f>IF($C1801&lt;&gt;"",0,IF($D1801&lt;&gt;"",$G1801*INDEX(Υλικά!$J$3:$J$200,$F1801,1)/INDEX(Υλικά!$E$3:$E$200,$F1801,1),0))</f>
        <v>0</v>
      </c>
      <c r="O1801" s="19">
        <f t="shared" si="33"/>
        <v>233.03999999999996</v>
      </c>
      <c r="P1801" s="3"/>
    </row>
    <row r="1802" spans="1:16" x14ac:dyDescent="0.35">
      <c r="A1802" s="15">
        <v>45012</v>
      </c>
      <c r="B1802" s="7">
        <v>0.34375</v>
      </c>
      <c r="C1802" s="3" t="s">
        <v>290</v>
      </c>
      <c r="D1802" s="3"/>
      <c r="E1802" s="3" t="str">
        <f>IF(C1802&lt;&gt;"",INDEX(ΣυνδΑθρ!$I$2:$I$96,MATCH(C1802,ΣυνδΑθρ!$A$2:$A$100,0),1),IF(D1802&lt;&gt;"",INDEX(Υλικά!$D$3:$D$200,MATCH(D1802,Υλικά!$B$3:$B$200,0),1),""))</f>
        <v>pc</v>
      </c>
      <c r="F1802" s="10">
        <f>IF(C1802&lt;&gt;"",MATCH($C1802,ΣυνδΑθρ!$A$2:$A$100,0),IF(D1802&lt;&gt;"",MATCH($D1802,Υλικά!$B$3:$B$200,0),0))</f>
        <v>57</v>
      </c>
      <c r="G1802" s="3">
        <v>1</v>
      </c>
      <c r="H1802" s="16">
        <f>IF($C1802&lt;&gt;"",$G1802*INDEX(ΣυνδΑθρ!$B$2:$B$96,$F1802,1)/INDEX(ΣυνδΑθρ!$J$2:$J$96,$F1802,1),IF($D1802&lt;&gt;"",$G1802*INDEX(Υλικά!$G$3:$G$200,$F1802,1)/INDEX(Υλικά!$E$3:$E$200,$F1802,1),0))</f>
        <v>30.25</v>
      </c>
      <c r="I1802" s="17">
        <f>IF($C1802&lt;&gt;"",$G1802*INDEX(ΣυνδΑθρ!$C$2:$C$100,$F1802,1)/INDEX(ΣυνδΑθρ!$J$2:$J$96,$F1802,1),IF($D1802&lt;&gt;"",$G1802*INDEX(Υλικά!$H$3:$H$200,$F1802,1)/INDEX(Υλικά!$E$3:$E$200,$F1802,1),0))</f>
        <v>58.95</v>
      </c>
      <c r="J1802" s="18">
        <f>IF($C1802&lt;&gt;"",$G1802*INDEX(ΣυνδΑθρ!$D$2:$D$96,$F1802,1)/INDEX(ΣυνδΑθρ!$J$2:$J$96,$F1802,1),IF($D1802&lt;&gt;"",$G1802*INDEX(Υλικά!$I$3:$I$200,$F1802,1)/INDEX(Υλικά!$E$3:$E$200,$F1802,1),0))</f>
        <v>6.0500000000000007</v>
      </c>
      <c r="K1802" s="16">
        <f>$H1802*Ref!$B$2</f>
        <v>121</v>
      </c>
      <c r="L1802" s="17">
        <f>$I1802*Ref!$B$3</f>
        <v>235.8</v>
      </c>
      <c r="M1802" s="18">
        <f>$J1802*Ref!$B$4</f>
        <v>54.45</v>
      </c>
      <c r="N1802" s="18">
        <f>IF($C1802&lt;&gt;"",0,IF($D1802&lt;&gt;"",$G1802*INDEX(Υλικά!$J$3:$J$200,$F1802,1)/INDEX(Υλικά!$E$3:$E$200,$F1802,1),0))</f>
        <v>0</v>
      </c>
      <c r="O1802" s="19">
        <f t="shared" si="33"/>
        <v>411.25</v>
      </c>
      <c r="P1802" s="3"/>
    </row>
    <row r="1803" spans="1:16" x14ac:dyDescent="0.35">
      <c r="A1803" s="15">
        <v>45012</v>
      </c>
      <c r="B1803" s="7">
        <v>0.60416666666666663</v>
      </c>
      <c r="C1803" s="3" t="s">
        <v>215</v>
      </c>
      <c r="D1803" s="3"/>
      <c r="E1803" s="3" t="str">
        <f>IF(C1803&lt;&gt;"",INDEX(ΣυνδΑθρ!$I$2:$I$96,MATCH(C1803,ΣυνδΑθρ!$A$2:$A$100,0),1),IF(D1803&lt;&gt;"",INDEX(Υλικά!$D$3:$D$200,MATCH(D1803,Υλικά!$B$3:$B$200,0),1),""))</f>
        <v>gr</v>
      </c>
      <c r="F1803" s="10">
        <f>IF(C1803&lt;&gt;"",MATCH($C1803,ΣυνδΑθρ!$A$2:$A$100,0),IF(D1803&lt;&gt;"",MATCH($D1803,Υλικά!$B$3:$B$200,0),0))</f>
        <v>35</v>
      </c>
      <c r="G1803" s="3">
        <v>440</v>
      </c>
      <c r="H1803" s="16">
        <f>IF($C1803&lt;&gt;"",$G1803*INDEX(ΣυνδΑθρ!$B$2:$B$96,$F1803,1)/INDEX(ΣυνδΑθρ!$J$2:$J$96,$F1803,1),IF($D1803&lt;&gt;"",$G1803*INDEX(Υλικά!$G$3:$G$200,$F1803,1)/INDEX(Υλικά!$E$3:$E$200,$F1803,1),0))</f>
        <v>25.989333333333335</v>
      </c>
      <c r="I1803" s="17">
        <f>IF($C1803&lt;&gt;"",$G1803*INDEX(ΣυνδΑθρ!$C$2:$C$100,$F1803,1)/INDEX(ΣυνδΑθρ!$J$2:$J$96,$F1803,1),IF($D1803&lt;&gt;"",$G1803*INDEX(Υλικά!$H$3:$H$200,$F1803,1)/INDEX(Υλικά!$E$3:$E$200,$F1803,1),0))</f>
        <v>64.328000000000003</v>
      </c>
      <c r="J1803" s="18">
        <f>IF($C1803&lt;&gt;"",$G1803*INDEX(ΣυνδΑθρ!$D$2:$D$96,$F1803,1)/INDEX(ΣυνδΑθρ!$J$2:$J$96,$F1803,1),IF($D1803&lt;&gt;"",$G1803*INDEX(Υλικά!$I$3:$I$200,$F1803,1)/INDEX(Υλικά!$E$3:$E$200,$F1803,1),0))</f>
        <v>5.3665333333333329</v>
      </c>
      <c r="K1803" s="16">
        <f>$H1803*Ref!$B$2</f>
        <v>103.95733333333334</v>
      </c>
      <c r="L1803" s="17">
        <f>$I1803*Ref!$B$3</f>
        <v>257.31200000000001</v>
      </c>
      <c r="M1803" s="18">
        <f>$J1803*Ref!$B$4</f>
        <v>48.2988</v>
      </c>
      <c r="N1803" s="18">
        <f>IF($C1803&lt;&gt;"",0,IF($D1803&lt;&gt;"",$G1803*INDEX(Υλικά!$J$3:$J$200,$F1803,1)/INDEX(Υλικά!$E$3:$E$200,$F1803,1),0))</f>
        <v>0</v>
      </c>
      <c r="O1803" s="19">
        <f t="shared" si="33"/>
        <v>409.56813333333332</v>
      </c>
      <c r="P1803" s="3"/>
    </row>
    <row r="1804" spans="1:16" x14ac:dyDescent="0.35">
      <c r="A1804" s="15">
        <v>45012</v>
      </c>
      <c r="B1804" s="7">
        <v>0.60416666666666663</v>
      </c>
      <c r="C1804" s="3"/>
      <c r="D1804" s="3" t="s">
        <v>289</v>
      </c>
      <c r="E1804" s="3" t="str">
        <f>IF(C1804&lt;&gt;"",INDEX(ΣυνδΑθρ!$I$2:$I$96,MATCH(C1804,ΣυνδΑθρ!$A$2:$A$100,0),1),IF(D1804&lt;&gt;"",INDEX(Υλικά!$D$3:$D$200,MATCH(D1804,Υλικά!$B$3:$B$200,0),1),""))</f>
        <v>gr</v>
      </c>
      <c r="F1804" s="10">
        <f>IF(C1804&lt;&gt;"",MATCH($C1804,ΣυνδΑθρ!$A$2:$A$100,0),IF(D1804&lt;&gt;"",MATCH($D1804,Υλικά!$B$3:$B$200,0),0))</f>
        <v>134</v>
      </c>
      <c r="G1804" s="3">
        <v>50</v>
      </c>
      <c r="H1804" s="16">
        <f>IF($C1804&lt;&gt;"",$G1804*INDEX(ΣυνδΑθρ!$B$2:$B$96,$F1804,1)/INDEX(ΣυνδΑθρ!$J$2:$J$96,$F1804,1),IF($D1804&lt;&gt;"",$G1804*INDEX(Υλικά!$G$3:$G$200,$F1804,1)/INDEX(Υλικά!$E$3:$E$200,$F1804,1),0))</f>
        <v>3.65</v>
      </c>
      <c r="I1804" s="17">
        <f>IF($C1804&lt;&gt;"",$G1804*INDEX(ΣυνδΑθρ!$C$2:$C$100,$F1804,1)/INDEX(ΣυνδΑθρ!$J$2:$J$96,$F1804,1),IF($D1804&lt;&gt;"",$G1804*INDEX(Υλικά!$H$3:$H$200,$F1804,1)/INDEX(Υλικά!$E$3:$E$200,$F1804,1),0))</f>
        <v>23.25</v>
      </c>
      <c r="J1804" s="18">
        <f>IF($C1804&lt;&gt;"",$G1804*INDEX(ΣυνδΑθρ!$D$2:$D$96,$F1804,1)/INDEX(ΣυνδΑθρ!$J$2:$J$96,$F1804,1),IF($D1804&lt;&gt;"",$G1804*INDEX(Υλικά!$I$3:$I$200,$F1804,1)/INDEX(Υλικά!$E$3:$E$200,$F1804,1),0))</f>
        <v>0.45</v>
      </c>
      <c r="K1804" s="16">
        <f>$H1804*Ref!$B$2</f>
        <v>14.6</v>
      </c>
      <c r="L1804" s="17">
        <f>$I1804*Ref!$B$3</f>
        <v>93</v>
      </c>
      <c r="M1804" s="18">
        <f>$J1804*Ref!$B$4</f>
        <v>4.05</v>
      </c>
      <c r="N1804" s="18">
        <f>IF($C1804&lt;&gt;"",0,IF($D1804&lt;&gt;"",$G1804*INDEX(Υλικά!$J$3:$J$200,$F1804,1)/INDEX(Υλικά!$E$3:$E$200,$F1804,1),0))</f>
        <v>0</v>
      </c>
      <c r="O1804" s="19">
        <f t="shared" si="33"/>
        <v>111.64999999999999</v>
      </c>
      <c r="P1804" s="3"/>
    </row>
    <row r="1805" spans="1:16" x14ac:dyDescent="0.35">
      <c r="A1805" s="15">
        <v>45012</v>
      </c>
      <c r="B1805" s="7">
        <v>0.60416666666666696</v>
      </c>
      <c r="C1805" s="3"/>
      <c r="D1805" s="3" t="s">
        <v>44</v>
      </c>
      <c r="E1805" s="3" t="str">
        <f>IF(C1805&lt;&gt;"",INDEX(ΣυνδΑθρ!$I$2:$I$96,MATCH(C1805,ΣυνδΑθρ!$A$2:$A$100,0),1),IF(D1805&lt;&gt;"",INDEX(Υλικά!$D$3:$D$200,MATCH(D1805,Υλικά!$B$3:$B$200,0),1),""))</f>
        <v>pc</v>
      </c>
      <c r="F1805" s="10">
        <f>IF(C1805&lt;&gt;"",MATCH($C1805,ΣυνδΑθρ!$A$2:$A$100,0),IF(D1805&lt;&gt;"",MATCH($D1805,Υλικά!$B$3:$B$200,0),0))</f>
        <v>18</v>
      </c>
      <c r="G1805" s="3">
        <v>5</v>
      </c>
      <c r="H1805" s="16">
        <f>IF($C1805&lt;&gt;"",$G1805*INDEX(ΣυνδΑθρ!$B$2:$B$96,$F1805,1)/INDEX(ΣυνδΑθρ!$J$2:$J$96,$F1805,1),IF($D1805&lt;&gt;"",$G1805*INDEX(Υλικά!$G$3:$G$200,$F1805,1)/INDEX(Υλικά!$E$3:$E$200,$F1805,1),0))</f>
        <v>0.2</v>
      </c>
      <c r="I1805" s="17">
        <f>IF($C1805&lt;&gt;"",$G1805*INDEX(ΣυνδΑθρ!$C$2:$C$100,$F1805,1)/INDEX(ΣυνδΑθρ!$J$2:$J$96,$F1805,1),IF($D1805&lt;&gt;"",$G1805*INDEX(Υλικά!$H$3:$H$200,$F1805,1)/INDEX(Υλικά!$E$3:$E$200,$F1805,1),0))</f>
        <v>1.4</v>
      </c>
      <c r="J1805" s="18">
        <f>IF($C1805&lt;&gt;"",$G1805*INDEX(ΣυνδΑθρ!$D$2:$D$96,$F1805,1)/INDEX(ΣυνδΑθρ!$J$2:$J$96,$F1805,1),IF($D1805&lt;&gt;"",$G1805*INDEX(Υλικά!$I$3:$I$200,$F1805,1)/INDEX(Υλικά!$E$3:$E$200,$F1805,1),0))</f>
        <v>2.35</v>
      </c>
      <c r="K1805" s="16">
        <f>$H1805*Ref!$B$2</f>
        <v>0.8</v>
      </c>
      <c r="L1805" s="17">
        <f>$I1805*Ref!$B$3</f>
        <v>5.6</v>
      </c>
      <c r="M1805" s="18">
        <f>$J1805*Ref!$B$4</f>
        <v>21.150000000000002</v>
      </c>
      <c r="N1805" s="18">
        <f>IF($C1805&lt;&gt;"",0,IF($D1805&lt;&gt;"",$G1805*INDEX(Υλικά!$J$3:$J$200,$F1805,1)/INDEX(Υλικά!$E$3:$E$200,$F1805,1),0))</f>
        <v>0</v>
      </c>
      <c r="O1805" s="19">
        <f t="shared" si="33"/>
        <v>27.55</v>
      </c>
      <c r="P1805" s="3"/>
    </row>
    <row r="1806" spans="1:16" x14ac:dyDescent="0.35">
      <c r="A1806" s="15">
        <v>45012</v>
      </c>
      <c r="B1806" s="7">
        <v>0.60416666666666696</v>
      </c>
      <c r="C1806" s="3"/>
      <c r="D1806" s="3" t="s">
        <v>42</v>
      </c>
      <c r="E1806" s="3" t="str">
        <f>IF(C1806&lt;&gt;"",INDEX(ΣυνδΑθρ!$I$2:$I$96,MATCH(C1806,ΣυνδΑθρ!$A$2:$A$100,0),1),IF(D1806&lt;&gt;"",INDEX(Υλικά!$D$3:$D$200,MATCH(D1806,Υλικά!$B$3:$B$200,0),1),""))</f>
        <v>gr</v>
      </c>
      <c r="F1806" s="10">
        <f>IF(C1806&lt;&gt;"",MATCH($C1806,ΣυνδΑθρ!$A$2:$A$100,0),IF(D1806&lt;&gt;"",MATCH($D1806,Υλικά!$B$3:$B$200,0),0))</f>
        <v>16</v>
      </c>
      <c r="G1806" s="3">
        <v>30</v>
      </c>
      <c r="H1806" s="16">
        <f>IF($C1806&lt;&gt;"",$G1806*INDEX(ΣυνδΑθρ!$B$2:$B$96,$F1806,1)/INDEX(ΣυνδΑθρ!$J$2:$J$96,$F1806,1),IF($D1806&lt;&gt;"",$G1806*INDEX(Υλικά!$G$3:$G$200,$F1806,1)/INDEX(Υλικά!$E$3:$E$200,$F1806,1),0))</f>
        <v>0.27</v>
      </c>
      <c r="I1806" s="17">
        <f>IF($C1806&lt;&gt;"",$G1806*INDEX(ΣυνδΑθρ!$C$2:$C$100,$F1806,1)/INDEX(ΣυνδΑθρ!$J$2:$J$96,$F1806,1),IF($D1806&lt;&gt;"",$G1806*INDEX(Υλικά!$H$3:$H$200,$F1806,1)/INDEX(Υλικά!$E$3:$E$200,$F1806,1),0))</f>
        <v>1.17</v>
      </c>
      <c r="J1806" s="18">
        <f>IF($C1806&lt;&gt;"",$G1806*INDEX(ΣυνδΑθρ!$D$2:$D$96,$F1806,1)/INDEX(ΣυνδΑθρ!$J$2:$J$96,$F1806,1),IF($D1806&lt;&gt;"",$G1806*INDEX(Υλικά!$I$3:$I$200,$F1806,1)/INDEX(Υλικά!$E$3:$E$200,$F1806,1),0))</f>
        <v>0.06</v>
      </c>
      <c r="K1806" s="16">
        <f>$H1806*Ref!$B$2</f>
        <v>1.08</v>
      </c>
      <c r="L1806" s="17">
        <f>$I1806*Ref!$B$3</f>
        <v>4.68</v>
      </c>
      <c r="M1806" s="18">
        <f>$J1806*Ref!$B$4</f>
        <v>0.54</v>
      </c>
      <c r="N1806" s="18">
        <f>IF($C1806&lt;&gt;"",0,IF($D1806&lt;&gt;"",$G1806*INDEX(Υλικά!$J$3:$J$200,$F1806,1)/INDEX(Υλικά!$E$3:$E$200,$F1806,1),0))</f>
        <v>0</v>
      </c>
      <c r="O1806" s="19">
        <f t="shared" si="33"/>
        <v>6.3</v>
      </c>
      <c r="P1806" s="3"/>
    </row>
    <row r="1807" spans="1:16" x14ac:dyDescent="0.35">
      <c r="A1807" s="15">
        <v>45012</v>
      </c>
      <c r="B1807" s="7">
        <v>0.60416666666666696</v>
      </c>
      <c r="C1807" s="3"/>
      <c r="D1807" s="3" t="s">
        <v>63</v>
      </c>
      <c r="E1807" s="3" t="str">
        <f>IF(C1807&lt;&gt;"",INDEX(ΣυνδΑθρ!$I$2:$I$96,MATCH(C1807,ΣυνδΑθρ!$A$2:$A$100,0),1),IF(D1807&lt;&gt;"",INDEX(Υλικά!$D$3:$D$200,MATCH(D1807,Υλικά!$B$3:$B$200,0),1),""))</f>
        <v>pc</v>
      </c>
      <c r="F1807" s="10">
        <f>IF(C1807&lt;&gt;"",MATCH($C1807,ΣυνδΑθρ!$A$2:$A$100,0),IF(D1807&lt;&gt;"",MATCH($D1807,Υλικά!$B$3:$B$200,0),0))</f>
        <v>23</v>
      </c>
      <c r="G1807" s="3">
        <v>0.5</v>
      </c>
      <c r="H1807" s="16">
        <f>IF($C1807&lt;&gt;"",$G1807*INDEX(ΣυνδΑθρ!$B$2:$B$96,$F1807,1)/INDEX(ΣυνδΑθρ!$J$2:$J$96,$F1807,1),IF($D1807&lt;&gt;"",$G1807*INDEX(Υλικά!$G$3:$G$200,$F1807,1)/INDEX(Υλικά!$E$3:$E$200,$F1807,1),0))</f>
        <v>23.5</v>
      </c>
      <c r="I1807" s="17">
        <f>IF($C1807&lt;&gt;"",$G1807*INDEX(ΣυνδΑθρ!$C$2:$C$100,$F1807,1)/INDEX(ΣυνδΑθρ!$J$2:$J$96,$F1807,1),IF($D1807&lt;&gt;"",$G1807*INDEX(Υλικά!$H$3:$H$200,$F1807,1)/INDEX(Υλικά!$E$3:$E$200,$F1807,1),0))</f>
        <v>0</v>
      </c>
      <c r="J1807" s="18">
        <f>IF($C1807&lt;&gt;"",$G1807*INDEX(ΣυνδΑθρ!$D$2:$D$96,$F1807,1)/INDEX(ΣυνδΑθρ!$J$2:$J$96,$F1807,1),IF($D1807&lt;&gt;"",$G1807*INDEX(Υλικά!$I$3:$I$200,$F1807,1)/INDEX(Υλικά!$E$3:$E$200,$F1807,1),0))</f>
        <v>0.6</v>
      </c>
      <c r="K1807" s="16">
        <f>$H1807*Ref!$B$2</f>
        <v>94</v>
      </c>
      <c r="L1807" s="17">
        <f>$I1807*Ref!$B$3</f>
        <v>0</v>
      </c>
      <c r="M1807" s="18">
        <f>$J1807*Ref!$B$4</f>
        <v>5.3999999999999995</v>
      </c>
      <c r="N1807" s="18">
        <f>IF($C1807&lt;&gt;"",0,IF($D1807&lt;&gt;"",$G1807*INDEX(Υλικά!$J$3:$J$200,$F1807,1)/INDEX(Υλικά!$E$3:$E$200,$F1807,1),0))</f>
        <v>0</v>
      </c>
      <c r="O1807" s="19">
        <f t="shared" si="33"/>
        <v>99.4</v>
      </c>
      <c r="P1807" s="3"/>
    </row>
    <row r="1808" spans="1:16" x14ac:dyDescent="0.35">
      <c r="A1808" s="15">
        <v>45012</v>
      </c>
      <c r="B1808" s="7">
        <v>0.6875</v>
      </c>
      <c r="C1808" s="3"/>
      <c r="D1808" s="3" t="s">
        <v>304</v>
      </c>
      <c r="E1808" s="3" t="str">
        <f>IF(C1808&lt;&gt;"",INDEX(ΣυνδΑθρ!$I$2:$I$96,MATCH(C1808,ΣυνδΑθρ!$A$2:$A$100,0),1),IF(D1808&lt;&gt;"",INDEX(Υλικά!$D$3:$D$200,MATCH(D1808,Υλικά!$B$3:$B$200,0),1),""))</f>
        <v>gr</v>
      </c>
      <c r="F1808" s="10">
        <f>IF(C1808&lt;&gt;"",MATCH($C1808,ΣυνδΑθρ!$A$2:$A$100,0),IF(D1808&lt;&gt;"",MATCH($D1808,Υλικά!$B$3:$B$200,0),0))</f>
        <v>144</v>
      </c>
      <c r="G1808" s="3">
        <v>24</v>
      </c>
      <c r="H1808" s="16">
        <f>IF($C1808&lt;&gt;"",$G1808*INDEX(ΣυνδΑθρ!$B$2:$B$96,$F1808,1)/INDEX(ΣυνδΑθρ!$J$2:$J$96,$F1808,1),IF($D1808&lt;&gt;"",$G1808*INDEX(Υλικά!$G$3:$G$200,$F1808,1)/INDEX(Υλικά!$E$3:$E$200,$F1808,1),0))</f>
        <v>3.24</v>
      </c>
      <c r="I1808" s="17">
        <f>IF($C1808&lt;&gt;"",$G1808*INDEX(ΣυνδΑθρ!$C$2:$C$100,$F1808,1)/INDEX(ΣυνδΑθρ!$J$2:$J$96,$F1808,1),IF($D1808&lt;&gt;"",$G1808*INDEX(Υλικά!$H$3:$H$200,$F1808,1)/INDEX(Υλικά!$E$3:$E$200,$F1808,1),0))</f>
        <v>11.544</v>
      </c>
      <c r="J1808" s="18">
        <f>IF($C1808&lt;&gt;"",$G1808*INDEX(ΣυνδΑθρ!$D$2:$D$96,$F1808,1)/INDEX(ΣυνδΑθρ!$J$2:$J$96,$F1808,1),IF($D1808&lt;&gt;"",$G1808*INDEX(Υλικά!$I$3:$I$200,$F1808,1)/INDEX(Υλικά!$E$3:$E$200,$F1808,1),0))</f>
        <v>7.2959999999999994</v>
      </c>
      <c r="K1808" s="16">
        <f>$H1808*Ref!$B$2</f>
        <v>12.96</v>
      </c>
      <c r="L1808" s="17">
        <f>$I1808*Ref!$B$3</f>
        <v>46.176000000000002</v>
      </c>
      <c r="M1808" s="18">
        <f>$J1808*Ref!$B$4</f>
        <v>65.663999999999987</v>
      </c>
      <c r="N1808" s="18">
        <f>IF($C1808&lt;&gt;"",0,IF($D1808&lt;&gt;"",$G1808*INDEX(Υλικά!$J$3:$J$200,$F1808,1)/INDEX(Υλικά!$E$3:$E$200,$F1808,1),0))</f>
        <v>0</v>
      </c>
      <c r="O1808" s="19">
        <f t="shared" si="33"/>
        <v>124.79999999999998</v>
      </c>
      <c r="P1808" s="3"/>
    </row>
    <row r="1809" spans="1:16" x14ac:dyDescent="0.35">
      <c r="A1809" s="15">
        <v>45012</v>
      </c>
      <c r="B1809" s="7">
        <v>0.83333333333333337</v>
      </c>
      <c r="C1809" s="3"/>
      <c r="D1809" s="3" t="s">
        <v>63</v>
      </c>
      <c r="E1809" s="3" t="str">
        <f>IF(C1809&lt;&gt;"",INDEX(ΣυνδΑθρ!$I$2:$I$96,MATCH(C1809,ΣυνδΑθρ!$A$2:$A$100,0),1),IF(D1809&lt;&gt;"",INDEX(Υλικά!$D$3:$D$200,MATCH(D1809,Υλικά!$B$3:$B$200,0),1),""))</f>
        <v>pc</v>
      </c>
      <c r="F1809" s="10">
        <f>IF(C1809&lt;&gt;"",MATCH($C1809,ΣυνδΑθρ!$A$2:$A$100,0),IF(D1809&lt;&gt;"",MATCH($D1809,Υλικά!$B$3:$B$200,0),0))</f>
        <v>23</v>
      </c>
      <c r="G1809" s="3">
        <v>0.5</v>
      </c>
      <c r="H1809" s="16">
        <f>IF($C1809&lt;&gt;"",$G1809*INDEX(ΣυνδΑθρ!$B$2:$B$96,$F1809,1)/INDEX(ΣυνδΑθρ!$J$2:$J$96,$F1809,1),IF($D1809&lt;&gt;"",$G1809*INDEX(Υλικά!$G$3:$G$200,$F1809,1)/INDEX(Υλικά!$E$3:$E$200,$F1809,1),0))</f>
        <v>23.5</v>
      </c>
      <c r="I1809" s="17">
        <f>IF($C1809&lt;&gt;"",$G1809*INDEX(ΣυνδΑθρ!$C$2:$C$100,$F1809,1)/INDEX(ΣυνδΑθρ!$J$2:$J$96,$F1809,1),IF($D1809&lt;&gt;"",$G1809*INDEX(Υλικά!$H$3:$H$200,$F1809,1)/INDEX(Υλικά!$E$3:$E$200,$F1809,1),0))</f>
        <v>0</v>
      </c>
      <c r="J1809" s="18">
        <f>IF($C1809&lt;&gt;"",$G1809*INDEX(ΣυνδΑθρ!$D$2:$D$96,$F1809,1)/INDEX(ΣυνδΑθρ!$J$2:$J$96,$F1809,1),IF($D1809&lt;&gt;"",$G1809*INDEX(Υλικά!$I$3:$I$200,$F1809,1)/INDEX(Υλικά!$E$3:$E$200,$F1809,1),0))</f>
        <v>0.6</v>
      </c>
      <c r="K1809" s="16">
        <f>$H1809*Ref!$B$2</f>
        <v>94</v>
      </c>
      <c r="L1809" s="17">
        <f>$I1809*Ref!$B$3</f>
        <v>0</v>
      </c>
      <c r="M1809" s="18">
        <f>$J1809*Ref!$B$4</f>
        <v>5.3999999999999995</v>
      </c>
      <c r="N1809" s="18">
        <f>IF($C1809&lt;&gt;"",0,IF($D1809&lt;&gt;"",$G1809*INDEX(Υλικά!$J$3:$J$200,$F1809,1)/INDEX(Υλικά!$E$3:$E$200,$F1809,1),0))</f>
        <v>0</v>
      </c>
      <c r="O1809" s="19">
        <f t="shared" si="33"/>
        <v>99.4</v>
      </c>
      <c r="P1809" s="3"/>
    </row>
    <row r="1810" spans="1:16" x14ac:dyDescent="0.35">
      <c r="A1810" s="15">
        <v>45012</v>
      </c>
      <c r="B1810" s="7">
        <v>0.83333333333333337</v>
      </c>
      <c r="C1810" s="3"/>
      <c r="D1810" s="3" t="s">
        <v>289</v>
      </c>
      <c r="E1810" s="3" t="str">
        <f>IF(C1810&lt;&gt;"",INDEX(ΣυνδΑθρ!$I$2:$I$96,MATCH(C1810,ΣυνδΑθρ!$A$2:$A$100,0),1),IF(D1810&lt;&gt;"",INDEX(Υλικά!$D$3:$D$200,MATCH(D1810,Υλικά!$B$3:$B$200,0),1),""))</f>
        <v>gr</v>
      </c>
      <c r="F1810" s="10">
        <f>IF(C1810&lt;&gt;"",MATCH($C1810,ΣυνδΑθρ!$A$2:$A$100,0),IF(D1810&lt;&gt;"",MATCH($D1810,Υλικά!$B$3:$B$200,0),0))</f>
        <v>134</v>
      </c>
      <c r="G1810" s="3">
        <v>50</v>
      </c>
      <c r="H1810" s="16">
        <f>IF($C1810&lt;&gt;"",$G1810*INDEX(ΣυνδΑθρ!$B$2:$B$96,$F1810,1)/INDEX(ΣυνδΑθρ!$J$2:$J$96,$F1810,1),IF($D1810&lt;&gt;"",$G1810*INDEX(Υλικά!$G$3:$G$200,$F1810,1)/INDEX(Υλικά!$E$3:$E$200,$F1810,1),0))</f>
        <v>3.65</v>
      </c>
      <c r="I1810" s="17">
        <f>IF($C1810&lt;&gt;"",$G1810*INDEX(ΣυνδΑθρ!$C$2:$C$100,$F1810,1)/INDEX(ΣυνδΑθρ!$J$2:$J$96,$F1810,1),IF($D1810&lt;&gt;"",$G1810*INDEX(Υλικά!$H$3:$H$200,$F1810,1)/INDEX(Υλικά!$E$3:$E$200,$F1810,1),0))</f>
        <v>23.25</v>
      </c>
      <c r="J1810" s="18">
        <f>IF($C1810&lt;&gt;"",$G1810*INDEX(ΣυνδΑθρ!$D$2:$D$96,$F1810,1)/INDEX(ΣυνδΑθρ!$J$2:$J$96,$F1810,1),IF($D1810&lt;&gt;"",$G1810*INDEX(Υλικά!$I$3:$I$200,$F1810,1)/INDEX(Υλικά!$E$3:$E$200,$F1810,1),0))</f>
        <v>0.45</v>
      </c>
      <c r="K1810" s="16">
        <f>$H1810*Ref!$B$2</f>
        <v>14.6</v>
      </c>
      <c r="L1810" s="17">
        <f>$I1810*Ref!$B$3</f>
        <v>93</v>
      </c>
      <c r="M1810" s="18">
        <f>$J1810*Ref!$B$4</f>
        <v>4.05</v>
      </c>
      <c r="N1810" s="18">
        <f>IF($C1810&lt;&gt;"",0,IF($D1810&lt;&gt;"",$G1810*INDEX(Υλικά!$J$3:$J$200,$F1810,1)/INDEX(Υλικά!$E$3:$E$200,$F1810,1),0))</f>
        <v>0</v>
      </c>
      <c r="O1810" s="19">
        <f t="shared" si="33"/>
        <v>111.64999999999999</v>
      </c>
      <c r="P1810" s="3"/>
    </row>
    <row r="1811" spans="1:16" x14ac:dyDescent="0.35">
      <c r="A1811" s="15">
        <v>45012</v>
      </c>
      <c r="B1811" s="7">
        <v>0.83333333333333337</v>
      </c>
      <c r="C1811" s="3"/>
      <c r="D1811" s="3" t="s">
        <v>8</v>
      </c>
      <c r="E1811" s="3" t="str">
        <f>IF(C1811&lt;&gt;"",INDEX(ΣυνδΑθρ!$I$2:$I$96,MATCH(C1811,ΣυνδΑθρ!$A$2:$A$100,0),1),IF(D1811&lt;&gt;"",INDEX(Υλικά!$D$3:$D$200,MATCH(D1811,Υλικά!$B$3:$B$200,0),1),""))</f>
        <v>gr</v>
      </c>
      <c r="F1811" s="10">
        <f>IF(C1811&lt;&gt;"",MATCH($C1811,ΣυνδΑθρ!$A$2:$A$100,0),IF(D1811&lt;&gt;"",MATCH($D1811,Υλικά!$B$3:$B$200,0),0))</f>
        <v>3</v>
      </c>
      <c r="G1811" s="3">
        <v>10</v>
      </c>
      <c r="H1811" s="16">
        <f>IF($C1811&lt;&gt;"",$G1811*INDEX(ΣυνδΑθρ!$B$2:$B$96,$F1811,1)/INDEX(ΣυνδΑθρ!$J$2:$J$96,$F1811,1),IF($D1811&lt;&gt;"",$G1811*INDEX(Υλικά!$G$3:$G$200,$F1811,1)/INDEX(Υλικά!$E$3:$E$200,$F1811,1),0))</f>
        <v>0</v>
      </c>
      <c r="I1811" s="17">
        <f>IF($C1811&lt;&gt;"",$G1811*INDEX(ΣυνδΑθρ!$C$2:$C$100,$F1811,1)/INDEX(ΣυνδΑθρ!$J$2:$J$96,$F1811,1),IF($D1811&lt;&gt;"",$G1811*INDEX(Υλικά!$H$3:$H$200,$F1811,1)/INDEX(Υλικά!$E$3:$E$200,$F1811,1),0))</f>
        <v>0</v>
      </c>
      <c r="J1811" s="18">
        <f>IF($C1811&lt;&gt;"",$G1811*INDEX(ΣυνδΑθρ!$D$2:$D$96,$F1811,1)/INDEX(ΣυνδΑθρ!$J$2:$J$96,$F1811,1),IF($D1811&lt;&gt;"",$G1811*INDEX(Υλικά!$I$3:$I$200,$F1811,1)/INDEX(Υλικά!$E$3:$E$200,$F1811,1),0))</f>
        <v>9.33</v>
      </c>
      <c r="K1811" s="16">
        <f>$H1811*Ref!$B$2</f>
        <v>0</v>
      </c>
      <c r="L1811" s="17">
        <f>$I1811*Ref!$B$3</f>
        <v>0</v>
      </c>
      <c r="M1811" s="18">
        <f>$J1811*Ref!$B$4</f>
        <v>83.97</v>
      </c>
      <c r="N1811" s="18">
        <f>IF($C1811&lt;&gt;"",0,IF($D1811&lt;&gt;"",$G1811*INDEX(Υλικά!$J$3:$J$200,$F1811,1)/INDEX(Υλικά!$E$3:$E$200,$F1811,1),0))</f>
        <v>0</v>
      </c>
      <c r="O1811" s="19">
        <f t="shared" si="33"/>
        <v>83.97</v>
      </c>
      <c r="P1811" s="3"/>
    </row>
    <row r="1812" spans="1:16" x14ac:dyDescent="0.35">
      <c r="A1812" s="15">
        <v>45012</v>
      </c>
      <c r="B1812" s="7">
        <v>0.95833333333333337</v>
      </c>
      <c r="C1812" s="3"/>
      <c r="D1812" s="3" t="s">
        <v>32</v>
      </c>
      <c r="E1812" s="3" t="str">
        <f>IF(C1812&lt;&gt;"",INDEX(ΣυνδΑθρ!$I$2:$I$96,MATCH(C1812,ΣυνδΑθρ!$A$2:$A$100,0),1),IF(D1812&lt;&gt;"",INDEX(Υλικά!$D$3:$D$200,MATCH(D1812,Υλικά!$B$3:$B$200,0),1),""))</f>
        <v>gr</v>
      </c>
      <c r="F1812" s="10">
        <f>IF(C1812&lt;&gt;"",MATCH($C1812,ΣυνδΑθρ!$A$2:$A$100,0),IF(D1812&lt;&gt;"",MATCH($D1812,Υλικά!$B$3:$B$200,0),0))</f>
        <v>14</v>
      </c>
      <c r="G1812" s="3">
        <v>200</v>
      </c>
      <c r="H1812" s="16">
        <f>IF($C1812&lt;&gt;"",$G1812*INDEX(ΣυνδΑθρ!$B$2:$B$96,$F1812,1)/INDEX(ΣυνδΑθρ!$J$2:$J$96,$F1812,1),IF($D1812&lt;&gt;"",$G1812*INDEX(Υλικά!$G$3:$G$200,$F1812,1)/INDEX(Υλικά!$E$3:$E$200,$F1812,1),0))</f>
        <v>16</v>
      </c>
      <c r="I1812" s="17">
        <f>IF($C1812&lt;&gt;"",$G1812*INDEX(ΣυνδΑθρ!$C$2:$C$100,$F1812,1)/INDEX(ΣυνδΑθρ!$J$2:$J$96,$F1812,1),IF($D1812&lt;&gt;"",$G1812*INDEX(Υλικά!$H$3:$H$200,$F1812,1)/INDEX(Υλικά!$E$3:$E$200,$F1812,1),0))</f>
        <v>8</v>
      </c>
      <c r="J1812" s="18">
        <f>IF($C1812&lt;&gt;"",$G1812*INDEX(ΣυνδΑθρ!$D$2:$D$96,$F1812,1)/INDEX(ΣυνδΑθρ!$J$2:$J$96,$F1812,1),IF($D1812&lt;&gt;"",$G1812*INDEX(Υλικά!$I$3:$I$200,$F1812,1)/INDEX(Υλικά!$E$3:$E$200,$F1812,1),0))</f>
        <v>4</v>
      </c>
      <c r="K1812" s="16">
        <f>$H1812*Ref!$B$2</f>
        <v>64</v>
      </c>
      <c r="L1812" s="17">
        <f>$I1812*Ref!$B$3</f>
        <v>32</v>
      </c>
      <c r="M1812" s="18">
        <f>$J1812*Ref!$B$4</f>
        <v>36</v>
      </c>
      <c r="N1812" s="18">
        <f>IF($C1812&lt;&gt;"",0,IF($D1812&lt;&gt;"",$G1812*INDEX(Υλικά!$J$3:$J$200,$F1812,1)/INDEX(Υλικά!$E$3:$E$200,$F1812,1),0))</f>
        <v>0</v>
      </c>
      <c r="O1812" s="19">
        <f t="shared" si="33"/>
        <v>132</v>
      </c>
      <c r="P1812" s="3"/>
    </row>
    <row r="1813" spans="1:16" x14ac:dyDescent="0.35">
      <c r="A1813" s="15">
        <v>45012</v>
      </c>
      <c r="B1813" s="7">
        <v>0.95833333333333337</v>
      </c>
      <c r="C1813" s="3"/>
      <c r="D1813" s="3" t="s">
        <v>177</v>
      </c>
      <c r="E1813" s="3" t="str">
        <f>IF(C1813&lt;&gt;"",INDEX(ΣυνδΑθρ!$I$2:$I$96,MATCH(C1813,ΣυνδΑθρ!$A$2:$A$100,0),1),IF(D1813&lt;&gt;"",INDEX(Υλικά!$D$3:$D$200,MATCH(D1813,Υλικά!$B$3:$B$200,0),1),""))</f>
        <v>gr</v>
      </c>
      <c r="F1813" s="10">
        <f>IF(C1813&lt;&gt;"",MATCH($C1813,ΣυνδΑθρ!$A$2:$A$100,0),IF(D1813&lt;&gt;"",MATCH($D1813,Υλικά!$B$3:$B$200,0),0))</f>
        <v>77</v>
      </c>
      <c r="G1813" s="3">
        <v>15</v>
      </c>
      <c r="H1813" s="16">
        <f>IF($C1813&lt;&gt;"",$G1813*INDEX(ΣυνδΑθρ!$B$2:$B$96,$F1813,1)/INDEX(ΣυνδΑθρ!$J$2:$J$96,$F1813,1),IF($D1813&lt;&gt;"",$G1813*INDEX(Υλικά!$G$3:$G$200,$F1813,1)/INDEX(Υλικά!$E$3:$E$200,$F1813,1),0))</f>
        <v>2.25</v>
      </c>
      <c r="I1813" s="17">
        <f>IF($C1813&lt;&gt;"",$G1813*INDEX(ΣυνδΑθρ!$C$2:$C$100,$F1813,1)/INDEX(ΣυνδΑθρ!$J$2:$J$96,$F1813,1),IF($D1813&lt;&gt;"",$G1813*INDEX(Υλικά!$H$3:$H$200,$F1813,1)/INDEX(Υλικά!$E$3:$E$200,$F1813,1),0))</f>
        <v>2.1</v>
      </c>
      <c r="J1813" s="18">
        <f>IF($C1813&lt;&gt;"",$G1813*INDEX(ΣυνδΑθρ!$D$2:$D$96,$F1813,1)/INDEX(ΣυνδΑθρ!$J$2:$J$96,$F1813,1),IF($D1813&lt;&gt;"",$G1813*INDEX(Υλικά!$I$3:$I$200,$F1813,1)/INDEX(Υλικά!$E$3:$E$200,$F1813,1),0))</f>
        <v>9.75</v>
      </c>
      <c r="K1813" s="16">
        <f>$H1813*Ref!$B$2</f>
        <v>9</v>
      </c>
      <c r="L1813" s="17">
        <f>$I1813*Ref!$B$3</f>
        <v>8.4</v>
      </c>
      <c r="M1813" s="18">
        <f>$J1813*Ref!$B$4</f>
        <v>87.75</v>
      </c>
      <c r="N1813" s="18">
        <f>IF($C1813&lt;&gt;"",0,IF($D1813&lt;&gt;"",$G1813*INDEX(Υλικά!$J$3:$J$200,$F1813,1)/INDEX(Υλικά!$E$3:$E$200,$F1813,1),0))</f>
        <v>0</v>
      </c>
      <c r="O1813" s="19">
        <f t="shared" si="33"/>
        <v>105.15</v>
      </c>
      <c r="P1813" s="3"/>
    </row>
    <row r="1814" spans="1:16" x14ac:dyDescent="0.35">
      <c r="A1814" s="15">
        <v>45012</v>
      </c>
      <c r="B1814" s="7">
        <v>0.95833333333333337</v>
      </c>
      <c r="C1814" s="3"/>
      <c r="D1814" s="3" t="s">
        <v>111</v>
      </c>
      <c r="E1814" s="3" t="str">
        <f>IF(C1814&lt;&gt;"",INDEX(ΣυνδΑθρ!$I$2:$I$96,MATCH(C1814,ΣυνδΑθρ!$A$2:$A$100,0),1),IF(D1814&lt;&gt;"",INDEX(Υλικά!$D$3:$D$200,MATCH(D1814,Υλικά!$B$3:$B$200,0),1),""))</f>
        <v>gr</v>
      </c>
      <c r="F1814" s="10">
        <f>IF(C1814&lt;&gt;"",MATCH($C1814,ΣυνδΑθρ!$A$2:$A$100,0),IF(D1814&lt;&gt;"",MATCH($D1814,Υλικά!$B$3:$B$200,0),0))</f>
        <v>43</v>
      </c>
      <c r="G1814" s="3">
        <v>20</v>
      </c>
      <c r="H1814" s="16">
        <f>IF($C1814&lt;&gt;"",$G1814*INDEX(ΣυνδΑθρ!$B$2:$B$96,$F1814,1)/INDEX(ΣυνδΑθρ!$J$2:$J$96,$F1814,1),IF($D1814&lt;&gt;"",$G1814*INDEX(Υλικά!$G$3:$G$200,$F1814,1)/INDEX(Υλικά!$E$3:$E$200,$F1814,1),0))</f>
        <v>0.06</v>
      </c>
      <c r="I1814" s="17">
        <f>IF($C1814&lt;&gt;"",$G1814*INDEX(ΣυνδΑθρ!$C$2:$C$100,$F1814,1)/INDEX(ΣυνδΑθρ!$J$2:$J$96,$F1814,1),IF($D1814&lt;&gt;"",$G1814*INDEX(Υλικά!$H$3:$H$200,$F1814,1)/INDEX(Υλικά!$E$3:$E$200,$F1814,1),0))</f>
        <v>16.52</v>
      </c>
      <c r="J1814" s="18">
        <f>IF($C1814&lt;&gt;"",$G1814*INDEX(ΣυνδΑθρ!$D$2:$D$96,$F1814,1)/INDEX(ΣυνδΑθρ!$J$2:$J$96,$F1814,1),IF($D1814&lt;&gt;"",$G1814*INDEX(Υλικά!$I$3:$I$200,$F1814,1)/INDEX(Υλικά!$E$3:$E$200,$F1814,1),0))</f>
        <v>0</v>
      </c>
      <c r="K1814" s="16">
        <f>$H1814*Ref!$B$2</f>
        <v>0.24</v>
      </c>
      <c r="L1814" s="17">
        <f>$I1814*Ref!$B$3</f>
        <v>66.08</v>
      </c>
      <c r="M1814" s="18">
        <f>$J1814*Ref!$B$4</f>
        <v>0</v>
      </c>
      <c r="N1814" s="18">
        <f>IF($C1814&lt;&gt;"",0,IF($D1814&lt;&gt;"",$G1814*INDEX(Υλικά!$J$3:$J$200,$F1814,1)/INDEX(Υλικά!$E$3:$E$200,$F1814,1),0))</f>
        <v>0</v>
      </c>
      <c r="O1814" s="19">
        <f t="shared" si="33"/>
        <v>66.319999999999993</v>
      </c>
      <c r="P1814" s="3"/>
    </row>
    <row r="1815" spans="1:16" x14ac:dyDescent="0.35">
      <c r="A1815" s="15">
        <v>45013</v>
      </c>
      <c r="B1815" s="7">
        <v>0.33333333333333331</v>
      </c>
      <c r="C1815" s="3"/>
      <c r="D1815" s="3" t="s">
        <v>58</v>
      </c>
      <c r="E1815" s="3" t="str">
        <f>IF(C1815&lt;&gt;"",INDEX(ΣυνδΑθρ!$I$2:$I$96,MATCH(C1815,ΣυνδΑθρ!$A$2:$A$100,0),1),IF(D1815&lt;&gt;"",INDEX(Υλικά!$D$3:$D$200,MATCH(D1815,Υλικά!$B$3:$B$200,0),1),""))</f>
        <v>gr</v>
      </c>
      <c r="F1815" s="10">
        <f>IF(C1815&lt;&gt;"",MATCH($C1815,ΣυνδΑθρ!$A$2:$A$100,0),IF(D1815&lt;&gt;"",MATCH($D1815,Υλικά!$B$3:$B$200,0),0))</f>
        <v>12</v>
      </c>
      <c r="G1815" s="3">
        <v>250</v>
      </c>
      <c r="H1815" s="16">
        <f>IF($C1815&lt;&gt;"",$G1815*INDEX(ΣυνδΑθρ!$B$2:$B$96,$F1815,1)/INDEX(ΣυνδΑθρ!$J$2:$J$96,$F1815,1),IF($D1815&lt;&gt;"",$G1815*INDEX(Υλικά!$G$3:$G$200,$F1815,1)/INDEX(Υλικά!$E$3:$E$200,$F1815,1),0))</f>
        <v>8.25</v>
      </c>
      <c r="I1815" s="17">
        <f>IF($C1815&lt;&gt;"",$G1815*INDEX(ΣυνδΑθρ!$C$2:$C$100,$F1815,1)/INDEX(ΣυνδΑθρ!$J$2:$J$96,$F1815,1),IF($D1815&lt;&gt;"",$G1815*INDEX(Υλικά!$H$3:$H$200,$F1815,1)/INDEX(Υλικά!$E$3:$E$200,$F1815,1),0))</f>
        <v>11.75</v>
      </c>
      <c r="J1815" s="18">
        <f>IF($C1815&lt;&gt;"",$G1815*INDEX(ΣυνδΑθρ!$D$2:$D$96,$F1815,1)/INDEX(ΣυνδΑθρ!$J$2:$J$96,$F1815,1),IF($D1815&lt;&gt;"",$G1815*INDEX(Υλικά!$I$3:$I$200,$F1815,1)/INDEX(Υλικά!$E$3:$E$200,$F1815,1),0))</f>
        <v>3.75</v>
      </c>
      <c r="K1815" s="16">
        <f>$H1815*Ref!$B$2</f>
        <v>33</v>
      </c>
      <c r="L1815" s="17">
        <f>$I1815*Ref!$B$3</f>
        <v>47</v>
      </c>
      <c r="M1815" s="18">
        <f>$J1815*Ref!$B$4</f>
        <v>33.75</v>
      </c>
      <c r="N1815" s="18">
        <f>IF($C1815&lt;&gt;"",0,IF($D1815&lt;&gt;"",$G1815*INDEX(Υλικά!$J$3:$J$200,$F1815,1)/INDEX(Υλικά!$E$3:$E$200,$F1815,1),0))</f>
        <v>0</v>
      </c>
      <c r="O1815" s="19">
        <f t="shared" si="33"/>
        <v>113.75</v>
      </c>
      <c r="P1815" s="3"/>
    </row>
    <row r="1816" spans="1:16" x14ac:dyDescent="0.35">
      <c r="A1816" s="15">
        <v>45013</v>
      </c>
      <c r="B1816" s="7">
        <v>0.33333333333333331</v>
      </c>
      <c r="C1816" s="3"/>
      <c r="D1816" s="3" t="s">
        <v>289</v>
      </c>
      <c r="E1816" s="3" t="str">
        <f>IF(C1816&lt;&gt;"",INDEX(ΣυνδΑθρ!$I$2:$I$96,MATCH(C1816,ΣυνδΑθρ!$A$2:$A$100,0),1),IF(D1816&lt;&gt;"",INDEX(Υλικά!$D$3:$D$200,MATCH(D1816,Υλικά!$B$3:$B$200,0),1),""))</f>
        <v>gr</v>
      </c>
      <c r="F1816" s="10">
        <f>IF(C1816&lt;&gt;"",MATCH($C1816,ΣυνδΑθρ!$A$2:$A$100,0),IF(D1816&lt;&gt;"",MATCH($D1816,Υλικά!$B$3:$B$200,0),0))</f>
        <v>134</v>
      </c>
      <c r="G1816" s="3">
        <v>100</v>
      </c>
      <c r="H1816" s="16">
        <f>IF($C1816&lt;&gt;"",$G1816*INDEX(ΣυνδΑθρ!$B$2:$B$96,$F1816,1)/INDEX(ΣυνδΑθρ!$J$2:$J$96,$F1816,1),IF($D1816&lt;&gt;"",$G1816*INDEX(Υλικά!$G$3:$G$200,$F1816,1)/INDEX(Υλικά!$E$3:$E$200,$F1816,1),0))</f>
        <v>7.3</v>
      </c>
      <c r="I1816" s="17">
        <f>IF($C1816&lt;&gt;"",$G1816*INDEX(ΣυνδΑθρ!$C$2:$C$100,$F1816,1)/INDEX(ΣυνδΑθρ!$J$2:$J$96,$F1816,1),IF($D1816&lt;&gt;"",$G1816*INDEX(Υλικά!$H$3:$H$200,$F1816,1)/INDEX(Υλικά!$E$3:$E$200,$F1816,1),0))</f>
        <v>46.5</v>
      </c>
      <c r="J1816" s="18">
        <f>IF($C1816&lt;&gt;"",$G1816*INDEX(ΣυνδΑθρ!$D$2:$D$96,$F1816,1)/INDEX(ΣυνδΑθρ!$J$2:$J$96,$F1816,1),IF($D1816&lt;&gt;"",$G1816*INDEX(Υλικά!$I$3:$I$200,$F1816,1)/INDEX(Υλικά!$E$3:$E$200,$F1816,1),0))</f>
        <v>0.9</v>
      </c>
      <c r="K1816" s="16">
        <f>$H1816*Ref!$B$2</f>
        <v>29.2</v>
      </c>
      <c r="L1816" s="17">
        <f>$I1816*Ref!$B$3</f>
        <v>186</v>
      </c>
      <c r="M1816" s="18">
        <f>$J1816*Ref!$B$4</f>
        <v>8.1</v>
      </c>
      <c r="N1816" s="18">
        <f>IF($C1816&lt;&gt;"",0,IF($D1816&lt;&gt;"",$G1816*INDEX(Υλικά!$J$3:$J$200,$F1816,1)/INDEX(Υλικά!$E$3:$E$200,$F1816,1),0))</f>
        <v>0</v>
      </c>
      <c r="O1816" s="19">
        <f t="shared" si="33"/>
        <v>223.29999999999998</v>
      </c>
      <c r="P1816" s="3"/>
    </row>
    <row r="1817" spans="1:16" x14ac:dyDescent="0.35">
      <c r="A1817" s="15">
        <v>45013</v>
      </c>
      <c r="B1817" s="7">
        <v>0.33333333333333331</v>
      </c>
      <c r="C1817" s="3"/>
      <c r="D1817" s="3" t="s">
        <v>46</v>
      </c>
      <c r="E1817" s="3" t="str">
        <f>IF(C1817&lt;&gt;"",INDEX(ΣυνδΑθρ!$I$2:$I$96,MATCH(C1817,ΣυνδΑθρ!$A$2:$A$100,0),1),IF(D1817&lt;&gt;"",INDEX(Υλικά!$D$3:$D$200,MATCH(D1817,Υλικά!$B$3:$B$200,0),1),""))</f>
        <v>gr</v>
      </c>
      <c r="F1817" s="10">
        <f>IF(C1817&lt;&gt;"",MATCH($C1817,ΣυνδΑθρ!$A$2:$A$100,0),IF(D1817&lt;&gt;"",MATCH($D1817,Υλικά!$B$3:$B$200,0),0))</f>
        <v>19</v>
      </c>
      <c r="G1817" s="3">
        <v>75</v>
      </c>
      <c r="H1817" s="16">
        <f>IF($C1817&lt;&gt;"",$G1817*INDEX(ΣυνδΑθρ!$B$2:$B$96,$F1817,1)/INDEX(ΣυνδΑθρ!$J$2:$J$96,$F1817,1),IF($D1817&lt;&gt;"",$G1817*INDEX(Υλικά!$G$3:$G$200,$F1817,1)/INDEX(Υλικά!$E$3:$E$200,$F1817,1),0))</f>
        <v>10.65</v>
      </c>
      <c r="I1817" s="17">
        <f>IF($C1817&lt;&gt;"",$G1817*INDEX(ΣυνδΑθρ!$C$2:$C$100,$F1817,1)/INDEX(ΣυνδΑθρ!$J$2:$J$96,$F1817,1),IF($D1817&lt;&gt;"",$G1817*INDEX(Υλικά!$H$3:$H$200,$F1817,1)/INDEX(Υλικά!$E$3:$E$200,$F1817,1),0))</f>
        <v>3.0750000000000002</v>
      </c>
      <c r="J1817" s="18">
        <f>IF($C1817&lt;&gt;"",$G1817*INDEX(ΣυνδΑθρ!$D$2:$D$96,$F1817,1)/INDEX(ΣυνδΑθρ!$J$2:$J$96,$F1817,1),IF($D1817&lt;&gt;"",$G1817*INDEX(Υλικά!$I$3:$I$200,$F1817,1)/INDEX(Υλικά!$E$3:$E$200,$F1817,1),0))</f>
        <v>15.975</v>
      </c>
      <c r="K1817" s="16">
        <f>$H1817*Ref!$B$2</f>
        <v>42.6</v>
      </c>
      <c r="L1817" s="17">
        <f>$I1817*Ref!$B$3</f>
        <v>12.3</v>
      </c>
      <c r="M1817" s="18">
        <f>$J1817*Ref!$B$4</f>
        <v>143.77500000000001</v>
      </c>
      <c r="N1817" s="18">
        <f>IF($C1817&lt;&gt;"",0,IF($D1817&lt;&gt;"",$G1817*INDEX(Υλικά!$J$3:$J$200,$F1817,1)/INDEX(Υλικά!$E$3:$E$200,$F1817,1),0))</f>
        <v>0</v>
      </c>
      <c r="O1817" s="19">
        <f t="shared" si="33"/>
        <v>198.67500000000001</v>
      </c>
      <c r="P1817" s="3"/>
    </row>
    <row r="1818" spans="1:16" x14ac:dyDescent="0.35">
      <c r="A1818" s="15">
        <v>45013</v>
      </c>
      <c r="B1818" s="7">
        <v>0.58333333333333337</v>
      </c>
      <c r="C1818" s="3" t="s">
        <v>215</v>
      </c>
      <c r="D1818" s="3"/>
      <c r="E1818" s="3" t="str">
        <f>IF(C1818&lt;&gt;"",INDEX(ΣυνδΑθρ!$I$2:$I$96,MATCH(C1818,ΣυνδΑθρ!$A$2:$A$100,0),1),IF(D1818&lt;&gt;"",INDEX(Υλικά!$D$3:$D$200,MATCH(D1818,Υλικά!$B$3:$B$200,0),1),""))</f>
        <v>gr</v>
      </c>
      <c r="F1818" s="10">
        <f>IF(C1818&lt;&gt;"",MATCH($C1818,ΣυνδΑθρ!$A$2:$A$100,0),IF(D1818&lt;&gt;"",MATCH($D1818,Υλικά!$B$3:$B$200,0),0))</f>
        <v>35</v>
      </c>
      <c r="G1818" s="3">
        <v>350</v>
      </c>
      <c r="H1818" s="16">
        <f>IF($C1818&lt;&gt;"",$G1818*INDEX(ΣυνδΑθρ!$B$2:$B$96,$F1818,1)/INDEX(ΣυνδΑθρ!$J$2:$J$96,$F1818,1),IF($D1818&lt;&gt;"",$G1818*INDEX(Υλικά!$G$3:$G$200,$F1818,1)/INDEX(Υλικά!$E$3:$E$200,$F1818,1),0))</f>
        <v>20.673333333333332</v>
      </c>
      <c r="I1818" s="17">
        <f>IF($C1818&lt;&gt;"",$G1818*INDEX(ΣυνδΑθρ!$C$2:$C$100,$F1818,1)/INDEX(ΣυνδΑθρ!$J$2:$J$96,$F1818,1),IF($D1818&lt;&gt;"",$G1818*INDEX(Υλικά!$H$3:$H$200,$F1818,1)/INDEX(Υλικά!$E$3:$E$200,$F1818,1),0))</f>
        <v>51.17</v>
      </c>
      <c r="J1818" s="18">
        <f>IF($C1818&lt;&gt;"",$G1818*INDEX(ΣυνδΑθρ!$D$2:$D$96,$F1818,1)/INDEX(ΣυνδΑθρ!$J$2:$J$96,$F1818,1),IF($D1818&lt;&gt;"",$G1818*INDEX(Υλικά!$I$3:$I$200,$F1818,1)/INDEX(Υλικά!$E$3:$E$200,$F1818,1),0))</f>
        <v>4.2688333333333324</v>
      </c>
      <c r="K1818" s="16">
        <f>$H1818*Ref!$B$2</f>
        <v>82.693333333333328</v>
      </c>
      <c r="L1818" s="17">
        <f>$I1818*Ref!$B$3</f>
        <v>204.68</v>
      </c>
      <c r="M1818" s="18">
        <f>$J1818*Ref!$B$4</f>
        <v>38.419499999999992</v>
      </c>
      <c r="N1818" s="18">
        <f>IF($C1818&lt;&gt;"",0,IF($D1818&lt;&gt;"",$G1818*INDEX(Υλικά!$J$3:$J$200,$F1818,1)/INDEX(Υλικά!$E$3:$E$200,$F1818,1),0))</f>
        <v>0</v>
      </c>
      <c r="O1818" s="19">
        <f t="shared" si="33"/>
        <v>325.79283333333331</v>
      </c>
      <c r="P1818" s="3"/>
    </row>
    <row r="1819" spans="1:16" x14ac:dyDescent="0.35">
      <c r="A1819" s="15">
        <v>45013</v>
      </c>
      <c r="B1819" s="7">
        <v>0.58333333333333337</v>
      </c>
      <c r="C1819" s="3"/>
      <c r="D1819" s="3" t="s">
        <v>289</v>
      </c>
      <c r="E1819" s="3" t="str">
        <f>IF(C1819&lt;&gt;"",INDEX(ΣυνδΑθρ!$I$2:$I$96,MATCH(C1819,ΣυνδΑθρ!$A$2:$A$100,0),1),IF(D1819&lt;&gt;"",INDEX(Υλικά!$D$3:$D$200,MATCH(D1819,Υλικά!$B$3:$B$200,0),1),""))</f>
        <v>gr</v>
      </c>
      <c r="F1819" s="10">
        <f>IF(C1819&lt;&gt;"",MATCH($C1819,ΣυνδΑθρ!$A$2:$A$100,0),IF(D1819&lt;&gt;"",MATCH($D1819,Υλικά!$B$3:$B$200,0),0))</f>
        <v>134</v>
      </c>
      <c r="G1819" s="3">
        <v>50</v>
      </c>
      <c r="H1819" s="16">
        <f>IF($C1819&lt;&gt;"",$G1819*INDEX(ΣυνδΑθρ!$B$2:$B$96,$F1819,1)/INDEX(ΣυνδΑθρ!$J$2:$J$96,$F1819,1),IF($D1819&lt;&gt;"",$G1819*INDEX(Υλικά!$G$3:$G$200,$F1819,1)/INDEX(Υλικά!$E$3:$E$200,$F1819,1),0))</f>
        <v>3.65</v>
      </c>
      <c r="I1819" s="17">
        <f>IF($C1819&lt;&gt;"",$G1819*INDEX(ΣυνδΑθρ!$C$2:$C$100,$F1819,1)/INDEX(ΣυνδΑθρ!$J$2:$J$96,$F1819,1),IF($D1819&lt;&gt;"",$G1819*INDEX(Υλικά!$H$3:$H$200,$F1819,1)/INDEX(Υλικά!$E$3:$E$200,$F1819,1),0))</f>
        <v>23.25</v>
      </c>
      <c r="J1819" s="18">
        <f>IF($C1819&lt;&gt;"",$G1819*INDEX(ΣυνδΑθρ!$D$2:$D$96,$F1819,1)/INDEX(ΣυνδΑθρ!$J$2:$J$96,$F1819,1),IF($D1819&lt;&gt;"",$G1819*INDEX(Υλικά!$I$3:$I$200,$F1819,1)/INDEX(Υλικά!$E$3:$E$200,$F1819,1),0))</f>
        <v>0.45</v>
      </c>
      <c r="K1819" s="16">
        <f>$H1819*Ref!$B$2</f>
        <v>14.6</v>
      </c>
      <c r="L1819" s="17">
        <f>$I1819*Ref!$B$3</f>
        <v>93</v>
      </c>
      <c r="M1819" s="18">
        <f>$J1819*Ref!$B$4</f>
        <v>4.05</v>
      </c>
      <c r="N1819" s="18">
        <f>IF($C1819&lt;&gt;"",0,IF($D1819&lt;&gt;"",$G1819*INDEX(Υλικά!$J$3:$J$200,$F1819,1)/INDEX(Υλικά!$E$3:$E$200,$F1819,1),0))</f>
        <v>0</v>
      </c>
      <c r="O1819" s="19">
        <f t="shared" si="33"/>
        <v>111.64999999999999</v>
      </c>
      <c r="P1819" s="3"/>
    </row>
    <row r="1820" spans="1:16" x14ac:dyDescent="0.35">
      <c r="A1820" s="15">
        <v>45013</v>
      </c>
      <c r="B1820" s="7">
        <v>0.58333333333333304</v>
      </c>
      <c r="C1820" s="3"/>
      <c r="D1820" s="3" t="s">
        <v>256</v>
      </c>
      <c r="E1820" s="3" t="str">
        <f>IF(C1820&lt;&gt;"",INDEX(ΣυνδΑθρ!$I$2:$I$96,MATCH(C1820,ΣυνδΑθρ!$A$2:$A$100,0),1),IF(D1820&lt;&gt;"",INDEX(Υλικά!$D$3:$D$200,MATCH(D1820,Υλικά!$B$3:$B$200,0),1),""))</f>
        <v>gr</v>
      </c>
      <c r="F1820" s="10">
        <f>IF(C1820&lt;&gt;"",MATCH($C1820,ΣυνδΑθρ!$A$2:$A$100,0),IF(D1820&lt;&gt;"",MATCH($D1820,Υλικά!$B$3:$B$200,0),0))</f>
        <v>119</v>
      </c>
      <c r="G1820" s="3">
        <v>60</v>
      </c>
      <c r="H1820" s="16">
        <f>IF($C1820&lt;&gt;"",$G1820*INDEX(ΣυνδΑθρ!$B$2:$B$96,$F1820,1)/INDEX(ΣυνδΑθρ!$J$2:$J$96,$F1820,1),IF($D1820&lt;&gt;"",$G1820*INDEX(Υλικά!$G$3:$G$200,$F1820,1)/INDEX(Υλικά!$E$3:$E$200,$F1820,1),0))</f>
        <v>8.8800000000000008</v>
      </c>
      <c r="I1820" s="17">
        <f>IF($C1820&lt;&gt;"",$G1820*INDEX(ΣυνδΑθρ!$C$2:$C$100,$F1820,1)/INDEX(ΣυνδΑθρ!$J$2:$J$96,$F1820,1),IF($D1820&lt;&gt;"",$G1820*INDEX(Υλικά!$H$3:$H$200,$F1820,1)/INDEX(Υλικά!$E$3:$E$200,$F1820,1),0))</f>
        <v>0</v>
      </c>
      <c r="J1820" s="18">
        <f>IF($C1820&lt;&gt;"",$G1820*INDEX(ΣυνδΑθρ!$D$2:$D$96,$F1820,1)/INDEX(ΣυνδΑθρ!$J$2:$J$96,$F1820,1),IF($D1820&lt;&gt;"",$G1820*INDEX(Υλικά!$I$3:$I$200,$F1820,1)/INDEX(Υλικά!$E$3:$E$200,$F1820,1),0))</f>
        <v>1.08</v>
      </c>
      <c r="K1820" s="16">
        <f>$H1820*Ref!$B$2</f>
        <v>35.520000000000003</v>
      </c>
      <c r="L1820" s="17">
        <f>$I1820*Ref!$B$3</f>
        <v>0</v>
      </c>
      <c r="M1820" s="18">
        <f>$J1820*Ref!$B$4</f>
        <v>9.7200000000000006</v>
      </c>
      <c r="N1820" s="18">
        <f>IF($C1820&lt;&gt;"",0,IF($D1820&lt;&gt;"",$G1820*INDEX(Υλικά!$J$3:$J$200,$F1820,1)/INDEX(Υλικά!$E$3:$E$200,$F1820,1),0))</f>
        <v>0</v>
      </c>
      <c r="O1820" s="19">
        <f t="shared" si="33"/>
        <v>45.24</v>
      </c>
      <c r="P1820" s="3"/>
    </row>
    <row r="1821" spans="1:16" x14ac:dyDescent="0.35">
      <c r="A1821" s="15">
        <v>45013</v>
      </c>
      <c r="B1821" s="7">
        <v>0.58333333333333304</v>
      </c>
      <c r="C1821" s="3"/>
      <c r="D1821" s="3" t="s">
        <v>8</v>
      </c>
      <c r="E1821" s="3" t="str">
        <f>IF(C1821&lt;&gt;"",INDEX(ΣυνδΑθρ!$I$2:$I$96,MATCH(C1821,ΣυνδΑθρ!$A$2:$A$100,0),1),IF(D1821&lt;&gt;"",INDEX(Υλικά!$D$3:$D$200,MATCH(D1821,Υλικά!$B$3:$B$200,0),1),""))</f>
        <v>gr</v>
      </c>
      <c r="F1821" s="10">
        <f>IF(C1821&lt;&gt;"",MATCH($C1821,ΣυνδΑθρ!$A$2:$A$100,0),IF(D1821&lt;&gt;"",MATCH($D1821,Υλικά!$B$3:$B$200,0),0))</f>
        <v>3</v>
      </c>
      <c r="G1821" s="3">
        <v>5</v>
      </c>
      <c r="H1821" s="16">
        <f>IF($C1821&lt;&gt;"",$G1821*INDEX(ΣυνδΑθρ!$B$2:$B$96,$F1821,1)/INDEX(ΣυνδΑθρ!$J$2:$J$96,$F1821,1),IF($D1821&lt;&gt;"",$G1821*INDEX(Υλικά!$G$3:$G$200,$F1821,1)/INDEX(Υλικά!$E$3:$E$200,$F1821,1),0))</f>
        <v>0</v>
      </c>
      <c r="I1821" s="17">
        <f>IF($C1821&lt;&gt;"",$G1821*INDEX(ΣυνδΑθρ!$C$2:$C$100,$F1821,1)/INDEX(ΣυνδΑθρ!$J$2:$J$96,$F1821,1),IF($D1821&lt;&gt;"",$G1821*INDEX(Υλικά!$H$3:$H$200,$F1821,1)/INDEX(Υλικά!$E$3:$E$200,$F1821,1),0))</f>
        <v>0</v>
      </c>
      <c r="J1821" s="18">
        <f>IF($C1821&lt;&gt;"",$G1821*INDEX(ΣυνδΑθρ!$D$2:$D$96,$F1821,1)/INDEX(ΣυνδΑθρ!$J$2:$J$96,$F1821,1),IF($D1821&lt;&gt;"",$G1821*INDEX(Υλικά!$I$3:$I$200,$F1821,1)/INDEX(Υλικά!$E$3:$E$200,$F1821,1),0))</f>
        <v>4.665</v>
      </c>
      <c r="K1821" s="16">
        <f>$H1821*Ref!$B$2</f>
        <v>0</v>
      </c>
      <c r="L1821" s="17">
        <f>$I1821*Ref!$B$3</f>
        <v>0</v>
      </c>
      <c r="M1821" s="18">
        <f>$J1821*Ref!$B$4</f>
        <v>41.984999999999999</v>
      </c>
      <c r="N1821" s="18">
        <f>IF($C1821&lt;&gt;"",0,IF($D1821&lt;&gt;"",$G1821*INDEX(Υλικά!$J$3:$J$200,$F1821,1)/INDEX(Υλικά!$E$3:$E$200,$F1821,1),0))</f>
        <v>0</v>
      </c>
      <c r="O1821" s="19">
        <f t="shared" si="33"/>
        <v>41.984999999999999</v>
      </c>
      <c r="P1821" s="3"/>
    </row>
    <row r="1822" spans="1:16" x14ac:dyDescent="0.35">
      <c r="A1822" s="15">
        <v>45013</v>
      </c>
      <c r="B1822" s="7">
        <v>0.875</v>
      </c>
      <c r="C1822" s="3"/>
      <c r="D1822" s="3"/>
      <c r="E1822" s="3" t="str">
        <f>IF(C1822&lt;&gt;"",INDEX(ΣυνδΑθρ!$I$2:$I$96,MATCH(C1822,ΣυνδΑθρ!$A$2:$A$100,0),1),IF(D1822&lt;&gt;"",INDEX(Υλικά!$D$3:$D$200,MATCH(D1822,Υλικά!$B$3:$B$200,0),1),""))</f>
        <v/>
      </c>
      <c r="F1822" s="10">
        <f>IF(C1822&lt;&gt;"",MATCH($C1822,ΣυνδΑθρ!$A$2:$A$100,0),IF(D1822&lt;&gt;"",MATCH($D1822,Υλικά!$B$3:$B$200,0),0))</f>
        <v>0</v>
      </c>
      <c r="G1822" s="3"/>
      <c r="H1822" s="16">
        <f>IF($C1822&lt;&gt;"",$G1822*INDEX(ΣυνδΑθρ!$B$2:$B$96,$F1822,1)/INDEX(ΣυνδΑθρ!$J$2:$J$96,$F1822,1),IF($D1822&lt;&gt;"",$G1822*INDEX(Υλικά!$G$3:$G$200,$F1822,1)/INDEX(Υλικά!$E$3:$E$200,$F1822,1),0))</f>
        <v>0</v>
      </c>
      <c r="I1822" s="17">
        <f>IF($C1822&lt;&gt;"",$G1822*INDEX(ΣυνδΑθρ!$C$2:$C$100,$F1822,1)/INDEX(ΣυνδΑθρ!$J$2:$J$96,$F1822,1),IF($D1822&lt;&gt;"",$G1822*INDEX(Υλικά!$H$3:$H$200,$F1822,1)/INDEX(Υλικά!$E$3:$E$200,$F1822,1),0))</f>
        <v>0</v>
      </c>
      <c r="J1822" s="18">
        <f>IF($C1822&lt;&gt;"",$G1822*INDEX(ΣυνδΑθρ!$D$2:$D$96,$F1822,1)/INDEX(ΣυνδΑθρ!$J$2:$J$96,$F1822,1),IF($D1822&lt;&gt;"",$G1822*INDEX(Υλικά!$I$3:$I$200,$F1822,1)/INDEX(Υλικά!$E$3:$E$200,$F1822,1),0))</f>
        <v>0</v>
      </c>
      <c r="K1822" s="16">
        <f>$H1822*Ref!$B$2</f>
        <v>0</v>
      </c>
      <c r="L1822" s="17">
        <f>$I1822*Ref!$B$3</f>
        <v>0</v>
      </c>
      <c r="M1822" s="18">
        <f>$J1822*Ref!$B$4</f>
        <v>0</v>
      </c>
      <c r="N1822" s="18">
        <v>800</v>
      </c>
      <c r="O1822" s="19">
        <f t="shared" si="33"/>
        <v>800</v>
      </c>
      <c r="P1822" s="3" t="s">
        <v>303</v>
      </c>
    </row>
    <row r="1823" spans="1:16" x14ac:dyDescent="0.35">
      <c r="A1823" s="15">
        <v>45014</v>
      </c>
      <c r="B1823" s="7">
        <v>0.35416666666666669</v>
      </c>
      <c r="C1823" s="3"/>
      <c r="D1823" s="3" t="s">
        <v>289</v>
      </c>
      <c r="E1823" s="3" t="str">
        <f>IF(C1823&lt;&gt;"",INDEX(ΣυνδΑθρ!$I$2:$I$96,MATCH(C1823,ΣυνδΑθρ!$A$2:$A$100,0),1),IF(D1823&lt;&gt;"",INDEX(Υλικά!$D$3:$D$200,MATCH(D1823,Υλικά!$B$3:$B$200,0),1),""))</f>
        <v>gr</v>
      </c>
      <c r="F1823" s="10">
        <f>IF(C1823&lt;&gt;"",MATCH($C1823,ΣυνδΑθρ!$A$2:$A$100,0),IF(D1823&lt;&gt;"",MATCH($D1823,Υλικά!$B$3:$B$200,0),0))</f>
        <v>134</v>
      </c>
      <c r="G1823" s="3">
        <v>70</v>
      </c>
      <c r="H1823" s="16">
        <f>IF($C1823&lt;&gt;"",$G1823*INDEX(ΣυνδΑθρ!$B$2:$B$96,$F1823,1)/INDEX(ΣυνδΑθρ!$J$2:$J$96,$F1823,1),IF($D1823&lt;&gt;"",$G1823*INDEX(Υλικά!$G$3:$G$200,$F1823,1)/INDEX(Υλικά!$E$3:$E$200,$F1823,1),0))</f>
        <v>5.1100000000000003</v>
      </c>
      <c r="I1823" s="17">
        <f>IF($C1823&lt;&gt;"",$G1823*INDEX(ΣυνδΑθρ!$C$2:$C$100,$F1823,1)/INDEX(ΣυνδΑθρ!$J$2:$J$96,$F1823,1),IF($D1823&lt;&gt;"",$G1823*INDEX(Υλικά!$H$3:$H$200,$F1823,1)/INDEX(Υλικά!$E$3:$E$200,$F1823,1),0))</f>
        <v>32.549999999999997</v>
      </c>
      <c r="J1823" s="18">
        <f>IF($C1823&lt;&gt;"",$G1823*INDEX(ΣυνδΑθρ!$D$2:$D$96,$F1823,1)/INDEX(ΣυνδΑθρ!$J$2:$J$96,$F1823,1),IF($D1823&lt;&gt;"",$G1823*INDEX(Υλικά!$I$3:$I$200,$F1823,1)/INDEX(Υλικά!$E$3:$E$200,$F1823,1),0))</f>
        <v>0.63</v>
      </c>
      <c r="K1823" s="16">
        <f>$H1823*Ref!$B$2</f>
        <v>20.440000000000001</v>
      </c>
      <c r="L1823" s="17">
        <f>$I1823*Ref!$B$3</f>
        <v>130.19999999999999</v>
      </c>
      <c r="M1823" s="18">
        <f>$J1823*Ref!$B$4</f>
        <v>5.67</v>
      </c>
      <c r="N1823" s="18">
        <f>IF($C1823&lt;&gt;"",0,IF($D1823&lt;&gt;"",$G1823*INDEX(Υλικά!$J$3:$J$200,$F1823,1)/INDEX(Υλικά!$E$3:$E$200,$F1823,1),0))</f>
        <v>0</v>
      </c>
      <c r="O1823" s="19">
        <f t="shared" si="33"/>
        <v>156.30999999999997</v>
      </c>
      <c r="P1823" s="3"/>
    </row>
    <row r="1824" spans="1:16" x14ac:dyDescent="0.35">
      <c r="A1824" s="15">
        <v>45014</v>
      </c>
      <c r="B1824" s="7">
        <v>0.35416666666666669</v>
      </c>
      <c r="C1824" s="3"/>
      <c r="D1824" s="3" t="s">
        <v>46</v>
      </c>
      <c r="E1824" s="3" t="str">
        <f>IF(C1824&lt;&gt;"",INDEX(ΣυνδΑθρ!$I$2:$I$96,MATCH(C1824,ΣυνδΑθρ!$A$2:$A$100,0),1),IF(D1824&lt;&gt;"",INDEX(Υλικά!$D$3:$D$200,MATCH(D1824,Υλικά!$B$3:$B$200,0),1),""))</f>
        <v>gr</v>
      </c>
      <c r="F1824" s="10">
        <f>IF(C1824&lt;&gt;"",MATCH($C1824,ΣυνδΑθρ!$A$2:$A$100,0),IF(D1824&lt;&gt;"",MATCH($D1824,Υλικά!$B$3:$B$200,0),0))</f>
        <v>19</v>
      </c>
      <c r="G1824" s="3">
        <v>55</v>
      </c>
      <c r="H1824" s="16">
        <f>IF($C1824&lt;&gt;"",$G1824*INDEX(ΣυνδΑθρ!$B$2:$B$96,$F1824,1)/INDEX(ΣυνδΑθρ!$J$2:$J$96,$F1824,1),IF($D1824&lt;&gt;"",$G1824*INDEX(Υλικά!$G$3:$G$200,$F1824,1)/INDEX(Υλικά!$E$3:$E$200,$F1824,1),0))</f>
        <v>7.81</v>
      </c>
      <c r="I1824" s="17">
        <f>IF($C1824&lt;&gt;"",$G1824*INDEX(ΣυνδΑθρ!$C$2:$C$100,$F1824,1)/INDEX(ΣυνδΑθρ!$J$2:$J$96,$F1824,1),IF($D1824&lt;&gt;"",$G1824*INDEX(Υλικά!$H$3:$H$200,$F1824,1)/INDEX(Υλικά!$E$3:$E$200,$F1824,1),0))</f>
        <v>2.2549999999999999</v>
      </c>
      <c r="J1824" s="18">
        <f>IF($C1824&lt;&gt;"",$G1824*INDEX(ΣυνδΑθρ!$D$2:$D$96,$F1824,1)/INDEX(ΣυνδΑθρ!$J$2:$J$96,$F1824,1),IF($D1824&lt;&gt;"",$G1824*INDEX(Υλικά!$I$3:$I$200,$F1824,1)/INDEX(Υλικά!$E$3:$E$200,$F1824,1),0))</f>
        <v>11.715</v>
      </c>
      <c r="K1824" s="16">
        <f>$H1824*Ref!$B$2</f>
        <v>31.24</v>
      </c>
      <c r="L1824" s="17">
        <f>$I1824*Ref!$B$3</f>
        <v>9.02</v>
      </c>
      <c r="M1824" s="18">
        <f>$J1824*Ref!$B$4</f>
        <v>105.435</v>
      </c>
      <c r="N1824" s="18">
        <f>IF($C1824&lt;&gt;"",0,IF($D1824&lt;&gt;"",$G1824*INDEX(Υλικά!$J$3:$J$200,$F1824,1)/INDEX(Υλικά!$E$3:$E$200,$F1824,1),0))</f>
        <v>0</v>
      </c>
      <c r="O1824" s="19">
        <f t="shared" si="33"/>
        <v>145.69499999999999</v>
      </c>
      <c r="P1824" s="3"/>
    </row>
    <row r="1825" spans="1:16" x14ac:dyDescent="0.35">
      <c r="A1825" s="15">
        <v>45014</v>
      </c>
      <c r="B1825" s="7">
        <v>0.35416666666666702</v>
      </c>
      <c r="C1825" s="3"/>
      <c r="D1825" s="3" t="s">
        <v>58</v>
      </c>
      <c r="E1825" s="3" t="str">
        <f>IF(C1825&lt;&gt;"",INDEX(ΣυνδΑθρ!$I$2:$I$96,MATCH(C1825,ΣυνδΑθρ!$A$2:$A$100,0),1),IF(D1825&lt;&gt;"",INDEX(Υλικά!$D$3:$D$200,MATCH(D1825,Υλικά!$B$3:$B$200,0),1),""))</f>
        <v>gr</v>
      </c>
      <c r="F1825" s="10">
        <f>IF(C1825&lt;&gt;"",MATCH($C1825,ΣυνδΑθρ!$A$2:$A$100,0),IF(D1825&lt;&gt;"",MATCH($D1825,Υλικά!$B$3:$B$200,0),0))</f>
        <v>12</v>
      </c>
      <c r="G1825" s="3">
        <v>260</v>
      </c>
      <c r="H1825" s="16">
        <f>IF($C1825&lt;&gt;"",$G1825*INDEX(ΣυνδΑθρ!$B$2:$B$96,$F1825,1)/INDEX(ΣυνδΑθρ!$J$2:$J$96,$F1825,1),IF($D1825&lt;&gt;"",$G1825*INDEX(Υλικά!$G$3:$G$200,$F1825,1)/INDEX(Υλικά!$E$3:$E$200,$F1825,1),0))</f>
        <v>8.58</v>
      </c>
      <c r="I1825" s="17">
        <f>IF($C1825&lt;&gt;"",$G1825*INDEX(ΣυνδΑθρ!$C$2:$C$100,$F1825,1)/INDEX(ΣυνδΑθρ!$J$2:$J$96,$F1825,1),IF($D1825&lt;&gt;"",$G1825*INDEX(Υλικά!$H$3:$H$200,$F1825,1)/INDEX(Υλικά!$E$3:$E$200,$F1825,1),0))</f>
        <v>12.22</v>
      </c>
      <c r="J1825" s="18">
        <f>IF($C1825&lt;&gt;"",$G1825*INDEX(ΣυνδΑθρ!$D$2:$D$96,$F1825,1)/INDEX(ΣυνδΑθρ!$J$2:$J$96,$F1825,1),IF($D1825&lt;&gt;"",$G1825*INDEX(Υλικά!$I$3:$I$200,$F1825,1)/INDEX(Υλικά!$E$3:$E$200,$F1825,1),0))</f>
        <v>3.9</v>
      </c>
      <c r="K1825" s="16">
        <f>$H1825*Ref!$B$2</f>
        <v>34.32</v>
      </c>
      <c r="L1825" s="17">
        <f>$I1825*Ref!$B$3</f>
        <v>48.88</v>
      </c>
      <c r="M1825" s="18">
        <f>$J1825*Ref!$B$4</f>
        <v>35.1</v>
      </c>
      <c r="N1825" s="18">
        <f>IF($C1825&lt;&gt;"",0,IF($D1825&lt;&gt;"",$G1825*INDEX(Υλικά!$J$3:$J$200,$F1825,1)/INDEX(Υλικά!$E$3:$E$200,$F1825,1),0))</f>
        <v>0</v>
      </c>
      <c r="O1825" s="19">
        <f t="shared" si="33"/>
        <v>118.30000000000001</v>
      </c>
      <c r="P1825" s="3"/>
    </row>
    <row r="1826" spans="1:16" x14ac:dyDescent="0.35">
      <c r="A1826" s="15">
        <v>45014</v>
      </c>
      <c r="B1826" s="7">
        <v>0.5625</v>
      </c>
      <c r="C1826" s="3"/>
      <c r="D1826" s="3" t="s">
        <v>9</v>
      </c>
      <c r="E1826" s="3" t="str">
        <f>IF(C1826&lt;&gt;"",INDEX(ΣυνδΑθρ!$I$2:$I$96,MATCH(C1826,ΣυνδΑθρ!$A$2:$A$100,0),1),IF(D1826&lt;&gt;"",INDEX(Υλικά!$D$3:$D$200,MATCH(D1826,Υλικά!$B$3:$B$200,0),1),""))</f>
        <v>gr</v>
      </c>
      <c r="F1826" s="10">
        <f>IF(C1826&lt;&gt;"",MATCH($C1826,ΣυνδΑθρ!$A$2:$A$100,0),IF(D1826&lt;&gt;"",MATCH($D1826,Υλικά!$B$3:$B$200,0),0))</f>
        <v>4</v>
      </c>
      <c r="G1826" s="3">
        <v>50</v>
      </c>
      <c r="H1826" s="16">
        <f>IF($C1826&lt;&gt;"",$G1826*INDEX(ΣυνδΑθρ!$B$2:$B$96,$F1826,1)/INDEX(ΣυνδΑθρ!$J$2:$J$96,$F1826,1),IF($D1826&lt;&gt;"",$G1826*INDEX(Υλικά!$G$3:$G$200,$F1826,1)/INDEX(Υλικά!$E$3:$E$200,$F1826,1),0))</f>
        <v>3.55</v>
      </c>
      <c r="I1826" s="17">
        <f>IF($C1826&lt;&gt;"",$G1826*INDEX(ΣυνδΑθρ!$C$2:$C$100,$F1826,1)/INDEX(ΣυνδΑθρ!$J$2:$J$96,$F1826,1),IF($D1826&lt;&gt;"",$G1826*INDEX(Υλικά!$H$3:$H$200,$F1826,1)/INDEX(Υλικά!$E$3:$E$200,$F1826,1),0))</f>
        <v>40</v>
      </c>
      <c r="J1826" s="18">
        <f>IF($C1826&lt;&gt;"",$G1826*INDEX(ΣυνδΑθρ!$D$2:$D$96,$F1826,1)/INDEX(ΣυνδΑθρ!$J$2:$J$96,$F1826,1),IF($D1826&lt;&gt;"",$G1826*INDEX(Υλικά!$I$3:$I$200,$F1826,1)/INDEX(Υλικά!$E$3:$E$200,$F1826,1),0))</f>
        <v>0.35</v>
      </c>
      <c r="K1826" s="16">
        <f>$H1826*Ref!$B$2</f>
        <v>14.2</v>
      </c>
      <c r="L1826" s="17">
        <f>$I1826*Ref!$B$3</f>
        <v>160</v>
      </c>
      <c r="M1826" s="18">
        <f>$J1826*Ref!$B$4</f>
        <v>3.15</v>
      </c>
      <c r="N1826" s="18">
        <f>IF($C1826&lt;&gt;"",0,IF($D1826&lt;&gt;"",$G1826*INDEX(Υλικά!$J$3:$J$200,$F1826,1)/INDEX(Υλικά!$E$3:$E$200,$F1826,1),0))</f>
        <v>0</v>
      </c>
      <c r="O1826" s="19">
        <f t="shared" si="33"/>
        <v>177.35</v>
      </c>
      <c r="P1826" s="3"/>
    </row>
    <row r="1827" spans="1:16" x14ac:dyDescent="0.35">
      <c r="A1827" s="15">
        <v>45014</v>
      </c>
      <c r="B1827" s="7">
        <v>0.5625</v>
      </c>
      <c r="C1827" s="3" t="s">
        <v>206</v>
      </c>
      <c r="D1827" s="3"/>
      <c r="E1827" s="3" t="str">
        <f>IF(C1827&lt;&gt;"",INDEX(ΣυνδΑθρ!$I$2:$I$96,MATCH(C1827,ΣυνδΑθρ!$A$2:$A$100,0),1),IF(D1827&lt;&gt;"",INDEX(Υλικά!$D$3:$D$200,MATCH(D1827,Υλικά!$B$3:$B$200,0),1),""))</f>
        <v>pc</v>
      </c>
      <c r="F1827" s="10">
        <f>IF(C1827&lt;&gt;"",MATCH($C1827,ΣυνδΑθρ!$A$2:$A$100,0),IF(D1827&lt;&gt;"",MATCH($D1827,Υλικά!$B$3:$B$200,0),0))</f>
        <v>33</v>
      </c>
      <c r="G1827" s="3">
        <v>2.4</v>
      </c>
      <c r="H1827" s="16">
        <f>IF($C1827&lt;&gt;"",$G1827*INDEX(ΣυνδΑθρ!$B$2:$B$96,$F1827,1)/INDEX(ΣυνδΑθρ!$J$2:$J$96,$F1827,1),IF($D1827&lt;&gt;"",$G1827*INDEX(Υλικά!$G$3:$G$200,$F1827,1)/INDEX(Υλικά!$E$3:$E$200,$F1827,1),0))</f>
        <v>45.375</v>
      </c>
      <c r="I1827" s="17">
        <f>IF($C1827&lt;&gt;"",$G1827*INDEX(ΣυνδΑθρ!$C$2:$C$100,$F1827,1)/INDEX(ΣυνδΑθρ!$J$2:$J$96,$F1827,1),IF($D1827&lt;&gt;"",$G1827*INDEX(Υλικά!$H$3:$H$200,$F1827,1)/INDEX(Υλικά!$E$3:$E$200,$F1827,1),0))</f>
        <v>10.364999999999998</v>
      </c>
      <c r="J1827" s="18">
        <f>IF($C1827&lt;&gt;"",$G1827*INDEX(ΣυνδΑθρ!$D$2:$D$96,$F1827,1)/INDEX(ΣυνδΑθρ!$J$2:$J$96,$F1827,1),IF($D1827&lt;&gt;"",$G1827*INDEX(Υλικά!$I$3:$I$200,$F1827,1)/INDEX(Υλικά!$E$3:$E$200,$F1827,1),0))</f>
        <v>19.723500000000001</v>
      </c>
      <c r="K1827" s="16">
        <f>$H1827*Ref!$B$2</f>
        <v>181.5</v>
      </c>
      <c r="L1827" s="17">
        <f>$I1827*Ref!$B$3</f>
        <v>41.459999999999994</v>
      </c>
      <c r="M1827" s="18">
        <f>$J1827*Ref!$B$4</f>
        <v>177.51150000000001</v>
      </c>
      <c r="N1827" s="18">
        <f>IF($C1827&lt;&gt;"",0,IF($D1827&lt;&gt;"",$G1827*INDEX(Υλικά!$J$3:$J$200,$F1827,1)/INDEX(Υλικά!$E$3:$E$200,$F1827,1),0))</f>
        <v>0</v>
      </c>
      <c r="O1827" s="19">
        <f t="shared" si="33"/>
        <v>400.47149999999999</v>
      </c>
      <c r="P1827" s="3"/>
    </row>
    <row r="1828" spans="1:16" x14ac:dyDescent="0.35">
      <c r="A1828" s="15">
        <v>45014</v>
      </c>
      <c r="B1828" s="7">
        <v>0.6875</v>
      </c>
      <c r="C1828" s="3"/>
      <c r="D1828" s="3" t="s">
        <v>304</v>
      </c>
      <c r="E1828" s="3" t="str">
        <f>IF(C1828&lt;&gt;"",INDEX(ΣυνδΑθρ!$I$2:$I$96,MATCH(C1828,ΣυνδΑθρ!$A$2:$A$100,0),1),IF(D1828&lt;&gt;"",INDEX(Υλικά!$D$3:$D$200,MATCH(D1828,Υλικά!$B$3:$B$200,0),1),""))</f>
        <v>gr</v>
      </c>
      <c r="F1828" s="10">
        <f>IF(C1828&lt;&gt;"",MATCH($C1828,ΣυνδΑθρ!$A$2:$A$100,0),IF(D1828&lt;&gt;"",MATCH($D1828,Υλικά!$B$3:$B$200,0),0))</f>
        <v>144</v>
      </c>
      <c r="G1828" s="3">
        <v>25</v>
      </c>
      <c r="H1828" s="16">
        <f>IF($C1828&lt;&gt;"",$G1828*INDEX(ΣυνδΑθρ!$B$2:$B$96,$F1828,1)/INDEX(ΣυνδΑθρ!$J$2:$J$96,$F1828,1),IF($D1828&lt;&gt;"",$G1828*INDEX(Υλικά!$G$3:$G$200,$F1828,1)/INDEX(Υλικά!$E$3:$E$200,$F1828,1),0))</f>
        <v>3.375</v>
      </c>
      <c r="I1828" s="17">
        <f>IF($C1828&lt;&gt;"",$G1828*INDEX(ΣυνδΑθρ!$C$2:$C$100,$F1828,1)/INDEX(ΣυνδΑθρ!$J$2:$J$96,$F1828,1),IF($D1828&lt;&gt;"",$G1828*INDEX(Υλικά!$H$3:$H$200,$F1828,1)/INDEX(Υλικά!$E$3:$E$200,$F1828,1),0))</f>
        <v>12.025</v>
      </c>
      <c r="J1828" s="18">
        <f>IF($C1828&lt;&gt;"",$G1828*INDEX(ΣυνδΑθρ!$D$2:$D$96,$F1828,1)/INDEX(ΣυνδΑθρ!$J$2:$J$96,$F1828,1),IF($D1828&lt;&gt;"",$G1828*INDEX(Υλικά!$I$3:$I$200,$F1828,1)/INDEX(Υλικά!$E$3:$E$200,$F1828,1),0))</f>
        <v>7.6</v>
      </c>
      <c r="K1828" s="16">
        <f>$H1828*Ref!$B$2</f>
        <v>13.5</v>
      </c>
      <c r="L1828" s="17">
        <f>$I1828*Ref!$B$3</f>
        <v>48.1</v>
      </c>
      <c r="M1828" s="18">
        <f>$J1828*Ref!$B$4</f>
        <v>68.399999999999991</v>
      </c>
      <c r="N1828" s="18">
        <f>IF($C1828&lt;&gt;"",0,IF($D1828&lt;&gt;"",$G1828*INDEX(Υλικά!$J$3:$J$200,$F1828,1)/INDEX(Υλικά!$E$3:$E$200,$F1828,1),0))</f>
        <v>0</v>
      </c>
      <c r="O1828" s="19">
        <f t="shared" si="33"/>
        <v>130</v>
      </c>
      <c r="P1828" s="3"/>
    </row>
    <row r="1829" spans="1:16" x14ac:dyDescent="0.35">
      <c r="A1829" s="15">
        <v>45014</v>
      </c>
      <c r="B1829" s="7">
        <v>0.875</v>
      </c>
      <c r="C1829" s="3"/>
      <c r="D1829" s="3" t="s">
        <v>9</v>
      </c>
      <c r="E1829" s="3" t="str">
        <f>IF(C1829&lt;&gt;"",INDEX(ΣυνδΑθρ!$I$2:$I$96,MATCH(C1829,ΣυνδΑθρ!$A$2:$A$100,0),1),IF(D1829&lt;&gt;"",INDEX(Υλικά!$D$3:$D$200,MATCH(D1829,Υλικά!$B$3:$B$200,0),1),""))</f>
        <v>gr</v>
      </c>
      <c r="F1829" s="10">
        <f>IF(C1829&lt;&gt;"",MATCH($C1829,ΣυνδΑθρ!$A$2:$A$100,0),IF(D1829&lt;&gt;"",MATCH($D1829,Υλικά!$B$3:$B$200,0),0))</f>
        <v>4</v>
      </c>
      <c r="G1829" s="3">
        <v>50</v>
      </c>
      <c r="H1829" s="16">
        <f>IF($C1829&lt;&gt;"",$G1829*INDEX(ΣυνδΑθρ!$B$2:$B$96,$F1829,1)/INDEX(ΣυνδΑθρ!$J$2:$J$96,$F1829,1),IF($D1829&lt;&gt;"",$G1829*INDEX(Υλικά!$G$3:$G$200,$F1829,1)/INDEX(Υλικά!$E$3:$E$200,$F1829,1),0))</f>
        <v>3.55</v>
      </c>
      <c r="I1829" s="17">
        <f>IF($C1829&lt;&gt;"",$G1829*INDEX(ΣυνδΑθρ!$C$2:$C$100,$F1829,1)/INDEX(ΣυνδΑθρ!$J$2:$J$96,$F1829,1),IF($D1829&lt;&gt;"",$G1829*INDEX(Υλικά!$H$3:$H$200,$F1829,1)/INDEX(Υλικά!$E$3:$E$200,$F1829,1),0))</f>
        <v>40</v>
      </c>
      <c r="J1829" s="18">
        <f>IF($C1829&lt;&gt;"",$G1829*INDEX(ΣυνδΑθρ!$D$2:$D$96,$F1829,1)/INDEX(ΣυνδΑθρ!$J$2:$J$96,$F1829,1),IF($D1829&lt;&gt;"",$G1829*INDEX(Υλικά!$I$3:$I$200,$F1829,1)/INDEX(Υλικά!$E$3:$E$200,$F1829,1),0))</f>
        <v>0.35</v>
      </c>
      <c r="K1829" s="16">
        <f>$H1829*Ref!$B$2</f>
        <v>14.2</v>
      </c>
      <c r="L1829" s="17">
        <f>$I1829*Ref!$B$3</f>
        <v>160</v>
      </c>
      <c r="M1829" s="18">
        <f>$J1829*Ref!$B$4</f>
        <v>3.15</v>
      </c>
      <c r="N1829" s="18">
        <f>IF($C1829&lt;&gt;"",0,IF($D1829&lt;&gt;"",$G1829*INDEX(Υλικά!$J$3:$J$200,$F1829,1)/INDEX(Υλικά!$E$3:$E$200,$F1829,1),0))</f>
        <v>0</v>
      </c>
      <c r="O1829" s="19">
        <f t="shared" si="33"/>
        <v>177.35</v>
      </c>
      <c r="P1829" s="3"/>
    </row>
    <row r="1830" spans="1:16" x14ac:dyDescent="0.35">
      <c r="A1830" s="15">
        <v>45014</v>
      </c>
      <c r="B1830" s="7">
        <v>0.95833333333333337</v>
      </c>
      <c r="C1830" s="3"/>
      <c r="D1830" s="3" t="s">
        <v>63</v>
      </c>
      <c r="E1830" s="3" t="str">
        <f>IF(C1830&lt;&gt;"",INDEX(ΣυνδΑθρ!$I$2:$I$96,MATCH(C1830,ΣυνδΑθρ!$A$2:$A$100,0),1),IF(D1830&lt;&gt;"",INDEX(Υλικά!$D$3:$D$200,MATCH(D1830,Υλικά!$B$3:$B$200,0),1),""))</f>
        <v>pc</v>
      </c>
      <c r="F1830" s="10">
        <f>IF(C1830&lt;&gt;"",MATCH($C1830,ΣυνδΑθρ!$A$2:$A$100,0),IF(D1830&lt;&gt;"",MATCH($D1830,Υλικά!$B$3:$B$200,0),0))</f>
        <v>23</v>
      </c>
      <c r="G1830" s="3">
        <v>1</v>
      </c>
      <c r="H1830" s="16">
        <f>IF($C1830&lt;&gt;"",$G1830*INDEX(ΣυνδΑθρ!$B$2:$B$96,$F1830,1)/INDEX(ΣυνδΑθρ!$J$2:$J$96,$F1830,1),IF($D1830&lt;&gt;"",$G1830*INDEX(Υλικά!$G$3:$G$200,$F1830,1)/INDEX(Υλικά!$E$3:$E$200,$F1830,1),0))</f>
        <v>47</v>
      </c>
      <c r="I1830" s="17">
        <f>IF($C1830&lt;&gt;"",$G1830*INDEX(ΣυνδΑθρ!$C$2:$C$100,$F1830,1)/INDEX(ΣυνδΑθρ!$J$2:$J$96,$F1830,1),IF($D1830&lt;&gt;"",$G1830*INDEX(Υλικά!$H$3:$H$200,$F1830,1)/INDEX(Υλικά!$E$3:$E$200,$F1830,1),0))</f>
        <v>0</v>
      </c>
      <c r="J1830" s="18">
        <f>IF($C1830&lt;&gt;"",$G1830*INDEX(ΣυνδΑθρ!$D$2:$D$96,$F1830,1)/INDEX(ΣυνδΑθρ!$J$2:$J$96,$F1830,1),IF($D1830&lt;&gt;"",$G1830*INDEX(Υλικά!$I$3:$I$200,$F1830,1)/INDEX(Υλικά!$E$3:$E$200,$F1830,1),0))</f>
        <v>1.2</v>
      </c>
      <c r="K1830" s="16">
        <f>$H1830*Ref!$B$2</f>
        <v>188</v>
      </c>
      <c r="L1830" s="17">
        <f>$I1830*Ref!$B$3</f>
        <v>0</v>
      </c>
      <c r="M1830" s="18">
        <f>$J1830*Ref!$B$4</f>
        <v>10.799999999999999</v>
      </c>
      <c r="N1830" s="18">
        <f>IF($C1830&lt;&gt;"",0,IF($D1830&lt;&gt;"",$G1830*INDEX(Υλικά!$J$3:$J$200,$F1830,1)/INDEX(Υλικά!$E$3:$E$200,$F1830,1),0))</f>
        <v>0</v>
      </c>
      <c r="O1830" s="19">
        <f t="shared" si="33"/>
        <v>198.8</v>
      </c>
      <c r="P1830" s="3"/>
    </row>
    <row r="1831" spans="1:16" x14ac:dyDescent="0.35">
      <c r="A1831" s="15">
        <v>45014</v>
      </c>
      <c r="B1831" s="7">
        <v>0.95833333333333337</v>
      </c>
      <c r="C1831" s="3"/>
      <c r="D1831" s="3" t="s">
        <v>151</v>
      </c>
      <c r="E1831" s="3" t="str">
        <f>IF(C1831&lt;&gt;"",INDEX(ΣυνδΑθρ!$I$2:$I$96,MATCH(C1831,ΣυνδΑθρ!$A$2:$A$100,0),1),IF(D1831&lt;&gt;"",INDEX(Υλικά!$D$3:$D$200,MATCH(D1831,Υλικά!$B$3:$B$200,0),1),""))</f>
        <v>gr</v>
      </c>
      <c r="F1831" s="10">
        <f>IF(C1831&lt;&gt;"",MATCH($C1831,ΣυνδΑθρ!$A$2:$A$100,0),IF(D1831&lt;&gt;"",MATCH($D1831,Υλικά!$B$3:$B$200,0),0))</f>
        <v>60</v>
      </c>
      <c r="G1831" s="3">
        <v>160</v>
      </c>
      <c r="H1831" s="16">
        <f>IF($C1831&lt;&gt;"",$G1831*INDEX(ΣυνδΑθρ!$B$2:$B$96,$F1831,1)/INDEX(ΣυνδΑθρ!$J$2:$J$96,$F1831,1),IF($D1831&lt;&gt;"",$G1831*INDEX(Υλικά!$G$3:$G$200,$F1831,1)/INDEX(Υλικά!$E$3:$E$200,$F1831,1),0))</f>
        <v>0.48</v>
      </c>
      <c r="I1831" s="17">
        <f>IF($C1831&lt;&gt;"",$G1831*INDEX(ΣυνδΑθρ!$C$2:$C$100,$F1831,1)/INDEX(ΣυνδΑθρ!$J$2:$J$96,$F1831,1),IF($D1831&lt;&gt;"",$G1831*INDEX(Υλικά!$H$3:$H$200,$F1831,1)/INDEX(Υλικά!$E$3:$E$200,$F1831,1),0))</f>
        <v>22.4</v>
      </c>
      <c r="J1831" s="18">
        <f>IF($C1831&lt;&gt;"",$G1831*INDEX(ΣυνδΑθρ!$D$2:$D$96,$F1831,1)/INDEX(ΣυνδΑθρ!$J$2:$J$96,$F1831,1),IF($D1831&lt;&gt;"",$G1831*INDEX(Υλικά!$I$3:$I$200,$F1831,1)/INDEX(Υλικά!$E$3:$E$200,$F1831,1),0))</f>
        <v>0.32</v>
      </c>
      <c r="K1831" s="16">
        <f>$H1831*Ref!$B$2</f>
        <v>1.92</v>
      </c>
      <c r="L1831" s="17">
        <f>$I1831*Ref!$B$3</f>
        <v>89.6</v>
      </c>
      <c r="M1831" s="18">
        <f>$J1831*Ref!$B$4</f>
        <v>2.88</v>
      </c>
      <c r="N1831" s="18">
        <f>IF($C1831&lt;&gt;"",0,IF($D1831&lt;&gt;"",$G1831*INDEX(Υλικά!$J$3:$J$200,$F1831,1)/INDEX(Υλικά!$E$3:$E$200,$F1831,1),0))</f>
        <v>0</v>
      </c>
      <c r="O1831" s="19">
        <f t="shared" si="33"/>
        <v>94.399999999999991</v>
      </c>
      <c r="P1831" s="3"/>
    </row>
    <row r="1832" spans="1:16" x14ac:dyDescent="0.35">
      <c r="A1832" s="15">
        <v>45014</v>
      </c>
      <c r="B1832" s="7">
        <v>0.95833333333333337</v>
      </c>
      <c r="C1832" s="3"/>
      <c r="D1832" s="3" t="s">
        <v>155</v>
      </c>
      <c r="E1832" s="3" t="str">
        <f>IF(C1832&lt;&gt;"",INDEX(ΣυνδΑθρ!$I$2:$I$96,MATCH(C1832,ΣυνδΑθρ!$A$2:$A$100,0),1),IF(D1832&lt;&gt;"",INDEX(Υλικά!$D$3:$D$200,MATCH(D1832,Υλικά!$B$3:$B$200,0),1),""))</f>
        <v>gr</v>
      </c>
      <c r="F1832" s="10">
        <f>IF(C1832&lt;&gt;"",MATCH($C1832,ΣυνδΑθρ!$A$2:$A$100,0),IF(D1832&lt;&gt;"",MATCH($D1832,Υλικά!$B$3:$B$200,0),0))</f>
        <v>63</v>
      </c>
      <c r="G1832" s="3">
        <v>120</v>
      </c>
      <c r="H1832" s="16">
        <f>IF($C1832&lt;&gt;"",$G1832*INDEX(ΣυνδΑθρ!$B$2:$B$96,$F1832,1)/INDEX(ΣυνδΑθρ!$J$2:$J$96,$F1832,1),IF($D1832&lt;&gt;"",$G1832*INDEX(Υλικά!$G$3:$G$200,$F1832,1)/INDEX(Υλικά!$E$3:$E$200,$F1832,1),0))</f>
        <v>1.32</v>
      </c>
      <c r="I1832" s="17">
        <f>IF($C1832&lt;&gt;"",$G1832*INDEX(ΣυνδΑθρ!$C$2:$C$100,$F1832,1)/INDEX(ΣυνδΑθρ!$J$2:$J$96,$F1832,1),IF($D1832&lt;&gt;"",$G1832*INDEX(Υλικά!$H$3:$H$200,$F1832,1)/INDEX(Υλικά!$E$3:$E$200,$F1832,1),0))</f>
        <v>27.36</v>
      </c>
      <c r="J1832" s="18">
        <f>IF($C1832&lt;&gt;"",$G1832*INDEX(ΣυνδΑθρ!$D$2:$D$96,$F1832,1)/INDEX(ΣυνδΑθρ!$J$2:$J$96,$F1832,1),IF($D1832&lt;&gt;"",$G1832*INDEX(Υλικά!$I$3:$I$200,$F1832,1)/INDEX(Υλικά!$E$3:$E$200,$F1832,1),0))</f>
        <v>0.36</v>
      </c>
      <c r="K1832" s="16">
        <f>$H1832*Ref!$B$2</f>
        <v>5.28</v>
      </c>
      <c r="L1832" s="17">
        <f>$I1832*Ref!$B$3</f>
        <v>109.44</v>
      </c>
      <c r="M1832" s="18">
        <f>$J1832*Ref!$B$4</f>
        <v>3.2399999999999998</v>
      </c>
      <c r="N1832" s="18">
        <f>IF($C1832&lt;&gt;"",0,IF($D1832&lt;&gt;"",$G1832*INDEX(Υλικά!$J$3:$J$200,$F1832,1)/INDEX(Υλικά!$E$3:$E$200,$F1832,1),0))</f>
        <v>0</v>
      </c>
      <c r="O1832" s="19">
        <f t="shared" si="33"/>
        <v>117.96</v>
      </c>
      <c r="P1832" s="3"/>
    </row>
    <row r="1833" spans="1:16" x14ac:dyDescent="0.35">
      <c r="A1833" s="15">
        <v>45015</v>
      </c>
      <c r="B1833" s="7">
        <v>0.33333333333333331</v>
      </c>
      <c r="C1833" s="3"/>
      <c r="D1833" s="3" t="s">
        <v>289</v>
      </c>
      <c r="E1833" s="3" t="str">
        <f>IF(C1833&lt;&gt;"",INDEX(ΣυνδΑθρ!$I$2:$I$96,MATCH(C1833,ΣυνδΑθρ!$A$2:$A$100,0),1),IF(D1833&lt;&gt;"",INDEX(Υλικά!$D$3:$D$200,MATCH(D1833,Υλικά!$B$3:$B$200,0),1),""))</f>
        <v>gr</v>
      </c>
      <c r="F1833" s="10">
        <f>IF(C1833&lt;&gt;"",MATCH($C1833,ΣυνδΑθρ!$A$2:$A$100,0),IF(D1833&lt;&gt;"",MATCH($D1833,Υλικά!$B$3:$B$200,0),0))</f>
        <v>134</v>
      </c>
      <c r="G1833" s="3">
        <v>55</v>
      </c>
      <c r="H1833" s="16">
        <f>IF($C1833&lt;&gt;"",$G1833*INDEX(ΣυνδΑθρ!$B$2:$B$96,$F1833,1)/INDEX(ΣυνδΑθρ!$J$2:$J$96,$F1833,1),IF($D1833&lt;&gt;"",$G1833*INDEX(Υλικά!$G$3:$G$200,$F1833,1)/INDEX(Υλικά!$E$3:$E$200,$F1833,1),0))</f>
        <v>4.0149999999999997</v>
      </c>
      <c r="I1833" s="17">
        <f>IF($C1833&lt;&gt;"",$G1833*INDEX(ΣυνδΑθρ!$C$2:$C$100,$F1833,1)/INDEX(ΣυνδΑθρ!$J$2:$J$96,$F1833,1),IF($D1833&lt;&gt;"",$G1833*INDEX(Υλικά!$H$3:$H$200,$F1833,1)/INDEX(Υλικά!$E$3:$E$200,$F1833,1),0))</f>
        <v>25.574999999999999</v>
      </c>
      <c r="J1833" s="18">
        <f>IF($C1833&lt;&gt;"",$G1833*INDEX(ΣυνδΑθρ!$D$2:$D$96,$F1833,1)/INDEX(ΣυνδΑθρ!$J$2:$J$96,$F1833,1),IF($D1833&lt;&gt;"",$G1833*INDEX(Υλικά!$I$3:$I$200,$F1833,1)/INDEX(Υλικά!$E$3:$E$200,$F1833,1),0))</f>
        <v>0.495</v>
      </c>
      <c r="K1833" s="16">
        <f>$H1833*Ref!$B$2</f>
        <v>16.059999999999999</v>
      </c>
      <c r="L1833" s="17">
        <f>$I1833*Ref!$B$3</f>
        <v>102.3</v>
      </c>
      <c r="M1833" s="18">
        <f>$J1833*Ref!$B$4</f>
        <v>4.4550000000000001</v>
      </c>
      <c r="N1833" s="18">
        <f>IF($C1833&lt;&gt;"",0,IF($D1833&lt;&gt;"",$G1833*INDEX(Υλικά!$J$3:$J$200,$F1833,1)/INDEX(Υλικά!$E$3:$E$200,$F1833,1),0))</f>
        <v>0</v>
      </c>
      <c r="O1833" s="19">
        <f t="shared" si="33"/>
        <v>122.815</v>
      </c>
      <c r="P1833" s="3"/>
    </row>
    <row r="1834" spans="1:16" x14ac:dyDescent="0.35">
      <c r="A1834" s="15">
        <v>45015</v>
      </c>
      <c r="B1834" s="7">
        <v>0.33333333333333331</v>
      </c>
      <c r="C1834" s="3"/>
      <c r="D1834" s="3" t="s">
        <v>46</v>
      </c>
      <c r="E1834" s="3" t="str">
        <f>IF(C1834&lt;&gt;"",INDEX(ΣυνδΑθρ!$I$2:$I$96,MATCH(C1834,ΣυνδΑθρ!$A$2:$A$100,0),1),IF(D1834&lt;&gt;"",INDEX(Υλικά!$D$3:$D$200,MATCH(D1834,Υλικά!$B$3:$B$200,0),1),""))</f>
        <v>gr</v>
      </c>
      <c r="F1834" s="10">
        <f>IF(C1834&lt;&gt;"",MATCH($C1834,ΣυνδΑθρ!$A$2:$A$100,0),IF(D1834&lt;&gt;"",MATCH($D1834,Υλικά!$B$3:$B$200,0),0))</f>
        <v>19</v>
      </c>
      <c r="G1834" s="3">
        <v>75</v>
      </c>
      <c r="H1834" s="16">
        <f>IF($C1834&lt;&gt;"",$G1834*INDEX(ΣυνδΑθρ!$B$2:$B$96,$F1834,1)/INDEX(ΣυνδΑθρ!$J$2:$J$96,$F1834,1),IF($D1834&lt;&gt;"",$G1834*INDEX(Υλικά!$G$3:$G$200,$F1834,1)/INDEX(Υλικά!$E$3:$E$200,$F1834,1),0))</f>
        <v>10.65</v>
      </c>
      <c r="I1834" s="17">
        <f>IF($C1834&lt;&gt;"",$G1834*INDEX(ΣυνδΑθρ!$C$2:$C$100,$F1834,1)/INDEX(ΣυνδΑθρ!$J$2:$J$96,$F1834,1),IF($D1834&lt;&gt;"",$G1834*INDEX(Υλικά!$H$3:$H$200,$F1834,1)/INDEX(Υλικά!$E$3:$E$200,$F1834,1),0))</f>
        <v>3.0750000000000002</v>
      </c>
      <c r="J1834" s="18">
        <f>IF($C1834&lt;&gt;"",$G1834*INDEX(ΣυνδΑθρ!$D$2:$D$96,$F1834,1)/INDEX(ΣυνδΑθρ!$J$2:$J$96,$F1834,1),IF($D1834&lt;&gt;"",$G1834*INDEX(Υλικά!$I$3:$I$200,$F1834,1)/INDEX(Υλικά!$E$3:$E$200,$F1834,1),0))</f>
        <v>15.975</v>
      </c>
      <c r="K1834" s="16">
        <f>$H1834*Ref!$B$2</f>
        <v>42.6</v>
      </c>
      <c r="L1834" s="17">
        <f>$I1834*Ref!$B$3</f>
        <v>12.3</v>
      </c>
      <c r="M1834" s="18">
        <f>$J1834*Ref!$B$4</f>
        <v>143.77500000000001</v>
      </c>
      <c r="N1834" s="18">
        <f>IF($C1834&lt;&gt;"",0,IF($D1834&lt;&gt;"",$G1834*INDEX(Υλικά!$J$3:$J$200,$F1834,1)/INDEX(Υλικά!$E$3:$E$200,$F1834,1),0))</f>
        <v>0</v>
      </c>
      <c r="O1834" s="19">
        <f t="shared" si="33"/>
        <v>198.67500000000001</v>
      </c>
      <c r="P1834" s="3"/>
    </row>
    <row r="1835" spans="1:16" x14ac:dyDescent="0.35">
      <c r="A1835" s="15">
        <v>45015</v>
      </c>
      <c r="B1835" s="7">
        <v>0.33333333333333298</v>
      </c>
      <c r="C1835" s="3"/>
      <c r="D1835" s="3" t="s">
        <v>58</v>
      </c>
      <c r="E1835" s="3" t="str">
        <f>IF(C1835&lt;&gt;"",INDEX(ΣυνδΑθρ!$I$2:$I$96,MATCH(C1835,ΣυνδΑθρ!$A$2:$A$100,0),1),IF(D1835&lt;&gt;"",INDEX(Υλικά!$D$3:$D$200,MATCH(D1835,Υλικά!$B$3:$B$200,0),1),""))</f>
        <v>gr</v>
      </c>
      <c r="F1835" s="10">
        <f>IF(C1835&lt;&gt;"",MATCH($C1835,ΣυνδΑθρ!$A$2:$A$100,0),IF(D1835&lt;&gt;"",MATCH($D1835,Υλικά!$B$3:$B$200,0),0))</f>
        <v>12</v>
      </c>
      <c r="G1835" s="3">
        <v>250</v>
      </c>
      <c r="H1835" s="16">
        <f>IF($C1835&lt;&gt;"",$G1835*INDEX(ΣυνδΑθρ!$B$2:$B$96,$F1835,1)/INDEX(ΣυνδΑθρ!$J$2:$J$96,$F1835,1),IF($D1835&lt;&gt;"",$G1835*INDEX(Υλικά!$G$3:$G$200,$F1835,1)/INDEX(Υλικά!$E$3:$E$200,$F1835,1),0))</f>
        <v>8.25</v>
      </c>
      <c r="I1835" s="17">
        <f>IF($C1835&lt;&gt;"",$G1835*INDEX(ΣυνδΑθρ!$C$2:$C$100,$F1835,1)/INDEX(ΣυνδΑθρ!$J$2:$J$96,$F1835,1),IF($D1835&lt;&gt;"",$G1835*INDEX(Υλικά!$H$3:$H$200,$F1835,1)/INDEX(Υλικά!$E$3:$E$200,$F1835,1),0))</f>
        <v>11.75</v>
      </c>
      <c r="J1835" s="18">
        <f>IF($C1835&lt;&gt;"",$G1835*INDEX(ΣυνδΑθρ!$D$2:$D$96,$F1835,1)/INDEX(ΣυνδΑθρ!$J$2:$J$96,$F1835,1),IF($D1835&lt;&gt;"",$G1835*INDEX(Υλικά!$I$3:$I$200,$F1835,1)/INDEX(Υλικά!$E$3:$E$200,$F1835,1),0))</f>
        <v>3.75</v>
      </c>
      <c r="K1835" s="16">
        <f>$H1835*Ref!$B$2</f>
        <v>33</v>
      </c>
      <c r="L1835" s="17">
        <f>$I1835*Ref!$B$3</f>
        <v>47</v>
      </c>
      <c r="M1835" s="18">
        <f>$J1835*Ref!$B$4</f>
        <v>33.75</v>
      </c>
      <c r="N1835" s="18">
        <f>IF($C1835&lt;&gt;"",0,IF($D1835&lt;&gt;"",$G1835*INDEX(Υλικά!$J$3:$J$200,$F1835,1)/INDEX(Υλικά!$E$3:$E$200,$F1835,1),0))</f>
        <v>0</v>
      </c>
      <c r="O1835" s="19">
        <f t="shared" si="33"/>
        <v>113.75</v>
      </c>
      <c r="P1835" s="3"/>
    </row>
    <row r="1836" spans="1:16" x14ac:dyDescent="0.35">
      <c r="A1836" s="15">
        <v>45015</v>
      </c>
      <c r="B1836" s="7">
        <v>0.41666666666666669</v>
      </c>
      <c r="C1836" s="3"/>
      <c r="D1836" s="3" t="s">
        <v>133</v>
      </c>
      <c r="E1836" s="3" t="str">
        <f>IF(C1836&lt;&gt;"",INDEX(ΣυνδΑθρ!$I$2:$I$96,MATCH(C1836,ΣυνδΑθρ!$A$2:$A$100,0),1),IF(D1836&lt;&gt;"",INDEX(Υλικά!$D$3:$D$200,MATCH(D1836,Υλικά!$B$3:$B$200,0),1),""))</f>
        <v>gr</v>
      </c>
      <c r="F1836" s="10">
        <f>IF(C1836&lt;&gt;"",MATCH($C1836,ΣυνδΑθρ!$A$2:$A$100,0),IF(D1836&lt;&gt;"",MATCH($D1836,Υλικά!$B$3:$B$200,0),0))</f>
        <v>52</v>
      </c>
      <c r="G1836" s="3">
        <v>20</v>
      </c>
      <c r="H1836" s="16">
        <f>IF($C1836&lt;&gt;"",$G1836*INDEX(ΣυνδΑθρ!$B$2:$B$96,$F1836,1)/INDEX(ΣυνδΑθρ!$J$2:$J$96,$F1836,1),IF($D1836&lt;&gt;"",$G1836*INDEX(Υλικά!$G$3:$G$200,$F1836,1)/INDEX(Υλικά!$E$3:$E$200,$F1836,1),0))</f>
        <v>0.88</v>
      </c>
      <c r="I1836" s="17">
        <f>IF($C1836&lt;&gt;"",$G1836*INDEX(ΣυνδΑθρ!$C$2:$C$100,$F1836,1)/INDEX(ΣυνδΑθρ!$J$2:$J$96,$F1836,1),IF($D1836&lt;&gt;"",$G1836*INDEX(Υλικά!$H$3:$H$200,$F1836,1)/INDEX(Υλικά!$E$3:$E$200,$F1836,1),0))</f>
        <v>10.9</v>
      </c>
      <c r="J1836" s="18">
        <f>IF($C1836&lt;&gt;"",$G1836*INDEX(ΣυνδΑθρ!$D$2:$D$96,$F1836,1)/INDEX(ΣυνδΑθρ!$J$2:$J$96,$F1836,1),IF($D1836&lt;&gt;"",$G1836*INDEX(Υλικά!$I$3:$I$200,$F1836,1)/INDEX(Υλικά!$E$3:$E$200,$F1836,1),0))</f>
        <v>6.1</v>
      </c>
      <c r="K1836" s="16">
        <f>$H1836*Ref!$B$2</f>
        <v>3.52</v>
      </c>
      <c r="L1836" s="17">
        <f>$I1836*Ref!$B$3</f>
        <v>43.6</v>
      </c>
      <c r="M1836" s="18">
        <f>$J1836*Ref!$B$4</f>
        <v>54.9</v>
      </c>
      <c r="N1836" s="18">
        <f>IF($C1836&lt;&gt;"",0,IF($D1836&lt;&gt;"",$G1836*INDEX(Υλικά!$J$3:$J$200,$F1836,1)/INDEX(Υλικά!$E$3:$E$200,$F1836,1),0))</f>
        <v>0</v>
      </c>
      <c r="O1836" s="19">
        <f t="shared" si="33"/>
        <v>102.02000000000001</v>
      </c>
      <c r="P1836" s="3"/>
    </row>
    <row r="1837" spans="1:16" x14ac:dyDescent="0.35">
      <c r="A1837" s="15">
        <v>45015</v>
      </c>
      <c r="B1837" s="7">
        <v>0.61458333333333337</v>
      </c>
      <c r="C1837" s="3" t="s">
        <v>206</v>
      </c>
      <c r="D1837" s="3"/>
      <c r="E1837" s="3" t="str">
        <f>IF(C1837&lt;&gt;"",INDEX(ΣυνδΑθρ!$I$2:$I$96,MATCH(C1837,ΣυνδΑθρ!$A$2:$A$100,0),1),IF(D1837&lt;&gt;"",INDEX(Υλικά!$D$3:$D$200,MATCH(D1837,Υλικά!$B$3:$B$200,0),1),""))</f>
        <v>pc</v>
      </c>
      <c r="F1837" s="10">
        <f>IF(C1837&lt;&gt;"",MATCH($C1837,ΣυνδΑθρ!$A$2:$A$100,0),IF(D1837&lt;&gt;"",MATCH($D1837,Υλικά!$B$3:$B$200,0),0))</f>
        <v>33</v>
      </c>
      <c r="G1837" s="3">
        <v>1.6</v>
      </c>
      <c r="H1837" s="16">
        <f>IF($C1837&lt;&gt;"",$G1837*INDEX(ΣυνδΑθρ!$B$2:$B$96,$F1837,1)/INDEX(ΣυνδΑθρ!$J$2:$J$96,$F1837,1),IF($D1837&lt;&gt;"",$G1837*INDEX(Υλικά!$G$3:$G$200,$F1837,1)/INDEX(Υλικά!$E$3:$E$200,$F1837,1),0))</f>
        <v>30.25</v>
      </c>
      <c r="I1837" s="17">
        <f>IF($C1837&lt;&gt;"",$G1837*INDEX(ΣυνδΑθρ!$C$2:$C$100,$F1837,1)/INDEX(ΣυνδΑθρ!$J$2:$J$96,$F1837,1),IF($D1837&lt;&gt;"",$G1837*INDEX(Υλικά!$H$3:$H$200,$F1837,1)/INDEX(Υλικά!$E$3:$E$200,$F1837,1),0))</f>
        <v>6.91</v>
      </c>
      <c r="J1837" s="18">
        <f>IF($C1837&lt;&gt;"",$G1837*INDEX(ΣυνδΑθρ!$D$2:$D$96,$F1837,1)/INDEX(ΣυνδΑθρ!$J$2:$J$96,$F1837,1),IF($D1837&lt;&gt;"",$G1837*INDEX(Υλικά!$I$3:$I$200,$F1837,1)/INDEX(Υλικά!$E$3:$E$200,$F1837,1),0))</f>
        <v>13.149000000000001</v>
      </c>
      <c r="K1837" s="16">
        <f>$H1837*Ref!$B$2</f>
        <v>121</v>
      </c>
      <c r="L1837" s="17">
        <f>$I1837*Ref!$B$3</f>
        <v>27.64</v>
      </c>
      <c r="M1837" s="18">
        <f>$J1837*Ref!$B$4</f>
        <v>118.34100000000001</v>
      </c>
      <c r="N1837" s="18">
        <f>IF($C1837&lt;&gt;"",0,IF($D1837&lt;&gt;"",$G1837*INDEX(Υλικά!$J$3:$J$200,$F1837,1)/INDEX(Υλικά!$E$3:$E$200,$F1837,1),0))</f>
        <v>0</v>
      </c>
      <c r="O1837" s="19">
        <f t="shared" si="33"/>
        <v>266.98099999999999</v>
      </c>
      <c r="P1837" s="3"/>
    </row>
    <row r="1838" spans="1:16" x14ac:dyDescent="0.35">
      <c r="A1838" s="15">
        <v>45015</v>
      </c>
      <c r="B1838" s="7">
        <v>0.61458333333333337</v>
      </c>
      <c r="C1838" s="3" t="s">
        <v>310</v>
      </c>
      <c r="D1838" s="3"/>
      <c r="E1838" s="3" t="str">
        <f>IF(C1838&lt;&gt;"",INDEX(ΣυνδΑθρ!$I$2:$I$96,MATCH(C1838,ΣυνδΑθρ!$A$2:$A$100,0),1),IF(D1838&lt;&gt;"",INDEX(Υλικά!$D$3:$D$200,MATCH(D1838,Υλικά!$B$3:$B$200,0),1),""))</f>
        <v>gr</v>
      </c>
      <c r="F1838" s="10">
        <f>IF(C1838&lt;&gt;"",MATCH($C1838,ΣυνδΑθρ!$A$2:$A$100,0),IF(D1838&lt;&gt;"",MATCH($D1838,Υλικά!$B$3:$B$200,0),0))</f>
        <v>61</v>
      </c>
      <c r="G1838" s="3">
        <v>250</v>
      </c>
      <c r="H1838" s="16">
        <f>IF($C1838&lt;&gt;"",$G1838*INDEX(ΣυνδΑθρ!$B$2:$B$96,$F1838,1)/INDEX(ΣυνδΑθρ!$J$2:$J$96,$F1838,1),IF($D1838&lt;&gt;"",$G1838*INDEX(Υλικά!$G$3:$G$200,$F1838,1)/INDEX(Υλικά!$E$3:$E$200,$F1838,1),0))</f>
        <v>10.171755725190842</v>
      </c>
      <c r="I1838" s="17">
        <f>IF($C1838&lt;&gt;"",$G1838*INDEX(ΣυνδΑθρ!$C$2:$C$100,$F1838,1)/INDEX(ΣυνδΑθρ!$J$2:$J$96,$F1838,1),IF($D1838&lt;&gt;"",$G1838*INDEX(Υλικά!$H$3:$H$200,$F1838,1)/INDEX(Υλικά!$E$3:$E$200,$F1838,1),0))</f>
        <v>34.301526717557252</v>
      </c>
      <c r="J1838" s="18">
        <f>IF($C1838&lt;&gt;"",$G1838*INDEX(ΣυνδΑθρ!$D$2:$D$96,$F1838,1)/INDEX(ΣυνδΑθρ!$J$2:$J$96,$F1838,1),IF($D1838&lt;&gt;"",$G1838*INDEX(Υλικά!$I$3:$I$200,$F1838,1)/INDEX(Υλικά!$E$3:$E$200,$F1838,1),0))</f>
        <v>7.3549618320610683</v>
      </c>
      <c r="K1838" s="16">
        <f>$H1838*Ref!$B$2</f>
        <v>40.687022900763367</v>
      </c>
      <c r="L1838" s="17">
        <f>$I1838*Ref!$B$3</f>
        <v>137.20610687022901</v>
      </c>
      <c r="M1838" s="18">
        <f>$J1838*Ref!$B$4</f>
        <v>66.194656488549612</v>
      </c>
      <c r="N1838" s="18">
        <f>IF($C1838&lt;&gt;"",0,IF($D1838&lt;&gt;"",$G1838*INDEX(Υλικά!$J$3:$J$200,$F1838,1)/INDEX(Υλικά!$E$3:$E$200,$F1838,1),0))</f>
        <v>0</v>
      </c>
      <c r="O1838" s="19">
        <f t="shared" si="33"/>
        <v>244.08778625954199</v>
      </c>
      <c r="P1838" s="3"/>
    </row>
    <row r="1839" spans="1:16" x14ac:dyDescent="0.35">
      <c r="A1839" s="15">
        <v>45015</v>
      </c>
      <c r="B1839" s="7">
        <v>0.83333333333333337</v>
      </c>
      <c r="C1839" s="3"/>
      <c r="D1839" s="3" t="s">
        <v>199</v>
      </c>
      <c r="E1839" s="3" t="str">
        <f>IF(C1839&lt;&gt;"",INDEX(ΣυνδΑθρ!$I$2:$I$96,MATCH(C1839,ΣυνδΑθρ!$A$2:$A$100,0),1),IF(D1839&lt;&gt;"",INDEX(Υλικά!$D$3:$D$200,MATCH(D1839,Υλικά!$B$3:$B$200,0),1),""))</f>
        <v>gr</v>
      </c>
      <c r="F1839" s="10">
        <f>IF(C1839&lt;&gt;"",MATCH($C1839,ΣυνδΑθρ!$A$2:$A$100,0),IF(D1839&lt;&gt;"",MATCH($D1839,Υλικά!$B$3:$B$200,0),0))</f>
        <v>90</v>
      </c>
      <c r="G1839" s="3">
        <v>100</v>
      </c>
      <c r="H1839" s="16">
        <f>IF($C1839&lt;&gt;"",$G1839*INDEX(ΣυνδΑθρ!$B$2:$B$96,$F1839,1)/INDEX(ΣυνδΑθρ!$J$2:$J$96,$F1839,1),IF($D1839&lt;&gt;"",$G1839*INDEX(Υλικά!$G$3:$G$200,$F1839,1)/INDEX(Υλικά!$E$3:$E$200,$F1839,1),0))</f>
        <v>12.8</v>
      </c>
      <c r="I1839" s="17">
        <f>IF($C1839&lt;&gt;"",$G1839*INDEX(ΣυνδΑθρ!$C$2:$C$100,$F1839,1)/INDEX(ΣυνδΑθρ!$J$2:$J$96,$F1839,1),IF($D1839&lt;&gt;"",$G1839*INDEX(Υλικά!$H$3:$H$200,$F1839,1)/INDEX(Υλικά!$E$3:$E$200,$F1839,1),0))</f>
        <v>67.7</v>
      </c>
      <c r="J1839" s="18">
        <f>IF($C1839&lt;&gt;"",$G1839*INDEX(ΣυνδΑθρ!$D$2:$D$96,$F1839,1)/INDEX(ΣυνδΑθρ!$J$2:$J$96,$F1839,1),IF($D1839&lt;&gt;"",$G1839*INDEX(Υλικά!$I$3:$I$200,$F1839,1)/INDEX(Υλικά!$E$3:$E$200,$F1839,1),0))</f>
        <v>2.1</v>
      </c>
      <c r="K1839" s="16">
        <f>$H1839*Ref!$B$2</f>
        <v>51.2</v>
      </c>
      <c r="L1839" s="17">
        <f>$I1839*Ref!$B$3</f>
        <v>270.8</v>
      </c>
      <c r="M1839" s="18">
        <f>$J1839*Ref!$B$4</f>
        <v>18.900000000000002</v>
      </c>
      <c r="N1839" s="18">
        <f>IF($C1839&lt;&gt;"",0,IF($D1839&lt;&gt;"",$G1839*INDEX(Υλικά!$J$3:$J$200,$F1839,1)/INDEX(Υλικά!$E$3:$E$200,$F1839,1),0))</f>
        <v>0</v>
      </c>
      <c r="O1839" s="19">
        <f t="shared" ref="O1839:O1901" si="34">SUM(K1839:N1839)</f>
        <v>340.9</v>
      </c>
      <c r="P1839" s="3"/>
    </row>
    <row r="1840" spans="1:16" x14ac:dyDescent="0.35">
      <c r="A1840" s="15">
        <v>45015</v>
      </c>
      <c r="B1840" s="7">
        <v>0.83333333333333337</v>
      </c>
      <c r="C1840" s="3"/>
      <c r="D1840" s="3" t="s">
        <v>63</v>
      </c>
      <c r="E1840" s="3" t="str">
        <f>IF(C1840&lt;&gt;"",INDEX(ΣυνδΑθρ!$I$2:$I$96,MATCH(C1840,ΣυνδΑθρ!$A$2:$A$100,0),1),IF(D1840&lt;&gt;"",INDEX(Υλικά!$D$3:$D$200,MATCH(D1840,Υλικά!$B$3:$B$200,0),1),""))</f>
        <v>pc</v>
      </c>
      <c r="F1840" s="10">
        <f>IF(C1840&lt;&gt;"",MATCH($C1840,ΣυνδΑθρ!$A$2:$A$100,0),IF(D1840&lt;&gt;"",MATCH($D1840,Υλικά!$B$3:$B$200,0),0))</f>
        <v>23</v>
      </c>
      <c r="G1840" s="3">
        <v>1</v>
      </c>
      <c r="H1840" s="16">
        <f>IF($C1840&lt;&gt;"",$G1840*INDEX(ΣυνδΑθρ!$B$2:$B$96,$F1840,1)/INDEX(ΣυνδΑθρ!$J$2:$J$96,$F1840,1),IF($D1840&lt;&gt;"",$G1840*INDEX(Υλικά!$G$3:$G$200,$F1840,1)/INDEX(Υλικά!$E$3:$E$200,$F1840,1),0))</f>
        <v>47</v>
      </c>
      <c r="I1840" s="17">
        <f>IF($C1840&lt;&gt;"",$G1840*INDEX(ΣυνδΑθρ!$C$2:$C$100,$F1840,1)/INDEX(ΣυνδΑθρ!$J$2:$J$96,$F1840,1),IF($D1840&lt;&gt;"",$G1840*INDEX(Υλικά!$H$3:$H$200,$F1840,1)/INDEX(Υλικά!$E$3:$E$200,$F1840,1),0))</f>
        <v>0</v>
      </c>
      <c r="J1840" s="18">
        <f>IF($C1840&lt;&gt;"",$G1840*INDEX(ΣυνδΑθρ!$D$2:$D$96,$F1840,1)/INDEX(ΣυνδΑθρ!$J$2:$J$96,$F1840,1),IF($D1840&lt;&gt;"",$G1840*INDEX(Υλικά!$I$3:$I$200,$F1840,1)/INDEX(Υλικά!$E$3:$E$200,$F1840,1),0))</f>
        <v>1.2</v>
      </c>
      <c r="K1840" s="16">
        <f>$H1840*Ref!$B$2</f>
        <v>188</v>
      </c>
      <c r="L1840" s="17">
        <f>$I1840*Ref!$B$3</f>
        <v>0</v>
      </c>
      <c r="M1840" s="18">
        <f>$J1840*Ref!$B$4</f>
        <v>10.799999999999999</v>
      </c>
      <c r="N1840" s="18">
        <f>IF($C1840&lt;&gt;"",0,IF($D1840&lt;&gt;"",$G1840*INDEX(Υλικά!$J$3:$J$200,$F1840,1)/INDEX(Υλικά!$E$3:$E$200,$F1840,1),0))</f>
        <v>0</v>
      </c>
      <c r="O1840" s="19">
        <f t="shared" si="34"/>
        <v>198.8</v>
      </c>
      <c r="P1840" s="3"/>
    </row>
    <row r="1841" spans="1:16" x14ac:dyDescent="0.35">
      <c r="A1841" s="15">
        <v>45015</v>
      </c>
      <c r="B1841" s="7">
        <v>0.83333333333333337</v>
      </c>
      <c r="C1841" s="3" t="s">
        <v>310</v>
      </c>
      <c r="D1841" s="3"/>
      <c r="E1841" s="3" t="str">
        <f>IF(C1841&lt;&gt;"",INDEX(ΣυνδΑθρ!$I$2:$I$96,MATCH(C1841,ΣυνδΑθρ!$A$2:$A$100,0),1),IF(D1841&lt;&gt;"",INDEX(Υλικά!$D$3:$D$200,MATCH(D1841,Υλικά!$B$3:$B$200,0),1),""))</f>
        <v>gr</v>
      </c>
      <c r="F1841" s="10">
        <f>IF(C1841&lt;&gt;"",MATCH($C1841,ΣυνδΑθρ!$A$2:$A$100,0),IF(D1841&lt;&gt;"",MATCH($D1841,Υλικά!$B$3:$B$200,0),0))</f>
        <v>61</v>
      </c>
      <c r="G1841" s="3">
        <v>160</v>
      </c>
      <c r="H1841" s="16">
        <f>IF($C1841&lt;&gt;"",$G1841*INDEX(ΣυνδΑθρ!$B$2:$B$96,$F1841,1)/INDEX(ΣυνδΑθρ!$J$2:$J$96,$F1841,1),IF($D1841&lt;&gt;"",$G1841*INDEX(Υλικά!$G$3:$G$200,$F1841,1)/INDEX(Υλικά!$E$3:$E$200,$F1841,1),0))</f>
        <v>6.5099236641221374</v>
      </c>
      <c r="I1841" s="17">
        <f>IF($C1841&lt;&gt;"",$G1841*INDEX(ΣυνδΑθρ!$C$2:$C$100,$F1841,1)/INDEX(ΣυνδΑθρ!$J$2:$J$96,$F1841,1),IF($D1841&lt;&gt;"",$G1841*INDEX(Υλικά!$H$3:$H$200,$F1841,1)/INDEX(Υλικά!$E$3:$E$200,$F1841,1),0))</f>
        <v>21.952977099236641</v>
      </c>
      <c r="J1841" s="18">
        <f>IF($C1841&lt;&gt;"",$G1841*INDEX(ΣυνδΑθρ!$D$2:$D$96,$F1841,1)/INDEX(ΣυνδΑθρ!$J$2:$J$96,$F1841,1),IF($D1841&lt;&gt;"",$G1841*INDEX(Υλικά!$I$3:$I$200,$F1841,1)/INDEX(Υλικά!$E$3:$E$200,$F1841,1),0))</f>
        <v>4.707175572519084</v>
      </c>
      <c r="K1841" s="16">
        <f>$H1841*Ref!$B$2</f>
        <v>26.03969465648855</v>
      </c>
      <c r="L1841" s="17">
        <f>$I1841*Ref!$B$3</f>
        <v>87.811908396946563</v>
      </c>
      <c r="M1841" s="18">
        <f>$J1841*Ref!$B$4</f>
        <v>42.364580152671756</v>
      </c>
      <c r="N1841" s="18">
        <f>IF($C1841&lt;&gt;"",0,IF($D1841&lt;&gt;"",$G1841*INDEX(Υλικά!$J$3:$J$200,$F1841,1)/INDEX(Υλικά!$E$3:$E$200,$F1841,1),0))</f>
        <v>0</v>
      </c>
      <c r="O1841" s="19">
        <f t="shared" si="34"/>
        <v>156.21618320610688</v>
      </c>
      <c r="P1841" s="3"/>
    </row>
    <row r="1842" spans="1:16" x14ac:dyDescent="0.35">
      <c r="A1842" s="15">
        <v>45015</v>
      </c>
      <c r="B1842" s="7">
        <v>0.83333333333333337</v>
      </c>
      <c r="C1842" s="3"/>
      <c r="D1842" s="3" t="s">
        <v>120</v>
      </c>
      <c r="E1842" s="3" t="str">
        <f>IF(C1842&lt;&gt;"",INDEX(ΣυνδΑθρ!$I$2:$I$96,MATCH(C1842,ΣυνδΑθρ!$A$2:$A$100,0),1),IF(D1842&lt;&gt;"",INDEX(Υλικά!$D$3:$D$200,MATCH(D1842,Υλικά!$B$3:$B$200,0),1),""))</f>
        <v>gr</v>
      </c>
      <c r="F1842" s="10">
        <f>IF(C1842&lt;&gt;"",MATCH($C1842,ΣυνδΑθρ!$A$2:$A$100,0),IF(D1842&lt;&gt;"",MATCH($D1842,Υλικά!$B$3:$B$200,0),0))</f>
        <v>45</v>
      </c>
      <c r="G1842" s="3">
        <v>100</v>
      </c>
      <c r="H1842" s="16">
        <f>IF($C1842&lt;&gt;"",$G1842*INDEX(ΣυνδΑθρ!$B$2:$B$96,$F1842,1)/INDEX(ΣυνδΑθρ!$J$2:$J$96,$F1842,1),IF($D1842&lt;&gt;"",$G1842*INDEX(Υλικά!$G$3:$G$200,$F1842,1)/INDEX(Υλικά!$E$3:$E$200,$F1842,1),0))</f>
        <v>1.1000000000000001</v>
      </c>
      <c r="I1842" s="17">
        <f>IF($C1842&lt;&gt;"",$G1842*INDEX(ΣυνδΑθρ!$C$2:$C$100,$F1842,1)/INDEX(ΣυνδΑθρ!$J$2:$J$96,$F1842,1),IF($D1842&lt;&gt;"",$G1842*INDEX(Υλικά!$H$3:$H$200,$F1842,1)/INDEX(Υλικά!$E$3:$E$200,$F1842,1),0))</f>
        <v>9.6999999999999993</v>
      </c>
      <c r="J1842" s="18">
        <f>IF($C1842&lt;&gt;"",$G1842*INDEX(ΣυνδΑθρ!$D$2:$D$96,$F1842,1)/INDEX(ΣυνδΑθρ!$J$2:$J$96,$F1842,1),IF($D1842&lt;&gt;"",$G1842*INDEX(Υλικά!$I$3:$I$200,$F1842,1)/INDEX(Υλικά!$E$3:$E$200,$F1842,1),0))</f>
        <v>0.2</v>
      </c>
      <c r="K1842" s="16">
        <f>$H1842*Ref!$B$2</f>
        <v>4.4000000000000004</v>
      </c>
      <c r="L1842" s="17">
        <f>$I1842*Ref!$B$3</f>
        <v>38.799999999999997</v>
      </c>
      <c r="M1842" s="18">
        <f>$J1842*Ref!$B$4</f>
        <v>1.8</v>
      </c>
      <c r="N1842" s="18">
        <f>IF($C1842&lt;&gt;"",0,IF($D1842&lt;&gt;"",$G1842*INDEX(Υλικά!$J$3:$J$200,$F1842,1)/INDEX(Υλικά!$E$3:$E$200,$F1842,1),0))</f>
        <v>0</v>
      </c>
      <c r="O1842" s="19">
        <f t="shared" si="34"/>
        <v>44.999999999999993</v>
      </c>
      <c r="P1842" s="3"/>
    </row>
    <row r="1843" spans="1:16" x14ac:dyDescent="0.35">
      <c r="A1843" s="15">
        <v>45015</v>
      </c>
      <c r="B1843" s="7">
        <v>0.83333333333333337</v>
      </c>
      <c r="C1843" s="3"/>
      <c r="D1843" s="3" t="s">
        <v>117</v>
      </c>
      <c r="E1843" s="3" t="str">
        <f>IF(C1843&lt;&gt;"",INDEX(ΣυνδΑθρ!$I$2:$I$96,MATCH(C1843,ΣυνδΑθρ!$A$2:$A$100,0),1),IF(D1843&lt;&gt;"",INDEX(Υλικά!$D$3:$D$200,MATCH(D1843,Υλικά!$B$3:$B$200,0),1),""))</f>
        <v>gr</v>
      </c>
      <c r="F1843" s="10">
        <f>IF(C1843&lt;&gt;"",MATCH($C1843,ΣυνδΑθρ!$A$2:$A$100,0),IF(D1843&lt;&gt;"",MATCH($D1843,Υλικά!$B$3:$B$200,0),0))</f>
        <v>39</v>
      </c>
      <c r="G1843" s="3">
        <v>18</v>
      </c>
      <c r="H1843" s="16">
        <f>IF($C1843&lt;&gt;"",$G1843*INDEX(ΣυνδΑθρ!$B$2:$B$96,$F1843,1)/INDEX(ΣυνδΑθρ!$J$2:$J$96,$F1843,1),IF($D1843&lt;&gt;"",$G1843*INDEX(Υλικά!$G$3:$G$200,$F1843,1)/INDEX(Υλικά!$E$3:$E$200,$F1843,1),0))</f>
        <v>0</v>
      </c>
      <c r="I1843" s="17">
        <f>IF($C1843&lt;&gt;"",$G1843*INDEX(ΣυνδΑθρ!$C$2:$C$100,$F1843,1)/INDEX(ΣυνδΑθρ!$J$2:$J$96,$F1843,1),IF($D1843&lt;&gt;"",$G1843*INDEX(Υλικά!$H$3:$H$200,$F1843,1)/INDEX(Υλικά!$E$3:$E$200,$F1843,1),0))</f>
        <v>0</v>
      </c>
      <c r="J1843" s="18">
        <f>IF($C1843&lt;&gt;"",$G1843*INDEX(ΣυνδΑθρ!$D$2:$D$96,$F1843,1)/INDEX(ΣυνδΑθρ!$J$2:$J$96,$F1843,1),IF($D1843&lt;&gt;"",$G1843*INDEX(Υλικά!$I$3:$I$200,$F1843,1)/INDEX(Υλικά!$E$3:$E$200,$F1843,1),0))</f>
        <v>0</v>
      </c>
      <c r="K1843" s="16">
        <f>$H1843*Ref!$B$2</f>
        <v>0</v>
      </c>
      <c r="L1843" s="17">
        <f>$I1843*Ref!$B$3</f>
        <v>0</v>
      </c>
      <c r="M1843" s="18">
        <f>$J1843*Ref!$B$4</f>
        <v>0</v>
      </c>
      <c r="N1843" s="18">
        <f>IF($C1843&lt;&gt;"",0,IF($D1843&lt;&gt;"",$G1843*INDEX(Υλικά!$J$3:$J$200,$F1843,1)/INDEX(Υλικά!$E$3:$E$200,$F1843,1),0))</f>
        <v>50.4</v>
      </c>
      <c r="O1843" s="19">
        <f t="shared" si="34"/>
        <v>50.4</v>
      </c>
      <c r="P1843" s="3"/>
    </row>
    <row r="1844" spans="1:16" x14ac:dyDescent="0.35">
      <c r="A1844" s="15">
        <v>45016</v>
      </c>
      <c r="B1844" s="7">
        <v>0.35416666666666669</v>
      </c>
      <c r="C1844" s="3"/>
      <c r="D1844" s="3" t="s">
        <v>289</v>
      </c>
      <c r="E1844" s="3" t="str">
        <f>IF(C1844&lt;&gt;"",INDEX(ΣυνδΑθρ!$I$2:$I$96,MATCH(C1844,ΣυνδΑθρ!$A$2:$A$100,0),1),IF(D1844&lt;&gt;"",INDEX(Υλικά!$D$3:$D$200,MATCH(D1844,Υλικά!$B$3:$B$200,0),1),""))</f>
        <v>gr</v>
      </c>
      <c r="F1844" s="10">
        <f>IF(C1844&lt;&gt;"",MATCH($C1844,ΣυνδΑθρ!$A$2:$A$100,0),IF(D1844&lt;&gt;"",MATCH($D1844,Υλικά!$B$3:$B$200,0),0))</f>
        <v>134</v>
      </c>
      <c r="G1844" s="3">
        <v>75</v>
      </c>
      <c r="H1844" s="16">
        <f>IF($C1844&lt;&gt;"",$G1844*INDEX(ΣυνδΑθρ!$B$2:$B$96,$F1844,1)/INDEX(ΣυνδΑθρ!$J$2:$J$96,$F1844,1),IF($D1844&lt;&gt;"",$G1844*INDEX(Υλικά!$G$3:$G$200,$F1844,1)/INDEX(Υλικά!$E$3:$E$200,$F1844,1),0))</f>
        <v>5.4749999999999996</v>
      </c>
      <c r="I1844" s="17">
        <f>IF($C1844&lt;&gt;"",$G1844*INDEX(ΣυνδΑθρ!$C$2:$C$100,$F1844,1)/INDEX(ΣυνδΑθρ!$J$2:$J$96,$F1844,1),IF($D1844&lt;&gt;"",$G1844*INDEX(Υλικά!$H$3:$H$200,$F1844,1)/INDEX(Υλικά!$E$3:$E$200,$F1844,1),0))</f>
        <v>34.875</v>
      </c>
      <c r="J1844" s="18">
        <f>IF($C1844&lt;&gt;"",$G1844*INDEX(ΣυνδΑθρ!$D$2:$D$96,$F1844,1)/INDEX(ΣυνδΑθρ!$J$2:$J$96,$F1844,1),IF($D1844&lt;&gt;"",$G1844*INDEX(Υλικά!$I$3:$I$200,$F1844,1)/INDEX(Υλικά!$E$3:$E$200,$F1844,1),0))</f>
        <v>0.67500000000000004</v>
      </c>
      <c r="K1844" s="16">
        <f>$H1844*Ref!$B$2</f>
        <v>21.9</v>
      </c>
      <c r="L1844" s="17">
        <f>$I1844*Ref!$B$3</f>
        <v>139.5</v>
      </c>
      <c r="M1844" s="18">
        <f>$J1844*Ref!$B$4</f>
        <v>6.0750000000000002</v>
      </c>
      <c r="N1844" s="18">
        <f>IF($C1844&lt;&gt;"",0,IF($D1844&lt;&gt;"",$G1844*INDEX(Υλικά!$J$3:$J$200,$F1844,1)/INDEX(Υλικά!$E$3:$E$200,$F1844,1),0))</f>
        <v>0</v>
      </c>
      <c r="O1844" s="19">
        <f t="shared" si="34"/>
        <v>167.47499999999999</v>
      </c>
      <c r="P1844" s="3"/>
    </row>
    <row r="1845" spans="1:16" x14ac:dyDescent="0.35">
      <c r="A1845" s="15">
        <v>45016</v>
      </c>
      <c r="B1845" s="7">
        <v>0.35416666666666669</v>
      </c>
      <c r="C1845" s="3"/>
      <c r="D1845" s="3" t="s">
        <v>46</v>
      </c>
      <c r="E1845" s="3" t="str">
        <f>IF(C1845&lt;&gt;"",INDEX(ΣυνδΑθρ!$I$2:$I$96,MATCH(C1845,ΣυνδΑθρ!$A$2:$A$100,0),1),IF(D1845&lt;&gt;"",INDEX(Υλικά!$D$3:$D$200,MATCH(D1845,Υλικά!$B$3:$B$200,0),1),""))</f>
        <v>gr</v>
      </c>
      <c r="F1845" s="10">
        <f>IF(C1845&lt;&gt;"",MATCH($C1845,ΣυνδΑθρ!$A$2:$A$100,0),IF(D1845&lt;&gt;"",MATCH($D1845,Υλικά!$B$3:$B$200,0),0))</f>
        <v>19</v>
      </c>
      <c r="G1845" s="3">
        <v>65</v>
      </c>
      <c r="H1845" s="16">
        <f>IF($C1845&lt;&gt;"",$G1845*INDEX(ΣυνδΑθρ!$B$2:$B$96,$F1845,1)/INDEX(ΣυνδΑθρ!$J$2:$J$96,$F1845,1),IF($D1845&lt;&gt;"",$G1845*INDEX(Υλικά!$G$3:$G$200,$F1845,1)/INDEX(Υλικά!$E$3:$E$200,$F1845,1),0))</f>
        <v>9.23</v>
      </c>
      <c r="I1845" s="17">
        <f>IF($C1845&lt;&gt;"",$G1845*INDEX(ΣυνδΑθρ!$C$2:$C$100,$F1845,1)/INDEX(ΣυνδΑθρ!$J$2:$J$96,$F1845,1),IF($D1845&lt;&gt;"",$G1845*INDEX(Υλικά!$H$3:$H$200,$F1845,1)/INDEX(Υλικά!$E$3:$E$200,$F1845,1),0))</f>
        <v>2.665</v>
      </c>
      <c r="J1845" s="18">
        <f>IF($C1845&lt;&gt;"",$G1845*INDEX(ΣυνδΑθρ!$D$2:$D$96,$F1845,1)/INDEX(ΣυνδΑθρ!$J$2:$J$96,$F1845,1),IF($D1845&lt;&gt;"",$G1845*INDEX(Υλικά!$I$3:$I$200,$F1845,1)/INDEX(Υλικά!$E$3:$E$200,$F1845,1),0))</f>
        <v>13.845000000000001</v>
      </c>
      <c r="K1845" s="16">
        <f>$H1845*Ref!$B$2</f>
        <v>36.92</v>
      </c>
      <c r="L1845" s="17">
        <f>$I1845*Ref!$B$3</f>
        <v>10.66</v>
      </c>
      <c r="M1845" s="18">
        <f>$J1845*Ref!$B$4</f>
        <v>124.605</v>
      </c>
      <c r="N1845" s="18">
        <f>IF($C1845&lt;&gt;"",0,IF($D1845&lt;&gt;"",$G1845*INDEX(Υλικά!$J$3:$J$200,$F1845,1)/INDEX(Υλικά!$E$3:$E$200,$F1845,1),0))</f>
        <v>0</v>
      </c>
      <c r="O1845" s="19">
        <f t="shared" si="34"/>
        <v>172.185</v>
      </c>
      <c r="P1845" s="3"/>
    </row>
    <row r="1846" spans="1:16" x14ac:dyDescent="0.35">
      <c r="A1846" s="15">
        <v>45016</v>
      </c>
      <c r="B1846" s="7">
        <v>0.35416666666666702</v>
      </c>
      <c r="C1846" s="3"/>
      <c r="D1846" s="3" t="s">
        <v>58</v>
      </c>
      <c r="E1846" s="3" t="str">
        <f>IF(C1846&lt;&gt;"",INDEX(ΣυνδΑθρ!$I$2:$I$96,MATCH(C1846,ΣυνδΑθρ!$A$2:$A$100,0),1),IF(D1846&lt;&gt;"",INDEX(Υλικά!$D$3:$D$200,MATCH(D1846,Υλικά!$B$3:$B$200,0),1),""))</f>
        <v>gr</v>
      </c>
      <c r="F1846" s="10">
        <f>IF(C1846&lt;&gt;"",MATCH($C1846,ΣυνδΑθρ!$A$2:$A$100,0),IF(D1846&lt;&gt;"",MATCH($D1846,Υλικά!$B$3:$B$200,0),0))</f>
        <v>12</v>
      </c>
      <c r="G1846" s="3">
        <v>220</v>
      </c>
      <c r="H1846" s="16">
        <f>IF($C1846&lt;&gt;"",$G1846*INDEX(ΣυνδΑθρ!$B$2:$B$96,$F1846,1)/INDEX(ΣυνδΑθρ!$J$2:$J$96,$F1846,1),IF($D1846&lt;&gt;"",$G1846*INDEX(Υλικά!$G$3:$G$200,$F1846,1)/INDEX(Υλικά!$E$3:$E$200,$F1846,1),0))</f>
        <v>7.26</v>
      </c>
      <c r="I1846" s="17">
        <f>IF($C1846&lt;&gt;"",$G1846*INDEX(ΣυνδΑθρ!$C$2:$C$100,$F1846,1)/INDEX(ΣυνδΑθρ!$J$2:$J$96,$F1846,1),IF($D1846&lt;&gt;"",$G1846*INDEX(Υλικά!$H$3:$H$200,$F1846,1)/INDEX(Υλικά!$E$3:$E$200,$F1846,1),0))</f>
        <v>10.34</v>
      </c>
      <c r="J1846" s="18">
        <f>IF($C1846&lt;&gt;"",$G1846*INDEX(ΣυνδΑθρ!$D$2:$D$96,$F1846,1)/INDEX(ΣυνδΑθρ!$J$2:$J$96,$F1846,1),IF($D1846&lt;&gt;"",$G1846*INDEX(Υλικά!$I$3:$I$200,$F1846,1)/INDEX(Υλικά!$E$3:$E$200,$F1846,1),0))</f>
        <v>3.3</v>
      </c>
      <c r="K1846" s="16">
        <f>$H1846*Ref!$B$2</f>
        <v>29.04</v>
      </c>
      <c r="L1846" s="17">
        <f>$I1846*Ref!$B$3</f>
        <v>41.36</v>
      </c>
      <c r="M1846" s="18">
        <f>$J1846*Ref!$B$4</f>
        <v>29.7</v>
      </c>
      <c r="N1846" s="18">
        <f>IF($C1846&lt;&gt;"",0,IF($D1846&lt;&gt;"",$G1846*INDEX(Υλικά!$J$3:$J$200,$F1846,1)/INDEX(Υλικά!$E$3:$E$200,$F1846,1),0))</f>
        <v>0</v>
      </c>
      <c r="O1846" s="19">
        <f t="shared" si="34"/>
        <v>100.10000000000001</v>
      </c>
      <c r="P1846" s="3"/>
    </row>
    <row r="1847" spans="1:16" x14ac:dyDescent="0.35">
      <c r="A1847" s="15">
        <v>45016</v>
      </c>
      <c r="B1847" s="7">
        <v>0.58333333333333337</v>
      </c>
      <c r="C1847" s="3"/>
      <c r="D1847" s="3" t="s">
        <v>234</v>
      </c>
      <c r="E1847" s="3" t="str">
        <f>IF(C1847&lt;&gt;"",INDEX(ΣυνδΑθρ!$I$2:$I$96,MATCH(C1847,ΣυνδΑθρ!$A$2:$A$100,0),1),IF(D1847&lt;&gt;"",INDEX(Υλικά!$D$3:$D$200,MATCH(D1847,Υλικά!$B$3:$B$200,0),1),""))</f>
        <v>gr</v>
      </c>
      <c r="F1847" s="10">
        <f>IF(C1847&lt;&gt;"",MATCH($C1847,ΣυνδΑθρ!$A$2:$A$100,0),IF(D1847&lt;&gt;"",MATCH($D1847,Υλικά!$B$3:$B$200,0),0))</f>
        <v>108</v>
      </c>
      <c r="G1847" s="3">
        <v>100</v>
      </c>
      <c r="H1847" s="16">
        <f>IF($C1847&lt;&gt;"",$G1847*INDEX(ΣυνδΑθρ!$B$2:$B$96,$F1847,1)/INDEX(ΣυνδΑθρ!$J$2:$J$96,$F1847,1),IF($D1847&lt;&gt;"",$G1847*INDEX(Υλικά!$G$3:$G$200,$F1847,1)/INDEX(Υλικά!$E$3:$E$200,$F1847,1),0))</f>
        <v>19</v>
      </c>
      <c r="I1847" s="17">
        <f>IF($C1847&lt;&gt;"",$G1847*INDEX(ΣυνδΑθρ!$C$2:$C$100,$F1847,1)/INDEX(ΣυνδΑθρ!$J$2:$J$96,$F1847,1),IF($D1847&lt;&gt;"",$G1847*INDEX(Υλικά!$H$3:$H$200,$F1847,1)/INDEX(Υλικά!$E$3:$E$200,$F1847,1),0))</f>
        <v>61</v>
      </c>
      <c r="J1847" s="18">
        <f>IF($C1847&lt;&gt;"",$G1847*INDEX(ΣυνδΑθρ!$D$2:$D$96,$F1847,1)/INDEX(ΣυνδΑθρ!$J$2:$J$96,$F1847,1),IF($D1847&lt;&gt;"",$G1847*INDEX(Υλικά!$I$3:$I$200,$F1847,1)/INDEX(Υλικά!$E$3:$E$200,$F1847,1),0))</f>
        <v>6</v>
      </c>
      <c r="K1847" s="16">
        <f>$H1847*Ref!$B$2</f>
        <v>76</v>
      </c>
      <c r="L1847" s="17">
        <f>$I1847*Ref!$B$3</f>
        <v>244</v>
      </c>
      <c r="M1847" s="18">
        <f>$J1847*Ref!$B$4</f>
        <v>54</v>
      </c>
      <c r="N1847" s="18">
        <f>IF($C1847&lt;&gt;"",0,IF($D1847&lt;&gt;"",$G1847*INDEX(Υλικά!$J$3:$J$200,$F1847,1)/INDEX(Υλικά!$E$3:$E$200,$F1847,1),0))</f>
        <v>0</v>
      </c>
      <c r="O1847" s="19">
        <f t="shared" si="34"/>
        <v>374</v>
      </c>
      <c r="P1847" s="3"/>
    </row>
    <row r="1848" spans="1:16" x14ac:dyDescent="0.35">
      <c r="A1848" s="15">
        <v>45016</v>
      </c>
      <c r="B1848" s="7">
        <v>0.58333333333333337</v>
      </c>
      <c r="C1848" s="3"/>
      <c r="D1848" s="3" t="s">
        <v>148</v>
      </c>
      <c r="E1848" s="3" t="str">
        <f>IF(C1848&lt;&gt;"",INDEX(ΣυνδΑθρ!$I$2:$I$96,MATCH(C1848,ΣυνδΑθρ!$A$2:$A$100,0),1),IF(D1848&lt;&gt;"",INDEX(Υλικά!$D$3:$D$200,MATCH(D1848,Υλικά!$B$3:$B$200,0),1),""))</f>
        <v>gr</v>
      </c>
      <c r="F1848" s="10">
        <f>IF(C1848&lt;&gt;"",MATCH($C1848,ΣυνδΑθρ!$A$2:$A$100,0),IF(D1848&lt;&gt;"",MATCH($D1848,Υλικά!$B$3:$B$200,0),0))</f>
        <v>59</v>
      </c>
      <c r="G1848" s="3">
        <v>100</v>
      </c>
      <c r="H1848" s="16">
        <f>IF($C1848&lt;&gt;"",$G1848*INDEX(ΣυνδΑθρ!$B$2:$B$96,$F1848,1)/INDEX(ΣυνδΑθρ!$J$2:$J$96,$F1848,1),IF($D1848&lt;&gt;"",$G1848*INDEX(Υλικά!$G$3:$G$200,$F1848,1)/INDEX(Υλικά!$E$3:$E$200,$F1848,1),0))</f>
        <v>1.3</v>
      </c>
      <c r="I1848" s="17">
        <f>IF($C1848&lt;&gt;"",$G1848*INDEX(ΣυνδΑθρ!$C$2:$C$100,$F1848,1)/INDEX(ΣυνδΑθρ!$J$2:$J$96,$F1848,1),IF($D1848&lt;&gt;"",$G1848*INDEX(Υλικά!$H$3:$H$200,$F1848,1)/INDEX(Υλικά!$E$3:$E$200,$F1848,1),0))</f>
        <v>6</v>
      </c>
      <c r="J1848" s="18">
        <f>IF($C1848&lt;&gt;"",$G1848*INDEX(ΣυνδΑθρ!$D$2:$D$96,$F1848,1)/INDEX(ΣυνδΑθρ!$J$2:$J$96,$F1848,1),IF($D1848&lt;&gt;"",$G1848*INDEX(Υλικά!$I$3:$I$200,$F1848,1)/INDEX(Υλικά!$E$3:$E$200,$F1848,1),0))</f>
        <v>0</v>
      </c>
      <c r="K1848" s="16">
        <f>$H1848*Ref!$B$2</f>
        <v>5.2</v>
      </c>
      <c r="L1848" s="17">
        <f>$I1848*Ref!$B$3</f>
        <v>24</v>
      </c>
      <c r="M1848" s="18">
        <f>$J1848*Ref!$B$4</f>
        <v>0</v>
      </c>
      <c r="N1848" s="18">
        <f>IF($C1848&lt;&gt;"",0,IF($D1848&lt;&gt;"",$G1848*INDEX(Υλικά!$J$3:$J$200,$F1848,1)/INDEX(Υλικά!$E$3:$E$200,$F1848,1),0))</f>
        <v>0</v>
      </c>
      <c r="O1848" s="19">
        <f t="shared" si="34"/>
        <v>29.2</v>
      </c>
      <c r="P1848" s="3"/>
    </row>
    <row r="1849" spans="1:16" x14ac:dyDescent="0.35">
      <c r="A1849" s="15">
        <v>45016</v>
      </c>
      <c r="B1849" s="7">
        <v>0.58333333333333337</v>
      </c>
      <c r="C1849" s="3"/>
      <c r="D1849" s="3" t="s">
        <v>8</v>
      </c>
      <c r="E1849" s="3" t="str">
        <f>IF(C1849&lt;&gt;"",INDEX(ΣυνδΑθρ!$I$2:$I$96,MATCH(C1849,ΣυνδΑθρ!$A$2:$A$100,0),1),IF(D1849&lt;&gt;"",INDEX(Υλικά!$D$3:$D$200,MATCH(D1849,Υλικά!$B$3:$B$200,0),1),""))</f>
        <v>gr</v>
      </c>
      <c r="F1849" s="10">
        <f>IF(C1849&lt;&gt;"",MATCH($C1849,ΣυνδΑθρ!$A$2:$A$100,0),IF(D1849&lt;&gt;"",MATCH($D1849,Υλικά!$B$3:$B$200,0),0))</f>
        <v>3</v>
      </c>
      <c r="G1849" s="3">
        <v>10</v>
      </c>
      <c r="H1849" s="16">
        <f>IF($C1849&lt;&gt;"",$G1849*INDEX(ΣυνδΑθρ!$B$2:$B$96,$F1849,1)/INDEX(ΣυνδΑθρ!$J$2:$J$96,$F1849,1),IF($D1849&lt;&gt;"",$G1849*INDEX(Υλικά!$G$3:$G$200,$F1849,1)/INDEX(Υλικά!$E$3:$E$200,$F1849,1),0))</f>
        <v>0</v>
      </c>
      <c r="I1849" s="17">
        <f>IF($C1849&lt;&gt;"",$G1849*INDEX(ΣυνδΑθρ!$C$2:$C$100,$F1849,1)/INDEX(ΣυνδΑθρ!$J$2:$J$96,$F1849,1),IF($D1849&lt;&gt;"",$G1849*INDEX(Υλικά!$H$3:$H$200,$F1849,1)/INDEX(Υλικά!$E$3:$E$200,$F1849,1),0))</f>
        <v>0</v>
      </c>
      <c r="J1849" s="18">
        <f>IF($C1849&lt;&gt;"",$G1849*INDEX(ΣυνδΑθρ!$D$2:$D$96,$F1849,1)/INDEX(ΣυνδΑθρ!$J$2:$J$96,$F1849,1),IF($D1849&lt;&gt;"",$G1849*INDEX(Υλικά!$I$3:$I$200,$F1849,1)/INDEX(Υλικά!$E$3:$E$200,$F1849,1),0))</f>
        <v>9.33</v>
      </c>
      <c r="K1849" s="16">
        <f>$H1849*Ref!$B$2</f>
        <v>0</v>
      </c>
      <c r="L1849" s="17">
        <f>$I1849*Ref!$B$3</f>
        <v>0</v>
      </c>
      <c r="M1849" s="18">
        <f>$J1849*Ref!$B$4</f>
        <v>83.97</v>
      </c>
      <c r="N1849" s="18">
        <f>IF($C1849&lt;&gt;"",0,IF($D1849&lt;&gt;"",$G1849*INDEX(Υλικά!$J$3:$J$200,$F1849,1)/INDEX(Υλικά!$E$3:$E$200,$F1849,1),0))</f>
        <v>0</v>
      </c>
      <c r="O1849" s="19">
        <f t="shared" si="34"/>
        <v>83.97</v>
      </c>
      <c r="P1849" s="3"/>
    </row>
    <row r="1850" spans="1:16" x14ac:dyDescent="0.35">
      <c r="A1850" s="15">
        <v>45016</v>
      </c>
      <c r="B1850" s="7">
        <v>0.58333333333333337</v>
      </c>
      <c r="C1850" s="3"/>
      <c r="D1850" s="3" t="s">
        <v>21</v>
      </c>
      <c r="E1850" s="3" t="str">
        <f>IF(C1850&lt;&gt;"",INDEX(ΣυνδΑθρ!$I$2:$I$96,MATCH(C1850,ΣυνδΑθρ!$A$2:$A$100,0),1),IF(D1850&lt;&gt;"",INDEX(Υλικά!$D$3:$D$200,MATCH(D1850,Υλικά!$B$3:$B$200,0),1),""))</f>
        <v>pc</v>
      </c>
      <c r="F1850" s="10">
        <f>IF(C1850&lt;&gt;"",MATCH($C1850,ΣυνδΑθρ!$A$2:$A$100,0),IF(D1850&lt;&gt;"",MATCH($D1850,Υλικά!$B$3:$B$200,0),0))</f>
        <v>11</v>
      </c>
      <c r="G1850" s="3">
        <v>1</v>
      </c>
      <c r="H1850" s="16">
        <f>IF($C1850&lt;&gt;"",$G1850*INDEX(ΣυνδΑθρ!$B$2:$B$96,$F1850,1)/INDEX(ΣυνδΑθρ!$J$2:$J$96,$F1850,1),IF($D1850&lt;&gt;"",$G1850*INDEX(Υλικά!$G$3:$G$200,$F1850,1)/INDEX(Υλικά!$E$3:$E$200,$F1850,1),0))</f>
        <v>7.8</v>
      </c>
      <c r="I1850" s="17">
        <f>IF($C1850&lt;&gt;"",$G1850*INDEX(ΣυνδΑθρ!$C$2:$C$100,$F1850,1)/INDEX(ΣυνδΑθρ!$J$2:$J$96,$F1850,1),IF($D1850&lt;&gt;"",$G1850*INDEX(Υλικά!$H$3:$H$200,$F1850,1)/INDEX(Υλικά!$E$3:$E$200,$F1850,1),0))</f>
        <v>0.66</v>
      </c>
      <c r="J1850" s="18">
        <f>IF($C1850&lt;&gt;"",$G1850*INDEX(ΣυνδΑθρ!$D$2:$D$96,$F1850,1)/INDEX(ΣυνδΑθρ!$J$2:$J$96,$F1850,1),IF($D1850&lt;&gt;"",$G1850*INDEX(Υλικά!$I$3:$I$200,$F1850,1)/INDEX(Υλικά!$E$3:$E$200,$F1850,1),0))</f>
        <v>6.6</v>
      </c>
      <c r="K1850" s="16">
        <f>$H1850*Ref!$B$2</f>
        <v>31.2</v>
      </c>
      <c r="L1850" s="17">
        <f>$I1850*Ref!$B$3</f>
        <v>2.64</v>
      </c>
      <c r="M1850" s="18">
        <f>$J1850*Ref!$B$4</f>
        <v>59.4</v>
      </c>
      <c r="N1850" s="18">
        <f>IF($C1850&lt;&gt;"",0,IF($D1850&lt;&gt;"",$G1850*INDEX(Υλικά!$J$3:$J$200,$F1850,1)/INDEX(Υλικά!$E$3:$E$200,$F1850,1),0))</f>
        <v>0</v>
      </c>
      <c r="O1850" s="19">
        <f t="shared" si="34"/>
        <v>93.24</v>
      </c>
      <c r="P1850" s="3"/>
    </row>
    <row r="1851" spans="1:16" x14ac:dyDescent="0.35">
      <c r="A1851" s="15">
        <v>45016</v>
      </c>
      <c r="B1851" s="7">
        <v>0.70833333333333337</v>
      </c>
      <c r="C1851" s="3"/>
      <c r="D1851" s="3" t="s">
        <v>304</v>
      </c>
      <c r="E1851" s="3" t="str">
        <f>IF(C1851&lt;&gt;"",INDEX(ΣυνδΑθρ!$I$2:$I$96,MATCH(C1851,ΣυνδΑθρ!$A$2:$A$100,0),1),IF(D1851&lt;&gt;"",INDEX(Υλικά!$D$3:$D$200,MATCH(D1851,Υλικά!$B$3:$B$200,0),1),""))</f>
        <v>gr</v>
      </c>
      <c r="F1851" s="10">
        <f>IF(C1851&lt;&gt;"",MATCH($C1851,ΣυνδΑθρ!$A$2:$A$100,0),IF(D1851&lt;&gt;"",MATCH($D1851,Υλικά!$B$3:$B$200,0),0))</f>
        <v>144</v>
      </c>
      <c r="G1851" s="3">
        <v>25</v>
      </c>
      <c r="H1851" s="16">
        <f>IF($C1851&lt;&gt;"",$G1851*INDEX(ΣυνδΑθρ!$B$2:$B$96,$F1851,1)/INDEX(ΣυνδΑθρ!$J$2:$J$96,$F1851,1),IF($D1851&lt;&gt;"",$G1851*INDEX(Υλικά!$G$3:$G$200,$F1851,1)/INDEX(Υλικά!$E$3:$E$200,$F1851,1),0))</f>
        <v>3.375</v>
      </c>
      <c r="I1851" s="17">
        <f>IF($C1851&lt;&gt;"",$G1851*INDEX(ΣυνδΑθρ!$C$2:$C$100,$F1851,1)/INDEX(ΣυνδΑθρ!$J$2:$J$96,$F1851,1),IF($D1851&lt;&gt;"",$G1851*INDEX(Υλικά!$H$3:$H$200,$F1851,1)/INDEX(Υλικά!$E$3:$E$200,$F1851,1),0))</f>
        <v>12.025</v>
      </c>
      <c r="J1851" s="18">
        <f>IF($C1851&lt;&gt;"",$G1851*INDEX(ΣυνδΑθρ!$D$2:$D$96,$F1851,1)/INDEX(ΣυνδΑθρ!$J$2:$J$96,$F1851,1),IF($D1851&lt;&gt;"",$G1851*INDEX(Υλικά!$I$3:$I$200,$F1851,1)/INDEX(Υλικά!$E$3:$E$200,$F1851,1),0))</f>
        <v>7.6</v>
      </c>
      <c r="K1851" s="16">
        <f>$H1851*Ref!$B$2</f>
        <v>13.5</v>
      </c>
      <c r="L1851" s="17">
        <f>$I1851*Ref!$B$3</f>
        <v>48.1</v>
      </c>
      <c r="M1851" s="18">
        <f>$J1851*Ref!$B$4</f>
        <v>68.399999999999991</v>
      </c>
      <c r="N1851" s="18">
        <f>IF($C1851&lt;&gt;"",0,IF($D1851&lt;&gt;"",$G1851*INDEX(Υλικά!$J$3:$J$200,$F1851,1)/INDEX(Υλικά!$E$3:$E$200,$F1851,1),0))</f>
        <v>0</v>
      </c>
      <c r="O1851" s="19">
        <f t="shared" si="34"/>
        <v>130</v>
      </c>
      <c r="P1851" s="3"/>
    </row>
    <row r="1852" spans="1:16" x14ac:dyDescent="0.35">
      <c r="A1852" s="15">
        <v>45016</v>
      </c>
      <c r="B1852" s="7">
        <v>0.875</v>
      </c>
      <c r="C1852" s="3"/>
      <c r="D1852" s="3" t="s">
        <v>80</v>
      </c>
      <c r="E1852" s="3" t="str">
        <f>IF(C1852&lt;&gt;"",INDEX(ΣυνδΑθρ!$I$2:$I$96,MATCH(C1852,ΣυνδΑθρ!$A$2:$A$100,0),1),IF(D1852&lt;&gt;"",INDEX(Υλικά!$D$3:$D$200,MATCH(D1852,Υλικά!$B$3:$B$200,0),1),""))</f>
        <v>gr</v>
      </c>
      <c r="F1852" s="10">
        <f>IF(C1852&lt;&gt;"",MATCH($C1852,ΣυνδΑθρ!$A$2:$A$100,0),IF(D1852&lt;&gt;"",MATCH($D1852,Υλικά!$B$3:$B$200,0),0))</f>
        <v>32</v>
      </c>
      <c r="G1852" s="3">
        <v>200</v>
      </c>
      <c r="H1852" s="16">
        <f>IF($C1852&lt;&gt;"",$G1852*INDEX(ΣυνδΑθρ!$B$2:$B$96,$F1852,1)/INDEX(ΣυνδΑθρ!$J$2:$J$96,$F1852,1),IF($D1852&lt;&gt;"",$G1852*INDEX(Υλικά!$G$3:$G$200,$F1852,1)/INDEX(Υλικά!$E$3:$E$200,$F1852,1),0))</f>
        <v>62</v>
      </c>
      <c r="I1852" s="17">
        <f>IF($C1852&lt;&gt;"",$G1852*INDEX(ΣυνδΑθρ!$C$2:$C$100,$F1852,1)/INDEX(ΣυνδΑθρ!$J$2:$J$96,$F1852,1),IF($D1852&lt;&gt;"",$G1852*INDEX(Υλικά!$H$3:$H$200,$F1852,1)/INDEX(Υλικά!$E$3:$E$200,$F1852,1),0))</f>
        <v>0</v>
      </c>
      <c r="J1852" s="18">
        <f>IF($C1852&lt;&gt;"",$G1852*INDEX(ΣυνδΑθρ!$D$2:$D$96,$F1852,1)/INDEX(ΣυνδΑθρ!$J$2:$J$96,$F1852,1),IF($D1852&lt;&gt;"",$G1852*INDEX(Υλικά!$I$3:$I$200,$F1852,1)/INDEX(Υλικά!$E$3:$E$200,$F1852,1),0))</f>
        <v>7.2</v>
      </c>
      <c r="K1852" s="16">
        <f>$H1852*Ref!$B$2</f>
        <v>248</v>
      </c>
      <c r="L1852" s="17">
        <f>$I1852*Ref!$B$3</f>
        <v>0</v>
      </c>
      <c r="M1852" s="18">
        <f>$J1852*Ref!$B$4</f>
        <v>64.8</v>
      </c>
      <c r="N1852" s="18">
        <f>IF($C1852&lt;&gt;"",0,IF($D1852&lt;&gt;"",$G1852*INDEX(Υλικά!$J$3:$J$200,$F1852,1)/INDEX(Υλικά!$E$3:$E$200,$F1852,1),0))</f>
        <v>0</v>
      </c>
      <c r="O1852" s="19">
        <f t="shared" si="34"/>
        <v>312.8</v>
      </c>
      <c r="P1852" s="3" t="s">
        <v>311</v>
      </c>
    </row>
    <row r="1853" spans="1:16" x14ac:dyDescent="0.35">
      <c r="A1853" s="15">
        <v>45016</v>
      </c>
      <c r="B1853" s="7">
        <v>0.875</v>
      </c>
      <c r="C1853" s="3"/>
      <c r="D1853" s="3" t="s">
        <v>9</v>
      </c>
      <c r="E1853" s="3" t="str">
        <f>IF(C1853&lt;&gt;"",INDEX(ΣυνδΑθρ!$I$2:$I$96,MATCH(C1853,ΣυνδΑθρ!$A$2:$A$100,0),1),IF(D1853&lt;&gt;"",INDEX(Υλικά!$D$3:$D$200,MATCH(D1853,Υλικά!$B$3:$B$200,0),1),""))</f>
        <v>gr</v>
      </c>
      <c r="F1853" s="10">
        <f>IF(C1853&lt;&gt;"",MATCH($C1853,ΣυνδΑθρ!$A$2:$A$100,0),IF(D1853&lt;&gt;"",MATCH($D1853,Υλικά!$B$3:$B$200,0),0))</f>
        <v>4</v>
      </c>
      <c r="G1853" s="3">
        <v>100</v>
      </c>
      <c r="H1853" s="16">
        <f>IF($C1853&lt;&gt;"",$G1853*INDEX(ΣυνδΑθρ!$B$2:$B$96,$F1853,1)/INDEX(ΣυνδΑθρ!$J$2:$J$96,$F1853,1),IF($D1853&lt;&gt;"",$G1853*INDEX(Υλικά!$G$3:$G$200,$F1853,1)/INDEX(Υλικά!$E$3:$E$200,$F1853,1),0))</f>
        <v>7.1</v>
      </c>
      <c r="I1853" s="17">
        <f>IF($C1853&lt;&gt;"",$G1853*INDEX(ΣυνδΑθρ!$C$2:$C$100,$F1853,1)/INDEX(ΣυνδΑθρ!$J$2:$J$96,$F1853,1),IF($D1853&lt;&gt;"",$G1853*INDEX(Υλικά!$H$3:$H$200,$F1853,1)/INDEX(Υλικά!$E$3:$E$200,$F1853,1),0))</f>
        <v>80</v>
      </c>
      <c r="J1853" s="18">
        <f>IF($C1853&lt;&gt;"",$G1853*INDEX(ΣυνδΑθρ!$D$2:$D$96,$F1853,1)/INDEX(ΣυνδΑθρ!$J$2:$J$96,$F1853,1),IF($D1853&lt;&gt;"",$G1853*INDEX(Υλικά!$I$3:$I$200,$F1853,1)/INDEX(Υλικά!$E$3:$E$200,$F1853,1),0))</f>
        <v>0.7</v>
      </c>
      <c r="K1853" s="16">
        <f>$H1853*Ref!$B$2</f>
        <v>28.4</v>
      </c>
      <c r="L1853" s="17">
        <f>$I1853*Ref!$B$3</f>
        <v>320</v>
      </c>
      <c r="M1853" s="18">
        <f>$J1853*Ref!$B$4</f>
        <v>6.3</v>
      </c>
      <c r="N1853" s="18">
        <f>IF($C1853&lt;&gt;"",0,IF($D1853&lt;&gt;"",$G1853*INDEX(Υλικά!$J$3:$J$200,$F1853,1)/INDEX(Υλικά!$E$3:$E$200,$F1853,1),0))</f>
        <v>0</v>
      </c>
      <c r="O1853" s="19">
        <f t="shared" si="34"/>
        <v>354.7</v>
      </c>
      <c r="P1853" s="3" t="s">
        <v>311</v>
      </c>
    </row>
    <row r="1854" spans="1:16" x14ac:dyDescent="0.35">
      <c r="A1854" s="15">
        <v>45016</v>
      </c>
      <c r="B1854" s="7">
        <v>0.875</v>
      </c>
      <c r="C1854" s="3"/>
      <c r="D1854" s="3" t="s">
        <v>18</v>
      </c>
      <c r="E1854" s="3" t="str">
        <f>IF(C1854&lt;&gt;"",INDEX(ΣυνδΑθρ!$I$2:$I$96,MATCH(C1854,ΣυνδΑθρ!$A$2:$A$100,0),1),IF(D1854&lt;&gt;"",INDEX(Υλικά!$D$3:$D$200,MATCH(D1854,Υλικά!$B$3:$B$200,0),1),""))</f>
        <v>slc</v>
      </c>
      <c r="F1854" s="10">
        <f>IF(C1854&lt;&gt;"",MATCH($C1854,ΣυνδΑθρ!$A$2:$A$100,0),IF(D1854&lt;&gt;"",MATCH($D1854,Υλικά!$B$3:$B$200,0),0))</f>
        <v>9</v>
      </c>
      <c r="G1854" s="3">
        <v>3</v>
      </c>
      <c r="H1854" s="16">
        <f>IF($C1854&lt;&gt;"",$G1854*INDEX(ΣυνδΑθρ!$B$2:$B$96,$F1854,1)/INDEX(ΣυνδΑθρ!$J$2:$J$96,$F1854,1),IF($D1854&lt;&gt;"",$G1854*INDEX(Υλικά!$G$3:$G$200,$F1854,1)/INDEX(Υλικά!$E$3:$E$200,$F1854,1),0))</f>
        <v>9</v>
      </c>
      <c r="I1854" s="17">
        <f>IF($C1854&lt;&gt;"",$G1854*INDEX(ΣυνδΑθρ!$C$2:$C$100,$F1854,1)/INDEX(ΣυνδΑθρ!$J$2:$J$96,$F1854,1),IF($D1854&lt;&gt;"",$G1854*INDEX(Υλικά!$H$3:$H$200,$F1854,1)/INDEX(Υλικά!$E$3:$E$200,$F1854,1),0))</f>
        <v>35.099999999999994</v>
      </c>
      <c r="J1854" s="18">
        <f>IF($C1854&lt;&gt;"",$G1854*INDEX(ΣυνδΑθρ!$D$2:$D$96,$F1854,1)/INDEX(ΣυνδΑθρ!$J$2:$J$96,$F1854,1),IF($D1854&lt;&gt;"",$G1854*INDEX(Υλικά!$I$3:$I$200,$F1854,1)/INDEX(Υλικά!$E$3:$E$200,$F1854,1),0))</f>
        <v>3.3000000000000003</v>
      </c>
      <c r="K1854" s="16">
        <f>$H1854*Ref!$B$2</f>
        <v>36</v>
      </c>
      <c r="L1854" s="17">
        <f>$I1854*Ref!$B$3</f>
        <v>140.39999999999998</v>
      </c>
      <c r="M1854" s="18">
        <f>$J1854*Ref!$B$4</f>
        <v>29.700000000000003</v>
      </c>
      <c r="N1854" s="18">
        <f>IF($C1854&lt;&gt;"",0,IF($D1854&lt;&gt;"",$G1854*INDEX(Υλικά!$J$3:$J$200,$F1854,1)/INDEX(Υλικά!$E$3:$E$200,$F1854,1),0))</f>
        <v>0</v>
      </c>
      <c r="O1854" s="19">
        <f t="shared" si="34"/>
        <v>206.09999999999997</v>
      </c>
      <c r="P1854" s="3" t="s">
        <v>311</v>
      </c>
    </row>
    <row r="1855" spans="1:16" x14ac:dyDescent="0.35">
      <c r="A1855" s="15">
        <v>45016</v>
      </c>
      <c r="B1855" s="7">
        <v>0.875</v>
      </c>
      <c r="C1855" s="3"/>
      <c r="D1855" s="3" t="s">
        <v>32</v>
      </c>
      <c r="E1855" s="3" t="str">
        <f>IF(C1855&lt;&gt;"",INDEX(ΣυνδΑθρ!$I$2:$I$96,MATCH(C1855,ΣυνδΑθρ!$A$2:$A$100,0),1),IF(D1855&lt;&gt;"",INDEX(Υλικά!$D$3:$D$200,MATCH(D1855,Υλικά!$B$3:$B$200,0),1),""))</f>
        <v>gr</v>
      </c>
      <c r="F1855" s="10">
        <f>IF(C1855&lt;&gt;"",MATCH($C1855,ΣυνδΑθρ!$A$2:$A$100,0),IF(D1855&lt;&gt;"",MATCH($D1855,Υλικά!$B$3:$B$200,0),0))</f>
        <v>14</v>
      </c>
      <c r="G1855" s="3">
        <v>100</v>
      </c>
      <c r="H1855" s="16">
        <f>IF($C1855&lt;&gt;"",$G1855*INDEX(ΣυνδΑθρ!$B$2:$B$96,$F1855,1)/INDEX(ΣυνδΑθρ!$J$2:$J$96,$F1855,1),IF($D1855&lt;&gt;"",$G1855*INDEX(Υλικά!$G$3:$G$200,$F1855,1)/INDEX(Υλικά!$E$3:$E$200,$F1855,1),0))</f>
        <v>8</v>
      </c>
      <c r="I1855" s="17">
        <f>IF($C1855&lt;&gt;"",$G1855*INDEX(ΣυνδΑθρ!$C$2:$C$100,$F1855,1)/INDEX(ΣυνδΑθρ!$J$2:$J$96,$F1855,1),IF($D1855&lt;&gt;"",$G1855*INDEX(Υλικά!$H$3:$H$200,$F1855,1)/INDEX(Υλικά!$E$3:$E$200,$F1855,1),0))</f>
        <v>4</v>
      </c>
      <c r="J1855" s="18">
        <f>IF($C1855&lt;&gt;"",$G1855*INDEX(ΣυνδΑθρ!$D$2:$D$96,$F1855,1)/INDEX(ΣυνδΑθρ!$J$2:$J$96,$F1855,1),IF($D1855&lt;&gt;"",$G1855*INDEX(Υλικά!$I$3:$I$200,$F1855,1)/INDEX(Υλικά!$E$3:$E$200,$F1855,1),0))</f>
        <v>2</v>
      </c>
      <c r="K1855" s="16">
        <f>$H1855*Ref!$B$2</f>
        <v>32</v>
      </c>
      <c r="L1855" s="17">
        <f>$I1855*Ref!$B$3</f>
        <v>16</v>
      </c>
      <c r="M1855" s="18">
        <f>$J1855*Ref!$B$4</f>
        <v>18</v>
      </c>
      <c r="N1855" s="18">
        <f>IF($C1855&lt;&gt;"",0,IF($D1855&lt;&gt;"",$G1855*INDEX(Υλικά!$J$3:$J$200,$F1855,1)/INDEX(Υλικά!$E$3:$E$200,$F1855,1),0))</f>
        <v>0</v>
      </c>
      <c r="O1855" s="19">
        <f t="shared" si="34"/>
        <v>66</v>
      </c>
      <c r="P1855" s="3" t="s">
        <v>311</v>
      </c>
    </row>
    <row r="1856" spans="1:16" x14ac:dyDescent="0.35">
      <c r="A1856" s="15">
        <v>45016</v>
      </c>
      <c r="B1856" s="7">
        <v>0.875</v>
      </c>
      <c r="C1856" s="3"/>
      <c r="D1856" s="3" t="s">
        <v>147</v>
      </c>
      <c r="E1856" s="3" t="str">
        <f>IF(C1856&lt;&gt;"",INDEX(ΣυνδΑθρ!$I$2:$I$96,MATCH(C1856,ΣυνδΑθρ!$A$2:$A$100,0),1),IF(D1856&lt;&gt;"",INDEX(Υλικά!$D$3:$D$200,MATCH(D1856,Υλικά!$B$3:$B$200,0),1),""))</f>
        <v>gr</v>
      </c>
      <c r="F1856" s="10">
        <f>IF(C1856&lt;&gt;"",MATCH($C1856,ΣυνδΑθρ!$A$2:$A$100,0),IF(D1856&lt;&gt;"",MATCH($D1856,Υλικά!$B$3:$B$200,0),0))</f>
        <v>58</v>
      </c>
      <c r="G1856" s="3">
        <v>20</v>
      </c>
      <c r="H1856" s="16">
        <f>IF($C1856&lt;&gt;"",$G1856*INDEX(ΣυνδΑθρ!$B$2:$B$96,$F1856,1)/INDEX(ΣυνδΑθρ!$J$2:$J$96,$F1856,1),IF($D1856&lt;&gt;"",$G1856*INDEX(Υλικά!$G$3:$G$200,$F1856,1)/INDEX(Υλικά!$E$3:$E$200,$F1856,1),0))</f>
        <v>0.12</v>
      </c>
      <c r="I1856" s="17">
        <f>IF($C1856&lt;&gt;"",$G1856*INDEX(ΣυνδΑθρ!$C$2:$C$100,$F1856,1)/INDEX(ΣυνδΑθρ!$J$2:$J$96,$F1856,1),IF($D1856&lt;&gt;"",$G1856*INDEX(Υλικά!$H$3:$H$200,$F1856,1)/INDEX(Υλικά!$E$3:$E$200,$F1856,1),0))</f>
        <v>0.14000000000000001</v>
      </c>
      <c r="J1856" s="18">
        <f>IF($C1856&lt;&gt;"",$G1856*INDEX(ΣυνδΑθρ!$D$2:$D$96,$F1856,1)/INDEX(ΣυνδΑθρ!$J$2:$J$96,$F1856,1),IF($D1856&lt;&gt;"",$G1856*INDEX(Υλικά!$I$3:$I$200,$F1856,1)/INDEX(Υλικά!$E$3:$E$200,$F1856,1),0))</f>
        <v>16.399999999999999</v>
      </c>
      <c r="K1856" s="16">
        <f>$H1856*Ref!$B$2</f>
        <v>0.48</v>
      </c>
      <c r="L1856" s="17">
        <f>$I1856*Ref!$B$3</f>
        <v>0.56000000000000005</v>
      </c>
      <c r="M1856" s="18">
        <f>$J1856*Ref!$B$4</f>
        <v>147.6</v>
      </c>
      <c r="N1856" s="18">
        <f>IF($C1856&lt;&gt;"",0,IF($D1856&lt;&gt;"",$G1856*INDEX(Υλικά!$J$3:$J$200,$F1856,1)/INDEX(Υλικά!$E$3:$E$200,$F1856,1),0))</f>
        <v>0</v>
      </c>
      <c r="O1856" s="19">
        <f t="shared" si="34"/>
        <v>148.63999999999999</v>
      </c>
      <c r="P1856" s="3" t="s">
        <v>311</v>
      </c>
    </row>
    <row r="1857" spans="1:16" x14ac:dyDescent="0.35">
      <c r="A1857" s="15">
        <v>45017</v>
      </c>
      <c r="B1857" s="7">
        <v>0.375</v>
      </c>
      <c r="C1857" s="3"/>
      <c r="D1857" s="3" t="s">
        <v>18</v>
      </c>
      <c r="E1857" s="3" t="str">
        <f>IF(C1857&lt;&gt;"",INDEX(ΣυνδΑθρ!$I$2:$I$96,MATCH(C1857,ΣυνδΑθρ!$A$2:$A$100,0),1),IF(D1857&lt;&gt;"",INDEX(Υλικά!$D$3:$D$200,MATCH(D1857,Υλικά!$B$3:$B$200,0),1),""))</f>
        <v>slc</v>
      </c>
      <c r="F1857" s="10">
        <f>IF(C1857&lt;&gt;"",MATCH($C1857,ΣυνδΑθρ!$A$2:$A$100,0),IF(D1857&lt;&gt;"",MATCH($D1857,Υλικά!$B$3:$B$200,0),0))</f>
        <v>9</v>
      </c>
      <c r="G1857" s="3">
        <v>4</v>
      </c>
      <c r="H1857" s="16">
        <f>IF($C1857&lt;&gt;"",$G1857*INDEX(ΣυνδΑθρ!$B$2:$B$96,$F1857,1)/INDEX(ΣυνδΑθρ!$J$2:$J$96,$F1857,1),IF($D1857&lt;&gt;"",$G1857*INDEX(Υλικά!$G$3:$G$200,$F1857,1)/INDEX(Υλικά!$E$3:$E$200,$F1857,1),0))</f>
        <v>12</v>
      </c>
      <c r="I1857" s="17">
        <f>IF($C1857&lt;&gt;"",$G1857*INDEX(ΣυνδΑθρ!$C$2:$C$100,$F1857,1)/INDEX(ΣυνδΑθρ!$J$2:$J$96,$F1857,1),IF($D1857&lt;&gt;"",$G1857*INDEX(Υλικά!$H$3:$H$200,$F1857,1)/INDEX(Υλικά!$E$3:$E$200,$F1857,1),0))</f>
        <v>46.8</v>
      </c>
      <c r="J1857" s="18">
        <f>IF($C1857&lt;&gt;"",$G1857*INDEX(ΣυνδΑθρ!$D$2:$D$96,$F1857,1)/INDEX(ΣυνδΑθρ!$J$2:$J$96,$F1857,1),IF($D1857&lt;&gt;"",$G1857*INDEX(Υλικά!$I$3:$I$200,$F1857,1)/INDEX(Υλικά!$E$3:$E$200,$F1857,1),0))</f>
        <v>4.4000000000000004</v>
      </c>
      <c r="K1857" s="16">
        <f>$H1857*Ref!$B$2</f>
        <v>48</v>
      </c>
      <c r="L1857" s="17">
        <f>$I1857*Ref!$B$3</f>
        <v>187.2</v>
      </c>
      <c r="M1857" s="18">
        <f>$J1857*Ref!$B$4</f>
        <v>39.6</v>
      </c>
      <c r="N1857" s="18">
        <f>IF($C1857&lt;&gt;"",0,IF($D1857&lt;&gt;"",$G1857*INDEX(Υλικά!$J$3:$J$200,$F1857,1)/INDEX(Υλικά!$E$3:$E$200,$F1857,1),0))</f>
        <v>0</v>
      </c>
      <c r="O1857" s="19">
        <f t="shared" si="34"/>
        <v>274.8</v>
      </c>
      <c r="P1857" s="3"/>
    </row>
    <row r="1858" spans="1:16" x14ac:dyDescent="0.35">
      <c r="A1858" s="15">
        <v>45017</v>
      </c>
      <c r="B1858" s="7">
        <v>0.375</v>
      </c>
      <c r="C1858" s="3"/>
      <c r="D1858" s="3" t="s">
        <v>297</v>
      </c>
      <c r="E1858" s="3" t="str">
        <f>IF(C1858&lt;&gt;"",INDEX(ΣυνδΑθρ!$I$2:$I$96,MATCH(C1858,ΣυνδΑθρ!$A$2:$A$100,0),1),IF(D1858&lt;&gt;"",INDEX(Υλικά!$D$3:$D$200,MATCH(D1858,Υλικά!$B$3:$B$200,0),1),""))</f>
        <v>gr</v>
      </c>
      <c r="F1858" s="10">
        <f>IF(C1858&lt;&gt;"",MATCH($C1858,ΣυνδΑθρ!$A$2:$A$100,0),IF(D1858&lt;&gt;"",MATCH($D1858,Υλικά!$B$3:$B$200,0),0))</f>
        <v>140</v>
      </c>
      <c r="G1858" s="3">
        <v>50</v>
      </c>
      <c r="H1858" s="16">
        <f>IF($C1858&lt;&gt;"",$G1858*INDEX(ΣυνδΑθρ!$B$2:$B$96,$F1858,1)/INDEX(ΣυνδΑθρ!$J$2:$J$96,$F1858,1),IF($D1858&lt;&gt;"",$G1858*INDEX(Υλικά!$G$3:$G$200,$F1858,1)/INDEX(Υλικά!$E$3:$E$200,$F1858,1),0))</f>
        <v>11.5</v>
      </c>
      <c r="I1858" s="17">
        <f>IF($C1858&lt;&gt;"",$G1858*INDEX(ΣυνδΑθρ!$C$2:$C$100,$F1858,1)/INDEX(ΣυνδΑθρ!$J$2:$J$96,$F1858,1),IF($D1858&lt;&gt;"",$G1858*INDEX(Υλικά!$H$3:$H$200,$F1858,1)/INDEX(Υλικά!$E$3:$E$200,$F1858,1),0))</f>
        <v>0</v>
      </c>
      <c r="J1858" s="18">
        <f>IF($C1858&lt;&gt;"",$G1858*INDEX(ΣυνδΑθρ!$D$2:$D$96,$F1858,1)/INDEX(ΣυνδΑθρ!$J$2:$J$96,$F1858,1),IF($D1858&lt;&gt;"",$G1858*INDEX(Υλικά!$I$3:$I$200,$F1858,1)/INDEX(Υλικά!$E$3:$E$200,$F1858,1),0))</f>
        <v>15</v>
      </c>
      <c r="K1858" s="16">
        <f>$H1858*Ref!$B$2</f>
        <v>46</v>
      </c>
      <c r="L1858" s="17">
        <f>$I1858*Ref!$B$3</f>
        <v>0</v>
      </c>
      <c r="M1858" s="18">
        <f>$J1858*Ref!$B$4</f>
        <v>135</v>
      </c>
      <c r="N1858" s="18">
        <f>IF($C1858&lt;&gt;"",0,IF($D1858&lt;&gt;"",$G1858*INDEX(Υλικά!$J$3:$J$200,$F1858,1)/INDEX(Υλικά!$E$3:$E$200,$F1858,1),0))</f>
        <v>0</v>
      </c>
      <c r="O1858" s="19">
        <f t="shared" si="34"/>
        <v>181</v>
      </c>
      <c r="P1858" s="3"/>
    </row>
    <row r="1859" spans="1:16" x14ac:dyDescent="0.35">
      <c r="A1859" s="15">
        <v>45017</v>
      </c>
      <c r="B1859" s="7">
        <v>0.45833333333333331</v>
      </c>
      <c r="C1859" s="3" t="s">
        <v>249</v>
      </c>
      <c r="D1859" s="3"/>
      <c r="E1859" s="3" t="str">
        <f>IF(C1859&lt;&gt;"",INDEX(ΣυνδΑθρ!$I$2:$I$96,MATCH(C1859,ΣυνδΑθρ!$A$2:$A$100,0),1),IF(D1859&lt;&gt;"",INDEX(Υλικά!$D$3:$D$200,MATCH(D1859,Υλικά!$B$3:$B$200,0),1),""))</f>
        <v>pc</v>
      </c>
      <c r="F1859" s="10">
        <f>IF(C1859&lt;&gt;"",MATCH($C1859,ΣυνδΑθρ!$A$2:$A$100,0),IF(D1859&lt;&gt;"",MATCH($D1859,Υλικά!$B$3:$B$200,0),0))</f>
        <v>46</v>
      </c>
      <c r="G1859" s="3">
        <v>1</v>
      </c>
      <c r="H1859" s="16">
        <f>IF($C1859&lt;&gt;"",$G1859*INDEX(ΣυνδΑθρ!$B$2:$B$96,$F1859,1)/INDEX(ΣυνδΑθρ!$J$2:$J$96,$F1859,1),IF($D1859&lt;&gt;"",$G1859*INDEX(Υλικά!$G$3:$G$200,$F1859,1)/INDEX(Υλικά!$E$3:$E$200,$F1859,1),0))</f>
        <v>3.65</v>
      </c>
      <c r="I1859" s="17">
        <f>IF($C1859&lt;&gt;"",$G1859*INDEX(ΣυνδΑθρ!$C$2:$C$100,$F1859,1)/INDEX(ΣυνδΑθρ!$J$2:$J$96,$F1859,1),IF($D1859&lt;&gt;"",$G1859*INDEX(Υλικά!$H$3:$H$200,$F1859,1)/INDEX(Υλικά!$E$3:$E$200,$F1859,1),0))</f>
        <v>26.5</v>
      </c>
      <c r="J1859" s="18">
        <f>IF($C1859&lt;&gt;"",$G1859*INDEX(ΣυνδΑθρ!$D$2:$D$96,$F1859,1)/INDEX(ΣυνδΑθρ!$J$2:$J$96,$F1859,1),IF($D1859&lt;&gt;"",$G1859*INDEX(Υλικά!$I$3:$I$200,$F1859,1)/INDEX(Υλικά!$E$3:$E$200,$F1859,1),0))</f>
        <v>1.5833333333333333</v>
      </c>
      <c r="K1859" s="16">
        <f>$H1859*Ref!$B$2</f>
        <v>14.6</v>
      </c>
      <c r="L1859" s="17">
        <f>$I1859*Ref!$B$3</f>
        <v>106</v>
      </c>
      <c r="M1859" s="18">
        <f>$J1859*Ref!$B$4</f>
        <v>14.25</v>
      </c>
      <c r="N1859" s="18">
        <f>IF($C1859&lt;&gt;"",0,IF($D1859&lt;&gt;"",$G1859*INDEX(Υλικά!$J$3:$J$200,$F1859,1)/INDEX(Υλικά!$E$3:$E$200,$F1859,1),0))</f>
        <v>0</v>
      </c>
      <c r="O1859" s="19">
        <f t="shared" si="34"/>
        <v>134.85</v>
      </c>
      <c r="P1859" s="3"/>
    </row>
    <row r="1860" spans="1:16" x14ac:dyDescent="0.35">
      <c r="A1860" s="15">
        <v>45017</v>
      </c>
      <c r="B1860" s="7">
        <v>0.5</v>
      </c>
      <c r="C1860" s="3"/>
      <c r="D1860" s="3" t="s">
        <v>234</v>
      </c>
      <c r="E1860" s="3" t="str">
        <f>IF(C1860&lt;&gt;"",INDEX(ΣυνδΑθρ!$I$2:$I$96,MATCH(C1860,ΣυνδΑθρ!$A$2:$A$100,0),1),IF(D1860&lt;&gt;"",INDEX(Υλικά!$D$3:$D$200,MATCH(D1860,Υλικά!$B$3:$B$200,0),1),""))</f>
        <v>gr</v>
      </c>
      <c r="F1860" s="10">
        <f>IF(C1860&lt;&gt;"",MATCH($C1860,ΣυνδΑθρ!$A$2:$A$100,0),IF(D1860&lt;&gt;"",MATCH($D1860,Υλικά!$B$3:$B$200,0),0))</f>
        <v>108</v>
      </c>
      <c r="G1860" s="3">
        <v>70</v>
      </c>
      <c r="H1860" s="16">
        <f>IF($C1860&lt;&gt;"",$G1860*INDEX(ΣυνδΑθρ!$B$2:$B$96,$F1860,1)/INDEX(ΣυνδΑθρ!$J$2:$J$96,$F1860,1),IF($D1860&lt;&gt;"",$G1860*INDEX(Υλικά!$G$3:$G$200,$F1860,1)/INDEX(Υλικά!$E$3:$E$200,$F1860,1),0))</f>
        <v>13.3</v>
      </c>
      <c r="I1860" s="17">
        <f>IF($C1860&lt;&gt;"",$G1860*INDEX(ΣυνδΑθρ!$C$2:$C$100,$F1860,1)/INDEX(ΣυνδΑθρ!$J$2:$J$96,$F1860,1),IF($D1860&lt;&gt;"",$G1860*INDEX(Υλικά!$H$3:$H$200,$F1860,1)/INDEX(Υλικά!$E$3:$E$200,$F1860,1),0))</f>
        <v>42.7</v>
      </c>
      <c r="J1860" s="18">
        <f>IF($C1860&lt;&gt;"",$G1860*INDEX(ΣυνδΑθρ!$D$2:$D$96,$F1860,1)/INDEX(ΣυνδΑθρ!$J$2:$J$96,$F1860,1),IF($D1860&lt;&gt;"",$G1860*INDEX(Υλικά!$I$3:$I$200,$F1860,1)/INDEX(Υλικά!$E$3:$E$200,$F1860,1),0))</f>
        <v>4.2</v>
      </c>
      <c r="K1860" s="16">
        <f>$H1860*Ref!$B$2</f>
        <v>53.2</v>
      </c>
      <c r="L1860" s="17">
        <f>$I1860*Ref!$B$3</f>
        <v>170.8</v>
      </c>
      <c r="M1860" s="18">
        <f>$J1860*Ref!$B$4</f>
        <v>37.800000000000004</v>
      </c>
      <c r="N1860" s="18">
        <f>IF($C1860&lt;&gt;"",0,IF($D1860&lt;&gt;"",$G1860*INDEX(Υλικά!$J$3:$J$200,$F1860,1)/INDEX(Υλικά!$E$3:$E$200,$F1860,1),0))</f>
        <v>0</v>
      </c>
      <c r="O1860" s="19">
        <f t="shared" si="34"/>
        <v>261.8</v>
      </c>
      <c r="P1860" s="3"/>
    </row>
    <row r="1861" spans="1:16" x14ac:dyDescent="0.35">
      <c r="A1861" s="15">
        <v>45017</v>
      </c>
      <c r="B1861" s="7">
        <v>0.5</v>
      </c>
      <c r="C1861" s="3"/>
      <c r="D1861" s="3" t="s">
        <v>8</v>
      </c>
      <c r="E1861" s="3" t="str">
        <f>IF(C1861&lt;&gt;"",INDEX(ΣυνδΑθρ!$I$2:$I$96,MATCH(C1861,ΣυνδΑθρ!$A$2:$A$100,0),1),IF(D1861&lt;&gt;"",INDEX(Υλικά!$D$3:$D$200,MATCH(D1861,Υλικά!$B$3:$B$200,0),1),""))</f>
        <v>gr</v>
      </c>
      <c r="F1861" s="10">
        <f>IF(C1861&lt;&gt;"",MATCH($C1861,ΣυνδΑθρ!$A$2:$A$100,0),IF(D1861&lt;&gt;"",MATCH($D1861,Υλικά!$B$3:$B$200,0),0))</f>
        <v>3</v>
      </c>
      <c r="G1861" s="3">
        <v>10</v>
      </c>
      <c r="H1861" s="16">
        <f>IF($C1861&lt;&gt;"",$G1861*INDEX(ΣυνδΑθρ!$B$2:$B$96,$F1861,1)/INDEX(ΣυνδΑθρ!$J$2:$J$96,$F1861,1),IF($D1861&lt;&gt;"",$G1861*INDEX(Υλικά!$G$3:$G$200,$F1861,1)/INDEX(Υλικά!$E$3:$E$200,$F1861,1),0))</f>
        <v>0</v>
      </c>
      <c r="I1861" s="17">
        <f>IF($C1861&lt;&gt;"",$G1861*INDEX(ΣυνδΑθρ!$C$2:$C$100,$F1861,1)/INDEX(ΣυνδΑθρ!$J$2:$J$96,$F1861,1),IF($D1861&lt;&gt;"",$G1861*INDEX(Υλικά!$H$3:$H$200,$F1861,1)/INDEX(Υλικά!$E$3:$E$200,$F1861,1),0))</f>
        <v>0</v>
      </c>
      <c r="J1861" s="18">
        <f>IF($C1861&lt;&gt;"",$G1861*INDEX(ΣυνδΑθρ!$D$2:$D$96,$F1861,1)/INDEX(ΣυνδΑθρ!$J$2:$J$96,$F1861,1),IF($D1861&lt;&gt;"",$G1861*INDEX(Υλικά!$I$3:$I$200,$F1861,1)/INDEX(Υλικά!$E$3:$E$200,$F1861,1),0))</f>
        <v>9.33</v>
      </c>
      <c r="K1861" s="16">
        <f>$H1861*Ref!$B$2</f>
        <v>0</v>
      </c>
      <c r="L1861" s="17">
        <f>$I1861*Ref!$B$3</f>
        <v>0</v>
      </c>
      <c r="M1861" s="18">
        <f>$J1861*Ref!$B$4</f>
        <v>83.97</v>
      </c>
      <c r="N1861" s="18">
        <f>IF($C1861&lt;&gt;"",0,IF($D1861&lt;&gt;"",$G1861*INDEX(Υλικά!$J$3:$J$200,$F1861,1)/INDEX(Υλικά!$E$3:$E$200,$F1861,1),0))</f>
        <v>0</v>
      </c>
      <c r="O1861" s="19">
        <f t="shared" si="34"/>
        <v>83.97</v>
      </c>
      <c r="P1861" s="3"/>
    </row>
    <row r="1862" spans="1:16" x14ac:dyDescent="0.35">
      <c r="A1862" s="15">
        <v>45017</v>
      </c>
      <c r="B1862" s="7">
        <v>0.58333333333333337</v>
      </c>
      <c r="C1862" s="3"/>
      <c r="D1862" s="3" t="s">
        <v>80</v>
      </c>
      <c r="E1862" s="3" t="str">
        <f>IF(C1862&lt;&gt;"",INDEX(ΣυνδΑθρ!$I$2:$I$96,MATCH(C1862,ΣυνδΑθρ!$A$2:$A$100,0),1),IF(D1862&lt;&gt;"",INDEX(Υλικά!$D$3:$D$200,MATCH(D1862,Υλικά!$B$3:$B$200,0),1),""))</f>
        <v>gr</v>
      </c>
      <c r="F1862" s="10">
        <f>IF(C1862&lt;&gt;"",MATCH($C1862,ΣυνδΑθρ!$A$2:$A$100,0),IF(D1862&lt;&gt;"",MATCH($D1862,Υλικά!$B$3:$B$200,0),0))</f>
        <v>32</v>
      </c>
      <c r="G1862" s="3">
        <v>300</v>
      </c>
      <c r="H1862" s="16">
        <f>IF($C1862&lt;&gt;"",$G1862*INDEX(ΣυνδΑθρ!$B$2:$B$96,$F1862,1)/INDEX(ΣυνδΑθρ!$J$2:$J$96,$F1862,1),IF($D1862&lt;&gt;"",$G1862*INDEX(Υλικά!$G$3:$G$200,$F1862,1)/INDEX(Υλικά!$E$3:$E$200,$F1862,1),0))</f>
        <v>93</v>
      </c>
      <c r="I1862" s="17">
        <f>IF($C1862&lt;&gt;"",$G1862*INDEX(ΣυνδΑθρ!$C$2:$C$100,$F1862,1)/INDEX(ΣυνδΑθρ!$J$2:$J$96,$F1862,1),IF($D1862&lt;&gt;"",$G1862*INDEX(Υλικά!$H$3:$H$200,$F1862,1)/INDEX(Υλικά!$E$3:$E$200,$F1862,1),0))</f>
        <v>0</v>
      </c>
      <c r="J1862" s="18">
        <f>IF($C1862&lt;&gt;"",$G1862*INDEX(ΣυνδΑθρ!$D$2:$D$96,$F1862,1)/INDEX(ΣυνδΑθρ!$J$2:$J$96,$F1862,1),IF($D1862&lt;&gt;"",$G1862*INDEX(Υλικά!$I$3:$I$200,$F1862,1)/INDEX(Υλικά!$E$3:$E$200,$F1862,1),0))</f>
        <v>10.8</v>
      </c>
      <c r="K1862" s="16">
        <f>$H1862*Ref!$B$2</f>
        <v>372</v>
      </c>
      <c r="L1862" s="17">
        <f>$I1862*Ref!$B$3</f>
        <v>0</v>
      </c>
      <c r="M1862" s="18">
        <f>$J1862*Ref!$B$4</f>
        <v>97.2</v>
      </c>
      <c r="N1862" s="18">
        <f>IF($C1862&lt;&gt;"",0,IF($D1862&lt;&gt;"",$G1862*INDEX(Υλικά!$J$3:$J$200,$F1862,1)/INDEX(Υλικά!$E$3:$E$200,$F1862,1),0))</f>
        <v>0</v>
      </c>
      <c r="O1862" s="19">
        <f t="shared" si="34"/>
        <v>469.2</v>
      </c>
      <c r="P1862" s="3"/>
    </row>
    <row r="1863" spans="1:16" x14ac:dyDescent="0.35">
      <c r="A1863" s="15">
        <v>45017</v>
      </c>
      <c r="B1863" s="7">
        <v>0.58333333333333337</v>
      </c>
      <c r="C1863" s="3"/>
      <c r="D1863" s="3" t="s">
        <v>150</v>
      </c>
      <c r="E1863" s="3" t="str">
        <f>IF(C1863&lt;&gt;"",INDEX(ΣυνδΑθρ!$I$2:$I$96,MATCH(C1863,ΣυνδΑθρ!$A$2:$A$100,0),1),IF(D1863&lt;&gt;"",INDEX(Υλικά!$D$3:$D$200,MATCH(D1863,Υλικά!$B$3:$B$200,0),1),""))</f>
        <v>gr</v>
      </c>
      <c r="F1863" s="10">
        <f>IF(C1863&lt;&gt;"",MATCH($C1863,ΣυνδΑθρ!$A$2:$A$100,0),IF(D1863&lt;&gt;"",MATCH($D1863,Υλικά!$B$3:$B$200,0),0))</f>
        <v>36</v>
      </c>
      <c r="G1863" s="3">
        <v>400</v>
      </c>
      <c r="H1863" s="16">
        <f>IF($C1863&lt;&gt;"",$G1863*INDEX(ΣυνδΑθρ!$B$2:$B$96,$F1863,1)/INDEX(ΣυνδΑθρ!$J$2:$J$96,$F1863,1),IF($D1863&lt;&gt;"",$G1863*INDEX(Υλικά!$G$3:$G$200,$F1863,1)/INDEX(Υλικά!$E$3:$E$200,$F1863,1),0))</f>
        <v>2</v>
      </c>
      <c r="I1863" s="17">
        <f>IF($C1863&lt;&gt;"",$G1863*INDEX(ΣυνδΑθρ!$C$2:$C$100,$F1863,1)/INDEX(ΣυνδΑθρ!$J$2:$J$96,$F1863,1),IF($D1863&lt;&gt;"",$G1863*INDEX(Υλικά!$H$3:$H$200,$F1863,1)/INDEX(Υλικά!$E$3:$E$200,$F1863,1),0))</f>
        <v>14.4</v>
      </c>
      <c r="J1863" s="18">
        <f>IF($C1863&lt;&gt;"",$G1863*INDEX(ΣυνδΑθρ!$D$2:$D$96,$F1863,1)/INDEX(ΣυνδΑθρ!$J$2:$J$96,$F1863,1),IF($D1863&lt;&gt;"",$G1863*INDEX(Υλικά!$I$3:$I$200,$F1863,1)/INDEX(Υλικά!$E$3:$E$200,$F1863,1),0))</f>
        <v>0</v>
      </c>
      <c r="K1863" s="16">
        <f>$H1863*Ref!$B$2</f>
        <v>8</v>
      </c>
      <c r="L1863" s="17">
        <f>$I1863*Ref!$B$3</f>
        <v>57.6</v>
      </c>
      <c r="M1863" s="18">
        <f>$J1863*Ref!$B$4</f>
        <v>0</v>
      </c>
      <c r="N1863" s="18">
        <f>IF($C1863&lt;&gt;"",0,IF($D1863&lt;&gt;"",$G1863*INDEX(Υλικά!$J$3:$J$200,$F1863,1)/INDEX(Υλικά!$E$3:$E$200,$F1863,1),0))</f>
        <v>172</v>
      </c>
      <c r="O1863" s="19">
        <f t="shared" si="34"/>
        <v>237.6</v>
      </c>
      <c r="P1863" s="3"/>
    </row>
    <row r="1864" spans="1:16" x14ac:dyDescent="0.35">
      <c r="A1864" s="15">
        <v>45019</v>
      </c>
      <c r="B1864" s="7">
        <v>0.33333333333333331</v>
      </c>
      <c r="C1864" s="3" t="s">
        <v>290</v>
      </c>
      <c r="D1864" s="3"/>
      <c r="E1864" s="3" t="str">
        <f>IF(C1864&lt;&gt;"",INDEX(ΣυνδΑθρ!$I$2:$I$96,MATCH(C1864,ΣυνδΑθρ!$A$2:$A$100,0),1),IF(D1864&lt;&gt;"",INDEX(Υλικά!$D$3:$D$200,MATCH(D1864,Υλικά!$B$3:$B$200,0),1),""))</f>
        <v>pc</v>
      </c>
      <c r="F1864" s="10">
        <f>IF(C1864&lt;&gt;"",MATCH($C1864,ΣυνδΑθρ!$A$2:$A$100,0),IF(D1864&lt;&gt;"",MATCH($D1864,Υλικά!$B$3:$B$200,0),0))</f>
        <v>57</v>
      </c>
      <c r="G1864" s="3">
        <v>1</v>
      </c>
      <c r="H1864" s="16">
        <f>IF($C1864&lt;&gt;"",$G1864*INDEX(ΣυνδΑθρ!$B$2:$B$96,$F1864,1)/INDEX(ΣυνδΑθρ!$J$2:$J$96,$F1864,1),IF($D1864&lt;&gt;"",$G1864*INDEX(Υλικά!$G$3:$G$200,$F1864,1)/INDEX(Υλικά!$E$3:$E$200,$F1864,1),0))</f>
        <v>30.25</v>
      </c>
      <c r="I1864" s="17">
        <f>IF($C1864&lt;&gt;"",$G1864*INDEX(ΣυνδΑθρ!$C$2:$C$100,$F1864,1)/INDEX(ΣυνδΑθρ!$J$2:$J$96,$F1864,1),IF($D1864&lt;&gt;"",$G1864*INDEX(Υλικά!$H$3:$H$200,$F1864,1)/INDEX(Υλικά!$E$3:$E$200,$F1864,1),0))</f>
        <v>58.95</v>
      </c>
      <c r="J1864" s="18">
        <f>IF($C1864&lt;&gt;"",$G1864*INDEX(ΣυνδΑθρ!$D$2:$D$96,$F1864,1)/INDEX(ΣυνδΑθρ!$J$2:$J$96,$F1864,1),IF($D1864&lt;&gt;"",$G1864*INDEX(Υλικά!$I$3:$I$200,$F1864,1)/INDEX(Υλικά!$E$3:$E$200,$F1864,1),0))</f>
        <v>6.0500000000000007</v>
      </c>
      <c r="K1864" s="16">
        <f>$H1864*Ref!$B$2</f>
        <v>121</v>
      </c>
      <c r="L1864" s="17">
        <f>$I1864*Ref!$B$3</f>
        <v>235.8</v>
      </c>
      <c r="M1864" s="18">
        <f>$J1864*Ref!$B$4</f>
        <v>54.45</v>
      </c>
      <c r="N1864" s="18">
        <f>IF($C1864&lt;&gt;"",0,IF($D1864&lt;&gt;"",$G1864*INDEX(Υλικά!$J$3:$J$200,$F1864,1)/INDEX(Υλικά!$E$3:$E$200,$F1864,1),0))</f>
        <v>0</v>
      </c>
      <c r="O1864" s="19">
        <f t="shared" si="34"/>
        <v>411.25</v>
      </c>
      <c r="P1864" s="3"/>
    </row>
    <row r="1865" spans="1:16" x14ac:dyDescent="0.35">
      <c r="A1865" s="15">
        <v>45019</v>
      </c>
      <c r="B1865" s="7">
        <v>0.61458333333333337</v>
      </c>
      <c r="C1865" s="3"/>
      <c r="D1865" s="3" t="s">
        <v>289</v>
      </c>
      <c r="E1865" s="3" t="str">
        <f>IF(C1865&lt;&gt;"",INDEX(ΣυνδΑθρ!$I$2:$I$96,MATCH(C1865,ΣυνδΑθρ!$A$2:$A$100,0),1),IF(D1865&lt;&gt;"",INDEX(Υλικά!$D$3:$D$200,MATCH(D1865,Υλικά!$B$3:$B$200,0),1),""))</f>
        <v>gr</v>
      </c>
      <c r="F1865" s="10">
        <f>IF(C1865&lt;&gt;"",MATCH($C1865,ΣυνδΑθρ!$A$2:$A$100,0),IF(D1865&lt;&gt;"",MATCH($D1865,Υλικά!$B$3:$B$200,0),0))</f>
        <v>134</v>
      </c>
      <c r="G1865" s="3">
        <v>70</v>
      </c>
      <c r="H1865" s="16">
        <f>IF($C1865&lt;&gt;"",$G1865*INDEX(ΣυνδΑθρ!$B$2:$B$96,$F1865,1)/INDEX(ΣυνδΑθρ!$J$2:$J$96,$F1865,1),IF($D1865&lt;&gt;"",$G1865*INDEX(Υλικά!$G$3:$G$200,$F1865,1)/INDEX(Υλικά!$E$3:$E$200,$F1865,1),0))</f>
        <v>5.1100000000000003</v>
      </c>
      <c r="I1865" s="17">
        <f>IF($C1865&lt;&gt;"",$G1865*INDEX(ΣυνδΑθρ!$C$2:$C$100,$F1865,1)/INDEX(ΣυνδΑθρ!$J$2:$J$96,$F1865,1),IF($D1865&lt;&gt;"",$G1865*INDEX(Υλικά!$H$3:$H$200,$F1865,1)/INDEX(Υλικά!$E$3:$E$200,$F1865,1),0))</f>
        <v>32.549999999999997</v>
      </c>
      <c r="J1865" s="18">
        <f>IF($C1865&lt;&gt;"",$G1865*INDEX(ΣυνδΑθρ!$D$2:$D$96,$F1865,1)/INDEX(ΣυνδΑθρ!$J$2:$J$96,$F1865,1),IF($D1865&lt;&gt;"",$G1865*INDEX(Υλικά!$I$3:$I$200,$F1865,1)/INDEX(Υλικά!$E$3:$E$200,$F1865,1),0))</f>
        <v>0.63</v>
      </c>
      <c r="K1865" s="16">
        <f>$H1865*Ref!$B$2</f>
        <v>20.440000000000001</v>
      </c>
      <c r="L1865" s="17">
        <f>$I1865*Ref!$B$3</f>
        <v>130.19999999999999</v>
      </c>
      <c r="M1865" s="18">
        <f>$J1865*Ref!$B$4</f>
        <v>5.67</v>
      </c>
      <c r="N1865" s="18">
        <f>IF($C1865&lt;&gt;"",0,IF($D1865&lt;&gt;"",$G1865*INDEX(Υλικά!$J$3:$J$200,$F1865,1)/INDEX(Υλικά!$E$3:$E$200,$F1865,1),0))</f>
        <v>0</v>
      </c>
      <c r="O1865" s="19">
        <f t="shared" si="34"/>
        <v>156.30999999999997</v>
      </c>
      <c r="P1865" s="3"/>
    </row>
    <row r="1866" spans="1:16" x14ac:dyDescent="0.35">
      <c r="A1866" s="15">
        <v>45019</v>
      </c>
      <c r="B1866" s="7">
        <v>0.61458333333333337</v>
      </c>
      <c r="C1866" s="3" t="s">
        <v>161</v>
      </c>
      <c r="D1866" s="3"/>
      <c r="E1866" s="3" t="str">
        <f>IF(C1866&lt;&gt;"",INDEX(ΣυνδΑθρ!$I$2:$I$96,MATCH(C1866,ΣυνδΑθρ!$A$2:$A$100,0),1),IF(D1866&lt;&gt;"",INDEX(Υλικά!$D$3:$D$200,MATCH(D1866,Υλικά!$B$3:$B$200,0),1),""))</f>
        <v>gr</v>
      </c>
      <c r="F1866" s="10">
        <f>IF(C1866&lt;&gt;"",MATCH($C1866,ΣυνδΑθρ!$A$2:$A$100,0),IF(D1866&lt;&gt;"",MATCH($D1866,Υλικά!$B$3:$B$200,0),0))</f>
        <v>18</v>
      </c>
      <c r="G1866" s="3">
        <v>480</v>
      </c>
      <c r="H1866" s="16">
        <f>IF($C1866&lt;&gt;"",$G1866*INDEX(ΣυνδΑθρ!$B$2:$B$96,$F1866,1)/INDEX(ΣυνδΑθρ!$J$2:$J$96,$F1866,1),IF($D1866&lt;&gt;"",$G1866*INDEX(Υλικά!$G$3:$G$200,$F1866,1)/INDEX(Υλικά!$E$3:$E$200,$F1866,1),0))</f>
        <v>23.219657142857145</v>
      </c>
      <c r="I1866" s="17">
        <f>IF($C1866&lt;&gt;"",$G1866*INDEX(ΣυνδΑθρ!$C$2:$C$100,$F1866,1)/INDEX(ΣυνδΑθρ!$J$2:$J$96,$F1866,1),IF($D1866&lt;&gt;"",$G1866*INDEX(Υλικά!$H$3:$H$200,$F1866,1)/INDEX(Υλικά!$E$3:$E$200,$F1866,1),0))</f>
        <v>61.818514285714294</v>
      </c>
      <c r="J1866" s="18">
        <f>IF($C1866&lt;&gt;"",$G1866*INDEX(ΣυνδΑθρ!$D$2:$D$96,$F1866,1)/INDEX(ΣυνδΑθρ!$J$2:$J$96,$F1866,1),IF($D1866&lt;&gt;"",$G1866*INDEX(Υλικά!$I$3:$I$200,$F1866,1)/INDEX(Υλικά!$E$3:$E$200,$F1866,1),0))</f>
        <v>14.010514285714285</v>
      </c>
      <c r="K1866" s="16">
        <f>$H1866*Ref!$B$2</f>
        <v>92.878628571428578</v>
      </c>
      <c r="L1866" s="17">
        <f>$I1866*Ref!$B$3</f>
        <v>247.27405714285717</v>
      </c>
      <c r="M1866" s="18">
        <f>$J1866*Ref!$B$4</f>
        <v>126.09462857142856</v>
      </c>
      <c r="N1866" s="18">
        <f>IF($C1866&lt;&gt;"",0,IF($D1866&lt;&gt;"",$G1866*INDEX(Υλικά!$J$3:$J$200,$F1866,1)/INDEX(Υλικά!$E$3:$E$200,$F1866,1),0))</f>
        <v>0</v>
      </c>
      <c r="O1866" s="19">
        <f t="shared" si="34"/>
        <v>466.24731428571431</v>
      </c>
      <c r="P1866" s="3"/>
    </row>
    <row r="1867" spans="1:16" x14ac:dyDescent="0.35">
      <c r="A1867" s="15">
        <v>45019</v>
      </c>
      <c r="B1867" s="7">
        <v>0.61458333333333337</v>
      </c>
      <c r="C1867" s="3"/>
      <c r="D1867" s="3" t="s">
        <v>44</v>
      </c>
      <c r="E1867" s="3" t="str">
        <f>IF(C1867&lt;&gt;"",INDEX(ΣυνδΑθρ!$I$2:$I$96,MATCH(C1867,ΣυνδΑθρ!$A$2:$A$100,0),1),IF(D1867&lt;&gt;"",INDEX(Υλικά!$D$3:$D$200,MATCH(D1867,Υλικά!$B$3:$B$200,0),1),""))</f>
        <v>pc</v>
      </c>
      <c r="F1867" s="10">
        <f>IF(C1867&lt;&gt;"",MATCH($C1867,ΣυνδΑθρ!$A$2:$A$100,0),IF(D1867&lt;&gt;"",MATCH($D1867,Υλικά!$B$3:$B$200,0),0))</f>
        <v>18</v>
      </c>
      <c r="G1867" s="3">
        <v>10</v>
      </c>
      <c r="H1867" s="16">
        <f>IF($C1867&lt;&gt;"",$G1867*INDEX(ΣυνδΑθρ!$B$2:$B$96,$F1867,1)/INDEX(ΣυνδΑθρ!$J$2:$J$96,$F1867,1),IF($D1867&lt;&gt;"",$G1867*INDEX(Υλικά!$G$3:$G$200,$F1867,1)/INDEX(Υλικά!$E$3:$E$200,$F1867,1),0))</f>
        <v>0.4</v>
      </c>
      <c r="I1867" s="17">
        <f>IF($C1867&lt;&gt;"",$G1867*INDEX(ΣυνδΑθρ!$C$2:$C$100,$F1867,1)/INDEX(ΣυνδΑθρ!$J$2:$J$96,$F1867,1),IF($D1867&lt;&gt;"",$G1867*INDEX(Υλικά!$H$3:$H$200,$F1867,1)/INDEX(Υλικά!$E$3:$E$200,$F1867,1),0))</f>
        <v>2.8</v>
      </c>
      <c r="J1867" s="18">
        <f>IF($C1867&lt;&gt;"",$G1867*INDEX(ΣυνδΑθρ!$D$2:$D$96,$F1867,1)/INDEX(ΣυνδΑθρ!$J$2:$J$96,$F1867,1),IF($D1867&lt;&gt;"",$G1867*INDEX(Υλικά!$I$3:$I$200,$F1867,1)/INDEX(Υλικά!$E$3:$E$200,$F1867,1),0))</f>
        <v>4.7</v>
      </c>
      <c r="K1867" s="16">
        <f>$H1867*Ref!$B$2</f>
        <v>1.6</v>
      </c>
      <c r="L1867" s="17">
        <f>$I1867*Ref!$B$3</f>
        <v>11.2</v>
      </c>
      <c r="M1867" s="18">
        <f>$J1867*Ref!$B$4</f>
        <v>42.300000000000004</v>
      </c>
      <c r="N1867" s="18">
        <f>IF($C1867&lt;&gt;"",0,IF($D1867&lt;&gt;"",$G1867*INDEX(Υλικά!$J$3:$J$200,$F1867,1)/INDEX(Υλικά!$E$3:$E$200,$F1867,1),0))</f>
        <v>0</v>
      </c>
      <c r="O1867" s="19">
        <f t="shared" si="34"/>
        <v>55.1</v>
      </c>
      <c r="P1867" s="3"/>
    </row>
    <row r="1868" spans="1:16" x14ac:dyDescent="0.35">
      <c r="A1868" s="15">
        <v>45019</v>
      </c>
      <c r="B1868" s="7">
        <v>0.66666666666666663</v>
      </c>
      <c r="C1868" s="3"/>
      <c r="D1868" s="3" t="s">
        <v>304</v>
      </c>
      <c r="E1868" s="3" t="str">
        <f>IF(C1868&lt;&gt;"",INDEX(ΣυνδΑθρ!$I$2:$I$96,MATCH(C1868,ΣυνδΑθρ!$A$2:$A$100,0),1),IF(D1868&lt;&gt;"",INDEX(Υλικά!$D$3:$D$200,MATCH(D1868,Υλικά!$B$3:$B$200,0),1),""))</f>
        <v>gr</v>
      </c>
      <c r="F1868" s="10">
        <f>IF(C1868&lt;&gt;"",MATCH($C1868,ΣυνδΑθρ!$A$2:$A$100,0),IF(D1868&lt;&gt;"",MATCH($D1868,Υλικά!$B$3:$B$200,0),0))</f>
        <v>144</v>
      </c>
      <c r="G1868" s="3">
        <v>50</v>
      </c>
      <c r="H1868" s="16">
        <f>IF($C1868&lt;&gt;"",$G1868*INDEX(ΣυνδΑθρ!$B$2:$B$96,$F1868,1)/INDEX(ΣυνδΑθρ!$J$2:$J$96,$F1868,1),IF($D1868&lt;&gt;"",$G1868*INDEX(Υλικά!$G$3:$G$200,$F1868,1)/INDEX(Υλικά!$E$3:$E$200,$F1868,1),0))</f>
        <v>6.75</v>
      </c>
      <c r="I1868" s="17">
        <f>IF($C1868&lt;&gt;"",$G1868*INDEX(ΣυνδΑθρ!$C$2:$C$100,$F1868,1)/INDEX(ΣυνδΑθρ!$J$2:$J$96,$F1868,1),IF($D1868&lt;&gt;"",$G1868*INDEX(Υλικά!$H$3:$H$200,$F1868,1)/INDEX(Υλικά!$E$3:$E$200,$F1868,1),0))</f>
        <v>24.05</v>
      </c>
      <c r="J1868" s="18">
        <f>IF($C1868&lt;&gt;"",$G1868*INDEX(ΣυνδΑθρ!$D$2:$D$96,$F1868,1)/INDEX(ΣυνδΑθρ!$J$2:$J$96,$F1868,1),IF($D1868&lt;&gt;"",$G1868*INDEX(Υλικά!$I$3:$I$200,$F1868,1)/INDEX(Υλικά!$E$3:$E$200,$F1868,1),0))</f>
        <v>15.2</v>
      </c>
      <c r="K1868" s="16">
        <f>$H1868*Ref!$B$2</f>
        <v>27</v>
      </c>
      <c r="L1868" s="17">
        <f>$I1868*Ref!$B$3</f>
        <v>96.2</v>
      </c>
      <c r="M1868" s="18">
        <f>$J1868*Ref!$B$4</f>
        <v>136.79999999999998</v>
      </c>
      <c r="N1868" s="18">
        <f>IF($C1868&lt;&gt;"",0,IF($D1868&lt;&gt;"",$G1868*INDEX(Υλικά!$J$3:$J$200,$F1868,1)/INDEX(Υλικά!$E$3:$E$200,$F1868,1),0))</f>
        <v>0</v>
      </c>
      <c r="O1868" s="19">
        <f t="shared" si="34"/>
        <v>260</v>
      </c>
      <c r="P1868" s="3"/>
    </row>
    <row r="1869" spans="1:16" x14ac:dyDescent="0.35">
      <c r="A1869" s="15">
        <v>45019</v>
      </c>
      <c r="B1869" s="7">
        <v>0.83333333333333337</v>
      </c>
      <c r="C1869" s="3"/>
      <c r="D1869" s="3" t="s">
        <v>63</v>
      </c>
      <c r="E1869" s="3" t="str">
        <f>IF(C1869&lt;&gt;"",INDEX(ΣυνδΑθρ!$I$2:$I$96,MATCH(C1869,ΣυνδΑθρ!$A$2:$A$100,0),1),IF(D1869&lt;&gt;"",INDEX(Υλικά!$D$3:$D$200,MATCH(D1869,Υλικά!$B$3:$B$200,0),1),""))</f>
        <v>pc</v>
      </c>
      <c r="F1869" s="10">
        <f>IF(C1869&lt;&gt;"",MATCH($C1869,ΣυνδΑθρ!$A$2:$A$100,0),IF(D1869&lt;&gt;"",MATCH($D1869,Υλικά!$B$3:$B$200,0),0))</f>
        <v>23</v>
      </c>
      <c r="G1869" s="3">
        <v>1</v>
      </c>
      <c r="H1869" s="16">
        <f>IF($C1869&lt;&gt;"",$G1869*INDEX(ΣυνδΑθρ!$B$2:$B$96,$F1869,1)/INDEX(ΣυνδΑθρ!$J$2:$J$96,$F1869,1),IF($D1869&lt;&gt;"",$G1869*INDEX(Υλικά!$G$3:$G$200,$F1869,1)/INDEX(Υλικά!$E$3:$E$200,$F1869,1),0))</f>
        <v>47</v>
      </c>
      <c r="I1869" s="17">
        <f>IF($C1869&lt;&gt;"",$G1869*INDEX(ΣυνδΑθρ!$C$2:$C$100,$F1869,1)/INDEX(ΣυνδΑθρ!$J$2:$J$96,$F1869,1),IF($D1869&lt;&gt;"",$G1869*INDEX(Υλικά!$H$3:$H$200,$F1869,1)/INDEX(Υλικά!$E$3:$E$200,$F1869,1),0))</f>
        <v>0</v>
      </c>
      <c r="J1869" s="18">
        <f>IF($C1869&lt;&gt;"",$G1869*INDEX(ΣυνδΑθρ!$D$2:$D$96,$F1869,1)/INDEX(ΣυνδΑθρ!$J$2:$J$96,$F1869,1),IF($D1869&lt;&gt;"",$G1869*INDEX(Υλικά!$I$3:$I$200,$F1869,1)/INDEX(Υλικά!$E$3:$E$200,$F1869,1),0))</f>
        <v>1.2</v>
      </c>
      <c r="K1869" s="16">
        <f>$H1869*Ref!$B$2</f>
        <v>188</v>
      </c>
      <c r="L1869" s="17">
        <f>$I1869*Ref!$B$3</f>
        <v>0</v>
      </c>
      <c r="M1869" s="18">
        <f>$J1869*Ref!$B$4</f>
        <v>10.799999999999999</v>
      </c>
      <c r="N1869" s="18">
        <f>IF($C1869&lt;&gt;"",0,IF($D1869&lt;&gt;"",$G1869*INDEX(Υλικά!$J$3:$J$200,$F1869,1)/INDEX(Υλικά!$E$3:$E$200,$F1869,1),0))</f>
        <v>0</v>
      </c>
      <c r="O1869" s="19">
        <f t="shared" si="34"/>
        <v>198.8</v>
      </c>
      <c r="P1869" s="3"/>
    </row>
    <row r="1870" spans="1:16" x14ac:dyDescent="0.35">
      <c r="A1870" s="15">
        <v>45019</v>
      </c>
      <c r="B1870" s="7">
        <v>0.83333333333333337</v>
      </c>
      <c r="C1870" s="3"/>
      <c r="D1870" s="3" t="s">
        <v>289</v>
      </c>
      <c r="E1870" s="3" t="str">
        <f>IF(C1870&lt;&gt;"",INDEX(ΣυνδΑθρ!$I$2:$I$96,MATCH(C1870,ΣυνδΑθρ!$A$2:$A$100,0),1),IF(D1870&lt;&gt;"",INDEX(Υλικά!$D$3:$D$200,MATCH(D1870,Υλικά!$B$3:$B$200,0),1),""))</f>
        <v>gr</v>
      </c>
      <c r="F1870" s="10">
        <f>IF(C1870&lt;&gt;"",MATCH($C1870,ΣυνδΑθρ!$A$2:$A$100,0),IF(D1870&lt;&gt;"",MATCH($D1870,Υλικά!$B$3:$B$200,0),0))</f>
        <v>134</v>
      </c>
      <c r="G1870" s="3">
        <v>40</v>
      </c>
      <c r="H1870" s="16">
        <f>IF($C1870&lt;&gt;"",$G1870*INDEX(ΣυνδΑθρ!$B$2:$B$96,$F1870,1)/INDEX(ΣυνδΑθρ!$J$2:$J$96,$F1870,1),IF($D1870&lt;&gt;"",$G1870*INDEX(Υλικά!$G$3:$G$200,$F1870,1)/INDEX(Υλικά!$E$3:$E$200,$F1870,1),0))</f>
        <v>2.92</v>
      </c>
      <c r="I1870" s="17">
        <f>IF($C1870&lt;&gt;"",$G1870*INDEX(ΣυνδΑθρ!$C$2:$C$100,$F1870,1)/INDEX(ΣυνδΑθρ!$J$2:$J$96,$F1870,1),IF($D1870&lt;&gt;"",$G1870*INDEX(Υλικά!$H$3:$H$200,$F1870,1)/INDEX(Υλικά!$E$3:$E$200,$F1870,1),0))</f>
        <v>18.600000000000001</v>
      </c>
      <c r="J1870" s="18">
        <f>IF($C1870&lt;&gt;"",$G1870*INDEX(ΣυνδΑθρ!$D$2:$D$96,$F1870,1)/INDEX(ΣυνδΑθρ!$J$2:$J$96,$F1870,1),IF($D1870&lt;&gt;"",$G1870*INDEX(Υλικά!$I$3:$I$200,$F1870,1)/INDEX(Υλικά!$E$3:$E$200,$F1870,1),0))</f>
        <v>0.36</v>
      </c>
      <c r="K1870" s="16">
        <f>$H1870*Ref!$B$2</f>
        <v>11.68</v>
      </c>
      <c r="L1870" s="17">
        <f>$I1870*Ref!$B$3</f>
        <v>74.400000000000006</v>
      </c>
      <c r="M1870" s="18">
        <f>$J1870*Ref!$B$4</f>
        <v>3.2399999999999998</v>
      </c>
      <c r="N1870" s="18">
        <f>IF($C1870&lt;&gt;"",0,IF($D1870&lt;&gt;"",$G1870*INDEX(Υλικά!$J$3:$J$200,$F1870,1)/INDEX(Υλικά!$E$3:$E$200,$F1870,1),0))</f>
        <v>0</v>
      </c>
      <c r="O1870" s="19">
        <f t="shared" si="34"/>
        <v>89.320000000000007</v>
      </c>
      <c r="P1870" s="3"/>
    </row>
    <row r="1871" spans="1:16" x14ac:dyDescent="0.35">
      <c r="A1871" s="15">
        <v>45019</v>
      </c>
      <c r="B1871" s="7">
        <v>0.91666666666666663</v>
      </c>
      <c r="C1871" s="3"/>
      <c r="D1871" s="3" t="s">
        <v>32</v>
      </c>
      <c r="E1871" s="3" t="str">
        <f>IF(C1871&lt;&gt;"",INDEX(ΣυνδΑθρ!$I$2:$I$96,MATCH(C1871,ΣυνδΑθρ!$A$2:$A$100,0),1),IF(D1871&lt;&gt;"",INDEX(Υλικά!$D$3:$D$200,MATCH(D1871,Υλικά!$B$3:$B$200,0),1),""))</f>
        <v>gr</v>
      </c>
      <c r="F1871" s="10">
        <f>IF(C1871&lt;&gt;"",MATCH($C1871,ΣυνδΑθρ!$A$2:$A$100,0),IF(D1871&lt;&gt;"",MATCH($D1871,Υλικά!$B$3:$B$200,0),0))</f>
        <v>14</v>
      </c>
      <c r="G1871" s="3">
        <v>150</v>
      </c>
      <c r="H1871" s="16">
        <f>IF($C1871&lt;&gt;"",$G1871*INDEX(ΣυνδΑθρ!$B$2:$B$96,$F1871,1)/INDEX(ΣυνδΑθρ!$J$2:$J$96,$F1871,1),IF($D1871&lt;&gt;"",$G1871*INDEX(Υλικά!$G$3:$G$200,$F1871,1)/INDEX(Υλικά!$E$3:$E$200,$F1871,1),0))</f>
        <v>12</v>
      </c>
      <c r="I1871" s="17">
        <f>IF($C1871&lt;&gt;"",$G1871*INDEX(ΣυνδΑθρ!$C$2:$C$100,$F1871,1)/INDEX(ΣυνδΑθρ!$J$2:$J$96,$F1871,1),IF($D1871&lt;&gt;"",$G1871*INDEX(Υλικά!$H$3:$H$200,$F1871,1)/INDEX(Υλικά!$E$3:$E$200,$F1871,1),0))</f>
        <v>6</v>
      </c>
      <c r="J1871" s="18">
        <f>IF($C1871&lt;&gt;"",$G1871*INDEX(ΣυνδΑθρ!$D$2:$D$96,$F1871,1)/INDEX(ΣυνδΑθρ!$J$2:$J$96,$F1871,1),IF($D1871&lt;&gt;"",$G1871*INDEX(Υλικά!$I$3:$I$200,$F1871,1)/INDEX(Υλικά!$E$3:$E$200,$F1871,1),0))</f>
        <v>3</v>
      </c>
      <c r="K1871" s="16">
        <f>$H1871*Ref!$B$2</f>
        <v>48</v>
      </c>
      <c r="L1871" s="17">
        <f>$I1871*Ref!$B$3</f>
        <v>24</v>
      </c>
      <c r="M1871" s="18">
        <f>$J1871*Ref!$B$4</f>
        <v>27</v>
      </c>
      <c r="N1871" s="18">
        <f>IF($C1871&lt;&gt;"",0,IF($D1871&lt;&gt;"",$G1871*INDEX(Υλικά!$J$3:$J$200,$F1871,1)/INDEX(Υλικά!$E$3:$E$200,$F1871,1),0))</f>
        <v>0</v>
      </c>
      <c r="O1871" s="19">
        <f t="shared" si="34"/>
        <v>99</v>
      </c>
      <c r="P1871" s="3"/>
    </row>
    <row r="1872" spans="1:16" x14ac:dyDescent="0.35">
      <c r="A1872" s="15">
        <v>45020</v>
      </c>
      <c r="B1872" s="7">
        <v>0.35416666666666669</v>
      </c>
      <c r="C1872" s="3" t="s">
        <v>290</v>
      </c>
      <c r="D1872" s="3"/>
      <c r="E1872" s="3" t="str">
        <f>IF(C1872&lt;&gt;"",INDEX(ΣυνδΑθρ!$I$2:$I$96,MATCH(C1872,ΣυνδΑθρ!$A$2:$A$100,0),1),IF(D1872&lt;&gt;"",INDEX(Υλικά!$D$3:$D$200,MATCH(D1872,Υλικά!$B$3:$B$200,0),1),""))</f>
        <v>pc</v>
      </c>
      <c r="F1872" s="10">
        <f>IF(C1872&lt;&gt;"",MATCH($C1872,ΣυνδΑθρ!$A$2:$A$100,0),IF(D1872&lt;&gt;"",MATCH($D1872,Υλικά!$B$3:$B$200,0),0))</f>
        <v>57</v>
      </c>
      <c r="G1872" s="3">
        <v>1</v>
      </c>
      <c r="H1872" s="16">
        <f>IF($C1872&lt;&gt;"",$G1872*INDEX(ΣυνδΑθρ!$B$2:$B$96,$F1872,1)/INDEX(ΣυνδΑθρ!$J$2:$J$96,$F1872,1),IF($D1872&lt;&gt;"",$G1872*INDEX(Υλικά!$G$3:$G$200,$F1872,1)/INDEX(Υλικά!$E$3:$E$200,$F1872,1),0))</f>
        <v>30.25</v>
      </c>
      <c r="I1872" s="17">
        <f>IF($C1872&lt;&gt;"",$G1872*INDEX(ΣυνδΑθρ!$C$2:$C$100,$F1872,1)/INDEX(ΣυνδΑθρ!$J$2:$J$96,$F1872,1),IF($D1872&lt;&gt;"",$G1872*INDEX(Υλικά!$H$3:$H$200,$F1872,1)/INDEX(Υλικά!$E$3:$E$200,$F1872,1),0))</f>
        <v>58.95</v>
      </c>
      <c r="J1872" s="18">
        <f>IF($C1872&lt;&gt;"",$G1872*INDEX(ΣυνδΑθρ!$D$2:$D$96,$F1872,1)/INDEX(ΣυνδΑθρ!$J$2:$J$96,$F1872,1),IF($D1872&lt;&gt;"",$G1872*INDEX(Υλικά!$I$3:$I$200,$F1872,1)/INDEX(Υλικά!$E$3:$E$200,$F1872,1),0))</f>
        <v>6.0500000000000007</v>
      </c>
      <c r="K1872" s="16">
        <f>$H1872*Ref!$B$2</f>
        <v>121</v>
      </c>
      <c r="L1872" s="17">
        <f>$I1872*Ref!$B$3</f>
        <v>235.8</v>
      </c>
      <c r="M1872" s="18">
        <f>$J1872*Ref!$B$4</f>
        <v>54.45</v>
      </c>
      <c r="N1872" s="18">
        <f>IF($C1872&lt;&gt;"",0,IF($D1872&lt;&gt;"",$G1872*INDEX(Υλικά!$J$3:$J$200,$F1872,1)/INDEX(Υλικά!$E$3:$E$200,$F1872,1),0))</f>
        <v>0</v>
      </c>
      <c r="O1872" s="19">
        <f t="shared" si="34"/>
        <v>411.25</v>
      </c>
      <c r="P1872" s="3"/>
    </row>
    <row r="1873" spans="1:16" x14ac:dyDescent="0.35">
      <c r="A1873" s="15">
        <v>45020</v>
      </c>
      <c r="B1873" s="7">
        <v>0.61458333333333337</v>
      </c>
      <c r="C1873" s="3" t="s">
        <v>161</v>
      </c>
      <c r="D1873" s="3"/>
      <c r="E1873" s="3" t="str">
        <f>IF(C1873&lt;&gt;"",INDEX(ΣυνδΑθρ!$I$2:$I$96,MATCH(C1873,ΣυνδΑθρ!$A$2:$A$100,0),1),IF(D1873&lt;&gt;"",INDEX(Υλικά!$D$3:$D$200,MATCH(D1873,Υλικά!$B$3:$B$200,0),1),""))</f>
        <v>gr</v>
      </c>
      <c r="F1873" s="10">
        <f>IF(C1873&lt;&gt;"",MATCH($C1873,ΣυνδΑθρ!$A$2:$A$100,0),IF(D1873&lt;&gt;"",MATCH($D1873,Υλικά!$B$3:$B$200,0),0))</f>
        <v>18</v>
      </c>
      <c r="G1873" s="3">
        <v>500</v>
      </c>
      <c r="H1873" s="16">
        <f>IF($C1873&lt;&gt;"",$G1873*INDEX(ΣυνδΑθρ!$B$2:$B$96,$F1873,1)/INDEX(ΣυνδΑθρ!$J$2:$J$96,$F1873,1),IF($D1873&lt;&gt;"",$G1873*INDEX(Υλικά!$G$3:$G$200,$F1873,1)/INDEX(Υλικά!$E$3:$E$200,$F1873,1),0))</f>
        <v>24.187142857142856</v>
      </c>
      <c r="I1873" s="17">
        <f>IF($C1873&lt;&gt;"",$G1873*INDEX(ΣυνδΑθρ!$C$2:$C$100,$F1873,1)/INDEX(ΣυνδΑθρ!$J$2:$J$96,$F1873,1),IF($D1873&lt;&gt;"",$G1873*INDEX(Υλικά!$H$3:$H$200,$F1873,1)/INDEX(Υλικά!$E$3:$E$200,$F1873,1),0))</f>
        <v>64.394285714285729</v>
      </c>
      <c r="J1873" s="18">
        <f>IF($C1873&lt;&gt;"",$G1873*INDEX(ΣυνδΑθρ!$D$2:$D$96,$F1873,1)/INDEX(ΣυνδΑθρ!$J$2:$J$96,$F1873,1),IF($D1873&lt;&gt;"",$G1873*INDEX(Υλικά!$I$3:$I$200,$F1873,1)/INDEX(Υλικά!$E$3:$E$200,$F1873,1),0))</f>
        <v>14.594285714285714</v>
      </c>
      <c r="K1873" s="16">
        <f>$H1873*Ref!$B$2</f>
        <v>96.748571428571424</v>
      </c>
      <c r="L1873" s="17">
        <f>$I1873*Ref!$B$3</f>
        <v>257.57714285714292</v>
      </c>
      <c r="M1873" s="18">
        <f>$J1873*Ref!$B$4</f>
        <v>131.34857142857143</v>
      </c>
      <c r="N1873" s="18">
        <f>IF($C1873&lt;&gt;"",0,IF($D1873&lt;&gt;"",$G1873*INDEX(Υλικά!$J$3:$J$200,$F1873,1)/INDEX(Υλικά!$E$3:$E$200,$F1873,1),0))</f>
        <v>0</v>
      </c>
      <c r="O1873" s="19">
        <f t="shared" si="34"/>
        <v>485.67428571428582</v>
      </c>
      <c r="P1873" s="3"/>
    </row>
    <row r="1874" spans="1:16" x14ac:dyDescent="0.35">
      <c r="A1874" s="15">
        <v>45020</v>
      </c>
      <c r="B1874" s="7">
        <v>0.61458333333333337</v>
      </c>
      <c r="C1874" s="3"/>
      <c r="D1874" s="3" t="s">
        <v>44</v>
      </c>
      <c r="E1874" s="3" t="str">
        <f>IF(C1874&lt;&gt;"",INDEX(ΣυνδΑθρ!$I$2:$I$96,MATCH(C1874,ΣυνδΑθρ!$A$2:$A$100,0),1),IF(D1874&lt;&gt;"",INDEX(Υλικά!$D$3:$D$200,MATCH(D1874,Υλικά!$B$3:$B$200,0),1),""))</f>
        <v>pc</v>
      </c>
      <c r="F1874" s="10">
        <f>IF(C1874&lt;&gt;"",MATCH($C1874,ΣυνδΑθρ!$A$2:$A$100,0),IF(D1874&lt;&gt;"",MATCH($D1874,Υλικά!$B$3:$B$200,0),0))</f>
        <v>18</v>
      </c>
      <c r="G1874" s="3">
        <v>10</v>
      </c>
      <c r="H1874" s="16">
        <f>IF($C1874&lt;&gt;"",$G1874*INDEX(ΣυνδΑθρ!$B$2:$B$96,$F1874,1)/INDEX(ΣυνδΑθρ!$J$2:$J$96,$F1874,1),IF($D1874&lt;&gt;"",$G1874*INDEX(Υλικά!$G$3:$G$200,$F1874,1)/INDEX(Υλικά!$E$3:$E$200,$F1874,1),0))</f>
        <v>0.4</v>
      </c>
      <c r="I1874" s="17">
        <f>IF($C1874&lt;&gt;"",$G1874*INDEX(ΣυνδΑθρ!$C$2:$C$100,$F1874,1)/INDEX(ΣυνδΑθρ!$J$2:$J$96,$F1874,1),IF($D1874&lt;&gt;"",$G1874*INDEX(Υλικά!$H$3:$H$200,$F1874,1)/INDEX(Υλικά!$E$3:$E$200,$F1874,1),0))</f>
        <v>2.8</v>
      </c>
      <c r="J1874" s="18">
        <f>IF($C1874&lt;&gt;"",$G1874*INDEX(ΣυνδΑθρ!$D$2:$D$96,$F1874,1)/INDEX(ΣυνδΑθρ!$J$2:$J$96,$F1874,1),IF($D1874&lt;&gt;"",$G1874*INDEX(Υλικά!$I$3:$I$200,$F1874,1)/INDEX(Υλικά!$E$3:$E$200,$F1874,1),0))</f>
        <v>4.7</v>
      </c>
      <c r="K1874" s="16">
        <f>$H1874*Ref!$B$2</f>
        <v>1.6</v>
      </c>
      <c r="L1874" s="17">
        <f>$I1874*Ref!$B$3</f>
        <v>11.2</v>
      </c>
      <c r="M1874" s="18">
        <f>$J1874*Ref!$B$4</f>
        <v>42.300000000000004</v>
      </c>
      <c r="N1874" s="18">
        <f>IF($C1874&lt;&gt;"",0,IF($D1874&lt;&gt;"",$G1874*INDEX(Υλικά!$J$3:$J$200,$F1874,1)/INDEX(Υλικά!$E$3:$E$200,$F1874,1),0))</f>
        <v>0</v>
      </c>
      <c r="O1874" s="19">
        <f t="shared" si="34"/>
        <v>55.1</v>
      </c>
      <c r="P1874" s="3"/>
    </row>
    <row r="1875" spans="1:16" x14ac:dyDescent="0.35">
      <c r="A1875" s="15">
        <v>45020</v>
      </c>
      <c r="B1875" s="7">
        <v>0.61458333333333304</v>
      </c>
      <c r="C1875" s="3"/>
      <c r="D1875" s="3" t="s">
        <v>289</v>
      </c>
      <c r="E1875" s="3" t="str">
        <f>IF(C1875&lt;&gt;"",INDEX(ΣυνδΑθρ!$I$2:$I$96,MATCH(C1875,ΣυνδΑθρ!$A$2:$A$100,0),1),IF(D1875&lt;&gt;"",INDEX(Υλικά!$D$3:$D$200,MATCH(D1875,Υλικά!$B$3:$B$200,0),1),""))</f>
        <v>gr</v>
      </c>
      <c r="F1875" s="10">
        <f>IF(C1875&lt;&gt;"",MATCH($C1875,ΣυνδΑθρ!$A$2:$A$100,0),IF(D1875&lt;&gt;"",MATCH($D1875,Υλικά!$B$3:$B$200,0),0))</f>
        <v>134</v>
      </c>
      <c r="G1875" s="3">
        <v>70</v>
      </c>
      <c r="H1875" s="16">
        <f>IF($C1875&lt;&gt;"",$G1875*INDEX(ΣυνδΑθρ!$B$2:$B$96,$F1875,1)/INDEX(ΣυνδΑθρ!$J$2:$J$96,$F1875,1),IF($D1875&lt;&gt;"",$G1875*INDEX(Υλικά!$G$3:$G$200,$F1875,1)/INDEX(Υλικά!$E$3:$E$200,$F1875,1),0))</f>
        <v>5.1100000000000003</v>
      </c>
      <c r="I1875" s="17">
        <f>IF($C1875&lt;&gt;"",$G1875*INDEX(ΣυνδΑθρ!$C$2:$C$100,$F1875,1)/INDEX(ΣυνδΑθρ!$J$2:$J$96,$F1875,1),IF($D1875&lt;&gt;"",$G1875*INDEX(Υλικά!$H$3:$H$200,$F1875,1)/INDEX(Υλικά!$E$3:$E$200,$F1875,1),0))</f>
        <v>32.549999999999997</v>
      </c>
      <c r="J1875" s="18">
        <f>IF($C1875&lt;&gt;"",$G1875*INDEX(ΣυνδΑθρ!$D$2:$D$96,$F1875,1)/INDEX(ΣυνδΑθρ!$J$2:$J$96,$F1875,1),IF($D1875&lt;&gt;"",$G1875*INDEX(Υλικά!$I$3:$I$200,$F1875,1)/INDEX(Υλικά!$E$3:$E$200,$F1875,1),0))</f>
        <v>0.63</v>
      </c>
      <c r="K1875" s="16">
        <f>$H1875*Ref!$B$2</f>
        <v>20.440000000000001</v>
      </c>
      <c r="L1875" s="17">
        <f>$I1875*Ref!$B$3</f>
        <v>130.19999999999999</v>
      </c>
      <c r="M1875" s="18">
        <f>$J1875*Ref!$B$4</f>
        <v>5.67</v>
      </c>
      <c r="N1875" s="18">
        <f>IF($C1875&lt;&gt;"",0,IF($D1875&lt;&gt;"",$G1875*INDEX(Υλικά!$J$3:$J$200,$F1875,1)/INDEX(Υλικά!$E$3:$E$200,$F1875,1),0))</f>
        <v>0</v>
      </c>
      <c r="O1875" s="19">
        <f t="shared" si="34"/>
        <v>156.30999999999997</v>
      </c>
      <c r="P1875" s="3"/>
    </row>
    <row r="1876" spans="1:16" x14ac:dyDescent="0.35">
      <c r="A1876" s="15">
        <v>45020</v>
      </c>
      <c r="B1876" s="7">
        <v>0.54166666666666663</v>
      </c>
      <c r="C1876" s="3"/>
      <c r="D1876" s="3" t="s">
        <v>155</v>
      </c>
      <c r="E1876" s="3" t="str">
        <f>IF(C1876&lt;&gt;"",INDEX(ΣυνδΑθρ!$I$2:$I$96,MATCH(C1876,ΣυνδΑθρ!$A$2:$A$100,0),1),IF(D1876&lt;&gt;"",INDEX(Υλικά!$D$3:$D$200,MATCH(D1876,Υλικά!$B$3:$B$200,0),1),""))</f>
        <v>gr</v>
      </c>
      <c r="F1876" s="10">
        <f>IF(C1876&lt;&gt;"",MATCH($C1876,ΣυνδΑθρ!$A$2:$A$100,0),IF(D1876&lt;&gt;"",MATCH($D1876,Υλικά!$B$3:$B$200,0),0))</f>
        <v>63</v>
      </c>
      <c r="G1876" s="3">
        <v>130</v>
      </c>
      <c r="H1876" s="16">
        <f>IF($C1876&lt;&gt;"",$G1876*INDEX(ΣυνδΑθρ!$B$2:$B$96,$F1876,1)/INDEX(ΣυνδΑθρ!$J$2:$J$96,$F1876,1),IF($D1876&lt;&gt;"",$G1876*INDEX(Υλικά!$G$3:$G$200,$F1876,1)/INDEX(Υλικά!$E$3:$E$200,$F1876,1),0))</f>
        <v>1.43</v>
      </c>
      <c r="I1876" s="17">
        <f>IF($C1876&lt;&gt;"",$G1876*INDEX(ΣυνδΑθρ!$C$2:$C$100,$F1876,1)/INDEX(ΣυνδΑθρ!$J$2:$J$96,$F1876,1),IF($D1876&lt;&gt;"",$G1876*INDEX(Υλικά!$H$3:$H$200,$F1876,1)/INDEX(Υλικά!$E$3:$E$200,$F1876,1),0))</f>
        <v>29.64</v>
      </c>
      <c r="J1876" s="18">
        <f>IF($C1876&lt;&gt;"",$G1876*INDEX(ΣυνδΑθρ!$D$2:$D$96,$F1876,1)/INDEX(ΣυνδΑθρ!$J$2:$J$96,$F1876,1),IF($D1876&lt;&gt;"",$G1876*INDEX(Υλικά!$I$3:$I$200,$F1876,1)/INDEX(Υλικά!$E$3:$E$200,$F1876,1),0))</f>
        <v>0.39</v>
      </c>
      <c r="K1876" s="16">
        <f>$H1876*Ref!$B$2</f>
        <v>5.72</v>
      </c>
      <c r="L1876" s="17">
        <f>$I1876*Ref!$B$3</f>
        <v>118.56</v>
      </c>
      <c r="M1876" s="18">
        <f>$J1876*Ref!$B$4</f>
        <v>3.5100000000000002</v>
      </c>
      <c r="N1876" s="18">
        <f>IF($C1876&lt;&gt;"",0,IF($D1876&lt;&gt;"",$G1876*INDEX(Υλικά!$J$3:$J$200,$F1876,1)/INDEX(Υλικά!$E$3:$E$200,$F1876,1),0))</f>
        <v>0</v>
      </c>
      <c r="O1876" s="19">
        <f t="shared" si="34"/>
        <v>127.79</v>
      </c>
      <c r="P1876" s="3"/>
    </row>
    <row r="1877" spans="1:16" x14ac:dyDescent="0.35">
      <c r="A1877" s="15">
        <v>45075</v>
      </c>
      <c r="B1877" s="7">
        <v>0.35416666666666669</v>
      </c>
      <c r="C1877" s="3" t="s">
        <v>290</v>
      </c>
      <c r="D1877" s="3"/>
      <c r="E1877" s="3" t="str">
        <f>IF(C1877&lt;&gt;"",INDEX(ΣυνδΑθρ!$I$2:$I$96,MATCH(C1877,ΣυνδΑθρ!$A$2:$A$100,0),1),IF(D1877&lt;&gt;"",INDEX(Υλικά!$D$3:$D$200,MATCH(D1877,Υλικά!$B$3:$B$200,0),1),""))</f>
        <v>pc</v>
      </c>
      <c r="F1877" s="10">
        <f>IF(C1877&lt;&gt;"",MATCH($C1877,ΣυνδΑθρ!$A$2:$A$100,0),IF(D1877&lt;&gt;"",MATCH($D1877,Υλικά!$B$3:$B$200,0),0))</f>
        <v>57</v>
      </c>
      <c r="G1877" s="3">
        <v>1</v>
      </c>
      <c r="H1877" s="16">
        <f>IF($C1877&lt;&gt;"",$G1877*INDEX(ΣυνδΑθρ!$B$2:$B$96,$F1877,1)/INDEX(ΣυνδΑθρ!$J$2:$J$96,$F1877,1),IF($D1877&lt;&gt;"",$G1877*INDEX(Υλικά!$G$3:$G$200,$F1877,1)/INDEX(Υλικά!$E$3:$E$200,$F1877,1),0))</f>
        <v>30.25</v>
      </c>
      <c r="I1877" s="17">
        <f>IF($C1877&lt;&gt;"",$G1877*INDEX(ΣυνδΑθρ!$C$2:$C$100,$F1877,1)/INDEX(ΣυνδΑθρ!$J$2:$J$96,$F1877,1),IF($D1877&lt;&gt;"",$G1877*INDEX(Υλικά!$H$3:$H$200,$F1877,1)/INDEX(Υλικά!$E$3:$E$200,$F1877,1),0))</f>
        <v>58.95</v>
      </c>
      <c r="J1877" s="18">
        <f>IF($C1877&lt;&gt;"",$G1877*INDEX(ΣυνδΑθρ!$D$2:$D$96,$F1877,1)/INDEX(ΣυνδΑθρ!$J$2:$J$96,$F1877,1),IF($D1877&lt;&gt;"",$G1877*INDEX(Υλικά!$I$3:$I$200,$F1877,1)/INDEX(Υλικά!$E$3:$E$200,$F1877,1),0))</f>
        <v>6.0500000000000007</v>
      </c>
      <c r="K1877" s="16">
        <f>$H1877*Ref!$B$2</f>
        <v>121</v>
      </c>
      <c r="L1877" s="17">
        <f>$I1877*Ref!$B$3</f>
        <v>235.8</v>
      </c>
      <c r="M1877" s="18">
        <f>$J1877*Ref!$B$4</f>
        <v>54.45</v>
      </c>
      <c r="N1877" s="18">
        <f>IF($C1877&lt;&gt;"",0,IF($D1877&lt;&gt;"",$G1877*INDEX(Υλικά!$J$3:$J$200,$F1877,1)/INDEX(Υλικά!$E$3:$E$200,$F1877,1),0))</f>
        <v>0</v>
      </c>
      <c r="O1877" s="19">
        <f t="shared" si="34"/>
        <v>411.25</v>
      </c>
      <c r="P1877" s="3"/>
    </row>
    <row r="1878" spans="1:16" x14ac:dyDescent="0.35">
      <c r="A1878" s="15">
        <v>45075</v>
      </c>
      <c r="B1878" s="7">
        <v>0.625</v>
      </c>
      <c r="C1878" s="3"/>
      <c r="D1878" s="3" t="s">
        <v>289</v>
      </c>
      <c r="E1878" s="3" t="str">
        <f>IF(C1878&lt;&gt;"",INDEX(ΣυνδΑθρ!$I$2:$I$96,MATCH(C1878,ΣυνδΑθρ!$A$2:$A$100,0),1),IF(D1878&lt;&gt;"",INDEX(Υλικά!$D$3:$D$200,MATCH(D1878,Υλικά!$B$3:$B$200,0),1),""))</f>
        <v>gr</v>
      </c>
      <c r="F1878" s="10">
        <f>IF(C1878&lt;&gt;"",MATCH($C1878,ΣυνδΑθρ!$A$2:$A$100,0),IF(D1878&lt;&gt;"",MATCH($D1878,Υλικά!$B$3:$B$200,0),0))</f>
        <v>134</v>
      </c>
      <c r="G1878" s="3">
        <v>60</v>
      </c>
      <c r="H1878" s="16">
        <f>IF($C1878&lt;&gt;"",$G1878*INDEX(ΣυνδΑθρ!$B$2:$B$96,$F1878,1)/INDEX(ΣυνδΑθρ!$J$2:$J$96,$F1878,1),IF($D1878&lt;&gt;"",$G1878*INDEX(Υλικά!$G$3:$G$200,$F1878,1)/INDEX(Υλικά!$E$3:$E$200,$F1878,1),0))</f>
        <v>4.38</v>
      </c>
      <c r="I1878" s="17">
        <f>IF($C1878&lt;&gt;"",$G1878*INDEX(ΣυνδΑθρ!$C$2:$C$100,$F1878,1)/INDEX(ΣυνδΑθρ!$J$2:$J$96,$F1878,1),IF($D1878&lt;&gt;"",$G1878*INDEX(Υλικά!$H$3:$H$200,$F1878,1)/INDEX(Υλικά!$E$3:$E$200,$F1878,1),0))</f>
        <v>27.9</v>
      </c>
      <c r="J1878" s="18">
        <f>IF($C1878&lt;&gt;"",$G1878*INDEX(ΣυνδΑθρ!$D$2:$D$96,$F1878,1)/INDEX(ΣυνδΑθρ!$J$2:$J$96,$F1878,1),IF($D1878&lt;&gt;"",$G1878*INDEX(Υλικά!$I$3:$I$200,$F1878,1)/INDEX(Υλικά!$E$3:$E$200,$F1878,1),0))</f>
        <v>0.54</v>
      </c>
      <c r="K1878" s="16">
        <f>$H1878*Ref!$B$2</f>
        <v>17.52</v>
      </c>
      <c r="L1878" s="17">
        <f>$I1878*Ref!$B$3</f>
        <v>111.6</v>
      </c>
      <c r="M1878" s="18">
        <f>$J1878*Ref!$B$4</f>
        <v>4.8600000000000003</v>
      </c>
      <c r="N1878" s="18">
        <f>IF($C1878&lt;&gt;"",0,IF($D1878&lt;&gt;"",$G1878*INDEX(Υλικά!$J$3:$J$200,$F1878,1)/INDEX(Υλικά!$E$3:$E$200,$F1878,1),0))</f>
        <v>0</v>
      </c>
      <c r="O1878" s="19">
        <f t="shared" si="34"/>
        <v>133.98000000000002</v>
      </c>
      <c r="P1878" s="3"/>
    </row>
    <row r="1879" spans="1:16" x14ac:dyDescent="0.35">
      <c r="A1879" s="15">
        <v>45075</v>
      </c>
      <c r="B1879" s="7">
        <v>0.625</v>
      </c>
      <c r="C1879" s="3"/>
      <c r="D1879" s="3" t="s">
        <v>63</v>
      </c>
      <c r="E1879" s="3" t="str">
        <f>IF(C1879&lt;&gt;"",INDEX(ΣυνδΑθρ!$I$2:$I$96,MATCH(C1879,ΣυνδΑθρ!$A$2:$A$100,0),1),IF(D1879&lt;&gt;"",INDEX(Υλικά!$D$3:$D$200,MATCH(D1879,Υλικά!$B$3:$B$200,0),1),""))</f>
        <v>pc</v>
      </c>
      <c r="F1879" s="10">
        <f>IF(C1879&lt;&gt;"",MATCH($C1879,ΣυνδΑθρ!$A$2:$A$100,0),IF(D1879&lt;&gt;"",MATCH($D1879,Υλικά!$B$3:$B$200,0),0))</f>
        <v>23</v>
      </c>
      <c r="G1879" s="3">
        <v>1</v>
      </c>
      <c r="H1879" s="16">
        <f>IF($C1879&lt;&gt;"",$G1879*INDEX(ΣυνδΑθρ!$B$2:$B$96,$F1879,1)/INDEX(ΣυνδΑθρ!$J$2:$J$96,$F1879,1),IF($D1879&lt;&gt;"",$G1879*INDEX(Υλικά!$G$3:$G$200,$F1879,1)/INDEX(Υλικά!$E$3:$E$200,$F1879,1),0))</f>
        <v>47</v>
      </c>
      <c r="I1879" s="17">
        <f>IF($C1879&lt;&gt;"",$G1879*INDEX(ΣυνδΑθρ!$C$2:$C$100,$F1879,1)/INDEX(ΣυνδΑθρ!$J$2:$J$96,$F1879,1),IF($D1879&lt;&gt;"",$G1879*INDEX(Υλικά!$H$3:$H$200,$F1879,1)/INDEX(Υλικά!$E$3:$E$200,$F1879,1),0))</f>
        <v>0</v>
      </c>
      <c r="J1879" s="18">
        <f>IF($C1879&lt;&gt;"",$G1879*INDEX(ΣυνδΑθρ!$D$2:$D$96,$F1879,1)/INDEX(ΣυνδΑθρ!$J$2:$J$96,$F1879,1),IF($D1879&lt;&gt;"",$G1879*INDEX(Υλικά!$I$3:$I$200,$F1879,1)/INDEX(Υλικά!$E$3:$E$200,$F1879,1),0))</f>
        <v>1.2</v>
      </c>
      <c r="K1879" s="16">
        <f>$H1879*Ref!$B$2</f>
        <v>188</v>
      </c>
      <c r="L1879" s="17">
        <f>$I1879*Ref!$B$3</f>
        <v>0</v>
      </c>
      <c r="M1879" s="18">
        <f>$J1879*Ref!$B$4</f>
        <v>10.799999999999999</v>
      </c>
      <c r="N1879" s="18">
        <f>IF($C1879&lt;&gt;"",0,IF($D1879&lt;&gt;"",$G1879*INDEX(Υλικά!$J$3:$J$200,$F1879,1)/INDEX(Υλικά!$E$3:$E$200,$F1879,1),0))</f>
        <v>0</v>
      </c>
      <c r="O1879" s="19">
        <f t="shared" si="34"/>
        <v>198.8</v>
      </c>
      <c r="P1879" s="3"/>
    </row>
    <row r="1880" spans="1:16" x14ac:dyDescent="0.35">
      <c r="A1880" s="15">
        <v>45075</v>
      </c>
      <c r="B1880" s="7">
        <v>0.625</v>
      </c>
      <c r="C1880" s="3"/>
      <c r="D1880" s="3" t="s">
        <v>8</v>
      </c>
      <c r="E1880" s="3" t="str">
        <f>IF(C1880&lt;&gt;"",INDEX(ΣυνδΑθρ!$I$2:$I$96,MATCH(C1880,ΣυνδΑθρ!$A$2:$A$100,0),1),IF(D1880&lt;&gt;"",INDEX(Υλικά!$D$3:$D$200,MATCH(D1880,Υλικά!$B$3:$B$200,0),1),""))</f>
        <v>gr</v>
      </c>
      <c r="F1880" s="10">
        <f>IF(C1880&lt;&gt;"",MATCH($C1880,ΣυνδΑθρ!$A$2:$A$100,0),IF(D1880&lt;&gt;"",MATCH($D1880,Υλικά!$B$3:$B$200,0),0))</f>
        <v>3</v>
      </c>
      <c r="G1880" s="3">
        <v>10</v>
      </c>
      <c r="H1880" s="16">
        <f>IF($C1880&lt;&gt;"",$G1880*INDEX(ΣυνδΑθρ!$B$2:$B$96,$F1880,1)/INDEX(ΣυνδΑθρ!$J$2:$J$96,$F1880,1),IF($D1880&lt;&gt;"",$G1880*INDEX(Υλικά!$G$3:$G$200,$F1880,1)/INDEX(Υλικά!$E$3:$E$200,$F1880,1),0))</f>
        <v>0</v>
      </c>
      <c r="I1880" s="17">
        <f>IF($C1880&lt;&gt;"",$G1880*INDEX(ΣυνδΑθρ!$C$2:$C$100,$F1880,1)/INDEX(ΣυνδΑθρ!$J$2:$J$96,$F1880,1),IF($D1880&lt;&gt;"",$G1880*INDEX(Υλικά!$H$3:$H$200,$F1880,1)/INDEX(Υλικά!$E$3:$E$200,$F1880,1),0))</f>
        <v>0</v>
      </c>
      <c r="J1880" s="18">
        <f>IF($C1880&lt;&gt;"",$G1880*INDEX(ΣυνδΑθρ!$D$2:$D$96,$F1880,1)/INDEX(ΣυνδΑθρ!$J$2:$J$96,$F1880,1),IF($D1880&lt;&gt;"",$G1880*INDEX(Υλικά!$I$3:$I$200,$F1880,1)/INDEX(Υλικά!$E$3:$E$200,$F1880,1),0))</f>
        <v>9.33</v>
      </c>
      <c r="K1880" s="16">
        <f>$H1880*Ref!$B$2</f>
        <v>0</v>
      </c>
      <c r="L1880" s="17">
        <f>$I1880*Ref!$B$3</f>
        <v>0</v>
      </c>
      <c r="M1880" s="18">
        <f>$J1880*Ref!$B$4</f>
        <v>83.97</v>
      </c>
      <c r="N1880" s="18">
        <f>IF($C1880&lt;&gt;"",0,IF($D1880&lt;&gt;"",$G1880*INDEX(Υλικά!$J$3:$J$200,$F1880,1)/INDEX(Υλικά!$E$3:$E$200,$F1880,1),0))</f>
        <v>0</v>
      </c>
      <c r="O1880" s="19">
        <f t="shared" si="34"/>
        <v>83.97</v>
      </c>
      <c r="P1880" s="3"/>
    </row>
    <row r="1881" spans="1:16" x14ac:dyDescent="0.35">
      <c r="A1881" s="15">
        <v>45075</v>
      </c>
      <c r="B1881" s="7">
        <v>0.625</v>
      </c>
      <c r="C1881" s="3"/>
      <c r="D1881" s="3" t="s">
        <v>174</v>
      </c>
      <c r="E1881" s="3" t="str">
        <f>IF(C1881&lt;&gt;"",INDEX(ΣυνδΑθρ!$I$2:$I$96,MATCH(C1881,ΣυνδΑθρ!$A$2:$A$100,0),1),IF(D1881&lt;&gt;"",INDEX(Υλικά!$D$3:$D$200,MATCH(D1881,Υλικά!$B$3:$B$200,0),1),""))</f>
        <v>gr</v>
      </c>
      <c r="F1881" s="10">
        <f>IF(C1881&lt;&gt;"",MATCH($C1881,ΣυνδΑθρ!$A$2:$A$100,0),IF(D1881&lt;&gt;"",MATCH($D1881,Υλικά!$B$3:$B$200,0),0))</f>
        <v>75</v>
      </c>
      <c r="G1881" s="3">
        <v>200</v>
      </c>
      <c r="H1881" s="16">
        <f>IF($C1881&lt;&gt;"",$G1881*INDEX(ΣυνδΑθρ!$B$2:$B$96,$F1881,1)/INDEX(ΣυνδΑθρ!$J$2:$J$96,$F1881,1),IF($D1881&lt;&gt;"",$G1881*INDEX(Υλικά!$G$3:$G$200,$F1881,1)/INDEX(Υλικά!$E$3:$E$200,$F1881,1),0))</f>
        <v>2.8</v>
      </c>
      <c r="I1881" s="17">
        <f>IF($C1881&lt;&gt;"",$G1881*INDEX(ΣυνδΑθρ!$C$2:$C$100,$F1881,1)/INDEX(ΣυνδΑθρ!$J$2:$J$96,$F1881,1),IF($D1881&lt;&gt;"",$G1881*INDEX(Υλικά!$H$3:$H$200,$F1881,1)/INDEX(Υλικά!$E$3:$E$200,$F1881,1),0))</f>
        <v>5.8</v>
      </c>
      <c r="J1881" s="18">
        <f>IF($C1881&lt;&gt;"",$G1881*INDEX(ΣυνδΑθρ!$D$2:$D$96,$F1881,1)/INDEX(ΣυνδΑθρ!$J$2:$J$96,$F1881,1),IF($D1881&lt;&gt;"",$G1881*INDEX(Υλικά!$I$3:$I$200,$F1881,1)/INDEX(Υλικά!$E$3:$E$200,$F1881,1),0))</f>
        <v>0.4</v>
      </c>
      <c r="K1881" s="16">
        <f>$H1881*Ref!$B$2</f>
        <v>11.2</v>
      </c>
      <c r="L1881" s="17">
        <f>$I1881*Ref!$B$3</f>
        <v>23.2</v>
      </c>
      <c r="M1881" s="18">
        <f>$J1881*Ref!$B$4</f>
        <v>3.6</v>
      </c>
      <c r="N1881" s="18">
        <f>IF($C1881&lt;&gt;"",0,IF($D1881&lt;&gt;"",$G1881*INDEX(Υλικά!$J$3:$J$200,$F1881,1)/INDEX(Υλικά!$E$3:$E$200,$F1881,1),0))</f>
        <v>0</v>
      </c>
      <c r="O1881" s="19">
        <f t="shared" si="34"/>
        <v>38</v>
      </c>
      <c r="P1881" s="3"/>
    </row>
    <row r="1882" spans="1:16" x14ac:dyDescent="0.35">
      <c r="A1882" s="15">
        <v>45075</v>
      </c>
      <c r="B1882" s="7">
        <v>0.625</v>
      </c>
      <c r="C1882" s="3"/>
      <c r="D1882" s="3" t="s">
        <v>43</v>
      </c>
      <c r="E1882" s="3" t="str">
        <f>IF(C1882&lt;&gt;"",INDEX(ΣυνδΑθρ!$I$2:$I$96,MATCH(C1882,ΣυνδΑθρ!$A$2:$A$100,0),1),IF(D1882&lt;&gt;"",INDEX(Υλικά!$D$3:$D$200,MATCH(D1882,Υλικά!$B$3:$B$200,0),1),""))</f>
        <v>gr</v>
      </c>
      <c r="F1882" s="10">
        <f>IF(C1882&lt;&gt;"",MATCH($C1882,ΣυνδΑθρ!$A$2:$A$100,0),IF(D1882&lt;&gt;"",MATCH($D1882,Υλικά!$B$3:$B$200,0),0))</f>
        <v>17</v>
      </c>
      <c r="G1882" s="3">
        <v>200</v>
      </c>
      <c r="H1882" s="16">
        <f>IF($C1882&lt;&gt;"",$G1882*INDEX(ΣυνδΑθρ!$B$2:$B$96,$F1882,1)/INDEX(ΣυνδΑθρ!$J$2:$J$96,$F1882,1),IF($D1882&lt;&gt;"",$G1882*INDEX(Υλικά!$G$3:$G$200,$F1882,1)/INDEX(Υλικά!$E$3:$E$200,$F1882,1),0))</f>
        <v>1.4</v>
      </c>
      <c r="I1882" s="17">
        <f>IF($C1882&lt;&gt;"",$G1882*INDEX(ΣυνδΑθρ!$C$2:$C$100,$F1882,1)/INDEX(ΣυνδΑθρ!$J$2:$J$96,$F1882,1),IF($D1882&lt;&gt;"",$G1882*INDEX(Υλικά!$H$3:$H$200,$F1882,1)/INDEX(Υλικά!$E$3:$E$200,$F1882,1),0))</f>
        <v>7.2</v>
      </c>
      <c r="J1882" s="18">
        <f>IF($C1882&lt;&gt;"",$G1882*INDEX(ΣυνδΑθρ!$D$2:$D$96,$F1882,1)/INDEX(ΣυνδΑθρ!$J$2:$J$96,$F1882,1),IF($D1882&lt;&gt;"",$G1882*INDEX(Υλικά!$I$3:$I$200,$F1882,1)/INDEX(Υλικά!$E$3:$E$200,$F1882,1),0))</f>
        <v>0.2</v>
      </c>
      <c r="K1882" s="16">
        <f>$H1882*Ref!$B$2</f>
        <v>5.6</v>
      </c>
      <c r="L1882" s="17">
        <f>$I1882*Ref!$B$3</f>
        <v>28.8</v>
      </c>
      <c r="M1882" s="18">
        <f>$J1882*Ref!$B$4</f>
        <v>1.8</v>
      </c>
      <c r="N1882" s="18">
        <f>IF($C1882&lt;&gt;"",0,IF($D1882&lt;&gt;"",$G1882*INDEX(Υλικά!$J$3:$J$200,$F1882,1)/INDEX(Υλικά!$E$3:$E$200,$F1882,1),0))</f>
        <v>0</v>
      </c>
      <c r="O1882" s="19">
        <f t="shared" si="34"/>
        <v>36.199999999999996</v>
      </c>
      <c r="P1882" s="3"/>
    </row>
    <row r="1883" spans="1:16" x14ac:dyDescent="0.35">
      <c r="A1883" s="15">
        <v>45075</v>
      </c>
      <c r="B1883" s="7">
        <v>0.8125</v>
      </c>
      <c r="C1883" s="3"/>
      <c r="D1883" s="3" t="s">
        <v>32</v>
      </c>
      <c r="E1883" s="3" t="str">
        <f>IF(C1883&lt;&gt;"",INDEX(ΣυνδΑθρ!$I$2:$I$96,MATCH(C1883,ΣυνδΑθρ!$A$2:$A$100,0),1),IF(D1883&lt;&gt;"",INDEX(Υλικά!$D$3:$D$200,MATCH(D1883,Υλικά!$B$3:$B$200,0),1),""))</f>
        <v>gr</v>
      </c>
      <c r="F1883" s="10">
        <f>IF(C1883&lt;&gt;"",MATCH($C1883,ΣυνδΑθρ!$A$2:$A$100,0),IF(D1883&lt;&gt;"",MATCH($D1883,Υλικά!$B$3:$B$200,0),0))</f>
        <v>14</v>
      </c>
      <c r="G1883" s="3">
        <v>200</v>
      </c>
      <c r="H1883" s="16">
        <f>IF($C1883&lt;&gt;"",$G1883*INDEX(ΣυνδΑθρ!$B$2:$B$96,$F1883,1)/INDEX(ΣυνδΑθρ!$J$2:$J$96,$F1883,1),IF($D1883&lt;&gt;"",$G1883*INDEX(Υλικά!$G$3:$G$200,$F1883,1)/INDEX(Υλικά!$E$3:$E$200,$F1883,1),0))</f>
        <v>16</v>
      </c>
      <c r="I1883" s="17">
        <f>IF($C1883&lt;&gt;"",$G1883*INDEX(ΣυνδΑθρ!$C$2:$C$100,$F1883,1)/INDEX(ΣυνδΑθρ!$J$2:$J$96,$F1883,1),IF($D1883&lt;&gt;"",$G1883*INDEX(Υλικά!$H$3:$H$200,$F1883,1)/INDEX(Υλικά!$E$3:$E$200,$F1883,1),0))</f>
        <v>8</v>
      </c>
      <c r="J1883" s="18">
        <f>IF($C1883&lt;&gt;"",$G1883*INDEX(ΣυνδΑθρ!$D$2:$D$96,$F1883,1)/INDEX(ΣυνδΑθρ!$J$2:$J$96,$F1883,1),IF($D1883&lt;&gt;"",$G1883*INDEX(Υλικά!$I$3:$I$200,$F1883,1)/INDEX(Υλικά!$E$3:$E$200,$F1883,1),0))</f>
        <v>4</v>
      </c>
      <c r="K1883" s="16">
        <f>$H1883*Ref!$B$2</f>
        <v>64</v>
      </c>
      <c r="L1883" s="17">
        <f>$I1883*Ref!$B$3</f>
        <v>32</v>
      </c>
      <c r="M1883" s="18">
        <f>$J1883*Ref!$B$4</f>
        <v>36</v>
      </c>
      <c r="N1883" s="18">
        <f>IF($C1883&lt;&gt;"",0,IF($D1883&lt;&gt;"",$G1883*INDEX(Υλικά!$J$3:$J$200,$F1883,1)/INDEX(Υλικά!$E$3:$E$200,$F1883,1),0))</f>
        <v>0</v>
      </c>
      <c r="O1883" s="19">
        <f t="shared" si="34"/>
        <v>132</v>
      </c>
      <c r="P1883" s="3"/>
    </row>
    <row r="1884" spans="1:16" x14ac:dyDescent="0.35">
      <c r="A1884" s="15">
        <v>45075</v>
      </c>
      <c r="B1884" s="7">
        <v>0.83333333333333337</v>
      </c>
      <c r="C1884" s="3"/>
      <c r="D1884" s="3" t="s">
        <v>289</v>
      </c>
      <c r="E1884" s="3" t="str">
        <f>IF(C1884&lt;&gt;"",INDEX(ΣυνδΑθρ!$I$2:$I$96,MATCH(C1884,ΣυνδΑθρ!$A$2:$A$100,0),1),IF(D1884&lt;&gt;"",INDEX(Υλικά!$D$3:$D$200,MATCH(D1884,Υλικά!$B$3:$B$200,0),1),""))</f>
        <v>gr</v>
      </c>
      <c r="F1884" s="10">
        <f>IF(C1884&lt;&gt;"",MATCH($C1884,ΣυνδΑθρ!$A$2:$A$100,0),IF(D1884&lt;&gt;"",MATCH($D1884,Υλικά!$B$3:$B$200,0),0))</f>
        <v>134</v>
      </c>
      <c r="G1884" s="3">
        <v>35</v>
      </c>
      <c r="H1884" s="16">
        <f>IF($C1884&lt;&gt;"",$G1884*INDEX(ΣυνδΑθρ!$B$2:$B$96,$F1884,1)/INDEX(ΣυνδΑθρ!$J$2:$J$96,$F1884,1),IF($D1884&lt;&gt;"",$G1884*INDEX(Υλικά!$G$3:$G$200,$F1884,1)/INDEX(Υλικά!$E$3:$E$200,$F1884,1),0))</f>
        <v>2.5550000000000002</v>
      </c>
      <c r="I1884" s="17">
        <f>IF($C1884&lt;&gt;"",$G1884*INDEX(ΣυνδΑθρ!$C$2:$C$100,$F1884,1)/INDEX(ΣυνδΑθρ!$J$2:$J$96,$F1884,1),IF($D1884&lt;&gt;"",$G1884*INDEX(Υλικά!$H$3:$H$200,$F1884,1)/INDEX(Υλικά!$E$3:$E$200,$F1884,1),0))</f>
        <v>16.274999999999999</v>
      </c>
      <c r="J1884" s="18">
        <f>IF($C1884&lt;&gt;"",$G1884*INDEX(ΣυνδΑθρ!$D$2:$D$96,$F1884,1)/INDEX(ΣυνδΑθρ!$J$2:$J$96,$F1884,1),IF($D1884&lt;&gt;"",$G1884*INDEX(Υλικά!$I$3:$I$200,$F1884,1)/INDEX(Υλικά!$E$3:$E$200,$F1884,1),0))</f>
        <v>0.315</v>
      </c>
      <c r="K1884" s="16">
        <f>$H1884*Ref!$B$2</f>
        <v>10.220000000000001</v>
      </c>
      <c r="L1884" s="17">
        <f>$I1884*Ref!$B$3</f>
        <v>65.099999999999994</v>
      </c>
      <c r="M1884" s="18">
        <f>$J1884*Ref!$B$4</f>
        <v>2.835</v>
      </c>
      <c r="N1884" s="18">
        <f>IF($C1884&lt;&gt;"",0,IF($D1884&lt;&gt;"",$G1884*INDEX(Υλικά!$J$3:$J$200,$F1884,1)/INDEX(Υλικά!$E$3:$E$200,$F1884,1),0))</f>
        <v>0</v>
      </c>
      <c r="O1884" s="19">
        <f t="shared" si="34"/>
        <v>78.154999999999987</v>
      </c>
      <c r="P1884" s="3"/>
    </row>
    <row r="1885" spans="1:16" x14ac:dyDescent="0.35">
      <c r="A1885" s="15">
        <v>45075</v>
      </c>
      <c r="B1885" s="7">
        <v>0.875</v>
      </c>
      <c r="C1885" s="3"/>
      <c r="D1885" s="3" t="s">
        <v>21</v>
      </c>
      <c r="E1885" s="3" t="str">
        <f>IF(C1885&lt;&gt;"",INDEX(ΣυνδΑθρ!$I$2:$I$96,MATCH(C1885,ΣυνδΑθρ!$A$2:$A$100,0),1),IF(D1885&lt;&gt;"",INDEX(Υλικά!$D$3:$D$200,MATCH(D1885,Υλικά!$B$3:$B$200,0),1),""))</f>
        <v>pc</v>
      </c>
      <c r="F1885" s="10">
        <f>IF(C1885&lt;&gt;"",MATCH($C1885,ΣυνδΑθρ!$A$2:$A$100,0),IF(D1885&lt;&gt;"",MATCH($D1885,Υλικά!$B$3:$B$200,0),0))</f>
        <v>11</v>
      </c>
      <c r="G1885" s="3">
        <v>2</v>
      </c>
      <c r="H1885" s="16">
        <f>IF($C1885&lt;&gt;"",$G1885*INDEX(ΣυνδΑθρ!$B$2:$B$96,$F1885,1)/INDEX(ΣυνδΑθρ!$J$2:$J$96,$F1885,1),IF($D1885&lt;&gt;"",$G1885*INDEX(Υλικά!$G$3:$G$200,$F1885,1)/INDEX(Υλικά!$E$3:$E$200,$F1885,1),0))</f>
        <v>15.6</v>
      </c>
      <c r="I1885" s="17">
        <f>IF($C1885&lt;&gt;"",$G1885*INDEX(ΣυνδΑθρ!$C$2:$C$100,$F1885,1)/INDEX(ΣυνδΑθρ!$J$2:$J$96,$F1885,1),IF($D1885&lt;&gt;"",$G1885*INDEX(Υλικά!$H$3:$H$200,$F1885,1)/INDEX(Υλικά!$E$3:$E$200,$F1885,1),0))</f>
        <v>1.32</v>
      </c>
      <c r="J1885" s="18">
        <f>IF($C1885&lt;&gt;"",$G1885*INDEX(ΣυνδΑθρ!$D$2:$D$96,$F1885,1)/INDEX(ΣυνδΑθρ!$J$2:$J$96,$F1885,1),IF($D1885&lt;&gt;"",$G1885*INDEX(Υλικά!$I$3:$I$200,$F1885,1)/INDEX(Υλικά!$E$3:$E$200,$F1885,1),0))</f>
        <v>13.2</v>
      </c>
      <c r="K1885" s="16">
        <f>$H1885*Ref!$B$2</f>
        <v>62.4</v>
      </c>
      <c r="L1885" s="17">
        <f>$I1885*Ref!$B$3</f>
        <v>5.28</v>
      </c>
      <c r="M1885" s="18">
        <f>$J1885*Ref!$B$4</f>
        <v>118.8</v>
      </c>
      <c r="N1885" s="18">
        <f>IF($C1885&lt;&gt;"",0,IF($D1885&lt;&gt;"",$G1885*INDEX(Υλικά!$J$3:$J$200,$F1885,1)/INDEX(Υλικά!$E$3:$E$200,$F1885,1),0))</f>
        <v>0</v>
      </c>
      <c r="O1885" s="19">
        <f t="shared" si="34"/>
        <v>186.48</v>
      </c>
      <c r="P1885" s="3"/>
    </row>
    <row r="1886" spans="1:16" x14ac:dyDescent="0.35">
      <c r="A1886" s="15">
        <v>45075</v>
      </c>
      <c r="B1886" s="7">
        <v>0.875</v>
      </c>
      <c r="C1886" s="3"/>
      <c r="D1886" s="3" t="s">
        <v>289</v>
      </c>
      <c r="E1886" s="3" t="str">
        <f>IF(C1886&lt;&gt;"",INDEX(ΣυνδΑθρ!$I$2:$I$96,MATCH(C1886,ΣυνδΑθρ!$A$2:$A$100,0),1),IF(D1886&lt;&gt;"",INDEX(Υλικά!$D$3:$D$200,MATCH(D1886,Υλικά!$B$3:$B$200,0),1),""))</f>
        <v>gr</v>
      </c>
      <c r="F1886" s="10">
        <f>IF(C1886&lt;&gt;"",MATCH($C1886,ΣυνδΑθρ!$A$2:$A$100,0),IF(D1886&lt;&gt;"",MATCH($D1886,Υλικά!$B$3:$B$200,0),0))</f>
        <v>134</v>
      </c>
      <c r="G1886" s="3">
        <v>60</v>
      </c>
      <c r="H1886" s="16">
        <f>IF($C1886&lt;&gt;"",$G1886*INDEX(ΣυνδΑθρ!$B$2:$B$96,$F1886,1)/INDEX(ΣυνδΑθρ!$J$2:$J$96,$F1886,1),IF($D1886&lt;&gt;"",$G1886*INDEX(Υλικά!$G$3:$G$200,$F1886,1)/INDEX(Υλικά!$E$3:$E$200,$F1886,1),0))</f>
        <v>4.38</v>
      </c>
      <c r="I1886" s="17">
        <f>IF($C1886&lt;&gt;"",$G1886*INDEX(ΣυνδΑθρ!$C$2:$C$100,$F1886,1)/INDEX(ΣυνδΑθρ!$J$2:$J$96,$F1886,1),IF($D1886&lt;&gt;"",$G1886*INDEX(Υλικά!$H$3:$H$200,$F1886,1)/INDEX(Υλικά!$E$3:$E$200,$F1886,1),0))</f>
        <v>27.9</v>
      </c>
      <c r="J1886" s="18">
        <f>IF($C1886&lt;&gt;"",$G1886*INDEX(ΣυνδΑθρ!$D$2:$D$96,$F1886,1)/INDEX(ΣυνδΑθρ!$J$2:$J$96,$F1886,1),IF($D1886&lt;&gt;"",$G1886*INDEX(Υλικά!$I$3:$I$200,$F1886,1)/INDEX(Υλικά!$E$3:$E$200,$F1886,1),0))</f>
        <v>0.54</v>
      </c>
      <c r="K1886" s="16">
        <f>$H1886*Ref!$B$2</f>
        <v>17.52</v>
      </c>
      <c r="L1886" s="17">
        <f>$I1886*Ref!$B$3</f>
        <v>111.6</v>
      </c>
      <c r="M1886" s="18">
        <f>$J1886*Ref!$B$4</f>
        <v>4.8600000000000003</v>
      </c>
      <c r="N1886" s="18">
        <f>IF($C1886&lt;&gt;"",0,IF($D1886&lt;&gt;"",$G1886*INDEX(Υλικά!$J$3:$J$200,$F1886,1)/INDEX(Υλικά!$E$3:$E$200,$F1886,1),0))</f>
        <v>0</v>
      </c>
      <c r="O1886" s="19">
        <f t="shared" si="34"/>
        <v>133.98000000000002</v>
      </c>
      <c r="P1886" s="3"/>
    </row>
    <row r="1887" spans="1:16" x14ac:dyDescent="0.35">
      <c r="A1887" s="15">
        <v>45075</v>
      </c>
      <c r="B1887" s="7">
        <v>0.95833333333333337</v>
      </c>
      <c r="C1887" s="3"/>
      <c r="D1887" s="3" t="s">
        <v>187</v>
      </c>
      <c r="E1887" s="3" t="str">
        <f>IF(C1887&lt;&gt;"",INDEX(ΣυνδΑθρ!$I$2:$I$96,MATCH(C1887,ΣυνδΑθρ!$A$2:$A$100,0),1),IF(D1887&lt;&gt;"",INDEX(Υλικά!$D$3:$D$200,MATCH(D1887,Υλικά!$B$3:$B$200,0),1),""))</f>
        <v>gr</v>
      </c>
      <c r="F1887" s="10">
        <f>IF(C1887&lt;&gt;"",MATCH($C1887,ΣυνδΑθρ!$A$2:$A$100,0),IF(D1887&lt;&gt;"",MATCH($D1887,Υλικά!$B$3:$B$200,0),0))</f>
        <v>84</v>
      </c>
      <c r="G1887" s="3">
        <v>190</v>
      </c>
      <c r="H1887" s="16">
        <f>IF($C1887&lt;&gt;"",$G1887*INDEX(ΣυνδΑθρ!$B$2:$B$96,$F1887,1)/INDEX(ΣυνδΑθρ!$J$2:$J$96,$F1887,1),IF($D1887&lt;&gt;"",$G1887*INDEX(Υλικά!$G$3:$G$200,$F1887,1)/INDEX(Υλικά!$E$3:$E$200,$F1887,1),0))</f>
        <v>1.33</v>
      </c>
      <c r="I1887" s="17">
        <f>IF($C1887&lt;&gt;"",$G1887*INDEX(ΣυνδΑθρ!$C$2:$C$100,$F1887,1)/INDEX(ΣυνδΑθρ!$J$2:$J$96,$F1887,1),IF($D1887&lt;&gt;"",$G1887*INDEX(Υλικά!$H$3:$H$200,$F1887,1)/INDEX(Υλικά!$E$3:$E$200,$F1887,1),0))</f>
        <v>22.8</v>
      </c>
      <c r="J1887" s="18">
        <f>IF($C1887&lt;&gt;"",$G1887*INDEX(ΣυνδΑθρ!$D$2:$D$96,$F1887,1)/INDEX(ΣυνδΑθρ!$J$2:$J$96,$F1887,1),IF($D1887&lt;&gt;"",$G1887*INDEX(Υλικά!$I$3:$I$200,$F1887,1)/INDEX(Υλικά!$E$3:$E$200,$F1887,1),0))</f>
        <v>0.38</v>
      </c>
      <c r="K1887" s="16">
        <f>$H1887*Ref!$B$2</f>
        <v>5.32</v>
      </c>
      <c r="L1887" s="17">
        <f>$I1887*Ref!$B$3</f>
        <v>91.2</v>
      </c>
      <c r="M1887" s="18">
        <f>$J1887*Ref!$B$4</f>
        <v>3.42</v>
      </c>
      <c r="N1887" s="18">
        <f>IF($C1887&lt;&gt;"",0,IF($D1887&lt;&gt;"",$G1887*INDEX(Υλικά!$J$3:$J$200,$F1887,1)/INDEX(Υλικά!$E$3:$E$200,$F1887,1),0))</f>
        <v>0</v>
      </c>
      <c r="O1887" s="19">
        <f t="shared" si="34"/>
        <v>99.940000000000012</v>
      </c>
      <c r="P1887" s="3"/>
    </row>
    <row r="1888" spans="1:16" x14ac:dyDescent="0.35">
      <c r="A1888" s="15">
        <v>45076</v>
      </c>
      <c r="B1888" s="7">
        <v>0.33333333333333331</v>
      </c>
      <c r="C1888" s="3" t="s">
        <v>290</v>
      </c>
      <c r="D1888" s="3"/>
      <c r="E1888" s="3" t="str">
        <f>IF(C1888&lt;&gt;"",INDEX(ΣυνδΑθρ!$I$2:$I$96,MATCH(C1888,ΣυνδΑθρ!$A$2:$A$100,0),1),IF(D1888&lt;&gt;"",INDEX(Υλικά!$D$3:$D$200,MATCH(D1888,Υλικά!$B$3:$B$200,0),1),""))</f>
        <v>pc</v>
      </c>
      <c r="F1888" s="10">
        <f>IF(C1888&lt;&gt;"",MATCH($C1888,ΣυνδΑθρ!$A$2:$A$100,0),IF(D1888&lt;&gt;"",MATCH($D1888,Υλικά!$B$3:$B$200,0),0))</f>
        <v>57</v>
      </c>
      <c r="G1888" s="3">
        <v>1</v>
      </c>
      <c r="H1888" s="16">
        <f>IF($C1888&lt;&gt;"",$G1888*INDEX(ΣυνδΑθρ!$B$2:$B$96,$F1888,1)/INDEX(ΣυνδΑθρ!$J$2:$J$96,$F1888,1),IF($D1888&lt;&gt;"",$G1888*INDEX(Υλικά!$G$3:$G$200,$F1888,1)/INDEX(Υλικά!$E$3:$E$200,$F1888,1),0))</f>
        <v>30.25</v>
      </c>
      <c r="I1888" s="17">
        <f>IF($C1888&lt;&gt;"",$G1888*INDEX(ΣυνδΑθρ!$C$2:$C$100,$F1888,1)/INDEX(ΣυνδΑθρ!$J$2:$J$96,$F1888,1),IF($D1888&lt;&gt;"",$G1888*INDEX(Υλικά!$H$3:$H$200,$F1888,1)/INDEX(Υλικά!$E$3:$E$200,$F1888,1),0))</f>
        <v>58.95</v>
      </c>
      <c r="J1888" s="18">
        <f>IF($C1888&lt;&gt;"",$G1888*INDEX(ΣυνδΑθρ!$D$2:$D$96,$F1888,1)/INDEX(ΣυνδΑθρ!$J$2:$J$96,$F1888,1),IF($D1888&lt;&gt;"",$G1888*INDEX(Υλικά!$I$3:$I$200,$F1888,1)/INDEX(Υλικά!$E$3:$E$200,$F1888,1),0))</f>
        <v>6.0500000000000007</v>
      </c>
      <c r="K1888" s="16">
        <f>$H1888*Ref!$B$2</f>
        <v>121</v>
      </c>
      <c r="L1888" s="17">
        <f>$I1888*Ref!$B$3</f>
        <v>235.8</v>
      </c>
      <c r="M1888" s="18">
        <f>$J1888*Ref!$B$4</f>
        <v>54.45</v>
      </c>
      <c r="N1888" s="18">
        <f>IF($C1888&lt;&gt;"",0,IF($D1888&lt;&gt;"",$G1888*INDEX(Υλικά!$J$3:$J$200,$F1888,1)/INDEX(Υλικά!$E$3:$E$200,$F1888,1),0))</f>
        <v>0</v>
      </c>
      <c r="O1888" s="19">
        <f t="shared" si="34"/>
        <v>411.25</v>
      </c>
      <c r="P1888" s="3"/>
    </row>
    <row r="1889" spans="1:16" x14ac:dyDescent="0.35">
      <c r="A1889" s="15">
        <v>45076</v>
      </c>
      <c r="B1889" s="7">
        <v>0.625</v>
      </c>
      <c r="C1889" s="3"/>
      <c r="D1889" s="3" t="s">
        <v>80</v>
      </c>
      <c r="E1889" s="3" t="str">
        <f>IF(C1889&lt;&gt;"",INDEX(ΣυνδΑθρ!$I$2:$I$96,MATCH(C1889,ΣυνδΑθρ!$A$2:$A$100,0),1),IF(D1889&lt;&gt;"",INDEX(Υλικά!$D$3:$D$200,MATCH(D1889,Υλικά!$B$3:$B$200,0),1),""))</f>
        <v>gr</v>
      </c>
      <c r="F1889" s="10">
        <f>IF(C1889&lt;&gt;"",MATCH($C1889,ΣυνδΑθρ!$A$2:$A$100,0),IF(D1889&lt;&gt;"",MATCH($D1889,Υλικά!$B$3:$B$200,0),0))</f>
        <v>32</v>
      </c>
      <c r="G1889" s="3">
        <v>180</v>
      </c>
      <c r="H1889" s="16">
        <f>IF($C1889&lt;&gt;"",$G1889*INDEX(ΣυνδΑθρ!$B$2:$B$96,$F1889,1)/INDEX(ΣυνδΑθρ!$J$2:$J$96,$F1889,1),IF($D1889&lt;&gt;"",$G1889*INDEX(Υλικά!$G$3:$G$200,$F1889,1)/INDEX(Υλικά!$E$3:$E$200,$F1889,1),0))</f>
        <v>55.8</v>
      </c>
      <c r="I1889" s="17">
        <f>IF($C1889&lt;&gt;"",$G1889*INDEX(ΣυνδΑθρ!$C$2:$C$100,$F1889,1)/INDEX(ΣυνδΑθρ!$J$2:$J$96,$F1889,1),IF($D1889&lt;&gt;"",$G1889*INDEX(Υλικά!$H$3:$H$200,$F1889,1)/INDEX(Υλικά!$E$3:$E$200,$F1889,1),0))</f>
        <v>0</v>
      </c>
      <c r="J1889" s="18">
        <f>IF($C1889&lt;&gt;"",$G1889*INDEX(ΣυνδΑθρ!$D$2:$D$96,$F1889,1)/INDEX(ΣυνδΑθρ!$J$2:$J$96,$F1889,1),IF($D1889&lt;&gt;"",$G1889*INDEX(Υλικά!$I$3:$I$200,$F1889,1)/INDEX(Υλικά!$E$3:$E$200,$F1889,1),0))</f>
        <v>6.48</v>
      </c>
      <c r="K1889" s="16">
        <f>$H1889*Ref!$B$2</f>
        <v>223.2</v>
      </c>
      <c r="L1889" s="17">
        <f>$I1889*Ref!$B$3</f>
        <v>0</v>
      </c>
      <c r="M1889" s="18">
        <f>$J1889*Ref!$B$4</f>
        <v>58.320000000000007</v>
      </c>
      <c r="N1889" s="18">
        <f>IF($C1889&lt;&gt;"",0,IF($D1889&lt;&gt;"",$G1889*INDEX(Υλικά!$J$3:$J$200,$F1889,1)/INDEX(Υλικά!$E$3:$E$200,$F1889,1),0))</f>
        <v>0</v>
      </c>
      <c r="O1889" s="19">
        <f t="shared" si="34"/>
        <v>281.52</v>
      </c>
      <c r="P1889" s="3"/>
    </row>
    <row r="1890" spans="1:16" x14ac:dyDescent="0.35">
      <c r="A1890" s="15">
        <v>45076</v>
      </c>
      <c r="B1890" s="7">
        <v>0.625</v>
      </c>
      <c r="C1890" s="3" t="s">
        <v>312</v>
      </c>
      <c r="D1890" s="3"/>
      <c r="E1890" s="3" t="str">
        <f>IF(C1890&lt;&gt;"",INDEX(ΣυνδΑθρ!$I$2:$I$96,MATCH(C1890,ΣυνδΑθρ!$A$2:$A$100,0),1),IF(D1890&lt;&gt;"",INDEX(Υλικά!$D$3:$D$200,MATCH(D1890,Υλικά!$B$3:$B$200,0),1),""))</f>
        <v>gr</v>
      </c>
      <c r="F1890" s="10">
        <f>IF(C1890&lt;&gt;"",MATCH($C1890,ΣυνδΑθρ!$A$2:$A$100,0),IF(D1890&lt;&gt;"",MATCH($D1890,Υλικά!$B$3:$B$200,0),0))</f>
        <v>62</v>
      </c>
      <c r="G1890" s="3">
        <v>500</v>
      </c>
      <c r="H1890" s="16">
        <f>IF($C1890&lt;&gt;"",$G1890*INDEX(ΣυνδΑθρ!$B$2:$B$96,$F1890,1)/INDEX(ΣυνδΑθρ!$J$2:$J$96,$F1890,1),IF($D1890&lt;&gt;"",$G1890*INDEX(Υλικά!$G$3:$G$200,$F1890,1)/INDEX(Υλικά!$E$3:$E$200,$F1890,1),0))</f>
        <v>9.5</v>
      </c>
      <c r="I1890" s="17">
        <f>IF($C1890&lt;&gt;"",$G1890*INDEX(ΣυνδΑθρ!$C$2:$C$100,$F1890,1)/INDEX(ΣυνδΑθρ!$J$2:$J$96,$F1890,1),IF($D1890&lt;&gt;"",$G1890*INDEX(Υλικά!$H$3:$H$200,$F1890,1)/INDEX(Υλικά!$E$3:$E$200,$F1890,1),0))</f>
        <v>34.754545454545458</v>
      </c>
      <c r="J1890" s="18">
        <f>IF($C1890&lt;&gt;"",$G1890*INDEX(ΣυνδΑθρ!$D$2:$D$96,$F1890,1)/INDEX(ΣυνδΑθρ!$J$2:$J$96,$F1890,1),IF($D1890&lt;&gt;"",$G1890*INDEX(Υλικά!$I$3:$I$200,$F1890,1)/INDEX(Υλικά!$E$3:$E$200,$F1890,1),0))</f>
        <v>18.570454545454549</v>
      </c>
      <c r="K1890" s="16">
        <f>$H1890*Ref!$B$2</f>
        <v>38</v>
      </c>
      <c r="L1890" s="17">
        <f>$I1890*Ref!$B$3</f>
        <v>139.01818181818183</v>
      </c>
      <c r="M1890" s="18">
        <f>$J1890*Ref!$B$4</f>
        <v>167.13409090909093</v>
      </c>
      <c r="N1890" s="18">
        <f>IF($C1890&lt;&gt;"",0,IF($D1890&lt;&gt;"",$G1890*INDEX(Υλικά!$J$3:$J$200,$F1890,1)/INDEX(Υλικά!$E$3:$E$200,$F1890,1),0))</f>
        <v>0</v>
      </c>
      <c r="O1890" s="19">
        <f t="shared" si="34"/>
        <v>344.15227272727276</v>
      </c>
      <c r="P1890" s="3"/>
    </row>
    <row r="1891" spans="1:16" x14ac:dyDescent="0.35">
      <c r="A1891" s="15">
        <v>45076</v>
      </c>
      <c r="B1891" s="7">
        <v>0.625</v>
      </c>
      <c r="C1891" s="3"/>
      <c r="D1891" s="3" t="s">
        <v>18</v>
      </c>
      <c r="E1891" s="3" t="str">
        <f>IF(C1891&lt;&gt;"",INDEX(ΣυνδΑθρ!$I$2:$I$96,MATCH(C1891,ΣυνδΑθρ!$A$2:$A$100,0),1),IF(D1891&lt;&gt;"",INDEX(Υλικά!$D$3:$D$200,MATCH(D1891,Υλικά!$B$3:$B$200,0),1),""))</f>
        <v>slc</v>
      </c>
      <c r="F1891" s="10">
        <f>IF(C1891&lt;&gt;"",MATCH($C1891,ΣυνδΑθρ!$A$2:$A$100,0),IF(D1891&lt;&gt;"",MATCH($D1891,Υλικά!$B$3:$B$200,0),0))</f>
        <v>9</v>
      </c>
      <c r="G1891" s="3">
        <v>1</v>
      </c>
      <c r="H1891" s="16">
        <f>IF($C1891&lt;&gt;"",$G1891*INDEX(ΣυνδΑθρ!$B$2:$B$96,$F1891,1)/INDEX(ΣυνδΑθρ!$J$2:$J$96,$F1891,1),IF($D1891&lt;&gt;"",$G1891*INDEX(Υλικά!$G$3:$G$200,$F1891,1)/INDEX(Υλικά!$E$3:$E$200,$F1891,1),0))</f>
        <v>3</v>
      </c>
      <c r="I1891" s="17">
        <f>IF($C1891&lt;&gt;"",$G1891*INDEX(ΣυνδΑθρ!$C$2:$C$100,$F1891,1)/INDEX(ΣυνδΑθρ!$J$2:$J$96,$F1891,1),IF($D1891&lt;&gt;"",$G1891*INDEX(Υλικά!$H$3:$H$200,$F1891,1)/INDEX(Υλικά!$E$3:$E$200,$F1891,1),0))</f>
        <v>11.7</v>
      </c>
      <c r="J1891" s="18">
        <f>IF($C1891&lt;&gt;"",$G1891*INDEX(ΣυνδΑθρ!$D$2:$D$96,$F1891,1)/INDEX(ΣυνδΑθρ!$J$2:$J$96,$F1891,1),IF($D1891&lt;&gt;"",$G1891*INDEX(Υλικά!$I$3:$I$200,$F1891,1)/INDEX(Υλικά!$E$3:$E$200,$F1891,1),0))</f>
        <v>1.1000000000000001</v>
      </c>
      <c r="K1891" s="16">
        <f>$H1891*Ref!$B$2</f>
        <v>12</v>
      </c>
      <c r="L1891" s="17">
        <f>$I1891*Ref!$B$3</f>
        <v>46.8</v>
      </c>
      <c r="M1891" s="18">
        <f>$J1891*Ref!$B$4</f>
        <v>9.9</v>
      </c>
      <c r="N1891" s="18">
        <f>IF($C1891&lt;&gt;"",0,IF($D1891&lt;&gt;"",$G1891*INDEX(Υλικά!$J$3:$J$200,$F1891,1)/INDEX(Υλικά!$E$3:$E$200,$F1891,1),0))</f>
        <v>0</v>
      </c>
      <c r="O1891" s="19">
        <f t="shared" si="34"/>
        <v>68.7</v>
      </c>
      <c r="P1891" s="3"/>
    </row>
    <row r="1892" spans="1:16" x14ac:dyDescent="0.35">
      <c r="A1892" s="15">
        <v>45076</v>
      </c>
      <c r="B1892" s="7">
        <v>0.70833333333333337</v>
      </c>
      <c r="C1892" s="3"/>
      <c r="D1892" s="3" t="s">
        <v>289</v>
      </c>
      <c r="E1892" s="3" t="str">
        <f>IF(C1892&lt;&gt;"",INDEX(ΣυνδΑθρ!$I$2:$I$96,MATCH(C1892,ΣυνδΑθρ!$A$2:$A$100,0),1),IF(D1892&lt;&gt;"",INDEX(Υλικά!$D$3:$D$200,MATCH(D1892,Υλικά!$B$3:$B$200,0),1),""))</f>
        <v>gr</v>
      </c>
      <c r="F1892" s="10">
        <f>IF(C1892&lt;&gt;"",MATCH($C1892,ΣυνδΑθρ!$A$2:$A$100,0),IF(D1892&lt;&gt;"",MATCH($D1892,Υλικά!$B$3:$B$200,0),0))</f>
        <v>134</v>
      </c>
      <c r="G1892" s="3">
        <v>40</v>
      </c>
      <c r="H1892" s="16">
        <f>IF($C1892&lt;&gt;"",$G1892*INDEX(ΣυνδΑθρ!$B$2:$B$96,$F1892,1)/INDEX(ΣυνδΑθρ!$J$2:$J$96,$F1892,1),IF($D1892&lt;&gt;"",$G1892*INDEX(Υλικά!$G$3:$G$200,$F1892,1)/INDEX(Υλικά!$E$3:$E$200,$F1892,1),0))</f>
        <v>2.92</v>
      </c>
      <c r="I1892" s="17">
        <f>IF($C1892&lt;&gt;"",$G1892*INDEX(ΣυνδΑθρ!$C$2:$C$100,$F1892,1)/INDEX(ΣυνδΑθρ!$J$2:$J$96,$F1892,1),IF($D1892&lt;&gt;"",$G1892*INDEX(Υλικά!$H$3:$H$200,$F1892,1)/INDEX(Υλικά!$E$3:$E$200,$F1892,1),0))</f>
        <v>18.600000000000001</v>
      </c>
      <c r="J1892" s="18">
        <f>IF($C1892&lt;&gt;"",$G1892*INDEX(ΣυνδΑθρ!$D$2:$D$96,$F1892,1)/INDEX(ΣυνδΑθρ!$J$2:$J$96,$F1892,1),IF($D1892&lt;&gt;"",$G1892*INDEX(Υλικά!$I$3:$I$200,$F1892,1)/INDEX(Υλικά!$E$3:$E$200,$F1892,1),0))</f>
        <v>0.36</v>
      </c>
      <c r="K1892" s="16">
        <f>$H1892*Ref!$B$2</f>
        <v>11.68</v>
      </c>
      <c r="L1892" s="17">
        <f>$I1892*Ref!$B$3</f>
        <v>74.400000000000006</v>
      </c>
      <c r="M1892" s="18">
        <f>$J1892*Ref!$B$4</f>
        <v>3.2399999999999998</v>
      </c>
      <c r="N1892" s="18">
        <f>IF($C1892&lt;&gt;"",0,IF($D1892&lt;&gt;"",$G1892*INDEX(Υλικά!$J$3:$J$200,$F1892,1)/INDEX(Υλικά!$E$3:$E$200,$F1892,1),0))</f>
        <v>0</v>
      </c>
      <c r="O1892" s="19">
        <f t="shared" si="34"/>
        <v>89.320000000000007</v>
      </c>
      <c r="P1892" s="3"/>
    </row>
    <row r="1893" spans="1:16" x14ac:dyDescent="0.35">
      <c r="A1893" s="15">
        <v>45076</v>
      </c>
      <c r="B1893" s="7">
        <v>0.875</v>
      </c>
      <c r="C1893" s="3" t="s">
        <v>312</v>
      </c>
      <c r="D1893" s="3"/>
      <c r="E1893" s="3" t="str">
        <f>IF(C1893&lt;&gt;"",INDEX(ΣυνδΑθρ!$I$2:$I$96,MATCH(C1893,ΣυνδΑθρ!$A$2:$A$100,0),1),IF(D1893&lt;&gt;"",INDEX(Υλικά!$D$3:$D$200,MATCH(D1893,Υλικά!$B$3:$B$200,0),1),""))</f>
        <v>gr</v>
      </c>
      <c r="F1893" s="10">
        <f>IF(C1893&lt;&gt;"",MATCH($C1893,ΣυνδΑθρ!$A$2:$A$100,0),IF(D1893&lt;&gt;"",MATCH($D1893,Υλικά!$B$3:$B$200,0),0))</f>
        <v>62</v>
      </c>
      <c r="G1893" s="3">
        <v>250</v>
      </c>
      <c r="H1893" s="16">
        <f>IF($C1893&lt;&gt;"",$G1893*INDEX(ΣυνδΑθρ!$B$2:$B$96,$F1893,1)/INDEX(ΣυνδΑθρ!$J$2:$J$96,$F1893,1),IF($D1893&lt;&gt;"",$G1893*INDEX(Υλικά!$G$3:$G$200,$F1893,1)/INDEX(Υλικά!$E$3:$E$200,$F1893,1),0))</f>
        <v>4.75</v>
      </c>
      <c r="I1893" s="17">
        <f>IF($C1893&lt;&gt;"",$G1893*INDEX(ΣυνδΑθρ!$C$2:$C$100,$F1893,1)/INDEX(ΣυνδΑθρ!$J$2:$J$96,$F1893,1),IF($D1893&lt;&gt;"",$G1893*INDEX(Υλικά!$H$3:$H$200,$F1893,1)/INDEX(Υλικά!$E$3:$E$200,$F1893,1),0))</f>
        <v>17.377272727272729</v>
      </c>
      <c r="J1893" s="18">
        <f>IF($C1893&lt;&gt;"",$G1893*INDEX(ΣυνδΑθρ!$D$2:$D$96,$F1893,1)/INDEX(ΣυνδΑθρ!$J$2:$J$96,$F1893,1),IF($D1893&lt;&gt;"",$G1893*INDEX(Υλικά!$I$3:$I$200,$F1893,1)/INDEX(Υλικά!$E$3:$E$200,$F1893,1),0))</f>
        <v>9.2852272727272744</v>
      </c>
      <c r="K1893" s="16">
        <f>$H1893*Ref!$B$2</f>
        <v>19</v>
      </c>
      <c r="L1893" s="17">
        <f>$I1893*Ref!$B$3</f>
        <v>69.509090909090915</v>
      </c>
      <c r="M1893" s="18">
        <f>$J1893*Ref!$B$4</f>
        <v>83.567045454545465</v>
      </c>
      <c r="N1893" s="18">
        <f>IF($C1893&lt;&gt;"",0,IF($D1893&lt;&gt;"",$G1893*INDEX(Υλικά!$J$3:$J$200,$F1893,1)/INDEX(Υλικά!$E$3:$E$200,$F1893,1),0))</f>
        <v>0</v>
      </c>
      <c r="O1893" s="19">
        <f t="shared" si="34"/>
        <v>172.07613636363638</v>
      </c>
      <c r="P1893" s="3"/>
    </row>
    <row r="1894" spans="1:16" x14ac:dyDescent="0.35">
      <c r="A1894" s="15">
        <v>45076</v>
      </c>
      <c r="B1894" s="7">
        <v>0.875</v>
      </c>
      <c r="C1894" s="3"/>
      <c r="D1894" s="3" t="s">
        <v>80</v>
      </c>
      <c r="E1894" s="3" t="str">
        <f>IF(C1894&lt;&gt;"",INDEX(ΣυνδΑθρ!$I$2:$I$96,MATCH(C1894,ΣυνδΑθρ!$A$2:$A$100,0),1),IF(D1894&lt;&gt;"",INDEX(Υλικά!$D$3:$D$200,MATCH(D1894,Υλικά!$B$3:$B$200,0),1),""))</f>
        <v>gr</v>
      </c>
      <c r="F1894" s="10">
        <f>IF(C1894&lt;&gt;"",MATCH($C1894,ΣυνδΑθρ!$A$2:$A$100,0),IF(D1894&lt;&gt;"",MATCH($D1894,Υλικά!$B$3:$B$200,0),0))</f>
        <v>32</v>
      </c>
      <c r="G1894" s="3">
        <v>130</v>
      </c>
      <c r="H1894" s="16">
        <f>IF($C1894&lt;&gt;"",$G1894*INDEX(ΣυνδΑθρ!$B$2:$B$96,$F1894,1)/INDEX(ΣυνδΑθρ!$J$2:$J$96,$F1894,1),IF($D1894&lt;&gt;"",$G1894*INDEX(Υλικά!$G$3:$G$200,$F1894,1)/INDEX(Υλικά!$E$3:$E$200,$F1894,1),0))</f>
        <v>40.299999999999997</v>
      </c>
      <c r="I1894" s="17">
        <f>IF($C1894&lt;&gt;"",$G1894*INDEX(ΣυνδΑθρ!$C$2:$C$100,$F1894,1)/INDEX(ΣυνδΑθρ!$J$2:$J$96,$F1894,1),IF($D1894&lt;&gt;"",$G1894*INDEX(Υλικά!$H$3:$H$200,$F1894,1)/INDEX(Υλικά!$E$3:$E$200,$F1894,1),0))</f>
        <v>0</v>
      </c>
      <c r="J1894" s="18">
        <f>IF($C1894&lt;&gt;"",$G1894*INDEX(ΣυνδΑθρ!$D$2:$D$96,$F1894,1)/INDEX(ΣυνδΑθρ!$J$2:$J$96,$F1894,1),IF($D1894&lt;&gt;"",$G1894*INDEX(Υλικά!$I$3:$I$200,$F1894,1)/INDEX(Υλικά!$E$3:$E$200,$F1894,1),0))</f>
        <v>4.68</v>
      </c>
      <c r="K1894" s="16">
        <f>$H1894*Ref!$B$2</f>
        <v>161.19999999999999</v>
      </c>
      <c r="L1894" s="17">
        <f>$I1894*Ref!$B$3</f>
        <v>0</v>
      </c>
      <c r="M1894" s="18">
        <f>$J1894*Ref!$B$4</f>
        <v>42.12</v>
      </c>
      <c r="N1894" s="18">
        <f>IF($C1894&lt;&gt;"",0,IF($D1894&lt;&gt;"",$G1894*INDEX(Υλικά!$J$3:$J$200,$F1894,1)/INDEX(Υλικά!$E$3:$E$200,$F1894,1),0))</f>
        <v>0</v>
      </c>
      <c r="O1894" s="19">
        <f t="shared" si="34"/>
        <v>203.32</v>
      </c>
      <c r="P1894" s="3"/>
    </row>
    <row r="1895" spans="1:16" x14ac:dyDescent="0.35">
      <c r="A1895" s="15">
        <v>45076</v>
      </c>
      <c r="B1895" s="7">
        <v>0.875</v>
      </c>
      <c r="C1895" s="3"/>
      <c r="D1895" s="3" t="s">
        <v>289</v>
      </c>
      <c r="E1895" s="3" t="str">
        <f>IF(C1895&lt;&gt;"",INDEX(ΣυνδΑθρ!$I$2:$I$96,MATCH(C1895,ΣυνδΑθρ!$A$2:$A$100,0),1),IF(D1895&lt;&gt;"",INDEX(Υλικά!$D$3:$D$200,MATCH(D1895,Υλικά!$B$3:$B$200,0),1),""))</f>
        <v>gr</v>
      </c>
      <c r="F1895" s="10">
        <f>IF(C1895&lt;&gt;"",MATCH($C1895,ΣυνδΑθρ!$A$2:$A$100,0),IF(D1895&lt;&gt;"",MATCH($D1895,Υλικά!$B$3:$B$200,0),0))</f>
        <v>134</v>
      </c>
      <c r="G1895" s="3">
        <v>70</v>
      </c>
      <c r="H1895" s="16">
        <f>IF($C1895&lt;&gt;"",$G1895*INDEX(ΣυνδΑθρ!$B$2:$B$96,$F1895,1)/INDEX(ΣυνδΑθρ!$J$2:$J$96,$F1895,1),IF($D1895&lt;&gt;"",$G1895*INDEX(Υλικά!$G$3:$G$200,$F1895,1)/INDEX(Υλικά!$E$3:$E$200,$F1895,1),0))</f>
        <v>5.1100000000000003</v>
      </c>
      <c r="I1895" s="17">
        <f>IF($C1895&lt;&gt;"",$G1895*INDEX(ΣυνδΑθρ!$C$2:$C$100,$F1895,1)/INDEX(ΣυνδΑθρ!$J$2:$J$96,$F1895,1),IF($D1895&lt;&gt;"",$G1895*INDEX(Υλικά!$H$3:$H$200,$F1895,1)/INDEX(Υλικά!$E$3:$E$200,$F1895,1),0))</f>
        <v>32.549999999999997</v>
      </c>
      <c r="J1895" s="18">
        <f>IF($C1895&lt;&gt;"",$G1895*INDEX(ΣυνδΑθρ!$D$2:$D$96,$F1895,1)/INDEX(ΣυνδΑθρ!$J$2:$J$96,$F1895,1),IF($D1895&lt;&gt;"",$G1895*INDEX(Υλικά!$I$3:$I$200,$F1895,1)/INDEX(Υλικά!$E$3:$E$200,$F1895,1),0))</f>
        <v>0.63</v>
      </c>
      <c r="K1895" s="16">
        <f>$H1895*Ref!$B$2</f>
        <v>20.440000000000001</v>
      </c>
      <c r="L1895" s="17">
        <f>$I1895*Ref!$B$3</f>
        <v>130.19999999999999</v>
      </c>
      <c r="M1895" s="18">
        <f>$J1895*Ref!$B$4</f>
        <v>5.67</v>
      </c>
      <c r="N1895" s="18">
        <f>IF($C1895&lt;&gt;"",0,IF($D1895&lt;&gt;"",$G1895*INDEX(Υλικά!$J$3:$J$200,$F1895,1)/INDEX(Υλικά!$E$3:$E$200,$F1895,1),0))</f>
        <v>0</v>
      </c>
      <c r="O1895" s="19">
        <f t="shared" si="34"/>
        <v>156.30999999999997</v>
      </c>
      <c r="P1895" s="3"/>
    </row>
    <row r="1896" spans="1:16" x14ac:dyDescent="0.35">
      <c r="A1896" s="15">
        <v>45077</v>
      </c>
      <c r="B1896" s="7">
        <v>0.32291666666666669</v>
      </c>
      <c r="C1896" s="3"/>
      <c r="D1896" s="3" t="s">
        <v>58</v>
      </c>
      <c r="E1896" s="3" t="str">
        <f>IF(C1896&lt;&gt;"",INDEX(ΣυνδΑθρ!$I$2:$I$96,MATCH(C1896,ΣυνδΑθρ!$A$2:$A$100,0),1),IF(D1896&lt;&gt;"",INDEX(Υλικά!$D$3:$D$200,MATCH(D1896,Υλικά!$B$3:$B$200,0),1),""))</f>
        <v>gr</v>
      </c>
      <c r="F1896" s="10">
        <f>IF(C1896&lt;&gt;"",MATCH($C1896,ΣυνδΑθρ!$A$2:$A$100,0),IF(D1896&lt;&gt;"",MATCH($D1896,Υλικά!$B$3:$B$200,0),0))</f>
        <v>12</v>
      </c>
      <c r="G1896" s="3">
        <v>250</v>
      </c>
      <c r="H1896" s="16">
        <f>IF($C1896&lt;&gt;"",$G1896*INDEX(ΣυνδΑθρ!$B$2:$B$96,$F1896,1)/INDEX(ΣυνδΑθρ!$J$2:$J$96,$F1896,1),IF($D1896&lt;&gt;"",$G1896*INDEX(Υλικά!$G$3:$G$200,$F1896,1)/INDEX(Υλικά!$E$3:$E$200,$F1896,1),0))</f>
        <v>8.25</v>
      </c>
      <c r="I1896" s="17">
        <f>IF($C1896&lt;&gt;"",$G1896*INDEX(ΣυνδΑθρ!$C$2:$C$100,$F1896,1)/INDEX(ΣυνδΑθρ!$J$2:$J$96,$F1896,1),IF($D1896&lt;&gt;"",$G1896*INDEX(Υλικά!$H$3:$H$200,$F1896,1)/INDEX(Υλικά!$E$3:$E$200,$F1896,1),0))</f>
        <v>11.75</v>
      </c>
      <c r="J1896" s="18">
        <f>IF($C1896&lt;&gt;"",$G1896*INDEX(ΣυνδΑθρ!$D$2:$D$96,$F1896,1)/INDEX(ΣυνδΑθρ!$J$2:$J$96,$F1896,1),IF($D1896&lt;&gt;"",$G1896*INDEX(Υλικά!$I$3:$I$200,$F1896,1)/INDEX(Υλικά!$E$3:$E$200,$F1896,1),0))</f>
        <v>3.75</v>
      </c>
      <c r="K1896" s="16">
        <f>$H1896*Ref!$B$2</f>
        <v>33</v>
      </c>
      <c r="L1896" s="17">
        <f>$I1896*Ref!$B$3</f>
        <v>47</v>
      </c>
      <c r="M1896" s="18">
        <f>$J1896*Ref!$B$4</f>
        <v>33.75</v>
      </c>
      <c r="N1896" s="18">
        <f>IF($C1896&lt;&gt;"",0,IF($D1896&lt;&gt;"",$G1896*INDEX(Υλικά!$J$3:$J$200,$F1896,1)/INDEX(Υλικά!$E$3:$E$200,$F1896,1),0))</f>
        <v>0</v>
      </c>
      <c r="O1896" s="19">
        <f t="shared" si="34"/>
        <v>113.75</v>
      </c>
      <c r="P1896" s="3"/>
    </row>
    <row r="1897" spans="1:16" x14ac:dyDescent="0.35">
      <c r="A1897" s="15">
        <v>45077</v>
      </c>
      <c r="B1897" s="7">
        <v>0.32291666666666669</v>
      </c>
      <c r="C1897" s="3"/>
      <c r="D1897" s="3" t="s">
        <v>289</v>
      </c>
      <c r="E1897" s="3" t="str">
        <f>IF(C1897&lt;&gt;"",INDEX(ΣυνδΑθρ!$I$2:$I$96,MATCH(C1897,ΣυνδΑθρ!$A$2:$A$100,0),1),IF(D1897&lt;&gt;"",INDEX(Υλικά!$D$3:$D$200,MATCH(D1897,Υλικά!$B$3:$B$200,0),1),""))</f>
        <v>gr</v>
      </c>
      <c r="F1897" s="10">
        <f>IF(C1897&lt;&gt;"",MATCH($C1897,ΣυνδΑθρ!$A$2:$A$100,0),IF(D1897&lt;&gt;"",MATCH($D1897,Υλικά!$B$3:$B$200,0),0))</f>
        <v>134</v>
      </c>
      <c r="G1897" s="3">
        <v>60</v>
      </c>
      <c r="H1897" s="16">
        <f>IF($C1897&lt;&gt;"",$G1897*INDEX(ΣυνδΑθρ!$B$2:$B$96,$F1897,1)/INDEX(ΣυνδΑθρ!$J$2:$J$96,$F1897,1),IF($D1897&lt;&gt;"",$G1897*INDEX(Υλικά!$G$3:$G$200,$F1897,1)/INDEX(Υλικά!$E$3:$E$200,$F1897,1),0))</f>
        <v>4.38</v>
      </c>
      <c r="I1897" s="17">
        <f>IF($C1897&lt;&gt;"",$G1897*INDEX(ΣυνδΑθρ!$C$2:$C$100,$F1897,1)/INDEX(ΣυνδΑθρ!$J$2:$J$96,$F1897,1),IF($D1897&lt;&gt;"",$G1897*INDEX(Υλικά!$H$3:$H$200,$F1897,1)/INDEX(Υλικά!$E$3:$E$200,$F1897,1),0))</f>
        <v>27.9</v>
      </c>
      <c r="J1897" s="18">
        <f>IF($C1897&lt;&gt;"",$G1897*INDEX(ΣυνδΑθρ!$D$2:$D$96,$F1897,1)/INDEX(ΣυνδΑθρ!$J$2:$J$96,$F1897,1),IF($D1897&lt;&gt;"",$G1897*INDEX(Υλικά!$I$3:$I$200,$F1897,1)/INDEX(Υλικά!$E$3:$E$200,$F1897,1),0))</f>
        <v>0.54</v>
      </c>
      <c r="K1897" s="16">
        <f>$H1897*Ref!$B$2</f>
        <v>17.52</v>
      </c>
      <c r="L1897" s="17">
        <f>$I1897*Ref!$B$3</f>
        <v>111.6</v>
      </c>
      <c r="M1897" s="18">
        <f>$J1897*Ref!$B$4</f>
        <v>4.8600000000000003</v>
      </c>
      <c r="N1897" s="18">
        <f>IF($C1897&lt;&gt;"",0,IF($D1897&lt;&gt;"",$G1897*INDEX(Υλικά!$J$3:$J$200,$F1897,1)/INDEX(Υλικά!$E$3:$E$200,$F1897,1),0))</f>
        <v>0</v>
      </c>
      <c r="O1897" s="19">
        <f t="shared" si="34"/>
        <v>133.98000000000002</v>
      </c>
      <c r="P1897" s="3"/>
    </row>
    <row r="1898" spans="1:16" x14ac:dyDescent="0.35">
      <c r="A1898" s="15">
        <v>45077</v>
      </c>
      <c r="B1898" s="7">
        <v>0.32291666666666702</v>
      </c>
      <c r="C1898" s="3"/>
      <c r="D1898" s="3" t="s">
        <v>297</v>
      </c>
      <c r="E1898" s="3" t="str">
        <f>IF(C1898&lt;&gt;"",INDEX(ΣυνδΑθρ!$I$2:$I$96,MATCH(C1898,ΣυνδΑθρ!$A$2:$A$100,0),1),IF(D1898&lt;&gt;"",INDEX(Υλικά!$D$3:$D$200,MATCH(D1898,Υλικά!$B$3:$B$200,0),1),""))</f>
        <v>gr</v>
      </c>
      <c r="F1898" s="10">
        <f>IF(C1898&lt;&gt;"",MATCH($C1898,ΣυνδΑθρ!$A$2:$A$100,0),IF(D1898&lt;&gt;"",MATCH($D1898,Υλικά!$B$3:$B$200,0),0))</f>
        <v>140</v>
      </c>
      <c r="G1898" s="3">
        <v>30</v>
      </c>
      <c r="H1898" s="16">
        <f>IF($C1898&lt;&gt;"",$G1898*INDEX(ΣυνδΑθρ!$B$2:$B$96,$F1898,1)/INDEX(ΣυνδΑθρ!$J$2:$J$96,$F1898,1),IF($D1898&lt;&gt;"",$G1898*INDEX(Υλικά!$G$3:$G$200,$F1898,1)/INDEX(Υλικά!$E$3:$E$200,$F1898,1),0))</f>
        <v>6.9</v>
      </c>
      <c r="I1898" s="17">
        <f>IF($C1898&lt;&gt;"",$G1898*INDEX(ΣυνδΑθρ!$C$2:$C$100,$F1898,1)/INDEX(ΣυνδΑθρ!$J$2:$J$96,$F1898,1),IF($D1898&lt;&gt;"",$G1898*INDEX(Υλικά!$H$3:$H$200,$F1898,1)/INDEX(Υλικά!$E$3:$E$200,$F1898,1),0))</f>
        <v>0</v>
      </c>
      <c r="J1898" s="18">
        <f>IF($C1898&lt;&gt;"",$G1898*INDEX(ΣυνδΑθρ!$D$2:$D$96,$F1898,1)/INDEX(ΣυνδΑθρ!$J$2:$J$96,$F1898,1),IF($D1898&lt;&gt;"",$G1898*INDEX(Υλικά!$I$3:$I$200,$F1898,1)/INDEX(Υλικά!$E$3:$E$200,$F1898,1),0))</f>
        <v>9</v>
      </c>
      <c r="K1898" s="16">
        <f>$H1898*Ref!$B$2</f>
        <v>27.6</v>
      </c>
      <c r="L1898" s="17">
        <f>$I1898*Ref!$B$3</f>
        <v>0</v>
      </c>
      <c r="M1898" s="18">
        <f>$J1898*Ref!$B$4</f>
        <v>81</v>
      </c>
      <c r="N1898" s="18">
        <f>IF($C1898&lt;&gt;"",0,IF($D1898&lt;&gt;"",$G1898*INDEX(Υλικά!$J$3:$J$200,$F1898,1)/INDEX(Υλικά!$E$3:$E$200,$F1898,1),0))</f>
        <v>0</v>
      </c>
      <c r="O1898" s="19">
        <f t="shared" si="34"/>
        <v>108.6</v>
      </c>
      <c r="P1898" s="3"/>
    </row>
    <row r="1899" spans="1:16" x14ac:dyDescent="0.35">
      <c r="A1899" s="15">
        <v>45077</v>
      </c>
      <c r="B1899" s="7">
        <v>0.32291666666666702</v>
      </c>
      <c r="C1899" s="3"/>
      <c r="D1899" s="3" t="s">
        <v>229</v>
      </c>
      <c r="E1899" s="3" t="str">
        <f>IF(C1899&lt;&gt;"",INDEX(ΣυνδΑθρ!$I$2:$I$96,MATCH(C1899,ΣυνδΑθρ!$A$2:$A$100,0),1),IF(D1899&lt;&gt;"",INDEX(Υλικά!$D$3:$D$200,MATCH(D1899,Υλικά!$B$3:$B$200,0),1),""))</f>
        <v>gr</v>
      </c>
      <c r="F1899" s="10">
        <f>IF(C1899&lt;&gt;"",MATCH($C1899,ΣυνδΑθρ!$A$2:$A$100,0),IF(D1899&lt;&gt;"",MATCH($D1899,Υλικά!$B$3:$B$200,0),0))</f>
        <v>104</v>
      </c>
      <c r="G1899" s="3">
        <v>30</v>
      </c>
      <c r="H1899" s="16">
        <f>IF($C1899&lt;&gt;"",$G1899*INDEX(ΣυνδΑθρ!$B$2:$B$96,$F1899,1)/INDEX(ΣυνδΑθρ!$J$2:$J$96,$F1899,1),IF($D1899&lt;&gt;"",$G1899*INDEX(Υλικά!$G$3:$G$200,$F1899,1)/INDEX(Υλικά!$E$3:$E$200,$F1899,1),0))</f>
        <v>6.3</v>
      </c>
      <c r="I1899" s="17">
        <f>IF($C1899&lt;&gt;"",$G1899*INDEX(ΣυνδΑθρ!$C$2:$C$100,$F1899,1)/INDEX(ΣυνδΑθρ!$J$2:$J$96,$F1899,1),IF($D1899&lt;&gt;"",$G1899*INDEX(Υλικά!$H$3:$H$200,$F1899,1)/INDEX(Υλικά!$E$3:$E$200,$F1899,1),0))</f>
        <v>0.3</v>
      </c>
      <c r="J1899" s="18">
        <f>IF($C1899&lt;&gt;"",$G1899*INDEX(ΣυνδΑθρ!$D$2:$D$96,$F1899,1)/INDEX(ΣυνδΑθρ!$J$2:$J$96,$F1899,1),IF($D1899&lt;&gt;"",$G1899*INDEX(Υλικά!$I$3:$I$200,$F1899,1)/INDEX(Υλικά!$E$3:$E$200,$F1899,1),0))</f>
        <v>0.6</v>
      </c>
      <c r="K1899" s="16">
        <f>$H1899*Ref!$B$2</f>
        <v>25.2</v>
      </c>
      <c r="L1899" s="17">
        <f>$I1899*Ref!$B$3</f>
        <v>1.2</v>
      </c>
      <c r="M1899" s="18">
        <f>$J1899*Ref!$B$4</f>
        <v>5.3999999999999995</v>
      </c>
      <c r="N1899" s="18">
        <f>IF($C1899&lt;&gt;"",0,IF($D1899&lt;&gt;"",$G1899*INDEX(Υλικά!$J$3:$J$200,$F1899,1)/INDEX(Υλικά!$E$3:$E$200,$F1899,1),0))</f>
        <v>0</v>
      </c>
      <c r="O1899" s="19">
        <f t="shared" si="34"/>
        <v>31.799999999999997</v>
      </c>
      <c r="P1899" s="3"/>
    </row>
    <row r="1900" spans="1:16" x14ac:dyDescent="0.35">
      <c r="A1900" s="15">
        <v>45077</v>
      </c>
      <c r="B1900" s="7">
        <v>0.5</v>
      </c>
      <c r="C1900" s="3"/>
      <c r="D1900" s="3" t="s">
        <v>289</v>
      </c>
      <c r="E1900" s="3" t="str">
        <f>IF(C1900&lt;&gt;"",INDEX(ΣυνδΑθρ!$I$2:$I$96,MATCH(C1900,ΣυνδΑθρ!$A$2:$A$100,0),1),IF(D1900&lt;&gt;"",INDEX(Υλικά!$D$3:$D$200,MATCH(D1900,Υλικά!$B$3:$B$200,0),1),""))</f>
        <v>gr</v>
      </c>
      <c r="F1900" s="10">
        <f>IF(C1900&lt;&gt;"",MATCH($C1900,ΣυνδΑθρ!$A$2:$A$100,0),IF(D1900&lt;&gt;"",MATCH($D1900,Υλικά!$B$3:$B$200,0),0))</f>
        <v>134</v>
      </c>
      <c r="G1900" s="3">
        <v>20</v>
      </c>
      <c r="H1900" s="16">
        <f>IF($C1900&lt;&gt;"",$G1900*INDEX(ΣυνδΑθρ!$B$2:$B$96,$F1900,1)/INDEX(ΣυνδΑθρ!$J$2:$J$96,$F1900,1),IF($D1900&lt;&gt;"",$G1900*INDEX(Υλικά!$G$3:$G$200,$F1900,1)/INDEX(Υλικά!$E$3:$E$200,$F1900,1),0))</f>
        <v>1.46</v>
      </c>
      <c r="I1900" s="17">
        <f>IF($C1900&lt;&gt;"",$G1900*INDEX(ΣυνδΑθρ!$C$2:$C$100,$F1900,1)/INDEX(ΣυνδΑθρ!$J$2:$J$96,$F1900,1),IF($D1900&lt;&gt;"",$G1900*INDEX(Υλικά!$H$3:$H$200,$F1900,1)/INDEX(Υλικά!$E$3:$E$200,$F1900,1),0))</f>
        <v>9.3000000000000007</v>
      </c>
      <c r="J1900" s="18">
        <f>IF($C1900&lt;&gt;"",$G1900*INDEX(ΣυνδΑθρ!$D$2:$D$96,$F1900,1)/INDEX(ΣυνδΑθρ!$J$2:$J$96,$F1900,1),IF($D1900&lt;&gt;"",$G1900*INDEX(Υλικά!$I$3:$I$200,$F1900,1)/INDEX(Υλικά!$E$3:$E$200,$F1900,1),0))</f>
        <v>0.18</v>
      </c>
      <c r="K1900" s="16">
        <f>$H1900*Ref!$B$2</f>
        <v>5.84</v>
      </c>
      <c r="L1900" s="17">
        <f>$I1900*Ref!$B$3</f>
        <v>37.200000000000003</v>
      </c>
      <c r="M1900" s="18">
        <f>$J1900*Ref!$B$4</f>
        <v>1.6199999999999999</v>
      </c>
      <c r="N1900" s="18">
        <f>IF($C1900&lt;&gt;"",0,IF($D1900&lt;&gt;"",$G1900*INDEX(Υλικά!$J$3:$J$200,$F1900,1)/INDEX(Υλικά!$E$3:$E$200,$F1900,1),0))</f>
        <v>0</v>
      </c>
      <c r="O1900" s="19">
        <f t="shared" si="34"/>
        <v>44.660000000000004</v>
      </c>
      <c r="P1900" s="3"/>
    </row>
    <row r="1901" spans="1:16" x14ac:dyDescent="0.35">
      <c r="A1901" s="15">
        <v>45077</v>
      </c>
      <c r="B1901" s="7">
        <v>0.60416666666666663</v>
      </c>
      <c r="C1901" s="3"/>
      <c r="D1901" s="3" t="s">
        <v>80</v>
      </c>
      <c r="E1901" s="3" t="str">
        <f>IF(C1901&lt;&gt;"",INDEX(ΣυνδΑθρ!$I$2:$I$96,MATCH(C1901,ΣυνδΑθρ!$A$2:$A$100,0),1),IF(D1901&lt;&gt;"",INDEX(Υλικά!$D$3:$D$200,MATCH(D1901,Υλικά!$B$3:$B$200,0),1),""))</f>
        <v>gr</v>
      </c>
      <c r="F1901" s="10">
        <f>IF(C1901&lt;&gt;"",MATCH($C1901,ΣυνδΑθρ!$A$2:$A$100,0),IF(D1901&lt;&gt;"",MATCH($D1901,Υλικά!$B$3:$B$200,0),0))</f>
        <v>32</v>
      </c>
      <c r="G1901" s="3">
        <v>200</v>
      </c>
      <c r="H1901" s="16">
        <f>IF($C1901&lt;&gt;"",$G1901*INDEX(ΣυνδΑθρ!$B$2:$B$96,$F1901,1)/INDEX(ΣυνδΑθρ!$J$2:$J$96,$F1901,1),IF($D1901&lt;&gt;"",$G1901*INDEX(Υλικά!$G$3:$G$200,$F1901,1)/INDEX(Υλικά!$E$3:$E$200,$F1901,1),0))</f>
        <v>62</v>
      </c>
      <c r="I1901" s="17">
        <f>IF($C1901&lt;&gt;"",$G1901*INDEX(ΣυνδΑθρ!$C$2:$C$100,$F1901,1)/INDEX(ΣυνδΑθρ!$J$2:$J$96,$F1901,1),IF($D1901&lt;&gt;"",$G1901*INDEX(Υλικά!$H$3:$H$200,$F1901,1)/INDEX(Υλικά!$E$3:$E$200,$F1901,1),0))</f>
        <v>0</v>
      </c>
      <c r="J1901" s="18">
        <f>IF($C1901&lt;&gt;"",$G1901*INDEX(ΣυνδΑθρ!$D$2:$D$96,$F1901,1)/INDEX(ΣυνδΑθρ!$J$2:$J$96,$F1901,1),IF($D1901&lt;&gt;"",$G1901*INDEX(Υλικά!$I$3:$I$200,$F1901,1)/INDEX(Υλικά!$E$3:$E$200,$F1901,1),0))</f>
        <v>7.2</v>
      </c>
      <c r="K1901" s="16">
        <f>$H1901*Ref!$B$2</f>
        <v>248</v>
      </c>
      <c r="L1901" s="17">
        <f>$I1901*Ref!$B$3</f>
        <v>0</v>
      </c>
      <c r="M1901" s="18">
        <f>$J1901*Ref!$B$4</f>
        <v>64.8</v>
      </c>
      <c r="N1901" s="18">
        <f>IF($C1901&lt;&gt;"",0,IF($D1901&lt;&gt;"",$G1901*INDEX(Υλικά!$J$3:$J$200,$F1901,1)/INDEX(Υλικά!$E$3:$E$200,$F1901,1),0))</f>
        <v>0</v>
      </c>
      <c r="O1901" s="19">
        <f t="shared" si="34"/>
        <v>312.8</v>
      </c>
      <c r="P1901" s="3"/>
    </row>
    <row r="1902" spans="1:16" x14ac:dyDescent="0.35">
      <c r="A1902" s="15">
        <v>45077</v>
      </c>
      <c r="B1902" s="7">
        <v>0.60416666666666663</v>
      </c>
      <c r="C1902" s="3" t="s">
        <v>312</v>
      </c>
      <c r="D1902" s="3"/>
      <c r="E1902" s="3" t="str">
        <f>IF(C1902&lt;&gt;"",INDEX(ΣυνδΑθρ!$I$2:$I$96,MATCH(C1902,ΣυνδΑθρ!$A$2:$A$100,0),1),IF(D1902&lt;&gt;"",INDEX(Υλικά!$D$3:$D$200,MATCH(D1902,Υλικά!$B$3:$B$200,0),1),""))</f>
        <v>gr</v>
      </c>
      <c r="F1902" s="10">
        <f>IF(C1902&lt;&gt;"",MATCH($C1902,ΣυνδΑθρ!$A$2:$A$100,0),IF(D1902&lt;&gt;"",MATCH($D1902,Υλικά!$B$3:$B$200,0),0))</f>
        <v>62</v>
      </c>
      <c r="G1902" s="3">
        <v>300</v>
      </c>
      <c r="H1902" s="16">
        <f>IF($C1902&lt;&gt;"",$G1902*INDEX(ΣυνδΑθρ!$B$2:$B$96,$F1902,1)/INDEX(ΣυνδΑθρ!$J$2:$J$96,$F1902,1),IF($D1902&lt;&gt;"",$G1902*INDEX(Υλικά!$G$3:$G$200,$F1902,1)/INDEX(Υλικά!$E$3:$E$200,$F1902,1),0))</f>
        <v>5.7</v>
      </c>
      <c r="I1902" s="17">
        <f>IF($C1902&lt;&gt;"",$G1902*INDEX(ΣυνδΑθρ!$C$2:$C$100,$F1902,1)/INDEX(ΣυνδΑθρ!$J$2:$J$96,$F1902,1),IF($D1902&lt;&gt;"",$G1902*INDEX(Υλικά!$H$3:$H$200,$F1902,1)/INDEX(Υλικά!$E$3:$E$200,$F1902,1),0))</f>
        <v>20.852727272727268</v>
      </c>
      <c r="J1902" s="18">
        <f>IF($C1902&lt;&gt;"",$G1902*INDEX(ΣυνδΑθρ!$D$2:$D$96,$F1902,1)/INDEX(ΣυνδΑθρ!$J$2:$J$96,$F1902,1),IF($D1902&lt;&gt;"",$G1902*INDEX(Υλικά!$I$3:$I$200,$F1902,1)/INDEX(Υλικά!$E$3:$E$200,$F1902,1),0))</f>
        <v>11.142272727272729</v>
      </c>
      <c r="K1902" s="16">
        <f>$H1902*Ref!$B$2</f>
        <v>22.8</v>
      </c>
      <c r="L1902" s="17">
        <f>$I1902*Ref!$B$3</f>
        <v>83.410909090909072</v>
      </c>
      <c r="M1902" s="18">
        <f>$J1902*Ref!$B$4</f>
        <v>100.28045454545456</v>
      </c>
      <c r="N1902" s="18">
        <f>IF($C1902&lt;&gt;"",0,IF($D1902&lt;&gt;"",$G1902*INDEX(Υλικά!$J$3:$J$200,$F1902,1)/INDEX(Υλικά!$E$3:$E$200,$F1902,1),0))</f>
        <v>0</v>
      </c>
      <c r="O1902" s="19">
        <f t="shared" ref="O1902:O1965" si="35">SUM(K1902:N1902)</f>
        <v>206.49136363636364</v>
      </c>
      <c r="P1902" s="3"/>
    </row>
    <row r="1903" spans="1:16" x14ac:dyDescent="0.35">
      <c r="A1903" s="15">
        <v>45077</v>
      </c>
      <c r="B1903" s="7">
        <v>0.60416666666666696</v>
      </c>
      <c r="C1903" s="3"/>
      <c r="D1903" s="3" t="s">
        <v>289</v>
      </c>
      <c r="E1903" s="3" t="str">
        <f>IF(C1903&lt;&gt;"",INDEX(ΣυνδΑθρ!$I$2:$I$96,MATCH(C1903,ΣυνδΑθρ!$A$2:$A$100,0),1),IF(D1903&lt;&gt;"",INDEX(Υλικά!$D$3:$D$200,MATCH(D1903,Υλικά!$B$3:$B$200,0),1),""))</f>
        <v>gr</v>
      </c>
      <c r="F1903" s="10">
        <f>IF(C1903&lt;&gt;"",MATCH($C1903,ΣυνδΑθρ!$A$2:$A$100,0),IF(D1903&lt;&gt;"",MATCH($D1903,Υλικά!$B$3:$B$200,0),0))</f>
        <v>134</v>
      </c>
      <c r="G1903" s="3">
        <v>50</v>
      </c>
      <c r="H1903" s="16">
        <f>IF($C1903&lt;&gt;"",$G1903*INDEX(ΣυνδΑθρ!$B$2:$B$96,$F1903,1)/INDEX(ΣυνδΑθρ!$J$2:$J$96,$F1903,1),IF($D1903&lt;&gt;"",$G1903*INDEX(Υλικά!$G$3:$G$200,$F1903,1)/INDEX(Υλικά!$E$3:$E$200,$F1903,1),0))</f>
        <v>3.65</v>
      </c>
      <c r="I1903" s="17">
        <f>IF($C1903&lt;&gt;"",$G1903*INDEX(ΣυνδΑθρ!$C$2:$C$100,$F1903,1)/INDEX(ΣυνδΑθρ!$J$2:$J$96,$F1903,1),IF($D1903&lt;&gt;"",$G1903*INDEX(Υλικά!$H$3:$H$200,$F1903,1)/INDEX(Υλικά!$E$3:$E$200,$F1903,1),0))</f>
        <v>23.25</v>
      </c>
      <c r="J1903" s="18">
        <f>IF($C1903&lt;&gt;"",$G1903*INDEX(ΣυνδΑθρ!$D$2:$D$96,$F1903,1)/INDEX(ΣυνδΑθρ!$J$2:$J$96,$F1903,1),IF($D1903&lt;&gt;"",$G1903*INDEX(Υλικά!$I$3:$I$200,$F1903,1)/INDEX(Υλικά!$E$3:$E$200,$F1903,1),0))</f>
        <v>0.45</v>
      </c>
      <c r="K1903" s="16">
        <f>$H1903*Ref!$B$2</f>
        <v>14.6</v>
      </c>
      <c r="L1903" s="17">
        <f>$I1903*Ref!$B$3</f>
        <v>93</v>
      </c>
      <c r="M1903" s="18">
        <f>$J1903*Ref!$B$4</f>
        <v>4.05</v>
      </c>
      <c r="N1903" s="18">
        <f>IF($C1903&lt;&gt;"",0,IF($D1903&lt;&gt;"",$G1903*INDEX(Υλικά!$J$3:$J$200,$F1903,1)/INDEX(Υλικά!$E$3:$E$200,$F1903,1),0))</f>
        <v>0</v>
      </c>
      <c r="O1903" s="19">
        <f t="shared" si="35"/>
        <v>111.64999999999999</v>
      </c>
      <c r="P1903" s="3"/>
    </row>
    <row r="1904" spans="1:16" x14ac:dyDescent="0.35">
      <c r="A1904" s="15">
        <v>45077</v>
      </c>
      <c r="B1904" s="7">
        <v>0.85416666666666663</v>
      </c>
      <c r="C1904" s="3" t="s">
        <v>312</v>
      </c>
      <c r="D1904" s="3"/>
      <c r="E1904" s="3" t="str">
        <f>IF(C1904&lt;&gt;"",INDEX(ΣυνδΑθρ!$I$2:$I$96,MATCH(C1904,ΣυνδΑθρ!$A$2:$A$100,0),1),IF(D1904&lt;&gt;"",INDEX(Υλικά!$D$3:$D$200,MATCH(D1904,Υλικά!$B$3:$B$200,0),1),""))</f>
        <v>gr</v>
      </c>
      <c r="F1904" s="10">
        <f>IF(C1904&lt;&gt;"",MATCH($C1904,ΣυνδΑθρ!$A$2:$A$100,0),IF(D1904&lt;&gt;"",MATCH($D1904,Υλικά!$B$3:$B$200,0),0))</f>
        <v>62</v>
      </c>
      <c r="G1904" s="3">
        <v>220</v>
      </c>
      <c r="H1904" s="16">
        <f>IF($C1904&lt;&gt;"",$G1904*INDEX(ΣυνδΑθρ!$B$2:$B$96,$F1904,1)/INDEX(ΣυνδΑθρ!$J$2:$J$96,$F1904,1),IF($D1904&lt;&gt;"",$G1904*INDEX(Υλικά!$G$3:$G$200,$F1904,1)/INDEX(Υλικά!$E$3:$E$200,$F1904,1),0))</f>
        <v>4.18</v>
      </c>
      <c r="I1904" s="17">
        <f>IF($C1904&lt;&gt;"",$G1904*INDEX(ΣυνδΑθρ!$C$2:$C$100,$F1904,1)/INDEX(ΣυνδΑθρ!$J$2:$J$96,$F1904,1),IF($D1904&lt;&gt;"",$G1904*INDEX(Υλικά!$H$3:$H$200,$F1904,1)/INDEX(Υλικά!$E$3:$E$200,$F1904,1),0))</f>
        <v>15.291999999999998</v>
      </c>
      <c r="J1904" s="18">
        <f>IF($C1904&lt;&gt;"",$G1904*INDEX(ΣυνδΑθρ!$D$2:$D$96,$F1904,1)/INDEX(ΣυνδΑθρ!$J$2:$J$96,$F1904,1),IF($D1904&lt;&gt;"",$G1904*INDEX(Υλικά!$I$3:$I$200,$F1904,1)/INDEX(Υλικά!$E$3:$E$200,$F1904,1),0))</f>
        <v>8.1710000000000012</v>
      </c>
      <c r="K1904" s="16">
        <f>$H1904*Ref!$B$2</f>
        <v>16.72</v>
      </c>
      <c r="L1904" s="17">
        <f>$I1904*Ref!$B$3</f>
        <v>61.167999999999992</v>
      </c>
      <c r="M1904" s="18">
        <f>$J1904*Ref!$B$4</f>
        <v>73.539000000000016</v>
      </c>
      <c r="N1904" s="18">
        <f>IF($C1904&lt;&gt;"",0,IF($D1904&lt;&gt;"",$G1904*INDEX(Υλικά!$J$3:$J$200,$F1904,1)/INDEX(Υλικά!$E$3:$E$200,$F1904,1),0))</f>
        <v>0</v>
      </c>
      <c r="O1904" s="19">
        <f t="shared" si="35"/>
        <v>151.42700000000002</v>
      </c>
      <c r="P1904" s="3"/>
    </row>
    <row r="1905" spans="1:16" x14ac:dyDescent="0.35">
      <c r="A1905" s="15">
        <v>45077</v>
      </c>
      <c r="B1905" s="7">
        <v>0.85416666666666663</v>
      </c>
      <c r="C1905" s="3"/>
      <c r="D1905" s="3" t="s">
        <v>289</v>
      </c>
      <c r="E1905" s="3" t="str">
        <f>IF(C1905&lt;&gt;"",INDEX(ΣυνδΑθρ!$I$2:$I$96,MATCH(C1905,ΣυνδΑθρ!$A$2:$A$100,0),1),IF(D1905&lt;&gt;"",INDEX(Υλικά!$D$3:$D$200,MATCH(D1905,Υλικά!$B$3:$B$200,0),1),""))</f>
        <v>gr</v>
      </c>
      <c r="F1905" s="10">
        <f>IF(C1905&lt;&gt;"",MATCH($C1905,ΣυνδΑθρ!$A$2:$A$100,0),IF(D1905&lt;&gt;"",MATCH($D1905,Υλικά!$B$3:$B$200,0),0))</f>
        <v>134</v>
      </c>
      <c r="G1905" s="3">
        <v>65</v>
      </c>
      <c r="H1905" s="16">
        <f>IF($C1905&lt;&gt;"",$G1905*INDEX(ΣυνδΑθρ!$B$2:$B$96,$F1905,1)/INDEX(ΣυνδΑθρ!$J$2:$J$96,$F1905,1),IF($D1905&lt;&gt;"",$G1905*INDEX(Υλικά!$G$3:$G$200,$F1905,1)/INDEX(Υλικά!$E$3:$E$200,$F1905,1),0))</f>
        <v>4.7450000000000001</v>
      </c>
      <c r="I1905" s="17">
        <f>IF($C1905&lt;&gt;"",$G1905*INDEX(ΣυνδΑθρ!$C$2:$C$100,$F1905,1)/INDEX(ΣυνδΑθρ!$J$2:$J$96,$F1905,1),IF($D1905&lt;&gt;"",$G1905*INDEX(Υλικά!$H$3:$H$200,$F1905,1)/INDEX(Υλικά!$E$3:$E$200,$F1905,1),0))</f>
        <v>30.225000000000001</v>
      </c>
      <c r="J1905" s="18">
        <f>IF($C1905&lt;&gt;"",$G1905*INDEX(ΣυνδΑθρ!$D$2:$D$96,$F1905,1)/INDEX(ΣυνδΑθρ!$J$2:$J$96,$F1905,1),IF($D1905&lt;&gt;"",$G1905*INDEX(Υλικά!$I$3:$I$200,$F1905,1)/INDEX(Υλικά!$E$3:$E$200,$F1905,1),0))</f>
        <v>0.58499999999999996</v>
      </c>
      <c r="K1905" s="16">
        <f>$H1905*Ref!$B$2</f>
        <v>18.98</v>
      </c>
      <c r="L1905" s="17">
        <f>$I1905*Ref!$B$3</f>
        <v>120.9</v>
      </c>
      <c r="M1905" s="18">
        <f>$J1905*Ref!$B$4</f>
        <v>5.2649999999999997</v>
      </c>
      <c r="N1905" s="18">
        <f>IF($C1905&lt;&gt;"",0,IF($D1905&lt;&gt;"",$G1905*INDEX(Υλικά!$J$3:$J$200,$F1905,1)/INDEX(Υλικά!$E$3:$E$200,$F1905,1),0))</f>
        <v>0</v>
      </c>
      <c r="O1905" s="19">
        <f t="shared" si="35"/>
        <v>145.14499999999998</v>
      </c>
      <c r="P1905" s="3"/>
    </row>
    <row r="1906" spans="1:16" x14ac:dyDescent="0.35">
      <c r="A1906" s="15">
        <v>45077</v>
      </c>
      <c r="B1906" s="7">
        <v>0.85416666666666696</v>
      </c>
      <c r="C1906" s="3"/>
      <c r="D1906" s="3" t="s">
        <v>21</v>
      </c>
      <c r="E1906" s="3" t="str">
        <f>IF(C1906&lt;&gt;"",INDEX(ΣυνδΑθρ!$I$2:$I$96,MATCH(C1906,ΣυνδΑθρ!$A$2:$A$100,0),1),IF(D1906&lt;&gt;"",INDEX(Υλικά!$D$3:$D$200,MATCH(D1906,Υλικά!$B$3:$B$200,0),1),""))</f>
        <v>pc</v>
      </c>
      <c r="F1906" s="10">
        <f>IF(C1906&lt;&gt;"",MATCH($C1906,ΣυνδΑθρ!$A$2:$A$100,0),IF(D1906&lt;&gt;"",MATCH($D1906,Υλικά!$B$3:$B$200,0),0))</f>
        <v>11</v>
      </c>
      <c r="G1906" s="3">
        <v>3</v>
      </c>
      <c r="H1906" s="16">
        <f>IF($C1906&lt;&gt;"",$G1906*INDEX(ΣυνδΑθρ!$B$2:$B$96,$F1906,1)/INDEX(ΣυνδΑθρ!$J$2:$J$96,$F1906,1),IF($D1906&lt;&gt;"",$G1906*INDEX(Υλικά!$G$3:$G$200,$F1906,1)/INDEX(Υλικά!$E$3:$E$200,$F1906,1),0))</f>
        <v>23.4</v>
      </c>
      <c r="I1906" s="17">
        <f>IF($C1906&lt;&gt;"",$G1906*INDEX(ΣυνδΑθρ!$C$2:$C$100,$F1906,1)/INDEX(ΣυνδΑθρ!$J$2:$J$96,$F1906,1),IF($D1906&lt;&gt;"",$G1906*INDEX(Υλικά!$H$3:$H$200,$F1906,1)/INDEX(Υλικά!$E$3:$E$200,$F1906,1),0))</f>
        <v>1.98</v>
      </c>
      <c r="J1906" s="18">
        <f>IF($C1906&lt;&gt;"",$G1906*INDEX(ΣυνδΑθρ!$D$2:$D$96,$F1906,1)/INDEX(ΣυνδΑθρ!$J$2:$J$96,$F1906,1),IF($D1906&lt;&gt;"",$G1906*INDEX(Υλικά!$I$3:$I$200,$F1906,1)/INDEX(Υλικά!$E$3:$E$200,$F1906,1),0))</f>
        <v>19.799999999999997</v>
      </c>
      <c r="K1906" s="16">
        <f>$H1906*Ref!$B$2</f>
        <v>93.6</v>
      </c>
      <c r="L1906" s="17">
        <f>$I1906*Ref!$B$3</f>
        <v>7.92</v>
      </c>
      <c r="M1906" s="18">
        <f>$J1906*Ref!$B$4</f>
        <v>178.2</v>
      </c>
      <c r="N1906" s="18">
        <f>IF($C1906&lt;&gt;"",0,IF($D1906&lt;&gt;"",$G1906*INDEX(Υλικά!$J$3:$J$200,$F1906,1)/INDEX(Υλικά!$E$3:$E$200,$F1906,1),0))</f>
        <v>0</v>
      </c>
      <c r="O1906" s="19">
        <f t="shared" si="35"/>
        <v>279.71999999999997</v>
      </c>
      <c r="P1906" s="3"/>
    </row>
    <row r="1907" spans="1:16" x14ac:dyDescent="0.35">
      <c r="A1907" s="15">
        <v>45077</v>
      </c>
      <c r="B1907" s="7">
        <v>0.85416666666666696</v>
      </c>
      <c r="C1907" s="3"/>
      <c r="D1907" s="3" t="s">
        <v>43</v>
      </c>
      <c r="E1907" s="3" t="str">
        <f>IF(C1907&lt;&gt;"",INDEX(ΣυνδΑθρ!$I$2:$I$96,MATCH(C1907,ΣυνδΑθρ!$A$2:$A$100,0),1),IF(D1907&lt;&gt;"",INDEX(Υλικά!$D$3:$D$200,MATCH(D1907,Υλικά!$B$3:$B$200,0),1),""))</f>
        <v>gr</v>
      </c>
      <c r="F1907" s="10">
        <f>IF(C1907&lt;&gt;"",MATCH($C1907,ΣυνδΑθρ!$A$2:$A$100,0),IF(D1907&lt;&gt;"",MATCH($D1907,Υλικά!$B$3:$B$200,0),0))</f>
        <v>17</v>
      </c>
      <c r="G1907" s="3">
        <v>100</v>
      </c>
      <c r="H1907" s="16">
        <f>IF($C1907&lt;&gt;"",$G1907*INDEX(ΣυνδΑθρ!$B$2:$B$96,$F1907,1)/INDEX(ΣυνδΑθρ!$J$2:$J$96,$F1907,1),IF($D1907&lt;&gt;"",$G1907*INDEX(Υλικά!$G$3:$G$200,$F1907,1)/INDEX(Υλικά!$E$3:$E$200,$F1907,1),0))</f>
        <v>0.7</v>
      </c>
      <c r="I1907" s="17">
        <f>IF($C1907&lt;&gt;"",$G1907*INDEX(ΣυνδΑθρ!$C$2:$C$100,$F1907,1)/INDEX(ΣυνδΑθρ!$J$2:$J$96,$F1907,1),IF($D1907&lt;&gt;"",$G1907*INDEX(Υλικά!$H$3:$H$200,$F1907,1)/INDEX(Υλικά!$E$3:$E$200,$F1907,1),0))</f>
        <v>3.6</v>
      </c>
      <c r="J1907" s="18">
        <f>IF($C1907&lt;&gt;"",$G1907*INDEX(ΣυνδΑθρ!$D$2:$D$96,$F1907,1)/INDEX(ΣυνδΑθρ!$J$2:$J$96,$F1907,1),IF($D1907&lt;&gt;"",$G1907*INDEX(Υλικά!$I$3:$I$200,$F1907,1)/INDEX(Υλικά!$E$3:$E$200,$F1907,1),0))</f>
        <v>0.1</v>
      </c>
      <c r="K1907" s="16">
        <f>$H1907*Ref!$B$2</f>
        <v>2.8</v>
      </c>
      <c r="L1907" s="17">
        <f>$I1907*Ref!$B$3</f>
        <v>14.4</v>
      </c>
      <c r="M1907" s="18">
        <f>$J1907*Ref!$B$4</f>
        <v>0.9</v>
      </c>
      <c r="N1907" s="18">
        <f>IF($C1907&lt;&gt;"",0,IF($D1907&lt;&gt;"",$G1907*INDEX(Υλικά!$J$3:$J$200,$F1907,1)/INDEX(Υλικά!$E$3:$E$200,$F1907,1),0))</f>
        <v>0</v>
      </c>
      <c r="O1907" s="19">
        <f t="shared" si="35"/>
        <v>18.099999999999998</v>
      </c>
      <c r="P1907" s="3"/>
    </row>
    <row r="1908" spans="1:16" x14ac:dyDescent="0.35">
      <c r="A1908" s="15">
        <v>45078</v>
      </c>
      <c r="B1908" s="7">
        <v>0.33333333333333331</v>
      </c>
      <c r="C1908" s="3" t="s">
        <v>290</v>
      </c>
      <c r="D1908" s="3"/>
      <c r="E1908" s="3" t="str">
        <f>IF(C1908&lt;&gt;"",INDEX(ΣυνδΑθρ!$I$2:$I$96,MATCH(C1908,ΣυνδΑθρ!$A$2:$A$100,0),1),IF(D1908&lt;&gt;"",INDEX(Υλικά!$D$3:$D$200,MATCH(D1908,Υλικά!$B$3:$B$200,0),1),""))</f>
        <v>pc</v>
      </c>
      <c r="F1908" s="10">
        <f>IF(C1908&lt;&gt;"",MATCH($C1908,ΣυνδΑθρ!$A$2:$A$100,0),IF(D1908&lt;&gt;"",MATCH($D1908,Υλικά!$B$3:$B$200,0),0))</f>
        <v>57</v>
      </c>
      <c r="G1908" s="3">
        <v>1</v>
      </c>
      <c r="H1908" s="16">
        <f>IF($C1908&lt;&gt;"",$G1908*INDEX(ΣυνδΑθρ!$B$2:$B$96,$F1908,1)/INDEX(ΣυνδΑθρ!$J$2:$J$96,$F1908,1),IF($D1908&lt;&gt;"",$G1908*INDEX(Υλικά!$G$3:$G$200,$F1908,1)/INDEX(Υλικά!$E$3:$E$200,$F1908,1),0))</f>
        <v>30.25</v>
      </c>
      <c r="I1908" s="17">
        <f>IF($C1908&lt;&gt;"",$G1908*INDEX(ΣυνδΑθρ!$C$2:$C$100,$F1908,1)/INDEX(ΣυνδΑθρ!$J$2:$J$96,$F1908,1),IF($D1908&lt;&gt;"",$G1908*INDEX(Υλικά!$H$3:$H$200,$F1908,1)/INDEX(Υλικά!$E$3:$E$200,$F1908,1),0))</f>
        <v>58.95</v>
      </c>
      <c r="J1908" s="18">
        <f>IF($C1908&lt;&gt;"",$G1908*INDEX(ΣυνδΑθρ!$D$2:$D$96,$F1908,1)/INDEX(ΣυνδΑθρ!$J$2:$J$96,$F1908,1),IF($D1908&lt;&gt;"",$G1908*INDEX(Υλικά!$I$3:$I$200,$F1908,1)/INDEX(Υλικά!$E$3:$E$200,$F1908,1),0))</f>
        <v>6.0500000000000007</v>
      </c>
      <c r="K1908" s="16">
        <f>$H1908*Ref!$B$2</f>
        <v>121</v>
      </c>
      <c r="L1908" s="17">
        <f>$I1908*Ref!$B$3</f>
        <v>235.8</v>
      </c>
      <c r="M1908" s="18">
        <f>$J1908*Ref!$B$4</f>
        <v>54.45</v>
      </c>
      <c r="N1908" s="18">
        <f>IF($C1908&lt;&gt;"",0,IF($D1908&lt;&gt;"",$G1908*INDEX(Υλικά!$J$3:$J$200,$F1908,1)/INDEX(Υλικά!$E$3:$E$200,$F1908,1),0))</f>
        <v>0</v>
      </c>
      <c r="O1908" s="19">
        <f t="shared" si="35"/>
        <v>411.25</v>
      </c>
      <c r="P1908" s="3"/>
    </row>
    <row r="1909" spans="1:16" x14ac:dyDescent="0.35">
      <c r="A1909" s="15">
        <v>45078</v>
      </c>
      <c r="B1909" s="7">
        <v>0.47916666666666669</v>
      </c>
      <c r="C1909" s="3"/>
      <c r="D1909" s="3" t="s">
        <v>289</v>
      </c>
      <c r="E1909" s="3" t="str">
        <f>IF(C1909&lt;&gt;"",INDEX(ΣυνδΑθρ!$I$2:$I$96,MATCH(C1909,ΣυνδΑθρ!$A$2:$A$100,0),1),IF(D1909&lt;&gt;"",INDEX(Υλικά!$D$3:$D$200,MATCH(D1909,Υλικά!$B$3:$B$200,0),1),""))</f>
        <v>gr</v>
      </c>
      <c r="F1909" s="10">
        <f>IF(C1909&lt;&gt;"",MATCH($C1909,ΣυνδΑθρ!$A$2:$A$100,0),IF(D1909&lt;&gt;"",MATCH($D1909,Υλικά!$B$3:$B$200,0),0))</f>
        <v>134</v>
      </c>
      <c r="G1909" s="3">
        <v>20</v>
      </c>
      <c r="H1909" s="16">
        <f>IF($C1909&lt;&gt;"",$G1909*INDEX(ΣυνδΑθρ!$B$2:$B$96,$F1909,1)/INDEX(ΣυνδΑθρ!$J$2:$J$96,$F1909,1),IF($D1909&lt;&gt;"",$G1909*INDEX(Υλικά!$G$3:$G$200,$F1909,1)/INDEX(Υλικά!$E$3:$E$200,$F1909,1),0))</f>
        <v>1.46</v>
      </c>
      <c r="I1909" s="17">
        <f>IF($C1909&lt;&gt;"",$G1909*INDEX(ΣυνδΑθρ!$C$2:$C$100,$F1909,1)/INDEX(ΣυνδΑθρ!$J$2:$J$96,$F1909,1),IF($D1909&lt;&gt;"",$G1909*INDEX(Υλικά!$H$3:$H$200,$F1909,1)/INDEX(Υλικά!$E$3:$E$200,$F1909,1),0))</f>
        <v>9.3000000000000007</v>
      </c>
      <c r="J1909" s="18">
        <f>IF($C1909&lt;&gt;"",$G1909*INDEX(ΣυνδΑθρ!$D$2:$D$96,$F1909,1)/INDEX(ΣυνδΑθρ!$J$2:$J$96,$F1909,1),IF($D1909&lt;&gt;"",$G1909*INDEX(Υλικά!$I$3:$I$200,$F1909,1)/INDEX(Υλικά!$E$3:$E$200,$F1909,1),0))</f>
        <v>0.18</v>
      </c>
      <c r="K1909" s="16">
        <f>$H1909*Ref!$B$2</f>
        <v>5.84</v>
      </c>
      <c r="L1909" s="17">
        <f>$I1909*Ref!$B$3</f>
        <v>37.200000000000003</v>
      </c>
      <c r="M1909" s="18">
        <f>$J1909*Ref!$B$4</f>
        <v>1.6199999999999999</v>
      </c>
      <c r="N1909" s="18">
        <f>IF($C1909&lt;&gt;"",0,IF($D1909&lt;&gt;"",$G1909*INDEX(Υλικά!$J$3:$J$200,$F1909,1)/INDEX(Υλικά!$E$3:$E$200,$F1909,1),0))</f>
        <v>0</v>
      </c>
      <c r="O1909" s="19">
        <f t="shared" si="35"/>
        <v>44.660000000000004</v>
      </c>
      <c r="P1909" s="3"/>
    </row>
    <row r="1910" spans="1:16" x14ac:dyDescent="0.35">
      <c r="A1910" s="15">
        <v>45078</v>
      </c>
      <c r="B1910" s="7">
        <v>0.61111111111111105</v>
      </c>
      <c r="C1910" s="3" t="s">
        <v>313</v>
      </c>
      <c r="D1910" s="3"/>
      <c r="E1910" s="3" t="str">
        <f>IF(C1910&lt;&gt;"",INDEX(ΣυνδΑθρ!$I$2:$I$96,MATCH(C1910,ΣυνδΑθρ!$A$2:$A$100,0),1),IF(D1910&lt;&gt;"",INDEX(Υλικά!$D$3:$D$200,MATCH(D1910,Υλικά!$B$3:$B$200,0),1),""))</f>
        <v>gr</v>
      </c>
      <c r="F1910" s="10">
        <f>IF(C1910&lt;&gt;"",MATCH($C1910,ΣυνδΑθρ!$A$2:$A$100,0),IF(D1910&lt;&gt;"",MATCH($D1910,Υλικά!$B$3:$B$200,0),0))</f>
        <v>63</v>
      </c>
      <c r="G1910" s="3">
        <v>400</v>
      </c>
      <c r="H1910" s="16">
        <f>IF($C1910&lt;&gt;"",$G1910*INDEX(ΣυνδΑθρ!$B$2:$B$96,$F1910,1)/INDEX(ΣυνδΑθρ!$J$2:$J$96,$F1910,1),IF($D1910&lt;&gt;"",$G1910*INDEX(Υλικά!$G$3:$G$200,$F1910,1)/INDEX(Υλικά!$E$3:$E$200,$F1910,1),0))</f>
        <v>15.870063694267516</v>
      </c>
      <c r="I1910" s="17">
        <f>IF($C1910&lt;&gt;"",$G1910*INDEX(ΣυνδΑθρ!$C$2:$C$100,$F1910,1)/INDEX(ΣυνδΑθρ!$J$2:$J$96,$F1910,1),IF($D1910&lt;&gt;"",$G1910*INDEX(Υλικά!$H$3:$H$200,$F1910,1)/INDEX(Υλικά!$E$3:$E$200,$F1910,1),0))</f>
        <v>37.712101910828032</v>
      </c>
      <c r="J1910" s="18">
        <f>IF($C1910&lt;&gt;"",$G1910*INDEX(ΣυνδΑθρ!$D$2:$D$96,$F1910,1)/INDEX(ΣυνδΑθρ!$J$2:$J$96,$F1910,1),IF($D1910&lt;&gt;"",$G1910*INDEX(Υλικά!$I$3:$I$200,$F1910,1)/INDEX(Υλικά!$E$3:$E$200,$F1910,1),0))</f>
        <v>22.736305732484077</v>
      </c>
      <c r="K1910" s="16">
        <f>$H1910*Ref!$B$2</f>
        <v>63.480254777070066</v>
      </c>
      <c r="L1910" s="17">
        <f>$I1910*Ref!$B$3</f>
        <v>150.84840764331213</v>
      </c>
      <c r="M1910" s="18">
        <f>$J1910*Ref!$B$4</f>
        <v>204.6267515923567</v>
      </c>
      <c r="N1910" s="18">
        <f>IF($C1910&lt;&gt;"",0,IF($D1910&lt;&gt;"",$G1910*INDEX(Υλικά!$J$3:$J$200,$F1910,1)/INDEX(Υλικά!$E$3:$E$200,$F1910,1),0))</f>
        <v>0</v>
      </c>
      <c r="O1910" s="19">
        <f t="shared" si="35"/>
        <v>418.95541401273886</v>
      </c>
      <c r="P1910" s="3"/>
    </row>
    <row r="1911" spans="1:16" x14ac:dyDescent="0.35">
      <c r="A1911" s="15">
        <v>45078</v>
      </c>
      <c r="B1911" s="7">
        <v>0.61111111111111105</v>
      </c>
      <c r="C1911" s="3"/>
      <c r="D1911" s="3" t="s">
        <v>289</v>
      </c>
      <c r="E1911" s="3" t="str">
        <f>IF(C1911&lt;&gt;"",INDEX(ΣυνδΑθρ!$I$2:$I$96,MATCH(C1911,ΣυνδΑθρ!$A$2:$A$100,0),1),IF(D1911&lt;&gt;"",INDEX(Υλικά!$D$3:$D$200,MATCH(D1911,Υλικά!$B$3:$B$200,0),1),""))</f>
        <v>gr</v>
      </c>
      <c r="F1911" s="10">
        <f>IF(C1911&lt;&gt;"",MATCH($C1911,ΣυνδΑθρ!$A$2:$A$100,0),IF(D1911&lt;&gt;"",MATCH($D1911,Υλικά!$B$3:$B$200,0),0))</f>
        <v>134</v>
      </c>
      <c r="G1911" s="3">
        <v>50</v>
      </c>
      <c r="H1911" s="16">
        <f>IF($C1911&lt;&gt;"",$G1911*INDEX(ΣυνδΑθρ!$B$2:$B$96,$F1911,1)/INDEX(ΣυνδΑθρ!$J$2:$J$96,$F1911,1),IF($D1911&lt;&gt;"",$G1911*INDEX(Υλικά!$G$3:$G$200,$F1911,1)/INDEX(Υλικά!$E$3:$E$200,$F1911,1),0))</f>
        <v>3.65</v>
      </c>
      <c r="I1911" s="17">
        <f>IF($C1911&lt;&gt;"",$G1911*INDEX(ΣυνδΑθρ!$C$2:$C$100,$F1911,1)/INDEX(ΣυνδΑθρ!$J$2:$J$96,$F1911,1),IF($D1911&lt;&gt;"",$G1911*INDEX(Υλικά!$H$3:$H$200,$F1911,1)/INDEX(Υλικά!$E$3:$E$200,$F1911,1),0))</f>
        <v>23.25</v>
      </c>
      <c r="J1911" s="18">
        <f>IF($C1911&lt;&gt;"",$G1911*INDEX(ΣυνδΑθρ!$D$2:$D$96,$F1911,1)/INDEX(ΣυνδΑθρ!$J$2:$J$96,$F1911,1),IF($D1911&lt;&gt;"",$G1911*INDEX(Υλικά!$I$3:$I$200,$F1911,1)/INDEX(Υλικά!$E$3:$E$200,$F1911,1),0))</f>
        <v>0.45</v>
      </c>
      <c r="K1911" s="16">
        <f>$H1911*Ref!$B$2</f>
        <v>14.6</v>
      </c>
      <c r="L1911" s="17">
        <f>$I1911*Ref!$B$3</f>
        <v>93</v>
      </c>
      <c r="M1911" s="18">
        <f>$J1911*Ref!$B$4</f>
        <v>4.05</v>
      </c>
      <c r="N1911" s="18">
        <f>IF($C1911&lt;&gt;"",0,IF($D1911&lt;&gt;"",$G1911*INDEX(Υλικά!$J$3:$J$200,$F1911,1)/INDEX(Υλικά!$E$3:$E$200,$F1911,1),0))</f>
        <v>0</v>
      </c>
      <c r="O1911" s="19">
        <f t="shared" si="35"/>
        <v>111.64999999999999</v>
      </c>
      <c r="P1911" s="3"/>
    </row>
    <row r="1912" spans="1:16" x14ac:dyDescent="0.35">
      <c r="A1912" s="15">
        <v>45078</v>
      </c>
      <c r="B1912" s="7">
        <v>0.61111111111111105</v>
      </c>
      <c r="C1912" s="3"/>
      <c r="D1912" s="3" t="s">
        <v>63</v>
      </c>
      <c r="E1912" s="3" t="str">
        <f>IF(C1912&lt;&gt;"",INDEX(ΣυνδΑθρ!$I$2:$I$96,MATCH(C1912,ΣυνδΑθρ!$A$2:$A$100,0),1),IF(D1912&lt;&gt;"",INDEX(Υλικά!$D$3:$D$200,MATCH(D1912,Υλικά!$B$3:$B$200,0),1),""))</f>
        <v>pc</v>
      </c>
      <c r="F1912" s="10">
        <f>IF(C1912&lt;&gt;"",MATCH($C1912,ΣυνδΑθρ!$A$2:$A$100,0),IF(D1912&lt;&gt;"",MATCH($D1912,Υλικά!$B$3:$B$200,0),0))</f>
        <v>23</v>
      </c>
      <c r="G1912" s="3">
        <v>1</v>
      </c>
      <c r="H1912" s="16">
        <f>IF($C1912&lt;&gt;"",$G1912*INDEX(ΣυνδΑθρ!$B$2:$B$96,$F1912,1)/INDEX(ΣυνδΑθρ!$J$2:$J$96,$F1912,1),IF($D1912&lt;&gt;"",$G1912*INDEX(Υλικά!$G$3:$G$200,$F1912,1)/INDEX(Υλικά!$E$3:$E$200,$F1912,1),0))</f>
        <v>47</v>
      </c>
      <c r="I1912" s="17">
        <f>IF($C1912&lt;&gt;"",$G1912*INDEX(ΣυνδΑθρ!$C$2:$C$100,$F1912,1)/INDEX(ΣυνδΑθρ!$J$2:$J$96,$F1912,1),IF($D1912&lt;&gt;"",$G1912*INDEX(Υλικά!$H$3:$H$200,$F1912,1)/INDEX(Υλικά!$E$3:$E$200,$F1912,1),0))</f>
        <v>0</v>
      </c>
      <c r="J1912" s="18">
        <f>IF($C1912&lt;&gt;"",$G1912*INDEX(ΣυνδΑθρ!$D$2:$D$96,$F1912,1)/INDEX(ΣυνδΑθρ!$J$2:$J$96,$F1912,1),IF($D1912&lt;&gt;"",$G1912*INDEX(Υλικά!$I$3:$I$200,$F1912,1)/INDEX(Υλικά!$E$3:$E$200,$F1912,1),0))</f>
        <v>1.2</v>
      </c>
      <c r="K1912" s="16">
        <f>$H1912*Ref!$B$2</f>
        <v>188</v>
      </c>
      <c r="L1912" s="17">
        <f>$I1912*Ref!$B$3</f>
        <v>0</v>
      </c>
      <c r="M1912" s="18">
        <f>$J1912*Ref!$B$4</f>
        <v>10.799999999999999</v>
      </c>
      <c r="N1912" s="18">
        <f>IF($C1912&lt;&gt;"",0,IF($D1912&lt;&gt;"",$G1912*INDEX(Υλικά!$J$3:$J$200,$F1912,1)/INDEX(Υλικά!$E$3:$E$200,$F1912,1),0))</f>
        <v>0</v>
      </c>
      <c r="O1912" s="19">
        <f t="shared" si="35"/>
        <v>198.8</v>
      </c>
      <c r="P1912" s="3"/>
    </row>
    <row r="1913" spans="1:16" x14ac:dyDescent="0.35">
      <c r="A1913" s="15">
        <v>45078</v>
      </c>
      <c r="B1913" s="7">
        <v>0.61111111111111105</v>
      </c>
      <c r="C1913" s="3"/>
      <c r="D1913" s="3" t="s">
        <v>42</v>
      </c>
      <c r="E1913" s="3" t="str">
        <f>IF(C1913&lt;&gt;"",INDEX(ΣυνδΑθρ!$I$2:$I$96,MATCH(C1913,ΣυνδΑθρ!$A$2:$A$100,0),1),IF(D1913&lt;&gt;"",INDEX(Υλικά!$D$3:$D$200,MATCH(D1913,Υλικά!$B$3:$B$200,0),1),""))</f>
        <v>gr</v>
      </c>
      <c r="F1913" s="10">
        <f>IF(C1913&lt;&gt;"",MATCH($C1913,ΣυνδΑθρ!$A$2:$A$100,0),IF(D1913&lt;&gt;"",MATCH($D1913,Υλικά!$B$3:$B$200,0),0))</f>
        <v>16</v>
      </c>
      <c r="G1913" s="3">
        <v>150</v>
      </c>
      <c r="H1913" s="16">
        <f>IF($C1913&lt;&gt;"",$G1913*INDEX(ΣυνδΑθρ!$B$2:$B$96,$F1913,1)/INDEX(ΣυνδΑθρ!$J$2:$J$96,$F1913,1),IF($D1913&lt;&gt;"",$G1913*INDEX(Υλικά!$G$3:$G$200,$F1913,1)/INDEX(Υλικά!$E$3:$E$200,$F1913,1),0))</f>
        <v>1.35</v>
      </c>
      <c r="I1913" s="17">
        <f>IF($C1913&lt;&gt;"",$G1913*INDEX(ΣυνδΑθρ!$C$2:$C$100,$F1913,1)/INDEX(ΣυνδΑθρ!$J$2:$J$96,$F1913,1),IF($D1913&lt;&gt;"",$G1913*INDEX(Υλικά!$H$3:$H$200,$F1913,1)/INDEX(Υλικά!$E$3:$E$200,$F1913,1),0))</f>
        <v>5.85</v>
      </c>
      <c r="J1913" s="18">
        <f>IF($C1913&lt;&gt;"",$G1913*INDEX(ΣυνδΑθρ!$D$2:$D$96,$F1913,1)/INDEX(ΣυνδΑθρ!$J$2:$J$96,$F1913,1),IF($D1913&lt;&gt;"",$G1913*INDEX(Υλικά!$I$3:$I$200,$F1913,1)/INDEX(Υλικά!$E$3:$E$200,$F1913,1),0))</f>
        <v>0.3</v>
      </c>
      <c r="K1913" s="16">
        <f>$H1913*Ref!$B$2</f>
        <v>5.4</v>
      </c>
      <c r="L1913" s="17">
        <f>$I1913*Ref!$B$3</f>
        <v>23.4</v>
      </c>
      <c r="M1913" s="18">
        <f>$J1913*Ref!$B$4</f>
        <v>2.6999999999999997</v>
      </c>
      <c r="N1913" s="18">
        <f>IF($C1913&lt;&gt;"",0,IF($D1913&lt;&gt;"",$G1913*INDEX(Υλικά!$J$3:$J$200,$F1913,1)/INDEX(Υλικά!$E$3:$E$200,$F1913,1),0))</f>
        <v>0</v>
      </c>
      <c r="O1913" s="19">
        <f t="shared" si="35"/>
        <v>31.499999999999996</v>
      </c>
      <c r="P1913" s="3"/>
    </row>
    <row r="1914" spans="1:16" x14ac:dyDescent="0.35">
      <c r="A1914" s="15">
        <v>45078</v>
      </c>
      <c r="B1914" s="7">
        <v>0.83333333333333337</v>
      </c>
      <c r="C1914" s="3"/>
      <c r="D1914" s="3" t="s">
        <v>97</v>
      </c>
      <c r="E1914" s="3" t="str">
        <f>IF(C1914&lt;&gt;"",INDEX(ΣυνδΑθρ!$I$2:$I$96,MATCH(C1914,ΣυνδΑθρ!$A$2:$A$100,0),1),IF(D1914&lt;&gt;"",INDEX(Υλικά!$D$3:$D$200,MATCH(D1914,Υλικά!$B$3:$B$200,0),1),""))</f>
        <v>gr</v>
      </c>
      <c r="F1914" s="10">
        <f>IF(C1914&lt;&gt;"",MATCH($C1914,ΣυνδΑθρ!$A$2:$A$100,0),IF(D1914&lt;&gt;"",MATCH($D1914,Υλικά!$B$3:$B$200,0),0))</f>
        <v>37</v>
      </c>
      <c r="G1914" s="3">
        <v>500</v>
      </c>
      <c r="H1914" s="16">
        <f>IF($C1914&lt;&gt;"",$G1914*INDEX(ΣυνδΑθρ!$B$2:$B$96,$F1914,1)/INDEX(ΣυνδΑθρ!$J$2:$J$96,$F1914,1),IF($D1914&lt;&gt;"",$G1914*INDEX(Υλικά!$G$3:$G$200,$F1914,1)/INDEX(Υλικά!$E$3:$E$200,$F1914,1),0))</f>
        <v>0</v>
      </c>
      <c r="I1914" s="17">
        <f>IF($C1914&lt;&gt;"",$G1914*INDEX(ΣυνδΑθρ!$C$2:$C$100,$F1914,1)/INDEX(ΣυνδΑθρ!$J$2:$J$96,$F1914,1),IF($D1914&lt;&gt;"",$G1914*INDEX(Υλικά!$H$3:$H$200,$F1914,1)/INDEX(Υλικά!$E$3:$E$200,$F1914,1),0))</f>
        <v>0</v>
      </c>
      <c r="J1914" s="18">
        <f>IF($C1914&lt;&gt;"",$G1914*INDEX(ΣυνδΑθρ!$D$2:$D$96,$F1914,1)/INDEX(ΣυνδΑθρ!$J$2:$J$96,$F1914,1),IF($D1914&lt;&gt;"",$G1914*INDEX(Υλικά!$I$3:$I$200,$F1914,1)/INDEX(Υλικά!$E$3:$E$200,$F1914,1),0))</f>
        <v>0</v>
      </c>
      <c r="K1914" s="16">
        <f>$H1914*Ref!$B$2</f>
        <v>0</v>
      </c>
      <c r="L1914" s="17">
        <f>$I1914*Ref!$B$3</f>
        <v>0</v>
      </c>
      <c r="M1914" s="18">
        <f>$J1914*Ref!$B$4</f>
        <v>0</v>
      </c>
      <c r="N1914" s="18">
        <f>IF($C1914&lt;&gt;"",0,IF($D1914&lt;&gt;"",$G1914*INDEX(Υλικά!$J$3:$J$200,$F1914,1)/INDEX(Υλικά!$E$3:$E$200,$F1914,1),0))</f>
        <v>425</v>
      </c>
      <c r="O1914" s="19">
        <f t="shared" si="35"/>
        <v>425</v>
      </c>
      <c r="P1914" s="3"/>
    </row>
    <row r="1915" spans="1:16" x14ac:dyDescent="0.35">
      <c r="A1915" s="15">
        <v>45078</v>
      </c>
      <c r="B1915" s="7">
        <v>0.83333333333333337</v>
      </c>
      <c r="C1915" s="3"/>
      <c r="D1915" s="3" t="s">
        <v>289</v>
      </c>
      <c r="E1915" s="3" t="str">
        <f>IF(C1915&lt;&gt;"",INDEX(ΣυνδΑθρ!$I$2:$I$96,MATCH(C1915,ΣυνδΑθρ!$A$2:$A$100,0),1),IF(D1915&lt;&gt;"",INDEX(Υλικά!$D$3:$D$200,MATCH(D1915,Υλικά!$B$3:$B$200,0),1),""))</f>
        <v>gr</v>
      </c>
      <c r="F1915" s="10">
        <f>IF(C1915&lt;&gt;"",MATCH($C1915,ΣυνδΑθρ!$A$2:$A$100,0),IF(D1915&lt;&gt;"",MATCH($D1915,Υλικά!$B$3:$B$200,0),0))</f>
        <v>134</v>
      </c>
      <c r="G1915" s="3">
        <v>100</v>
      </c>
      <c r="H1915" s="16">
        <f>IF($C1915&lt;&gt;"",$G1915*INDEX(ΣυνδΑθρ!$B$2:$B$96,$F1915,1)/INDEX(ΣυνδΑθρ!$J$2:$J$96,$F1915,1),IF($D1915&lt;&gt;"",$G1915*INDEX(Υλικά!$G$3:$G$200,$F1915,1)/INDEX(Υλικά!$E$3:$E$200,$F1915,1),0))</f>
        <v>7.3</v>
      </c>
      <c r="I1915" s="17">
        <f>IF($C1915&lt;&gt;"",$G1915*INDEX(ΣυνδΑθρ!$C$2:$C$100,$F1915,1)/INDEX(ΣυνδΑθρ!$J$2:$J$96,$F1915,1),IF($D1915&lt;&gt;"",$G1915*INDEX(Υλικά!$H$3:$H$200,$F1915,1)/INDEX(Υλικά!$E$3:$E$200,$F1915,1),0))</f>
        <v>46.5</v>
      </c>
      <c r="J1915" s="18">
        <f>IF($C1915&lt;&gt;"",$G1915*INDEX(ΣυνδΑθρ!$D$2:$D$96,$F1915,1)/INDEX(ΣυνδΑθρ!$J$2:$J$96,$F1915,1),IF($D1915&lt;&gt;"",$G1915*INDEX(Υλικά!$I$3:$I$200,$F1915,1)/INDEX(Υλικά!$E$3:$E$200,$F1915,1),0))</f>
        <v>0.9</v>
      </c>
      <c r="K1915" s="16">
        <f>$H1915*Ref!$B$2</f>
        <v>29.2</v>
      </c>
      <c r="L1915" s="17">
        <f>$I1915*Ref!$B$3</f>
        <v>186</v>
      </c>
      <c r="M1915" s="18">
        <f>$J1915*Ref!$B$4</f>
        <v>8.1</v>
      </c>
      <c r="N1915" s="18">
        <f>IF($C1915&lt;&gt;"",0,IF($D1915&lt;&gt;"",$G1915*INDEX(Υλικά!$J$3:$J$200,$F1915,1)/INDEX(Υλικά!$E$3:$E$200,$F1915,1),0))</f>
        <v>0</v>
      </c>
      <c r="O1915" s="19">
        <f t="shared" si="35"/>
        <v>223.29999999999998</v>
      </c>
      <c r="P1915" s="3"/>
    </row>
    <row r="1916" spans="1:16" x14ac:dyDescent="0.35">
      <c r="A1916" s="15">
        <v>45078</v>
      </c>
      <c r="B1916" s="7">
        <v>0.83333333333333337</v>
      </c>
      <c r="C1916" s="3"/>
      <c r="D1916" s="3" t="s">
        <v>297</v>
      </c>
      <c r="E1916" s="3" t="str">
        <f>IF(C1916&lt;&gt;"",INDEX(ΣυνδΑθρ!$I$2:$I$96,MATCH(C1916,ΣυνδΑθρ!$A$2:$A$100,0),1),IF(D1916&lt;&gt;"",INDEX(Υλικά!$D$3:$D$200,MATCH(D1916,Υλικά!$B$3:$B$200,0),1),""))</f>
        <v>gr</v>
      </c>
      <c r="F1916" s="10">
        <f>IF(C1916&lt;&gt;"",MATCH($C1916,ΣυνδΑθρ!$A$2:$A$100,0),IF(D1916&lt;&gt;"",MATCH($D1916,Υλικά!$B$3:$B$200,0),0))</f>
        <v>140</v>
      </c>
      <c r="G1916" s="3">
        <v>150</v>
      </c>
      <c r="H1916" s="16">
        <f>IF($C1916&lt;&gt;"",$G1916*INDEX(ΣυνδΑθρ!$B$2:$B$96,$F1916,1)/INDEX(ΣυνδΑθρ!$J$2:$J$96,$F1916,1),IF($D1916&lt;&gt;"",$G1916*INDEX(Υλικά!$G$3:$G$200,$F1916,1)/INDEX(Υλικά!$E$3:$E$200,$F1916,1),0))</f>
        <v>34.5</v>
      </c>
      <c r="I1916" s="17">
        <f>IF($C1916&lt;&gt;"",$G1916*INDEX(ΣυνδΑθρ!$C$2:$C$100,$F1916,1)/INDEX(ΣυνδΑθρ!$J$2:$J$96,$F1916,1),IF($D1916&lt;&gt;"",$G1916*INDEX(Υλικά!$H$3:$H$200,$F1916,1)/INDEX(Υλικά!$E$3:$E$200,$F1916,1),0))</f>
        <v>0</v>
      </c>
      <c r="J1916" s="18">
        <f>IF($C1916&lt;&gt;"",$G1916*INDEX(ΣυνδΑθρ!$D$2:$D$96,$F1916,1)/INDEX(ΣυνδΑθρ!$J$2:$J$96,$F1916,1),IF($D1916&lt;&gt;"",$G1916*INDEX(Υλικά!$I$3:$I$200,$F1916,1)/INDEX(Υλικά!$E$3:$E$200,$F1916,1),0))</f>
        <v>45</v>
      </c>
      <c r="K1916" s="16">
        <f>$H1916*Ref!$B$2</f>
        <v>138</v>
      </c>
      <c r="L1916" s="17">
        <f>$I1916*Ref!$B$3</f>
        <v>0</v>
      </c>
      <c r="M1916" s="18">
        <f>$J1916*Ref!$B$4</f>
        <v>405</v>
      </c>
      <c r="N1916" s="18">
        <f>IF($C1916&lt;&gt;"",0,IF($D1916&lt;&gt;"",$G1916*INDEX(Υλικά!$J$3:$J$200,$F1916,1)/INDEX(Υλικά!$E$3:$E$200,$F1916,1),0))</f>
        <v>0</v>
      </c>
      <c r="O1916" s="19">
        <f t="shared" si="35"/>
        <v>543</v>
      </c>
      <c r="P1916" s="3"/>
    </row>
    <row r="1917" spans="1:16" x14ac:dyDescent="0.35">
      <c r="A1917" s="15">
        <v>45079</v>
      </c>
      <c r="B1917" s="7">
        <v>0.30208333333333331</v>
      </c>
      <c r="C1917" s="3"/>
      <c r="D1917" s="3" t="s">
        <v>289</v>
      </c>
      <c r="E1917" s="3" t="str">
        <f>IF(C1917&lt;&gt;"",INDEX(ΣυνδΑθρ!$I$2:$I$96,MATCH(C1917,ΣυνδΑθρ!$A$2:$A$100,0),1),IF(D1917&lt;&gt;"",INDEX(Υλικά!$D$3:$D$200,MATCH(D1917,Υλικά!$B$3:$B$200,0),1),""))</f>
        <v>gr</v>
      </c>
      <c r="F1917" s="10">
        <f>IF(C1917&lt;&gt;"",MATCH($C1917,ΣυνδΑθρ!$A$2:$A$100,0),IF(D1917&lt;&gt;"",MATCH($D1917,Υλικά!$B$3:$B$200,0),0))</f>
        <v>134</v>
      </c>
      <c r="G1917" s="3">
        <v>45</v>
      </c>
      <c r="H1917" s="16">
        <f>IF($C1917&lt;&gt;"",$G1917*INDEX(ΣυνδΑθρ!$B$2:$B$96,$F1917,1)/INDEX(ΣυνδΑθρ!$J$2:$J$96,$F1917,1),IF($D1917&lt;&gt;"",$G1917*INDEX(Υλικά!$G$3:$G$200,$F1917,1)/INDEX(Υλικά!$E$3:$E$200,$F1917,1),0))</f>
        <v>3.2850000000000001</v>
      </c>
      <c r="I1917" s="17">
        <f>IF($C1917&lt;&gt;"",$G1917*INDEX(ΣυνδΑθρ!$C$2:$C$100,$F1917,1)/INDEX(ΣυνδΑθρ!$J$2:$J$96,$F1917,1),IF($D1917&lt;&gt;"",$G1917*INDEX(Υλικά!$H$3:$H$200,$F1917,1)/INDEX(Υλικά!$E$3:$E$200,$F1917,1),0))</f>
        <v>20.925000000000001</v>
      </c>
      <c r="J1917" s="18">
        <f>IF($C1917&lt;&gt;"",$G1917*INDEX(ΣυνδΑθρ!$D$2:$D$96,$F1917,1)/INDEX(ΣυνδΑθρ!$J$2:$J$96,$F1917,1),IF($D1917&lt;&gt;"",$G1917*INDEX(Υλικά!$I$3:$I$200,$F1917,1)/INDEX(Υλικά!$E$3:$E$200,$F1917,1),0))</f>
        <v>0.40500000000000003</v>
      </c>
      <c r="K1917" s="16">
        <f>$H1917*Ref!$B$2</f>
        <v>13.14</v>
      </c>
      <c r="L1917" s="17">
        <f>$I1917*Ref!$B$3</f>
        <v>83.7</v>
      </c>
      <c r="M1917" s="18">
        <f>$J1917*Ref!$B$4</f>
        <v>3.6450000000000005</v>
      </c>
      <c r="N1917" s="18">
        <f>IF($C1917&lt;&gt;"",0,IF($D1917&lt;&gt;"",$G1917*INDEX(Υλικά!$J$3:$J$200,$F1917,1)/INDEX(Υλικά!$E$3:$E$200,$F1917,1),0))</f>
        <v>0</v>
      </c>
      <c r="O1917" s="19">
        <f t="shared" si="35"/>
        <v>100.485</v>
      </c>
      <c r="P1917" s="3"/>
    </row>
    <row r="1918" spans="1:16" x14ac:dyDescent="0.35">
      <c r="A1918" s="15">
        <v>45079</v>
      </c>
      <c r="B1918" s="7">
        <v>0.30208333333333331</v>
      </c>
      <c r="C1918" s="3"/>
      <c r="D1918" s="3" t="s">
        <v>229</v>
      </c>
      <c r="E1918" s="3" t="str">
        <f>IF(C1918&lt;&gt;"",INDEX(ΣυνδΑθρ!$I$2:$I$96,MATCH(C1918,ΣυνδΑθρ!$A$2:$A$100,0),1),IF(D1918&lt;&gt;"",INDEX(Υλικά!$D$3:$D$200,MATCH(D1918,Υλικά!$B$3:$B$200,0),1),""))</f>
        <v>gr</v>
      </c>
      <c r="F1918" s="10">
        <f>IF(C1918&lt;&gt;"",MATCH($C1918,ΣυνδΑθρ!$A$2:$A$100,0),IF(D1918&lt;&gt;"",MATCH($D1918,Υλικά!$B$3:$B$200,0),0))</f>
        <v>104</v>
      </c>
      <c r="G1918" s="3">
        <v>75</v>
      </c>
      <c r="H1918" s="16">
        <f>IF($C1918&lt;&gt;"",$G1918*INDEX(ΣυνδΑθρ!$B$2:$B$96,$F1918,1)/INDEX(ΣυνδΑθρ!$J$2:$J$96,$F1918,1),IF($D1918&lt;&gt;"",$G1918*INDEX(Υλικά!$G$3:$G$200,$F1918,1)/INDEX(Υλικά!$E$3:$E$200,$F1918,1),0))</f>
        <v>15.75</v>
      </c>
      <c r="I1918" s="17">
        <f>IF($C1918&lt;&gt;"",$G1918*INDEX(ΣυνδΑθρ!$C$2:$C$100,$F1918,1)/INDEX(ΣυνδΑθρ!$J$2:$J$96,$F1918,1),IF($D1918&lt;&gt;"",$G1918*INDEX(Υλικά!$H$3:$H$200,$F1918,1)/INDEX(Υλικά!$E$3:$E$200,$F1918,1),0))</f>
        <v>0.75</v>
      </c>
      <c r="J1918" s="18">
        <f>IF($C1918&lt;&gt;"",$G1918*INDEX(ΣυνδΑθρ!$D$2:$D$96,$F1918,1)/INDEX(ΣυνδΑθρ!$J$2:$J$96,$F1918,1),IF($D1918&lt;&gt;"",$G1918*INDEX(Υλικά!$I$3:$I$200,$F1918,1)/INDEX(Υλικά!$E$3:$E$200,$F1918,1),0))</f>
        <v>1.5</v>
      </c>
      <c r="K1918" s="16">
        <f>$H1918*Ref!$B$2</f>
        <v>63</v>
      </c>
      <c r="L1918" s="17">
        <f>$I1918*Ref!$B$3</f>
        <v>3</v>
      </c>
      <c r="M1918" s="18">
        <f>$J1918*Ref!$B$4</f>
        <v>13.5</v>
      </c>
      <c r="N1918" s="18">
        <f>IF($C1918&lt;&gt;"",0,IF($D1918&lt;&gt;"",$G1918*INDEX(Υλικά!$J$3:$J$200,$F1918,1)/INDEX(Υλικά!$E$3:$E$200,$F1918,1),0))</f>
        <v>0</v>
      </c>
      <c r="O1918" s="19">
        <f t="shared" si="35"/>
        <v>79.5</v>
      </c>
      <c r="P1918" s="3"/>
    </row>
    <row r="1919" spans="1:16" x14ac:dyDescent="0.35">
      <c r="A1919" s="15">
        <v>45079</v>
      </c>
      <c r="B1919" s="7">
        <v>0.30208333333333331</v>
      </c>
      <c r="C1919" s="3"/>
      <c r="D1919" s="3" t="s">
        <v>297</v>
      </c>
      <c r="E1919" s="3" t="str">
        <f>IF(C1919&lt;&gt;"",INDEX(ΣυνδΑθρ!$I$2:$I$96,MATCH(C1919,ΣυνδΑθρ!$A$2:$A$100,0),1),IF(D1919&lt;&gt;"",INDEX(Υλικά!$D$3:$D$200,MATCH(D1919,Υλικά!$B$3:$B$200,0),1),""))</f>
        <v>gr</v>
      </c>
      <c r="F1919" s="10">
        <f>IF(C1919&lt;&gt;"",MATCH($C1919,ΣυνδΑθρ!$A$2:$A$100,0),IF(D1919&lt;&gt;"",MATCH($D1919,Υλικά!$B$3:$B$200,0),0))</f>
        <v>140</v>
      </c>
      <c r="G1919" s="3">
        <v>25</v>
      </c>
      <c r="H1919" s="16">
        <f>IF($C1919&lt;&gt;"",$G1919*INDEX(ΣυνδΑθρ!$B$2:$B$96,$F1919,1)/INDEX(ΣυνδΑθρ!$J$2:$J$96,$F1919,1),IF($D1919&lt;&gt;"",$G1919*INDEX(Υλικά!$G$3:$G$200,$F1919,1)/INDEX(Υλικά!$E$3:$E$200,$F1919,1),0))</f>
        <v>5.75</v>
      </c>
      <c r="I1919" s="17">
        <f>IF($C1919&lt;&gt;"",$G1919*INDEX(ΣυνδΑθρ!$C$2:$C$100,$F1919,1)/INDEX(ΣυνδΑθρ!$J$2:$J$96,$F1919,1),IF($D1919&lt;&gt;"",$G1919*INDEX(Υλικά!$H$3:$H$200,$F1919,1)/INDEX(Υλικά!$E$3:$E$200,$F1919,1),0))</f>
        <v>0</v>
      </c>
      <c r="J1919" s="18">
        <f>IF($C1919&lt;&gt;"",$G1919*INDEX(ΣυνδΑθρ!$D$2:$D$96,$F1919,1)/INDEX(ΣυνδΑθρ!$J$2:$J$96,$F1919,1),IF($D1919&lt;&gt;"",$G1919*INDEX(Υλικά!$I$3:$I$200,$F1919,1)/INDEX(Υλικά!$E$3:$E$200,$F1919,1),0))</f>
        <v>7.5</v>
      </c>
      <c r="K1919" s="16">
        <f>$H1919*Ref!$B$2</f>
        <v>23</v>
      </c>
      <c r="L1919" s="17">
        <f>$I1919*Ref!$B$3</f>
        <v>0</v>
      </c>
      <c r="M1919" s="18">
        <f>$J1919*Ref!$B$4</f>
        <v>67.5</v>
      </c>
      <c r="N1919" s="18">
        <f>IF($C1919&lt;&gt;"",0,IF($D1919&lt;&gt;"",$G1919*INDEX(Υλικά!$J$3:$J$200,$F1919,1)/INDEX(Υλικά!$E$3:$E$200,$F1919,1),0))</f>
        <v>0</v>
      </c>
      <c r="O1919" s="19">
        <f t="shared" si="35"/>
        <v>90.5</v>
      </c>
      <c r="P1919" s="3"/>
    </row>
    <row r="1920" spans="1:16" x14ac:dyDescent="0.35">
      <c r="A1920" s="15">
        <v>45079</v>
      </c>
      <c r="B1920" s="7">
        <v>0.44791666666666669</v>
      </c>
      <c r="C1920" s="3"/>
      <c r="D1920" s="3" t="s">
        <v>289</v>
      </c>
      <c r="E1920" s="3" t="str">
        <f>IF(C1920&lt;&gt;"",INDEX(ΣυνδΑθρ!$I$2:$I$96,MATCH(C1920,ΣυνδΑθρ!$A$2:$A$100,0),1),IF(D1920&lt;&gt;"",INDEX(Υλικά!$D$3:$D$200,MATCH(D1920,Υλικά!$B$3:$B$200,0),1),""))</f>
        <v>gr</v>
      </c>
      <c r="F1920" s="10">
        <f>IF(C1920&lt;&gt;"",MATCH($C1920,ΣυνδΑθρ!$A$2:$A$100,0),IF(D1920&lt;&gt;"",MATCH($D1920,Υλικά!$B$3:$B$200,0),0))</f>
        <v>134</v>
      </c>
      <c r="G1920" s="3">
        <v>50</v>
      </c>
      <c r="H1920" s="16">
        <f>IF($C1920&lt;&gt;"",$G1920*INDEX(ΣυνδΑθρ!$B$2:$B$96,$F1920,1)/INDEX(ΣυνδΑθρ!$J$2:$J$96,$F1920,1),IF($D1920&lt;&gt;"",$G1920*INDEX(Υλικά!$G$3:$G$200,$F1920,1)/INDEX(Υλικά!$E$3:$E$200,$F1920,1),0))</f>
        <v>3.65</v>
      </c>
      <c r="I1920" s="17">
        <f>IF($C1920&lt;&gt;"",$G1920*INDEX(ΣυνδΑθρ!$C$2:$C$100,$F1920,1)/INDEX(ΣυνδΑθρ!$J$2:$J$96,$F1920,1),IF($D1920&lt;&gt;"",$G1920*INDEX(Υλικά!$H$3:$H$200,$F1920,1)/INDEX(Υλικά!$E$3:$E$200,$F1920,1),0))</f>
        <v>23.25</v>
      </c>
      <c r="J1920" s="18">
        <f>IF($C1920&lt;&gt;"",$G1920*INDEX(ΣυνδΑθρ!$D$2:$D$96,$F1920,1)/INDEX(ΣυνδΑθρ!$J$2:$J$96,$F1920,1),IF($D1920&lt;&gt;"",$G1920*INDEX(Υλικά!$I$3:$I$200,$F1920,1)/INDEX(Υλικά!$E$3:$E$200,$F1920,1),0))</f>
        <v>0.45</v>
      </c>
      <c r="K1920" s="16">
        <f>$H1920*Ref!$B$2</f>
        <v>14.6</v>
      </c>
      <c r="L1920" s="17">
        <f>$I1920*Ref!$B$3</f>
        <v>93</v>
      </c>
      <c r="M1920" s="18">
        <f>$J1920*Ref!$B$4</f>
        <v>4.05</v>
      </c>
      <c r="N1920" s="18">
        <f>IF($C1920&lt;&gt;"",0,IF($D1920&lt;&gt;"",$G1920*INDEX(Υλικά!$J$3:$J$200,$F1920,1)/INDEX(Υλικά!$E$3:$E$200,$F1920,1),0))</f>
        <v>0</v>
      </c>
      <c r="O1920" s="19">
        <f t="shared" si="35"/>
        <v>111.64999999999999</v>
      </c>
      <c r="P1920" s="3"/>
    </row>
    <row r="1921" spans="1:16" x14ac:dyDescent="0.35">
      <c r="A1921" s="15">
        <v>45079</v>
      </c>
      <c r="B1921" s="7">
        <v>0.60416666666666663</v>
      </c>
      <c r="C1921" s="3" t="s">
        <v>313</v>
      </c>
      <c r="D1921" s="3"/>
      <c r="E1921" s="3" t="str">
        <f>IF(C1921&lt;&gt;"",INDEX(ΣυνδΑθρ!$I$2:$I$96,MATCH(C1921,ΣυνδΑθρ!$A$2:$A$100,0),1),IF(D1921&lt;&gt;"",INDEX(Υλικά!$D$3:$D$200,MATCH(D1921,Υλικά!$B$3:$B$200,0),1),""))</f>
        <v>gr</v>
      </c>
      <c r="F1921" s="10">
        <f>IF(C1921&lt;&gt;"",MATCH($C1921,ΣυνδΑθρ!$A$2:$A$100,0),IF(D1921&lt;&gt;"",MATCH($D1921,Υλικά!$B$3:$B$200,0),0))</f>
        <v>63</v>
      </c>
      <c r="G1921" s="3">
        <v>300</v>
      </c>
      <c r="H1921" s="16">
        <f>IF($C1921&lt;&gt;"",$G1921*INDEX(ΣυνδΑθρ!$B$2:$B$96,$F1921,1)/INDEX(ΣυνδΑθρ!$J$2:$J$96,$F1921,1),IF($D1921&lt;&gt;"",$G1921*INDEX(Υλικά!$G$3:$G$200,$F1921,1)/INDEX(Υλικά!$E$3:$E$200,$F1921,1),0))</f>
        <v>11.902547770700638</v>
      </c>
      <c r="I1921" s="17">
        <f>IF($C1921&lt;&gt;"",$G1921*INDEX(ΣυνδΑθρ!$C$2:$C$100,$F1921,1)/INDEX(ΣυνδΑθρ!$J$2:$J$96,$F1921,1),IF($D1921&lt;&gt;"",$G1921*INDEX(Υλικά!$H$3:$H$200,$F1921,1)/INDEX(Υλικά!$E$3:$E$200,$F1921,1),0))</f>
        <v>28.284076433121019</v>
      </c>
      <c r="J1921" s="18">
        <f>IF($C1921&lt;&gt;"",$G1921*INDEX(ΣυνδΑθρ!$D$2:$D$96,$F1921,1)/INDEX(ΣυνδΑθρ!$J$2:$J$96,$F1921,1),IF($D1921&lt;&gt;"",$G1921*INDEX(Υλικά!$I$3:$I$200,$F1921,1)/INDEX(Υλικά!$E$3:$E$200,$F1921,1),0))</f>
        <v>17.052229299363056</v>
      </c>
      <c r="K1921" s="16">
        <f>$H1921*Ref!$B$2</f>
        <v>47.610191082802551</v>
      </c>
      <c r="L1921" s="17">
        <f>$I1921*Ref!$B$3</f>
        <v>113.13630573248408</v>
      </c>
      <c r="M1921" s="18">
        <f>$J1921*Ref!$B$4</f>
        <v>153.47006369426751</v>
      </c>
      <c r="N1921" s="18">
        <f>IF($C1921&lt;&gt;"",0,IF($D1921&lt;&gt;"",$G1921*INDEX(Υλικά!$J$3:$J$200,$F1921,1)/INDEX(Υλικά!$E$3:$E$200,$F1921,1),0))</f>
        <v>0</v>
      </c>
      <c r="O1921" s="19">
        <f t="shared" si="35"/>
        <v>314.21656050955414</v>
      </c>
      <c r="P1921" s="3"/>
    </row>
    <row r="1922" spans="1:16" x14ac:dyDescent="0.35">
      <c r="A1922" s="15">
        <v>45079</v>
      </c>
      <c r="B1922" s="7">
        <v>0.60416666666666663</v>
      </c>
      <c r="C1922" s="3"/>
      <c r="D1922" s="3" t="s">
        <v>80</v>
      </c>
      <c r="E1922" s="3" t="str">
        <f>IF(C1922&lt;&gt;"",INDEX(ΣυνδΑθρ!$I$2:$I$96,MATCH(C1922,ΣυνδΑθρ!$A$2:$A$100,0),1),IF(D1922&lt;&gt;"",INDEX(Υλικά!$D$3:$D$200,MATCH(D1922,Υλικά!$B$3:$B$200,0),1),""))</f>
        <v>gr</v>
      </c>
      <c r="F1922" s="10">
        <f>IF(C1922&lt;&gt;"",MATCH($C1922,ΣυνδΑθρ!$A$2:$A$100,0),IF(D1922&lt;&gt;"",MATCH($D1922,Υλικά!$B$3:$B$200,0),0))</f>
        <v>32</v>
      </c>
      <c r="G1922" s="3">
        <v>200</v>
      </c>
      <c r="H1922" s="16">
        <f>IF($C1922&lt;&gt;"",$G1922*INDEX(ΣυνδΑθρ!$B$2:$B$96,$F1922,1)/INDEX(ΣυνδΑθρ!$J$2:$J$96,$F1922,1),IF($D1922&lt;&gt;"",$G1922*INDEX(Υλικά!$G$3:$G$200,$F1922,1)/INDEX(Υλικά!$E$3:$E$200,$F1922,1),0))</f>
        <v>62</v>
      </c>
      <c r="I1922" s="17">
        <f>IF($C1922&lt;&gt;"",$G1922*INDEX(ΣυνδΑθρ!$C$2:$C$100,$F1922,1)/INDEX(ΣυνδΑθρ!$J$2:$J$96,$F1922,1),IF($D1922&lt;&gt;"",$G1922*INDEX(Υλικά!$H$3:$H$200,$F1922,1)/INDEX(Υλικά!$E$3:$E$200,$F1922,1),0))</f>
        <v>0</v>
      </c>
      <c r="J1922" s="18">
        <f>IF($C1922&lt;&gt;"",$G1922*INDEX(ΣυνδΑθρ!$D$2:$D$96,$F1922,1)/INDEX(ΣυνδΑθρ!$J$2:$J$96,$F1922,1),IF($D1922&lt;&gt;"",$G1922*INDEX(Υλικά!$I$3:$I$200,$F1922,1)/INDEX(Υλικά!$E$3:$E$200,$F1922,1),0))</f>
        <v>7.2</v>
      </c>
      <c r="K1922" s="16">
        <f>$H1922*Ref!$B$2</f>
        <v>248</v>
      </c>
      <c r="L1922" s="17">
        <f>$I1922*Ref!$B$3</f>
        <v>0</v>
      </c>
      <c r="M1922" s="18">
        <f>$J1922*Ref!$B$4</f>
        <v>64.8</v>
      </c>
      <c r="N1922" s="18">
        <f>IF($C1922&lt;&gt;"",0,IF($D1922&lt;&gt;"",$G1922*INDEX(Υλικά!$J$3:$J$200,$F1922,1)/INDEX(Υλικά!$E$3:$E$200,$F1922,1),0))</f>
        <v>0</v>
      </c>
      <c r="O1922" s="19">
        <f t="shared" si="35"/>
        <v>312.8</v>
      </c>
      <c r="P1922" s="3"/>
    </row>
    <row r="1923" spans="1:16" x14ac:dyDescent="0.35">
      <c r="A1923" s="15">
        <v>45079</v>
      </c>
      <c r="B1923" s="7">
        <v>0.60416666666666696</v>
      </c>
      <c r="C1923" s="3"/>
      <c r="D1923" s="3" t="s">
        <v>289</v>
      </c>
      <c r="E1923" s="3" t="str">
        <f>IF(C1923&lt;&gt;"",INDEX(ΣυνδΑθρ!$I$2:$I$96,MATCH(C1923,ΣυνδΑθρ!$A$2:$A$100,0),1),IF(D1923&lt;&gt;"",INDEX(Υλικά!$D$3:$D$200,MATCH(D1923,Υλικά!$B$3:$B$200,0),1),""))</f>
        <v>gr</v>
      </c>
      <c r="F1923" s="10">
        <f>IF(C1923&lt;&gt;"",MATCH($C1923,ΣυνδΑθρ!$A$2:$A$100,0),IF(D1923&lt;&gt;"",MATCH($D1923,Υλικά!$B$3:$B$200,0),0))</f>
        <v>134</v>
      </c>
      <c r="G1923" s="3">
        <v>55</v>
      </c>
      <c r="H1923" s="16">
        <f>IF($C1923&lt;&gt;"",$G1923*INDEX(ΣυνδΑθρ!$B$2:$B$96,$F1923,1)/INDEX(ΣυνδΑθρ!$J$2:$J$96,$F1923,1),IF($D1923&lt;&gt;"",$G1923*INDEX(Υλικά!$G$3:$G$200,$F1923,1)/INDEX(Υλικά!$E$3:$E$200,$F1923,1),0))</f>
        <v>4.0149999999999997</v>
      </c>
      <c r="I1923" s="17">
        <f>IF($C1923&lt;&gt;"",$G1923*INDEX(ΣυνδΑθρ!$C$2:$C$100,$F1923,1)/INDEX(ΣυνδΑθρ!$J$2:$J$96,$F1923,1),IF($D1923&lt;&gt;"",$G1923*INDEX(Υλικά!$H$3:$H$200,$F1923,1)/INDEX(Υλικά!$E$3:$E$200,$F1923,1),0))</f>
        <v>25.574999999999999</v>
      </c>
      <c r="J1923" s="18">
        <f>IF($C1923&lt;&gt;"",$G1923*INDEX(ΣυνδΑθρ!$D$2:$D$96,$F1923,1)/INDEX(ΣυνδΑθρ!$J$2:$J$96,$F1923,1),IF($D1923&lt;&gt;"",$G1923*INDEX(Υλικά!$I$3:$I$200,$F1923,1)/INDEX(Υλικά!$E$3:$E$200,$F1923,1),0))</f>
        <v>0.495</v>
      </c>
      <c r="K1923" s="16">
        <f>$H1923*Ref!$B$2</f>
        <v>16.059999999999999</v>
      </c>
      <c r="L1923" s="17">
        <f>$I1923*Ref!$B$3</f>
        <v>102.3</v>
      </c>
      <c r="M1923" s="18">
        <f>$J1923*Ref!$B$4</f>
        <v>4.4550000000000001</v>
      </c>
      <c r="N1923" s="18">
        <f>IF($C1923&lt;&gt;"",0,IF($D1923&lt;&gt;"",$G1923*INDEX(Υλικά!$J$3:$J$200,$F1923,1)/INDEX(Υλικά!$E$3:$E$200,$F1923,1),0))</f>
        <v>0</v>
      </c>
      <c r="O1923" s="19">
        <f t="shared" si="35"/>
        <v>122.815</v>
      </c>
      <c r="P1923" s="3"/>
    </row>
    <row r="1924" spans="1:16" x14ac:dyDescent="0.35">
      <c r="A1924" s="15">
        <v>45079</v>
      </c>
      <c r="B1924" s="7">
        <v>0.79166666666666663</v>
      </c>
      <c r="C1924" s="3"/>
      <c r="D1924" s="3" t="s">
        <v>133</v>
      </c>
      <c r="E1924" s="3" t="str">
        <f>IF(C1924&lt;&gt;"",INDEX(ΣυνδΑθρ!$I$2:$I$96,MATCH(C1924,ΣυνδΑθρ!$A$2:$A$100,0),1),IF(D1924&lt;&gt;"",INDEX(Υλικά!$D$3:$D$200,MATCH(D1924,Υλικά!$B$3:$B$200,0),1),""))</f>
        <v>gr</v>
      </c>
      <c r="F1924" s="10">
        <f>IF(C1924&lt;&gt;"",MATCH($C1924,ΣυνδΑθρ!$A$2:$A$100,0),IF(D1924&lt;&gt;"",MATCH($D1924,Υλικά!$B$3:$B$200,0),0))</f>
        <v>52</v>
      </c>
      <c r="G1924" s="3">
        <v>10</v>
      </c>
      <c r="H1924" s="16">
        <f>IF($C1924&lt;&gt;"",$G1924*INDEX(ΣυνδΑθρ!$B$2:$B$96,$F1924,1)/INDEX(ΣυνδΑθρ!$J$2:$J$96,$F1924,1),IF($D1924&lt;&gt;"",$G1924*INDEX(Υλικά!$G$3:$G$200,$F1924,1)/INDEX(Υλικά!$E$3:$E$200,$F1924,1),0))</f>
        <v>0.44</v>
      </c>
      <c r="I1924" s="17">
        <f>IF($C1924&lt;&gt;"",$G1924*INDEX(ΣυνδΑθρ!$C$2:$C$100,$F1924,1)/INDEX(ΣυνδΑθρ!$J$2:$J$96,$F1924,1),IF($D1924&lt;&gt;"",$G1924*INDEX(Υλικά!$H$3:$H$200,$F1924,1)/INDEX(Υλικά!$E$3:$E$200,$F1924,1),0))</f>
        <v>5.45</v>
      </c>
      <c r="J1924" s="18">
        <f>IF($C1924&lt;&gt;"",$G1924*INDEX(ΣυνδΑθρ!$D$2:$D$96,$F1924,1)/INDEX(ΣυνδΑθρ!$J$2:$J$96,$F1924,1),IF($D1924&lt;&gt;"",$G1924*INDEX(Υλικά!$I$3:$I$200,$F1924,1)/INDEX(Υλικά!$E$3:$E$200,$F1924,1),0))</f>
        <v>3.05</v>
      </c>
      <c r="K1924" s="16">
        <f>$H1924*Ref!$B$2</f>
        <v>1.76</v>
      </c>
      <c r="L1924" s="17">
        <f>$I1924*Ref!$B$3</f>
        <v>21.8</v>
      </c>
      <c r="M1924" s="18">
        <f>$J1924*Ref!$B$4</f>
        <v>27.45</v>
      </c>
      <c r="N1924" s="18">
        <f>IF($C1924&lt;&gt;"",0,IF($D1924&lt;&gt;"",$G1924*INDEX(Υλικά!$J$3:$J$200,$F1924,1)/INDEX(Υλικά!$E$3:$E$200,$F1924,1),0))</f>
        <v>0</v>
      </c>
      <c r="O1924" s="19">
        <f t="shared" si="35"/>
        <v>51.010000000000005</v>
      </c>
      <c r="P1924" s="3"/>
    </row>
    <row r="1925" spans="1:16" x14ac:dyDescent="0.35">
      <c r="A1925" s="15">
        <v>45079</v>
      </c>
      <c r="B1925" s="7">
        <v>0.875</v>
      </c>
      <c r="C1925" s="3"/>
      <c r="D1925" s="3" t="s">
        <v>9</v>
      </c>
      <c r="E1925" s="3" t="str">
        <f>IF(C1925&lt;&gt;"",INDEX(ΣυνδΑθρ!$I$2:$I$96,MATCH(C1925,ΣυνδΑθρ!$A$2:$A$100,0),1),IF(D1925&lt;&gt;"",INDEX(Υλικά!$D$3:$D$200,MATCH(D1925,Υλικά!$B$3:$B$200,0),1),""))</f>
        <v>gr</v>
      </c>
      <c r="F1925" s="10">
        <f>IF(C1925&lt;&gt;"",MATCH($C1925,ΣυνδΑθρ!$A$2:$A$100,0),IF(D1925&lt;&gt;"",MATCH($D1925,Υλικά!$B$3:$B$200,0),0))</f>
        <v>4</v>
      </c>
      <c r="G1925" s="3">
        <v>80</v>
      </c>
      <c r="H1925" s="16">
        <f>IF($C1925&lt;&gt;"",$G1925*INDEX(ΣυνδΑθρ!$B$2:$B$96,$F1925,1)/INDEX(ΣυνδΑθρ!$J$2:$J$96,$F1925,1),IF($D1925&lt;&gt;"",$G1925*INDEX(Υλικά!$G$3:$G$200,$F1925,1)/INDEX(Υλικά!$E$3:$E$200,$F1925,1),0))</f>
        <v>5.68</v>
      </c>
      <c r="I1925" s="17">
        <f>IF($C1925&lt;&gt;"",$G1925*INDEX(ΣυνδΑθρ!$C$2:$C$100,$F1925,1)/INDEX(ΣυνδΑθρ!$J$2:$J$96,$F1925,1),IF($D1925&lt;&gt;"",$G1925*INDEX(Υλικά!$H$3:$H$200,$F1925,1)/INDEX(Υλικά!$E$3:$E$200,$F1925,1),0))</f>
        <v>64</v>
      </c>
      <c r="J1925" s="18">
        <f>IF($C1925&lt;&gt;"",$G1925*INDEX(ΣυνδΑθρ!$D$2:$D$96,$F1925,1)/INDEX(ΣυνδΑθρ!$J$2:$J$96,$F1925,1),IF($D1925&lt;&gt;"",$G1925*INDEX(Υλικά!$I$3:$I$200,$F1925,1)/INDEX(Υλικά!$E$3:$E$200,$F1925,1),0))</f>
        <v>0.56000000000000005</v>
      </c>
      <c r="K1925" s="16">
        <f>$H1925*Ref!$B$2</f>
        <v>22.72</v>
      </c>
      <c r="L1925" s="17">
        <f>$I1925*Ref!$B$3</f>
        <v>256</v>
      </c>
      <c r="M1925" s="18">
        <f>$J1925*Ref!$B$4</f>
        <v>5.0400000000000009</v>
      </c>
      <c r="N1925" s="18">
        <f>IF($C1925&lt;&gt;"",0,IF($D1925&lt;&gt;"",$G1925*INDEX(Υλικά!$J$3:$J$200,$F1925,1)/INDEX(Υλικά!$E$3:$E$200,$F1925,1),0))</f>
        <v>0</v>
      </c>
      <c r="O1925" s="19">
        <f t="shared" si="35"/>
        <v>283.76000000000005</v>
      </c>
      <c r="P1925" s="3"/>
    </row>
    <row r="1926" spans="1:16" x14ac:dyDescent="0.35">
      <c r="A1926" s="15">
        <v>45079</v>
      </c>
      <c r="B1926" s="7">
        <v>0.875</v>
      </c>
      <c r="C1926" s="3"/>
      <c r="D1926" s="3" t="s">
        <v>8</v>
      </c>
      <c r="E1926" s="3" t="str">
        <f>IF(C1926&lt;&gt;"",INDEX(ΣυνδΑθρ!$I$2:$I$96,MATCH(C1926,ΣυνδΑθρ!$A$2:$A$100,0),1),IF(D1926&lt;&gt;"",INDEX(Υλικά!$D$3:$D$200,MATCH(D1926,Υλικά!$B$3:$B$200,0),1),""))</f>
        <v>gr</v>
      </c>
      <c r="F1926" s="10">
        <f>IF(C1926&lt;&gt;"",MATCH($C1926,ΣυνδΑθρ!$A$2:$A$100,0),IF(D1926&lt;&gt;"",MATCH($D1926,Υλικά!$B$3:$B$200,0),0))</f>
        <v>3</v>
      </c>
      <c r="G1926" s="3">
        <v>10</v>
      </c>
      <c r="H1926" s="16">
        <f>IF($C1926&lt;&gt;"",$G1926*INDEX(ΣυνδΑθρ!$B$2:$B$96,$F1926,1)/INDEX(ΣυνδΑθρ!$J$2:$J$96,$F1926,1),IF($D1926&lt;&gt;"",$G1926*INDEX(Υλικά!$G$3:$G$200,$F1926,1)/INDEX(Υλικά!$E$3:$E$200,$F1926,1),0))</f>
        <v>0</v>
      </c>
      <c r="I1926" s="17">
        <f>IF($C1926&lt;&gt;"",$G1926*INDEX(ΣυνδΑθρ!$C$2:$C$100,$F1926,1)/INDEX(ΣυνδΑθρ!$J$2:$J$96,$F1926,1),IF($D1926&lt;&gt;"",$G1926*INDEX(Υλικά!$H$3:$H$200,$F1926,1)/INDEX(Υλικά!$E$3:$E$200,$F1926,1),0))</f>
        <v>0</v>
      </c>
      <c r="J1926" s="18">
        <f>IF($C1926&lt;&gt;"",$G1926*INDEX(ΣυνδΑθρ!$D$2:$D$96,$F1926,1)/INDEX(ΣυνδΑθρ!$J$2:$J$96,$F1926,1),IF($D1926&lt;&gt;"",$G1926*INDEX(Υλικά!$I$3:$I$200,$F1926,1)/INDEX(Υλικά!$E$3:$E$200,$F1926,1),0))</f>
        <v>9.33</v>
      </c>
      <c r="K1926" s="16">
        <f>$H1926*Ref!$B$2</f>
        <v>0</v>
      </c>
      <c r="L1926" s="17">
        <f>$I1926*Ref!$B$3</f>
        <v>0</v>
      </c>
      <c r="M1926" s="18">
        <f>$J1926*Ref!$B$4</f>
        <v>83.97</v>
      </c>
      <c r="N1926" s="18">
        <f>IF($C1926&lt;&gt;"",0,IF($D1926&lt;&gt;"",$G1926*INDEX(Υλικά!$J$3:$J$200,$F1926,1)/INDEX(Υλικά!$E$3:$E$200,$F1926,1),0))</f>
        <v>0</v>
      </c>
      <c r="O1926" s="19">
        <f t="shared" si="35"/>
        <v>83.97</v>
      </c>
      <c r="P1926" s="3"/>
    </row>
    <row r="1927" spans="1:16" x14ac:dyDescent="0.35">
      <c r="A1927" s="15">
        <v>45079</v>
      </c>
      <c r="B1927" s="7">
        <v>0.875</v>
      </c>
      <c r="C1927" s="3"/>
      <c r="D1927" s="3" t="s">
        <v>21</v>
      </c>
      <c r="E1927" s="3" t="str">
        <f>IF(C1927&lt;&gt;"",INDEX(ΣυνδΑθρ!$I$2:$I$96,MATCH(C1927,ΣυνδΑθρ!$A$2:$A$100,0),1),IF(D1927&lt;&gt;"",INDEX(Υλικά!$D$3:$D$200,MATCH(D1927,Υλικά!$B$3:$B$200,0),1),""))</f>
        <v>pc</v>
      </c>
      <c r="F1927" s="10">
        <f>IF(C1927&lt;&gt;"",MATCH($C1927,ΣυνδΑθρ!$A$2:$A$100,0),IF(D1927&lt;&gt;"",MATCH($D1927,Υλικά!$B$3:$B$200,0),0))</f>
        <v>11</v>
      </c>
      <c r="G1927" s="3">
        <v>2</v>
      </c>
      <c r="H1927" s="16">
        <f>IF($C1927&lt;&gt;"",$G1927*INDEX(ΣυνδΑθρ!$B$2:$B$96,$F1927,1)/INDEX(ΣυνδΑθρ!$J$2:$J$96,$F1927,1),IF($D1927&lt;&gt;"",$G1927*INDEX(Υλικά!$G$3:$G$200,$F1927,1)/INDEX(Υλικά!$E$3:$E$200,$F1927,1),0))</f>
        <v>15.6</v>
      </c>
      <c r="I1927" s="17">
        <f>IF($C1927&lt;&gt;"",$G1927*INDEX(ΣυνδΑθρ!$C$2:$C$100,$F1927,1)/INDEX(ΣυνδΑθρ!$J$2:$J$96,$F1927,1),IF($D1927&lt;&gt;"",$G1927*INDEX(Υλικά!$H$3:$H$200,$F1927,1)/INDEX(Υλικά!$E$3:$E$200,$F1927,1),0))</f>
        <v>1.32</v>
      </c>
      <c r="J1927" s="18">
        <f>IF($C1927&lt;&gt;"",$G1927*INDEX(ΣυνδΑθρ!$D$2:$D$96,$F1927,1)/INDEX(ΣυνδΑθρ!$J$2:$J$96,$F1927,1),IF($D1927&lt;&gt;"",$G1927*INDEX(Υλικά!$I$3:$I$200,$F1927,1)/INDEX(Υλικά!$E$3:$E$200,$F1927,1),0))</f>
        <v>13.2</v>
      </c>
      <c r="K1927" s="16">
        <f>$H1927*Ref!$B$2</f>
        <v>62.4</v>
      </c>
      <c r="L1927" s="17">
        <f>$I1927*Ref!$B$3</f>
        <v>5.28</v>
      </c>
      <c r="M1927" s="18">
        <f>$J1927*Ref!$B$4</f>
        <v>118.8</v>
      </c>
      <c r="N1927" s="18">
        <f>IF($C1927&lt;&gt;"",0,IF($D1927&lt;&gt;"",$G1927*INDEX(Υλικά!$J$3:$J$200,$F1927,1)/INDEX(Υλικά!$E$3:$E$200,$F1927,1),0))</f>
        <v>0</v>
      </c>
      <c r="O1927" s="19">
        <f t="shared" si="35"/>
        <v>186.48</v>
      </c>
      <c r="P1927" s="3"/>
    </row>
    <row r="1928" spans="1:16" x14ac:dyDescent="0.35">
      <c r="A1928" s="15">
        <v>45080</v>
      </c>
      <c r="B1928" s="7">
        <v>0.35416666666666669</v>
      </c>
      <c r="C1928" s="3"/>
      <c r="D1928" s="3" t="s">
        <v>18</v>
      </c>
      <c r="E1928" s="3" t="str">
        <f>IF(C1928&lt;&gt;"",INDEX(ΣυνδΑθρ!$I$2:$I$96,MATCH(C1928,ΣυνδΑθρ!$A$2:$A$100,0),1),IF(D1928&lt;&gt;"",INDEX(Υλικά!$D$3:$D$200,MATCH(D1928,Υλικά!$B$3:$B$200,0),1),""))</f>
        <v>slc</v>
      </c>
      <c r="F1928" s="10">
        <f>IF(C1928&lt;&gt;"",MATCH($C1928,ΣυνδΑθρ!$A$2:$A$100,0),IF(D1928&lt;&gt;"",MATCH($D1928,Υλικά!$B$3:$B$200,0),0))</f>
        <v>9</v>
      </c>
      <c r="G1928" s="3">
        <v>4</v>
      </c>
      <c r="H1928" s="16">
        <f>IF($C1928&lt;&gt;"",$G1928*INDEX(ΣυνδΑθρ!$B$2:$B$96,$F1928,1)/INDEX(ΣυνδΑθρ!$J$2:$J$96,$F1928,1),IF($D1928&lt;&gt;"",$G1928*INDEX(Υλικά!$G$3:$G$200,$F1928,1)/INDEX(Υλικά!$E$3:$E$200,$F1928,1),0))</f>
        <v>12</v>
      </c>
      <c r="I1928" s="17">
        <f>IF($C1928&lt;&gt;"",$G1928*INDEX(ΣυνδΑθρ!$C$2:$C$100,$F1928,1)/INDEX(ΣυνδΑθρ!$J$2:$J$96,$F1928,1),IF($D1928&lt;&gt;"",$G1928*INDEX(Υλικά!$H$3:$H$200,$F1928,1)/INDEX(Υλικά!$E$3:$E$200,$F1928,1),0))</f>
        <v>46.8</v>
      </c>
      <c r="J1928" s="18">
        <f>IF($C1928&lt;&gt;"",$G1928*INDEX(ΣυνδΑθρ!$D$2:$D$96,$F1928,1)/INDEX(ΣυνδΑθρ!$J$2:$J$96,$F1928,1),IF($D1928&lt;&gt;"",$G1928*INDEX(Υλικά!$I$3:$I$200,$F1928,1)/INDEX(Υλικά!$E$3:$E$200,$F1928,1),0))</f>
        <v>4.4000000000000004</v>
      </c>
      <c r="K1928" s="16">
        <f>$H1928*Ref!$B$2</f>
        <v>48</v>
      </c>
      <c r="L1928" s="17">
        <f>$I1928*Ref!$B$3</f>
        <v>187.2</v>
      </c>
      <c r="M1928" s="18">
        <f>$J1928*Ref!$B$4</f>
        <v>39.6</v>
      </c>
      <c r="N1928" s="18">
        <f>IF($C1928&lt;&gt;"",0,IF($D1928&lt;&gt;"",$G1928*INDEX(Υλικά!$J$3:$J$200,$F1928,1)/INDEX(Υλικά!$E$3:$E$200,$F1928,1),0))</f>
        <v>0</v>
      </c>
      <c r="O1928" s="19">
        <f t="shared" si="35"/>
        <v>274.8</v>
      </c>
      <c r="P1928" s="3"/>
    </row>
    <row r="1929" spans="1:16" x14ac:dyDescent="0.35">
      <c r="A1929" s="15">
        <v>45080</v>
      </c>
      <c r="B1929" s="7">
        <v>0.35416666666666669</v>
      </c>
      <c r="C1929" s="3"/>
      <c r="D1929" s="3" t="s">
        <v>229</v>
      </c>
      <c r="E1929" s="3" t="str">
        <f>IF(C1929&lt;&gt;"",INDEX(ΣυνδΑθρ!$I$2:$I$96,MATCH(C1929,ΣυνδΑθρ!$A$2:$A$100,0),1),IF(D1929&lt;&gt;"",INDEX(Υλικά!$D$3:$D$200,MATCH(D1929,Υλικά!$B$3:$B$200,0),1),""))</f>
        <v>gr</v>
      </c>
      <c r="F1929" s="10">
        <f>IF(C1929&lt;&gt;"",MATCH($C1929,ΣυνδΑθρ!$A$2:$A$100,0),IF(D1929&lt;&gt;"",MATCH($D1929,Υλικά!$B$3:$B$200,0),0))</f>
        <v>104</v>
      </c>
      <c r="G1929" s="3">
        <v>50</v>
      </c>
      <c r="H1929" s="16">
        <f>IF($C1929&lt;&gt;"",$G1929*INDEX(ΣυνδΑθρ!$B$2:$B$96,$F1929,1)/INDEX(ΣυνδΑθρ!$J$2:$J$96,$F1929,1),IF($D1929&lt;&gt;"",$G1929*INDEX(Υλικά!$G$3:$G$200,$F1929,1)/INDEX(Υλικά!$E$3:$E$200,$F1929,1),0))</f>
        <v>10.5</v>
      </c>
      <c r="I1929" s="17">
        <f>IF($C1929&lt;&gt;"",$G1929*INDEX(ΣυνδΑθρ!$C$2:$C$100,$F1929,1)/INDEX(ΣυνδΑθρ!$J$2:$J$96,$F1929,1),IF($D1929&lt;&gt;"",$G1929*INDEX(Υλικά!$H$3:$H$200,$F1929,1)/INDEX(Υλικά!$E$3:$E$200,$F1929,1),0))</f>
        <v>0.5</v>
      </c>
      <c r="J1929" s="18">
        <f>IF($C1929&lt;&gt;"",$G1929*INDEX(ΣυνδΑθρ!$D$2:$D$96,$F1929,1)/INDEX(ΣυνδΑθρ!$J$2:$J$96,$F1929,1),IF($D1929&lt;&gt;"",$G1929*INDEX(Υλικά!$I$3:$I$200,$F1929,1)/INDEX(Υλικά!$E$3:$E$200,$F1929,1),0))</f>
        <v>1</v>
      </c>
      <c r="K1929" s="16">
        <f>$H1929*Ref!$B$2</f>
        <v>42</v>
      </c>
      <c r="L1929" s="17">
        <f>$I1929*Ref!$B$3</f>
        <v>2</v>
      </c>
      <c r="M1929" s="18">
        <f>$J1929*Ref!$B$4</f>
        <v>9</v>
      </c>
      <c r="N1929" s="18">
        <f>IF($C1929&lt;&gt;"",0,IF($D1929&lt;&gt;"",$G1929*INDEX(Υλικά!$J$3:$J$200,$F1929,1)/INDEX(Υλικά!$E$3:$E$200,$F1929,1),0))</f>
        <v>0</v>
      </c>
      <c r="O1929" s="19">
        <f t="shared" si="35"/>
        <v>53</v>
      </c>
      <c r="P1929" s="3"/>
    </row>
    <row r="1930" spans="1:16" x14ac:dyDescent="0.35">
      <c r="A1930" s="15">
        <v>45080</v>
      </c>
      <c r="B1930" s="7">
        <v>0.35416666666666669</v>
      </c>
      <c r="C1930" s="3"/>
      <c r="D1930" s="3" t="s">
        <v>297</v>
      </c>
      <c r="E1930" s="3" t="str">
        <f>IF(C1930&lt;&gt;"",INDEX(ΣυνδΑθρ!$I$2:$I$96,MATCH(C1930,ΣυνδΑθρ!$A$2:$A$100,0),1),IF(D1930&lt;&gt;"",INDEX(Υλικά!$D$3:$D$200,MATCH(D1930,Υλικά!$B$3:$B$200,0),1),""))</f>
        <v>gr</v>
      </c>
      <c r="F1930" s="10">
        <f>IF(C1930&lt;&gt;"",MATCH($C1930,ΣυνδΑθρ!$A$2:$A$100,0),IF(D1930&lt;&gt;"",MATCH($D1930,Υλικά!$B$3:$B$200,0),0))</f>
        <v>140</v>
      </c>
      <c r="G1930" s="3">
        <v>25</v>
      </c>
      <c r="H1930" s="16">
        <f>IF($C1930&lt;&gt;"",$G1930*INDEX(ΣυνδΑθρ!$B$2:$B$96,$F1930,1)/INDEX(ΣυνδΑθρ!$J$2:$J$96,$F1930,1),IF($D1930&lt;&gt;"",$G1930*INDEX(Υλικά!$G$3:$G$200,$F1930,1)/INDEX(Υλικά!$E$3:$E$200,$F1930,1),0))</f>
        <v>5.75</v>
      </c>
      <c r="I1930" s="17">
        <f>IF($C1930&lt;&gt;"",$G1930*INDEX(ΣυνδΑθρ!$C$2:$C$100,$F1930,1)/INDEX(ΣυνδΑθρ!$J$2:$J$96,$F1930,1),IF($D1930&lt;&gt;"",$G1930*INDEX(Υλικά!$H$3:$H$200,$F1930,1)/INDEX(Υλικά!$E$3:$E$200,$F1930,1),0))</f>
        <v>0</v>
      </c>
      <c r="J1930" s="18">
        <f>IF($C1930&lt;&gt;"",$G1930*INDEX(ΣυνδΑθρ!$D$2:$D$96,$F1930,1)/INDEX(ΣυνδΑθρ!$J$2:$J$96,$F1930,1),IF($D1930&lt;&gt;"",$G1930*INDEX(Υλικά!$I$3:$I$200,$F1930,1)/INDEX(Υλικά!$E$3:$E$200,$F1930,1),0))</f>
        <v>7.5</v>
      </c>
      <c r="K1930" s="16">
        <f>$H1930*Ref!$B$2</f>
        <v>23</v>
      </c>
      <c r="L1930" s="17">
        <f>$I1930*Ref!$B$3</f>
        <v>0</v>
      </c>
      <c r="M1930" s="18">
        <f>$J1930*Ref!$B$4</f>
        <v>67.5</v>
      </c>
      <c r="N1930" s="18">
        <f>IF($C1930&lt;&gt;"",0,IF($D1930&lt;&gt;"",$G1930*INDEX(Υλικά!$J$3:$J$200,$F1930,1)/INDEX(Υλικά!$E$3:$E$200,$F1930,1),0))</f>
        <v>0</v>
      </c>
      <c r="O1930" s="19">
        <f t="shared" si="35"/>
        <v>90.5</v>
      </c>
      <c r="P1930" s="3"/>
    </row>
    <row r="1931" spans="1:16" x14ac:dyDescent="0.35">
      <c r="A1931" s="15">
        <v>45080</v>
      </c>
      <c r="B1931" s="7">
        <v>0.45833333333333331</v>
      </c>
      <c r="C1931" s="3"/>
      <c r="D1931" s="3" t="s">
        <v>289</v>
      </c>
      <c r="E1931" s="3" t="str">
        <f>IF(C1931&lt;&gt;"",INDEX(ΣυνδΑθρ!$I$2:$I$96,MATCH(C1931,ΣυνδΑθρ!$A$2:$A$100,0),1),IF(D1931&lt;&gt;"",INDEX(Υλικά!$D$3:$D$200,MATCH(D1931,Υλικά!$B$3:$B$200,0),1),""))</f>
        <v>gr</v>
      </c>
      <c r="F1931" s="10">
        <f>IF(C1931&lt;&gt;"",MATCH($C1931,ΣυνδΑθρ!$A$2:$A$100,0),IF(D1931&lt;&gt;"",MATCH($D1931,Υλικά!$B$3:$B$200,0),0))</f>
        <v>134</v>
      </c>
      <c r="G1931" s="3">
        <v>75</v>
      </c>
      <c r="H1931" s="16">
        <f>IF($C1931&lt;&gt;"",$G1931*INDEX(ΣυνδΑθρ!$B$2:$B$96,$F1931,1)/INDEX(ΣυνδΑθρ!$J$2:$J$96,$F1931,1),IF($D1931&lt;&gt;"",$G1931*INDEX(Υλικά!$G$3:$G$200,$F1931,1)/INDEX(Υλικά!$E$3:$E$200,$F1931,1),0))</f>
        <v>5.4749999999999996</v>
      </c>
      <c r="I1931" s="17">
        <f>IF($C1931&lt;&gt;"",$G1931*INDEX(ΣυνδΑθρ!$C$2:$C$100,$F1931,1)/INDEX(ΣυνδΑθρ!$J$2:$J$96,$F1931,1),IF($D1931&lt;&gt;"",$G1931*INDEX(Υλικά!$H$3:$H$200,$F1931,1)/INDEX(Υλικά!$E$3:$E$200,$F1931,1),0))</f>
        <v>34.875</v>
      </c>
      <c r="J1931" s="18">
        <f>IF($C1931&lt;&gt;"",$G1931*INDEX(ΣυνδΑθρ!$D$2:$D$96,$F1931,1)/INDEX(ΣυνδΑθρ!$J$2:$J$96,$F1931,1),IF($D1931&lt;&gt;"",$G1931*INDEX(Υλικά!$I$3:$I$200,$F1931,1)/INDEX(Υλικά!$E$3:$E$200,$F1931,1),0))</f>
        <v>0.67500000000000004</v>
      </c>
      <c r="K1931" s="16">
        <f>$H1931*Ref!$B$2</f>
        <v>21.9</v>
      </c>
      <c r="L1931" s="17">
        <f>$I1931*Ref!$B$3</f>
        <v>139.5</v>
      </c>
      <c r="M1931" s="18">
        <f>$J1931*Ref!$B$4</f>
        <v>6.0750000000000002</v>
      </c>
      <c r="N1931" s="18">
        <f>IF($C1931&lt;&gt;"",0,IF($D1931&lt;&gt;"",$G1931*INDEX(Υλικά!$J$3:$J$200,$F1931,1)/INDEX(Υλικά!$E$3:$E$200,$F1931,1),0))</f>
        <v>0</v>
      </c>
      <c r="O1931" s="19">
        <f t="shared" si="35"/>
        <v>167.47499999999999</v>
      </c>
      <c r="P1931" s="3"/>
    </row>
    <row r="1932" spans="1:16" x14ac:dyDescent="0.35">
      <c r="A1932" s="15">
        <v>45080</v>
      </c>
      <c r="B1932" s="7">
        <v>0.45833333333333331</v>
      </c>
      <c r="C1932" s="3"/>
      <c r="D1932" s="3" t="s">
        <v>111</v>
      </c>
      <c r="E1932" s="3" t="str">
        <f>IF(C1932&lt;&gt;"",INDEX(ΣυνδΑθρ!$I$2:$I$96,MATCH(C1932,ΣυνδΑθρ!$A$2:$A$100,0),1),IF(D1932&lt;&gt;"",INDEX(Υλικά!$D$3:$D$200,MATCH(D1932,Υλικά!$B$3:$B$200,0),1),""))</f>
        <v>gr</v>
      </c>
      <c r="F1932" s="10">
        <f>IF(C1932&lt;&gt;"",MATCH($C1932,ΣυνδΑθρ!$A$2:$A$100,0),IF(D1932&lt;&gt;"",MATCH($D1932,Υλικά!$B$3:$B$200,0),0))</f>
        <v>43</v>
      </c>
      <c r="G1932" s="3">
        <v>20</v>
      </c>
      <c r="H1932" s="16">
        <f>IF($C1932&lt;&gt;"",$G1932*INDEX(ΣυνδΑθρ!$B$2:$B$96,$F1932,1)/INDEX(ΣυνδΑθρ!$J$2:$J$96,$F1932,1),IF($D1932&lt;&gt;"",$G1932*INDEX(Υλικά!$G$3:$G$200,$F1932,1)/INDEX(Υλικά!$E$3:$E$200,$F1932,1),0))</f>
        <v>0.06</v>
      </c>
      <c r="I1932" s="17">
        <f>IF($C1932&lt;&gt;"",$G1932*INDEX(ΣυνδΑθρ!$C$2:$C$100,$F1932,1)/INDEX(ΣυνδΑθρ!$J$2:$J$96,$F1932,1),IF($D1932&lt;&gt;"",$G1932*INDEX(Υλικά!$H$3:$H$200,$F1932,1)/INDEX(Υλικά!$E$3:$E$200,$F1932,1),0))</f>
        <v>16.52</v>
      </c>
      <c r="J1932" s="18">
        <f>IF($C1932&lt;&gt;"",$G1932*INDEX(ΣυνδΑθρ!$D$2:$D$96,$F1932,1)/INDEX(ΣυνδΑθρ!$J$2:$J$96,$F1932,1),IF($D1932&lt;&gt;"",$G1932*INDEX(Υλικά!$I$3:$I$200,$F1932,1)/INDEX(Υλικά!$E$3:$E$200,$F1932,1),0))</f>
        <v>0</v>
      </c>
      <c r="K1932" s="16">
        <f>$H1932*Ref!$B$2</f>
        <v>0.24</v>
      </c>
      <c r="L1932" s="17">
        <f>$I1932*Ref!$B$3</f>
        <v>66.08</v>
      </c>
      <c r="M1932" s="18">
        <f>$J1932*Ref!$B$4</f>
        <v>0</v>
      </c>
      <c r="N1932" s="18">
        <f>IF($C1932&lt;&gt;"",0,IF($D1932&lt;&gt;"",$G1932*INDEX(Υλικά!$J$3:$J$200,$F1932,1)/INDEX(Υλικά!$E$3:$E$200,$F1932,1),0))</f>
        <v>0</v>
      </c>
      <c r="O1932" s="19">
        <f t="shared" si="35"/>
        <v>66.319999999999993</v>
      </c>
      <c r="P1932" s="3"/>
    </row>
    <row r="1933" spans="1:16" x14ac:dyDescent="0.35">
      <c r="A1933" s="15">
        <v>45080</v>
      </c>
      <c r="B1933" s="7">
        <v>0.53125</v>
      </c>
      <c r="C1933" s="3"/>
      <c r="D1933" s="3" t="s">
        <v>289</v>
      </c>
      <c r="E1933" s="3" t="str">
        <f>IF(C1933&lt;&gt;"",INDEX(ΣυνδΑθρ!$I$2:$I$96,MATCH(C1933,ΣυνδΑθρ!$A$2:$A$100,0),1),IF(D1933&lt;&gt;"",INDEX(Υλικά!$D$3:$D$200,MATCH(D1933,Υλικά!$B$3:$B$200,0),1),""))</f>
        <v>gr</v>
      </c>
      <c r="F1933" s="10">
        <f>IF(C1933&lt;&gt;"",MATCH($C1933,ΣυνδΑθρ!$A$2:$A$100,0),IF(D1933&lt;&gt;"",MATCH($D1933,Υλικά!$B$3:$B$200,0),0))</f>
        <v>134</v>
      </c>
      <c r="G1933" s="3">
        <v>45</v>
      </c>
      <c r="H1933" s="16">
        <f>IF($C1933&lt;&gt;"",$G1933*INDEX(ΣυνδΑθρ!$B$2:$B$96,$F1933,1)/INDEX(ΣυνδΑθρ!$J$2:$J$96,$F1933,1),IF($D1933&lt;&gt;"",$G1933*INDEX(Υλικά!$G$3:$G$200,$F1933,1)/INDEX(Υλικά!$E$3:$E$200,$F1933,1),0))</f>
        <v>3.2850000000000001</v>
      </c>
      <c r="I1933" s="17">
        <f>IF($C1933&lt;&gt;"",$G1933*INDEX(ΣυνδΑθρ!$C$2:$C$100,$F1933,1)/INDEX(ΣυνδΑθρ!$J$2:$J$96,$F1933,1),IF($D1933&lt;&gt;"",$G1933*INDEX(Υλικά!$H$3:$H$200,$F1933,1)/INDEX(Υλικά!$E$3:$E$200,$F1933,1),0))</f>
        <v>20.925000000000001</v>
      </c>
      <c r="J1933" s="18">
        <f>IF($C1933&lt;&gt;"",$G1933*INDEX(ΣυνδΑθρ!$D$2:$D$96,$F1933,1)/INDEX(ΣυνδΑθρ!$J$2:$J$96,$F1933,1),IF($D1933&lt;&gt;"",$G1933*INDEX(Υλικά!$I$3:$I$200,$F1933,1)/INDEX(Υλικά!$E$3:$E$200,$F1933,1),0))</f>
        <v>0.40500000000000003</v>
      </c>
      <c r="K1933" s="16">
        <f>$H1933*Ref!$B$2</f>
        <v>13.14</v>
      </c>
      <c r="L1933" s="17">
        <f>$I1933*Ref!$B$3</f>
        <v>83.7</v>
      </c>
      <c r="M1933" s="18">
        <f>$J1933*Ref!$B$4</f>
        <v>3.6450000000000005</v>
      </c>
      <c r="N1933" s="18">
        <f>IF($C1933&lt;&gt;"",0,IF($D1933&lt;&gt;"",$G1933*INDEX(Υλικά!$J$3:$J$200,$F1933,1)/INDEX(Υλικά!$E$3:$E$200,$F1933,1),0))</f>
        <v>0</v>
      </c>
      <c r="O1933" s="19">
        <f t="shared" si="35"/>
        <v>100.485</v>
      </c>
      <c r="P1933" s="3"/>
    </row>
    <row r="1934" spans="1:16" x14ac:dyDescent="0.35">
      <c r="A1934" s="15">
        <v>45080</v>
      </c>
      <c r="B1934" s="7">
        <v>0.625</v>
      </c>
      <c r="C1934" s="3" t="s">
        <v>314</v>
      </c>
      <c r="D1934" s="3"/>
      <c r="E1934" s="3" t="str">
        <f>IF(C1934&lt;&gt;"",INDEX(ΣυνδΑθρ!$I$2:$I$96,MATCH(C1934,ΣυνδΑθρ!$A$2:$A$100,0),1),IF(D1934&lt;&gt;"",INDEX(Υλικά!$D$3:$D$200,MATCH(D1934,Υλικά!$B$3:$B$200,0),1),""))</f>
        <v>gr</v>
      </c>
      <c r="F1934" s="10">
        <f>IF(C1934&lt;&gt;"",MATCH($C1934,ΣυνδΑθρ!$A$2:$A$100,0),IF(D1934&lt;&gt;"",MATCH($D1934,Υλικά!$B$3:$B$200,0),0))</f>
        <v>64</v>
      </c>
      <c r="G1934" s="3">
        <v>500</v>
      </c>
      <c r="H1934" s="16">
        <f>IF($C1934&lt;&gt;"",$G1934*INDEX(ΣυνδΑθρ!$B$2:$B$96,$F1934,1)/INDEX(ΣυνδΑθρ!$J$2:$J$96,$F1934,1),IF($D1934&lt;&gt;"",$G1934*INDEX(Υλικά!$G$3:$G$200,$F1934,1)/INDEX(Υλικά!$E$3:$E$200,$F1934,1),0))</f>
        <v>38.554502369668249</v>
      </c>
      <c r="I1934" s="17">
        <f>IF($C1934&lt;&gt;"",$G1934*INDEX(ΣυνδΑθρ!$C$2:$C$100,$F1934,1)/INDEX(ΣυνδΑθρ!$J$2:$J$96,$F1934,1),IF($D1934&lt;&gt;"",$G1934*INDEX(Υλικά!$H$3:$H$200,$F1934,1)/INDEX(Υλικά!$E$3:$E$200,$F1934,1),0))</f>
        <v>85.900473933649295</v>
      </c>
      <c r="J1934" s="18">
        <f>IF($C1934&lt;&gt;"",$G1934*INDEX(ΣυνδΑθρ!$D$2:$D$96,$F1934,1)/INDEX(ΣυνδΑθρ!$J$2:$J$96,$F1934,1),IF($D1934&lt;&gt;"",$G1934*INDEX(Υλικά!$I$3:$I$200,$F1934,1)/INDEX(Υλικά!$E$3:$E$200,$F1934,1),0))</f>
        <v>9.9265402843601898</v>
      </c>
      <c r="K1934" s="16">
        <f>$H1934*Ref!$B$2</f>
        <v>154.218009478673</v>
      </c>
      <c r="L1934" s="17">
        <f>$I1934*Ref!$B$3</f>
        <v>343.60189573459718</v>
      </c>
      <c r="M1934" s="18">
        <f>$J1934*Ref!$B$4</f>
        <v>89.338862559241704</v>
      </c>
      <c r="N1934" s="18">
        <f>IF($C1934&lt;&gt;"",0,IF($D1934&lt;&gt;"",$G1934*INDEX(Υλικά!$J$3:$J$200,$F1934,1)/INDEX(Υλικά!$E$3:$E$200,$F1934,1),0))</f>
        <v>0</v>
      </c>
      <c r="O1934" s="19">
        <f t="shared" si="35"/>
        <v>587.15876777251196</v>
      </c>
      <c r="P1934" s="3"/>
    </row>
    <row r="1935" spans="1:16" x14ac:dyDescent="0.35">
      <c r="A1935" s="15">
        <v>45080</v>
      </c>
      <c r="B1935" s="7">
        <v>0.91666666666666663</v>
      </c>
      <c r="C1935" s="3"/>
      <c r="D1935" s="3" t="s">
        <v>80</v>
      </c>
      <c r="E1935" s="3" t="str">
        <f>IF(C1935&lt;&gt;"",INDEX(ΣυνδΑθρ!$I$2:$I$96,MATCH(C1935,ΣυνδΑθρ!$A$2:$A$100,0),1),IF(D1935&lt;&gt;"",INDEX(Υλικά!$D$3:$D$200,MATCH(D1935,Υλικά!$B$3:$B$200,0),1),""))</f>
        <v>gr</v>
      </c>
      <c r="F1935" s="10">
        <f>IF(C1935&lt;&gt;"",MATCH($C1935,ΣυνδΑθρ!$A$2:$A$100,0),IF(D1935&lt;&gt;"",MATCH($D1935,Υλικά!$B$3:$B$200,0),0))</f>
        <v>32</v>
      </c>
      <c r="G1935" s="3">
        <v>200</v>
      </c>
      <c r="H1935" s="16">
        <f>IF($C1935&lt;&gt;"",$G1935*INDEX(ΣυνδΑθρ!$B$2:$B$96,$F1935,1)/INDEX(ΣυνδΑθρ!$J$2:$J$96,$F1935,1),IF($D1935&lt;&gt;"",$G1935*INDEX(Υλικά!$G$3:$G$200,$F1935,1)/INDEX(Υλικά!$E$3:$E$200,$F1935,1),0))</f>
        <v>62</v>
      </c>
      <c r="I1935" s="17">
        <f>IF($C1935&lt;&gt;"",$G1935*INDEX(ΣυνδΑθρ!$C$2:$C$100,$F1935,1)/INDEX(ΣυνδΑθρ!$J$2:$J$96,$F1935,1),IF($D1935&lt;&gt;"",$G1935*INDEX(Υλικά!$H$3:$H$200,$F1935,1)/INDEX(Υλικά!$E$3:$E$200,$F1935,1),0))</f>
        <v>0</v>
      </c>
      <c r="J1935" s="18">
        <f>IF($C1935&lt;&gt;"",$G1935*INDEX(ΣυνδΑθρ!$D$2:$D$96,$F1935,1)/INDEX(ΣυνδΑθρ!$J$2:$J$96,$F1935,1),IF($D1935&lt;&gt;"",$G1935*INDEX(Υλικά!$I$3:$I$200,$F1935,1)/INDEX(Υλικά!$E$3:$E$200,$F1935,1),0))</f>
        <v>7.2</v>
      </c>
      <c r="K1935" s="16">
        <f>$H1935*Ref!$B$2</f>
        <v>248</v>
      </c>
      <c r="L1935" s="17">
        <f>$I1935*Ref!$B$3</f>
        <v>0</v>
      </c>
      <c r="M1935" s="18">
        <f>$J1935*Ref!$B$4</f>
        <v>64.8</v>
      </c>
      <c r="N1935" s="18">
        <f>IF($C1935&lt;&gt;"",0,IF($D1935&lt;&gt;"",$G1935*INDEX(Υλικά!$J$3:$J$200,$F1935,1)/INDEX(Υλικά!$E$3:$E$200,$F1935,1),0))</f>
        <v>0</v>
      </c>
      <c r="O1935" s="19">
        <f t="shared" si="35"/>
        <v>312.8</v>
      </c>
      <c r="P1935" s="3"/>
    </row>
    <row r="1936" spans="1:16" x14ac:dyDescent="0.35">
      <c r="A1936" s="15">
        <v>45080</v>
      </c>
      <c r="B1936" s="7">
        <v>0.91666666666666663</v>
      </c>
      <c r="C1936" s="3"/>
      <c r="D1936" s="3" t="s">
        <v>42</v>
      </c>
      <c r="E1936" s="3" t="str">
        <f>IF(C1936&lt;&gt;"",INDEX(ΣυνδΑθρ!$I$2:$I$96,MATCH(C1936,ΣυνδΑθρ!$A$2:$A$100,0),1),IF(D1936&lt;&gt;"",INDEX(Υλικά!$D$3:$D$200,MATCH(D1936,Υλικά!$B$3:$B$200,0),1),""))</f>
        <v>gr</v>
      </c>
      <c r="F1936" s="10">
        <f>IF(C1936&lt;&gt;"",MATCH($C1936,ΣυνδΑθρ!$A$2:$A$100,0),IF(D1936&lt;&gt;"",MATCH($D1936,Υλικά!$B$3:$B$200,0),0))</f>
        <v>16</v>
      </c>
      <c r="G1936" s="3">
        <v>100</v>
      </c>
      <c r="H1936" s="16">
        <f>IF($C1936&lt;&gt;"",$G1936*INDEX(ΣυνδΑθρ!$B$2:$B$96,$F1936,1)/INDEX(ΣυνδΑθρ!$J$2:$J$96,$F1936,1),IF($D1936&lt;&gt;"",$G1936*INDEX(Υλικά!$G$3:$G$200,$F1936,1)/INDEX(Υλικά!$E$3:$E$200,$F1936,1),0))</f>
        <v>0.9</v>
      </c>
      <c r="I1936" s="17">
        <f>IF($C1936&lt;&gt;"",$G1936*INDEX(ΣυνδΑθρ!$C$2:$C$100,$F1936,1)/INDEX(ΣυνδΑθρ!$J$2:$J$96,$F1936,1),IF($D1936&lt;&gt;"",$G1936*INDEX(Υλικά!$H$3:$H$200,$F1936,1)/INDEX(Υλικά!$E$3:$E$200,$F1936,1),0))</f>
        <v>3.9</v>
      </c>
      <c r="J1936" s="18">
        <f>IF($C1936&lt;&gt;"",$G1936*INDEX(ΣυνδΑθρ!$D$2:$D$96,$F1936,1)/INDEX(ΣυνδΑθρ!$J$2:$J$96,$F1936,1),IF($D1936&lt;&gt;"",$G1936*INDEX(Υλικά!$I$3:$I$200,$F1936,1)/INDEX(Υλικά!$E$3:$E$200,$F1936,1),0))</f>
        <v>0.2</v>
      </c>
      <c r="K1936" s="16">
        <f>$H1936*Ref!$B$2</f>
        <v>3.6</v>
      </c>
      <c r="L1936" s="17">
        <f>$I1936*Ref!$B$3</f>
        <v>15.6</v>
      </c>
      <c r="M1936" s="18">
        <f>$J1936*Ref!$B$4</f>
        <v>1.8</v>
      </c>
      <c r="N1936" s="18">
        <f>IF($C1936&lt;&gt;"",0,IF($D1936&lt;&gt;"",$G1936*INDEX(Υλικά!$J$3:$J$200,$F1936,1)/INDEX(Υλικά!$E$3:$E$200,$F1936,1),0))</f>
        <v>0</v>
      </c>
      <c r="O1936" s="19">
        <f t="shared" si="35"/>
        <v>21</v>
      </c>
      <c r="P1936" s="3"/>
    </row>
    <row r="1937" spans="1:16" x14ac:dyDescent="0.35">
      <c r="A1937" s="15">
        <v>45081</v>
      </c>
      <c r="B1937" s="7">
        <v>0.3125</v>
      </c>
      <c r="C1937" s="3" t="s">
        <v>290</v>
      </c>
      <c r="D1937" s="3"/>
      <c r="E1937" s="3" t="str">
        <f>IF(C1937&lt;&gt;"",INDEX(ΣυνδΑθρ!$I$2:$I$96,MATCH(C1937,ΣυνδΑθρ!$A$2:$A$100,0),1),IF(D1937&lt;&gt;"",INDEX(Υλικά!$D$3:$D$200,MATCH(D1937,Υλικά!$B$3:$B$200,0),1),""))</f>
        <v>pc</v>
      </c>
      <c r="F1937" s="10">
        <f>IF(C1937&lt;&gt;"",MATCH($C1937,ΣυνδΑθρ!$A$2:$A$100,0),IF(D1937&lt;&gt;"",MATCH($D1937,Υλικά!$B$3:$B$200,0),0))</f>
        <v>57</v>
      </c>
      <c r="G1937" s="3">
        <v>1</v>
      </c>
      <c r="H1937" s="16">
        <f>IF($C1937&lt;&gt;"",$G1937*INDEX(ΣυνδΑθρ!$B$2:$B$96,$F1937,1)/INDEX(ΣυνδΑθρ!$J$2:$J$96,$F1937,1),IF($D1937&lt;&gt;"",$G1937*INDEX(Υλικά!$G$3:$G$200,$F1937,1)/INDEX(Υλικά!$E$3:$E$200,$F1937,1),0))</f>
        <v>30.25</v>
      </c>
      <c r="I1937" s="17">
        <f>IF($C1937&lt;&gt;"",$G1937*INDEX(ΣυνδΑθρ!$C$2:$C$100,$F1937,1)/INDEX(ΣυνδΑθρ!$J$2:$J$96,$F1937,1),IF($D1937&lt;&gt;"",$G1937*INDEX(Υλικά!$H$3:$H$200,$F1937,1)/INDEX(Υλικά!$E$3:$E$200,$F1937,1),0))</f>
        <v>58.95</v>
      </c>
      <c r="J1937" s="18">
        <f>IF($C1937&lt;&gt;"",$G1937*INDEX(ΣυνδΑθρ!$D$2:$D$96,$F1937,1)/INDEX(ΣυνδΑθρ!$J$2:$J$96,$F1937,1),IF($D1937&lt;&gt;"",$G1937*INDEX(Υλικά!$I$3:$I$200,$F1937,1)/INDEX(Υλικά!$E$3:$E$200,$F1937,1),0))</f>
        <v>6.0500000000000007</v>
      </c>
      <c r="K1937" s="16">
        <f>$H1937*Ref!$B$2</f>
        <v>121</v>
      </c>
      <c r="L1937" s="17">
        <f>$I1937*Ref!$B$3</f>
        <v>235.8</v>
      </c>
      <c r="M1937" s="18">
        <f>$J1937*Ref!$B$4</f>
        <v>54.45</v>
      </c>
      <c r="N1937" s="18">
        <f>IF($C1937&lt;&gt;"",0,IF($D1937&lt;&gt;"",$G1937*INDEX(Υλικά!$J$3:$J$200,$F1937,1)/INDEX(Υλικά!$E$3:$E$200,$F1937,1),0))</f>
        <v>0</v>
      </c>
      <c r="O1937" s="19">
        <f t="shared" si="35"/>
        <v>411.25</v>
      </c>
      <c r="P1937" s="3"/>
    </row>
    <row r="1938" spans="1:16" x14ac:dyDescent="0.35">
      <c r="A1938" s="15">
        <v>45081</v>
      </c>
      <c r="B1938" s="7">
        <v>0.58333333333333337</v>
      </c>
      <c r="C1938" s="3" t="s">
        <v>314</v>
      </c>
      <c r="D1938" s="3"/>
      <c r="E1938" s="3" t="str">
        <f>IF(C1938&lt;&gt;"",INDEX(ΣυνδΑθρ!$I$2:$I$96,MATCH(C1938,ΣυνδΑθρ!$A$2:$A$100,0),1),IF(D1938&lt;&gt;"",INDEX(Υλικά!$D$3:$D$200,MATCH(D1938,Υλικά!$B$3:$B$200,0),1),""))</f>
        <v>gr</v>
      </c>
      <c r="F1938" s="10">
        <f>IF(C1938&lt;&gt;"",MATCH($C1938,ΣυνδΑθρ!$A$2:$A$100,0),IF(D1938&lt;&gt;"",MATCH($D1938,Υλικά!$B$3:$B$200,0),0))</f>
        <v>64</v>
      </c>
      <c r="G1938" s="3">
        <v>500</v>
      </c>
      <c r="H1938" s="16">
        <f>IF($C1938&lt;&gt;"",$G1938*INDEX(ΣυνδΑθρ!$B$2:$B$96,$F1938,1)/INDEX(ΣυνδΑθρ!$J$2:$J$96,$F1938,1),IF($D1938&lt;&gt;"",$G1938*INDEX(Υλικά!$G$3:$G$200,$F1938,1)/INDEX(Υλικά!$E$3:$E$200,$F1938,1),0))</f>
        <v>38.554502369668249</v>
      </c>
      <c r="I1938" s="17">
        <f>IF($C1938&lt;&gt;"",$G1938*INDEX(ΣυνδΑθρ!$C$2:$C$100,$F1938,1)/INDEX(ΣυνδΑθρ!$J$2:$J$96,$F1938,1),IF($D1938&lt;&gt;"",$G1938*INDEX(Υλικά!$H$3:$H$200,$F1938,1)/INDEX(Υλικά!$E$3:$E$200,$F1938,1),0))</f>
        <v>85.900473933649295</v>
      </c>
      <c r="J1938" s="18">
        <f>IF($C1938&lt;&gt;"",$G1938*INDEX(ΣυνδΑθρ!$D$2:$D$96,$F1938,1)/INDEX(ΣυνδΑθρ!$J$2:$J$96,$F1938,1),IF($D1938&lt;&gt;"",$G1938*INDEX(Υλικά!$I$3:$I$200,$F1938,1)/INDEX(Υλικά!$E$3:$E$200,$F1938,1),0))</f>
        <v>9.9265402843601898</v>
      </c>
      <c r="K1938" s="16">
        <f>$H1938*Ref!$B$2</f>
        <v>154.218009478673</v>
      </c>
      <c r="L1938" s="17">
        <f>$I1938*Ref!$B$3</f>
        <v>343.60189573459718</v>
      </c>
      <c r="M1938" s="18">
        <f>$J1938*Ref!$B$4</f>
        <v>89.338862559241704</v>
      </c>
      <c r="N1938" s="18">
        <f>IF($C1938&lt;&gt;"",0,IF($D1938&lt;&gt;"",$G1938*INDEX(Υλικά!$J$3:$J$200,$F1938,1)/INDEX(Υλικά!$E$3:$E$200,$F1938,1),0))</f>
        <v>0</v>
      </c>
      <c r="O1938" s="19">
        <f t="shared" si="35"/>
        <v>587.15876777251196</v>
      </c>
      <c r="P1938" s="3"/>
    </row>
    <row r="1939" spans="1:16" x14ac:dyDescent="0.35">
      <c r="A1939" s="15">
        <v>45081</v>
      </c>
      <c r="B1939" s="7">
        <v>0.79166666666666663</v>
      </c>
      <c r="C1939" s="3"/>
      <c r="D1939" s="3" t="s">
        <v>155</v>
      </c>
      <c r="E1939" s="3" t="str">
        <f>IF(C1939&lt;&gt;"",INDEX(ΣυνδΑθρ!$I$2:$I$96,MATCH(C1939,ΣυνδΑθρ!$A$2:$A$100,0),1),IF(D1939&lt;&gt;"",INDEX(Υλικά!$D$3:$D$200,MATCH(D1939,Υλικά!$B$3:$B$200,0),1),""))</f>
        <v>gr</v>
      </c>
      <c r="F1939" s="10">
        <f>IF(C1939&lt;&gt;"",MATCH($C1939,ΣυνδΑθρ!$A$2:$A$100,0),IF(D1939&lt;&gt;"",MATCH($D1939,Υλικά!$B$3:$B$200,0),0))</f>
        <v>63</v>
      </c>
      <c r="G1939" s="3">
        <v>110</v>
      </c>
      <c r="H1939" s="16">
        <f>IF($C1939&lt;&gt;"",$G1939*INDEX(ΣυνδΑθρ!$B$2:$B$96,$F1939,1)/INDEX(ΣυνδΑθρ!$J$2:$J$96,$F1939,1),IF($D1939&lt;&gt;"",$G1939*INDEX(Υλικά!$G$3:$G$200,$F1939,1)/INDEX(Υλικά!$E$3:$E$200,$F1939,1),0))</f>
        <v>1.2100000000000002</v>
      </c>
      <c r="I1939" s="17">
        <f>IF($C1939&lt;&gt;"",$G1939*INDEX(ΣυνδΑθρ!$C$2:$C$100,$F1939,1)/INDEX(ΣυνδΑθρ!$J$2:$J$96,$F1939,1),IF($D1939&lt;&gt;"",$G1939*INDEX(Υλικά!$H$3:$H$200,$F1939,1)/INDEX(Υλικά!$E$3:$E$200,$F1939,1),0))</f>
        <v>25.08</v>
      </c>
      <c r="J1939" s="18">
        <f>IF($C1939&lt;&gt;"",$G1939*INDEX(ΣυνδΑθρ!$D$2:$D$96,$F1939,1)/INDEX(ΣυνδΑθρ!$J$2:$J$96,$F1939,1),IF($D1939&lt;&gt;"",$G1939*INDEX(Υλικά!$I$3:$I$200,$F1939,1)/INDEX(Υλικά!$E$3:$E$200,$F1939,1),0))</f>
        <v>0.33</v>
      </c>
      <c r="K1939" s="16">
        <f>$H1939*Ref!$B$2</f>
        <v>4.8400000000000007</v>
      </c>
      <c r="L1939" s="17">
        <f>$I1939*Ref!$B$3</f>
        <v>100.32</v>
      </c>
      <c r="M1939" s="18">
        <f>$J1939*Ref!$B$4</f>
        <v>2.97</v>
      </c>
      <c r="N1939" s="18">
        <f>IF($C1939&lt;&gt;"",0,IF($D1939&lt;&gt;"",$G1939*INDEX(Υλικά!$J$3:$J$200,$F1939,1)/INDEX(Υλικά!$E$3:$E$200,$F1939,1),0))</f>
        <v>0</v>
      </c>
      <c r="O1939" s="19">
        <f t="shared" si="35"/>
        <v>108.13</v>
      </c>
      <c r="P1939" s="3"/>
    </row>
    <row r="1940" spans="1:16" x14ac:dyDescent="0.35">
      <c r="A1940" s="15">
        <v>45081</v>
      </c>
      <c r="B1940" s="7">
        <v>0.89583333333333337</v>
      </c>
      <c r="C1940" s="3"/>
      <c r="D1940" s="3" t="s">
        <v>95</v>
      </c>
      <c r="E1940" s="3" t="str">
        <f>IF(C1940&lt;&gt;"",INDEX(ΣυνδΑθρ!$I$2:$I$96,MATCH(C1940,ΣυνδΑθρ!$A$2:$A$100,0),1),IF(D1940&lt;&gt;"",INDEX(Υλικά!$D$3:$D$200,MATCH(D1940,Υλικά!$B$3:$B$200,0),1),""))</f>
        <v>gr</v>
      </c>
      <c r="F1940" s="10">
        <f>IF(C1940&lt;&gt;"",MATCH($C1940,ΣυνδΑθρ!$A$2:$A$100,0),IF(D1940&lt;&gt;"",MATCH($D1940,Υλικά!$B$3:$B$200,0),0))</f>
        <v>35</v>
      </c>
      <c r="G1940" s="3">
        <v>200</v>
      </c>
      <c r="H1940" s="16">
        <f>IF($C1940&lt;&gt;"",$G1940*INDEX(ΣυνδΑθρ!$B$2:$B$96,$F1940,1)/INDEX(ΣυνδΑθρ!$J$2:$J$96,$F1940,1),IF($D1940&lt;&gt;"",$G1940*INDEX(Υλικά!$G$3:$G$200,$F1940,1)/INDEX(Υλικά!$E$3:$E$200,$F1940,1),0))</f>
        <v>56</v>
      </c>
      <c r="I1940" s="17">
        <f>IF($C1940&lt;&gt;"",$G1940*INDEX(ΣυνδΑθρ!$C$2:$C$100,$F1940,1)/INDEX(ΣυνδΑθρ!$J$2:$J$96,$F1940,1),IF($D1940&lt;&gt;"",$G1940*INDEX(Υλικά!$H$3:$H$200,$F1940,1)/INDEX(Υλικά!$E$3:$E$200,$F1940,1),0))</f>
        <v>0</v>
      </c>
      <c r="J1940" s="18">
        <f>IF($C1940&lt;&gt;"",$G1940*INDEX(ΣυνδΑθρ!$D$2:$D$96,$F1940,1)/INDEX(ΣυνδΑθρ!$J$2:$J$96,$F1940,1),IF($D1940&lt;&gt;"",$G1940*INDEX(Υλικά!$I$3:$I$200,$F1940,1)/INDEX(Υλικά!$E$3:$E$200,$F1940,1),0))</f>
        <v>30</v>
      </c>
      <c r="K1940" s="16">
        <f>$H1940*Ref!$B$2</f>
        <v>224</v>
      </c>
      <c r="L1940" s="17">
        <f>$I1940*Ref!$B$3</f>
        <v>0</v>
      </c>
      <c r="M1940" s="18">
        <f>$J1940*Ref!$B$4</f>
        <v>270</v>
      </c>
      <c r="N1940" s="18">
        <f>IF($C1940&lt;&gt;"",0,IF($D1940&lt;&gt;"",$G1940*INDEX(Υλικά!$J$3:$J$200,$F1940,1)/INDEX(Υλικά!$E$3:$E$200,$F1940,1),0))</f>
        <v>0</v>
      </c>
      <c r="O1940" s="19">
        <f t="shared" si="35"/>
        <v>494</v>
      </c>
      <c r="P1940" s="3"/>
    </row>
    <row r="1941" spans="1:16" x14ac:dyDescent="0.35">
      <c r="A1941" s="15">
        <v>45081</v>
      </c>
      <c r="B1941" s="7">
        <v>0.89583333333333337</v>
      </c>
      <c r="C1941" s="3"/>
      <c r="D1941" s="3" t="s">
        <v>150</v>
      </c>
      <c r="E1941" s="3" t="str">
        <f>IF(C1941&lt;&gt;"",INDEX(ΣυνδΑθρ!$I$2:$I$96,MATCH(C1941,ΣυνδΑθρ!$A$2:$A$100,0),1),IF(D1941&lt;&gt;"",INDEX(Υλικά!$D$3:$D$200,MATCH(D1941,Υλικά!$B$3:$B$200,0),1),""))</f>
        <v>gr</v>
      </c>
      <c r="F1941" s="10">
        <f>IF(C1941&lt;&gt;"",MATCH($C1941,ΣυνδΑθρ!$A$2:$A$100,0),IF(D1941&lt;&gt;"",MATCH($D1941,Υλικά!$B$3:$B$200,0),0))</f>
        <v>36</v>
      </c>
      <c r="G1941" s="3">
        <v>800</v>
      </c>
      <c r="H1941" s="16">
        <f>IF($C1941&lt;&gt;"",$G1941*INDEX(ΣυνδΑθρ!$B$2:$B$96,$F1941,1)/INDEX(ΣυνδΑθρ!$J$2:$J$96,$F1941,1),IF($D1941&lt;&gt;"",$G1941*INDEX(Υλικά!$G$3:$G$200,$F1941,1)/INDEX(Υλικά!$E$3:$E$200,$F1941,1),0))</f>
        <v>4</v>
      </c>
      <c r="I1941" s="17">
        <f>IF($C1941&lt;&gt;"",$G1941*INDEX(ΣυνδΑθρ!$C$2:$C$100,$F1941,1)/INDEX(ΣυνδΑθρ!$J$2:$J$96,$F1941,1),IF($D1941&lt;&gt;"",$G1941*INDEX(Υλικά!$H$3:$H$200,$F1941,1)/INDEX(Υλικά!$E$3:$E$200,$F1941,1),0))</f>
        <v>28.8</v>
      </c>
      <c r="J1941" s="18">
        <f>IF($C1941&lt;&gt;"",$G1941*INDEX(ΣυνδΑθρ!$D$2:$D$96,$F1941,1)/INDEX(ΣυνδΑθρ!$J$2:$J$96,$F1941,1),IF($D1941&lt;&gt;"",$G1941*INDEX(Υλικά!$I$3:$I$200,$F1941,1)/INDEX(Υλικά!$E$3:$E$200,$F1941,1),0))</f>
        <v>0</v>
      </c>
      <c r="K1941" s="16">
        <f>$H1941*Ref!$B$2</f>
        <v>16</v>
      </c>
      <c r="L1941" s="17">
        <f>$I1941*Ref!$B$3</f>
        <v>115.2</v>
      </c>
      <c r="M1941" s="18">
        <f>$J1941*Ref!$B$4</f>
        <v>0</v>
      </c>
      <c r="N1941" s="18">
        <f>IF($C1941&lt;&gt;"",0,IF($D1941&lt;&gt;"",$G1941*INDEX(Υλικά!$J$3:$J$200,$F1941,1)/INDEX(Υλικά!$E$3:$E$200,$F1941,1),0))</f>
        <v>344</v>
      </c>
      <c r="O1941" s="19">
        <f t="shared" si="35"/>
        <v>475.2</v>
      </c>
      <c r="P1941" s="3"/>
    </row>
    <row r="1942" spans="1:16" x14ac:dyDescent="0.35">
      <c r="A1942" s="15">
        <v>45081</v>
      </c>
      <c r="B1942" s="7">
        <v>0.89583333333333337</v>
      </c>
      <c r="C1942" s="3"/>
      <c r="D1942" s="3" t="s">
        <v>48</v>
      </c>
      <c r="E1942" s="3" t="str">
        <f>IF(C1942&lt;&gt;"",INDEX(ΣυνδΑθρ!$I$2:$I$96,MATCH(C1942,ΣυνδΑθρ!$A$2:$A$100,0),1),IF(D1942&lt;&gt;"",INDEX(Υλικά!$D$3:$D$200,MATCH(D1942,Υλικά!$B$3:$B$200,0),1),""))</f>
        <v>pc</v>
      </c>
      <c r="F1942" s="10">
        <f>IF(C1942&lt;&gt;"",MATCH($C1942,ΣυνδΑθρ!$A$2:$A$100,0),IF(D1942&lt;&gt;"",MATCH($D1942,Υλικά!$B$3:$B$200,0),0))</f>
        <v>20</v>
      </c>
      <c r="G1942" s="3">
        <v>1</v>
      </c>
      <c r="H1942" s="16">
        <f>IF($C1942&lt;&gt;"",$G1942*INDEX(ΣυνδΑθρ!$B$2:$B$96,$F1942,1)/INDEX(ΣυνδΑθρ!$J$2:$J$96,$F1942,1),IF($D1942&lt;&gt;"",$G1942*INDEX(Υλικά!$G$3:$G$200,$F1942,1)/INDEX(Υλικά!$E$3:$E$200,$F1942,1),0))</f>
        <v>7.1</v>
      </c>
      <c r="I1942" s="17">
        <f>IF($C1942&lt;&gt;"",$G1942*INDEX(ΣυνδΑθρ!$C$2:$C$100,$F1942,1)/INDEX(ΣυνδΑθρ!$J$2:$J$96,$F1942,1),IF($D1942&lt;&gt;"",$G1942*INDEX(Υλικά!$H$3:$H$200,$F1942,1)/INDEX(Υλικά!$E$3:$E$200,$F1942,1),0))</f>
        <v>37.799999999999997</v>
      </c>
      <c r="J1942" s="18">
        <f>IF($C1942&lt;&gt;"",$G1942*INDEX(ΣυνδΑθρ!$D$2:$D$96,$F1942,1)/INDEX(ΣυνδΑθρ!$J$2:$J$96,$F1942,1),IF($D1942&lt;&gt;"",$G1942*INDEX(Υλικά!$I$3:$I$200,$F1942,1)/INDEX(Υλικά!$E$3:$E$200,$F1942,1),0))</f>
        <v>1.4</v>
      </c>
      <c r="K1942" s="16">
        <f>$H1942*Ref!$B$2</f>
        <v>28.4</v>
      </c>
      <c r="L1942" s="17">
        <f>$I1942*Ref!$B$3</f>
        <v>151.19999999999999</v>
      </c>
      <c r="M1942" s="18">
        <f>$J1942*Ref!$B$4</f>
        <v>12.6</v>
      </c>
      <c r="N1942" s="18">
        <f>IF($C1942&lt;&gt;"",0,IF($D1942&lt;&gt;"",$G1942*INDEX(Υλικά!$J$3:$J$200,$F1942,1)/INDEX(Υλικά!$E$3:$E$200,$F1942,1),0))</f>
        <v>0</v>
      </c>
      <c r="O1942" s="19">
        <f t="shared" si="35"/>
        <v>192.2</v>
      </c>
      <c r="P1942" s="3"/>
    </row>
    <row r="1943" spans="1:16" x14ac:dyDescent="0.35">
      <c r="A1943" s="15">
        <v>45081</v>
      </c>
      <c r="B1943" s="7">
        <v>0.89583333333333337</v>
      </c>
      <c r="C1943" s="3"/>
      <c r="D1943" s="3" t="s">
        <v>8</v>
      </c>
      <c r="E1943" s="3" t="str">
        <f>IF(C1943&lt;&gt;"",INDEX(ΣυνδΑθρ!$I$2:$I$96,MATCH(C1943,ΣυνδΑθρ!$A$2:$A$100,0),1),IF(D1943&lt;&gt;"",INDEX(Υλικά!$D$3:$D$200,MATCH(D1943,Υλικά!$B$3:$B$200,0),1),""))</f>
        <v>gr</v>
      </c>
      <c r="F1943" s="10">
        <f>IF(C1943&lt;&gt;"",MATCH($C1943,ΣυνδΑθρ!$A$2:$A$100,0),IF(D1943&lt;&gt;"",MATCH($D1943,Υλικά!$B$3:$B$200,0),0))</f>
        <v>3</v>
      </c>
      <c r="G1943" s="3">
        <v>20</v>
      </c>
      <c r="H1943" s="16">
        <f>IF($C1943&lt;&gt;"",$G1943*INDEX(ΣυνδΑθρ!$B$2:$B$96,$F1943,1)/INDEX(ΣυνδΑθρ!$J$2:$J$96,$F1943,1),IF($D1943&lt;&gt;"",$G1943*INDEX(Υλικά!$G$3:$G$200,$F1943,1)/INDEX(Υλικά!$E$3:$E$200,$F1943,1),0))</f>
        <v>0</v>
      </c>
      <c r="I1943" s="17">
        <f>IF($C1943&lt;&gt;"",$G1943*INDEX(ΣυνδΑθρ!$C$2:$C$100,$F1943,1)/INDEX(ΣυνδΑθρ!$J$2:$J$96,$F1943,1),IF($D1943&lt;&gt;"",$G1943*INDEX(Υλικά!$H$3:$H$200,$F1943,1)/INDEX(Υλικά!$E$3:$E$200,$F1943,1),0))</f>
        <v>0</v>
      </c>
      <c r="J1943" s="18">
        <f>IF($C1943&lt;&gt;"",$G1943*INDEX(ΣυνδΑθρ!$D$2:$D$96,$F1943,1)/INDEX(ΣυνδΑθρ!$J$2:$J$96,$F1943,1),IF($D1943&lt;&gt;"",$G1943*INDEX(Υλικά!$I$3:$I$200,$F1943,1)/INDEX(Υλικά!$E$3:$E$200,$F1943,1),0))</f>
        <v>18.66</v>
      </c>
      <c r="K1943" s="16">
        <f>$H1943*Ref!$B$2</f>
        <v>0</v>
      </c>
      <c r="L1943" s="17">
        <f>$I1943*Ref!$B$3</f>
        <v>0</v>
      </c>
      <c r="M1943" s="18">
        <f>$J1943*Ref!$B$4</f>
        <v>167.94</v>
      </c>
      <c r="N1943" s="18">
        <f>IF($C1943&lt;&gt;"",0,IF($D1943&lt;&gt;"",$G1943*INDEX(Υλικά!$J$3:$J$200,$F1943,1)/INDEX(Υλικά!$E$3:$E$200,$F1943,1),0))</f>
        <v>0</v>
      </c>
      <c r="O1943" s="19">
        <f t="shared" si="35"/>
        <v>167.94</v>
      </c>
      <c r="P1943" s="3"/>
    </row>
    <row r="1944" spans="1:16" x14ac:dyDescent="0.35">
      <c r="A1944" s="15">
        <v>45082</v>
      </c>
      <c r="B1944" s="7">
        <v>0.3125</v>
      </c>
      <c r="C1944" s="3"/>
      <c r="D1944" s="3" t="s">
        <v>58</v>
      </c>
      <c r="E1944" s="3" t="str">
        <f>IF(C1944&lt;&gt;"",INDEX(ΣυνδΑθρ!$I$2:$I$96,MATCH(C1944,ΣυνδΑθρ!$A$2:$A$100,0),1),IF(D1944&lt;&gt;"",INDEX(Υλικά!$D$3:$D$200,MATCH(D1944,Υλικά!$B$3:$B$200,0),1),""))</f>
        <v>gr</v>
      </c>
      <c r="F1944" s="10">
        <f>IF(C1944&lt;&gt;"",MATCH($C1944,ΣυνδΑθρ!$A$2:$A$100,0),IF(D1944&lt;&gt;"",MATCH($D1944,Υλικά!$B$3:$B$200,0),0))</f>
        <v>12</v>
      </c>
      <c r="G1944" s="3">
        <v>250</v>
      </c>
      <c r="H1944" s="16">
        <f>IF($C1944&lt;&gt;"",$G1944*INDEX(ΣυνδΑθρ!$B$2:$B$96,$F1944,1)/INDEX(ΣυνδΑθρ!$J$2:$J$96,$F1944,1),IF($D1944&lt;&gt;"",$G1944*INDEX(Υλικά!$G$3:$G$200,$F1944,1)/INDEX(Υλικά!$E$3:$E$200,$F1944,1),0))</f>
        <v>8.25</v>
      </c>
      <c r="I1944" s="17">
        <f>IF($C1944&lt;&gt;"",$G1944*INDEX(ΣυνδΑθρ!$C$2:$C$100,$F1944,1)/INDEX(ΣυνδΑθρ!$J$2:$J$96,$F1944,1),IF($D1944&lt;&gt;"",$G1944*INDEX(Υλικά!$H$3:$H$200,$F1944,1)/INDEX(Υλικά!$E$3:$E$200,$F1944,1),0))</f>
        <v>11.75</v>
      </c>
      <c r="J1944" s="18">
        <f>IF($C1944&lt;&gt;"",$G1944*INDEX(ΣυνδΑθρ!$D$2:$D$96,$F1944,1)/INDEX(ΣυνδΑθρ!$J$2:$J$96,$F1944,1),IF($D1944&lt;&gt;"",$G1944*INDEX(Υλικά!$I$3:$I$200,$F1944,1)/INDEX(Υλικά!$E$3:$E$200,$F1944,1),0))</f>
        <v>3.75</v>
      </c>
      <c r="K1944" s="16">
        <f>$H1944*Ref!$B$2</f>
        <v>33</v>
      </c>
      <c r="L1944" s="17">
        <f>$I1944*Ref!$B$3</f>
        <v>47</v>
      </c>
      <c r="M1944" s="18">
        <f>$J1944*Ref!$B$4</f>
        <v>33.75</v>
      </c>
      <c r="N1944" s="18">
        <f>IF($C1944&lt;&gt;"",0,IF($D1944&lt;&gt;"",$G1944*INDEX(Υλικά!$J$3:$J$200,$F1944,1)/INDEX(Υλικά!$E$3:$E$200,$F1944,1),0))</f>
        <v>0</v>
      </c>
      <c r="O1944" s="19">
        <f t="shared" si="35"/>
        <v>113.75</v>
      </c>
      <c r="P1944" s="3"/>
    </row>
    <row r="1945" spans="1:16" x14ac:dyDescent="0.35">
      <c r="A1945" s="15">
        <v>45082</v>
      </c>
      <c r="B1945" s="7">
        <v>0.54166666666666663</v>
      </c>
      <c r="C1945" s="3"/>
      <c r="D1945" s="3" t="s">
        <v>155</v>
      </c>
      <c r="E1945" s="3" t="str">
        <f>IF(C1945&lt;&gt;"",INDEX(ΣυνδΑθρ!$I$2:$I$96,MATCH(C1945,ΣυνδΑθρ!$A$2:$A$100,0),1),IF(D1945&lt;&gt;"",INDEX(Υλικά!$D$3:$D$200,MATCH(D1945,Υλικά!$B$3:$B$200,0),1),""))</f>
        <v>gr</v>
      </c>
      <c r="F1945" s="10">
        <f>IF(C1945&lt;&gt;"",MATCH($C1945,ΣυνδΑθρ!$A$2:$A$100,0),IF(D1945&lt;&gt;"",MATCH($D1945,Υλικά!$B$3:$B$200,0),0))</f>
        <v>63</v>
      </c>
      <c r="G1945" s="3">
        <v>110</v>
      </c>
      <c r="H1945" s="16">
        <f>IF($C1945&lt;&gt;"",$G1945*INDEX(ΣυνδΑθρ!$B$2:$B$96,$F1945,1)/INDEX(ΣυνδΑθρ!$J$2:$J$96,$F1945,1),IF($D1945&lt;&gt;"",$G1945*INDEX(Υλικά!$G$3:$G$200,$F1945,1)/INDEX(Υλικά!$E$3:$E$200,$F1945,1),0))</f>
        <v>1.2100000000000002</v>
      </c>
      <c r="I1945" s="17">
        <f>IF($C1945&lt;&gt;"",$G1945*INDEX(ΣυνδΑθρ!$C$2:$C$100,$F1945,1)/INDEX(ΣυνδΑθρ!$J$2:$J$96,$F1945,1),IF($D1945&lt;&gt;"",$G1945*INDEX(Υλικά!$H$3:$H$200,$F1945,1)/INDEX(Υλικά!$E$3:$E$200,$F1945,1),0))</f>
        <v>25.08</v>
      </c>
      <c r="J1945" s="18">
        <f>IF($C1945&lt;&gt;"",$G1945*INDEX(ΣυνδΑθρ!$D$2:$D$96,$F1945,1)/INDEX(ΣυνδΑθρ!$J$2:$J$96,$F1945,1),IF($D1945&lt;&gt;"",$G1945*INDEX(Υλικά!$I$3:$I$200,$F1945,1)/INDEX(Υλικά!$E$3:$E$200,$F1945,1),0))</f>
        <v>0.33</v>
      </c>
      <c r="K1945" s="16">
        <f>$H1945*Ref!$B$2</f>
        <v>4.8400000000000007</v>
      </c>
      <c r="L1945" s="17">
        <f>$I1945*Ref!$B$3</f>
        <v>100.32</v>
      </c>
      <c r="M1945" s="18">
        <f>$J1945*Ref!$B$4</f>
        <v>2.97</v>
      </c>
      <c r="N1945" s="18">
        <f>IF($C1945&lt;&gt;"",0,IF($D1945&lt;&gt;"",$G1945*INDEX(Υλικά!$J$3:$J$200,$F1945,1)/INDEX(Υλικά!$E$3:$E$200,$F1945,1),0))</f>
        <v>0</v>
      </c>
      <c r="O1945" s="19">
        <f t="shared" si="35"/>
        <v>108.13</v>
      </c>
      <c r="P1945" s="3"/>
    </row>
    <row r="1946" spans="1:16" x14ac:dyDescent="0.35">
      <c r="A1946" s="15">
        <v>45082</v>
      </c>
      <c r="B1946" s="7">
        <v>0.625</v>
      </c>
      <c r="C1946" s="3"/>
      <c r="D1946" s="3" t="s">
        <v>132</v>
      </c>
      <c r="E1946" s="3" t="str">
        <f>IF(C1946&lt;&gt;"",INDEX(ΣυνδΑθρ!$I$2:$I$96,MATCH(C1946,ΣυνδΑθρ!$A$2:$A$100,0),1),IF(D1946&lt;&gt;"",INDEX(Υλικά!$D$3:$D$200,MATCH(D1946,Υλικά!$B$3:$B$200,0),1),""))</f>
        <v>gr</v>
      </c>
      <c r="F1946" s="10">
        <f>IF(C1946&lt;&gt;"",MATCH($C1946,ΣυνδΑθρ!$A$2:$A$100,0),IF(D1946&lt;&gt;"",MATCH($D1946,Υλικά!$B$3:$B$200,0),0))</f>
        <v>51</v>
      </c>
      <c r="G1946" s="3">
        <v>400</v>
      </c>
      <c r="H1946" s="16">
        <f>IF($C1946&lt;&gt;"",$G1946*INDEX(ΣυνδΑθρ!$B$2:$B$96,$F1946,1)/INDEX(ΣυνδΑθρ!$J$2:$J$96,$F1946,1),IF($D1946&lt;&gt;"",$G1946*INDEX(Υλικά!$G$3:$G$200,$F1946,1)/INDEX(Υλικά!$E$3:$E$200,$F1946,1),0))</f>
        <v>108</v>
      </c>
      <c r="I1946" s="17">
        <f>IF($C1946&lt;&gt;"",$G1946*INDEX(ΣυνδΑθρ!$C$2:$C$100,$F1946,1)/INDEX(ΣυνδΑθρ!$J$2:$J$96,$F1946,1),IF($D1946&lt;&gt;"",$G1946*INDEX(Υλικά!$H$3:$H$200,$F1946,1)/INDEX(Υλικά!$E$3:$E$200,$F1946,1),0))</f>
        <v>0</v>
      </c>
      <c r="J1946" s="18">
        <f>IF($C1946&lt;&gt;"",$G1946*INDEX(ΣυνδΑθρ!$D$2:$D$96,$F1946,1)/INDEX(ΣυνδΑθρ!$J$2:$J$96,$F1946,1),IF($D1946&lt;&gt;"",$G1946*INDEX(Υλικά!$I$3:$I$200,$F1946,1)/INDEX(Υλικά!$E$3:$E$200,$F1946,1),0))</f>
        <v>56</v>
      </c>
      <c r="K1946" s="16">
        <f>$H1946*Ref!$B$2</f>
        <v>432</v>
      </c>
      <c r="L1946" s="17">
        <f>$I1946*Ref!$B$3</f>
        <v>0</v>
      </c>
      <c r="M1946" s="18">
        <f>$J1946*Ref!$B$4</f>
        <v>504</v>
      </c>
      <c r="N1946" s="18">
        <f>IF($C1946&lt;&gt;"",0,IF($D1946&lt;&gt;"",$G1946*INDEX(Υλικά!$J$3:$J$200,$F1946,1)/INDEX(Υλικά!$E$3:$E$200,$F1946,1),0))</f>
        <v>0</v>
      </c>
      <c r="O1946" s="19">
        <f t="shared" si="35"/>
        <v>936</v>
      </c>
      <c r="P1946" s="3"/>
    </row>
    <row r="1947" spans="1:16" x14ac:dyDescent="0.35">
      <c r="A1947" s="15">
        <v>45082</v>
      </c>
      <c r="B1947" s="7">
        <v>0.625</v>
      </c>
      <c r="C1947" s="3"/>
      <c r="D1947" s="3" t="s">
        <v>42</v>
      </c>
      <c r="E1947" s="3" t="str">
        <f>IF(C1947&lt;&gt;"",INDEX(ΣυνδΑθρ!$I$2:$I$96,MATCH(C1947,ΣυνδΑθρ!$A$2:$A$100,0),1),IF(D1947&lt;&gt;"",INDEX(Υλικά!$D$3:$D$200,MATCH(D1947,Υλικά!$B$3:$B$200,0),1),""))</f>
        <v>gr</v>
      </c>
      <c r="F1947" s="10">
        <f>IF(C1947&lt;&gt;"",MATCH($C1947,ΣυνδΑθρ!$A$2:$A$100,0),IF(D1947&lt;&gt;"",MATCH($D1947,Υλικά!$B$3:$B$200,0),0))</f>
        <v>16</v>
      </c>
      <c r="G1947" s="3">
        <v>200</v>
      </c>
      <c r="H1947" s="16">
        <f>IF($C1947&lt;&gt;"",$G1947*INDEX(ΣυνδΑθρ!$B$2:$B$96,$F1947,1)/INDEX(ΣυνδΑθρ!$J$2:$J$96,$F1947,1),IF($D1947&lt;&gt;"",$G1947*INDEX(Υλικά!$G$3:$G$200,$F1947,1)/INDEX(Υλικά!$E$3:$E$200,$F1947,1),0))</f>
        <v>1.8</v>
      </c>
      <c r="I1947" s="17">
        <f>IF($C1947&lt;&gt;"",$G1947*INDEX(ΣυνδΑθρ!$C$2:$C$100,$F1947,1)/INDEX(ΣυνδΑθρ!$J$2:$J$96,$F1947,1),IF($D1947&lt;&gt;"",$G1947*INDEX(Υλικά!$H$3:$H$200,$F1947,1)/INDEX(Υλικά!$E$3:$E$200,$F1947,1),0))</f>
        <v>7.8</v>
      </c>
      <c r="J1947" s="18">
        <f>IF($C1947&lt;&gt;"",$G1947*INDEX(ΣυνδΑθρ!$D$2:$D$96,$F1947,1)/INDEX(ΣυνδΑθρ!$J$2:$J$96,$F1947,1),IF($D1947&lt;&gt;"",$G1947*INDEX(Υλικά!$I$3:$I$200,$F1947,1)/INDEX(Υλικά!$E$3:$E$200,$F1947,1),0))</f>
        <v>0.4</v>
      </c>
      <c r="K1947" s="16">
        <f>$H1947*Ref!$B$2</f>
        <v>7.2</v>
      </c>
      <c r="L1947" s="17">
        <f>$I1947*Ref!$B$3</f>
        <v>31.2</v>
      </c>
      <c r="M1947" s="18">
        <f>$J1947*Ref!$B$4</f>
        <v>3.6</v>
      </c>
      <c r="N1947" s="18">
        <f>IF($C1947&lt;&gt;"",0,IF($D1947&lt;&gt;"",$G1947*INDEX(Υλικά!$J$3:$J$200,$F1947,1)/INDEX(Υλικά!$E$3:$E$200,$F1947,1),0))</f>
        <v>0</v>
      </c>
      <c r="O1947" s="19">
        <f t="shared" si="35"/>
        <v>42</v>
      </c>
      <c r="P1947" s="3"/>
    </row>
    <row r="1948" spans="1:16" x14ac:dyDescent="0.35">
      <c r="A1948" s="15">
        <v>45082</v>
      </c>
      <c r="B1948" s="7">
        <v>0.625</v>
      </c>
      <c r="C1948" s="3"/>
      <c r="D1948" s="3" t="s">
        <v>8</v>
      </c>
      <c r="E1948" s="3" t="str">
        <f>IF(C1948&lt;&gt;"",INDEX(ΣυνδΑθρ!$I$2:$I$96,MATCH(C1948,ΣυνδΑθρ!$A$2:$A$100,0),1),IF(D1948&lt;&gt;"",INDEX(Υλικά!$D$3:$D$200,MATCH(D1948,Υλικά!$B$3:$B$200,0),1),""))</f>
        <v>gr</v>
      </c>
      <c r="F1948" s="10">
        <f>IF(C1948&lt;&gt;"",MATCH($C1948,ΣυνδΑθρ!$A$2:$A$100,0),IF(D1948&lt;&gt;"",MATCH($D1948,Υλικά!$B$3:$B$200,0),0))</f>
        <v>3</v>
      </c>
      <c r="G1948" s="3">
        <v>20</v>
      </c>
      <c r="H1948" s="16">
        <f>IF($C1948&lt;&gt;"",$G1948*INDEX(ΣυνδΑθρ!$B$2:$B$96,$F1948,1)/INDEX(ΣυνδΑθρ!$J$2:$J$96,$F1948,1),IF($D1948&lt;&gt;"",$G1948*INDEX(Υλικά!$G$3:$G$200,$F1948,1)/INDEX(Υλικά!$E$3:$E$200,$F1948,1),0))</f>
        <v>0</v>
      </c>
      <c r="I1948" s="17">
        <f>IF($C1948&lt;&gt;"",$G1948*INDEX(ΣυνδΑθρ!$C$2:$C$100,$F1948,1)/INDEX(ΣυνδΑθρ!$J$2:$J$96,$F1948,1),IF($D1948&lt;&gt;"",$G1948*INDEX(Υλικά!$H$3:$H$200,$F1948,1)/INDEX(Υλικά!$E$3:$E$200,$F1948,1),0))</f>
        <v>0</v>
      </c>
      <c r="J1948" s="18">
        <f>IF($C1948&lt;&gt;"",$G1948*INDEX(ΣυνδΑθρ!$D$2:$D$96,$F1948,1)/INDEX(ΣυνδΑθρ!$J$2:$J$96,$F1948,1),IF($D1948&lt;&gt;"",$G1948*INDEX(Υλικά!$I$3:$I$200,$F1948,1)/INDEX(Υλικά!$E$3:$E$200,$F1948,1),0))</f>
        <v>18.66</v>
      </c>
      <c r="K1948" s="16">
        <f>$H1948*Ref!$B$2</f>
        <v>0</v>
      </c>
      <c r="L1948" s="17">
        <f>$I1948*Ref!$B$3</f>
        <v>0</v>
      </c>
      <c r="M1948" s="18">
        <f>$J1948*Ref!$B$4</f>
        <v>167.94</v>
      </c>
      <c r="N1948" s="18">
        <f>IF($C1948&lt;&gt;"",0,IF($D1948&lt;&gt;"",$G1948*INDEX(Υλικά!$J$3:$J$200,$F1948,1)/INDEX(Υλικά!$E$3:$E$200,$F1948,1),0))</f>
        <v>0</v>
      </c>
      <c r="O1948" s="19">
        <f t="shared" si="35"/>
        <v>167.94</v>
      </c>
      <c r="P1948" s="3"/>
    </row>
    <row r="1949" spans="1:16" x14ac:dyDescent="0.35">
      <c r="A1949" s="15">
        <v>45082</v>
      </c>
      <c r="B1949" s="7">
        <v>0.625</v>
      </c>
      <c r="C1949" s="3"/>
      <c r="D1949" s="3" t="s">
        <v>32</v>
      </c>
      <c r="E1949" s="3" t="str">
        <f>IF(C1949&lt;&gt;"",INDEX(ΣυνδΑθρ!$I$2:$I$96,MATCH(C1949,ΣυνδΑθρ!$A$2:$A$100,0),1),IF(D1949&lt;&gt;"",INDEX(Υλικά!$D$3:$D$200,MATCH(D1949,Υλικά!$B$3:$B$200,0),1),""))</f>
        <v>gr</v>
      </c>
      <c r="F1949" s="10">
        <f>IF(C1949&lt;&gt;"",MATCH($C1949,ΣυνδΑθρ!$A$2:$A$100,0),IF(D1949&lt;&gt;"",MATCH($D1949,Υλικά!$B$3:$B$200,0),0))</f>
        <v>14</v>
      </c>
      <c r="G1949" s="3">
        <v>100</v>
      </c>
      <c r="H1949" s="16">
        <f>IF($C1949&lt;&gt;"",$G1949*INDEX(ΣυνδΑθρ!$B$2:$B$96,$F1949,1)/INDEX(ΣυνδΑθρ!$J$2:$J$96,$F1949,1),IF($D1949&lt;&gt;"",$G1949*INDEX(Υλικά!$G$3:$G$200,$F1949,1)/INDEX(Υλικά!$E$3:$E$200,$F1949,1),0))</f>
        <v>8</v>
      </c>
      <c r="I1949" s="17">
        <f>IF($C1949&lt;&gt;"",$G1949*INDEX(ΣυνδΑθρ!$C$2:$C$100,$F1949,1)/INDEX(ΣυνδΑθρ!$J$2:$J$96,$F1949,1),IF($D1949&lt;&gt;"",$G1949*INDEX(Υλικά!$H$3:$H$200,$F1949,1)/INDEX(Υλικά!$E$3:$E$200,$F1949,1),0))</f>
        <v>4</v>
      </c>
      <c r="J1949" s="18">
        <f>IF($C1949&lt;&gt;"",$G1949*INDEX(ΣυνδΑθρ!$D$2:$D$96,$F1949,1)/INDEX(ΣυνδΑθρ!$J$2:$J$96,$F1949,1),IF($D1949&lt;&gt;"",$G1949*INDEX(Υλικά!$I$3:$I$200,$F1949,1)/INDEX(Υλικά!$E$3:$E$200,$F1949,1),0))</f>
        <v>2</v>
      </c>
      <c r="K1949" s="16">
        <f>$H1949*Ref!$B$2</f>
        <v>32</v>
      </c>
      <c r="L1949" s="17">
        <f>$I1949*Ref!$B$3</f>
        <v>16</v>
      </c>
      <c r="M1949" s="18">
        <f>$J1949*Ref!$B$4</f>
        <v>18</v>
      </c>
      <c r="N1949" s="18">
        <f>IF($C1949&lt;&gt;"",0,IF($D1949&lt;&gt;"",$G1949*INDEX(Υλικά!$J$3:$J$200,$F1949,1)/INDEX(Υλικά!$E$3:$E$200,$F1949,1),0))</f>
        <v>0</v>
      </c>
      <c r="O1949" s="19">
        <f t="shared" si="35"/>
        <v>66</v>
      </c>
      <c r="P1949" s="3"/>
    </row>
    <row r="1950" spans="1:16" x14ac:dyDescent="0.35">
      <c r="A1950" s="15">
        <v>45082</v>
      </c>
      <c r="B1950" s="7">
        <v>0.625</v>
      </c>
      <c r="C1950" s="3"/>
      <c r="D1950" s="3" t="s">
        <v>150</v>
      </c>
      <c r="E1950" s="3" t="str">
        <f>IF(C1950&lt;&gt;"",INDEX(ΣυνδΑθρ!$I$2:$I$96,MATCH(C1950,ΣυνδΑθρ!$A$2:$A$100,0),1),IF(D1950&lt;&gt;"",INDEX(Υλικά!$D$3:$D$200,MATCH(D1950,Υλικά!$B$3:$B$200,0),1),""))</f>
        <v>gr</v>
      </c>
      <c r="F1950" s="10">
        <f>IF(C1950&lt;&gt;"",MATCH($C1950,ΣυνδΑθρ!$A$2:$A$100,0),IF(D1950&lt;&gt;"",MATCH($D1950,Υλικά!$B$3:$B$200,0),0))</f>
        <v>36</v>
      </c>
      <c r="G1950" s="3">
        <v>550</v>
      </c>
      <c r="H1950" s="16">
        <f>IF($C1950&lt;&gt;"",$G1950*INDEX(ΣυνδΑθρ!$B$2:$B$96,$F1950,1)/INDEX(ΣυνδΑθρ!$J$2:$J$96,$F1950,1),IF($D1950&lt;&gt;"",$G1950*INDEX(Υλικά!$G$3:$G$200,$F1950,1)/INDEX(Υλικά!$E$3:$E$200,$F1950,1),0))</f>
        <v>2.75</v>
      </c>
      <c r="I1950" s="17">
        <f>IF($C1950&lt;&gt;"",$G1950*INDEX(ΣυνδΑθρ!$C$2:$C$100,$F1950,1)/INDEX(ΣυνδΑθρ!$J$2:$J$96,$F1950,1),IF($D1950&lt;&gt;"",$G1950*INDEX(Υλικά!$H$3:$H$200,$F1950,1)/INDEX(Υλικά!$E$3:$E$200,$F1950,1),0))</f>
        <v>19.8</v>
      </c>
      <c r="J1950" s="18">
        <f>IF($C1950&lt;&gt;"",$G1950*INDEX(ΣυνδΑθρ!$D$2:$D$96,$F1950,1)/INDEX(ΣυνδΑθρ!$J$2:$J$96,$F1950,1),IF($D1950&lt;&gt;"",$G1950*INDEX(Υλικά!$I$3:$I$200,$F1950,1)/INDEX(Υλικά!$E$3:$E$200,$F1950,1),0))</f>
        <v>0</v>
      </c>
      <c r="K1950" s="16">
        <f>$H1950*Ref!$B$2</f>
        <v>11</v>
      </c>
      <c r="L1950" s="17">
        <f>$I1950*Ref!$B$3</f>
        <v>79.2</v>
      </c>
      <c r="M1950" s="18">
        <f>$J1950*Ref!$B$4</f>
        <v>0</v>
      </c>
      <c r="N1950" s="18">
        <f>IF($C1950&lt;&gt;"",0,IF($D1950&lt;&gt;"",$G1950*INDEX(Υλικά!$J$3:$J$200,$F1950,1)/INDEX(Υλικά!$E$3:$E$200,$F1950,1),0))</f>
        <v>236.5</v>
      </c>
      <c r="O1950" s="19">
        <f t="shared" si="35"/>
        <v>326.7</v>
      </c>
      <c r="P1950" s="3"/>
    </row>
    <row r="1951" spans="1:16" x14ac:dyDescent="0.35">
      <c r="A1951" s="15">
        <v>45082</v>
      </c>
      <c r="B1951" s="7">
        <v>0.95833333333333337</v>
      </c>
      <c r="C1951" s="3"/>
      <c r="D1951" s="3" t="s">
        <v>289</v>
      </c>
      <c r="E1951" s="3" t="str">
        <f>IF(C1951&lt;&gt;"",INDEX(ΣυνδΑθρ!$I$2:$I$96,MATCH(C1951,ΣυνδΑθρ!$A$2:$A$100,0),1),IF(D1951&lt;&gt;"",INDEX(Υλικά!$D$3:$D$200,MATCH(D1951,Υλικά!$B$3:$B$200,0),1),""))</f>
        <v>gr</v>
      </c>
      <c r="F1951" s="10">
        <f>IF(C1951&lt;&gt;"",MATCH($C1951,ΣυνδΑθρ!$A$2:$A$100,0),IF(D1951&lt;&gt;"",MATCH($D1951,Υλικά!$B$3:$B$200,0),0))</f>
        <v>134</v>
      </c>
      <c r="G1951" s="3">
        <v>60</v>
      </c>
      <c r="H1951" s="16">
        <f>IF($C1951&lt;&gt;"",$G1951*INDEX(ΣυνδΑθρ!$B$2:$B$96,$F1951,1)/INDEX(ΣυνδΑθρ!$J$2:$J$96,$F1951,1),IF($D1951&lt;&gt;"",$G1951*INDEX(Υλικά!$G$3:$G$200,$F1951,1)/INDEX(Υλικά!$E$3:$E$200,$F1951,1),0))</f>
        <v>4.38</v>
      </c>
      <c r="I1951" s="17">
        <f>IF($C1951&lt;&gt;"",$G1951*INDEX(ΣυνδΑθρ!$C$2:$C$100,$F1951,1)/INDEX(ΣυνδΑθρ!$J$2:$J$96,$F1951,1),IF($D1951&lt;&gt;"",$G1951*INDEX(Υλικά!$H$3:$H$200,$F1951,1)/INDEX(Υλικά!$E$3:$E$200,$F1951,1),0))</f>
        <v>27.9</v>
      </c>
      <c r="J1951" s="18">
        <f>IF($C1951&lt;&gt;"",$G1951*INDEX(ΣυνδΑθρ!$D$2:$D$96,$F1951,1)/INDEX(ΣυνδΑθρ!$J$2:$J$96,$F1951,1),IF($D1951&lt;&gt;"",$G1951*INDEX(Υλικά!$I$3:$I$200,$F1951,1)/INDEX(Υλικά!$E$3:$E$200,$F1951,1),0))</f>
        <v>0.54</v>
      </c>
      <c r="K1951" s="16">
        <f>$H1951*Ref!$B$2</f>
        <v>17.52</v>
      </c>
      <c r="L1951" s="17">
        <f>$I1951*Ref!$B$3</f>
        <v>111.6</v>
      </c>
      <c r="M1951" s="18">
        <f>$J1951*Ref!$B$4</f>
        <v>4.8600000000000003</v>
      </c>
      <c r="N1951" s="18">
        <f>IF($C1951&lt;&gt;"",0,IF($D1951&lt;&gt;"",$G1951*INDEX(Υλικά!$J$3:$J$200,$F1951,1)/INDEX(Υλικά!$E$3:$E$200,$F1951,1),0))</f>
        <v>0</v>
      </c>
      <c r="O1951" s="19">
        <f t="shared" si="35"/>
        <v>133.98000000000002</v>
      </c>
      <c r="P1951" s="3"/>
    </row>
    <row r="1952" spans="1:16" x14ac:dyDescent="0.35">
      <c r="A1952" s="15">
        <v>45083</v>
      </c>
      <c r="B1952" s="7">
        <v>0.33333333333333331</v>
      </c>
      <c r="C1952" s="3"/>
      <c r="D1952" s="3" t="s">
        <v>58</v>
      </c>
      <c r="E1952" s="3" t="str">
        <f>IF(C1952&lt;&gt;"",INDEX(ΣυνδΑθρ!$I$2:$I$96,MATCH(C1952,ΣυνδΑθρ!$A$2:$A$100,0),1),IF(D1952&lt;&gt;"",INDEX(Υλικά!$D$3:$D$200,MATCH(D1952,Υλικά!$B$3:$B$200,0),1),""))</f>
        <v>gr</v>
      </c>
      <c r="F1952" s="10">
        <f>IF(C1952&lt;&gt;"",MATCH($C1952,ΣυνδΑθρ!$A$2:$A$100,0),IF(D1952&lt;&gt;"",MATCH($D1952,Υλικά!$B$3:$B$200,0),0))</f>
        <v>12</v>
      </c>
      <c r="G1952" s="3">
        <v>250</v>
      </c>
      <c r="H1952" s="16">
        <f>IF($C1952&lt;&gt;"",$G1952*INDEX(ΣυνδΑθρ!$B$2:$B$96,$F1952,1)/INDEX(ΣυνδΑθρ!$J$2:$J$96,$F1952,1),IF($D1952&lt;&gt;"",$G1952*INDEX(Υλικά!$G$3:$G$200,$F1952,1)/INDEX(Υλικά!$E$3:$E$200,$F1952,1),0))</f>
        <v>8.25</v>
      </c>
      <c r="I1952" s="17">
        <f>IF($C1952&lt;&gt;"",$G1952*INDEX(ΣυνδΑθρ!$C$2:$C$100,$F1952,1)/INDEX(ΣυνδΑθρ!$J$2:$J$96,$F1952,1),IF($D1952&lt;&gt;"",$G1952*INDEX(Υλικά!$H$3:$H$200,$F1952,1)/INDEX(Υλικά!$E$3:$E$200,$F1952,1),0))</f>
        <v>11.75</v>
      </c>
      <c r="J1952" s="18">
        <f>IF($C1952&lt;&gt;"",$G1952*INDEX(ΣυνδΑθρ!$D$2:$D$96,$F1952,1)/INDEX(ΣυνδΑθρ!$J$2:$J$96,$F1952,1),IF($D1952&lt;&gt;"",$G1952*INDEX(Υλικά!$I$3:$I$200,$F1952,1)/INDEX(Υλικά!$E$3:$E$200,$F1952,1),0))</f>
        <v>3.75</v>
      </c>
      <c r="K1952" s="16">
        <f>$H1952*Ref!$B$2</f>
        <v>33</v>
      </c>
      <c r="L1952" s="17">
        <f>$I1952*Ref!$B$3</f>
        <v>47</v>
      </c>
      <c r="M1952" s="18">
        <f>$J1952*Ref!$B$4</f>
        <v>33.75</v>
      </c>
      <c r="N1952" s="18">
        <f>IF($C1952&lt;&gt;"",0,IF($D1952&lt;&gt;"",$G1952*INDEX(Υλικά!$J$3:$J$200,$F1952,1)/INDEX(Υλικά!$E$3:$E$200,$F1952,1),0))</f>
        <v>0</v>
      </c>
      <c r="O1952" s="19">
        <f t="shared" si="35"/>
        <v>113.75</v>
      </c>
      <c r="P1952" s="3"/>
    </row>
    <row r="1953" spans="1:16" x14ac:dyDescent="0.35">
      <c r="A1953" s="15">
        <v>45083</v>
      </c>
      <c r="B1953" s="7">
        <v>0.33333333333333331</v>
      </c>
      <c r="C1953" s="3"/>
      <c r="D1953" s="3" t="s">
        <v>289</v>
      </c>
      <c r="E1953" s="3" t="str">
        <f>IF(C1953&lt;&gt;"",INDEX(ΣυνδΑθρ!$I$2:$I$96,MATCH(C1953,ΣυνδΑθρ!$A$2:$A$100,0),1),IF(D1953&lt;&gt;"",INDEX(Υλικά!$D$3:$D$200,MATCH(D1953,Υλικά!$B$3:$B$200,0),1),""))</f>
        <v>gr</v>
      </c>
      <c r="F1953" s="10">
        <f>IF(C1953&lt;&gt;"",MATCH($C1953,ΣυνδΑθρ!$A$2:$A$100,0),IF(D1953&lt;&gt;"",MATCH($D1953,Υλικά!$B$3:$B$200,0),0))</f>
        <v>134</v>
      </c>
      <c r="G1953" s="3">
        <v>80</v>
      </c>
      <c r="H1953" s="16">
        <f>IF($C1953&lt;&gt;"",$G1953*INDEX(ΣυνδΑθρ!$B$2:$B$96,$F1953,1)/INDEX(ΣυνδΑθρ!$J$2:$J$96,$F1953,1),IF($D1953&lt;&gt;"",$G1953*INDEX(Υλικά!$G$3:$G$200,$F1953,1)/INDEX(Υλικά!$E$3:$E$200,$F1953,1),0))</f>
        <v>5.84</v>
      </c>
      <c r="I1953" s="17">
        <f>IF($C1953&lt;&gt;"",$G1953*INDEX(ΣυνδΑθρ!$C$2:$C$100,$F1953,1)/INDEX(ΣυνδΑθρ!$J$2:$J$96,$F1953,1),IF($D1953&lt;&gt;"",$G1953*INDEX(Υλικά!$H$3:$H$200,$F1953,1)/INDEX(Υλικά!$E$3:$E$200,$F1953,1),0))</f>
        <v>37.200000000000003</v>
      </c>
      <c r="J1953" s="18">
        <f>IF($C1953&lt;&gt;"",$G1953*INDEX(ΣυνδΑθρ!$D$2:$D$96,$F1953,1)/INDEX(ΣυνδΑθρ!$J$2:$J$96,$F1953,1),IF($D1953&lt;&gt;"",$G1953*INDEX(Υλικά!$I$3:$I$200,$F1953,1)/INDEX(Υλικά!$E$3:$E$200,$F1953,1),0))</f>
        <v>0.72</v>
      </c>
      <c r="K1953" s="16">
        <f>$H1953*Ref!$B$2</f>
        <v>23.36</v>
      </c>
      <c r="L1953" s="17">
        <f>$I1953*Ref!$B$3</f>
        <v>148.80000000000001</v>
      </c>
      <c r="M1953" s="18">
        <f>$J1953*Ref!$B$4</f>
        <v>6.4799999999999995</v>
      </c>
      <c r="N1953" s="18">
        <f>IF($C1953&lt;&gt;"",0,IF($D1953&lt;&gt;"",$G1953*INDEX(Υλικά!$J$3:$J$200,$F1953,1)/INDEX(Υλικά!$E$3:$E$200,$F1953,1),0))</f>
        <v>0</v>
      </c>
      <c r="O1953" s="19">
        <f t="shared" si="35"/>
        <v>178.64000000000001</v>
      </c>
      <c r="P1953" s="3"/>
    </row>
    <row r="1954" spans="1:16" x14ac:dyDescent="0.35">
      <c r="A1954" s="15">
        <v>45083</v>
      </c>
      <c r="B1954" s="7">
        <v>0.33333333333333298</v>
      </c>
      <c r="C1954" s="3"/>
      <c r="D1954" s="3" t="s">
        <v>229</v>
      </c>
      <c r="E1954" s="3" t="str">
        <f>IF(C1954&lt;&gt;"",INDEX(ΣυνδΑθρ!$I$2:$I$96,MATCH(C1954,ΣυνδΑθρ!$A$2:$A$100,0),1),IF(D1954&lt;&gt;"",INDEX(Υλικά!$D$3:$D$200,MATCH(D1954,Υλικά!$B$3:$B$200,0),1),""))</f>
        <v>gr</v>
      </c>
      <c r="F1954" s="10">
        <f>IF(C1954&lt;&gt;"",MATCH($C1954,ΣυνδΑθρ!$A$2:$A$100,0),IF(D1954&lt;&gt;"",MATCH($D1954,Υλικά!$B$3:$B$200,0),0))</f>
        <v>104</v>
      </c>
      <c r="G1954" s="3">
        <v>50</v>
      </c>
      <c r="H1954" s="16">
        <f>IF($C1954&lt;&gt;"",$G1954*INDEX(ΣυνδΑθρ!$B$2:$B$96,$F1954,1)/INDEX(ΣυνδΑθρ!$J$2:$J$96,$F1954,1),IF($D1954&lt;&gt;"",$G1954*INDEX(Υλικά!$G$3:$G$200,$F1954,1)/INDEX(Υλικά!$E$3:$E$200,$F1954,1),0))</f>
        <v>10.5</v>
      </c>
      <c r="I1954" s="17">
        <f>IF($C1954&lt;&gt;"",$G1954*INDEX(ΣυνδΑθρ!$C$2:$C$100,$F1954,1)/INDEX(ΣυνδΑθρ!$J$2:$J$96,$F1954,1),IF($D1954&lt;&gt;"",$G1954*INDEX(Υλικά!$H$3:$H$200,$F1954,1)/INDEX(Υλικά!$E$3:$E$200,$F1954,1),0))</f>
        <v>0.5</v>
      </c>
      <c r="J1954" s="18">
        <f>IF($C1954&lt;&gt;"",$G1954*INDEX(ΣυνδΑθρ!$D$2:$D$96,$F1954,1)/INDEX(ΣυνδΑθρ!$J$2:$J$96,$F1954,1),IF($D1954&lt;&gt;"",$G1954*INDEX(Υλικά!$I$3:$I$200,$F1954,1)/INDEX(Υλικά!$E$3:$E$200,$F1954,1),0))</f>
        <v>1</v>
      </c>
      <c r="K1954" s="16">
        <f>$H1954*Ref!$B$2</f>
        <v>42</v>
      </c>
      <c r="L1954" s="17">
        <f>$I1954*Ref!$B$3</f>
        <v>2</v>
      </c>
      <c r="M1954" s="18">
        <f>$J1954*Ref!$B$4</f>
        <v>9</v>
      </c>
      <c r="N1954" s="18">
        <f>IF($C1954&lt;&gt;"",0,IF($D1954&lt;&gt;"",$G1954*INDEX(Υλικά!$J$3:$J$200,$F1954,1)/INDEX(Υλικά!$E$3:$E$200,$F1954,1),0))</f>
        <v>0</v>
      </c>
      <c r="O1954" s="19">
        <f t="shared" si="35"/>
        <v>53</v>
      </c>
      <c r="P1954" s="3"/>
    </row>
    <row r="1955" spans="1:16" x14ac:dyDescent="0.35">
      <c r="A1955" s="15">
        <v>45083</v>
      </c>
      <c r="B1955" s="7">
        <v>0.5</v>
      </c>
      <c r="C1955" s="3"/>
      <c r="D1955" s="3" t="s">
        <v>155</v>
      </c>
      <c r="E1955" s="3" t="str">
        <f>IF(C1955&lt;&gt;"",INDEX(ΣυνδΑθρ!$I$2:$I$96,MATCH(C1955,ΣυνδΑθρ!$A$2:$A$100,0),1),IF(D1955&lt;&gt;"",INDEX(Υλικά!$D$3:$D$200,MATCH(D1955,Υλικά!$B$3:$B$200,0),1),""))</f>
        <v>gr</v>
      </c>
      <c r="F1955" s="10">
        <f>IF(C1955&lt;&gt;"",MATCH($C1955,ΣυνδΑθρ!$A$2:$A$100,0),IF(D1955&lt;&gt;"",MATCH($D1955,Υλικά!$B$3:$B$200,0),0))</f>
        <v>63</v>
      </c>
      <c r="G1955" s="3">
        <v>120</v>
      </c>
      <c r="H1955" s="16">
        <f>IF($C1955&lt;&gt;"",$G1955*INDEX(ΣυνδΑθρ!$B$2:$B$96,$F1955,1)/INDEX(ΣυνδΑθρ!$J$2:$J$96,$F1955,1),IF($D1955&lt;&gt;"",$G1955*INDEX(Υλικά!$G$3:$G$200,$F1955,1)/INDEX(Υλικά!$E$3:$E$200,$F1955,1),0))</f>
        <v>1.32</v>
      </c>
      <c r="I1955" s="17">
        <f>IF($C1955&lt;&gt;"",$G1955*INDEX(ΣυνδΑθρ!$C$2:$C$100,$F1955,1)/INDEX(ΣυνδΑθρ!$J$2:$J$96,$F1955,1),IF($D1955&lt;&gt;"",$G1955*INDEX(Υλικά!$H$3:$H$200,$F1955,1)/INDEX(Υλικά!$E$3:$E$200,$F1955,1),0))</f>
        <v>27.36</v>
      </c>
      <c r="J1955" s="18">
        <f>IF($C1955&lt;&gt;"",$G1955*INDEX(ΣυνδΑθρ!$D$2:$D$96,$F1955,1)/INDEX(ΣυνδΑθρ!$J$2:$J$96,$F1955,1),IF($D1955&lt;&gt;"",$G1955*INDEX(Υλικά!$I$3:$I$200,$F1955,1)/INDEX(Υλικά!$E$3:$E$200,$F1955,1),0))</f>
        <v>0.36</v>
      </c>
      <c r="K1955" s="16">
        <f>$H1955*Ref!$B$2</f>
        <v>5.28</v>
      </c>
      <c r="L1955" s="17">
        <f>$I1955*Ref!$B$3</f>
        <v>109.44</v>
      </c>
      <c r="M1955" s="18">
        <f>$J1955*Ref!$B$4</f>
        <v>3.2399999999999998</v>
      </c>
      <c r="N1955" s="18">
        <f>IF($C1955&lt;&gt;"",0,IF($D1955&lt;&gt;"",$G1955*INDEX(Υλικά!$J$3:$J$200,$F1955,1)/INDEX(Υλικά!$E$3:$E$200,$F1955,1),0))</f>
        <v>0</v>
      </c>
      <c r="O1955" s="19">
        <f t="shared" si="35"/>
        <v>117.96</v>
      </c>
      <c r="P1955" s="3"/>
    </row>
    <row r="1956" spans="1:16" x14ac:dyDescent="0.35">
      <c r="A1956" s="15">
        <v>45083</v>
      </c>
      <c r="B1956" s="7">
        <v>0.58333333333333337</v>
      </c>
      <c r="C1956" s="3" t="s">
        <v>317</v>
      </c>
      <c r="D1956" s="3"/>
      <c r="E1956" s="3" t="str">
        <f>IF(C1956&lt;&gt;"",INDEX(ΣυνδΑθρ!$I$2:$I$96,MATCH(C1956,ΣυνδΑθρ!$A$2:$A$100,0),1),IF(D1956&lt;&gt;"",INDEX(Υλικά!$D$3:$D$200,MATCH(D1956,Υλικά!$B$3:$B$200,0),1),""))</f>
        <v>gr</v>
      </c>
      <c r="F1956" s="10">
        <f>IF(C1956&lt;&gt;"",MATCH($C1956,ΣυνδΑθρ!$A$2:$A$100,0),IF(D1956&lt;&gt;"",MATCH($D1956,Υλικά!$B$3:$B$200,0),0))</f>
        <v>66</v>
      </c>
      <c r="G1956" s="3">
        <v>300</v>
      </c>
      <c r="H1956" s="16">
        <f>IF($C1956&lt;&gt;"",$G1956*INDEX(ΣυνδΑθρ!$B$2:$B$96,$F1956,1)/INDEX(ΣυνδΑθρ!$J$2:$J$96,$F1956,1),IF($D1956&lt;&gt;"",$G1956*INDEX(Υλικά!$G$3:$G$200,$F1956,1)/INDEX(Υλικά!$E$3:$E$200,$F1956,1),0))</f>
        <v>5.0812499999999998</v>
      </c>
      <c r="I1956" s="17">
        <f>IF($C1956&lt;&gt;"",$G1956*INDEX(ΣυνδΑθρ!$C$2:$C$100,$F1956,1)/INDEX(ΣυνδΑθρ!$J$2:$J$96,$F1956,1),IF($D1956&lt;&gt;"",$G1956*INDEX(Υλικά!$H$3:$H$200,$F1956,1)/INDEX(Υλικά!$E$3:$E$200,$F1956,1),0))</f>
        <v>21.975000000000001</v>
      </c>
      <c r="J1956" s="18">
        <f>IF($C1956&lt;&gt;"",$G1956*INDEX(ΣυνδΑθρ!$D$2:$D$96,$F1956,1)/INDEX(ΣυνδΑθρ!$J$2:$J$96,$F1956,1),IF($D1956&lt;&gt;"",$G1956*INDEX(Υλικά!$I$3:$I$200,$F1956,1)/INDEX(Υλικά!$E$3:$E$200,$F1956,1),0))</f>
        <v>11.49</v>
      </c>
      <c r="K1956" s="16">
        <f>$H1956*Ref!$B$2</f>
        <v>20.324999999999999</v>
      </c>
      <c r="L1956" s="17">
        <f>$I1956*Ref!$B$3</f>
        <v>87.9</v>
      </c>
      <c r="M1956" s="18">
        <f>$J1956*Ref!$B$4</f>
        <v>103.41</v>
      </c>
      <c r="N1956" s="18">
        <f>IF($C1956&lt;&gt;"",0,IF($D1956&lt;&gt;"",$G1956*INDEX(Υλικά!$J$3:$J$200,$F1956,1)/INDEX(Υλικά!$E$3:$E$200,$F1956,1),0))</f>
        <v>0</v>
      </c>
      <c r="O1956" s="19">
        <f t="shared" si="35"/>
        <v>211.63499999999999</v>
      </c>
      <c r="P1956" s="3"/>
    </row>
    <row r="1957" spans="1:16" x14ac:dyDescent="0.35">
      <c r="A1957" s="15">
        <v>45083</v>
      </c>
      <c r="B1957" s="7">
        <v>0.58333333333333337</v>
      </c>
      <c r="C1957" s="3"/>
      <c r="D1957" s="3" t="s">
        <v>289</v>
      </c>
      <c r="E1957" s="3" t="str">
        <f>IF(C1957&lt;&gt;"",INDEX(ΣυνδΑθρ!$I$2:$I$96,MATCH(C1957,ΣυνδΑθρ!$A$2:$A$100,0),1),IF(D1957&lt;&gt;"",INDEX(Υλικά!$D$3:$D$200,MATCH(D1957,Υλικά!$B$3:$B$200,0),1),""))</f>
        <v>gr</v>
      </c>
      <c r="F1957" s="10">
        <f>IF(C1957&lt;&gt;"",MATCH($C1957,ΣυνδΑθρ!$A$2:$A$100,0),IF(D1957&lt;&gt;"",MATCH($D1957,Υλικά!$B$3:$B$200,0),0))</f>
        <v>134</v>
      </c>
      <c r="G1957" s="3">
        <v>60</v>
      </c>
      <c r="H1957" s="16">
        <f>IF($C1957&lt;&gt;"",$G1957*INDEX(ΣυνδΑθρ!$B$2:$B$96,$F1957,1)/INDEX(ΣυνδΑθρ!$J$2:$J$96,$F1957,1),IF($D1957&lt;&gt;"",$G1957*INDEX(Υλικά!$G$3:$G$200,$F1957,1)/INDEX(Υλικά!$E$3:$E$200,$F1957,1),0))</f>
        <v>4.38</v>
      </c>
      <c r="I1957" s="17">
        <f>IF($C1957&lt;&gt;"",$G1957*INDEX(ΣυνδΑθρ!$C$2:$C$100,$F1957,1)/INDEX(ΣυνδΑθρ!$J$2:$J$96,$F1957,1),IF($D1957&lt;&gt;"",$G1957*INDEX(Υλικά!$H$3:$H$200,$F1957,1)/INDEX(Υλικά!$E$3:$E$200,$F1957,1),0))</f>
        <v>27.9</v>
      </c>
      <c r="J1957" s="18">
        <f>IF($C1957&lt;&gt;"",$G1957*INDEX(ΣυνδΑθρ!$D$2:$D$96,$F1957,1)/INDEX(ΣυνδΑθρ!$J$2:$J$96,$F1957,1),IF($D1957&lt;&gt;"",$G1957*INDEX(Υλικά!$I$3:$I$200,$F1957,1)/INDEX(Υλικά!$E$3:$E$200,$F1957,1),0))</f>
        <v>0.54</v>
      </c>
      <c r="K1957" s="16">
        <f>$H1957*Ref!$B$2</f>
        <v>17.52</v>
      </c>
      <c r="L1957" s="17">
        <f>$I1957*Ref!$B$3</f>
        <v>111.6</v>
      </c>
      <c r="M1957" s="18">
        <f>$J1957*Ref!$B$4</f>
        <v>4.8600000000000003</v>
      </c>
      <c r="N1957" s="18">
        <f>IF($C1957&lt;&gt;"",0,IF($D1957&lt;&gt;"",$G1957*INDEX(Υλικά!$J$3:$J$200,$F1957,1)/INDEX(Υλικά!$E$3:$E$200,$F1957,1),0))</f>
        <v>0</v>
      </c>
      <c r="O1957" s="19">
        <f t="shared" si="35"/>
        <v>133.98000000000002</v>
      </c>
      <c r="P1957" s="3"/>
    </row>
    <row r="1958" spans="1:16" x14ac:dyDescent="0.35">
      <c r="A1958" s="15">
        <v>45083</v>
      </c>
      <c r="B1958" s="7">
        <v>0.58333333333333304</v>
      </c>
      <c r="C1958" s="3"/>
      <c r="D1958" s="3" t="s">
        <v>80</v>
      </c>
      <c r="E1958" s="3" t="str">
        <f>IF(C1958&lt;&gt;"",INDEX(ΣυνδΑθρ!$I$2:$I$96,MATCH(C1958,ΣυνδΑθρ!$A$2:$A$100,0),1),IF(D1958&lt;&gt;"",INDEX(Υλικά!$D$3:$D$200,MATCH(D1958,Υλικά!$B$3:$B$200,0),1),""))</f>
        <v>gr</v>
      </c>
      <c r="F1958" s="10">
        <f>IF(C1958&lt;&gt;"",MATCH($C1958,ΣυνδΑθρ!$A$2:$A$100,0),IF(D1958&lt;&gt;"",MATCH($D1958,Υλικά!$B$3:$B$200,0),0))</f>
        <v>32</v>
      </c>
      <c r="G1958" s="3">
        <v>175</v>
      </c>
      <c r="H1958" s="16">
        <f>IF($C1958&lt;&gt;"",$G1958*INDEX(ΣυνδΑθρ!$B$2:$B$96,$F1958,1)/INDEX(ΣυνδΑθρ!$J$2:$J$96,$F1958,1),IF($D1958&lt;&gt;"",$G1958*INDEX(Υλικά!$G$3:$G$200,$F1958,1)/INDEX(Υλικά!$E$3:$E$200,$F1958,1),0))</f>
        <v>54.25</v>
      </c>
      <c r="I1958" s="17">
        <f>IF($C1958&lt;&gt;"",$G1958*INDEX(ΣυνδΑθρ!$C$2:$C$100,$F1958,1)/INDEX(ΣυνδΑθρ!$J$2:$J$96,$F1958,1),IF($D1958&lt;&gt;"",$G1958*INDEX(Υλικά!$H$3:$H$200,$F1958,1)/INDEX(Υλικά!$E$3:$E$200,$F1958,1),0))</f>
        <v>0</v>
      </c>
      <c r="J1958" s="18">
        <f>IF($C1958&lt;&gt;"",$G1958*INDEX(ΣυνδΑθρ!$D$2:$D$96,$F1958,1)/INDEX(ΣυνδΑθρ!$J$2:$J$96,$F1958,1),IF($D1958&lt;&gt;"",$G1958*INDEX(Υλικά!$I$3:$I$200,$F1958,1)/INDEX(Υλικά!$E$3:$E$200,$F1958,1),0))</f>
        <v>6.3</v>
      </c>
      <c r="K1958" s="16">
        <f>$H1958*Ref!$B$2</f>
        <v>217</v>
      </c>
      <c r="L1958" s="17">
        <f>$I1958*Ref!$B$3</f>
        <v>0</v>
      </c>
      <c r="M1958" s="18">
        <f>$J1958*Ref!$B$4</f>
        <v>56.699999999999996</v>
      </c>
      <c r="N1958" s="18">
        <f>IF($C1958&lt;&gt;"",0,IF($D1958&lt;&gt;"",$G1958*INDEX(Υλικά!$J$3:$J$200,$F1958,1)/INDEX(Υλικά!$E$3:$E$200,$F1958,1),0))</f>
        <v>0</v>
      </c>
      <c r="O1958" s="19">
        <f t="shared" si="35"/>
        <v>273.7</v>
      </c>
      <c r="P1958" s="3"/>
    </row>
    <row r="1959" spans="1:16" x14ac:dyDescent="0.35">
      <c r="A1959" s="15">
        <v>45083</v>
      </c>
      <c r="B1959" s="7">
        <v>0.89583333333333337</v>
      </c>
      <c r="C1959" s="3" t="s">
        <v>316</v>
      </c>
      <c r="D1959" s="3"/>
      <c r="E1959" s="3" t="str">
        <f>IF(C1959&lt;&gt;"",INDEX(ΣυνδΑθρ!$I$2:$I$96,MATCH(C1959,ΣυνδΑθρ!$A$2:$A$100,0),1),IF(D1959&lt;&gt;"",INDEX(Υλικά!$D$3:$D$200,MATCH(D1959,Υλικά!$B$3:$B$200,0),1),""))</f>
        <v>pc</v>
      </c>
      <c r="F1959" s="10">
        <f>IF(C1959&lt;&gt;"",MATCH($C1959,ΣυνδΑθρ!$A$2:$A$100,0),IF(D1959&lt;&gt;"",MATCH($D1959,Υλικά!$B$3:$B$200,0),0))</f>
        <v>65</v>
      </c>
      <c r="G1959" s="3">
        <v>1</v>
      </c>
      <c r="H1959" s="16">
        <f>IF($C1959&lt;&gt;"",$G1959*INDEX(ΣυνδΑθρ!$B$2:$B$96,$F1959,1)/INDEX(ΣυνδΑθρ!$J$2:$J$96,$F1959,1),IF($D1959&lt;&gt;"",$G1959*INDEX(Υλικά!$G$3:$G$200,$F1959,1)/INDEX(Υλικά!$E$3:$E$200,$F1959,1),0))</f>
        <v>19.95</v>
      </c>
      <c r="I1959" s="17">
        <f>IF($C1959&lt;&gt;"",$G1959*INDEX(ΣυνδΑθρ!$C$2:$C$100,$F1959,1)/INDEX(ΣυνδΑθρ!$J$2:$J$96,$F1959,1),IF($D1959&lt;&gt;"",$G1959*INDEX(Υλικά!$H$3:$H$200,$F1959,1)/INDEX(Υλικά!$E$3:$E$200,$F1959,1),0))</f>
        <v>5.25</v>
      </c>
      <c r="J1959" s="18">
        <f>IF($C1959&lt;&gt;"",$G1959*INDEX(ΣυνδΑθρ!$D$2:$D$96,$F1959,1)/INDEX(ΣυνδΑθρ!$J$2:$J$96,$F1959,1),IF($D1959&lt;&gt;"",$G1959*INDEX(Υλικά!$I$3:$I$200,$F1959,1)/INDEX(Υλικά!$E$3:$E$200,$F1959,1),0))</f>
        <v>9.6724999999999994</v>
      </c>
      <c r="K1959" s="16">
        <f>$H1959*Ref!$B$2</f>
        <v>79.8</v>
      </c>
      <c r="L1959" s="17">
        <f>$I1959*Ref!$B$3</f>
        <v>21</v>
      </c>
      <c r="M1959" s="18">
        <f>$J1959*Ref!$B$4</f>
        <v>87.052499999999995</v>
      </c>
      <c r="N1959" s="18">
        <f>IF($C1959&lt;&gt;"",0,IF($D1959&lt;&gt;"",$G1959*INDEX(Υλικά!$J$3:$J$200,$F1959,1)/INDEX(Υλικά!$E$3:$E$200,$F1959,1),0))</f>
        <v>0</v>
      </c>
      <c r="O1959" s="19">
        <f t="shared" si="35"/>
        <v>187.85249999999999</v>
      </c>
      <c r="P1959" s="3"/>
    </row>
    <row r="1960" spans="1:16" x14ac:dyDescent="0.35">
      <c r="A1960" s="15">
        <v>45083</v>
      </c>
      <c r="B1960" s="7">
        <v>0.89583333333333337</v>
      </c>
      <c r="C1960" s="3" t="s">
        <v>317</v>
      </c>
      <c r="D1960" s="3"/>
      <c r="E1960" s="3" t="str">
        <f>IF(C1960&lt;&gt;"",INDEX(ΣυνδΑθρ!$I$2:$I$96,MATCH(C1960,ΣυνδΑθρ!$A$2:$A$100,0),1),IF(D1960&lt;&gt;"",INDEX(Υλικά!$D$3:$D$200,MATCH(D1960,Υλικά!$B$3:$B$200,0),1),""))</f>
        <v>gr</v>
      </c>
      <c r="F1960" s="10">
        <f>IF(C1960&lt;&gt;"",MATCH($C1960,ΣυνδΑθρ!$A$2:$A$100,0),IF(D1960&lt;&gt;"",MATCH($D1960,Υλικά!$B$3:$B$200,0),0))</f>
        <v>66</v>
      </c>
      <c r="G1960" s="3">
        <v>180</v>
      </c>
      <c r="H1960" s="16">
        <f>IF($C1960&lt;&gt;"",$G1960*INDEX(ΣυνδΑθρ!$B$2:$B$96,$F1960,1)/INDEX(ΣυνδΑθρ!$J$2:$J$96,$F1960,1),IF($D1960&lt;&gt;"",$G1960*INDEX(Υλικά!$G$3:$G$200,$F1960,1)/INDEX(Υλικά!$E$3:$E$200,$F1960,1),0))</f>
        <v>3.0487500000000001</v>
      </c>
      <c r="I1960" s="17">
        <f>IF($C1960&lt;&gt;"",$G1960*INDEX(ΣυνδΑθρ!$C$2:$C$100,$F1960,1)/INDEX(ΣυνδΑθρ!$J$2:$J$96,$F1960,1),IF($D1960&lt;&gt;"",$G1960*INDEX(Υλικά!$H$3:$H$200,$F1960,1)/INDEX(Υλικά!$E$3:$E$200,$F1960,1),0))</f>
        <v>13.185</v>
      </c>
      <c r="J1960" s="18">
        <f>IF($C1960&lt;&gt;"",$G1960*INDEX(ΣυνδΑθρ!$D$2:$D$96,$F1960,1)/INDEX(ΣυνδΑθρ!$J$2:$J$96,$F1960,1),IF($D1960&lt;&gt;"",$G1960*INDEX(Υλικά!$I$3:$I$200,$F1960,1)/INDEX(Υλικά!$E$3:$E$200,$F1960,1),0))</f>
        <v>6.8940000000000001</v>
      </c>
      <c r="K1960" s="16">
        <f>$H1960*Ref!$B$2</f>
        <v>12.195</v>
      </c>
      <c r="L1960" s="17">
        <f>$I1960*Ref!$B$3</f>
        <v>52.74</v>
      </c>
      <c r="M1960" s="18">
        <f>$J1960*Ref!$B$4</f>
        <v>62.045999999999999</v>
      </c>
      <c r="N1960" s="18">
        <f>IF($C1960&lt;&gt;"",0,IF($D1960&lt;&gt;"",$G1960*INDEX(Υλικά!$J$3:$J$200,$F1960,1)/INDEX(Υλικά!$E$3:$E$200,$F1960,1),0))</f>
        <v>0</v>
      </c>
      <c r="O1960" s="19">
        <f t="shared" si="35"/>
        <v>126.98099999999999</v>
      </c>
      <c r="P1960" s="3"/>
    </row>
    <row r="1961" spans="1:16" x14ac:dyDescent="0.35">
      <c r="A1961" s="15">
        <v>45084</v>
      </c>
      <c r="B1961" s="7">
        <v>0.33333333333333331</v>
      </c>
      <c r="C1961" s="3"/>
      <c r="D1961" s="3" t="s">
        <v>58</v>
      </c>
      <c r="E1961" s="3" t="str">
        <f>IF(C1961&lt;&gt;"",INDEX(ΣυνδΑθρ!$I$2:$I$96,MATCH(C1961,ΣυνδΑθρ!$A$2:$A$100,0),1),IF(D1961&lt;&gt;"",INDEX(Υλικά!$D$3:$D$200,MATCH(D1961,Υλικά!$B$3:$B$200,0),1),""))</f>
        <v>gr</v>
      </c>
      <c r="F1961" s="10">
        <f>IF(C1961&lt;&gt;"",MATCH($C1961,ΣυνδΑθρ!$A$2:$A$100,0),IF(D1961&lt;&gt;"",MATCH($D1961,Υλικά!$B$3:$B$200,0),0))</f>
        <v>12</v>
      </c>
      <c r="G1961" s="3">
        <v>250</v>
      </c>
      <c r="H1961" s="16">
        <f>IF($C1961&lt;&gt;"",$G1961*INDEX(ΣυνδΑθρ!$B$2:$B$96,$F1961,1)/INDEX(ΣυνδΑθρ!$J$2:$J$96,$F1961,1),IF($D1961&lt;&gt;"",$G1961*INDEX(Υλικά!$G$3:$G$200,$F1961,1)/INDEX(Υλικά!$E$3:$E$200,$F1961,1),0))</f>
        <v>8.25</v>
      </c>
      <c r="I1961" s="17">
        <f>IF($C1961&lt;&gt;"",$G1961*INDEX(ΣυνδΑθρ!$C$2:$C$100,$F1961,1)/INDEX(ΣυνδΑθρ!$J$2:$J$96,$F1961,1),IF($D1961&lt;&gt;"",$G1961*INDEX(Υλικά!$H$3:$H$200,$F1961,1)/INDEX(Υλικά!$E$3:$E$200,$F1961,1),0))</f>
        <v>11.75</v>
      </c>
      <c r="J1961" s="18">
        <f>IF($C1961&lt;&gt;"",$G1961*INDEX(ΣυνδΑθρ!$D$2:$D$96,$F1961,1)/INDEX(ΣυνδΑθρ!$J$2:$J$96,$F1961,1),IF($D1961&lt;&gt;"",$G1961*INDEX(Υλικά!$I$3:$I$200,$F1961,1)/INDEX(Υλικά!$E$3:$E$200,$F1961,1),0))</f>
        <v>3.75</v>
      </c>
      <c r="K1961" s="16">
        <f>$H1961*Ref!$B$2</f>
        <v>33</v>
      </c>
      <c r="L1961" s="17">
        <f>$I1961*Ref!$B$3</f>
        <v>47</v>
      </c>
      <c r="M1961" s="18">
        <f>$J1961*Ref!$B$4</f>
        <v>33.75</v>
      </c>
      <c r="N1961" s="18">
        <f>IF($C1961&lt;&gt;"",0,IF($D1961&lt;&gt;"",$G1961*INDEX(Υλικά!$J$3:$J$200,$F1961,1)/INDEX(Υλικά!$E$3:$E$200,$F1961,1),0))</f>
        <v>0</v>
      </c>
      <c r="O1961" s="19">
        <f t="shared" si="35"/>
        <v>113.75</v>
      </c>
      <c r="P1961" s="3"/>
    </row>
    <row r="1962" spans="1:16" x14ac:dyDescent="0.35">
      <c r="A1962" s="15">
        <v>45084</v>
      </c>
      <c r="B1962" s="7">
        <v>0.33333333333333331</v>
      </c>
      <c r="C1962" s="3"/>
      <c r="D1962" s="3" t="s">
        <v>289</v>
      </c>
      <c r="E1962" s="3" t="str">
        <f>IF(C1962&lt;&gt;"",INDEX(ΣυνδΑθρ!$I$2:$I$96,MATCH(C1962,ΣυνδΑθρ!$A$2:$A$100,0),1),IF(D1962&lt;&gt;"",INDEX(Υλικά!$D$3:$D$200,MATCH(D1962,Υλικά!$B$3:$B$200,0),1),""))</f>
        <v>gr</v>
      </c>
      <c r="F1962" s="10">
        <f>IF(C1962&lt;&gt;"",MATCH($C1962,ΣυνδΑθρ!$A$2:$A$100,0),IF(D1962&lt;&gt;"",MATCH($D1962,Υλικά!$B$3:$B$200,0),0))</f>
        <v>134</v>
      </c>
      <c r="G1962" s="3">
        <v>65</v>
      </c>
      <c r="H1962" s="16">
        <f>IF($C1962&lt;&gt;"",$G1962*INDEX(ΣυνδΑθρ!$B$2:$B$96,$F1962,1)/INDEX(ΣυνδΑθρ!$J$2:$J$96,$F1962,1),IF($D1962&lt;&gt;"",$G1962*INDEX(Υλικά!$G$3:$G$200,$F1962,1)/INDEX(Υλικά!$E$3:$E$200,$F1962,1),0))</f>
        <v>4.7450000000000001</v>
      </c>
      <c r="I1962" s="17">
        <f>IF($C1962&lt;&gt;"",$G1962*INDEX(ΣυνδΑθρ!$C$2:$C$100,$F1962,1)/INDEX(ΣυνδΑθρ!$J$2:$J$96,$F1962,1),IF($D1962&lt;&gt;"",$G1962*INDEX(Υλικά!$H$3:$H$200,$F1962,1)/INDEX(Υλικά!$E$3:$E$200,$F1962,1),0))</f>
        <v>30.225000000000001</v>
      </c>
      <c r="J1962" s="18">
        <f>IF($C1962&lt;&gt;"",$G1962*INDEX(ΣυνδΑθρ!$D$2:$D$96,$F1962,1)/INDEX(ΣυνδΑθρ!$J$2:$J$96,$F1962,1),IF($D1962&lt;&gt;"",$G1962*INDEX(Υλικά!$I$3:$I$200,$F1962,1)/INDEX(Υλικά!$E$3:$E$200,$F1962,1),0))</f>
        <v>0.58499999999999996</v>
      </c>
      <c r="K1962" s="16">
        <f>$H1962*Ref!$B$2</f>
        <v>18.98</v>
      </c>
      <c r="L1962" s="17">
        <f>$I1962*Ref!$B$3</f>
        <v>120.9</v>
      </c>
      <c r="M1962" s="18">
        <f>$J1962*Ref!$B$4</f>
        <v>5.2649999999999997</v>
      </c>
      <c r="N1962" s="18">
        <f>IF($C1962&lt;&gt;"",0,IF($D1962&lt;&gt;"",$G1962*INDEX(Υλικά!$J$3:$J$200,$F1962,1)/INDEX(Υλικά!$E$3:$E$200,$F1962,1),0))</f>
        <v>0</v>
      </c>
      <c r="O1962" s="19">
        <f t="shared" si="35"/>
        <v>145.14499999999998</v>
      </c>
      <c r="P1962" s="3"/>
    </row>
    <row r="1963" spans="1:16" x14ac:dyDescent="0.35">
      <c r="A1963" s="15">
        <v>45084</v>
      </c>
      <c r="B1963" s="7">
        <v>0.33333333333333298</v>
      </c>
      <c r="C1963" s="3"/>
      <c r="D1963" s="3" t="s">
        <v>299</v>
      </c>
      <c r="E1963" s="3" t="str">
        <f>IF(C1963&lt;&gt;"",INDEX(ΣυνδΑθρ!$I$2:$I$96,MATCH(C1963,ΣυνδΑθρ!$A$2:$A$100,0),1),IF(D1963&lt;&gt;"",INDEX(Υλικά!$D$3:$D$200,MATCH(D1963,Υλικά!$B$3:$B$200,0),1),""))</f>
        <v>gr</v>
      </c>
      <c r="F1963" s="10">
        <f>IF(C1963&lt;&gt;"",MATCH($C1963,ΣυνδΑθρ!$A$2:$A$100,0),IF(D1963&lt;&gt;"",MATCH($D1963,Υλικά!$B$3:$B$200,0),0))</f>
        <v>141</v>
      </c>
      <c r="G1963" s="3">
        <v>45</v>
      </c>
      <c r="H1963" s="16">
        <f>IF($C1963&lt;&gt;"",$G1963*INDEX(ΣυνδΑθρ!$B$2:$B$96,$F1963,1)/INDEX(ΣυνδΑθρ!$J$2:$J$96,$F1963,1),IF($D1963&lt;&gt;"",$G1963*INDEX(Υλικά!$G$3:$G$200,$F1963,1)/INDEX(Υλικά!$E$3:$E$200,$F1963,1),0))</f>
        <v>15.3</v>
      </c>
      <c r="I1963" s="17">
        <f>IF($C1963&lt;&gt;"",$G1963*INDEX(ΣυνδΑθρ!$C$2:$C$100,$F1963,1)/INDEX(ΣυνδΑθρ!$J$2:$J$96,$F1963,1),IF($D1963&lt;&gt;"",$G1963*INDEX(Υλικά!$H$3:$H$200,$F1963,1)/INDEX(Υλικά!$E$3:$E$200,$F1963,1),0))</f>
        <v>0</v>
      </c>
      <c r="J1963" s="18">
        <f>IF($C1963&lt;&gt;"",$G1963*INDEX(ΣυνδΑθρ!$D$2:$D$96,$F1963,1)/INDEX(ΣυνδΑθρ!$J$2:$J$96,$F1963,1),IF($D1963&lt;&gt;"",$G1963*INDEX(Υλικά!$I$3:$I$200,$F1963,1)/INDEX(Υλικά!$E$3:$E$200,$F1963,1),0))</f>
        <v>1.2150000000000001</v>
      </c>
      <c r="K1963" s="16">
        <f>$H1963*Ref!$B$2</f>
        <v>61.2</v>
      </c>
      <c r="L1963" s="17">
        <f>$I1963*Ref!$B$3</f>
        <v>0</v>
      </c>
      <c r="M1963" s="18">
        <f>$J1963*Ref!$B$4</f>
        <v>10.935</v>
      </c>
      <c r="N1963" s="18">
        <f>IF($C1963&lt;&gt;"",0,IF($D1963&lt;&gt;"",$G1963*INDEX(Υλικά!$J$3:$J$200,$F1963,1)/INDEX(Υλικά!$E$3:$E$200,$F1963,1),0))</f>
        <v>0</v>
      </c>
      <c r="O1963" s="19">
        <f t="shared" si="35"/>
        <v>72.135000000000005</v>
      </c>
      <c r="P1963" s="3"/>
    </row>
    <row r="1964" spans="1:16" x14ac:dyDescent="0.35">
      <c r="A1964" s="15">
        <v>45084</v>
      </c>
      <c r="B1964" s="7">
        <v>0.53125</v>
      </c>
      <c r="C1964" s="3"/>
      <c r="D1964" s="3" t="s">
        <v>155</v>
      </c>
      <c r="E1964" s="3" t="str">
        <f>IF(C1964&lt;&gt;"",INDEX(ΣυνδΑθρ!$I$2:$I$96,MATCH(C1964,ΣυνδΑθρ!$A$2:$A$100,0),1),IF(D1964&lt;&gt;"",INDEX(Υλικά!$D$3:$D$200,MATCH(D1964,Υλικά!$B$3:$B$200,0),1),""))</f>
        <v>gr</v>
      </c>
      <c r="F1964" s="10">
        <f>IF(C1964&lt;&gt;"",MATCH($C1964,ΣυνδΑθρ!$A$2:$A$100,0),IF(D1964&lt;&gt;"",MATCH($D1964,Υλικά!$B$3:$B$200,0),0))</f>
        <v>63</v>
      </c>
      <c r="G1964" s="3">
        <v>120</v>
      </c>
      <c r="H1964" s="16">
        <f>IF($C1964&lt;&gt;"",$G1964*INDEX(ΣυνδΑθρ!$B$2:$B$96,$F1964,1)/INDEX(ΣυνδΑθρ!$J$2:$J$96,$F1964,1),IF($D1964&lt;&gt;"",$G1964*INDEX(Υλικά!$G$3:$G$200,$F1964,1)/INDEX(Υλικά!$E$3:$E$200,$F1964,1),0))</f>
        <v>1.32</v>
      </c>
      <c r="I1964" s="17">
        <f>IF($C1964&lt;&gt;"",$G1964*INDEX(ΣυνδΑθρ!$C$2:$C$100,$F1964,1)/INDEX(ΣυνδΑθρ!$J$2:$J$96,$F1964,1),IF($D1964&lt;&gt;"",$G1964*INDEX(Υλικά!$H$3:$H$200,$F1964,1)/INDEX(Υλικά!$E$3:$E$200,$F1964,1),0))</f>
        <v>27.36</v>
      </c>
      <c r="J1964" s="18">
        <f>IF($C1964&lt;&gt;"",$G1964*INDEX(ΣυνδΑθρ!$D$2:$D$96,$F1964,1)/INDEX(ΣυνδΑθρ!$J$2:$J$96,$F1964,1),IF($D1964&lt;&gt;"",$G1964*INDEX(Υλικά!$I$3:$I$200,$F1964,1)/INDEX(Υλικά!$E$3:$E$200,$F1964,1),0))</f>
        <v>0.36</v>
      </c>
      <c r="K1964" s="16">
        <f>$H1964*Ref!$B$2</f>
        <v>5.28</v>
      </c>
      <c r="L1964" s="17">
        <f>$I1964*Ref!$B$3</f>
        <v>109.44</v>
      </c>
      <c r="M1964" s="18">
        <f>$J1964*Ref!$B$4</f>
        <v>3.2399999999999998</v>
      </c>
      <c r="N1964" s="18">
        <f>IF($C1964&lt;&gt;"",0,IF($D1964&lt;&gt;"",$G1964*INDEX(Υλικά!$J$3:$J$200,$F1964,1)/INDEX(Υλικά!$E$3:$E$200,$F1964,1),0))</f>
        <v>0</v>
      </c>
      <c r="O1964" s="19">
        <f t="shared" si="35"/>
        <v>117.96</v>
      </c>
      <c r="P1964" s="3"/>
    </row>
    <row r="1965" spans="1:16" x14ac:dyDescent="0.35">
      <c r="A1965" s="15">
        <v>45084</v>
      </c>
      <c r="B1965" s="7">
        <v>0.60416666666666663</v>
      </c>
      <c r="C1965" s="3" t="s">
        <v>316</v>
      </c>
      <c r="D1965" s="3"/>
      <c r="E1965" s="3" t="str">
        <f>IF(C1965&lt;&gt;"",INDEX(ΣυνδΑθρ!$I$2:$I$96,MATCH(C1965,ΣυνδΑθρ!$A$2:$A$100,0),1),IF(D1965&lt;&gt;"",INDEX(Υλικά!$D$3:$D$200,MATCH(D1965,Υλικά!$B$3:$B$200,0),1),""))</f>
        <v>pc</v>
      </c>
      <c r="F1965" s="10">
        <f>IF(C1965&lt;&gt;"",MATCH($C1965,ΣυνδΑθρ!$A$2:$A$100,0),IF(D1965&lt;&gt;"",MATCH($D1965,Υλικά!$B$3:$B$200,0),0))</f>
        <v>65</v>
      </c>
      <c r="G1965" s="3">
        <v>1.5</v>
      </c>
      <c r="H1965" s="16">
        <f>IF($C1965&lt;&gt;"",$G1965*INDEX(ΣυνδΑθρ!$B$2:$B$96,$F1965,1)/INDEX(ΣυνδΑθρ!$J$2:$J$96,$F1965,1),IF($D1965&lt;&gt;"",$G1965*INDEX(Υλικά!$G$3:$G$200,$F1965,1)/INDEX(Υλικά!$E$3:$E$200,$F1965,1),0))</f>
        <v>29.924999999999997</v>
      </c>
      <c r="I1965" s="17">
        <f>IF($C1965&lt;&gt;"",$G1965*INDEX(ΣυνδΑθρ!$C$2:$C$100,$F1965,1)/INDEX(ΣυνδΑθρ!$J$2:$J$96,$F1965,1),IF($D1965&lt;&gt;"",$G1965*INDEX(Υλικά!$H$3:$H$200,$F1965,1)/INDEX(Υλικά!$E$3:$E$200,$F1965,1),0))</f>
        <v>7.875</v>
      </c>
      <c r="J1965" s="18">
        <f>IF($C1965&lt;&gt;"",$G1965*INDEX(ΣυνδΑθρ!$D$2:$D$96,$F1965,1)/INDEX(ΣυνδΑθρ!$J$2:$J$96,$F1965,1),IF($D1965&lt;&gt;"",$G1965*INDEX(Υλικά!$I$3:$I$200,$F1965,1)/INDEX(Υλικά!$E$3:$E$200,$F1965,1),0))</f>
        <v>14.508749999999999</v>
      </c>
      <c r="K1965" s="16">
        <f>$H1965*Ref!$B$2</f>
        <v>119.69999999999999</v>
      </c>
      <c r="L1965" s="17">
        <f>$I1965*Ref!$B$3</f>
        <v>31.5</v>
      </c>
      <c r="M1965" s="18">
        <f>$J1965*Ref!$B$4</f>
        <v>130.57874999999999</v>
      </c>
      <c r="N1965" s="18">
        <f>IF($C1965&lt;&gt;"",0,IF($D1965&lt;&gt;"",$G1965*INDEX(Υλικά!$J$3:$J$200,$F1965,1)/INDEX(Υλικά!$E$3:$E$200,$F1965,1),0))</f>
        <v>0</v>
      </c>
      <c r="O1965" s="19">
        <f t="shared" si="35"/>
        <v>281.77874999999995</v>
      </c>
      <c r="P1965" s="3"/>
    </row>
    <row r="1966" spans="1:16" x14ac:dyDescent="0.35">
      <c r="A1966" s="15">
        <v>45084</v>
      </c>
      <c r="B1966" s="7">
        <v>0.60416666666666663</v>
      </c>
      <c r="C1966" s="3"/>
      <c r="D1966" s="3" t="s">
        <v>289</v>
      </c>
      <c r="E1966" s="3" t="str">
        <f>IF(C1966&lt;&gt;"",INDEX(ΣυνδΑθρ!$I$2:$I$96,MATCH(C1966,ΣυνδΑθρ!$A$2:$A$100,0),1),IF(D1966&lt;&gt;"",INDEX(Υλικά!$D$3:$D$200,MATCH(D1966,Υλικά!$B$3:$B$200,0),1),""))</f>
        <v>gr</v>
      </c>
      <c r="F1966" s="10">
        <f>IF(C1966&lt;&gt;"",MATCH($C1966,ΣυνδΑθρ!$A$2:$A$100,0),IF(D1966&lt;&gt;"",MATCH($D1966,Υλικά!$B$3:$B$200,0),0))</f>
        <v>134</v>
      </c>
      <c r="G1966" s="3">
        <v>100</v>
      </c>
      <c r="H1966" s="16">
        <f>IF($C1966&lt;&gt;"",$G1966*INDEX(ΣυνδΑθρ!$B$2:$B$96,$F1966,1)/INDEX(ΣυνδΑθρ!$J$2:$J$96,$F1966,1),IF($D1966&lt;&gt;"",$G1966*INDEX(Υλικά!$G$3:$G$200,$F1966,1)/INDEX(Υλικά!$E$3:$E$200,$F1966,1),0))</f>
        <v>7.3</v>
      </c>
      <c r="I1966" s="17">
        <f>IF($C1966&lt;&gt;"",$G1966*INDEX(ΣυνδΑθρ!$C$2:$C$100,$F1966,1)/INDEX(ΣυνδΑθρ!$J$2:$J$96,$F1966,1),IF($D1966&lt;&gt;"",$G1966*INDEX(Υλικά!$H$3:$H$200,$F1966,1)/INDEX(Υλικά!$E$3:$E$200,$F1966,1),0))</f>
        <v>46.5</v>
      </c>
      <c r="J1966" s="18">
        <f>IF($C1966&lt;&gt;"",$G1966*INDEX(ΣυνδΑθρ!$D$2:$D$96,$F1966,1)/INDEX(ΣυνδΑθρ!$J$2:$J$96,$F1966,1),IF($D1966&lt;&gt;"",$G1966*INDEX(Υλικά!$I$3:$I$200,$F1966,1)/INDEX(Υλικά!$E$3:$E$200,$F1966,1),0))</f>
        <v>0.9</v>
      </c>
      <c r="K1966" s="16">
        <f>$H1966*Ref!$B$2</f>
        <v>29.2</v>
      </c>
      <c r="L1966" s="17">
        <f>$I1966*Ref!$B$3</f>
        <v>186</v>
      </c>
      <c r="M1966" s="18">
        <f>$J1966*Ref!$B$4</f>
        <v>8.1</v>
      </c>
      <c r="N1966" s="18">
        <f>IF($C1966&lt;&gt;"",0,IF($D1966&lt;&gt;"",$G1966*INDEX(Υλικά!$J$3:$J$200,$F1966,1)/INDEX(Υλικά!$E$3:$E$200,$F1966,1),0))</f>
        <v>0</v>
      </c>
      <c r="O1966" s="19">
        <f t="shared" ref="O1966:O1998" si="36">SUM(K1966:N1966)</f>
        <v>223.29999999999998</v>
      </c>
      <c r="P1966" s="3"/>
    </row>
    <row r="1967" spans="1:16" x14ac:dyDescent="0.35">
      <c r="A1967" s="15">
        <v>45084</v>
      </c>
      <c r="B1967" s="7">
        <v>0.89583333333333337</v>
      </c>
      <c r="C1967" s="3"/>
      <c r="D1967" s="3" t="s">
        <v>80</v>
      </c>
      <c r="E1967" s="3" t="str">
        <f>IF(C1967&lt;&gt;"",INDEX(ΣυνδΑθρ!$I$2:$I$96,MATCH(C1967,ΣυνδΑθρ!$A$2:$A$100,0),1),IF(D1967&lt;&gt;"",INDEX(Υλικά!$D$3:$D$200,MATCH(D1967,Υλικά!$B$3:$B$200,0),1),""))</f>
        <v>gr</v>
      </c>
      <c r="F1967" s="10">
        <f>IF(C1967&lt;&gt;"",MATCH($C1967,ΣυνδΑθρ!$A$2:$A$100,0),IF(D1967&lt;&gt;"",MATCH($D1967,Υλικά!$B$3:$B$200,0),0))</f>
        <v>32</v>
      </c>
      <c r="G1967" s="3">
        <v>130</v>
      </c>
      <c r="H1967" s="16">
        <f>IF($C1967&lt;&gt;"",$G1967*INDEX(ΣυνδΑθρ!$B$2:$B$96,$F1967,1)/INDEX(ΣυνδΑθρ!$J$2:$J$96,$F1967,1),IF($D1967&lt;&gt;"",$G1967*INDEX(Υλικά!$G$3:$G$200,$F1967,1)/INDEX(Υλικά!$E$3:$E$200,$F1967,1),0))</f>
        <v>40.299999999999997</v>
      </c>
      <c r="I1967" s="17">
        <f>IF($C1967&lt;&gt;"",$G1967*INDEX(ΣυνδΑθρ!$C$2:$C$100,$F1967,1)/INDEX(ΣυνδΑθρ!$J$2:$J$96,$F1967,1),IF($D1967&lt;&gt;"",$G1967*INDEX(Υλικά!$H$3:$H$200,$F1967,1)/INDEX(Υλικά!$E$3:$E$200,$F1967,1),0))</f>
        <v>0</v>
      </c>
      <c r="J1967" s="18">
        <f>IF($C1967&lt;&gt;"",$G1967*INDEX(ΣυνδΑθρ!$D$2:$D$96,$F1967,1)/INDEX(ΣυνδΑθρ!$J$2:$J$96,$F1967,1),IF($D1967&lt;&gt;"",$G1967*INDEX(Υλικά!$I$3:$I$200,$F1967,1)/INDEX(Υλικά!$E$3:$E$200,$F1967,1),0))</f>
        <v>4.68</v>
      </c>
      <c r="K1967" s="16">
        <f>$H1967*Ref!$B$2</f>
        <v>161.19999999999999</v>
      </c>
      <c r="L1967" s="17">
        <f>$I1967*Ref!$B$3</f>
        <v>0</v>
      </c>
      <c r="M1967" s="18">
        <f>$J1967*Ref!$B$4</f>
        <v>42.12</v>
      </c>
      <c r="N1967" s="18">
        <f>IF($C1967&lt;&gt;"",0,IF($D1967&lt;&gt;"",$G1967*INDEX(Υλικά!$J$3:$J$200,$F1967,1)/INDEX(Υλικά!$E$3:$E$200,$F1967,1),0))</f>
        <v>0</v>
      </c>
      <c r="O1967" s="19">
        <f t="shared" si="36"/>
        <v>203.32</v>
      </c>
      <c r="P1967" s="3"/>
    </row>
    <row r="1968" spans="1:16" x14ac:dyDescent="0.35">
      <c r="A1968" s="15">
        <v>45084</v>
      </c>
      <c r="B1968" s="7">
        <v>0.89583333333333337</v>
      </c>
      <c r="C1968" s="3"/>
      <c r="D1968" s="3" t="s">
        <v>289</v>
      </c>
      <c r="E1968" s="3" t="str">
        <f>IF(C1968&lt;&gt;"",INDEX(ΣυνδΑθρ!$I$2:$I$96,MATCH(C1968,ΣυνδΑθρ!$A$2:$A$100,0),1),IF(D1968&lt;&gt;"",INDEX(Υλικά!$D$3:$D$200,MATCH(D1968,Υλικά!$B$3:$B$200,0),1),""))</f>
        <v>gr</v>
      </c>
      <c r="F1968" s="10">
        <f>IF(C1968&lt;&gt;"",MATCH($C1968,ΣυνδΑθρ!$A$2:$A$100,0),IF(D1968&lt;&gt;"",MATCH($D1968,Υλικά!$B$3:$B$200,0),0))</f>
        <v>134</v>
      </c>
      <c r="G1968" s="3">
        <v>45</v>
      </c>
      <c r="H1968" s="16">
        <f>IF($C1968&lt;&gt;"",$G1968*INDEX(ΣυνδΑθρ!$B$2:$B$96,$F1968,1)/INDEX(ΣυνδΑθρ!$J$2:$J$96,$F1968,1),IF($D1968&lt;&gt;"",$G1968*INDEX(Υλικά!$G$3:$G$200,$F1968,1)/INDEX(Υλικά!$E$3:$E$200,$F1968,1),0))</f>
        <v>3.2850000000000001</v>
      </c>
      <c r="I1968" s="17">
        <f>IF($C1968&lt;&gt;"",$G1968*INDEX(ΣυνδΑθρ!$C$2:$C$100,$F1968,1)/INDEX(ΣυνδΑθρ!$J$2:$J$96,$F1968,1),IF($D1968&lt;&gt;"",$G1968*INDEX(Υλικά!$H$3:$H$200,$F1968,1)/INDEX(Υλικά!$E$3:$E$200,$F1968,1),0))</f>
        <v>20.925000000000001</v>
      </c>
      <c r="J1968" s="18">
        <f>IF($C1968&lt;&gt;"",$G1968*INDEX(ΣυνδΑθρ!$D$2:$D$96,$F1968,1)/INDEX(ΣυνδΑθρ!$J$2:$J$96,$F1968,1),IF($D1968&lt;&gt;"",$G1968*INDEX(Υλικά!$I$3:$I$200,$F1968,1)/INDEX(Υλικά!$E$3:$E$200,$F1968,1),0))</f>
        <v>0.40500000000000003</v>
      </c>
      <c r="K1968" s="16">
        <f>$H1968*Ref!$B$2</f>
        <v>13.14</v>
      </c>
      <c r="L1968" s="17">
        <f>$I1968*Ref!$B$3</f>
        <v>83.7</v>
      </c>
      <c r="M1968" s="18">
        <f>$J1968*Ref!$B$4</f>
        <v>3.6450000000000005</v>
      </c>
      <c r="N1968" s="18">
        <f>IF($C1968&lt;&gt;"",0,IF($D1968&lt;&gt;"",$G1968*INDEX(Υλικά!$J$3:$J$200,$F1968,1)/INDEX(Υλικά!$E$3:$E$200,$F1968,1),0))</f>
        <v>0</v>
      </c>
      <c r="O1968" s="19">
        <f t="shared" si="36"/>
        <v>100.485</v>
      </c>
      <c r="P1968" s="3"/>
    </row>
    <row r="1969" spans="1:16" x14ac:dyDescent="0.35">
      <c r="A1969" s="15">
        <v>45084</v>
      </c>
      <c r="B1969" s="7">
        <v>0.89583333333333304</v>
      </c>
      <c r="C1969" s="3"/>
      <c r="D1969" s="3" t="s">
        <v>158</v>
      </c>
      <c r="E1969" s="3" t="str">
        <f>IF(C1969&lt;&gt;"",INDEX(ΣυνδΑθρ!$I$2:$I$96,MATCH(C1969,ΣυνδΑθρ!$A$2:$A$100,0),1),IF(D1969&lt;&gt;"",INDEX(Υλικά!$D$3:$D$200,MATCH(D1969,Υλικά!$B$3:$B$200,0),1),""))</f>
        <v>gr</v>
      </c>
      <c r="F1969" s="10">
        <f>IF(C1969&lt;&gt;"",MATCH($C1969,ΣυνδΑθρ!$A$2:$A$100,0),IF(D1969&lt;&gt;"",MATCH($D1969,Υλικά!$B$3:$B$200,0),0))</f>
        <v>65</v>
      </c>
      <c r="G1969" s="3">
        <v>23</v>
      </c>
      <c r="H1969" s="16">
        <f>IF($C1969&lt;&gt;"",$G1969*INDEX(ΣυνδΑθρ!$B$2:$B$96,$F1969,1)/INDEX(ΣυνδΑθρ!$J$2:$J$96,$F1969,1),IF($D1969&lt;&gt;"",$G1969*INDEX(Υλικά!$G$3:$G$200,$F1969,1)/INDEX(Υλικά!$E$3:$E$200,$F1969,1),0))</f>
        <v>6.9</v>
      </c>
      <c r="I1969" s="17">
        <f>IF($C1969&lt;&gt;"",$G1969*INDEX(ΣυνδΑθρ!$C$2:$C$100,$F1969,1)/INDEX(ΣυνδΑθρ!$J$2:$J$96,$F1969,1),IF($D1969&lt;&gt;"",$G1969*INDEX(Υλικά!$H$3:$H$200,$F1969,1)/INDEX(Υλικά!$E$3:$E$200,$F1969,1),0))</f>
        <v>0</v>
      </c>
      <c r="J1969" s="18">
        <f>IF($C1969&lt;&gt;"",$G1969*INDEX(ΣυνδΑθρ!$D$2:$D$96,$F1969,1)/INDEX(ΣυνδΑθρ!$J$2:$J$96,$F1969,1),IF($D1969&lt;&gt;"",$G1969*INDEX(Υλικά!$I$3:$I$200,$F1969,1)/INDEX(Υλικά!$E$3:$E$200,$F1969,1),0))</f>
        <v>7.82</v>
      </c>
      <c r="K1969" s="16">
        <f>$H1969*Ref!$B$2</f>
        <v>27.6</v>
      </c>
      <c r="L1969" s="17">
        <f>$I1969*Ref!$B$3</f>
        <v>0</v>
      </c>
      <c r="M1969" s="18">
        <f>$J1969*Ref!$B$4</f>
        <v>70.38</v>
      </c>
      <c r="N1969" s="18">
        <f>IF($C1969&lt;&gt;"",0,IF($D1969&lt;&gt;"",$G1969*INDEX(Υλικά!$J$3:$J$200,$F1969,1)/INDEX(Υλικά!$E$3:$E$200,$F1969,1),0))</f>
        <v>0</v>
      </c>
      <c r="O1969" s="19">
        <f t="shared" si="36"/>
        <v>97.97999999999999</v>
      </c>
      <c r="P1969" s="3"/>
    </row>
    <row r="1970" spans="1:16" x14ac:dyDescent="0.35">
      <c r="A1970" s="15">
        <v>45084</v>
      </c>
      <c r="B1970" s="7">
        <v>0.89583333333333304</v>
      </c>
      <c r="C1970" s="3"/>
      <c r="D1970" s="3" t="s">
        <v>42</v>
      </c>
      <c r="E1970" s="3" t="str">
        <f>IF(C1970&lt;&gt;"",INDEX(ΣυνδΑθρ!$I$2:$I$96,MATCH(C1970,ΣυνδΑθρ!$A$2:$A$100,0),1),IF(D1970&lt;&gt;"",INDEX(Υλικά!$D$3:$D$200,MATCH(D1970,Υλικά!$B$3:$B$200,0),1),""))</f>
        <v>gr</v>
      </c>
      <c r="F1970" s="10">
        <f>IF(C1970&lt;&gt;"",MATCH($C1970,ΣυνδΑθρ!$A$2:$A$100,0),IF(D1970&lt;&gt;"",MATCH($D1970,Υλικά!$B$3:$B$200,0),0))</f>
        <v>16</v>
      </c>
      <c r="G1970" s="3">
        <v>100</v>
      </c>
      <c r="H1970" s="16">
        <f>IF($C1970&lt;&gt;"",$G1970*INDEX(ΣυνδΑθρ!$B$2:$B$96,$F1970,1)/INDEX(ΣυνδΑθρ!$J$2:$J$96,$F1970,1),IF($D1970&lt;&gt;"",$G1970*INDEX(Υλικά!$G$3:$G$200,$F1970,1)/INDEX(Υλικά!$E$3:$E$200,$F1970,1),0))</f>
        <v>0.9</v>
      </c>
      <c r="I1970" s="17">
        <f>IF($C1970&lt;&gt;"",$G1970*INDEX(ΣυνδΑθρ!$C$2:$C$100,$F1970,1)/INDEX(ΣυνδΑθρ!$J$2:$J$96,$F1970,1),IF($D1970&lt;&gt;"",$G1970*INDEX(Υλικά!$H$3:$H$200,$F1970,1)/INDEX(Υλικά!$E$3:$E$200,$F1970,1),0))</f>
        <v>3.9</v>
      </c>
      <c r="J1970" s="18">
        <f>IF($C1970&lt;&gt;"",$G1970*INDEX(ΣυνδΑθρ!$D$2:$D$96,$F1970,1)/INDEX(ΣυνδΑθρ!$J$2:$J$96,$F1970,1),IF($D1970&lt;&gt;"",$G1970*INDEX(Υλικά!$I$3:$I$200,$F1970,1)/INDEX(Υλικά!$E$3:$E$200,$F1970,1),0))</f>
        <v>0.2</v>
      </c>
      <c r="K1970" s="16">
        <f>$H1970*Ref!$B$2</f>
        <v>3.6</v>
      </c>
      <c r="L1970" s="17">
        <f>$I1970*Ref!$B$3</f>
        <v>15.6</v>
      </c>
      <c r="M1970" s="18">
        <f>$J1970*Ref!$B$4</f>
        <v>1.8</v>
      </c>
      <c r="N1970" s="18">
        <f>IF($C1970&lt;&gt;"",0,IF($D1970&lt;&gt;"",$G1970*INDEX(Υλικά!$J$3:$J$200,$F1970,1)/INDEX(Υλικά!$E$3:$E$200,$F1970,1),0))</f>
        <v>0</v>
      </c>
      <c r="O1970" s="19">
        <f t="shared" si="36"/>
        <v>21</v>
      </c>
      <c r="P1970" s="3"/>
    </row>
    <row r="1971" spans="1:16" x14ac:dyDescent="0.35">
      <c r="A1971" s="15">
        <v>45084</v>
      </c>
      <c r="B1971" s="7">
        <v>0.95833333333333337</v>
      </c>
      <c r="C1971" s="3"/>
      <c r="D1971" s="3" t="s">
        <v>133</v>
      </c>
      <c r="E1971" s="3" t="str">
        <f>IF(C1971&lt;&gt;"",INDEX(ΣυνδΑθρ!$I$2:$I$96,MATCH(C1971,ΣυνδΑθρ!$A$2:$A$100,0),1),IF(D1971&lt;&gt;"",INDEX(Υλικά!$D$3:$D$200,MATCH(D1971,Υλικά!$B$3:$B$200,0),1),""))</f>
        <v>gr</v>
      </c>
      <c r="F1971" s="10">
        <f>IF(C1971&lt;&gt;"",MATCH($C1971,ΣυνδΑθρ!$A$2:$A$100,0),IF(D1971&lt;&gt;"",MATCH($D1971,Υλικά!$B$3:$B$200,0),0))</f>
        <v>52</v>
      </c>
      <c r="G1971" s="3">
        <v>20</v>
      </c>
      <c r="H1971" s="16">
        <f>IF($C1971&lt;&gt;"",$G1971*INDEX(ΣυνδΑθρ!$B$2:$B$96,$F1971,1)/INDEX(ΣυνδΑθρ!$J$2:$J$96,$F1971,1),IF($D1971&lt;&gt;"",$G1971*INDEX(Υλικά!$G$3:$G$200,$F1971,1)/INDEX(Υλικά!$E$3:$E$200,$F1971,1),0))</f>
        <v>0.88</v>
      </c>
      <c r="I1971" s="17">
        <f>IF($C1971&lt;&gt;"",$G1971*INDEX(ΣυνδΑθρ!$C$2:$C$100,$F1971,1)/INDEX(ΣυνδΑθρ!$J$2:$J$96,$F1971,1),IF($D1971&lt;&gt;"",$G1971*INDEX(Υλικά!$H$3:$H$200,$F1971,1)/INDEX(Υλικά!$E$3:$E$200,$F1971,1),0))</f>
        <v>10.9</v>
      </c>
      <c r="J1971" s="18">
        <f>IF($C1971&lt;&gt;"",$G1971*INDEX(ΣυνδΑθρ!$D$2:$D$96,$F1971,1)/INDEX(ΣυνδΑθρ!$J$2:$J$96,$F1971,1),IF($D1971&lt;&gt;"",$G1971*INDEX(Υλικά!$I$3:$I$200,$F1971,1)/INDEX(Υλικά!$E$3:$E$200,$F1971,1),0))</f>
        <v>6.1</v>
      </c>
      <c r="K1971" s="16">
        <f>$H1971*Ref!$B$2</f>
        <v>3.52</v>
      </c>
      <c r="L1971" s="17">
        <f>$I1971*Ref!$B$3</f>
        <v>43.6</v>
      </c>
      <c r="M1971" s="18">
        <f>$J1971*Ref!$B$4</f>
        <v>54.9</v>
      </c>
      <c r="N1971" s="18">
        <f>IF($C1971&lt;&gt;"",0,IF($D1971&lt;&gt;"",$G1971*INDEX(Υλικά!$J$3:$J$200,$F1971,1)/INDEX(Υλικά!$E$3:$E$200,$F1971,1),0))</f>
        <v>0</v>
      </c>
      <c r="O1971" s="19">
        <f t="shared" si="36"/>
        <v>102.02000000000001</v>
      </c>
      <c r="P1971" s="3"/>
    </row>
    <row r="1972" spans="1:16" x14ac:dyDescent="0.35">
      <c r="A1972" s="15">
        <v>45085</v>
      </c>
      <c r="B1972" s="7">
        <v>0.33333333333333331</v>
      </c>
      <c r="C1972" s="3"/>
      <c r="D1972" s="3" t="s">
        <v>58</v>
      </c>
      <c r="E1972" s="3" t="str">
        <f>IF(C1972&lt;&gt;"",INDEX(ΣυνδΑθρ!$I$2:$I$96,MATCH(C1972,ΣυνδΑθρ!$A$2:$A$100,0),1),IF(D1972&lt;&gt;"",INDEX(Υλικά!$D$3:$D$200,MATCH(D1972,Υλικά!$B$3:$B$200,0),1),""))</f>
        <v>gr</v>
      </c>
      <c r="F1972" s="10">
        <f>IF(C1972&lt;&gt;"",MATCH($C1972,ΣυνδΑθρ!$A$2:$A$100,0),IF(D1972&lt;&gt;"",MATCH($D1972,Υλικά!$B$3:$B$200,0),0))</f>
        <v>12</v>
      </c>
      <c r="G1972" s="3">
        <v>250</v>
      </c>
      <c r="H1972" s="16">
        <f>IF($C1972&lt;&gt;"",$G1972*INDEX(ΣυνδΑθρ!$B$2:$B$96,$F1972,1)/INDEX(ΣυνδΑθρ!$J$2:$J$96,$F1972,1),IF($D1972&lt;&gt;"",$G1972*INDEX(Υλικά!$G$3:$G$200,$F1972,1)/INDEX(Υλικά!$E$3:$E$200,$F1972,1),0))</f>
        <v>8.25</v>
      </c>
      <c r="I1972" s="17">
        <f>IF($C1972&lt;&gt;"",$G1972*INDEX(ΣυνδΑθρ!$C$2:$C$100,$F1972,1)/INDEX(ΣυνδΑθρ!$J$2:$J$96,$F1972,1),IF($D1972&lt;&gt;"",$G1972*INDEX(Υλικά!$H$3:$H$200,$F1972,1)/INDEX(Υλικά!$E$3:$E$200,$F1972,1),0))</f>
        <v>11.75</v>
      </c>
      <c r="J1972" s="18">
        <f>IF($C1972&lt;&gt;"",$G1972*INDEX(ΣυνδΑθρ!$D$2:$D$96,$F1972,1)/INDEX(ΣυνδΑθρ!$J$2:$J$96,$F1972,1),IF($D1972&lt;&gt;"",$G1972*INDEX(Υλικά!$I$3:$I$200,$F1972,1)/INDEX(Υλικά!$E$3:$E$200,$F1972,1),0))</f>
        <v>3.75</v>
      </c>
      <c r="K1972" s="16">
        <f>$H1972*Ref!$B$2</f>
        <v>33</v>
      </c>
      <c r="L1972" s="17">
        <f>$I1972*Ref!$B$3</f>
        <v>47</v>
      </c>
      <c r="M1972" s="18">
        <f>$J1972*Ref!$B$4</f>
        <v>33.75</v>
      </c>
      <c r="N1972" s="18">
        <f>IF($C1972&lt;&gt;"",0,IF($D1972&lt;&gt;"",$G1972*INDEX(Υλικά!$J$3:$J$200,$F1972,1)/INDEX(Υλικά!$E$3:$E$200,$F1972,1),0))</f>
        <v>0</v>
      </c>
      <c r="O1972" s="19">
        <f t="shared" si="36"/>
        <v>113.75</v>
      </c>
      <c r="P1972" s="3"/>
    </row>
    <row r="1973" spans="1:16" x14ac:dyDescent="0.35">
      <c r="A1973" s="15">
        <v>45085</v>
      </c>
      <c r="B1973" s="7">
        <v>0.33333333333333331</v>
      </c>
      <c r="C1973" s="3"/>
      <c r="D1973" s="3" t="s">
        <v>229</v>
      </c>
      <c r="E1973" s="3" t="str">
        <f>IF(C1973&lt;&gt;"",INDEX(ΣυνδΑθρ!$I$2:$I$96,MATCH(C1973,ΣυνδΑθρ!$A$2:$A$100,0),1),IF(D1973&lt;&gt;"",INDEX(Υλικά!$D$3:$D$200,MATCH(D1973,Υλικά!$B$3:$B$200,0),1),""))</f>
        <v>gr</v>
      </c>
      <c r="F1973" s="10">
        <f>IF(C1973&lt;&gt;"",MATCH($C1973,ΣυνδΑθρ!$A$2:$A$100,0),IF(D1973&lt;&gt;"",MATCH($D1973,Υλικά!$B$3:$B$200,0),0))</f>
        <v>104</v>
      </c>
      <c r="G1973" s="3">
        <v>70</v>
      </c>
      <c r="H1973" s="16">
        <f>IF($C1973&lt;&gt;"",$G1973*INDEX(ΣυνδΑθρ!$B$2:$B$96,$F1973,1)/INDEX(ΣυνδΑθρ!$J$2:$J$96,$F1973,1),IF($D1973&lt;&gt;"",$G1973*INDEX(Υλικά!$G$3:$G$200,$F1973,1)/INDEX(Υλικά!$E$3:$E$200,$F1973,1),0))</f>
        <v>14.7</v>
      </c>
      <c r="I1973" s="17">
        <f>IF($C1973&lt;&gt;"",$G1973*INDEX(ΣυνδΑθρ!$C$2:$C$100,$F1973,1)/INDEX(ΣυνδΑθρ!$J$2:$J$96,$F1973,1),IF($D1973&lt;&gt;"",$G1973*INDEX(Υλικά!$H$3:$H$200,$F1973,1)/INDEX(Υλικά!$E$3:$E$200,$F1973,1),0))</f>
        <v>0.7</v>
      </c>
      <c r="J1973" s="18">
        <f>IF($C1973&lt;&gt;"",$G1973*INDEX(ΣυνδΑθρ!$D$2:$D$96,$F1973,1)/INDEX(ΣυνδΑθρ!$J$2:$J$96,$F1973,1),IF($D1973&lt;&gt;"",$G1973*INDEX(Υλικά!$I$3:$I$200,$F1973,1)/INDEX(Υλικά!$E$3:$E$200,$F1973,1),0))</f>
        <v>1.4</v>
      </c>
      <c r="K1973" s="16">
        <f>$H1973*Ref!$B$2</f>
        <v>58.8</v>
      </c>
      <c r="L1973" s="17">
        <f>$I1973*Ref!$B$3</f>
        <v>2.8</v>
      </c>
      <c r="M1973" s="18">
        <f>$J1973*Ref!$B$4</f>
        <v>12.6</v>
      </c>
      <c r="N1973" s="18">
        <f>IF($C1973&lt;&gt;"",0,IF($D1973&lt;&gt;"",$G1973*INDEX(Υλικά!$J$3:$J$200,$F1973,1)/INDEX(Υλικά!$E$3:$E$200,$F1973,1),0))</f>
        <v>0</v>
      </c>
      <c r="O1973" s="19">
        <f t="shared" si="36"/>
        <v>74.199999999999989</v>
      </c>
      <c r="P1973" s="3"/>
    </row>
    <row r="1974" spans="1:16" x14ac:dyDescent="0.35">
      <c r="A1974" s="15">
        <v>45085</v>
      </c>
      <c r="B1974" s="7">
        <v>0.33333333333333298</v>
      </c>
      <c r="C1974" s="3"/>
      <c r="D1974" s="3" t="s">
        <v>289</v>
      </c>
      <c r="E1974" s="3" t="str">
        <f>IF(C1974&lt;&gt;"",INDEX(ΣυνδΑθρ!$I$2:$I$96,MATCH(C1974,ΣυνδΑθρ!$A$2:$A$100,0),1),IF(D1974&lt;&gt;"",INDEX(Υλικά!$D$3:$D$200,MATCH(D1974,Υλικά!$B$3:$B$200,0),1),""))</f>
        <v>gr</v>
      </c>
      <c r="F1974" s="10">
        <f>IF(C1974&lt;&gt;"",MATCH($C1974,ΣυνδΑθρ!$A$2:$A$100,0),IF(D1974&lt;&gt;"",MATCH($D1974,Υλικά!$B$3:$B$200,0),0))</f>
        <v>134</v>
      </c>
      <c r="G1974" s="3">
        <v>70</v>
      </c>
      <c r="H1974" s="16">
        <f>IF($C1974&lt;&gt;"",$G1974*INDEX(ΣυνδΑθρ!$B$2:$B$96,$F1974,1)/INDEX(ΣυνδΑθρ!$J$2:$J$96,$F1974,1),IF($D1974&lt;&gt;"",$G1974*INDEX(Υλικά!$G$3:$G$200,$F1974,1)/INDEX(Υλικά!$E$3:$E$200,$F1974,1),0))</f>
        <v>5.1100000000000003</v>
      </c>
      <c r="I1974" s="17">
        <f>IF($C1974&lt;&gt;"",$G1974*INDEX(ΣυνδΑθρ!$C$2:$C$100,$F1974,1)/INDEX(ΣυνδΑθρ!$J$2:$J$96,$F1974,1),IF($D1974&lt;&gt;"",$G1974*INDEX(Υλικά!$H$3:$H$200,$F1974,1)/INDEX(Υλικά!$E$3:$E$200,$F1974,1),0))</f>
        <v>32.549999999999997</v>
      </c>
      <c r="J1974" s="18">
        <f>IF($C1974&lt;&gt;"",$G1974*INDEX(ΣυνδΑθρ!$D$2:$D$96,$F1974,1)/INDEX(ΣυνδΑθρ!$J$2:$J$96,$F1974,1),IF($D1974&lt;&gt;"",$G1974*INDEX(Υλικά!$I$3:$I$200,$F1974,1)/INDEX(Υλικά!$E$3:$E$200,$F1974,1),0))</f>
        <v>0.63</v>
      </c>
      <c r="K1974" s="16">
        <f>$H1974*Ref!$B$2</f>
        <v>20.440000000000001</v>
      </c>
      <c r="L1974" s="17">
        <f>$I1974*Ref!$B$3</f>
        <v>130.19999999999999</v>
      </c>
      <c r="M1974" s="18">
        <f>$J1974*Ref!$B$4</f>
        <v>5.67</v>
      </c>
      <c r="N1974" s="18">
        <f>IF($C1974&lt;&gt;"",0,IF($D1974&lt;&gt;"",$G1974*INDEX(Υλικά!$J$3:$J$200,$F1974,1)/INDEX(Υλικά!$E$3:$E$200,$F1974,1),0))</f>
        <v>0</v>
      </c>
      <c r="O1974" s="19">
        <f t="shared" si="36"/>
        <v>156.30999999999997</v>
      </c>
      <c r="P1974" s="3"/>
    </row>
    <row r="1975" spans="1:16" x14ac:dyDescent="0.35">
      <c r="A1975" s="15">
        <v>45085</v>
      </c>
      <c r="B1975" s="7">
        <v>0.4375</v>
      </c>
      <c r="C1975" s="3"/>
      <c r="D1975" s="3" t="s">
        <v>155</v>
      </c>
      <c r="E1975" s="3" t="str">
        <f>IF(C1975&lt;&gt;"",INDEX(ΣυνδΑθρ!$I$2:$I$96,MATCH(C1975,ΣυνδΑθρ!$A$2:$A$100,0),1),IF(D1975&lt;&gt;"",INDEX(Υλικά!$D$3:$D$200,MATCH(D1975,Υλικά!$B$3:$B$200,0),1),""))</f>
        <v>gr</v>
      </c>
      <c r="F1975" s="10">
        <f>IF(C1975&lt;&gt;"",MATCH($C1975,ΣυνδΑθρ!$A$2:$A$100,0),IF(D1975&lt;&gt;"",MATCH($D1975,Υλικά!$B$3:$B$200,0),0))</f>
        <v>63</v>
      </c>
      <c r="G1975" s="3">
        <v>120</v>
      </c>
      <c r="H1975" s="16">
        <f>IF($C1975&lt;&gt;"",$G1975*INDEX(ΣυνδΑθρ!$B$2:$B$96,$F1975,1)/INDEX(ΣυνδΑθρ!$J$2:$J$96,$F1975,1),IF($D1975&lt;&gt;"",$G1975*INDEX(Υλικά!$G$3:$G$200,$F1975,1)/INDEX(Υλικά!$E$3:$E$200,$F1975,1),0))</f>
        <v>1.32</v>
      </c>
      <c r="I1975" s="17">
        <f>IF($C1975&lt;&gt;"",$G1975*INDEX(ΣυνδΑθρ!$C$2:$C$100,$F1975,1)/INDEX(ΣυνδΑθρ!$J$2:$J$96,$F1975,1),IF($D1975&lt;&gt;"",$G1975*INDEX(Υλικά!$H$3:$H$200,$F1975,1)/INDEX(Υλικά!$E$3:$E$200,$F1975,1),0))</f>
        <v>27.36</v>
      </c>
      <c r="J1975" s="18">
        <f>IF($C1975&lt;&gt;"",$G1975*INDEX(ΣυνδΑθρ!$D$2:$D$96,$F1975,1)/INDEX(ΣυνδΑθρ!$J$2:$J$96,$F1975,1),IF($D1975&lt;&gt;"",$G1975*INDEX(Υλικά!$I$3:$I$200,$F1975,1)/INDEX(Υλικά!$E$3:$E$200,$F1975,1),0))</f>
        <v>0.36</v>
      </c>
      <c r="K1975" s="16">
        <f>$H1975*Ref!$B$2</f>
        <v>5.28</v>
      </c>
      <c r="L1975" s="17">
        <f>$I1975*Ref!$B$3</f>
        <v>109.44</v>
      </c>
      <c r="M1975" s="18">
        <f>$J1975*Ref!$B$4</f>
        <v>3.2399999999999998</v>
      </c>
      <c r="N1975" s="18">
        <f>IF($C1975&lt;&gt;"",0,IF($D1975&lt;&gt;"",$G1975*INDEX(Υλικά!$J$3:$J$200,$F1975,1)/INDEX(Υλικά!$E$3:$E$200,$F1975,1),0))</f>
        <v>0</v>
      </c>
      <c r="O1975" s="19">
        <f t="shared" si="36"/>
        <v>117.96</v>
      </c>
      <c r="P1975" s="3"/>
    </row>
    <row r="1976" spans="1:16" x14ac:dyDescent="0.35">
      <c r="A1976" s="15">
        <v>45085</v>
      </c>
      <c r="B1976" s="7">
        <v>0.60416666666666663</v>
      </c>
      <c r="C1976" s="3"/>
      <c r="D1976" s="3" t="s">
        <v>80</v>
      </c>
      <c r="E1976" s="3" t="str">
        <f>IF(C1976&lt;&gt;"",INDEX(ΣυνδΑθρ!$I$2:$I$96,MATCH(C1976,ΣυνδΑθρ!$A$2:$A$100,0),1),IF(D1976&lt;&gt;"",INDEX(Υλικά!$D$3:$D$200,MATCH(D1976,Υλικά!$B$3:$B$200,0),1),""))</f>
        <v>gr</v>
      </c>
      <c r="F1976" s="10">
        <f>IF(C1976&lt;&gt;"",MATCH($C1976,ΣυνδΑθρ!$A$2:$A$100,0),IF(D1976&lt;&gt;"",MATCH($D1976,Υλικά!$B$3:$B$200,0),0))</f>
        <v>32</v>
      </c>
      <c r="G1976" s="3">
        <v>70</v>
      </c>
      <c r="H1976" s="16">
        <f>IF($C1976&lt;&gt;"",$G1976*INDEX(ΣυνδΑθρ!$B$2:$B$96,$F1976,1)/INDEX(ΣυνδΑθρ!$J$2:$J$96,$F1976,1),IF($D1976&lt;&gt;"",$G1976*INDEX(Υλικά!$G$3:$G$200,$F1976,1)/INDEX(Υλικά!$E$3:$E$200,$F1976,1),0))</f>
        <v>21.7</v>
      </c>
      <c r="I1976" s="17">
        <f>IF($C1976&lt;&gt;"",$G1976*INDEX(ΣυνδΑθρ!$C$2:$C$100,$F1976,1)/INDEX(ΣυνδΑθρ!$J$2:$J$96,$F1976,1),IF($D1976&lt;&gt;"",$G1976*INDEX(Υλικά!$H$3:$H$200,$F1976,1)/INDEX(Υλικά!$E$3:$E$200,$F1976,1),0))</f>
        <v>0</v>
      </c>
      <c r="J1976" s="18">
        <f>IF($C1976&lt;&gt;"",$G1976*INDEX(ΣυνδΑθρ!$D$2:$D$96,$F1976,1)/INDEX(ΣυνδΑθρ!$J$2:$J$96,$F1976,1),IF($D1976&lt;&gt;"",$G1976*INDEX(Υλικά!$I$3:$I$200,$F1976,1)/INDEX(Υλικά!$E$3:$E$200,$F1976,1),0))</f>
        <v>2.52</v>
      </c>
      <c r="K1976" s="16">
        <f>$H1976*Ref!$B$2</f>
        <v>86.8</v>
      </c>
      <c r="L1976" s="17">
        <f>$I1976*Ref!$B$3</f>
        <v>0</v>
      </c>
      <c r="M1976" s="18">
        <f>$J1976*Ref!$B$4</f>
        <v>22.68</v>
      </c>
      <c r="N1976" s="18">
        <f>IF($C1976&lt;&gt;"",0,IF($D1976&lt;&gt;"",$G1976*INDEX(Υλικά!$J$3:$J$200,$F1976,1)/INDEX(Υλικά!$E$3:$E$200,$F1976,1),0))</f>
        <v>0</v>
      </c>
      <c r="O1976" s="19">
        <f t="shared" si="36"/>
        <v>109.47999999999999</v>
      </c>
      <c r="P1976" s="3"/>
    </row>
    <row r="1977" spans="1:16" x14ac:dyDescent="0.35">
      <c r="A1977" s="15">
        <v>45085</v>
      </c>
      <c r="B1977" s="7">
        <v>0.60416666666666663</v>
      </c>
      <c r="C1977" s="3"/>
      <c r="D1977" s="3" t="s">
        <v>9</v>
      </c>
      <c r="E1977" s="3" t="str">
        <f>IF(C1977&lt;&gt;"",INDEX(ΣυνδΑθρ!$I$2:$I$96,MATCH(C1977,ΣυνδΑθρ!$A$2:$A$100,0),1),IF(D1977&lt;&gt;"",INDEX(Υλικά!$D$3:$D$200,MATCH(D1977,Υλικά!$B$3:$B$200,0),1),""))</f>
        <v>gr</v>
      </c>
      <c r="F1977" s="10">
        <f>IF(C1977&lt;&gt;"",MATCH($C1977,ΣυνδΑθρ!$A$2:$A$100,0),IF(D1977&lt;&gt;"",MATCH($D1977,Υλικά!$B$3:$B$200,0),0))</f>
        <v>4</v>
      </c>
      <c r="G1977" s="3">
        <v>50</v>
      </c>
      <c r="H1977" s="16">
        <f>IF($C1977&lt;&gt;"",$G1977*INDEX(ΣυνδΑθρ!$B$2:$B$96,$F1977,1)/INDEX(ΣυνδΑθρ!$J$2:$J$96,$F1977,1),IF($D1977&lt;&gt;"",$G1977*INDEX(Υλικά!$G$3:$G$200,$F1977,1)/INDEX(Υλικά!$E$3:$E$200,$F1977,1),0))</f>
        <v>3.55</v>
      </c>
      <c r="I1977" s="17">
        <f>IF($C1977&lt;&gt;"",$G1977*INDEX(ΣυνδΑθρ!$C$2:$C$100,$F1977,1)/INDEX(ΣυνδΑθρ!$J$2:$J$96,$F1977,1),IF($D1977&lt;&gt;"",$G1977*INDEX(Υλικά!$H$3:$H$200,$F1977,1)/INDEX(Υλικά!$E$3:$E$200,$F1977,1),0))</f>
        <v>40</v>
      </c>
      <c r="J1977" s="18">
        <f>IF($C1977&lt;&gt;"",$G1977*INDEX(ΣυνδΑθρ!$D$2:$D$96,$F1977,1)/INDEX(ΣυνδΑθρ!$J$2:$J$96,$F1977,1),IF($D1977&lt;&gt;"",$G1977*INDEX(Υλικά!$I$3:$I$200,$F1977,1)/INDEX(Υλικά!$E$3:$E$200,$F1977,1),0))</f>
        <v>0.35</v>
      </c>
      <c r="K1977" s="16">
        <f>$H1977*Ref!$B$2</f>
        <v>14.2</v>
      </c>
      <c r="L1977" s="17">
        <f>$I1977*Ref!$B$3</f>
        <v>160</v>
      </c>
      <c r="M1977" s="18">
        <f>$J1977*Ref!$B$4</f>
        <v>3.15</v>
      </c>
      <c r="N1977" s="18">
        <f>IF($C1977&lt;&gt;"",0,IF($D1977&lt;&gt;"",$G1977*INDEX(Υλικά!$J$3:$J$200,$F1977,1)/INDEX(Υλικά!$E$3:$E$200,$F1977,1),0))</f>
        <v>0</v>
      </c>
      <c r="O1977" s="19">
        <f t="shared" si="36"/>
        <v>177.35</v>
      </c>
      <c r="P1977" s="3"/>
    </row>
    <row r="1978" spans="1:16" x14ac:dyDescent="0.35">
      <c r="A1978" s="15">
        <v>45085</v>
      </c>
      <c r="B1978" s="7">
        <v>0.60416666666666663</v>
      </c>
      <c r="C1978" s="3"/>
      <c r="D1978" s="3" t="s">
        <v>42</v>
      </c>
      <c r="E1978" s="3" t="str">
        <f>IF(C1978&lt;&gt;"",INDEX(ΣυνδΑθρ!$I$2:$I$96,MATCH(C1978,ΣυνδΑθρ!$A$2:$A$100,0),1),IF(D1978&lt;&gt;"",INDEX(Υλικά!$D$3:$D$200,MATCH(D1978,Υλικά!$B$3:$B$200,0),1),""))</f>
        <v>gr</v>
      </c>
      <c r="F1978" s="10">
        <f>IF(C1978&lt;&gt;"",MATCH($C1978,ΣυνδΑθρ!$A$2:$A$100,0),IF(D1978&lt;&gt;"",MATCH($D1978,Υλικά!$B$3:$B$200,0),0))</f>
        <v>16</v>
      </c>
      <c r="G1978" s="3">
        <v>100</v>
      </c>
      <c r="H1978" s="16">
        <f>IF($C1978&lt;&gt;"",$G1978*INDEX(ΣυνδΑθρ!$B$2:$B$96,$F1978,1)/INDEX(ΣυνδΑθρ!$J$2:$J$96,$F1978,1),IF($D1978&lt;&gt;"",$G1978*INDEX(Υλικά!$G$3:$G$200,$F1978,1)/INDEX(Υλικά!$E$3:$E$200,$F1978,1),0))</f>
        <v>0.9</v>
      </c>
      <c r="I1978" s="17">
        <f>IF($C1978&lt;&gt;"",$G1978*INDEX(ΣυνδΑθρ!$C$2:$C$100,$F1978,1)/INDEX(ΣυνδΑθρ!$J$2:$J$96,$F1978,1),IF($D1978&lt;&gt;"",$G1978*INDEX(Υλικά!$H$3:$H$200,$F1978,1)/INDEX(Υλικά!$E$3:$E$200,$F1978,1),0))</f>
        <v>3.9</v>
      </c>
      <c r="J1978" s="18">
        <f>IF($C1978&lt;&gt;"",$G1978*INDEX(ΣυνδΑθρ!$D$2:$D$96,$F1978,1)/INDEX(ΣυνδΑθρ!$J$2:$J$96,$F1978,1),IF($D1978&lt;&gt;"",$G1978*INDEX(Υλικά!$I$3:$I$200,$F1978,1)/INDEX(Υλικά!$E$3:$E$200,$F1978,1),0))</f>
        <v>0.2</v>
      </c>
      <c r="K1978" s="16">
        <f>$H1978*Ref!$B$2</f>
        <v>3.6</v>
      </c>
      <c r="L1978" s="17">
        <f>$I1978*Ref!$B$3</f>
        <v>15.6</v>
      </c>
      <c r="M1978" s="18">
        <f>$J1978*Ref!$B$4</f>
        <v>1.8</v>
      </c>
      <c r="N1978" s="18">
        <f>IF($C1978&lt;&gt;"",0,IF($D1978&lt;&gt;"",$G1978*INDEX(Υλικά!$J$3:$J$200,$F1978,1)/INDEX(Υλικά!$E$3:$E$200,$F1978,1),0))</f>
        <v>0</v>
      </c>
      <c r="O1978" s="19">
        <f t="shared" si="36"/>
        <v>21</v>
      </c>
      <c r="P1978" s="3"/>
    </row>
    <row r="1979" spans="1:16" x14ac:dyDescent="0.35">
      <c r="A1979" s="15">
        <v>45085</v>
      </c>
      <c r="B1979" s="7">
        <v>0.60416666666666696</v>
      </c>
      <c r="C1979" s="3"/>
      <c r="D1979" s="3" t="s">
        <v>8</v>
      </c>
      <c r="E1979" s="3" t="str">
        <f>IF(C1979&lt;&gt;"",INDEX(ΣυνδΑθρ!$I$2:$I$96,MATCH(C1979,ΣυνδΑθρ!$A$2:$A$100,0),1),IF(D1979&lt;&gt;"",INDEX(Υλικά!$D$3:$D$200,MATCH(D1979,Υλικά!$B$3:$B$200,0),1),""))</f>
        <v>gr</v>
      </c>
      <c r="F1979" s="10">
        <f>IF(C1979&lt;&gt;"",MATCH($C1979,ΣυνδΑθρ!$A$2:$A$100,0),IF(D1979&lt;&gt;"",MATCH($D1979,Υλικά!$B$3:$B$200,0),0))</f>
        <v>3</v>
      </c>
      <c r="G1979" s="3">
        <v>20</v>
      </c>
      <c r="H1979" s="16">
        <f>IF($C1979&lt;&gt;"",$G1979*INDEX(ΣυνδΑθρ!$B$2:$B$96,$F1979,1)/INDEX(ΣυνδΑθρ!$J$2:$J$96,$F1979,1),IF($D1979&lt;&gt;"",$G1979*INDEX(Υλικά!$G$3:$G$200,$F1979,1)/INDEX(Υλικά!$E$3:$E$200,$F1979,1),0))</f>
        <v>0</v>
      </c>
      <c r="I1979" s="17">
        <f>IF($C1979&lt;&gt;"",$G1979*INDEX(ΣυνδΑθρ!$C$2:$C$100,$F1979,1)/INDEX(ΣυνδΑθρ!$J$2:$J$96,$F1979,1),IF($D1979&lt;&gt;"",$G1979*INDEX(Υλικά!$H$3:$H$200,$F1979,1)/INDEX(Υλικά!$E$3:$E$200,$F1979,1),0))</f>
        <v>0</v>
      </c>
      <c r="J1979" s="18">
        <f>IF($C1979&lt;&gt;"",$G1979*INDEX(ΣυνδΑθρ!$D$2:$D$96,$F1979,1)/INDEX(ΣυνδΑθρ!$J$2:$J$96,$F1979,1),IF($D1979&lt;&gt;"",$G1979*INDEX(Υλικά!$I$3:$I$200,$F1979,1)/INDEX(Υλικά!$E$3:$E$200,$F1979,1),0))</f>
        <v>18.66</v>
      </c>
      <c r="K1979" s="16">
        <f>$H1979*Ref!$B$2</f>
        <v>0</v>
      </c>
      <c r="L1979" s="17">
        <f>$I1979*Ref!$B$3</f>
        <v>0</v>
      </c>
      <c r="M1979" s="18">
        <f>$J1979*Ref!$B$4</f>
        <v>167.94</v>
      </c>
      <c r="N1979" s="18">
        <f>IF($C1979&lt;&gt;"",0,IF($D1979&lt;&gt;"",$G1979*INDEX(Υλικά!$J$3:$J$200,$F1979,1)/INDEX(Υλικά!$E$3:$E$200,$F1979,1),0))</f>
        <v>0</v>
      </c>
      <c r="O1979" s="19">
        <f t="shared" si="36"/>
        <v>167.94</v>
      </c>
      <c r="P1979" s="3"/>
    </row>
    <row r="1980" spans="1:16" x14ac:dyDescent="0.35">
      <c r="A1980" s="15">
        <v>45085</v>
      </c>
      <c r="B1980" s="7">
        <v>0.60416666666666696</v>
      </c>
      <c r="C1980" s="3"/>
      <c r="D1980" s="3" t="s">
        <v>289</v>
      </c>
      <c r="E1980" s="3" t="str">
        <f>IF(C1980&lt;&gt;"",INDEX(ΣυνδΑθρ!$I$2:$I$96,MATCH(C1980,ΣυνδΑθρ!$A$2:$A$100,0),1),IF(D1980&lt;&gt;"",INDEX(Υλικά!$D$3:$D$200,MATCH(D1980,Υλικά!$B$3:$B$200,0),1),""))</f>
        <v>gr</v>
      </c>
      <c r="F1980" s="10">
        <f>IF(C1980&lt;&gt;"",MATCH($C1980,ΣυνδΑθρ!$A$2:$A$100,0),IF(D1980&lt;&gt;"",MATCH($D1980,Υλικά!$B$3:$B$200,0),0))</f>
        <v>134</v>
      </c>
      <c r="G1980" s="3">
        <v>65</v>
      </c>
      <c r="H1980" s="16">
        <f>IF($C1980&lt;&gt;"",$G1980*INDEX(ΣυνδΑθρ!$B$2:$B$96,$F1980,1)/INDEX(ΣυνδΑθρ!$J$2:$J$96,$F1980,1),IF($D1980&lt;&gt;"",$G1980*INDEX(Υλικά!$G$3:$G$200,$F1980,1)/INDEX(Υλικά!$E$3:$E$200,$F1980,1),0))</f>
        <v>4.7450000000000001</v>
      </c>
      <c r="I1980" s="17">
        <f>IF($C1980&lt;&gt;"",$G1980*INDEX(ΣυνδΑθρ!$C$2:$C$100,$F1980,1)/INDEX(ΣυνδΑθρ!$J$2:$J$96,$F1980,1),IF($D1980&lt;&gt;"",$G1980*INDEX(Υλικά!$H$3:$H$200,$F1980,1)/INDEX(Υλικά!$E$3:$E$200,$F1980,1),0))</f>
        <v>30.225000000000001</v>
      </c>
      <c r="J1980" s="18">
        <f>IF($C1980&lt;&gt;"",$G1980*INDEX(ΣυνδΑθρ!$D$2:$D$96,$F1980,1)/INDEX(ΣυνδΑθρ!$J$2:$J$96,$F1980,1),IF($D1980&lt;&gt;"",$G1980*INDEX(Υλικά!$I$3:$I$200,$F1980,1)/INDEX(Υλικά!$E$3:$E$200,$F1980,1),0))</f>
        <v>0.58499999999999996</v>
      </c>
      <c r="K1980" s="16">
        <f>$H1980*Ref!$B$2</f>
        <v>18.98</v>
      </c>
      <c r="L1980" s="17">
        <f>$I1980*Ref!$B$3</f>
        <v>120.9</v>
      </c>
      <c r="M1980" s="18">
        <f>$J1980*Ref!$B$4</f>
        <v>5.2649999999999997</v>
      </c>
      <c r="N1980" s="18">
        <f>IF($C1980&lt;&gt;"",0,IF($D1980&lt;&gt;"",$G1980*INDEX(Υλικά!$J$3:$J$200,$F1980,1)/INDEX(Υλικά!$E$3:$E$200,$F1980,1),0))</f>
        <v>0</v>
      </c>
      <c r="O1980" s="19">
        <f t="shared" si="36"/>
        <v>145.14499999999998</v>
      </c>
      <c r="P1980" s="3"/>
    </row>
    <row r="1981" spans="1:16" x14ac:dyDescent="0.35">
      <c r="A1981" s="15">
        <v>45085</v>
      </c>
      <c r="B1981" s="7">
        <v>0.60416666666666796</v>
      </c>
      <c r="C1981" s="3"/>
      <c r="D1981" s="3" t="s">
        <v>21</v>
      </c>
      <c r="E1981" s="3" t="str">
        <f>IF(C1981&lt;&gt;"",INDEX(ΣυνδΑθρ!$I$2:$I$96,MATCH(C1981,ΣυνδΑθρ!$A$2:$A$100,0),1),IF(D1981&lt;&gt;"",INDEX(Υλικά!$D$3:$D$200,MATCH(D1981,Υλικά!$B$3:$B$200,0),1),""))</f>
        <v>pc</v>
      </c>
      <c r="F1981" s="10">
        <f>IF(C1981&lt;&gt;"",MATCH($C1981,ΣυνδΑθρ!$A$2:$A$100,0),IF(D1981&lt;&gt;"",MATCH($D1981,Υλικά!$B$3:$B$200,0),0))</f>
        <v>11</v>
      </c>
      <c r="G1981" s="3">
        <v>3</v>
      </c>
      <c r="H1981" s="16">
        <f>IF($C1981&lt;&gt;"",$G1981*INDEX(ΣυνδΑθρ!$B$2:$B$96,$F1981,1)/INDEX(ΣυνδΑθρ!$J$2:$J$96,$F1981,1),IF($D1981&lt;&gt;"",$G1981*INDEX(Υλικά!$G$3:$G$200,$F1981,1)/INDEX(Υλικά!$E$3:$E$200,$F1981,1),0))</f>
        <v>23.4</v>
      </c>
      <c r="I1981" s="17">
        <f>IF($C1981&lt;&gt;"",$G1981*INDEX(ΣυνδΑθρ!$C$2:$C$100,$F1981,1)/INDEX(ΣυνδΑθρ!$J$2:$J$96,$F1981,1),IF($D1981&lt;&gt;"",$G1981*INDEX(Υλικά!$H$3:$H$200,$F1981,1)/INDEX(Υλικά!$E$3:$E$200,$F1981,1),0))</f>
        <v>1.98</v>
      </c>
      <c r="J1981" s="18">
        <f>IF($C1981&lt;&gt;"",$G1981*INDEX(ΣυνδΑθρ!$D$2:$D$96,$F1981,1)/INDEX(ΣυνδΑθρ!$J$2:$J$96,$F1981,1),IF($D1981&lt;&gt;"",$G1981*INDEX(Υλικά!$I$3:$I$200,$F1981,1)/INDEX(Υλικά!$E$3:$E$200,$F1981,1),0))</f>
        <v>19.799999999999997</v>
      </c>
      <c r="K1981" s="16">
        <f>$H1981*Ref!$B$2</f>
        <v>93.6</v>
      </c>
      <c r="L1981" s="17">
        <f>$I1981*Ref!$B$3</f>
        <v>7.92</v>
      </c>
      <c r="M1981" s="18">
        <f>$J1981*Ref!$B$4</f>
        <v>178.2</v>
      </c>
      <c r="N1981" s="18">
        <f>IF($C1981&lt;&gt;"",0,IF($D1981&lt;&gt;"",$G1981*INDEX(Υλικά!$J$3:$J$200,$F1981,1)/INDEX(Υλικά!$E$3:$E$200,$F1981,1),0))</f>
        <v>0</v>
      </c>
      <c r="O1981" s="19">
        <f t="shared" si="36"/>
        <v>279.71999999999997</v>
      </c>
      <c r="P1981" s="3"/>
    </row>
    <row r="1982" spans="1:16" x14ac:dyDescent="0.35">
      <c r="A1982" s="15">
        <v>45085</v>
      </c>
      <c r="B1982" s="7">
        <v>0.875</v>
      </c>
      <c r="C1982" s="3"/>
      <c r="D1982" s="3" t="s">
        <v>9</v>
      </c>
      <c r="E1982" s="3" t="str">
        <f>IF(C1982&lt;&gt;"",INDEX(ΣυνδΑθρ!$I$2:$I$96,MATCH(C1982,ΣυνδΑθρ!$A$2:$A$100,0),1),IF(D1982&lt;&gt;"",INDEX(Υλικά!$D$3:$D$200,MATCH(D1982,Υλικά!$B$3:$B$200,0),1),""))</f>
        <v>gr</v>
      </c>
      <c r="F1982" s="10">
        <f>IF(C1982&lt;&gt;"",MATCH($C1982,ΣυνδΑθρ!$A$2:$A$100,0),IF(D1982&lt;&gt;"",MATCH($D1982,Υλικά!$B$3:$B$200,0),0))</f>
        <v>4</v>
      </c>
      <c r="G1982" s="3">
        <v>50</v>
      </c>
      <c r="H1982" s="16">
        <f>IF($C1982&lt;&gt;"",$G1982*INDEX(ΣυνδΑθρ!$B$2:$B$96,$F1982,1)/INDEX(ΣυνδΑθρ!$J$2:$J$96,$F1982,1),IF($D1982&lt;&gt;"",$G1982*INDEX(Υλικά!$G$3:$G$200,$F1982,1)/INDEX(Υλικά!$E$3:$E$200,$F1982,1),0))</f>
        <v>3.55</v>
      </c>
      <c r="I1982" s="17">
        <f>IF($C1982&lt;&gt;"",$G1982*INDEX(ΣυνδΑθρ!$C$2:$C$100,$F1982,1)/INDEX(ΣυνδΑθρ!$J$2:$J$96,$F1982,1),IF($D1982&lt;&gt;"",$G1982*INDEX(Υλικά!$H$3:$H$200,$F1982,1)/INDEX(Υλικά!$E$3:$E$200,$F1982,1),0))</f>
        <v>40</v>
      </c>
      <c r="J1982" s="18">
        <f>IF($C1982&lt;&gt;"",$G1982*INDEX(ΣυνδΑθρ!$D$2:$D$96,$F1982,1)/INDEX(ΣυνδΑθρ!$J$2:$J$96,$F1982,1),IF($D1982&lt;&gt;"",$G1982*INDEX(Υλικά!$I$3:$I$200,$F1982,1)/INDEX(Υλικά!$E$3:$E$200,$F1982,1),0))</f>
        <v>0.35</v>
      </c>
      <c r="K1982" s="16">
        <f>$H1982*Ref!$B$2</f>
        <v>14.2</v>
      </c>
      <c r="L1982" s="17">
        <f>$I1982*Ref!$B$3</f>
        <v>160</v>
      </c>
      <c r="M1982" s="18">
        <f>$J1982*Ref!$B$4</f>
        <v>3.15</v>
      </c>
      <c r="N1982" s="18">
        <f>IF($C1982&lt;&gt;"",0,IF($D1982&lt;&gt;"",$G1982*INDEX(Υλικά!$J$3:$J$200,$F1982,1)/INDEX(Υλικά!$E$3:$E$200,$F1982,1),0))</f>
        <v>0</v>
      </c>
      <c r="O1982" s="19">
        <f t="shared" si="36"/>
        <v>177.35</v>
      </c>
      <c r="P1982" s="3"/>
    </row>
    <row r="1983" spans="1:16" x14ac:dyDescent="0.35">
      <c r="A1983" s="15">
        <v>45085</v>
      </c>
      <c r="B1983" s="7">
        <v>0.875</v>
      </c>
      <c r="C1983" s="3"/>
      <c r="D1983" s="3" t="s">
        <v>80</v>
      </c>
      <c r="E1983" s="3" t="str">
        <f>IF(C1983&lt;&gt;"",INDEX(ΣυνδΑθρ!$I$2:$I$96,MATCH(C1983,ΣυνδΑθρ!$A$2:$A$100,0),1),IF(D1983&lt;&gt;"",INDEX(Υλικά!$D$3:$D$200,MATCH(D1983,Υλικά!$B$3:$B$200,0),1),""))</f>
        <v>gr</v>
      </c>
      <c r="F1983" s="10">
        <f>IF(C1983&lt;&gt;"",MATCH($C1983,ΣυνδΑθρ!$A$2:$A$100,0),IF(D1983&lt;&gt;"",MATCH($D1983,Υλικά!$B$3:$B$200,0),0))</f>
        <v>32</v>
      </c>
      <c r="G1983" s="3">
        <v>100</v>
      </c>
      <c r="H1983" s="16">
        <f>IF($C1983&lt;&gt;"",$G1983*INDEX(ΣυνδΑθρ!$B$2:$B$96,$F1983,1)/INDEX(ΣυνδΑθρ!$J$2:$J$96,$F1983,1),IF($D1983&lt;&gt;"",$G1983*INDEX(Υλικά!$G$3:$G$200,$F1983,1)/INDEX(Υλικά!$E$3:$E$200,$F1983,1),0))</f>
        <v>31</v>
      </c>
      <c r="I1983" s="17">
        <f>IF($C1983&lt;&gt;"",$G1983*INDEX(ΣυνδΑθρ!$C$2:$C$100,$F1983,1)/INDEX(ΣυνδΑθρ!$J$2:$J$96,$F1983,1),IF($D1983&lt;&gt;"",$G1983*INDEX(Υλικά!$H$3:$H$200,$F1983,1)/INDEX(Υλικά!$E$3:$E$200,$F1983,1),0))</f>
        <v>0</v>
      </c>
      <c r="J1983" s="18">
        <f>IF($C1983&lt;&gt;"",$G1983*INDEX(ΣυνδΑθρ!$D$2:$D$96,$F1983,1)/INDEX(ΣυνδΑθρ!$J$2:$J$96,$F1983,1),IF($D1983&lt;&gt;"",$G1983*INDEX(Υλικά!$I$3:$I$200,$F1983,1)/INDEX(Υλικά!$E$3:$E$200,$F1983,1),0))</f>
        <v>3.6</v>
      </c>
      <c r="K1983" s="16">
        <f>$H1983*Ref!$B$2</f>
        <v>124</v>
      </c>
      <c r="L1983" s="17">
        <f>$I1983*Ref!$B$3</f>
        <v>0</v>
      </c>
      <c r="M1983" s="18">
        <f>$J1983*Ref!$B$4</f>
        <v>32.4</v>
      </c>
      <c r="N1983" s="18">
        <f>IF($C1983&lt;&gt;"",0,IF($D1983&lt;&gt;"",$G1983*INDEX(Υλικά!$J$3:$J$200,$F1983,1)/INDEX(Υλικά!$E$3:$E$200,$F1983,1),0))</f>
        <v>0</v>
      </c>
      <c r="O1983" s="19">
        <f t="shared" si="36"/>
        <v>156.4</v>
      </c>
      <c r="P1983" s="3"/>
    </row>
    <row r="1984" spans="1:16" x14ac:dyDescent="0.35">
      <c r="A1984" s="15">
        <v>45086</v>
      </c>
      <c r="B1984" s="7">
        <v>0.3125</v>
      </c>
      <c r="C1984" s="3"/>
      <c r="D1984" s="3" t="s">
        <v>58</v>
      </c>
      <c r="E1984" s="3" t="str">
        <f>IF(C1984&lt;&gt;"",INDEX(ΣυνδΑθρ!$I$2:$I$96,MATCH(C1984,ΣυνδΑθρ!$A$2:$A$100,0),1),IF(D1984&lt;&gt;"",INDEX(Υλικά!$D$3:$D$200,MATCH(D1984,Υλικά!$B$3:$B$200,0),1),""))</f>
        <v>gr</v>
      </c>
      <c r="F1984" s="10">
        <f>IF(C1984&lt;&gt;"",MATCH($C1984,ΣυνδΑθρ!$A$2:$A$100,0),IF(D1984&lt;&gt;"",MATCH($D1984,Υλικά!$B$3:$B$200,0),0))</f>
        <v>12</v>
      </c>
      <c r="G1984" s="3">
        <v>220</v>
      </c>
      <c r="H1984" s="16">
        <f>IF($C1984&lt;&gt;"",$G1984*INDEX(ΣυνδΑθρ!$B$2:$B$96,$F1984,1)/INDEX(ΣυνδΑθρ!$J$2:$J$96,$F1984,1),IF($D1984&lt;&gt;"",$G1984*INDEX(Υλικά!$G$3:$G$200,$F1984,1)/INDEX(Υλικά!$E$3:$E$200,$F1984,1),0))</f>
        <v>7.26</v>
      </c>
      <c r="I1984" s="17">
        <f>IF($C1984&lt;&gt;"",$G1984*INDEX(ΣυνδΑθρ!$C$2:$C$100,$F1984,1)/INDEX(ΣυνδΑθρ!$J$2:$J$96,$F1984,1),IF($D1984&lt;&gt;"",$G1984*INDEX(Υλικά!$H$3:$H$200,$F1984,1)/INDEX(Υλικά!$E$3:$E$200,$F1984,1),0))</f>
        <v>10.34</v>
      </c>
      <c r="J1984" s="18">
        <f>IF($C1984&lt;&gt;"",$G1984*INDEX(ΣυνδΑθρ!$D$2:$D$96,$F1984,1)/INDEX(ΣυνδΑθρ!$J$2:$J$96,$F1984,1),IF($D1984&lt;&gt;"",$G1984*INDEX(Υλικά!$I$3:$I$200,$F1984,1)/INDEX(Υλικά!$E$3:$E$200,$F1984,1),0))</f>
        <v>3.3</v>
      </c>
      <c r="K1984" s="16">
        <f>$H1984*Ref!$B$2</f>
        <v>29.04</v>
      </c>
      <c r="L1984" s="17">
        <f>$I1984*Ref!$B$3</f>
        <v>41.36</v>
      </c>
      <c r="M1984" s="18">
        <f>$J1984*Ref!$B$4</f>
        <v>29.7</v>
      </c>
      <c r="N1984" s="18">
        <f>IF($C1984&lt;&gt;"",0,IF($D1984&lt;&gt;"",$G1984*INDEX(Υλικά!$J$3:$J$200,$F1984,1)/INDEX(Υλικά!$E$3:$E$200,$F1984,1),0))</f>
        <v>0</v>
      </c>
      <c r="O1984" s="19">
        <f t="shared" si="36"/>
        <v>100.10000000000001</v>
      </c>
      <c r="P1984" s="3"/>
    </row>
    <row r="1985" spans="1:16" x14ac:dyDescent="0.35">
      <c r="A1985" s="15">
        <v>45086</v>
      </c>
      <c r="B1985" s="7">
        <v>0.3125</v>
      </c>
      <c r="C1985" s="3"/>
      <c r="D1985" s="3" t="s">
        <v>289</v>
      </c>
      <c r="E1985" s="3" t="str">
        <f>IF(C1985&lt;&gt;"",INDEX(ΣυνδΑθρ!$I$2:$I$96,MATCH(C1985,ΣυνδΑθρ!$A$2:$A$100,0),1),IF(D1985&lt;&gt;"",INDEX(Υλικά!$D$3:$D$200,MATCH(D1985,Υλικά!$B$3:$B$200,0),1),""))</f>
        <v>gr</v>
      </c>
      <c r="F1985" s="10">
        <f>IF(C1985&lt;&gt;"",MATCH($C1985,ΣυνδΑθρ!$A$2:$A$100,0),IF(D1985&lt;&gt;"",MATCH($D1985,Υλικά!$B$3:$B$200,0),0))</f>
        <v>134</v>
      </c>
      <c r="G1985" s="3">
        <v>60</v>
      </c>
      <c r="H1985" s="16">
        <f>IF($C1985&lt;&gt;"",$G1985*INDEX(ΣυνδΑθρ!$B$2:$B$96,$F1985,1)/INDEX(ΣυνδΑθρ!$J$2:$J$96,$F1985,1),IF($D1985&lt;&gt;"",$G1985*INDEX(Υλικά!$G$3:$G$200,$F1985,1)/INDEX(Υλικά!$E$3:$E$200,$F1985,1),0))</f>
        <v>4.38</v>
      </c>
      <c r="I1985" s="17">
        <f>IF($C1985&lt;&gt;"",$G1985*INDEX(ΣυνδΑθρ!$C$2:$C$100,$F1985,1)/INDEX(ΣυνδΑθρ!$J$2:$J$96,$F1985,1),IF($D1985&lt;&gt;"",$G1985*INDEX(Υλικά!$H$3:$H$200,$F1985,1)/INDEX(Υλικά!$E$3:$E$200,$F1985,1),0))</f>
        <v>27.9</v>
      </c>
      <c r="J1985" s="18">
        <f>IF($C1985&lt;&gt;"",$G1985*INDEX(ΣυνδΑθρ!$D$2:$D$96,$F1985,1)/INDEX(ΣυνδΑθρ!$J$2:$J$96,$F1985,1),IF($D1985&lt;&gt;"",$G1985*INDEX(Υλικά!$I$3:$I$200,$F1985,1)/INDEX(Υλικά!$E$3:$E$200,$F1985,1),0))</f>
        <v>0.54</v>
      </c>
      <c r="K1985" s="16">
        <f>$H1985*Ref!$B$2</f>
        <v>17.52</v>
      </c>
      <c r="L1985" s="17">
        <f>$I1985*Ref!$B$3</f>
        <v>111.6</v>
      </c>
      <c r="M1985" s="18">
        <f>$J1985*Ref!$B$4</f>
        <v>4.8600000000000003</v>
      </c>
      <c r="N1985" s="18">
        <f>IF($C1985&lt;&gt;"",0,IF($D1985&lt;&gt;"",$G1985*INDEX(Υλικά!$J$3:$J$200,$F1985,1)/INDEX(Υλικά!$E$3:$E$200,$F1985,1),0))</f>
        <v>0</v>
      </c>
      <c r="O1985" s="19">
        <f t="shared" si="36"/>
        <v>133.98000000000002</v>
      </c>
      <c r="P1985" s="3"/>
    </row>
    <row r="1986" spans="1:16" x14ac:dyDescent="0.35">
      <c r="A1986" s="15">
        <v>45086</v>
      </c>
      <c r="B1986" s="7">
        <v>0.3125</v>
      </c>
      <c r="C1986" s="3"/>
      <c r="D1986" s="3" t="s">
        <v>299</v>
      </c>
      <c r="E1986" s="3" t="str">
        <f>IF(C1986&lt;&gt;"",INDEX(ΣυνδΑθρ!$I$2:$I$96,MATCH(C1986,ΣυνδΑθρ!$A$2:$A$100,0),1),IF(D1986&lt;&gt;"",INDEX(Υλικά!$D$3:$D$200,MATCH(D1986,Υλικά!$B$3:$B$200,0),1),""))</f>
        <v>gr</v>
      </c>
      <c r="F1986" s="10">
        <f>IF(C1986&lt;&gt;"",MATCH($C1986,ΣυνδΑθρ!$A$2:$A$100,0),IF(D1986&lt;&gt;"",MATCH($D1986,Υλικά!$B$3:$B$200,0),0))</f>
        <v>141</v>
      </c>
      <c r="G1986" s="3">
        <v>45</v>
      </c>
      <c r="H1986" s="16">
        <f>IF($C1986&lt;&gt;"",$G1986*INDEX(ΣυνδΑθρ!$B$2:$B$96,$F1986,1)/INDEX(ΣυνδΑθρ!$J$2:$J$96,$F1986,1),IF($D1986&lt;&gt;"",$G1986*INDEX(Υλικά!$G$3:$G$200,$F1986,1)/INDEX(Υλικά!$E$3:$E$200,$F1986,1),0))</f>
        <v>15.3</v>
      </c>
      <c r="I1986" s="17">
        <f>IF($C1986&lt;&gt;"",$G1986*INDEX(ΣυνδΑθρ!$C$2:$C$100,$F1986,1)/INDEX(ΣυνδΑθρ!$J$2:$J$96,$F1986,1),IF($D1986&lt;&gt;"",$G1986*INDEX(Υλικά!$H$3:$H$200,$F1986,1)/INDEX(Υλικά!$E$3:$E$200,$F1986,1),0))</f>
        <v>0</v>
      </c>
      <c r="J1986" s="18">
        <f>IF($C1986&lt;&gt;"",$G1986*INDEX(ΣυνδΑθρ!$D$2:$D$96,$F1986,1)/INDEX(ΣυνδΑθρ!$J$2:$J$96,$F1986,1),IF($D1986&lt;&gt;"",$G1986*INDEX(Υλικά!$I$3:$I$200,$F1986,1)/INDEX(Υλικά!$E$3:$E$200,$F1986,1),0))</f>
        <v>1.2150000000000001</v>
      </c>
      <c r="K1986" s="16">
        <f>$H1986*Ref!$B$2</f>
        <v>61.2</v>
      </c>
      <c r="L1986" s="17">
        <f>$I1986*Ref!$B$3</f>
        <v>0</v>
      </c>
      <c r="M1986" s="18">
        <f>$J1986*Ref!$B$4</f>
        <v>10.935</v>
      </c>
      <c r="N1986" s="18">
        <f>IF($C1986&lt;&gt;"",0,IF($D1986&lt;&gt;"",$G1986*INDEX(Υλικά!$J$3:$J$200,$F1986,1)/INDEX(Υλικά!$E$3:$E$200,$F1986,1),0))</f>
        <v>0</v>
      </c>
      <c r="O1986" s="19">
        <f t="shared" si="36"/>
        <v>72.135000000000005</v>
      </c>
      <c r="P1986" s="3"/>
    </row>
    <row r="1987" spans="1:16" x14ac:dyDescent="0.35">
      <c r="A1987" s="15">
        <v>45086</v>
      </c>
      <c r="B1987" s="7">
        <v>0.3125</v>
      </c>
      <c r="C1987" s="3"/>
      <c r="D1987" s="3" t="s">
        <v>269</v>
      </c>
      <c r="E1987" s="3" t="str">
        <f>IF(C1987&lt;&gt;"",INDEX(ΣυνδΑθρ!$I$2:$I$96,MATCH(C1987,ΣυνδΑθρ!$A$2:$A$100,0),1),IF(D1987&lt;&gt;"",INDEX(Υλικά!$D$3:$D$200,MATCH(D1987,Υλικά!$B$3:$B$200,0),1),""))</f>
        <v>slc</v>
      </c>
      <c r="F1987" s="10">
        <f>IF(C1987&lt;&gt;"",MATCH($C1987,ΣυνδΑθρ!$A$2:$A$100,0),IF(D1987&lt;&gt;"",MATCH($D1987,Υλικά!$B$3:$B$200,0),0))</f>
        <v>124</v>
      </c>
      <c r="G1987" s="3">
        <v>1</v>
      </c>
      <c r="H1987" s="16">
        <f>IF($C1987&lt;&gt;"",$G1987*INDEX(ΣυνδΑθρ!$B$2:$B$96,$F1987,1)/INDEX(ΣυνδΑθρ!$J$2:$J$96,$F1987,1),IF($D1987&lt;&gt;"",$G1987*INDEX(Υλικά!$G$3:$G$200,$F1987,1)/INDEX(Υλικά!$E$3:$E$200,$F1987,1),0))</f>
        <v>9</v>
      </c>
      <c r="I1987" s="17">
        <f>IF($C1987&lt;&gt;"",$G1987*INDEX(ΣυνδΑθρ!$C$2:$C$100,$F1987,1)/INDEX(ΣυνδΑθρ!$J$2:$J$96,$F1987,1),IF($D1987&lt;&gt;"",$G1987*INDEX(Υλικά!$H$3:$H$200,$F1987,1)/INDEX(Υλικά!$E$3:$E$200,$F1987,1),0))</f>
        <v>0.2</v>
      </c>
      <c r="J1987" s="18">
        <f>IF($C1987&lt;&gt;"",$G1987*INDEX(ΣυνδΑθρ!$D$2:$D$96,$F1987,1)/INDEX(ΣυνδΑθρ!$J$2:$J$96,$F1987,1),IF($D1987&lt;&gt;"",$G1987*INDEX(Υλικά!$I$3:$I$200,$F1987,1)/INDEX(Υλικά!$E$3:$E$200,$F1987,1),0))</f>
        <v>5</v>
      </c>
      <c r="K1987" s="16">
        <f>$H1987*Ref!$B$2</f>
        <v>36</v>
      </c>
      <c r="L1987" s="17">
        <f>$I1987*Ref!$B$3</f>
        <v>0.8</v>
      </c>
      <c r="M1987" s="18">
        <f>$J1987*Ref!$B$4</f>
        <v>45</v>
      </c>
      <c r="N1987" s="18">
        <f>IF($C1987&lt;&gt;"",0,IF($D1987&lt;&gt;"",$G1987*INDEX(Υλικά!$J$3:$J$200,$F1987,1)/INDEX(Υλικά!$E$3:$E$200,$F1987,1),0))</f>
        <v>0</v>
      </c>
      <c r="O1987" s="19">
        <f t="shared" si="36"/>
        <v>81.8</v>
      </c>
      <c r="P1987" s="3"/>
    </row>
    <row r="1988" spans="1:16" x14ac:dyDescent="0.35">
      <c r="A1988" s="15">
        <v>45086</v>
      </c>
      <c r="B1988" s="7">
        <v>0.48958333333333331</v>
      </c>
      <c r="C1988" s="3"/>
      <c r="D1988" s="3" t="s">
        <v>155</v>
      </c>
      <c r="E1988" s="3" t="str">
        <f>IF(C1988&lt;&gt;"",INDEX(ΣυνδΑθρ!$I$2:$I$96,MATCH(C1988,ΣυνδΑθρ!$A$2:$A$100,0),1),IF(D1988&lt;&gt;"",INDEX(Υλικά!$D$3:$D$200,MATCH(D1988,Υλικά!$B$3:$B$200,0),1),""))</f>
        <v>gr</v>
      </c>
      <c r="F1988" s="10">
        <f>IF(C1988&lt;&gt;"",MATCH($C1988,ΣυνδΑθρ!$A$2:$A$100,0),IF(D1988&lt;&gt;"",MATCH($D1988,Υλικά!$B$3:$B$200,0),0))</f>
        <v>63</v>
      </c>
      <c r="G1988" s="3">
        <v>110</v>
      </c>
      <c r="H1988" s="16">
        <f>IF($C1988&lt;&gt;"",$G1988*INDEX(ΣυνδΑθρ!$B$2:$B$96,$F1988,1)/INDEX(ΣυνδΑθρ!$J$2:$J$96,$F1988,1),IF($D1988&lt;&gt;"",$G1988*INDEX(Υλικά!$G$3:$G$200,$F1988,1)/INDEX(Υλικά!$E$3:$E$200,$F1988,1),0))</f>
        <v>1.2100000000000002</v>
      </c>
      <c r="I1988" s="17">
        <f>IF($C1988&lt;&gt;"",$G1988*INDEX(ΣυνδΑθρ!$C$2:$C$100,$F1988,1)/INDEX(ΣυνδΑθρ!$J$2:$J$96,$F1988,1),IF($D1988&lt;&gt;"",$G1988*INDEX(Υλικά!$H$3:$H$200,$F1988,1)/INDEX(Υλικά!$E$3:$E$200,$F1988,1),0))</f>
        <v>25.08</v>
      </c>
      <c r="J1988" s="18">
        <f>IF($C1988&lt;&gt;"",$G1988*INDEX(ΣυνδΑθρ!$D$2:$D$96,$F1988,1)/INDEX(ΣυνδΑθρ!$J$2:$J$96,$F1988,1),IF($D1988&lt;&gt;"",$G1988*INDEX(Υλικά!$I$3:$I$200,$F1988,1)/INDEX(Υλικά!$E$3:$E$200,$F1988,1),0))</f>
        <v>0.33</v>
      </c>
      <c r="K1988" s="16">
        <f>$H1988*Ref!$B$2</f>
        <v>4.8400000000000007</v>
      </c>
      <c r="L1988" s="17">
        <f>$I1988*Ref!$B$3</f>
        <v>100.32</v>
      </c>
      <c r="M1988" s="18">
        <f>$J1988*Ref!$B$4</f>
        <v>2.97</v>
      </c>
      <c r="N1988" s="18">
        <f>IF($C1988&lt;&gt;"",0,IF($D1988&lt;&gt;"",$G1988*INDEX(Υλικά!$J$3:$J$200,$F1988,1)/INDEX(Υλικά!$E$3:$E$200,$F1988,1),0))</f>
        <v>0</v>
      </c>
      <c r="O1988" s="19">
        <f t="shared" si="36"/>
        <v>108.13</v>
      </c>
      <c r="P1988" s="3"/>
    </row>
    <row r="1989" spans="1:16" x14ac:dyDescent="0.35">
      <c r="A1989" s="15">
        <v>45086</v>
      </c>
      <c r="B1989" s="7">
        <v>0.60416666666666663</v>
      </c>
      <c r="C1989" s="3" t="s">
        <v>320</v>
      </c>
      <c r="D1989" s="3"/>
      <c r="E1989" s="3" t="str">
        <f>IF(C1989&lt;&gt;"",INDEX(ΣυνδΑθρ!$I$2:$I$96,MATCH(C1989,ΣυνδΑθρ!$A$2:$A$100,0),1),IF(D1989&lt;&gt;"",INDEX(Υλικά!$D$3:$D$200,MATCH(D1989,Υλικά!$B$3:$B$200,0),1),""))</f>
        <v>gr</v>
      </c>
      <c r="F1989" s="10">
        <f>IF(C1989&lt;&gt;"",MATCH($C1989,ΣυνδΑθρ!$A$2:$A$100,0),IF(D1989&lt;&gt;"",MATCH($D1989,Υλικά!$B$3:$B$200,0),0))</f>
        <v>67</v>
      </c>
      <c r="G1989" s="3">
        <v>420</v>
      </c>
      <c r="H1989" s="16">
        <f>IF($C1989&lt;&gt;"",$G1989*INDEX(ΣυνδΑθρ!$B$2:$B$96,$F1989,1)/INDEX(ΣυνδΑθρ!$J$2:$J$96,$F1989,1),IF($D1989&lt;&gt;"",$G1989*INDEX(Υλικά!$G$3:$G$200,$F1989,1)/INDEX(Υλικά!$E$3:$E$200,$F1989,1),0))</f>
        <v>6.7409999999999997</v>
      </c>
      <c r="I1989" s="17">
        <f>IF($C1989&lt;&gt;"",$G1989*INDEX(ΣυνδΑθρ!$C$2:$C$100,$F1989,1)/INDEX(ΣυνδΑθρ!$J$2:$J$96,$F1989,1),IF($D1989&lt;&gt;"",$G1989*INDEX(Υλικά!$H$3:$H$200,$F1989,1)/INDEX(Υλικά!$E$3:$E$200,$F1989,1),0))</f>
        <v>36.728999999999992</v>
      </c>
      <c r="J1989" s="18">
        <f>IF($C1989&lt;&gt;"",$G1989*INDEX(ΣυνδΑθρ!$D$2:$D$96,$F1989,1)/INDEX(ΣυνδΑθρ!$J$2:$J$96,$F1989,1),IF($D1989&lt;&gt;"",$G1989*INDEX(Υλικά!$I$3:$I$200,$F1989,1)/INDEX(Υλικά!$E$3:$E$200,$F1989,1),0))</f>
        <v>12.511800000000001</v>
      </c>
      <c r="K1989" s="16">
        <f>$H1989*Ref!$B$2</f>
        <v>26.963999999999999</v>
      </c>
      <c r="L1989" s="17">
        <f>$I1989*Ref!$B$3</f>
        <v>146.91599999999997</v>
      </c>
      <c r="M1989" s="18">
        <f>$J1989*Ref!$B$4</f>
        <v>112.6062</v>
      </c>
      <c r="N1989" s="18">
        <f>IF($C1989&lt;&gt;"",0,IF($D1989&lt;&gt;"",$G1989*INDEX(Υλικά!$J$3:$J$200,$F1989,1)/INDEX(Υλικά!$E$3:$E$200,$F1989,1),0))</f>
        <v>0</v>
      </c>
      <c r="O1989" s="19">
        <f t="shared" si="36"/>
        <v>286.48619999999994</v>
      </c>
      <c r="P1989" s="3"/>
    </row>
    <row r="1990" spans="1:16" x14ac:dyDescent="0.35">
      <c r="A1990" s="15">
        <v>45086</v>
      </c>
      <c r="B1990" s="7">
        <v>0.60416666666666663</v>
      </c>
      <c r="C1990" s="3"/>
      <c r="D1990" s="3" t="s">
        <v>289</v>
      </c>
      <c r="E1990" s="3" t="str">
        <f>IF(C1990&lt;&gt;"",INDEX(ΣυνδΑθρ!$I$2:$I$96,MATCH(C1990,ΣυνδΑθρ!$A$2:$A$100,0),1),IF(D1990&lt;&gt;"",INDEX(Υλικά!$D$3:$D$200,MATCH(D1990,Υλικά!$B$3:$B$200,0),1),""))</f>
        <v>gr</v>
      </c>
      <c r="F1990" s="10">
        <f>IF(C1990&lt;&gt;"",MATCH($C1990,ΣυνδΑθρ!$A$2:$A$100,0),IF(D1990&lt;&gt;"",MATCH($D1990,Υλικά!$B$3:$B$200,0),0))</f>
        <v>134</v>
      </c>
      <c r="G1990" s="3">
        <v>110</v>
      </c>
      <c r="H1990" s="16">
        <f>IF($C1990&lt;&gt;"",$G1990*INDEX(ΣυνδΑθρ!$B$2:$B$96,$F1990,1)/INDEX(ΣυνδΑθρ!$J$2:$J$96,$F1990,1),IF($D1990&lt;&gt;"",$G1990*INDEX(Υλικά!$G$3:$G$200,$F1990,1)/INDEX(Υλικά!$E$3:$E$200,$F1990,1),0))</f>
        <v>8.0299999999999994</v>
      </c>
      <c r="I1990" s="17">
        <f>IF($C1990&lt;&gt;"",$G1990*INDEX(ΣυνδΑθρ!$C$2:$C$100,$F1990,1)/INDEX(ΣυνδΑθρ!$J$2:$J$96,$F1990,1),IF($D1990&lt;&gt;"",$G1990*INDEX(Υλικά!$H$3:$H$200,$F1990,1)/INDEX(Υλικά!$E$3:$E$200,$F1990,1),0))</f>
        <v>51.15</v>
      </c>
      <c r="J1990" s="18">
        <f>IF($C1990&lt;&gt;"",$G1990*INDEX(ΣυνδΑθρ!$D$2:$D$96,$F1990,1)/INDEX(ΣυνδΑθρ!$J$2:$J$96,$F1990,1),IF($D1990&lt;&gt;"",$G1990*INDEX(Υλικά!$I$3:$I$200,$F1990,1)/INDEX(Υλικά!$E$3:$E$200,$F1990,1),0))</f>
        <v>0.99</v>
      </c>
      <c r="K1990" s="16">
        <f>$H1990*Ref!$B$2</f>
        <v>32.119999999999997</v>
      </c>
      <c r="L1990" s="17">
        <f>$I1990*Ref!$B$3</f>
        <v>204.6</v>
      </c>
      <c r="M1990" s="18">
        <f>$J1990*Ref!$B$4</f>
        <v>8.91</v>
      </c>
      <c r="N1990" s="18">
        <f>IF($C1990&lt;&gt;"",0,IF($D1990&lt;&gt;"",$G1990*INDEX(Υλικά!$J$3:$J$200,$F1990,1)/INDEX(Υλικά!$E$3:$E$200,$F1990,1),0))</f>
        <v>0</v>
      </c>
      <c r="O1990" s="19">
        <f t="shared" si="36"/>
        <v>245.63</v>
      </c>
      <c r="P1990" s="3"/>
    </row>
    <row r="1991" spans="1:16" x14ac:dyDescent="0.35">
      <c r="A1991" s="15">
        <v>45086</v>
      </c>
      <c r="B1991" s="7">
        <v>0.60416666666666696</v>
      </c>
      <c r="C1991" s="3"/>
      <c r="D1991" s="3" t="s">
        <v>63</v>
      </c>
      <c r="E1991" s="3" t="str">
        <f>IF(C1991&lt;&gt;"",INDEX(ΣυνδΑθρ!$I$2:$I$96,MATCH(C1991,ΣυνδΑθρ!$A$2:$A$100,0),1),IF(D1991&lt;&gt;"",INDEX(Υλικά!$D$3:$D$200,MATCH(D1991,Υλικά!$B$3:$B$200,0),1),""))</f>
        <v>pc</v>
      </c>
      <c r="F1991" s="10">
        <f>IF(C1991&lt;&gt;"",MATCH($C1991,ΣυνδΑθρ!$A$2:$A$100,0),IF(D1991&lt;&gt;"",MATCH($D1991,Υλικά!$B$3:$B$200,0),0))</f>
        <v>23</v>
      </c>
      <c r="G1991" s="3">
        <v>1</v>
      </c>
      <c r="H1991" s="16">
        <f>IF($C1991&lt;&gt;"",$G1991*INDEX(ΣυνδΑθρ!$B$2:$B$96,$F1991,1)/INDEX(ΣυνδΑθρ!$J$2:$J$96,$F1991,1),IF($D1991&lt;&gt;"",$G1991*INDEX(Υλικά!$G$3:$G$200,$F1991,1)/INDEX(Υλικά!$E$3:$E$200,$F1991,1),0))</f>
        <v>47</v>
      </c>
      <c r="I1991" s="17">
        <f>IF($C1991&lt;&gt;"",$G1991*INDEX(ΣυνδΑθρ!$C$2:$C$100,$F1991,1)/INDEX(ΣυνδΑθρ!$J$2:$J$96,$F1991,1),IF($D1991&lt;&gt;"",$G1991*INDEX(Υλικά!$H$3:$H$200,$F1991,1)/INDEX(Υλικά!$E$3:$E$200,$F1991,1),0))</f>
        <v>0</v>
      </c>
      <c r="J1991" s="18">
        <f>IF($C1991&lt;&gt;"",$G1991*INDEX(ΣυνδΑθρ!$D$2:$D$96,$F1991,1)/INDEX(ΣυνδΑθρ!$J$2:$J$96,$F1991,1),IF($D1991&lt;&gt;"",$G1991*INDEX(Υλικά!$I$3:$I$200,$F1991,1)/INDEX(Υλικά!$E$3:$E$200,$F1991,1),0))</f>
        <v>1.2</v>
      </c>
      <c r="K1991" s="16">
        <f>$H1991*Ref!$B$2</f>
        <v>188</v>
      </c>
      <c r="L1991" s="17">
        <f>$I1991*Ref!$B$3</f>
        <v>0</v>
      </c>
      <c r="M1991" s="18">
        <f>$J1991*Ref!$B$4</f>
        <v>10.799999999999999</v>
      </c>
      <c r="N1991" s="18">
        <f>IF($C1991&lt;&gt;"",0,IF($D1991&lt;&gt;"",$G1991*INDEX(Υλικά!$J$3:$J$200,$F1991,1)/INDEX(Υλικά!$E$3:$E$200,$F1991,1),0))</f>
        <v>0</v>
      </c>
      <c r="O1991" s="19">
        <f t="shared" si="36"/>
        <v>198.8</v>
      </c>
      <c r="P1991" s="3"/>
    </row>
    <row r="1992" spans="1:16" x14ac:dyDescent="0.35">
      <c r="A1992" s="15">
        <v>45086</v>
      </c>
      <c r="B1992" s="7">
        <v>0.60416666666666696</v>
      </c>
      <c r="C1992" s="3"/>
      <c r="D1992" s="3" t="s">
        <v>8</v>
      </c>
      <c r="E1992" s="3" t="str">
        <f>IF(C1992&lt;&gt;"",INDEX(ΣυνδΑθρ!$I$2:$I$96,MATCH(C1992,ΣυνδΑθρ!$A$2:$A$100,0),1),IF(D1992&lt;&gt;"",INDEX(Υλικά!$D$3:$D$200,MATCH(D1992,Υλικά!$B$3:$B$200,0),1),""))</f>
        <v>gr</v>
      </c>
      <c r="F1992" s="10">
        <f>IF(C1992&lt;&gt;"",MATCH($C1992,ΣυνδΑθρ!$A$2:$A$100,0),IF(D1992&lt;&gt;"",MATCH($D1992,Υλικά!$B$3:$B$200,0),0))</f>
        <v>3</v>
      </c>
      <c r="G1992" s="3">
        <v>10</v>
      </c>
      <c r="H1992" s="16">
        <f>IF($C1992&lt;&gt;"",$G1992*INDEX(ΣυνδΑθρ!$B$2:$B$96,$F1992,1)/INDEX(ΣυνδΑθρ!$J$2:$J$96,$F1992,1),IF($D1992&lt;&gt;"",$G1992*INDEX(Υλικά!$G$3:$G$200,$F1992,1)/INDEX(Υλικά!$E$3:$E$200,$F1992,1),0))</f>
        <v>0</v>
      </c>
      <c r="I1992" s="17">
        <f>IF($C1992&lt;&gt;"",$G1992*INDEX(ΣυνδΑθρ!$C$2:$C$100,$F1992,1)/INDEX(ΣυνδΑθρ!$J$2:$J$96,$F1992,1),IF($D1992&lt;&gt;"",$G1992*INDEX(Υλικά!$H$3:$H$200,$F1992,1)/INDEX(Υλικά!$E$3:$E$200,$F1992,1),0))</f>
        <v>0</v>
      </c>
      <c r="J1992" s="18">
        <f>IF($C1992&lt;&gt;"",$G1992*INDEX(ΣυνδΑθρ!$D$2:$D$96,$F1992,1)/INDEX(ΣυνδΑθρ!$J$2:$J$96,$F1992,1),IF($D1992&lt;&gt;"",$G1992*INDEX(Υλικά!$I$3:$I$200,$F1992,1)/INDEX(Υλικά!$E$3:$E$200,$F1992,1),0))</f>
        <v>9.33</v>
      </c>
      <c r="K1992" s="16">
        <f>$H1992*Ref!$B$2</f>
        <v>0</v>
      </c>
      <c r="L1992" s="17">
        <f>$I1992*Ref!$B$3</f>
        <v>0</v>
      </c>
      <c r="M1992" s="18">
        <f>$J1992*Ref!$B$4</f>
        <v>83.97</v>
      </c>
      <c r="N1992" s="18">
        <f>IF($C1992&lt;&gt;"",0,IF($D1992&lt;&gt;"",$G1992*INDEX(Υλικά!$J$3:$J$200,$F1992,1)/INDEX(Υλικά!$E$3:$E$200,$F1992,1),0))</f>
        <v>0</v>
      </c>
      <c r="O1992" s="19">
        <f t="shared" si="36"/>
        <v>83.97</v>
      </c>
      <c r="P1992" s="3"/>
    </row>
    <row r="1993" spans="1:16" x14ac:dyDescent="0.35">
      <c r="A1993" s="15">
        <v>45086</v>
      </c>
      <c r="B1993" s="7">
        <v>0.89583333333333337</v>
      </c>
      <c r="C1993" s="3"/>
      <c r="D1993" s="3" t="s">
        <v>9</v>
      </c>
      <c r="E1993" s="3" t="str">
        <f>IF(C1993&lt;&gt;"",INDEX(ΣυνδΑθρ!$I$2:$I$96,MATCH(C1993,ΣυνδΑθρ!$A$2:$A$100,0),1),IF(D1993&lt;&gt;"",INDEX(Υλικά!$D$3:$D$200,MATCH(D1993,Υλικά!$B$3:$B$200,0),1),""))</f>
        <v>gr</v>
      </c>
      <c r="F1993" s="10">
        <f>IF(C1993&lt;&gt;"",MATCH($C1993,ΣυνδΑθρ!$A$2:$A$100,0),IF(D1993&lt;&gt;"",MATCH($D1993,Υλικά!$B$3:$B$200,0),0))</f>
        <v>4</v>
      </c>
      <c r="G1993" s="3">
        <v>80</v>
      </c>
      <c r="H1993" s="16">
        <f>IF($C1993&lt;&gt;"",$G1993*INDEX(ΣυνδΑθρ!$B$2:$B$96,$F1993,1)/INDEX(ΣυνδΑθρ!$J$2:$J$96,$F1993,1),IF($D1993&lt;&gt;"",$G1993*INDEX(Υλικά!$G$3:$G$200,$F1993,1)/INDEX(Υλικά!$E$3:$E$200,$F1993,1),0))</f>
        <v>5.68</v>
      </c>
      <c r="I1993" s="17">
        <f>IF($C1993&lt;&gt;"",$G1993*INDEX(ΣυνδΑθρ!$C$2:$C$100,$F1993,1)/INDEX(ΣυνδΑθρ!$J$2:$J$96,$F1993,1),IF($D1993&lt;&gt;"",$G1993*INDEX(Υλικά!$H$3:$H$200,$F1993,1)/INDEX(Υλικά!$E$3:$E$200,$F1993,1),0))</f>
        <v>64</v>
      </c>
      <c r="J1993" s="18">
        <f>IF($C1993&lt;&gt;"",$G1993*INDEX(ΣυνδΑθρ!$D$2:$D$96,$F1993,1)/INDEX(ΣυνδΑθρ!$J$2:$J$96,$F1993,1),IF($D1993&lt;&gt;"",$G1993*INDEX(Υλικά!$I$3:$I$200,$F1993,1)/INDEX(Υλικά!$E$3:$E$200,$F1993,1),0))</f>
        <v>0.56000000000000005</v>
      </c>
      <c r="K1993" s="16">
        <f>$H1993*Ref!$B$2</f>
        <v>22.72</v>
      </c>
      <c r="L1993" s="17">
        <f>$I1993*Ref!$B$3</f>
        <v>256</v>
      </c>
      <c r="M1993" s="18">
        <f>$J1993*Ref!$B$4</f>
        <v>5.0400000000000009</v>
      </c>
      <c r="N1993" s="18">
        <f>IF($C1993&lt;&gt;"",0,IF($D1993&lt;&gt;"",$G1993*INDEX(Υλικά!$J$3:$J$200,$F1993,1)/INDEX(Υλικά!$E$3:$E$200,$F1993,1),0))</f>
        <v>0</v>
      </c>
      <c r="O1993" s="19">
        <f t="shared" si="36"/>
        <v>283.76000000000005</v>
      </c>
      <c r="P1993" s="3"/>
    </row>
    <row r="1994" spans="1:16" x14ac:dyDescent="0.35">
      <c r="A1994" s="15">
        <v>45086</v>
      </c>
      <c r="B1994" s="7">
        <v>0.89583333333333337</v>
      </c>
      <c r="C1994" s="3"/>
      <c r="D1994" s="3" t="s">
        <v>32</v>
      </c>
      <c r="E1994" s="3" t="str">
        <f>IF(C1994&lt;&gt;"",INDEX(ΣυνδΑθρ!$I$2:$I$96,MATCH(C1994,ΣυνδΑθρ!$A$2:$A$100,0),1),IF(D1994&lt;&gt;"",INDEX(Υλικά!$D$3:$D$200,MATCH(D1994,Υλικά!$B$3:$B$200,0),1),""))</f>
        <v>gr</v>
      </c>
      <c r="F1994" s="10">
        <f>IF(C1994&lt;&gt;"",MATCH($C1994,ΣυνδΑθρ!$A$2:$A$100,0),IF(D1994&lt;&gt;"",MATCH($D1994,Υλικά!$B$3:$B$200,0),0))</f>
        <v>14</v>
      </c>
      <c r="G1994" s="3">
        <v>300</v>
      </c>
      <c r="H1994" s="16">
        <f>IF($C1994&lt;&gt;"",$G1994*INDEX(ΣυνδΑθρ!$B$2:$B$96,$F1994,1)/INDEX(ΣυνδΑθρ!$J$2:$J$96,$F1994,1),IF($D1994&lt;&gt;"",$G1994*INDEX(Υλικά!$G$3:$G$200,$F1994,1)/INDEX(Υλικά!$E$3:$E$200,$F1994,1),0))</f>
        <v>24</v>
      </c>
      <c r="I1994" s="17">
        <f>IF($C1994&lt;&gt;"",$G1994*INDEX(ΣυνδΑθρ!$C$2:$C$100,$F1994,1)/INDEX(ΣυνδΑθρ!$J$2:$J$96,$F1994,1),IF($D1994&lt;&gt;"",$G1994*INDEX(Υλικά!$H$3:$H$200,$F1994,1)/INDEX(Υλικά!$E$3:$E$200,$F1994,1),0))</f>
        <v>12</v>
      </c>
      <c r="J1994" s="18">
        <f>IF($C1994&lt;&gt;"",$G1994*INDEX(ΣυνδΑθρ!$D$2:$D$96,$F1994,1)/INDEX(ΣυνδΑθρ!$J$2:$J$96,$F1994,1),IF($D1994&lt;&gt;"",$G1994*INDEX(Υλικά!$I$3:$I$200,$F1994,1)/INDEX(Υλικά!$E$3:$E$200,$F1994,1),0))</f>
        <v>6</v>
      </c>
      <c r="K1994" s="16">
        <f>$H1994*Ref!$B$2</f>
        <v>96</v>
      </c>
      <c r="L1994" s="17">
        <f>$I1994*Ref!$B$3</f>
        <v>48</v>
      </c>
      <c r="M1994" s="18">
        <f>$J1994*Ref!$B$4</f>
        <v>54</v>
      </c>
      <c r="N1994" s="18">
        <f>IF($C1994&lt;&gt;"",0,IF($D1994&lt;&gt;"",$G1994*INDEX(Υλικά!$J$3:$J$200,$F1994,1)/INDEX(Υλικά!$E$3:$E$200,$F1994,1),0))</f>
        <v>0</v>
      </c>
      <c r="O1994" s="19">
        <f t="shared" si="36"/>
        <v>198</v>
      </c>
      <c r="P1994" s="3"/>
    </row>
    <row r="1995" spans="1:16" x14ac:dyDescent="0.35">
      <c r="A1995" s="15">
        <v>45086</v>
      </c>
      <c r="B1995" s="7">
        <v>0.97916666666666663</v>
      </c>
      <c r="C1995" s="3"/>
      <c r="D1995" s="3" t="s">
        <v>177</v>
      </c>
      <c r="E1995" s="3" t="str">
        <f>IF(C1995&lt;&gt;"",INDEX(ΣυνδΑθρ!$I$2:$I$96,MATCH(C1995,ΣυνδΑθρ!$A$2:$A$100,0),1),IF(D1995&lt;&gt;"",INDEX(Υλικά!$D$3:$D$200,MATCH(D1995,Υλικά!$B$3:$B$200,0),1),""))</f>
        <v>gr</v>
      </c>
      <c r="F1995" s="10">
        <f>IF(C1995&lt;&gt;"",MATCH($C1995,ΣυνδΑθρ!$A$2:$A$100,0),IF(D1995&lt;&gt;"",MATCH($D1995,Υλικά!$B$3:$B$200,0),0))</f>
        <v>77</v>
      </c>
      <c r="G1995" s="3">
        <v>26</v>
      </c>
      <c r="H1995" s="16">
        <f>IF($C1995&lt;&gt;"",$G1995*INDEX(ΣυνδΑθρ!$B$2:$B$96,$F1995,1)/INDEX(ΣυνδΑθρ!$J$2:$J$96,$F1995,1),IF($D1995&lt;&gt;"",$G1995*INDEX(Υλικά!$G$3:$G$200,$F1995,1)/INDEX(Υλικά!$E$3:$E$200,$F1995,1),0))</f>
        <v>3.9</v>
      </c>
      <c r="I1995" s="17">
        <f>IF($C1995&lt;&gt;"",$G1995*INDEX(ΣυνδΑθρ!$C$2:$C$100,$F1995,1)/INDEX(ΣυνδΑθρ!$J$2:$J$96,$F1995,1),IF($D1995&lt;&gt;"",$G1995*INDEX(Υλικά!$H$3:$H$200,$F1995,1)/INDEX(Υλικά!$E$3:$E$200,$F1995,1),0))</f>
        <v>3.64</v>
      </c>
      <c r="J1995" s="18">
        <f>IF($C1995&lt;&gt;"",$G1995*INDEX(ΣυνδΑθρ!$D$2:$D$96,$F1995,1)/INDEX(ΣυνδΑθρ!$J$2:$J$96,$F1995,1),IF($D1995&lt;&gt;"",$G1995*INDEX(Υλικά!$I$3:$I$200,$F1995,1)/INDEX(Υλικά!$E$3:$E$200,$F1995,1),0))</f>
        <v>16.899999999999999</v>
      </c>
      <c r="K1995" s="16">
        <f>$H1995*Ref!$B$2</f>
        <v>15.6</v>
      </c>
      <c r="L1995" s="17">
        <f>$I1995*Ref!$B$3</f>
        <v>14.56</v>
      </c>
      <c r="M1995" s="18">
        <f>$J1995*Ref!$B$4</f>
        <v>152.1</v>
      </c>
      <c r="N1995" s="18">
        <f>IF($C1995&lt;&gt;"",0,IF($D1995&lt;&gt;"",$G1995*INDEX(Υλικά!$J$3:$J$200,$F1995,1)/INDEX(Υλικά!$E$3:$E$200,$F1995,1),0))</f>
        <v>0</v>
      </c>
      <c r="O1995" s="19">
        <f t="shared" si="36"/>
        <v>182.26</v>
      </c>
      <c r="P1995" s="3"/>
    </row>
    <row r="1996" spans="1:16" x14ac:dyDescent="0.35">
      <c r="A1996" s="15">
        <v>45086</v>
      </c>
      <c r="B1996" s="7">
        <v>0.97916666666666663</v>
      </c>
      <c r="C1996" s="3"/>
      <c r="D1996" s="3" t="s">
        <v>97</v>
      </c>
      <c r="E1996" s="3" t="str">
        <f>IF(C1996&lt;&gt;"",INDEX(ΣυνδΑθρ!$I$2:$I$96,MATCH(C1996,ΣυνδΑθρ!$A$2:$A$100,0),1),IF(D1996&lt;&gt;"",INDEX(Υλικά!$D$3:$D$200,MATCH(D1996,Υλικά!$B$3:$B$200,0),1),""))</f>
        <v>gr</v>
      </c>
      <c r="F1996" s="10">
        <f>IF(C1996&lt;&gt;"",MATCH($C1996,ΣυνδΑθρ!$A$2:$A$100,0),IF(D1996&lt;&gt;"",MATCH($D1996,Υλικά!$B$3:$B$200,0),0))</f>
        <v>37</v>
      </c>
      <c r="G1996" s="3">
        <v>150</v>
      </c>
      <c r="H1996" s="16">
        <f>IF($C1996&lt;&gt;"",$G1996*INDEX(ΣυνδΑθρ!$B$2:$B$96,$F1996,1)/INDEX(ΣυνδΑθρ!$J$2:$J$96,$F1996,1),IF($D1996&lt;&gt;"",$G1996*INDEX(Υλικά!$G$3:$G$200,$F1996,1)/INDEX(Υλικά!$E$3:$E$200,$F1996,1),0))</f>
        <v>0</v>
      </c>
      <c r="I1996" s="17">
        <f>IF($C1996&lt;&gt;"",$G1996*INDEX(ΣυνδΑθρ!$C$2:$C$100,$F1996,1)/INDEX(ΣυνδΑθρ!$J$2:$J$96,$F1996,1),IF($D1996&lt;&gt;"",$G1996*INDEX(Υλικά!$H$3:$H$200,$F1996,1)/INDEX(Υλικά!$E$3:$E$200,$F1996,1),0))</f>
        <v>0</v>
      </c>
      <c r="J1996" s="18">
        <f>IF($C1996&lt;&gt;"",$G1996*INDEX(ΣυνδΑθρ!$D$2:$D$96,$F1996,1)/INDEX(ΣυνδΑθρ!$J$2:$J$96,$F1996,1),IF($D1996&lt;&gt;"",$G1996*INDEX(Υλικά!$I$3:$I$200,$F1996,1)/INDEX(Υλικά!$E$3:$E$200,$F1996,1),0))</f>
        <v>0</v>
      </c>
      <c r="K1996" s="16">
        <f>$H1996*Ref!$B$2</f>
        <v>0</v>
      </c>
      <c r="L1996" s="17">
        <f>$I1996*Ref!$B$3</f>
        <v>0</v>
      </c>
      <c r="M1996" s="18">
        <f>$J1996*Ref!$B$4</f>
        <v>0</v>
      </c>
      <c r="N1996" s="18">
        <f>IF($C1996&lt;&gt;"",0,IF($D1996&lt;&gt;"",$G1996*INDEX(Υλικά!$J$3:$J$200,$F1996,1)/INDEX(Υλικά!$E$3:$E$200,$F1996,1),0))</f>
        <v>127.5</v>
      </c>
      <c r="O1996" s="19">
        <f t="shared" si="36"/>
        <v>127.5</v>
      </c>
      <c r="P1996" s="3"/>
    </row>
    <row r="1997" spans="1:16" x14ac:dyDescent="0.35">
      <c r="A1997" s="15">
        <v>45087</v>
      </c>
      <c r="B1997" s="7">
        <v>0.35416666666666669</v>
      </c>
      <c r="C1997" s="3" t="s">
        <v>290</v>
      </c>
      <c r="D1997" s="3"/>
      <c r="E1997" s="3" t="str">
        <f>IF(C1997&lt;&gt;"",INDEX(ΣυνδΑθρ!$I$2:$I$96,MATCH(C1997,ΣυνδΑθρ!$A$2:$A$100,0),1),IF(D1997&lt;&gt;"",INDEX(Υλικά!$D$3:$D$200,MATCH(D1997,Υλικά!$B$3:$B$200,0),1),""))</f>
        <v>pc</v>
      </c>
      <c r="F1997" s="10">
        <f>IF(C1997&lt;&gt;"",MATCH($C1997,ΣυνδΑθρ!$A$2:$A$100,0),IF(D1997&lt;&gt;"",MATCH($D1997,Υλικά!$B$3:$B$200,0),0))</f>
        <v>57</v>
      </c>
      <c r="G1997" s="3">
        <v>1</v>
      </c>
      <c r="H1997" s="16">
        <f>IF($C1997&lt;&gt;"",$G1997*INDEX(ΣυνδΑθρ!$B$2:$B$96,$F1997,1)/INDEX(ΣυνδΑθρ!$J$2:$J$96,$F1997,1),IF($D1997&lt;&gt;"",$G1997*INDEX(Υλικά!$G$3:$G$200,$F1997,1)/INDEX(Υλικά!$E$3:$E$200,$F1997,1),0))</f>
        <v>30.25</v>
      </c>
      <c r="I1997" s="17">
        <f>IF($C1997&lt;&gt;"",$G1997*INDEX(ΣυνδΑθρ!$C$2:$C$100,$F1997,1)/INDEX(ΣυνδΑθρ!$J$2:$J$96,$F1997,1),IF($D1997&lt;&gt;"",$G1997*INDEX(Υλικά!$H$3:$H$200,$F1997,1)/INDEX(Υλικά!$E$3:$E$200,$F1997,1),0))</f>
        <v>58.95</v>
      </c>
      <c r="J1997" s="18">
        <f>IF($C1997&lt;&gt;"",$G1997*INDEX(ΣυνδΑθρ!$D$2:$D$96,$F1997,1)/INDEX(ΣυνδΑθρ!$J$2:$J$96,$F1997,1),IF($D1997&lt;&gt;"",$G1997*INDEX(Υλικά!$I$3:$I$200,$F1997,1)/INDEX(Υλικά!$E$3:$E$200,$F1997,1),0))</f>
        <v>6.0500000000000007</v>
      </c>
      <c r="K1997" s="16">
        <f>$H1997*Ref!$B$2</f>
        <v>121</v>
      </c>
      <c r="L1997" s="17">
        <f>$I1997*Ref!$B$3</f>
        <v>235.8</v>
      </c>
      <c r="M1997" s="18">
        <f>$J1997*Ref!$B$4</f>
        <v>54.45</v>
      </c>
      <c r="N1997" s="18">
        <f>IF($C1997&lt;&gt;"",0,IF($D1997&lt;&gt;"",$G1997*INDEX(Υλικά!$J$3:$J$200,$F1997,1)/INDEX(Υλικά!$E$3:$E$200,$F1997,1),0))</f>
        <v>0</v>
      </c>
      <c r="O1997" s="19">
        <f t="shared" si="36"/>
        <v>411.25</v>
      </c>
      <c r="P1997" s="3"/>
    </row>
    <row r="1998" spans="1:16" x14ac:dyDescent="0.35">
      <c r="A1998" s="15">
        <v>45087</v>
      </c>
      <c r="B1998" s="7">
        <v>0.35416666666666669</v>
      </c>
      <c r="C1998" s="3"/>
      <c r="D1998" s="3" t="s">
        <v>269</v>
      </c>
      <c r="E1998" s="3" t="str">
        <f>IF(C1998&lt;&gt;"",INDEX(ΣυνδΑθρ!$I$2:$I$96,MATCH(C1998,ΣυνδΑθρ!$A$2:$A$100,0),1),IF(D1998&lt;&gt;"",INDEX(Υλικά!$D$3:$D$200,MATCH(D1998,Υλικά!$B$3:$B$200,0),1),""))</f>
        <v>slc</v>
      </c>
      <c r="F1998" s="10">
        <f>IF(C1998&lt;&gt;"",MATCH($C1998,ΣυνδΑθρ!$A$2:$A$100,0),IF(D1998&lt;&gt;"",MATCH($D1998,Υλικά!$B$3:$B$200,0),0))</f>
        <v>124</v>
      </c>
      <c r="G1998" s="3">
        <v>1</v>
      </c>
      <c r="H1998" s="16">
        <f>IF($C1998&lt;&gt;"",$G1998*INDEX(ΣυνδΑθρ!$B$2:$B$96,$F1998,1)/INDEX(ΣυνδΑθρ!$J$2:$J$96,$F1998,1),IF($D1998&lt;&gt;"",$G1998*INDEX(Υλικά!$G$3:$G$200,$F1998,1)/INDEX(Υλικά!$E$3:$E$200,$F1998,1),0))</f>
        <v>9</v>
      </c>
      <c r="I1998" s="17">
        <f>IF($C1998&lt;&gt;"",$G1998*INDEX(ΣυνδΑθρ!$C$2:$C$100,$F1998,1)/INDEX(ΣυνδΑθρ!$J$2:$J$96,$F1998,1),IF($D1998&lt;&gt;"",$G1998*INDEX(Υλικά!$H$3:$H$200,$F1998,1)/INDEX(Υλικά!$E$3:$E$200,$F1998,1),0))</f>
        <v>0.2</v>
      </c>
      <c r="J1998" s="18">
        <f>IF($C1998&lt;&gt;"",$G1998*INDEX(ΣυνδΑθρ!$D$2:$D$96,$F1998,1)/INDEX(ΣυνδΑθρ!$J$2:$J$96,$F1998,1),IF($D1998&lt;&gt;"",$G1998*INDEX(Υλικά!$I$3:$I$200,$F1998,1)/INDEX(Υλικά!$E$3:$E$200,$F1998,1),0))</f>
        <v>5</v>
      </c>
      <c r="K1998" s="16">
        <f>$H1998*Ref!$B$2</f>
        <v>36</v>
      </c>
      <c r="L1998" s="17">
        <f>$I1998*Ref!$B$3</f>
        <v>0.8</v>
      </c>
      <c r="M1998" s="18">
        <f>$J1998*Ref!$B$4</f>
        <v>45</v>
      </c>
      <c r="N1998" s="18">
        <f>IF($C1998&lt;&gt;"",0,IF($D1998&lt;&gt;"",$G1998*INDEX(Υλικά!$J$3:$J$200,$F1998,1)/INDEX(Υλικά!$E$3:$E$200,$F1998,1),0))</f>
        <v>0</v>
      </c>
      <c r="O1998" s="19">
        <f t="shared" si="36"/>
        <v>81.8</v>
      </c>
      <c r="P1998" s="3"/>
    </row>
    <row r="1999" spans="1:16" x14ac:dyDescent="0.35">
      <c r="A1999" s="15">
        <v>45087</v>
      </c>
      <c r="B1999" s="7">
        <v>0.59375</v>
      </c>
      <c r="C1999" s="3" t="s">
        <v>320</v>
      </c>
      <c r="D1999" s="3"/>
      <c r="E1999" s="3" t="str">
        <f>IF(C1999&lt;&gt;"",INDEX(ΣυνδΑθρ!$I$2:$I$96,MATCH(C1999,ΣυνδΑθρ!$A$2:$A$100,0),1),IF(D1999&lt;&gt;"",INDEX(Υλικά!$D$3:$D$200,MATCH(D1999,Υλικά!$B$3:$B$200,0),1),""))</f>
        <v>gr</v>
      </c>
      <c r="F1999" s="10">
        <f>IF(C1999&lt;&gt;"",MATCH($C1999,ΣυνδΑθρ!$A$2:$A$100,0),IF(D1999&lt;&gt;"",MATCH($D1999,Υλικά!$B$3:$B$200,0),0))</f>
        <v>67</v>
      </c>
      <c r="G1999" s="3">
        <v>400</v>
      </c>
      <c r="H1999" s="16">
        <f>IF($C1999&lt;&gt;"",$G1999*INDEX(ΣυνδΑθρ!$B$2:$B$96,$F1999,1)/INDEX(ΣυνδΑθρ!$J$2:$J$96,$F1999,1),IF($D1999&lt;&gt;"",$G1999*INDEX(Υλικά!$G$3:$G$200,$F1999,1)/INDEX(Υλικά!$E$3:$E$200,$F1999,1),0))</f>
        <v>6.42</v>
      </c>
      <c r="I1999" s="17">
        <f>IF($C1999&lt;&gt;"",$G1999*INDEX(ΣυνδΑθρ!$C$2:$C$100,$F1999,1)/INDEX(ΣυνδΑθρ!$J$2:$J$96,$F1999,1),IF($D1999&lt;&gt;"",$G1999*INDEX(Υλικά!$H$3:$H$200,$F1999,1)/INDEX(Υλικά!$E$3:$E$200,$F1999,1),0))</f>
        <v>34.97999999999999</v>
      </c>
      <c r="J1999" s="18">
        <f>IF($C1999&lt;&gt;"",$G1999*INDEX(ΣυνδΑθρ!$D$2:$D$96,$F1999,1)/INDEX(ΣυνδΑθρ!$J$2:$J$96,$F1999,1),IF($D1999&lt;&gt;"",$G1999*INDEX(Υλικά!$I$3:$I$200,$F1999,1)/INDEX(Υλικά!$E$3:$E$200,$F1999,1),0))</f>
        <v>11.916000000000002</v>
      </c>
      <c r="K1999" s="16">
        <f>$H1999*Ref!$B$2</f>
        <v>25.68</v>
      </c>
      <c r="L1999" s="17">
        <f>$I1999*Ref!$B$3</f>
        <v>139.91999999999996</v>
      </c>
      <c r="M1999" s="18">
        <f>$J1999*Ref!$B$4</f>
        <v>107.24400000000001</v>
      </c>
      <c r="N1999" s="18">
        <f>IF($C1999&lt;&gt;"",0,IF($D1999&lt;&gt;"",$G1999*INDEX(Υλικά!$J$3:$J$200,$F1999,1)/INDEX(Υλικά!$E$3:$E$200,$F1999,1),0))</f>
        <v>0</v>
      </c>
      <c r="O1999" s="19">
        <f t="shared" ref="O1999:O2000" si="37">SUM(K1999:N1999)</f>
        <v>272.84399999999999</v>
      </c>
      <c r="P1999" s="33"/>
    </row>
    <row r="2000" spans="1:16" x14ac:dyDescent="0.35">
      <c r="A2000" s="15">
        <v>45087</v>
      </c>
      <c r="B2000" s="7">
        <v>0.59375</v>
      </c>
      <c r="C2000" s="3"/>
      <c r="D2000" s="3" t="s">
        <v>296</v>
      </c>
      <c r="E2000" s="3" t="str">
        <f>IF(C2000&lt;&gt;"",INDEX(ΣυνδΑθρ!$I$2:$I$96,MATCH(C2000,ΣυνδΑθρ!$A$2:$A$100,0),1),IF(D2000&lt;&gt;"",INDEX(Υλικά!$D$3:$D$200,MATCH(D2000,Υλικά!$B$3:$B$200,0),1),""))</f>
        <v>gr</v>
      </c>
      <c r="F2000" s="10">
        <f>IF(C2000&lt;&gt;"",MATCH($C2000,ΣυνδΑθρ!$A$2:$A$100,0),IF(D2000&lt;&gt;"",MATCH($D2000,Υλικά!$B$3:$B$200,0),0))</f>
        <v>139</v>
      </c>
      <c r="G2000" s="3">
        <v>120</v>
      </c>
      <c r="H2000" s="16">
        <f>IF($C2000&lt;&gt;"",$G2000*INDEX(ΣυνδΑθρ!$B$2:$B$96,$F2000,1)/INDEX(ΣυνδΑθρ!$J$2:$J$96,$F2000,1),IF($D2000&lt;&gt;"",$G2000*INDEX(Υλικά!$G$3:$G$200,$F2000,1)/INDEX(Υλικά!$E$3:$E$200,$F2000,1),0))</f>
        <v>16.440000000000001</v>
      </c>
      <c r="I2000" s="17">
        <f>IF($C2000&lt;&gt;"",$G2000*INDEX(ΣυνδΑθρ!$C$2:$C$100,$F2000,1)/INDEX(ΣυνδΑθρ!$J$2:$J$96,$F2000,1),IF($D2000&lt;&gt;"",$G2000*INDEX(Υλικά!$H$3:$H$200,$F2000,1)/INDEX(Υλικά!$E$3:$E$200,$F2000,1),0))</f>
        <v>2.04</v>
      </c>
      <c r="J2000" s="18">
        <f>IF($C2000&lt;&gt;"",$G2000*INDEX(ΣυνδΑθρ!$D$2:$D$96,$F2000,1)/INDEX(ΣυνδΑθρ!$J$2:$J$96,$F2000,1),IF($D2000&lt;&gt;"",$G2000*INDEX(Υλικά!$I$3:$I$200,$F2000,1)/INDEX(Υλικά!$E$3:$E$200,$F2000,1),0))</f>
        <v>17.16</v>
      </c>
      <c r="K2000" s="16">
        <f>$H2000*Ref!$B$2</f>
        <v>65.760000000000005</v>
      </c>
      <c r="L2000" s="17">
        <f>$I2000*Ref!$B$3</f>
        <v>8.16</v>
      </c>
      <c r="M2000" s="18">
        <f>$J2000*Ref!$B$4</f>
        <v>154.44</v>
      </c>
      <c r="N2000" s="18">
        <f>IF($C2000&lt;&gt;"",0,IF($D2000&lt;&gt;"",$G2000*INDEX(Υλικά!$J$3:$J$200,$F2000,1)/INDEX(Υλικά!$E$3:$E$200,$F2000,1),0))</f>
        <v>0</v>
      </c>
      <c r="O2000" s="19">
        <f t="shared" si="37"/>
        <v>228.36</v>
      </c>
    </row>
    <row r="2001" spans="1:15" x14ac:dyDescent="0.35">
      <c r="A2001" s="15">
        <v>45087</v>
      </c>
      <c r="B2001" s="7">
        <v>0.82291666666666663</v>
      </c>
      <c r="C2001" s="3" t="s">
        <v>320</v>
      </c>
      <c r="D2001" s="3"/>
      <c r="E2001" s="3" t="str">
        <f>IF(C2001&lt;&gt;"",INDEX(ΣυνδΑθρ!$I$2:$I$96,MATCH(C2001,ΣυνδΑθρ!$A$2:$A$100,0),1),IF(D2001&lt;&gt;"",INDEX(Υλικά!$D$3:$D$200,MATCH(D2001,Υλικά!$B$3:$B$200,0),1),""))</f>
        <v>gr</v>
      </c>
      <c r="F2001" s="10">
        <f>IF(C2001&lt;&gt;"",MATCH($C2001,ΣυνδΑθρ!$A$2:$A$100,0),IF(D2001&lt;&gt;"",MATCH($D2001,Υλικά!$B$3:$B$200,0),0))</f>
        <v>67</v>
      </c>
      <c r="G2001" s="3">
        <v>340</v>
      </c>
      <c r="H2001" s="16">
        <f>IF($C2001&lt;&gt;"",$G2001*INDEX(ΣυνδΑθρ!$B$2:$B$96,$F2001,1)/INDEX(ΣυνδΑθρ!$J$2:$J$96,$F2001,1),IF($D2001&lt;&gt;"",$G2001*INDEX(Υλικά!$G$3:$G$200,$F2001,1)/INDEX(Υλικά!$E$3:$E$200,$F2001,1),0))</f>
        <v>5.4569999999999999</v>
      </c>
      <c r="I2001" s="17">
        <f>IF($C2001&lt;&gt;"",$G2001*INDEX(ΣυνδΑθρ!$C$2:$C$100,$F2001,1)/INDEX(ΣυνδΑθρ!$J$2:$J$96,$F2001,1),IF($D2001&lt;&gt;"",$G2001*INDEX(Υλικά!$H$3:$H$200,$F2001,1)/INDEX(Υλικά!$E$3:$E$200,$F2001,1),0))</f>
        <v>29.732999999999997</v>
      </c>
      <c r="J2001" s="18">
        <f>IF($C2001&lt;&gt;"",$G2001*INDEX(ΣυνδΑθρ!$D$2:$D$96,$F2001,1)/INDEX(ΣυνδΑθρ!$J$2:$J$96,$F2001,1),IF($D2001&lt;&gt;"",$G2001*INDEX(Υλικά!$I$3:$I$200,$F2001,1)/INDEX(Υλικά!$E$3:$E$200,$F2001,1),0))</f>
        <v>10.1286</v>
      </c>
      <c r="K2001" s="16">
        <f>$H2001*Ref!$B$2</f>
        <v>21.827999999999999</v>
      </c>
      <c r="L2001" s="17">
        <f>$I2001*Ref!$B$3</f>
        <v>118.93199999999999</v>
      </c>
      <c r="M2001" s="18">
        <f>$J2001*Ref!$B$4</f>
        <v>91.15740000000001</v>
      </c>
      <c r="N2001" s="18">
        <f>IF($C2001&lt;&gt;"",0,IF($D2001&lt;&gt;"",$G2001*INDEX(Υλικά!$J$3:$J$200,$F2001,1)/INDEX(Υλικά!$E$3:$E$200,$F2001,1),0))</f>
        <v>0</v>
      </c>
      <c r="O2001" s="19">
        <f t="shared" ref="O2001:O2025" si="38">SUM(K2001:N2001)</f>
        <v>231.91739999999999</v>
      </c>
    </row>
    <row r="2002" spans="1:15" x14ac:dyDescent="0.35">
      <c r="A2002" s="15">
        <v>45087</v>
      </c>
      <c r="B2002" s="7">
        <v>0.82291666666666663</v>
      </c>
      <c r="C2002" s="3"/>
      <c r="D2002" s="3" t="s">
        <v>296</v>
      </c>
      <c r="E2002" s="3" t="str">
        <f>IF(C2002&lt;&gt;"",INDEX(ΣυνδΑθρ!$I$2:$I$96,MATCH(C2002,ΣυνδΑθρ!$A$2:$A$100,0),1),IF(D2002&lt;&gt;"",INDEX(Υλικά!$D$3:$D$200,MATCH(D2002,Υλικά!$B$3:$B$200,0),1),""))</f>
        <v>gr</v>
      </c>
      <c r="F2002" s="10">
        <f>IF(C2002&lt;&gt;"",MATCH($C2002,ΣυνδΑθρ!$A$2:$A$100,0),IF(D2002&lt;&gt;"",MATCH($D2002,Υλικά!$B$3:$B$200,0),0))</f>
        <v>139</v>
      </c>
      <c r="G2002" s="3">
        <v>50</v>
      </c>
      <c r="H2002" s="16">
        <f>IF($C2002&lt;&gt;"",$G2002*INDEX(ΣυνδΑθρ!$B$2:$B$96,$F2002,1)/INDEX(ΣυνδΑθρ!$J$2:$J$96,$F2002,1),IF($D2002&lt;&gt;"",$G2002*INDEX(Υλικά!$G$3:$G$200,$F2002,1)/INDEX(Υλικά!$E$3:$E$200,$F2002,1),0))</f>
        <v>6.85</v>
      </c>
      <c r="I2002" s="17">
        <f>IF($C2002&lt;&gt;"",$G2002*INDEX(ΣυνδΑθρ!$C$2:$C$100,$F2002,1)/INDEX(ΣυνδΑθρ!$J$2:$J$96,$F2002,1),IF($D2002&lt;&gt;"",$G2002*INDEX(Υλικά!$H$3:$H$200,$F2002,1)/INDEX(Υλικά!$E$3:$E$200,$F2002,1),0))</f>
        <v>0.85</v>
      </c>
      <c r="J2002" s="18">
        <f>IF($C2002&lt;&gt;"",$G2002*INDEX(ΣυνδΑθρ!$D$2:$D$96,$F2002,1)/INDEX(ΣυνδΑθρ!$J$2:$J$96,$F2002,1),IF($D2002&lt;&gt;"",$G2002*INDEX(Υλικά!$I$3:$I$200,$F2002,1)/INDEX(Υλικά!$E$3:$E$200,$F2002,1),0))</f>
        <v>7.15</v>
      </c>
      <c r="K2002" s="16">
        <f>$H2002*Ref!$B$2</f>
        <v>27.4</v>
      </c>
      <c r="L2002" s="17">
        <f>$I2002*Ref!$B$3</f>
        <v>3.4</v>
      </c>
      <c r="M2002" s="18">
        <f>$J2002*Ref!$B$4</f>
        <v>64.350000000000009</v>
      </c>
      <c r="N2002" s="18">
        <f>IF($C2002&lt;&gt;"",0,IF($D2002&lt;&gt;"",$G2002*INDEX(Υλικά!$J$3:$J$200,$F2002,1)/INDEX(Υλικά!$E$3:$E$200,$F2002,1),0))</f>
        <v>0</v>
      </c>
      <c r="O2002" s="19">
        <f t="shared" si="38"/>
        <v>95.15</v>
      </c>
    </row>
    <row r="2003" spans="1:15" x14ac:dyDescent="0.35">
      <c r="A2003" s="15">
        <v>45087</v>
      </c>
      <c r="B2003" s="7">
        <v>0.82291666666666696</v>
      </c>
      <c r="C2003" s="3"/>
      <c r="D2003" s="3" t="s">
        <v>289</v>
      </c>
      <c r="E2003" s="3" t="str">
        <f>IF(C2003&lt;&gt;"",INDEX(ΣυνδΑθρ!$I$2:$I$96,MATCH(C2003,ΣυνδΑθρ!$A$2:$A$100,0),1),IF(D2003&lt;&gt;"",INDEX(Υλικά!$D$3:$D$200,MATCH(D2003,Υλικά!$B$3:$B$200,0),1),""))</f>
        <v>gr</v>
      </c>
      <c r="F2003" s="10">
        <f>IF(C2003&lt;&gt;"",MATCH($C2003,ΣυνδΑθρ!$A$2:$A$100,0),IF(D2003&lt;&gt;"",MATCH($D2003,Υλικά!$B$3:$B$200,0),0))</f>
        <v>134</v>
      </c>
      <c r="G2003" s="3">
        <v>60</v>
      </c>
      <c r="H2003" s="16">
        <f>IF($C2003&lt;&gt;"",$G2003*INDEX(ΣυνδΑθρ!$B$2:$B$96,$F2003,1)/INDEX(ΣυνδΑθρ!$J$2:$J$96,$F2003,1),IF($D2003&lt;&gt;"",$G2003*INDEX(Υλικά!$G$3:$G$200,$F2003,1)/INDEX(Υλικά!$E$3:$E$200,$F2003,1),0))</f>
        <v>4.38</v>
      </c>
      <c r="I2003" s="17">
        <f>IF($C2003&lt;&gt;"",$G2003*INDEX(ΣυνδΑθρ!$C$2:$C$100,$F2003,1)/INDEX(ΣυνδΑθρ!$J$2:$J$96,$F2003,1),IF($D2003&lt;&gt;"",$G2003*INDEX(Υλικά!$H$3:$H$200,$F2003,1)/INDEX(Υλικά!$E$3:$E$200,$F2003,1),0))</f>
        <v>27.9</v>
      </c>
      <c r="J2003" s="18">
        <f>IF($C2003&lt;&gt;"",$G2003*INDEX(ΣυνδΑθρ!$D$2:$D$96,$F2003,1)/INDEX(ΣυνδΑθρ!$J$2:$J$96,$F2003,1),IF($D2003&lt;&gt;"",$G2003*INDEX(Υλικά!$I$3:$I$200,$F2003,1)/INDEX(Υλικά!$E$3:$E$200,$F2003,1),0))</f>
        <v>0.54</v>
      </c>
      <c r="K2003" s="16">
        <f>$H2003*Ref!$B$2</f>
        <v>17.52</v>
      </c>
      <c r="L2003" s="17">
        <f>$I2003*Ref!$B$3</f>
        <v>111.6</v>
      </c>
      <c r="M2003" s="18">
        <f>$J2003*Ref!$B$4</f>
        <v>4.8600000000000003</v>
      </c>
      <c r="N2003" s="18">
        <f>IF($C2003&lt;&gt;"",0,IF($D2003&lt;&gt;"",$G2003*INDEX(Υλικά!$J$3:$J$200,$F2003,1)/INDEX(Υλικά!$E$3:$E$200,$F2003,1),0))</f>
        <v>0</v>
      </c>
      <c r="O2003" s="19">
        <f t="shared" si="38"/>
        <v>133.98000000000002</v>
      </c>
    </row>
    <row r="2004" spans="1:15" x14ac:dyDescent="0.35">
      <c r="A2004" s="15">
        <v>45087</v>
      </c>
      <c r="B2004" s="7">
        <v>0.70833333333333337</v>
      </c>
      <c r="C2004" s="3"/>
      <c r="D2004" s="3" t="s">
        <v>32</v>
      </c>
      <c r="E2004" s="3" t="str">
        <f>IF(C2004&lt;&gt;"",INDEX(ΣυνδΑθρ!$I$2:$I$96,MATCH(C2004,ΣυνδΑθρ!$A$2:$A$100,0),1),IF(D2004&lt;&gt;"",INDEX(Υλικά!$D$3:$D$200,MATCH(D2004,Υλικά!$B$3:$B$200,0),1),""))</f>
        <v>gr</v>
      </c>
      <c r="F2004" s="10">
        <f>IF(C2004&lt;&gt;"",MATCH($C2004,ΣυνδΑθρ!$A$2:$A$100,0),IF(D2004&lt;&gt;"",MATCH($D2004,Υλικά!$B$3:$B$200,0),0))</f>
        <v>14</v>
      </c>
      <c r="G2004" s="3">
        <v>150</v>
      </c>
      <c r="H2004" s="16">
        <f>IF($C2004&lt;&gt;"",$G2004*INDEX(ΣυνδΑθρ!$B$2:$B$96,$F2004,1)/INDEX(ΣυνδΑθρ!$J$2:$J$96,$F2004,1),IF($D2004&lt;&gt;"",$G2004*INDEX(Υλικά!$G$3:$G$200,$F2004,1)/INDEX(Υλικά!$E$3:$E$200,$F2004,1),0))</f>
        <v>12</v>
      </c>
      <c r="I2004" s="17">
        <f>IF($C2004&lt;&gt;"",$G2004*INDEX(ΣυνδΑθρ!$C$2:$C$100,$F2004,1)/INDEX(ΣυνδΑθρ!$J$2:$J$96,$F2004,1),IF($D2004&lt;&gt;"",$G2004*INDEX(Υλικά!$H$3:$H$200,$F2004,1)/INDEX(Υλικά!$E$3:$E$200,$F2004,1),0))</f>
        <v>6</v>
      </c>
      <c r="J2004" s="18">
        <f>IF($C2004&lt;&gt;"",$G2004*INDEX(ΣυνδΑθρ!$D$2:$D$96,$F2004,1)/INDEX(ΣυνδΑθρ!$J$2:$J$96,$F2004,1),IF($D2004&lt;&gt;"",$G2004*INDEX(Υλικά!$I$3:$I$200,$F2004,1)/INDEX(Υλικά!$E$3:$E$200,$F2004,1),0))</f>
        <v>3</v>
      </c>
      <c r="K2004" s="16">
        <f>$H2004*Ref!$B$2</f>
        <v>48</v>
      </c>
      <c r="L2004" s="17">
        <f>$I2004*Ref!$B$3</f>
        <v>24</v>
      </c>
      <c r="M2004" s="18">
        <f>$J2004*Ref!$B$4</f>
        <v>27</v>
      </c>
      <c r="N2004" s="18">
        <f>IF($C2004&lt;&gt;"",0,IF($D2004&lt;&gt;"",$G2004*INDEX(Υλικά!$J$3:$J$200,$F2004,1)/INDEX(Υλικά!$E$3:$E$200,$F2004,1),0))</f>
        <v>0</v>
      </c>
      <c r="O2004" s="19">
        <f t="shared" si="38"/>
        <v>99</v>
      </c>
    </row>
    <row r="2005" spans="1:15" x14ac:dyDescent="0.35">
      <c r="A2005" s="15">
        <v>45087</v>
      </c>
      <c r="B2005" s="7">
        <v>0.70833333333333337</v>
      </c>
      <c r="C2005" s="3"/>
      <c r="D2005" s="3" t="s">
        <v>147</v>
      </c>
      <c r="E2005" s="3" t="str">
        <f>IF(C2005&lt;&gt;"",INDEX(ΣυνδΑθρ!$I$2:$I$96,MATCH(C2005,ΣυνδΑθρ!$A$2:$A$100,0),1),IF(D2005&lt;&gt;"",INDEX(Υλικά!$D$3:$D$200,MATCH(D2005,Υλικά!$B$3:$B$200,0),1),""))</f>
        <v>gr</v>
      </c>
      <c r="F2005" s="10">
        <f>IF(C2005&lt;&gt;"",MATCH($C2005,ΣυνδΑθρ!$A$2:$A$100,0),IF(D2005&lt;&gt;"",MATCH($D2005,Υλικά!$B$3:$B$200,0),0))</f>
        <v>58</v>
      </c>
      <c r="G2005" s="3">
        <v>10</v>
      </c>
      <c r="H2005" s="16">
        <f>IF($C2005&lt;&gt;"",$G2005*INDEX(ΣυνδΑθρ!$B$2:$B$96,$F2005,1)/INDEX(ΣυνδΑθρ!$J$2:$J$96,$F2005,1),IF($D2005&lt;&gt;"",$G2005*INDEX(Υλικά!$G$3:$G$200,$F2005,1)/INDEX(Υλικά!$E$3:$E$200,$F2005,1),0))</f>
        <v>0.06</v>
      </c>
      <c r="I2005" s="17">
        <f>IF($C2005&lt;&gt;"",$G2005*INDEX(ΣυνδΑθρ!$C$2:$C$100,$F2005,1)/INDEX(ΣυνδΑθρ!$J$2:$J$96,$F2005,1),IF($D2005&lt;&gt;"",$G2005*INDEX(Υλικά!$H$3:$H$200,$F2005,1)/INDEX(Υλικά!$E$3:$E$200,$F2005,1),0))</f>
        <v>7.0000000000000007E-2</v>
      </c>
      <c r="J2005" s="18">
        <f>IF($C2005&lt;&gt;"",$G2005*INDEX(ΣυνδΑθρ!$D$2:$D$96,$F2005,1)/INDEX(ΣυνδΑθρ!$J$2:$J$96,$F2005,1),IF($D2005&lt;&gt;"",$G2005*INDEX(Υλικά!$I$3:$I$200,$F2005,1)/INDEX(Υλικά!$E$3:$E$200,$F2005,1),0))</f>
        <v>8.1999999999999993</v>
      </c>
      <c r="K2005" s="16">
        <f>$H2005*Ref!$B$2</f>
        <v>0.24</v>
      </c>
      <c r="L2005" s="17">
        <f>$I2005*Ref!$B$3</f>
        <v>0.28000000000000003</v>
      </c>
      <c r="M2005" s="18">
        <f>$J2005*Ref!$B$4</f>
        <v>73.8</v>
      </c>
      <c r="N2005" s="18">
        <f>IF($C2005&lt;&gt;"",0,IF($D2005&lt;&gt;"",$G2005*INDEX(Υλικά!$J$3:$J$200,$F2005,1)/INDEX(Υλικά!$E$3:$E$200,$F2005,1),0))</f>
        <v>0</v>
      </c>
      <c r="O2005" s="19">
        <f t="shared" si="38"/>
        <v>74.319999999999993</v>
      </c>
    </row>
    <row r="2006" spans="1:15" x14ac:dyDescent="0.35">
      <c r="A2006" s="15">
        <v>45087</v>
      </c>
      <c r="B2006" s="7">
        <v>0.70833333333333337</v>
      </c>
      <c r="C2006" s="3"/>
      <c r="D2006" s="3" t="s">
        <v>291</v>
      </c>
      <c r="E2006" s="3" t="str">
        <f>IF(C2006&lt;&gt;"",INDEX(ΣυνδΑθρ!$I$2:$I$96,MATCH(C2006,ΣυνδΑθρ!$A$2:$A$100,0),1),IF(D2006&lt;&gt;"",INDEX(Υλικά!$D$3:$D$200,MATCH(D2006,Υλικά!$B$3:$B$200,0),1),""))</f>
        <v>gr</v>
      </c>
      <c r="F2006" s="10">
        <f>IF(C2006&lt;&gt;"",MATCH($C2006,ΣυνδΑθρ!$A$2:$A$100,0),IF(D2006&lt;&gt;"",MATCH($D2006,Υλικά!$B$3:$B$200,0),0))</f>
        <v>135</v>
      </c>
      <c r="G2006" s="3">
        <v>200</v>
      </c>
      <c r="H2006" s="16">
        <f>IF($C2006&lt;&gt;"",$G2006*INDEX(ΣυνδΑθρ!$B$2:$B$96,$F2006,1)/INDEX(ΣυνδΑθρ!$J$2:$J$96,$F2006,1),IF($D2006&lt;&gt;"",$G2006*INDEX(Υλικά!$G$3:$G$200,$F2006,1)/INDEX(Υλικά!$E$3:$E$200,$F2006,1),0))</f>
        <v>2.8</v>
      </c>
      <c r="I2006" s="17">
        <f>IF($C2006&lt;&gt;"",$G2006*INDEX(ΣυνδΑθρ!$C$2:$C$100,$F2006,1)/INDEX(ΣυνδΑθρ!$J$2:$J$96,$F2006,1),IF($D2006&lt;&gt;"",$G2006*INDEX(Υλικά!$H$3:$H$200,$F2006,1)/INDEX(Υλικά!$E$3:$E$200,$F2006,1),0))</f>
        <v>22</v>
      </c>
      <c r="J2006" s="18">
        <f>IF($C2006&lt;&gt;"",$G2006*INDEX(ΣυνδΑθρ!$D$2:$D$96,$F2006,1)/INDEX(ΣυνδΑθρ!$J$2:$J$96,$F2006,1),IF($D2006&lt;&gt;"",$G2006*INDEX(Υλικά!$I$3:$I$200,$F2006,1)/INDEX(Υλικά!$E$3:$E$200,$F2006,1),0))</f>
        <v>0.8</v>
      </c>
      <c r="K2006" s="16">
        <f>$H2006*Ref!$B$2</f>
        <v>11.2</v>
      </c>
      <c r="L2006" s="17">
        <f>$I2006*Ref!$B$3</f>
        <v>88</v>
      </c>
      <c r="M2006" s="18">
        <f>$J2006*Ref!$B$4</f>
        <v>7.2</v>
      </c>
      <c r="N2006" s="18">
        <f>IF($C2006&lt;&gt;"",0,IF($D2006&lt;&gt;"",$G2006*INDEX(Υλικά!$J$3:$J$200,$F2006,1)/INDEX(Υλικά!$E$3:$E$200,$F2006,1),0))</f>
        <v>0</v>
      </c>
      <c r="O2006" s="19">
        <f t="shared" si="38"/>
        <v>106.4</v>
      </c>
    </row>
    <row r="2007" spans="1:15" x14ac:dyDescent="0.35">
      <c r="A2007" s="15">
        <v>45087</v>
      </c>
      <c r="B2007" s="7">
        <v>0.70833333333333304</v>
      </c>
      <c r="C2007" s="3"/>
      <c r="D2007" s="3" t="s">
        <v>41</v>
      </c>
      <c r="E2007" s="3" t="str">
        <f>IF(C2007&lt;&gt;"",INDEX(ΣυνδΑθρ!$I$2:$I$96,MATCH(C2007,ΣυνδΑθρ!$A$2:$A$100,0),1),IF(D2007&lt;&gt;"",INDEX(Υλικά!$D$3:$D$200,MATCH(D2007,Υλικά!$B$3:$B$200,0),1),""))</f>
        <v>gr</v>
      </c>
      <c r="F2007" s="10">
        <f>IF(C2007&lt;&gt;"",MATCH($C2007,ΣυνδΑθρ!$A$2:$A$100,0),IF(D2007&lt;&gt;"",MATCH($D2007,Υλικά!$B$3:$B$200,0),0))</f>
        <v>15</v>
      </c>
      <c r="G2007" s="3">
        <v>5</v>
      </c>
      <c r="H2007" s="16">
        <f>IF($C2007&lt;&gt;"",$G2007*INDEX(ΣυνδΑθρ!$B$2:$B$96,$F2007,1)/INDEX(ΣυνδΑθρ!$J$2:$J$96,$F2007,1),IF($D2007&lt;&gt;"",$G2007*INDEX(Υλικά!$G$3:$G$200,$F2007,1)/INDEX(Υλικά!$E$3:$E$200,$F2007,1),0))</f>
        <v>0</v>
      </c>
      <c r="I2007" s="17">
        <f>IF($C2007&lt;&gt;"",$G2007*INDEX(ΣυνδΑθρ!$C$2:$C$100,$F2007,1)/INDEX(ΣυνδΑθρ!$J$2:$J$96,$F2007,1),IF($D2007&lt;&gt;"",$G2007*INDEX(Υλικά!$H$3:$H$200,$F2007,1)/INDEX(Υλικά!$E$3:$E$200,$F2007,1),0))</f>
        <v>5</v>
      </c>
      <c r="J2007" s="18">
        <f>IF($C2007&lt;&gt;"",$G2007*INDEX(ΣυνδΑθρ!$D$2:$D$96,$F2007,1)/INDEX(ΣυνδΑθρ!$J$2:$J$96,$F2007,1),IF($D2007&lt;&gt;"",$G2007*INDEX(Υλικά!$I$3:$I$200,$F2007,1)/INDEX(Υλικά!$E$3:$E$200,$F2007,1),0))</f>
        <v>0</v>
      </c>
      <c r="K2007" s="16">
        <f>$H2007*Ref!$B$2</f>
        <v>0</v>
      </c>
      <c r="L2007" s="17">
        <f>$I2007*Ref!$B$3</f>
        <v>20</v>
      </c>
      <c r="M2007" s="18">
        <f>$J2007*Ref!$B$4</f>
        <v>0</v>
      </c>
      <c r="N2007" s="18">
        <f>IF($C2007&lt;&gt;"",0,IF($D2007&lt;&gt;"",$G2007*INDEX(Υλικά!$J$3:$J$200,$F2007,1)/INDEX(Υλικά!$E$3:$E$200,$F2007,1),0))</f>
        <v>0</v>
      </c>
      <c r="O2007" s="19">
        <f t="shared" si="38"/>
        <v>20</v>
      </c>
    </row>
    <row r="2008" spans="1:15" x14ac:dyDescent="0.35">
      <c r="A2008" s="15">
        <v>45087</v>
      </c>
      <c r="B2008" s="7">
        <v>0.875</v>
      </c>
      <c r="C2008" s="3"/>
      <c r="D2008" s="3" t="s">
        <v>117</v>
      </c>
      <c r="E2008" s="3" t="str">
        <f>IF(C2008&lt;&gt;"",INDEX(ΣυνδΑθρ!$I$2:$I$96,MATCH(C2008,ΣυνδΑθρ!$A$2:$A$100,0),1),IF(D2008&lt;&gt;"",INDEX(Υλικά!$D$3:$D$200,MATCH(D2008,Υλικά!$B$3:$B$200,0),1),""))</f>
        <v>gr</v>
      </c>
      <c r="F2008" s="10">
        <f>IF(C2008&lt;&gt;"",MATCH($C2008,ΣυνδΑθρ!$A$2:$A$100,0),IF(D2008&lt;&gt;"",MATCH($D2008,Υλικά!$B$3:$B$200,0),0))</f>
        <v>39</v>
      </c>
      <c r="G2008" s="3">
        <v>50</v>
      </c>
      <c r="H2008" s="16">
        <f>IF($C2008&lt;&gt;"",$G2008*INDEX(ΣυνδΑθρ!$B$2:$B$96,$F2008,1)/INDEX(ΣυνδΑθρ!$J$2:$J$96,$F2008,1),IF($D2008&lt;&gt;"",$G2008*INDEX(Υλικά!$G$3:$G$200,$F2008,1)/INDEX(Υλικά!$E$3:$E$200,$F2008,1),0))</f>
        <v>0</v>
      </c>
      <c r="I2008" s="17">
        <f>IF($C2008&lt;&gt;"",$G2008*INDEX(ΣυνδΑθρ!$C$2:$C$100,$F2008,1)/INDEX(ΣυνδΑθρ!$J$2:$J$96,$F2008,1),IF($D2008&lt;&gt;"",$G2008*INDEX(Υλικά!$H$3:$H$200,$F2008,1)/INDEX(Υλικά!$E$3:$E$200,$F2008,1),0))</f>
        <v>0</v>
      </c>
      <c r="J2008" s="18">
        <f>IF($C2008&lt;&gt;"",$G2008*INDEX(ΣυνδΑθρ!$D$2:$D$96,$F2008,1)/INDEX(ΣυνδΑθρ!$J$2:$J$96,$F2008,1),IF($D2008&lt;&gt;"",$G2008*INDEX(Υλικά!$I$3:$I$200,$F2008,1)/INDEX(Υλικά!$E$3:$E$200,$F2008,1),0))</f>
        <v>0</v>
      </c>
      <c r="K2008" s="16">
        <f>$H2008*Ref!$B$2</f>
        <v>0</v>
      </c>
      <c r="L2008" s="17">
        <f>$I2008*Ref!$B$3</f>
        <v>0</v>
      </c>
      <c r="M2008" s="18">
        <f>$J2008*Ref!$B$4</f>
        <v>0</v>
      </c>
      <c r="N2008" s="18">
        <f>IF($C2008&lt;&gt;"",0,IF($D2008&lt;&gt;"",$G2008*INDEX(Υλικά!$J$3:$J$200,$F2008,1)/INDEX(Υλικά!$E$3:$E$200,$F2008,1),0))</f>
        <v>140</v>
      </c>
      <c r="O2008" s="19">
        <f t="shared" si="38"/>
        <v>140</v>
      </c>
    </row>
    <row r="2009" spans="1:15" x14ac:dyDescent="0.35">
      <c r="A2009" s="15">
        <v>45087</v>
      </c>
      <c r="B2009" s="7">
        <v>0.875</v>
      </c>
      <c r="C2009" s="3"/>
      <c r="D2009" s="3" t="s">
        <v>321</v>
      </c>
      <c r="E2009" s="3" t="str">
        <f>IF(C2009&lt;&gt;"",INDEX(ΣυνδΑθρ!$I$2:$I$96,MATCH(C2009,ΣυνδΑθρ!$A$2:$A$100,0),1),IF(D2009&lt;&gt;"",INDEX(Υλικά!$D$3:$D$200,MATCH(D2009,Υλικά!$B$3:$B$200,0),1),""))</f>
        <v>gr</v>
      </c>
      <c r="F2009" s="10">
        <f>IF(C2009&lt;&gt;"",MATCH($C2009,ΣυνδΑθρ!$A$2:$A$100,0),IF(D2009&lt;&gt;"",MATCH($D2009,Υλικά!$B$3:$B$200,0),0))</f>
        <v>149</v>
      </c>
      <c r="G2009" s="3">
        <v>40</v>
      </c>
      <c r="H2009" s="16">
        <f>IF($C2009&lt;&gt;"",$G2009*INDEX(ΣυνδΑθρ!$B$2:$B$96,$F2009,1)/INDEX(ΣυνδΑθρ!$J$2:$J$96,$F2009,1),IF($D2009&lt;&gt;"",$G2009*INDEX(Υλικά!$G$3:$G$200,$F2009,1)/INDEX(Υλικά!$E$3:$E$200,$F2009,1),0))</f>
        <v>8.84</v>
      </c>
      <c r="I2009" s="17">
        <f>IF($C2009&lt;&gt;"",$G2009*INDEX(ΣυνδΑθρ!$C$2:$C$100,$F2009,1)/INDEX(ΣυνδΑθρ!$J$2:$J$96,$F2009,1),IF($D2009&lt;&gt;"",$G2009*INDEX(Υλικά!$H$3:$H$200,$F2009,1)/INDEX(Υλικά!$E$3:$E$200,$F2009,1),0))</f>
        <v>4.08</v>
      </c>
      <c r="J2009" s="18">
        <f>IF($C2009&lt;&gt;"",$G2009*INDEX(ΣυνδΑθρ!$D$2:$D$96,$F2009,1)/INDEX(ΣυνδΑθρ!$J$2:$J$96,$F2009,1),IF($D2009&lt;&gt;"",$G2009*INDEX(Υλικά!$I$3:$I$200,$F2009,1)/INDEX(Υλικά!$E$3:$E$200,$F2009,1),0))</f>
        <v>19.72</v>
      </c>
      <c r="K2009" s="16">
        <f>$H2009*Ref!$B$2</f>
        <v>35.36</v>
      </c>
      <c r="L2009" s="17">
        <f>$I2009*Ref!$B$3</f>
        <v>16.32</v>
      </c>
      <c r="M2009" s="18">
        <f>$J2009*Ref!$B$4</f>
        <v>177.48</v>
      </c>
      <c r="N2009" s="18">
        <f>IF($C2009&lt;&gt;"",0,IF($D2009&lt;&gt;"",$G2009*INDEX(Υλικά!$J$3:$J$200,$F2009,1)/INDEX(Υλικά!$E$3:$E$200,$F2009,1),0))</f>
        <v>0</v>
      </c>
      <c r="O2009" s="19">
        <f t="shared" si="38"/>
        <v>229.16</v>
      </c>
    </row>
    <row r="2010" spans="1:15" x14ac:dyDescent="0.35">
      <c r="A2010" s="15">
        <v>45088</v>
      </c>
      <c r="B2010" s="7">
        <v>0.33333333333333331</v>
      </c>
      <c r="C2010" s="3"/>
      <c r="D2010" s="3" t="s">
        <v>58</v>
      </c>
      <c r="E2010" s="3" t="str">
        <f>IF(C2010&lt;&gt;"",INDEX(ΣυνδΑθρ!$I$2:$I$96,MATCH(C2010,ΣυνδΑθρ!$A$2:$A$100,0),1),IF(D2010&lt;&gt;"",INDEX(Υλικά!$D$3:$D$200,MATCH(D2010,Υλικά!$B$3:$B$200,0),1),""))</f>
        <v>gr</v>
      </c>
      <c r="F2010" s="10">
        <f>IF(C2010&lt;&gt;"",MATCH($C2010,ΣυνδΑθρ!$A$2:$A$100,0),IF(D2010&lt;&gt;"",MATCH($D2010,Υλικά!$B$3:$B$200,0),0))</f>
        <v>12</v>
      </c>
      <c r="G2010" s="3">
        <v>250</v>
      </c>
      <c r="H2010" s="16">
        <f>IF($C2010&lt;&gt;"",$G2010*INDEX(ΣυνδΑθρ!$B$2:$B$96,$F2010,1)/INDEX(ΣυνδΑθρ!$J$2:$J$96,$F2010,1),IF($D2010&lt;&gt;"",$G2010*INDEX(Υλικά!$G$3:$G$200,$F2010,1)/INDEX(Υλικά!$E$3:$E$200,$F2010,1),0))</f>
        <v>8.25</v>
      </c>
      <c r="I2010" s="17">
        <f>IF($C2010&lt;&gt;"",$G2010*INDEX(ΣυνδΑθρ!$C$2:$C$100,$F2010,1)/INDEX(ΣυνδΑθρ!$J$2:$J$96,$F2010,1),IF($D2010&lt;&gt;"",$G2010*INDEX(Υλικά!$H$3:$H$200,$F2010,1)/INDEX(Υλικά!$E$3:$E$200,$F2010,1),0))</f>
        <v>11.75</v>
      </c>
      <c r="J2010" s="18">
        <f>IF($C2010&lt;&gt;"",$G2010*INDEX(ΣυνδΑθρ!$D$2:$D$96,$F2010,1)/INDEX(ΣυνδΑθρ!$J$2:$J$96,$F2010,1),IF($D2010&lt;&gt;"",$G2010*INDEX(Υλικά!$I$3:$I$200,$F2010,1)/INDEX(Υλικά!$E$3:$E$200,$F2010,1),0))</f>
        <v>3.75</v>
      </c>
      <c r="K2010" s="16">
        <f>$H2010*Ref!$B$2</f>
        <v>33</v>
      </c>
      <c r="L2010" s="17">
        <f>$I2010*Ref!$B$3</f>
        <v>47</v>
      </c>
      <c r="M2010" s="18">
        <f>$J2010*Ref!$B$4</f>
        <v>33.75</v>
      </c>
      <c r="N2010" s="18">
        <f>IF($C2010&lt;&gt;"",0,IF($D2010&lt;&gt;"",$G2010*INDEX(Υλικά!$J$3:$J$200,$F2010,1)/INDEX(Υλικά!$E$3:$E$200,$F2010,1),0))</f>
        <v>0</v>
      </c>
      <c r="O2010" s="19">
        <f t="shared" si="38"/>
        <v>113.75</v>
      </c>
    </row>
    <row r="2011" spans="1:15" x14ac:dyDescent="0.35">
      <c r="A2011" s="15">
        <v>45088</v>
      </c>
      <c r="B2011" s="7">
        <v>0.33333333333333331</v>
      </c>
      <c r="C2011" s="3"/>
      <c r="D2011" s="3" t="s">
        <v>289</v>
      </c>
      <c r="E2011" s="3" t="str">
        <f>IF(C2011&lt;&gt;"",INDEX(ΣυνδΑθρ!$I$2:$I$96,MATCH(C2011,ΣυνδΑθρ!$A$2:$A$100,0),1),IF(D2011&lt;&gt;"",INDEX(Υλικά!$D$3:$D$200,MATCH(D2011,Υλικά!$B$3:$B$200,0),1),""))</f>
        <v>gr</v>
      </c>
      <c r="F2011" s="10">
        <f>IF(C2011&lt;&gt;"",MATCH($C2011,ΣυνδΑθρ!$A$2:$A$100,0),IF(D2011&lt;&gt;"",MATCH($D2011,Υλικά!$B$3:$B$200,0),0))</f>
        <v>134</v>
      </c>
      <c r="G2011" s="3">
        <v>45</v>
      </c>
      <c r="H2011" s="16">
        <f>IF($C2011&lt;&gt;"",$G2011*INDEX(ΣυνδΑθρ!$B$2:$B$96,$F2011,1)/INDEX(ΣυνδΑθρ!$J$2:$J$96,$F2011,1),IF($D2011&lt;&gt;"",$G2011*INDEX(Υλικά!$G$3:$G$200,$F2011,1)/INDEX(Υλικά!$E$3:$E$200,$F2011,1),0))</f>
        <v>3.2850000000000001</v>
      </c>
      <c r="I2011" s="17">
        <f>IF($C2011&lt;&gt;"",$G2011*INDEX(ΣυνδΑθρ!$C$2:$C$100,$F2011,1)/INDEX(ΣυνδΑθρ!$J$2:$J$96,$F2011,1),IF($D2011&lt;&gt;"",$G2011*INDEX(Υλικά!$H$3:$H$200,$F2011,1)/INDEX(Υλικά!$E$3:$E$200,$F2011,1),0))</f>
        <v>20.925000000000001</v>
      </c>
      <c r="J2011" s="18">
        <f>IF($C2011&lt;&gt;"",$G2011*INDEX(ΣυνδΑθρ!$D$2:$D$96,$F2011,1)/INDEX(ΣυνδΑθρ!$J$2:$J$96,$F2011,1),IF($D2011&lt;&gt;"",$G2011*INDEX(Υλικά!$I$3:$I$200,$F2011,1)/INDEX(Υλικά!$E$3:$E$200,$F2011,1),0))</f>
        <v>0.40500000000000003</v>
      </c>
      <c r="K2011" s="16">
        <f>$H2011*Ref!$B$2</f>
        <v>13.14</v>
      </c>
      <c r="L2011" s="17">
        <f>$I2011*Ref!$B$3</f>
        <v>83.7</v>
      </c>
      <c r="M2011" s="18">
        <f>$J2011*Ref!$B$4</f>
        <v>3.6450000000000005</v>
      </c>
      <c r="N2011" s="18">
        <f>IF($C2011&lt;&gt;"",0,IF($D2011&lt;&gt;"",$G2011*INDEX(Υλικά!$J$3:$J$200,$F2011,1)/INDEX(Υλικά!$E$3:$E$200,$F2011,1),0))</f>
        <v>0</v>
      </c>
      <c r="O2011" s="19">
        <f t="shared" si="38"/>
        <v>100.485</v>
      </c>
    </row>
    <row r="2012" spans="1:15" x14ac:dyDescent="0.35">
      <c r="A2012" s="15">
        <v>45088</v>
      </c>
      <c r="B2012" s="7">
        <v>0.33333333333333298</v>
      </c>
      <c r="C2012" s="3"/>
      <c r="D2012" s="3" t="s">
        <v>229</v>
      </c>
      <c r="E2012" s="3" t="str">
        <f>IF(C2012&lt;&gt;"",INDEX(ΣυνδΑθρ!$I$2:$I$96,MATCH(C2012,ΣυνδΑθρ!$A$2:$A$100,0),1),IF(D2012&lt;&gt;"",INDEX(Υλικά!$D$3:$D$200,MATCH(D2012,Υλικά!$B$3:$B$200,0),1),""))</f>
        <v>gr</v>
      </c>
      <c r="F2012" s="10">
        <f>IF(C2012&lt;&gt;"",MATCH($C2012,ΣυνδΑθρ!$A$2:$A$100,0),IF(D2012&lt;&gt;"",MATCH($D2012,Υλικά!$B$3:$B$200,0),0))</f>
        <v>104</v>
      </c>
      <c r="G2012" s="3">
        <v>70</v>
      </c>
      <c r="H2012" s="16">
        <f>IF($C2012&lt;&gt;"",$G2012*INDEX(ΣυνδΑθρ!$B$2:$B$96,$F2012,1)/INDEX(ΣυνδΑθρ!$J$2:$J$96,$F2012,1),IF($D2012&lt;&gt;"",$G2012*INDEX(Υλικά!$G$3:$G$200,$F2012,1)/INDEX(Υλικά!$E$3:$E$200,$F2012,1),0))</f>
        <v>14.7</v>
      </c>
      <c r="I2012" s="17">
        <f>IF($C2012&lt;&gt;"",$G2012*INDEX(ΣυνδΑθρ!$C$2:$C$100,$F2012,1)/INDEX(ΣυνδΑθρ!$J$2:$J$96,$F2012,1),IF($D2012&lt;&gt;"",$G2012*INDEX(Υλικά!$H$3:$H$200,$F2012,1)/INDEX(Υλικά!$E$3:$E$200,$F2012,1),0))</f>
        <v>0.7</v>
      </c>
      <c r="J2012" s="18">
        <f>IF($C2012&lt;&gt;"",$G2012*INDEX(ΣυνδΑθρ!$D$2:$D$96,$F2012,1)/INDEX(ΣυνδΑθρ!$J$2:$J$96,$F2012,1),IF($D2012&lt;&gt;"",$G2012*INDEX(Υλικά!$I$3:$I$200,$F2012,1)/INDEX(Υλικά!$E$3:$E$200,$F2012,1),0))</f>
        <v>1.4</v>
      </c>
      <c r="K2012" s="16">
        <f>$H2012*Ref!$B$2</f>
        <v>58.8</v>
      </c>
      <c r="L2012" s="17">
        <f>$I2012*Ref!$B$3</f>
        <v>2.8</v>
      </c>
      <c r="M2012" s="18">
        <f>$J2012*Ref!$B$4</f>
        <v>12.6</v>
      </c>
      <c r="N2012" s="18">
        <f>IF($C2012&lt;&gt;"",0,IF($D2012&lt;&gt;"",$G2012*INDEX(Υλικά!$J$3:$J$200,$F2012,1)/INDEX(Υλικά!$E$3:$E$200,$F2012,1),0))</f>
        <v>0</v>
      </c>
      <c r="O2012" s="19">
        <f t="shared" si="38"/>
        <v>74.199999999999989</v>
      </c>
    </row>
    <row r="2013" spans="1:15" x14ac:dyDescent="0.35">
      <c r="A2013" s="15">
        <v>45088</v>
      </c>
      <c r="B2013" s="7">
        <v>0.5625</v>
      </c>
      <c r="C2013" s="3" t="s">
        <v>246</v>
      </c>
      <c r="D2013" s="3"/>
      <c r="E2013" s="3" t="str">
        <f>IF(C2013&lt;&gt;"",INDEX(ΣυνδΑθρ!$I$2:$I$96,MATCH(C2013,ΣυνδΑθρ!$A$2:$A$100,0),1),IF(D2013&lt;&gt;"",INDEX(Υλικά!$D$3:$D$200,MATCH(D2013,Υλικά!$B$3:$B$200,0),1),""))</f>
        <v>gr</v>
      </c>
      <c r="F2013" s="10">
        <f>IF(C2013&lt;&gt;"",MATCH($C2013,ΣυνδΑθρ!$A$2:$A$100,0),IF(D2013&lt;&gt;"",MATCH($D2013,Υλικά!$B$3:$B$200,0),0))</f>
        <v>45</v>
      </c>
      <c r="G2013" s="3">
        <v>1</v>
      </c>
      <c r="H2013" s="16">
        <f>IF($C2013&lt;&gt;"",$G2013*INDEX(ΣυνδΑθρ!$B$2:$B$96,$F2013,1)/INDEX(ΣυνδΑθρ!$J$2:$J$96,$F2013,1),IF($D2013&lt;&gt;"",$G2013*INDEX(Υλικά!$G$3:$G$200,$F2013,1)/INDEX(Υλικά!$E$3:$E$200,$F2013,1),0))</f>
        <v>47.473333333333329</v>
      </c>
      <c r="I2013" s="17">
        <f>IF($C2013&lt;&gt;"",$G2013*INDEX(ΣυνδΑθρ!$C$2:$C$100,$F2013,1)/INDEX(ΣυνδΑθρ!$J$2:$J$96,$F2013,1),IF($D2013&lt;&gt;"",$G2013*INDEX(Υλικά!$H$3:$H$200,$F2013,1)/INDEX(Υλικά!$E$3:$E$200,$F2013,1),0))</f>
        <v>22.209999999999997</v>
      </c>
      <c r="J2013" s="18">
        <f>IF($C2013&lt;&gt;"",$G2013*INDEX(ΣυνδΑθρ!$D$2:$D$96,$F2013,1)/INDEX(ΣυνδΑθρ!$J$2:$J$96,$F2013,1),IF($D2013&lt;&gt;"",$G2013*INDEX(Υλικά!$I$3:$I$200,$F2013,1)/INDEX(Υλικά!$E$3:$E$200,$F2013,1),0))</f>
        <v>19.935555555555556</v>
      </c>
      <c r="K2013" s="16">
        <f>$H2013*Ref!$B$2</f>
        <v>189.89333333333332</v>
      </c>
      <c r="L2013" s="17">
        <f>$I2013*Ref!$B$3</f>
        <v>88.839999999999989</v>
      </c>
      <c r="M2013" s="18">
        <f>$J2013*Ref!$B$4</f>
        <v>179.42000000000002</v>
      </c>
      <c r="N2013" s="18">
        <f>IF($C2013&lt;&gt;"",0,IF($D2013&lt;&gt;"",$G2013*INDEX(Υλικά!$J$3:$J$200,$F2013,1)/INDEX(Υλικά!$E$3:$E$200,$F2013,1),0))</f>
        <v>0</v>
      </c>
      <c r="O2013" s="19">
        <f t="shared" si="38"/>
        <v>458.15333333333331</v>
      </c>
    </row>
    <row r="2014" spans="1:15" x14ac:dyDescent="0.35">
      <c r="A2014" s="15">
        <v>45088</v>
      </c>
      <c r="B2014" s="7">
        <v>0.5625</v>
      </c>
      <c r="C2014" s="3"/>
      <c r="D2014" s="3" t="s">
        <v>9</v>
      </c>
      <c r="E2014" s="3" t="str">
        <f>IF(C2014&lt;&gt;"",INDEX(ΣυνδΑθρ!$I$2:$I$96,MATCH(C2014,ΣυνδΑθρ!$A$2:$A$100,0),1),IF(D2014&lt;&gt;"",INDEX(Υλικά!$D$3:$D$200,MATCH(D2014,Υλικά!$B$3:$B$200,0),1),""))</f>
        <v>gr</v>
      </c>
      <c r="F2014" s="10">
        <f>IF(C2014&lt;&gt;"",MATCH($C2014,ΣυνδΑθρ!$A$2:$A$100,0),IF(D2014&lt;&gt;"",MATCH($D2014,Υλικά!$B$3:$B$200,0),0))</f>
        <v>4</v>
      </c>
      <c r="G2014" s="3">
        <v>50</v>
      </c>
      <c r="H2014" s="16">
        <f>IF($C2014&lt;&gt;"",$G2014*INDEX(ΣυνδΑθρ!$B$2:$B$96,$F2014,1)/INDEX(ΣυνδΑθρ!$J$2:$J$96,$F2014,1),IF($D2014&lt;&gt;"",$G2014*INDEX(Υλικά!$G$3:$G$200,$F2014,1)/INDEX(Υλικά!$E$3:$E$200,$F2014,1),0))</f>
        <v>3.55</v>
      </c>
      <c r="I2014" s="17">
        <f>IF($C2014&lt;&gt;"",$G2014*INDEX(ΣυνδΑθρ!$C$2:$C$100,$F2014,1)/INDEX(ΣυνδΑθρ!$J$2:$J$96,$F2014,1),IF($D2014&lt;&gt;"",$G2014*INDEX(Υλικά!$H$3:$H$200,$F2014,1)/INDEX(Υλικά!$E$3:$E$200,$F2014,1),0))</f>
        <v>40</v>
      </c>
      <c r="J2014" s="18">
        <f>IF($C2014&lt;&gt;"",$G2014*INDEX(ΣυνδΑθρ!$D$2:$D$96,$F2014,1)/INDEX(ΣυνδΑθρ!$J$2:$J$96,$F2014,1),IF($D2014&lt;&gt;"",$G2014*INDEX(Υλικά!$I$3:$I$200,$F2014,1)/INDEX(Υλικά!$E$3:$E$200,$F2014,1),0))</f>
        <v>0.35</v>
      </c>
      <c r="K2014" s="16">
        <f>$H2014*Ref!$B$2</f>
        <v>14.2</v>
      </c>
      <c r="L2014" s="17">
        <f>$I2014*Ref!$B$3</f>
        <v>160</v>
      </c>
      <c r="M2014" s="18">
        <f>$J2014*Ref!$B$4</f>
        <v>3.15</v>
      </c>
      <c r="N2014" s="18">
        <f>IF($C2014&lt;&gt;"",0,IF($D2014&lt;&gt;"",$G2014*INDEX(Υλικά!$J$3:$J$200,$F2014,1)/INDEX(Υλικά!$E$3:$E$200,$F2014,1),0))</f>
        <v>0</v>
      </c>
      <c r="O2014" s="19">
        <f t="shared" si="38"/>
        <v>177.35</v>
      </c>
    </row>
    <row r="2015" spans="1:15" x14ac:dyDescent="0.35">
      <c r="A2015" s="15">
        <v>45088</v>
      </c>
      <c r="B2015" s="7">
        <v>0.5625</v>
      </c>
      <c r="C2015" s="3"/>
      <c r="D2015" s="3" t="s">
        <v>97</v>
      </c>
      <c r="E2015" s="3" t="str">
        <f>IF(C2015&lt;&gt;"",INDEX(ΣυνδΑθρ!$I$2:$I$96,MATCH(C2015,ΣυνδΑθρ!$A$2:$A$100,0),1),IF(D2015&lt;&gt;"",INDEX(Υλικά!$D$3:$D$200,MATCH(D2015,Υλικά!$B$3:$B$200,0),1),""))</f>
        <v>gr</v>
      </c>
      <c r="F2015" s="10">
        <f>IF(C2015&lt;&gt;"",MATCH($C2015,ΣυνδΑθρ!$A$2:$A$100,0),IF(D2015&lt;&gt;"",MATCH($D2015,Υλικά!$B$3:$B$200,0),0))</f>
        <v>37</v>
      </c>
      <c r="G2015" s="3">
        <v>100</v>
      </c>
      <c r="H2015" s="16">
        <f>IF($C2015&lt;&gt;"",$G2015*INDEX(ΣυνδΑθρ!$B$2:$B$96,$F2015,1)/INDEX(ΣυνδΑθρ!$J$2:$J$96,$F2015,1),IF($D2015&lt;&gt;"",$G2015*INDEX(Υλικά!$G$3:$G$200,$F2015,1)/INDEX(Υλικά!$E$3:$E$200,$F2015,1),0))</f>
        <v>0</v>
      </c>
      <c r="I2015" s="17">
        <f>IF($C2015&lt;&gt;"",$G2015*INDEX(ΣυνδΑθρ!$C$2:$C$100,$F2015,1)/INDEX(ΣυνδΑθρ!$J$2:$J$96,$F2015,1),IF($D2015&lt;&gt;"",$G2015*INDEX(Υλικά!$H$3:$H$200,$F2015,1)/INDEX(Υλικά!$E$3:$E$200,$F2015,1),0))</f>
        <v>0</v>
      </c>
      <c r="J2015" s="18">
        <f>IF($C2015&lt;&gt;"",$G2015*INDEX(ΣυνδΑθρ!$D$2:$D$96,$F2015,1)/INDEX(ΣυνδΑθρ!$J$2:$J$96,$F2015,1),IF($D2015&lt;&gt;"",$G2015*INDEX(Υλικά!$I$3:$I$200,$F2015,1)/INDEX(Υλικά!$E$3:$E$200,$F2015,1),0))</f>
        <v>0</v>
      </c>
      <c r="K2015" s="16">
        <f>$H2015*Ref!$B$2</f>
        <v>0</v>
      </c>
      <c r="L2015" s="17">
        <f>$I2015*Ref!$B$3</f>
        <v>0</v>
      </c>
      <c r="M2015" s="18">
        <f>$J2015*Ref!$B$4</f>
        <v>0</v>
      </c>
      <c r="N2015" s="18">
        <f>IF($C2015&lt;&gt;"",0,IF($D2015&lt;&gt;"",$G2015*INDEX(Υλικά!$J$3:$J$200,$F2015,1)/INDEX(Υλικά!$E$3:$E$200,$F2015,1),0))</f>
        <v>85</v>
      </c>
      <c r="O2015" s="19">
        <f t="shared" si="38"/>
        <v>85</v>
      </c>
    </row>
    <row r="2016" spans="1:15" x14ac:dyDescent="0.35">
      <c r="A2016" s="15">
        <v>45088</v>
      </c>
      <c r="B2016" s="7">
        <v>0.6875</v>
      </c>
      <c r="C2016" s="3"/>
      <c r="D2016" s="3" t="s">
        <v>304</v>
      </c>
      <c r="E2016" s="3" t="str">
        <f>IF(C2016&lt;&gt;"",INDEX(ΣυνδΑθρ!$I$2:$I$96,MATCH(C2016,ΣυνδΑθρ!$A$2:$A$100,0),1),IF(D2016&lt;&gt;"",INDEX(Υλικά!$D$3:$D$200,MATCH(D2016,Υλικά!$B$3:$B$200,0),1),""))</f>
        <v>gr</v>
      </c>
      <c r="F2016" s="10">
        <f>IF(C2016&lt;&gt;"",MATCH($C2016,ΣυνδΑθρ!$A$2:$A$100,0),IF(D2016&lt;&gt;"",MATCH($D2016,Υλικά!$B$3:$B$200,0),0))</f>
        <v>144</v>
      </c>
      <c r="G2016" s="3">
        <v>25</v>
      </c>
      <c r="H2016" s="16">
        <f>IF($C2016&lt;&gt;"",$G2016*INDEX(ΣυνδΑθρ!$B$2:$B$96,$F2016,1)/INDEX(ΣυνδΑθρ!$J$2:$J$96,$F2016,1),IF($D2016&lt;&gt;"",$G2016*INDEX(Υλικά!$G$3:$G$200,$F2016,1)/INDEX(Υλικά!$E$3:$E$200,$F2016,1),0))</f>
        <v>3.375</v>
      </c>
      <c r="I2016" s="17">
        <f>IF($C2016&lt;&gt;"",$G2016*INDEX(ΣυνδΑθρ!$C$2:$C$100,$F2016,1)/INDEX(ΣυνδΑθρ!$J$2:$J$96,$F2016,1),IF($D2016&lt;&gt;"",$G2016*INDEX(Υλικά!$H$3:$H$200,$F2016,1)/INDEX(Υλικά!$E$3:$E$200,$F2016,1),0))</f>
        <v>12.025</v>
      </c>
      <c r="J2016" s="18">
        <f>IF($C2016&lt;&gt;"",$G2016*INDEX(ΣυνδΑθρ!$D$2:$D$96,$F2016,1)/INDEX(ΣυνδΑθρ!$J$2:$J$96,$F2016,1),IF($D2016&lt;&gt;"",$G2016*INDEX(Υλικά!$I$3:$I$200,$F2016,1)/INDEX(Υλικά!$E$3:$E$200,$F2016,1),0))</f>
        <v>7.6</v>
      </c>
      <c r="K2016" s="16">
        <f>$H2016*Ref!$B$2</f>
        <v>13.5</v>
      </c>
      <c r="L2016" s="17">
        <f>$I2016*Ref!$B$3</f>
        <v>48.1</v>
      </c>
      <c r="M2016" s="18">
        <f>$J2016*Ref!$B$4</f>
        <v>68.399999999999991</v>
      </c>
      <c r="N2016" s="18">
        <f>IF($C2016&lt;&gt;"",0,IF($D2016&lt;&gt;"",$G2016*INDEX(Υλικά!$J$3:$J$200,$F2016,1)/INDEX(Υλικά!$E$3:$E$200,$F2016,1),0))</f>
        <v>0</v>
      </c>
      <c r="O2016" s="19">
        <f t="shared" si="38"/>
        <v>130</v>
      </c>
    </row>
    <row r="2017" spans="1:15" x14ac:dyDescent="0.35">
      <c r="A2017" s="15">
        <v>45088</v>
      </c>
      <c r="B2017" s="7">
        <v>0.875</v>
      </c>
      <c r="C2017" s="3"/>
      <c r="D2017" s="3" t="s">
        <v>9</v>
      </c>
      <c r="E2017" s="3" t="str">
        <f>IF(C2017&lt;&gt;"",INDEX(ΣυνδΑθρ!$I$2:$I$96,MATCH(C2017,ΣυνδΑθρ!$A$2:$A$100,0),1),IF(D2017&lt;&gt;"",INDEX(Υλικά!$D$3:$D$200,MATCH(D2017,Υλικά!$B$3:$B$200,0),1),""))</f>
        <v>gr</v>
      </c>
      <c r="F2017" s="10">
        <f>IF(C2017&lt;&gt;"",MATCH($C2017,ΣυνδΑθρ!$A$2:$A$100,0),IF(D2017&lt;&gt;"",MATCH($D2017,Υλικά!$B$3:$B$200,0),0))</f>
        <v>4</v>
      </c>
      <c r="G2017" s="3">
        <v>50</v>
      </c>
      <c r="H2017" s="16">
        <f>IF($C2017&lt;&gt;"",$G2017*INDEX(ΣυνδΑθρ!$B$2:$B$96,$F2017,1)/INDEX(ΣυνδΑθρ!$J$2:$J$96,$F2017,1),IF($D2017&lt;&gt;"",$G2017*INDEX(Υλικά!$G$3:$G$200,$F2017,1)/INDEX(Υλικά!$E$3:$E$200,$F2017,1),0))</f>
        <v>3.55</v>
      </c>
      <c r="I2017" s="17">
        <f>IF($C2017&lt;&gt;"",$G2017*INDEX(ΣυνδΑθρ!$C$2:$C$100,$F2017,1)/INDEX(ΣυνδΑθρ!$J$2:$J$96,$F2017,1),IF($D2017&lt;&gt;"",$G2017*INDEX(Υλικά!$H$3:$H$200,$F2017,1)/INDEX(Υλικά!$E$3:$E$200,$F2017,1),0))</f>
        <v>40</v>
      </c>
      <c r="J2017" s="18">
        <f>IF($C2017&lt;&gt;"",$G2017*INDEX(ΣυνδΑθρ!$D$2:$D$96,$F2017,1)/INDEX(ΣυνδΑθρ!$J$2:$J$96,$F2017,1),IF($D2017&lt;&gt;"",$G2017*INDEX(Υλικά!$I$3:$I$200,$F2017,1)/INDEX(Υλικά!$E$3:$E$200,$F2017,1),0))</f>
        <v>0.35</v>
      </c>
      <c r="K2017" s="16">
        <f>$H2017*Ref!$B$2</f>
        <v>14.2</v>
      </c>
      <c r="L2017" s="17">
        <f>$I2017*Ref!$B$3</f>
        <v>160</v>
      </c>
      <c r="M2017" s="18">
        <f>$J2017*Ref!$B$4</f>
        <v>3.15</v>
      </c>
      <c r="N2017" s="18">
        <f>IF($C2017&lt;&gt;"",0,IF($D2017&lt;&gt;"",$G2017*INDEX(Υλικά!$J$3:$J$200,$F2017,1)/INDEX(Υλικά!$E$3:$E$200,$F2017,1),0))</f>
        <v>0</v>
      </c>
      <c r="O2017" s="19">
        <f t="shared" si="38"/>
        <v>177.35</v>
      </c>
    </row>
    <row r="2018" spans="1:15" x14ac:dyDescent="0.35">
      <c r="A2018" s="15">
        <v>45088</v>
      </c>
      <c r="B2018" s="7">
        <v>0.875</v>
      </c>
      <c r="C2018" s="3"/>
      <c r="D2018" s="3" t="s">
        <v>32</v>
      </c>
      <c r="E2018" s="3" t="str">
        <f>IF(C2018&lt;&gt;"",INDEX(ΣυνδΑθρ!$I$2:$I$96,MATCH(C2018,ΣυνδΑθρ!$A$2:$A$100,0),1),IF(D2018&lt;&gt;"",INDEX(Υλικά!$D$3:$D$200,MATCH(D2018,Υλικά!$B$3:$B$200,0),1),""))</f>
        <v>gr</v>
      </c>
      <c r="F2018" s="10">
        <f>IF(C2018&lt;&gt;"",MATCH($C2018,ΣυνδΑθρ!$A$2:$A$100,0),IF(D2018&lt;&gt;"",MATCH($D2018,Υλικά!$B$3:$B$200,0),0))</f>
        <v>14</v>
      </c>
      <c r="G2018" s="3">
        <v>250</v>
      </c>
      <c r="H2018" s="16">
        <f>IF($C2018&lt;&gt;"",$G2018*INDEX(ΣυνδΑθρ!$B$2:$B$96,$F2018,1)/INDEX(ΣυνδΑθρ!$J$2:$J$96,$F2018,1),IF($D2018&lt;&gt;"",$G2018*INDEX(Υλικά!$G$3:$G$200,$F2018,1)/INDEX(Υλικά!$E$3:$E$200,$F2018,1),0))</f>
        <v>20</v>
      </c>
      <c r="I2018" s="17">
        <f>IF($C2018&lt;&gt;"",$G2018*INDEX(ΣυνδΑθρ!$C$2:$C$100,$F2018,1)/INDEX(ΣυνδΑθρ!$J$2:$J$96,$F2018,1),IF($D2018&lt;&gt;"",$G2018*INDEX(Υλικά!$H$3:$H$200,$F2018,1)/INDEX(Υλικά!$E$3:$E$200,$F2018,1),0))</f>
        <v>10</v>
      </c>
      <c r="J2018" s="18">
        <f>IF($C2018&lt;&gt;"",$G2018*INDEX(ΣυνδΑθρ!$D$2:$D$96,$F2018,1)/INDEX(ΣυνδΑθρ!$J$2:$J$96,$F2018,1),IF($D2018&lt;&gt;"",$G2018*INDEX(Υλικά!$I$3:$I$200,$F2018,1)/INDEX(Υλικά!$E$3:$E$200,$F2018,1),0))</f>
        <v>5</v>
      </c>
      <c r="K2018" s="16">
        <f>$H2018*Ref!$B$2</f>
        <v>80</v>
      </c>
      <c r="L2018" s="17">
        <f>$I2018*Ref!$B$3</f>
        <v>40</v>
      </c>
      <c r="M2018" s="18">
        <f>$J2018*Ref!$B$4</f>
        <v>45</v>
      </c>
      <c r="N2018" s="18">
        <f>IF($C2018&lt;&gt;"",0,IF($D2018&lt;&gt;"",$G2018*INDEX(Υλικά!$J$3:$J$200,$F2018,1)/INDEX(Υλικά!$E$3:$E$200,$F2018,1),0))</f>
        <v>0</v>
      </c>
      <c r="O2018" s="19">
        <f t="shared" si="38"/>
        <v>165</v>
      </c>
    </row>
    <row r="2019" spans="1:15" x14ac:dyDescent="0.35">
      <c r="A2019" s="15">
        <v>45088</v>
      </c>
      <c r="B2019" s="7">
        <v>0.95833333333333337</v>
      </c>
      <c r="C2019" s="3"/>
      <c r="D2019" s="3" t="s">
        <v>289</v>
      </c>
      <c r="E2019" s="3" t="str">
        <f>IF(C2019&lt;&gt;"",INDEX(ΣυνδΑθρ!$I$2:$I$96,MATCH(C2019,ΣυνδΑθρ!$A$2:$A$100,0),1),IF(D2019&lt;&gt;"",INDEX(Υλικά!$D$3:$D$200,MATCH(D2019,Υλικά!$B$3:$B$200,0),1),""))</f>
        <v>gr</v>
      </c>
      <c r="F2019" s="10">
        <f>IF(C2019&lt;&gt;"",MATCH($C2019,ΣυνδΑθρ!$A$2:$A$100,0),IF(D2019&lt;&gt;"",MATCH($D2019,Υλικά!$B$3:$B$200,0),0))</f>
        <v>134</v>
      </c>
      <c r="G2019" s="3">
        <v>50</v>
      </c>
      <c r="H2019" s="16">
        <f>IF($C2019&lt;&gt;"",$G2019*INDEX(ΣυνδΑθρ!$B$2:$B$96,$F2019,1)/INDEX(ΣυνδΑθρ!$J$2:$J$96,$F2019,1),IF($D2019&lt;&gt;"",$G2019*INDEX(Υλικά!$G$3:$G$200,$F2019,1)/INDEX(Υλικά!$E$3:$E$200,$F2019,1),0))</f>
        <v>3.65</v>
      </c>
      <c r="I2019" s="17">
        <f>IF($C2019&lt;&gt;"",$G2019*INDEX(ΣυνδΑθρ!$C$2:$C$100,$F2019,1)/INDEX(ΣυνδΑθρ!$J$2:$J$96,$F2019,1),IF($D2019&lt;&gt;"",$G2019*INDEX(Υλικά!$H$3:$H$200,$F2019,1)/INDEX(Υλικά!$E$3:$E$200,$F2019,1),0))</f>
        <v>23.25</v>
      </c>
      <c r="J2019" s="18">
        <f>IF($C2019&lt;&gt;"",$G2019*INDEX(ΣυνδΑθρ!$D$2:$D$96,$F2019,1)/INDEX(ΣυνδΑθρ!$J$2:$J$96,$F2019,1),IF($D2019&lt;&gt;"",$G2019*INDEX(Υλικά!$I$3:$I$200,$F2019,1)/INDEX(Υλικά!$E$3:$E$200,$F2019,1),0))</f>
        <v>0.45</v>
      </c>
      <c r="K2019" s="16">
        <f>$H2019*Ref!$B$2</f>
        <v>14.6</v>
      </c>
      <c r="L2019" s="17">
        <f>$I2019*Ref!$B$3</f>
        <v>93</v>
      </c>
      <c r="M2019" s="18">
        <f>$J2019*Ref!$B$4</f>
        <v>4.05</v>
      </c>
      <c r="N2019" s="18">
        <f>IF($C2019&lt;&gt;"",0,IF($D2019&lt;&gt;"",$G2019*INDEX(Υλικά!$J$3:$J$200,$F2019,1)/INDEX(Υλικά!$E$3:$E$200,$F2019,1),0))</f>
        <v>0</v>
      </c>
      <c r="O2019" s="19">
        <f t="shared" si="38"/>
        <v>111.64999999999999</v>
      </c>
    </row>
    <row r="2020" spans="1:15" x14ac:dyDescent="0.35">
      <c r="A2020" s="15">
        <v>45088</v>
      </c>
      <c r="B2020" s="7">
        <v>0.95833333333333337</v>
      </c>
      <c r="C2020" s="3"/>
      <c r="D2020" s="3" t="s">
        <v>269</v>
      </c>
      <c r="E2020" s="3" t="str">
        <f>IF(C2020&lt;&gt;"",INDEX(ΣυνδΑθρ!$I$2:$I$96,MATCH(C2020,ΣυνδΑθρ!$A$2:$A$100,0),1),IF(D2020&lt;&gt;"",INDEX(Υλικά!$D$3:$D$200,MATCH(D2020,Υλικά!$B$3:$B$200,0),1),""))</f>
        <v>slc</v>
      </c>
      <c r="F2020" s="10">
        <f>IF(C2020&lt;&gt;"",MATCH($C2020,ΣυνδΑθρ!$A$2:$A$100,0),IF(D2020&lt;&gt;"",MATCH($D2020,Υλικά!$B$3:$B$200,0),0))</f>
        <v>124</v>
      </c>
      <c r="G2020" s="3">
        <v>1</v>
      </c>
      <c r="H2020" s="16">
        <f>IF($C2020&lt;&gt;"",$G2020*INDEX(ΣυνδΑθρ!$B$2:$B$96,$F2020,1)/INDEX(ΣυνδΑθρ!$J$2:$J$96,$F2020,1),IF($D2020&lt;&gt;"",$G2020*INDEX(Υλικά!$G$3:$G$200,$F2020,1)/INDEX(Υλικά!$E$3:$E$200,$F2020,1),0))</f>
        <v>9</v>
      </c>
      <c r="I2020" s="17">
        <f>IF($C2020&lt;&gt;"",$G2020*INDEX(ΣυνδΑθρ!$C$2:$C$100,$F2020,1)/INDEX(ΣυνδΑθρ!$J$2:$J$96,$F2020,1),IF($D2020&lt;&gt;"",$G2020*INDEX(Υλικά!$H$3:$H$200,$F2020,1)/INDEX(Υλικά!$E$3:$E$200,$F2020,1),0))</f>
        <v>0.2</v>
      </c>
      <c r="J2020" s="18">
        <f>IF($C2020&lt;&gt;"",$G2020*INDEX(ΣυνδΑθρ!$D$2:$D$96,$F2020,1)/INDEX(ΣυνδΑθρ!$J$2:$J$96,$F2020,1),IF($D2020&lt;&gt;"",$G2020*INDEX(Υλικά!$I$3:$I$200,$F2020,1)/INDEX(Υλικά!$E$3:$E$200,$F2020,1),0))</f>
        <v>5</v>
      </c>
      <c r="K2020" s="16">
        <f>$H2020*Ref!$B$2</f>
        <v>36</v>
      </c>
      <c r="L2020" s="17">
        <f>$I2020*Ref!$B$3</f>
        <v>0.8</v>
      </c>
      <c r="M2020" s="18">
        <f>$J2020*Ref!$B$4</f>
        <v>45</v>
      </c>
      <c r="N2020" s="18">
        <f>IF($C2020&lt;&gt;"",0,IF($D2020&lt;&gt;"",$G2020*INDEX(Υλικά!$J$3:$J$200,$F2020,1)/INDEX(Υλικά!$E$3:$E$200,$F2020,1),0))</f>
        <v>0</v>
      </c>
      <c r="O2020" s="19">
        <f t="shared" si="38"/>
        <v>81.8</v>
      </c>
    </row>
    <row r="2021" spans="1:15" x14ac:dyDescent="0.35">
      <c r="A2021" s="15">
        <v>45089</v>
      </c>
      <c r="B2021" s="7">
        <v>0.33333333333333331</v>
      </c>
      <c r="C2021" s="3"/>
      <c r="D2021" s="3" t="s">
        <v>58</v>
      </c>
      <c r="E2021" s="3" t="str">
        <f>IF(C2021&lt;&gt;"",INDEX(ΣυνδΑθρ!$I$2:$I$96,MATCH(C2021,ΣυνδΑθρ!$A$2:$A$100,0),1),IF(D2021&lt;&gt;"",INDEX(Υλικά!$D$3:$D$200,MATCH(D2021,Υλικά!$B$3:$B$200,0),1),""))</f>
        <v>gr</v>
      </c>
      <c r="F2021" s="10">
        <f>IF(C2021&lt;&gt;"",MATCH($C2021,ΣυνδΑθρ!$A$2:$A$100,0),IF(D2021&lt;&gt;"",MATCH($D2021,Υλικά!$B$3:$B$200,0),0))</f>
        <v>12</v>
      </c>
      <c r="G2021" s="3">
        <v>250</v>
      </c>
      <c r="H2021" s="16">
        <f>IF($C2021&lt;&gt;"",$G2021*INDEX(ΣυνδΑθρ!$B$2:$B$96,$F2021,1)/INDEX(ΣυνδΑθρ!$J$2:$J$96,$F2021,1),IF($D2021&lt;&gt;"",$G2021*INDEX(Υλικά!$G$3:$G$200,$F2021,1)/INDEX(Υλικά!$E$3:$E$200,$F2021,1),0))</f>
        <v>8.25</v>
      </c>
      <c r="I2021" s="17">
        <f>IF($C2021&lt;&gt;"",$G2021*INDEX(ΣυνδΑθρ!$C$2:$C$100,$F2021,1)/INDEX(ΣυνδΑθρ!$J$2:$J$96,$F2021,1),IF($D2021&lt;&gt;"",$G2021*INDEX(Υλικά!$H$3:$H$200,$F2021,1)/INDEX(Υλικά!$E$3:$E$200,$F2021,1),0))</f>
        <v>11.75</v>
      </c>
      <c r="J2021" s="18">
        <f>IF($C2021&lt;&gt;"",$G2021*INDEX(ΣυνδΑθρ!$D$2:$D$96,$F2021,1)/INDEX(ΣυνδΑθρ!$J$2:$J$96,$F2021,1),IF($D2021&lt;&gt;"",$G2021*INDEX(Υλικά!$I$3:$I$200,$F2021,1)/INDEX(Υλικά!$E$3:$E$200,$F2021,1),0))</f>
        <v>3.75</v>
      </c>
      <c r="K2021" s="16">
        <f>$H2021*Ref!$B$2</f>
        <v>33</v>
      </c>
      <c r="L2021" s="17">
        <f>$I2021*Ref!$B$3</f>
        <v>47</v>
      </c>
      <c r="M2021" s="18">
        <f>$J2021*Ref!$B$4</f>
        <v>33.75</v>
      </c>
      <c r="N2021" s="18">
        <f>IF($C2021&lt;&gt;"",0,IF($D2021&lt;&gt;"",$G2021*INDEX(Υλικά!$J$3:$J$200,$F2021,1)/INDEX(Υλικά!$E$3:$E$200,$F2021,1),0))</f>
        <v>0</v>
      </c>
      <c r="O2021" s="19">
        <f t="shared" si="38"/>
        <v>113.75</v>
      </c>
    </row>
    <row r="2022" spans="1:15" x14ac:dyDescent="0.35">
      <c r="A2022" s="15">
        <v>45089</v>
      </c>
      <c r="B2022" s="7">
        <v>0.33333333333333331</v>
      </c>
      <c r="C2022" s="3"/>
      <c r="D2022" s="3" t="s">
        <v>289</v>
      </c>
      <c r="E2022" s="3" t="str">
        <f>IF(C2022&lt;&gt;"",INDEX(ΣυνδΑθρ!$I$2:$I$96,MATCH(C2022,ΣυνδΑθρ!$A$2:$A$100,0),1),IF(D2022&lt;&gt;"",INDEX(Υλικά!$D$3:$D$200,MATCH(D2022,Υλικά!$B$3:$B$200,0),1),""))</f>
        <v>gr</v>
      </c>
      <c r="F2022" s="10">
        <f>IF(C2022&lt;&gt;"",MATCH($C2022,ΣυνδΑθρ!$A$2:$A$100,0),IF(D2022&lt;&gt;"",MATCH($D2022,Υλικά!$B$3:$B$200,0),0))</f>
        <v>134</v>
      </c>
      <c r="G2022" s="3">
        <v>55</v>
      </c>
      <c r="H2022" s="16">
        <f>IF($C2022&lt;&gt;"",$G2022*INDEX(ΣυνδΑθρ!$B$2:$B$96,$F2022,1)/INDEX(ΣυνδΑθρ!$J$2:$J$96,$F2022,1),IF($D2022&lt;&gt;"",$G2022*INDEX(Υλικά!$G$3:$G$200,$F2022,1)/INDEX(Υλικά!$E$3:$E$200,$F2022,1),0))</f>
        <v>4.0149999999999997</v>
      </c>
      <c r="I2022" s="17">
        <f>IF($C2022&lt;&gt;"",$G2022*INDEX(ΣυνδΑθρ!$C$2:$C$100,$F2022,1)/INDEX(ΣυνδΑθρ!$J$2:$J$96,$F2022,1),IF($D2022&lt;&gt;"",$G2022*INDEX(Υλικά!$H$3:$H$200,$F2022,1)/INDEX(Υλικά!$E$3:$E$200,$F2022,1),0))</f>
        <v>25.574999999999999</v>
      </c>
      <c r="J2022" s="18">
        <f>IF($C2022&lt;&gt;"",$G2022*INDEX(ΣυνδΑθρ!$D$2:$D$96,$F2022,1)/INDEX(ΣυνδΑθρ!$J$2:$J$96,$F2022,1),IF($D2022&lt;&gt;"",$G2022*INDEX(Υλικά!$I$3:$I$200,$F2022,1)/INDEX(Υλικά!$E$3:$E$200,$F2022,1),0))</f>
        <v>0.495</v>
      </c>
      <c r="K2022" s="16">
        <f>$H2022*Ref!$B$2</f>
        <v>16.059999999999999</v>
      </c>
      <c r="L2022" s="17">
        <f>$I2022*Ref!$B$3</f>
        <v>102.3</v>
      </c>
      <c r="M2022" s="18">
        <f>$J2022*Ref!$B$4</f>
        <v>4.4550000000000001</v>
      </c>
      <c r="N2022" s="18">
        <f>IF($C2022&lt;&gt;"",0,IF($D2022&lt;&gt;"",$G2022*INDEX(Υλικά!$J$3:$J$200,$F2022,1)/INDEX(Υλικά!$E$3:$E$200,$F2022,1),0))</f>
        <v>0</v>
      </c>
      <c r="O2022" s="19">
        <f t="shared" si="38"/>
        <v>122.815</v>
      </c>
    </row>
    <row r="2023" spans="1:15" x14ac:dyDescent="0.35">
      <c r="A2023" s="15">
        <v>45089</v>
      </c>
      <c r="B2023" s="7">
        <v>0.33333333333333331</v>
      </c>
      <c r="C2023" s="3"/>
      <c r="D2023" s="3" t="s">
        <v>229</v>
      </c>
      <c r="E2023" s="3" t="str">
        <f>IF(C2023&lt;&gt;"",INDEX(ΣυνδΑθρ!$I$2:$I$96,MATCH(C2023,ΣυνδΑθρ!$A$2:$A$100,0),1),IF(D2023&lt;&gt;"",INDEX(Υλικά!$D$3:$D$200,MATCH(D2023,Υλικά!$B$3:$B$200,0),1),""))</f>
        <v>gr</v>
      </c>
      <c r="F2023" s="10">
        <f>IF(C2023&lt;&gt;"",MATCH($C2023,ΣυνδΑθρ!$A$2:$A$100,0),IF(D2023&lt;&gt;"",MATCH($D2023,Υλικά!$B$3:$B$200,0),0))</f>
        <v>104</v>
      </c>
      <c r="G2023" s="3">
        <v>45</v>
      </c>
      <c r="H2023" s="16">
        <f>IF($C2023&lt;&gt;"",$G2023*INDEX(ΣυνδΑθρ!$B$2:$B$96,$F2023,1)/INDEX(ΣυνδΑθρ!$J$2:$J$96,$F2023,1),IF($D2023&lt;&gt;"",$G2023*INDEX(Υλικά!$G$3:$G$200,$F2023,1)/INDEX(Υλικά!$E$3:$E$200,$F2023,1),0))</f>
        <v>9.4499999999999993</v>
      </c>
      <c r="I2023" s="17">
        <f>IF($C2023&lt;&gt;"",$G2023*INDEX(ΣυνδΑθρ!$C$2:$C$100,$F2023,1)/INDEX(ΣυνδΑθρ!$J$2:$J$96,$F2023,1),IF($D2023&lt;&gt;"",$G2023*INDEX(Υλικά!$H$3:$H$200,$F2023,1)/INDEX(Υλικά!$E$3:$E$200,$F2023,1),0))</f>
        <v>0.45</v>
      </c>
      <c r="J2023" s="18">
        <f>IF($C2023&lt;&gt;"",$G2023*INDEX(ΣυνδΑθρ!$D$2:$D$96,$F2023,1)/INDEX(ΣυνδΑθρ!$J$2:$J$96,$F2023,1),IF($D2023&lt;&gt;"",$G2023*INDEX(Υλικά!$I$3:$I$200,$F2023,1)/INDEX(Υλικά!$E$3:$E$200,$F2023,1),0))</f>
        <v>0.9</v>
      </c>
      <c r="K2023" s="16">
        <f>$H2023*Ref!$B$2</f>
        <v>37.799999999999997</v>
      </c>
      <c r="L2023" s="17">
        <f>$I2023*Ref!$B$3</f>
        <v>1.8</v>
      </c>
      <c r="M2023" s="18">
        <f>$J2023*Ref!$B$4</f>
        <v>8.1</v>
      </c>
      <c r="N2023" s="18">
        <f>IF($C2023&lt;&gt;"",0,IF($D2023&lt;&gt;"",$G2023*INDEX(Υλικά!$J$3:$J$200,$F2023,1)/INDEX(Υλικά!$E$3:$E$200,$F2023,1),0))</f>
        <v>0</v>
      </c>
      <c r="O2023" s="19">
        <f t="shared" si="38"/>
        <v>47.699999999999996</v>
      </c>
    </row>
    <row r="2024" spans="1:15" x14ac:dyDescent="0.35">
      <c r="A2024" s="15">
        <v>45089</v>
      </c>
      <c r="B2024" s="7">
        <v>0.5</v>
      </c>
      <c r="C2024" s="3"/>
      <c r="D2024" s="3" t="s">
        <v>289</v>
      </c>
      <c r="E2024" s="3" t="str">
        <f>IF(C2024&lt;&gt;"",INDEX(ΣυνδΑθρ!$I$2:$I$96,MATCH(C2024,ΣυνδΑθρ!$A$2:$A$100,0),1),IF(D2024&lt;&gt;"",INDEX(Υλικά!$D$3:$D$200,MATCH(D2024,Υλικά!$B$3:$B$200,0),1),""))</f>
        <v>gr</v>
      </c>
      <c r="F2024" s="10">
        <f>IF(C2024&lt;&gt;"",MATCH($C2024,ΣυνδΑθρ!$A$2:$A$100,0),IF(D2024&lt;&gt;"",MATCH($D2024,Υλικά!$B$3:$B$200,0),0))</f>
        <v>134</v>
      </c>
      <c r="G2024" s="3">
        <v>30</v>
      </c>
      <c r="H2024" s="16">
        <f>IF($C2024&lt;&gt;"",$G2024*INDEX(ΣυνδΑθρ!$B$2:$B$96,$F2024,1)/INDEX(ΣυνδΑθρ!$J$2:$J$96,$F2024,1),IF($D2024&lt;&gt;"",$G2024*INDEX(Υλικά!$G$3:$G$200,$F2024,1)/INDEX(Υλικά!$E$3:$E$200,$F2024,1),0))</f>
        <v>2.19</v>
      </c>
      <c r="I2024" s="17">
        <f>IF($C2024&lt;&gt;"",$G2024*INDEX(ΣυνδΑθρ!$C$2:$C$100,$F2024,1)/INDEX(ΣυνδΑθρ!$J$2:$J$96,$F2024,1),IF($D2024&lt;&gt;"",$G2024*INDEX(Υλικά!$H$3:$H$200,$F2024,1)/INDEX(Υλικά!$E$3:$E$200,$F2024,1),0))</f>
        <v>13.95</v>
      </c>
      <c r="J2024" s="18">
        <f>IF($C2024&lt;&gt;"",$G2024*INDEX(ΣυνδΑθρ!$D$2:$D$96,$F2024,1)/INDEX(ΣυνδΑθρ!$J$2:$J$96,$F2024,1),IF($D2024&lt;&gt;"",$G2024*INDEX(Υλικά!$I$3:$I$200,$F2024,1)/INDEX(Υλικά!$E$3:$E$200,$F2024,1),0))</f>
        <v>0.27</v>
      </c>
      <c r="K2024" s="16">
        <f>$H2024*Ref!$B$2</f>
        <v>8.76</v>
      </c>
      <c r="L2024" s="17">
        <f>$I2024*Ref!$B$3</f>
        <v>55.8</v>
      </c>
      <c r="M2024" s="18">
        <f>$J2024*Ref!$B$4</f>
        <v>2.4300000000000002</v>
      </c>
      <c r="N2024" s="18">
        <f>IF($C2024&lt;&gt;"",0,IF($D2024&lt;&gt;"",$G2024*INDEX(Υλικά!$J$3:$J$200,$F2024,1)/INDEX(Υλικά!$E$3:$E$200,$F2024,1),0))</f>
        <v>0</v>
      </c>
      <c r="O2024" s="19">
        <f t="shared" si="38"/>
        <v>66.990000000000009</v>
      </c>
    </row>
    <row r="2025" spans="1:15" x14ac:dyDescent="0.35">
      <c r="A2025" s="15">
        <v>45089</v>
      </c>
      <c r="B2025" s="7">
        <v>0.5</v>
      </c>
      <c r="C2025" s="3"/>
      <c r="D2025" s="3" t="s">
        <v>296</v>
      </c>
      <c r="E2025" s="3" t="str">
        <f>IF(C2025&lt;&gt;"",INDEX(ΣυνδΑθρ!$I$2:$I$96,MATCH(C2025,ΣυνδΑθρ!$A$2:$A$100,0),1),IF(D2025&lt;&gt;"",INDEX(Υλικά!$D$3:$D$200,MATCH(D2025,Υλικά!$B$3:$B$200,0),1),""))</f>
        <v>gr</v>
      </c>
      <c r="F2025" s="10">
        <f>IF(C2025&lt;&gt;"",MATCH($C2025,ΣυνδΑθρ!$A$2:$A$100,0),IF(D2025&lt;&gt;"",MATCH($D2025,Υλικά!$B$3:$B$200,0),0))</f>
        <v>139</v>
      </c>
      <c r="G2025" s="3">
        <v>35</v>
      </c>
      <c r="H2025" s="16">
        <f>IF($C2025&lt;&gt;"",$G2025*INDEX(ΣυνδΑθρ!$B$2:$B$96,$F2025,1)/INDEX(ΣυνδΑθρ!$J$2:$J$96,$F2025,1),IF($D2025&lt;&gt;"",$G2025*INDEX(Υλικά!$G$3:$G$200,$F2025,1)/INDEX(Υλικά!$E$3:$E$200,$F2025,1),0))</f>
        <v>4.7949999999999999</v>
      </c>
      <c r="I2025" s="17">
        <f>IF($C2025&lt;&gt;"",$G2025*INDEX(ΣυνδΑθρ!$C$2:$C$100,$F2025,1)/INDEX(ΣυνδΑθρ!$J$2:$J$96,$F2025,1),IF($D2025&lt;&gt;"",$G2025*INDEX(Υλικά!$H$3:$H$200,$F2025,1)/INDEX(Υλικά!$E$3:$E$200,$F2025,1),0))</f>
        <v>0.59499999999999997</v>
      </c>
      <c r="J2025" s="18">
        <f>IF($C2025&lt;&gt;"",$G2025*INDEX(ΣυνδΑθρ!$D$2:$D$96,$F2025,1)/INDEX(ΣυνδΑθρ!$J$2:$J$96,$F2025,1),IF($D2025&lt;&gt;"",$G2025*INDEX(Υλικά!$I$3:$I$200,$F2025,1)/INDEX(Υλικά!$E$3:$E$200,$F2025,1),0))</f>
        <v>5.0049999999999999</v>
      </c>
      <c r="K2025" s="16">
        <f>$H2025*Ref!$B$2</f>
        <v>19.18</v>
      </c>
      <c r="L2025" s="17">
        <f>$I2025*Ref!$B$3</f>
        <v>2.38</v>
      </c>
      <c r="M2025" s="18">
        <f>$J2025*Ref!$B$4</f>
        <v>45.045000000000002</v>
      </c>
      <c r="N2025" s="18">
        <f>IF($C2025&lt;&gt;"",0,IF($D2025&lt;&gt;"",$G2025*INDEX(Υλικά!$J$3:$J$200,$F2025,1)/INDEX(Υλικά!$E$3:$E$200,$F2025,1),0))</f>
        <v>0</v>
      </c>
      <c r="O2025" s="19">
        <f t="shared" si="38"/>
        <v>66.605000000000004</v>
      </c>
    </row>
    <row r="2026" spans="1:15" x14ac:dyDescent="0.35">
      <c r="A2026" s="15">
        <v>45089</v>
      </c>
      <c r="B2026" s="53">
        <v>0.60416666666666663</v>
      </c>
      <c r="C2026" s="3" t="s">
        <v>246</v>
      </c>
      <c r="D2026" s="3"/>
      <c r="E2026" s="3" t="str">
        <f>IF(C2026&lt;&gt;"",INDEX(ΣυνδΑθρ!$I$2:$I$96,MATCH(C2026,ΣυνδΑθρ!$A$2:$A$100,0),1),IF(D2026&lt;&gt;"",INDEX(Υλικά!$D$3:$D$200,MATCH(D2026,Υλικά!$B$3:$B$200,0),1),""))</f>
        <v>gr</v>
      </c>
      <c r="F2026" s="10">
        <f>IF(C2026&lt;&gt;"",MATCH($C2026,ΣυνδΑθρ!$A$2:$A$100,0),IF(D2026&lt;&gt;"",MATCH($D2026,Υλικά!$B$3:$B$200,0),0))</f>
        <v>45</v>
      </c>
      <c r="G2026" s="3">
        <v>1</v>
      </c>
      <c r="H2026" s="16">
        <f>IF($C2026&lt;&gt;"",$G2026*INDEX(ΣυνδΑθρ!$B$2:$B$96,$F2026,1)/INDEX(ΣυνδΑθρ!$J$2:$J$96,$F2026,1),IF($D2026&lt;&gt;"",$G2026*INDEX(Υλικά!$G$3:$G$200,$F2026,1)/INDEX(Υλικά!$E$3:$E$200,$F2026,1),0))</f>
        <v>47.473333333333329</v>
      </c>
      <c r="I2026" s="17">
        <f>IF($C2026&lt;&gt;"",$G2026*INDEX(ΣυνδΑθρ!$C$2:$C$100,$F2026,1)/INDEX(ΣυνδΑθρ!$J$2:$J$96,$F2026,1),IF($D2026&lt;&gt;"",$G2026*INDEX(Υλικά!$H$3:$H$200,$F2026,1)/INDEX(Υλικά!$E$3:$E$200,$F2026,1),0))</f>
        <v>22.209999999999997</v>
      </c>
      <c r="J2026" s="18">
        <f>IF($C2026&lt;&gt;"",$G2026*INDEX(ΣυνδΑθρ!$D$2:$D$96,$F2026,1)/INDEX(ΣυνδΑθρ!$J$2:$J$96,$F2026,1),IF($D2026&lt;&gt;"",$G2026*INDEX(Υλικά!$I$3:$I$200,$F2026,1)/INDEX(Υλικά!$E$3:$E$200,$F2026,1),0))</f>
        <v>19.935555555555556</v>
      </c>
      <c r="K2026" s="16">
        <f>$H2026*Ref!$B$2</f>
        <v>189.89333333333332</v>
      </c>
      <c r="L2026" s="17">
        <f>$I2026*Ref!$B$3</f>
        <v>88.839999999999989</v>
      </c>
      <c r="M2026" s="18">
        <f>$J2026*Ref!$B$4</f>
        <v>179.42000000000002</v>
      </c>
      <c r="N2026" s="18">
        <f>IF($C2026&lt;&gt;"",0,IF($D2026&lt;&gt;"",$G2026*INDEX(Υλικά!$J$3:$J$200,$F2026,1)/INDEX(Υλικά!$E$3:$E$200,$F2026,1),0))</f>
        <v>0</v>
      </c>
      <c r="O2026" s="19">
        <f t="shared" ref="O2026:O2089" si="39">SUM(K2026:N2026)</f>
        <v>458.15333333333331</v>
      </c>
    </row>
    <row r="2027" spans="1:15" x14ac:dyDescent="0.35">
      <c r="A2027" s="15">
        <v>45089</v>
      </c>
      <c r="B2027" s="53">
        <v>0.60416666666666663</v>
      </c>
      <c r="C2027" s="3"/>
      <c r="D2027" s="3" t="s">
        <v>9</v>
      </c>
      <c r="E2027" s="3" t="str">
        <f>IF(C2027&lt;&gt;"",INDEX(ΣυνδΑθρ!$I$2:$I$96,MATCH(C2027,ΣυνδΑθρ!$A$2:$A$100,0),1),IF(D2027&lt;&gt;"",INDEX(Υλικά!$D$3:$D$200,MATCH(D2027,Υλικά!$B$3:$B$200,0),1),""))</f>
        <v>gr</v>
      </c>
      <c r="F2027" s="10">
        <f>IF(C2027&lt;&gt;"",MATCH($C2027,ΣυνδΑθρ!$A$2:$A$100,0),IF(D2027&lt;&gt;"",MATCH($D2027,Υλικά!$B$3:$B$200,0),0))</f>
        <v>4</v>
      </c>
      <c r="G2027" s="3">
        <v>50</v>
      </c>
      <c r="H2027" s="16">
        <f>IF($C2027&lt;&gt;"",$G2027*INDEX(ΣυνδΑθρ!$B$2:$B$96,$F2027,1)/INDEX(ΣυνδΑθρ!$J$2:$J$96,$F2027,1),IF($D2027&lt;&gt;"",$G2027*INDEX(Υλικά!$G$3:$G$200,$F2027,1)/INDEX(Υλικά!$E$3:$E$200,$F2027,1),0))</f>
        <v>3.55</v>
      </c>
      <c r="I2027" s="17">
        <f>IF($C2027&lt;&gt;"",$G2027*INDEX(ΣυνδΑθρ!$C$2:$C$100,$F2027,1)/INDEX(ΣυνδΑθρ!$J$2:$J$96,$F2027,1),IF($D2027&lt;&gt;"",$G2027*INDEX(Υλικά!$H$3:$H$200,$F2027,1)/INDEX(Υλικά!$E$3:$E$200,$F2027,1),0))</f>
        <v>40</v>
      </c>
      <c r="J2027" s="18">
        <f>IF($C2027&lt;&gt;"",$G2027*INDEX(ΣυνδΑθρ!$D$2:$D$96,$F2027,1)/INDEX(ΣυνδΑθρ!$J$2:$J$96,$F2027,1),IF($D2027&lt;&gt;"",$G2027*INDEX(Υλικά!$I$3:$I$200,$F2027,1)/INDEX(Υλικά!$E$3:$E$200,$F2027,1),0))</f>
        <v>0.35</v>
      </c>
      <c r="K2027" s="16">
        <f>$H2027*Ref!$B$2</f>
        <v>14.2</v>
      </c>
      <c r="L2027" s="17">
        <f>$I2027*Ref!$B$3</f>
        <v>160</v>
      </c>
      <c r="M2027" s="18">
        <f>$J2027*Ref!$B$4</f>
        <v>3.15</v>
      </c>
      <c r="N2027" s="18">
        <f>IF($C2027&lt;&gt;"",0,IF($D2027&lt;&gt;"",$G2027*INDEX(Υλικά!$J$3:$J$200,$F2027,1)/INDEX(Υλικά!$E$3:$E$200,$F2027,1),0))</f>
        <v>0</v>
      </c>
      <c r="O2027" s="19">
        <f t="shared" si="39"/>
        <v>177.35</v>
      </c>
    </row>
    <row r="2028" spans="1:15" x14ac:dyDescent="0.35">
      <c r="A2028" s="15">
        <v>45089</v>
      </c>
      <c r="B2028" s="53">
        <v>0.75</v>
      </c>
      <c r="C2028" s="3"/>
      <c r="D2028" s="3" t="s">
        <v>304</v>
      </c>
      <c r="E2028" s="3" t="str">
        <f>IF(C2028&lt;&gt;"",INDEX(ΣυνδΑθρ!$I$2:$I$96,MATCH(C2028,ΣυνδΑθρ!$A$2:$A$100,0),1),IF(D2028&lt;&gt;"",INDEX(Υλικά!$D$3:$D$200,MATCH(D2028,Υλικά!$B$3:$B$200,0),1),""))</f>
        <v>gr</v>
      </c>
      <c r="F2028" s="10">
        <f>IF(C2028&lt;&gt;"",MATCH($C2028,ΣυνδΑθρ!$A$2:$A$100,0),IF(D2028&lt;&gt;"",MATCH($D2028,Υλικά!$B$3:$B$200,0),0))</f>
        <v>144</v>
      </c>
      <c r="G2028" s="3">
        <v>40</v>
      </c>
      <c r="H2028" s="16">
        <f>IF($C2028&lt;&gt;"",$G2028*INDEX(ΣυνδΑθρ!$B$2:$B$96,$F2028,1)/INDEX(ΣυνδΑθρ!$J$2:$J$96,$F2028,1),IF($D2028&lt;&gt;"",$G2028*INDEX(Υλικά!$G$3:$G$200,$F2028,1)/INDEX(Υλικά!$E$3:$E$200,$F2028,1),0))</f>
        <v>5.4</v>
      </c>
      <c r="I2028" s="17">
        <f>IF($C2028&lt;&gt;"",$G2028*INDEX(ΣυνδΑθρ!$C$2:$C$100,$F2028,1)/INDEX(ΣυνδΑθρ!$J$2:$J$96,$F2028,1),IF($D2028&lt;&gt;"",$G2028*INDEX(Υλικά!$H$3:$H$200,$F2028,1)/INDEX(Υλικά!$E$3:$E$200,$F2028,1),0))</f>
        <v>19.239999999999998</v>
      </c>
      <c r="J2028" s="18">
        <f>IF($C2028&lt;&gt;"",$G2028*INDEX(ΣυνδΑθρ!$D$2:$D$96,$F2028,1)/INDEX(ΣυνδΑθρ!$J$2:$J$96,$F2028,1),IF($D2028&lt;&gt;"",$G2028*INDEX(Υλικά!$I$3:$I$200,$F2028,1)/INDEX(Υλικά!$E$3:$E$200,$F2028,1),0))</f>
        <v>12.16</v>
      </c>
      <c r="K2028" s="16">
        <f>$H2028*Ref!$B$2</f>
        <v>21.6</v>
      </c>
      <c r="L2028" s="17">
        <f>$I2028*Ref!$B$3</f>
        <v>76.959999999999994</v>
      </c>
      <c r="M2028" s="18">
        <f>$J2028*Ref!$B$4</f>
        <v>109.44</v>
      </c>
      <c r="N2028" s="18">
        <f>IF($C2028&lt;&gt;"",0,IF($D2028&lt;&gt;"",$G2028*INDEX(Υλικά!$J$3:$J$200,$F2028,1)/INDEX(Υλικά!$E$3:$E$200,$F2028,1),0))</f>
        <v>0</v>
      </c>
      <c r="O2028" s="19">
        <f t="shared" si="39"/>
        <v>208</v>
      </c>
    </row>
    <row r="2029" spans="1:15" x14ac:dyDescent="0.35">
      <c r="A2029" s="15">
        <v>45089</v>
      </c>
      <c r="B2029" s="53">
        <v>0.875</v>
      </c>
      <c r="C2029" s="3"/>
      <c r="D2029" s="3" t="s">
        <v>63</v>
      </c>
      <c r="E2029" s="3" t="str">
        <f>IF(C2029&lt;&gt;"",INDEX(ΣυνδΑθρ!$I$2:$I$96,MATCH(C2029,ΣυνδΑθρ!$A$2:$A$100,0),1),IF(D2029&lt;&gt;"",INDEX(Υλικά!$D$3:$D$200,MATCH(D2029,Υλικά!$B$3:$B$200,0),1),""))</f>
        <v>pc</v>
      </c>
      <c r="F2029" s="10">
        <f>IF(C2029&lt;&gt;"",MATCH($C2029,ΣυνδΑθρ!$A$2:$A$100,0),IF(D2029&lt;&gt;"",MATCH($D2029,Υλικά!$B$3:$B$200,0),0))</f>
        <v>23</v>
      </c>
      <c r="G2029" s="3">
        <v>1</v>
      </c>
      <c r="H2029" s="16">
        <f>IF($C2029&lt;&gt;"",$G2029*INDEX(ΣυνδΑθρ!$B$2:$B$96,$F2029,1)/INDEX(ΣυνδΑθρ!$J$2:$J$96,$F2029,1),IF($D2029&lt;&gt;"",$G2029*INDEX(Υλικά!$G$3:$G$200,$F2029,1)/INDEX(Υλικά!$E$3:$E$200,$F2029,1),0))</f>
        <v>47</v>
      </c>
      <c r="I2029" s="17">
        <f>IF($C2029&lt;&gt;"",$G2029*INDEX(ΣυνδΑθρ!$C$2:$C$100,$F2029,1)/INDEX(ΣυνδΑθρ!$J$2:$J$96,$F2029,1),IF($D2029&lt;&gt;"",$G2029*INDEX(Υλικά!$H$3:$H$200,$F2029,1)/INDEX(Υλικά!$E$3:$E$200,$F2029,1),0))</f>
        <v>0</v>
      </c>
      <c r="J2029" s="18">
        <f>IF($C2029&lt;&gt;"",$G2029*INDEX(ΣυνδΑθρ!$D$2:$D$96,$F2029,1)/INDEX(ΣυνδΑθρ!$J$2:$J$96,$F2029,1),IF($D2029&lt;&gt;"",$G2029*INDEX(Υλικά!$I$3:$I$200,$F2029,1)/INDEX(Υλικά!$E$3:$E$200,$F2029,1),0))</f>
        <v>1.2</v>
      </c>
      <c r="K2029" s="16">
        <f>$H2029*Ref!$B$2</f>
        <v>188</v>
      </c>
      <c r="L2029" s="17">
        <f>$I2029*Ref!$B$3</f>
        <v>0</v>
      </c>
      <c r="M2029" s="18">
        <f>$J2029*Ref!$B$4</f>
        <v>10.799999999999999</v>
      </c>
      <c r="N2029" s="18">
        <f>IF($C2029&lt;&gt;"",0,IF($D2029&lt;&gt;"",$G2029*INDEX(Υλικά!$J$3:$J$200,$F2029,1)/INDEX(Υλικά!$E$3:$E$200,$F2029,1),0))</f>
        <v>0</v>
      </c>
      <c r="O2029" s="19">
        <f t="shared" si="39"/>
        <v>198.8</v>
      </c>
    </row>
    <row r="2030" spans="1:15" x14ac:dyDescent="0.35">
      <c r="A2030" s="15">
        <v>45089</v>
      </c>
      <c r="B2030" s="53">
        <v>0.875</v>
      </c>
      <c r="C2030" s="3"/>
      <c r="D2030" s="3" t="s">
        <v>42</v>
      </c>
      <c r="E2030" s="3" t="str">
        <f>IF(C2030&lt;&gt;"",INDEX(ΣυνδΑθρ!$I$2:$I$96,MATCH(C2030,ΣυνδΑθρ!$A$2:$A$100,0),1),IF(D2030&lt;&gt;"",INDEX(Υλικά!$D$3:$D$200,MATCH(D2030,Υλικά!$B$3:$B$200,0),1),""))</f>
        <v>gr</v>
      </c>
      <c r="F2030" s="10">
        <f>IF(C2030&lt;&gt;"",MATCH($C2030,ΣυνδΑθρ!$A$2:$A$100,0),IF(D2030&lt;&gt;"",MATCH($D2030,Υλικά!$B$3:$B$200,0),0))</f>
        <v>16</v>
      </c>
      <c r="G2030" s="3">
        <v>200</v>
      </c>
      <c r="H2030" s="16">
        <f>IF($C2030&lt;&gt;"",$G2030*INDEX(ΣυνδΑθρ!$B$2:$B$96,$F2030,1)/INDEX(ΣυνδΑθρ!$J$2:$J$96,$F2030,1),IF($D2030&lt;&gt;"",$G2030*INDEX(Υλικά!$G$3:$G$200,$F2030,1)/INDEX(Υλικά!$E$3:$E$200,$F2030,1),0))</f>
        <v>1.8</v>
      </c>
      <c r="I2030" s="17">
        <f>IF($C2030&lt;&gt;"",$G2030*INDEX(ΣυνδΑθρ!$C$2:$C$100,$F2030,1)/INDEX(ΣυνδΑθρ!$J$2:$J$96,$F2030,1),IF($D2030&lt;&gt;"",$G2030*INDEX(Υλικά!$H$3:$H$200,$F2030,1)/INDEX(Υλικά!$E$3:$E$200,$F2030,1),0))</f>
        <v>7.8</v>
      </c>
      <c r="J2030" s="18">
        <f>IF($C2030&lt;&gt;"",$G2030*INDEX(ΣυνδΑθρ!$D$2:$D$96,$F2030,1)/INDEX(ΣυνδΑθρ!$J$2:$J$96,$F2030,1),IF($D2030&lt;&gt;"",$G2030*INDEX(Υλικά!$I$3:$I$200,$F2030,1)/INDEX(Υλικά!$E$3:$E$200,$F2030,1),0))</f>
        <v>0.4</v>
      </c>
      <c r="K2030" s="16">
        <f>$H2030*Ref!$B$2</f>
        <v>7.2</v>
      </c>
      <c r="L2030" s="17">
        <f>$I2030*Ref!$B$3</f>
        <v>31.2</v>
      </c>
      <c r="M2030" s="18">
        <f>$J2030*Ref!$B$4</f>
        <v>3.6</v>
      </c>
      <c r="N2030" s="18">
        <f>IF($C2030&lt;&gt;"",0,IF($D2030&lt;&gt;"",$G2030*INDEX(Υλικά!$J$3:$J$200,$F2030,1)/INDEX(Υλικά!$E$3:$E$200,$F2030,1),0))</f>
        <v>0</v>
      </c>
      <c r="O2030" s="19">
        <f t="shared" si="39"/>
        <v>42</v>
      </c>
    </row>
    <row r="2031" spans="1:15" x14ac:dyDescent="0.35">
      <c r="A2031" s="15">
        <v>45089</v>
      </c>
      <c r="B2031" s="53">
        <v>0.875</v>
      </c>
      <c r="C2031" s="3"/>
      <c r="D2031" s="3" t="s">
        <v>8</v>
      </c>
      <c r="E2031" s="3" t="str">
        <f>IF(C2031&lt;&gt;"",INDEX(ΣυνδΑθρ!$I$2:$I$96,MATCH(C2031,ΣυνδΑθρ!$A$2:$A$100,0),1),IF(D2031&lt;&gt;"",INDEX(Υλικά!$D$3:$D$200,MATCH(D2031,Υλικά!$B$3:$B$200,0),1),""))</f>
        <v>gr</v>
      </c>
      <c r="F2031" s="10">
        <f>IF(C2031&lt;&gt;"",MATCH($C2031,ΣυνδΑθρ!$A$2:$A$100,0),IF(D2031&lt;&gt;"",MATCH($D2031,Υλικά!$B$3:$B$200,0),0))</f>
        <v>3</v>
      </c>
      <c r="G2031" s="3">
        <v>10</v>
      </c>
      <c r="H2031" s="16">
        <f>IF($C2031&lt;&gt;"",$G2031*INDEX(ΣυνδΑθρ!$B$2:$B$96,$F2031,1)/INDEX(ΣυνδΑθρ!$J$2:$J$96,$F2031,1),IF($D2031&lt;&gt;"",$G2031*INDEX(Υλικά!$G$3:$G$200,$F2031,1)/INDEX(Υλικά!$E$3:$E$200,$F2031,1),0))</f>
        <v>0</v>
      </c>
      <c r="I2031" s="17">
        <f>IF($C2031&lt;&gt;"",$G2031*INDEX(ΣυνδΑθρ!$C$2:$C$100,$F2031,1)/INDEX(ΣυνδΑθρ!$J$2:$J$96,$F2031,1),IF($D2031&lt;&gt;"",$G2031*INDEX(Υλικά!$H$3:$H$200,$F2031,1)/INDEX(Υλικά!$E$3:$E$200,$F2031,1),0))</f>
        <v>0</v>
      </c>
      <c r="J2031" s="18">
        <f>IF($C2031&lt;&gt;"",$G2031*INDEX(ΣυνδΑθρ!$D$2:$D$96,$F2031,1)/INDEX(ΣυνδΑθρ!$J$2:$J$96,$F2031,1),IF($D2031&lt;&gt;"",$G2031*INDEX(Υλικά!$I$3:$I$200,$F2031,1)/INDEX(Υλικά!$E$3:$E$200,$F2031,1),0))</f>
        <v>9.33</v>
      </c>
      <c r="K2031" s="16">
        <f>$H2031*Ref!$B$2</f>
        <v>0</v>
      </c>
      <c r="L2031" s="17">
        <f>$I2031*Ref!$B$3</f>
        <v>0</v>
      </c>
      <c r="M2031" s="18">
        <f>$J2031*Ref!$B$4</f>
        <v>83.97</v>
      </c>
      <c r="N2031" s="18">
        <f>IF($C2031&lt;&gt;"",0,IF($D2031&lt;&gt;"",$G2031*INDEX(Υλικά!$J$3:$J$200,$F2031,1)/INDEX(Υλικά!$E$3:$E$200,$F2031,1),0))</f>
        <v>0</v>
      </c>
      <c r="O2031" s="19">
        <f t="shared" si="39"/>
        <v>83.97</v>
      </c>
    </row>
    <row r="2032" spans="1:15" x14ac:dyDescent="0.35">
      <c r="A2032" s="15">
        <v>45089</v>
      </c>
      <c r="B2032" s="53">
        <v>0.875</v>
      </c>
      <c r="C2032" s="3"/>
      <c r="D2032" s="3" t="s">
        <v>27</v>
      </c>
      <c r="E2032" s="3" t="str">
        <f>IF(C2032&lt;&gt;"",INDEX(ΣυνδΑθρ!$I$2:$I$96,MATCH(C2032,ΣυνδΑθρ!$A$2:$A$100,0),1),IF(D2032&lt;&gt;"",INDEX(Υλικά!$D$3:$D$200,MATCH(D2032,Υλικά!$B$3:$B$200,0),1),""))</f>
        <v>gr</v>
      </c>
      <c r="F2032" s="10">
        <f>IF(C2032&lt;&gt;"",MATCH($C2032,ΣυνδΑθρ!$A$2:$A$100,0),IF(D2032&lt;&gt;"",MATCH($D2032,Υλικά!$B$3:$B$200,0),0))</f>
        <v>2</v>
      </c>
      <c r="G2032" s="3">
        <v>100</v>
      </c>
      <c r="H2032" s="16">
        <f>IF($C2032&lt;&gt;"",$G2032*INDEX(ΣυνδΑθρ!$B$2:$B$96,$F2032,1)/INDEX(ΣυνδΑθρ!$J$2:$J$96,$F2032,1),IF($D2032&lt;&gt;"",$G2032*INDEX(Υλικά!$G$3:$G$200,$F2032,1)/INDEX(Υλικά!$E$3:$E$200,$F2032,1),0))</f>
        <v>1.1000000000000001</v>
      </c>
      <c r="I2032" s="17">
        <f>IF($C2032&lt;&gt;"",$G2032*INDEX(ΣυνδΑθρ!$C$2:$C$100,$F2032,1)/INDEX(ΣυνδΑθρ!$J$2:$J$96,$F2032,1),IF($D2032&lt;&gt;"",$G2032*INDEX(Υλικά!$H$3:$H$200,$F2032,1)/INDEX(Υλικά!$E$3:$E$200,$F2032,1),0))</f>
        <v>9.3000000000000007</v>
      </c>
      <c r="J2032" s="18">
        <f>IF($C2032&lt;&gt;"",$G2032*INDEX(ΣυνδΑθρ!$D$2:$D$96,$F2032,1)/INDEX(ΣυνδΑθρ!$J$2:$J$96,$F2032,1),IF($D2032&lt;&gt;"",$G2032*INDEX(Υλικά!$I$3:$I$200,$F2032,1)/INDEX(Υλικά!$E$3:$E$200,$F2032,1),0))</f>
        <v>0.1</v>
      </c>
      <c r="K2032" s="16">
        <f>$H2032*Ref!$B$2</f>
        <v>4.4000000000000004</v>
      </c>
      <c r="L2032" s="17">
        <f>$I2032*Ref!$B$3</f>
        <v>37.200000000000003</v>
      </c>
      <c r="M2032" s="18">
        <f>$J2032*Ref!$B$4</f>
        <v>0.9</v>
      </c>
      <c r="N2032" s="18">
        <f>IF($C2032&lt;&gt;"",0,IF($D2032&lt;&gt;"",$G2032*INDEX(Υλικά!$J$3:$J$200,$F2032,1)/INDEX(Υλικά!$E$3:$E$200,$F2032,1),0))</f>
        <v>0</v>
      </c>
      <c r="O2032" s="19">
        <f t="shared" si="39"/>
        <v>42.5</v>
      </c>
    </row>
    <row r="2033" spans="1:16" x14ac:dyDescent="0.35">
      <c r="A2033" s="15">
        <v>45089</v>
      </c>
      <c r="B2033" s="53">
        <v>0.875</v>
      </c>
      <c r="C2033" s="3"/>
      <c r="D2033" s="3" t="s">
        <v>43</v>
      </c>
      <c r="E2033" s="3" t="str">
        <f>IF(C2033&lt;&gt;"",INDEX(ΣυνδΑθρ!$I$2:$I$96,MATCH(C2033,ΣυνδΑθρ!$A$2:$A$100,0),1),IF(D2033&lt;&gt;"",INDEX(Υλικά!$D$3:$D$200,MATCH(D2033,Υλικά!$B$3:$B$200,0),1),""))</f>
        <v>gr</v>
      </c>
      <c r="F2033" s="10">
        <f>IF(C2033&lt;&gt;"",MATCH($C2033,ΣυνδΑθρ!$A$2:$A$100,0),IF(D2033&lt;&gt;"",MATCH($D2033,Υλικά!$B$3:$B$200,0),0))</f>
        <v>17</v>
      </c>
      <c r="G2033" s="3">
        <v>200</v>
      </c>
      <c r="H2033" s="16">
        <f>IF($C2033&lt;&gt;"",$G2033*INDEX(ΣυνδΑθρ!$B$2:$B$96,$F2033,1)/INDEX(ΣυνδΑθρ!$J$2:$J$96,$F2033,1),IF($D2033&lt;&gt;"",$G2033*INDEX(Υλικά!$G$3:$G$200,$F2033,1)/INDEX(Υλικά!$E$3:$E$200,$F2033,1),0))</f>
        <v>1.4</v>
      </c>
      <c r="I2033" s="17">
        <f>IF($C2033&lt;&gt;"",$G2033*INDEX(ΣυνδΑθρ!$C$2:$C$100,$F2033,1)/INDEX(ΣυνδΑθρ!$J$2:$J$96,$F2033,1),IF($D2033&lt;&gt;"",$G2033*INDEX(Υλικά!$H$3:$H$200,$F2033,1)/INDEX(Υλικά!$E$3:$E$200,$F2033,1),0))</f>
        <v>7.2</v>
      </c>
      <c r="J2033" s="18">
        <f>IF($C2033&lt;&gt;"",$G2033*INDEX(ΣυνδΑθρ!$D$2:$D$96,$F2033,1)/INDEX(ΣυνδΑθρ!$J$2:$J$96,$F2033,1),IF($D2033&lt;&gt;"",$G2033*INDEX(Υλικά!$I$3:$I$200,$F2033,1)/INDEX(Υλικά!$E$3:$E$200,$F2033,1),0))</f>
        <v>0.2</v>
      </c>
      <c r="K2033" s="16">
        <f>$H2033*Ref!$B$2</f>
        <v>5.6</v>
      </c>
      <c r="L2033" s="17">
        <f>$I2033*Ref!$B$3</f>
        <v>28.8</v>
      </c>
      <c r="M2033" s="18">
        <f>$J2033*Ref!$B$4</f>
        <v>1.8</v>
      </c>
      <c r="N2033" s="18">
        <f>IF($C2033&lt;&gt;"",0,IF($D2033&lt;&gt;"",$G2033*INDEX(Υλικά!$J$3:$J$200,$F2033,1)/INDEX(Υλικά!$E$3:$E$200,$F2033,1),0))</f>
        <v>0</v>
      </c>
      <c r="O2033" s="19">
        <f t="shared" si="39"/>
        <v>36.199999999999996</v>
      </c>
    </row>
    <row r="2034" spans="1:16" x14ac:dyDescent="0.35">
      <c r="A2034" s="15">
        <v>45089</v>
      </c>
      <c r="B2034" s="53">
        <v>0.875</v>
      </c>
      <c r="C2034" s="3"/>
      <c r="D2034" s="3" t="s">
        <v>289</v>
      </c>
      <c r="E2034" s="3" t="str">
        <f>IF(C2034&lt;&gt;"",INDEX(ΣυνδΑθρ!$I$2:$I$96,MATCH(C2034,ΣυνδΑθρ!$A$2:$A$100,0),1),IF(D2034&lt;&gt;"",INDEX(Υλικά!$D$3:$D$200,MATCH(D2034,Υλικά!$B$3:$B$200,0),1),""))</f>
        <v>gr</v>
      </c>
      <c r="F2034" s="10">
        <f>IF(C2034&lt;&gt;"",MATCH($C2034,ΣυνδΑθρ!$A$2:$A$100,0),IF(D2034&lt;&gt;"",MATCH($D2034,Υλικά!$B$3:$B$200,0),0))</f>
        <v>134</v>
      </c>
      <c r="G2034" s="3">
        <v>50</v>
      </c>
      <c r="H2034" s="16">
        <f>IF($C2034&lt;&gt;"",$G2034*INDEX(ΣυνδΑθρ!$B$2:$B$96,$F2034,1)/INDEX(ΣυνδΑθρ!$J$2:$J$96,$F2034,1),IF($D2034&lt;&gt;"",$G2034*INDEX(Υλικά!$G$3:$G$200,$F2034,1)/INDEX(Υλικά!$E$3:$E$200,$F2034,1),0))</f>
        <v>3.65</v>
      </c>
      <c r="I2034" s="17">
        <f>IF($C2034&lt;&gt;"",$G2034*INDEX(ΣυνδΑθρ!$C$2:$C$100,$F2034,1)/INDEX(ΣυνδΑθρ!$J$2:$J$96,$F2034,1),IF($D2034&lt;&gt;"",$G2034*INDEX(Υλικά!$H$3:$H$200,$F2034,1)/INDEX(Υλικά!$E$3:$E$200,$F2034,1),0))</f>
        <v>23.25</v>
      </c>
      <c r="J2034" s="18">
        <f>IF($C2034&lt;&gt;"",$G2034*INDEX(ΣυνδΑθρ!$D$2:$D$96,$F2034,1)/INDEX(ΣυνδΑθρ!$J$2:$J$96,$F2034,1),IF($D2034&lt;&gt;"",$G2034*INDEX(Υλικά!$I$3:$I$200,$F2034,1)/INDEX(Υλικά!$E$3:$E$200,$F2034,1),0))</f>
        <v>0.45</v>
      </c>
      <c r="K2034" s="16">
        <f>$H2034*Ref!$B$2</f>
        <v>14.6</v>
      </c>
      <c r="L2034" s="17">
        <f>$I2034*Ref!$B$3</f>
        <v>93</v>
      </c>
      <c r="M2034" s="18">
        <f>$J2034*Ref!$B$4</f>
        <v>4.05</v>
      </c>
      <c r="N2034" s="18">
        <f>IF($C2034&lt;&gt;"",0,IF($D2034&lt;&gt;"",$G2034*INDEX(Υλικά!$J$3:$J$200,$F2034,1)/INDEX(Υλικά!$E$3:$E$200,$F2034,1),0))</f>
        <v>0</v>
      </c>
      <c r="O2034" s="19">
        <f t="shared" si="39"/>
        <v>111.64999999999999</v>
      </c>
    </row>
    <row r="2035" spans="1:16" x14ac:dyDescent="0.35">
      <c r="A2035" s="54">
        <v>45090</v>
      </c>
      <c r="B2035" s="53">
        <v>0.33333333333333331</v>
      </c>
      <c r="C2035" s="3"/>
      <c r="D2035" s="3" t="s">
        <v>58</v>
      </c>
      <c r="E2035" s="3" t="str">
        <f>IF(C2035&lt;&gt;"",INDEX(ΣυνδΑθρ!$I$2:$I$96,MATCH(C2035,ΣυνδΑθρ!$A$2:$A$100,0),1),IF(D2035&lt;&gt;"",INDEX(Υλικά!$D$3:$D$200,MATCH(D2035,Υλικά!$B$3:$B$200,0),1),""))</f>
        <v>gr</v>
      </c>
      <c r="F2035" s="10">
        <f>IF(C2035&lt;&gt;"",MATCH($C2035,ΣυνδΑθρ!$A$2:$A$100,0),IF(D2035&lt;&gt;"",MATCH($D2035,Υλικά!$B$3:$B$200,0),0))</f>
        <v>12</v>
      </c>
      <c r="G2035" s="3">
        <v>250</v>
      </c>
      <c r="H2035" s="16">
        <f>IF($C2035&lt;&gt;"",$G2035*INDEX(ΣυνδΑθρ!$B$2:$B$96,$F2035,1)/INDEX(ΣυνδΑθρ!$J$2:$J$96,$F2035,1),IF($D2035&lt;&gt;"",$G2035*INDEX(Υλικά!$G$3:$G$200,$F2035,1)/INDEX(Υλικά!$E$3:$E$200,$F2035,1),0))</f>
        <v>8.25</v>
      </c>
      <c r="I2035" s="17">
        <f>IF($C2035&lt;&gt;"",$G2035*INDEX(ΣυνδΑθρ!$C$2:$C$100,$F2035,1)/INDEX(ΣυνδΑθρ!$J$2:$J$96,$F2035,1),IF($D2035&lt;&gt;"",$G2035*INDEX(Υλικά!$H$3:$H$200,$F2035,1)/INDEX(Υλικά!$E$3:$E$200,$F2035,1),0))</f>
        <v>11.75</v>
      </c>
      <c r="J2035" s="18">
        <f>IF($C2035&lt;&gt;"",$G2035*INDEX(ΣυνδΑθρ!$D$2:$D$96,$F2035,1)/INDEX(ΣυνδΑθρ!$J$2:$J$96,$F2035,1),IF($D2035&lt;&gt;"",$G2035*INDEX(Υλικά!$I$3:$I$200,$F2035,1)/INDEX(Υλικά!$E$3:$E$200,$F2035,1),0))</f>
        <v>3.75</v>
      </c>
      <c r="K2035" s="16">
        <f>$H2035*Ref!$B$2</f>
        <v>33</v>
      </c>
      <c r="L2035" s="17">
        <f>$I2035*Ref!$B$3</f>
        <v>47</v>
      </c>
      <c r="M2035" s="18">
        <f>$J2035*Ref!$B$4</f>
        <v>33.75</v>
      </c>
      <c r="N2035" s="18">
        <f>IF($C2035&lt;&gt;"",0,IF($D2035&lt;&gt;"",$G2035*INDEX(Υλικά!$J$3:$J$200,$F2035,1)/INDEX(Υλικά!$E$3:$E$200,$F2035,1),0))</f>
        <v>0</v>
      </c>
      <c r="O2035" s="19">
        <f t="shared" si="39"/>
        <v>113.75</v>
      </c>
    </row>
    <row r="2036" spans="1:16" x14ac:dyDescent="0.35">
      <c r="A2036" s="54">
        <v>45090</v>
      </c>
      <c r="B2036" s="53">
        <v>0.33333333333333331</v>
      </c>
      <c r="C2036" s="3"/>
      <c r="D2036" s="3" t="s">
        <v>229</v>
      </c>
      <c r="E2036" s="3" t="str">
        <f>IF(C2036&lt;&gt;"",INDEX(ΣυνδΑθρ!$I$2:$I$96,MATCH(C2036,ΣυνδΑθρ!$A$2:$A$100,0),1),IF(D2036&lt;&gt;"",INDEX(Υλικά!$D$3:$D$200,MATCH(D2036,Υλικά!$B$3:$B$200,0),1),""))</f>
        <v>gr</v>
      </c>
      <c r="F2036" s="10">
        <f>IF(C2036&lt;&gt;"",MATCH($C2036,ΣυνδΑθρ!$A$2:$A$100,0),IF(D2036&lt;&gt;"",MATCH($D2036,Υλικά!$B$3:$B$200,0),0))</f>
        <v>104</v>
      </c>
      <c r="G2036" s="3">
        <v>45</v>
      </c>
      <c r="H2036" s="16">
        <f>IF($C2036&lt;&gt;"",$G2036*INDEX(ΣυνδΑθρ!$B$2:$B$96,$F2036,1)/INDEX(ΣυνδΑθρ!$J$2:$J$96,$F2036,1),IF($D2036&lt;&gt;"",$G2036*INDEX(Υλικά!$G$3:$G$200,$F2036,1)/INDEX(Υλικά!$E$3:$E$200,$F2036,1),0))</f>
        <v>9.4499999999999993</v>
      </c>
      <c r="I2036" s="17">
        <f>IF($C2036&lt;&gt;"",$G2036*INDEX(ΣυνδΑθρ!$C$2:$C$100,$F2036,1)/INDEX(ΣυνδΑθρ!$J$2:$J$96,$F2036,1),IF($D2036&lt;&gt;"",$G2036*INDEX(Υλικά!$H$3:$H$200,$F2036,1)/INDEX(Υλικά!$E$3:$E$200,$F2036,1),0))</f>
        <v>0.45</v>
      </c>
      <c r="J2036" s="18">
        <f>IF($C2036&lt;&gt;"",$G2036*INDEX(ΣυνδΑθρ!$D$2:$D$96,$F2036,1)/INDEX(ΣυνδΑθρ!$J$2:$J$96,$F2036,1),IF($D2036&lt;&gt;"",$G2036*INDEX(Υλικά!$I$3:$I$200,$F2036,1)/INDEX(Υλικά!$E$3:$E$200,$F2036,1),0))</f>
        <v>0.9</v>
      </c>
      <c r="K2036" s="16">
        <f>$H2036*Ref!$B$2</f>
        <v>37.799999999999997</v>
      </c>
      <c r="L2036" s="17">
        <f>$I2036*Ref!$B$3</f>
        <v>1.8</v>
      </c>
      <c r="M2036" s="18">
        <f>$J2036*Ref!$B$4</f>
        <v>8.1</v>
      </c>
      <c r="N2036" s="18">
        <f>IF($C2036&lt;&gt;"",0,IF($D2036&lt;&gt;"",$G2036*INDEX(Υλικά!$J$3:$J$200,$F2036,1)/INDEX(Υλικά!$E$3:$E$200,$F2036,1),0))</f>
        <v>0</v>
      </c>
      <c r="O2036" s="19">
        <f t="shared" si="39"/>
        <v>47.699999999999996</v>
      </c>
    </row>
    <row r="2037" spans="1:16" x14ac:dyDescent="0.35">
      <c r="A2037" s="54">
        <v>45090</v>
      </c>
      <c r="B2037" s="53">
        <v>0.33333333333333298</v>
      </c>
      <c r="C2037" s="3"/>
      <c r="D2037" s="3" t="s">
        <v>289</v>
      </c>
      <c r="E2037" s="3" t="str">
        <f>IF(C2037&lt;&gt;"",INDEX(ΣυνδΑθρ!$I$2:$I$96,MATCH(C2037,ΣυνδΑθρ!$A$2:$A$100,0),1),IF(D2037&lt;&gt;"",INDEX(Υλικά!$D$3:$D$200,MATCH(D2037,Υλικά!$B$3:$B$200,0),1),""))</f>
        <v>gr</v>
      </c>
      <c r="F2037" s="10">
        <f>IF(C2037&lt;&gt;"",MATCH($C2037,ΣυνδΑθρ!$A$2:$A$100,0),IF(D2037&lt;&gt;"",MATCH($D2037,Υλικά!$B$3:$B$200,0),0))</f>
        <v>134</v>
      </c>
      <c r="G2037" s="3">
        <v>70</v>
      </c>
      <c r="H2037" s="16">
        <f>IF($C2037&lt;&gt;"",$G2037*INDEX(ΣυνδΑθρ!$B$2:$B$96,$F2037,1)/INDEX(ΣυνδΑθρ!$J$2:$J$96,$F2037,1),IF($D2037&lt;&gt;"",$G2037*INDEX(Υλικά!$G$3:$G$200,$F2037,1)/INDEX(Υλικά!$E$3:$E$200,$F2037,1),0))</f>
        <v>5.1100000000000003</v>
      </c>
      <c r="I2037" s="17">
        <f>IF($C2037&lt;&gt;"",$G2037*INDEX(ΣυνδΑθρ!$C$2:$C$100,$F2037,1)/INDEX(ΣυνδΑθρ!$J$2:$J$96,$F2037,1),IF($D2037&lt;&gt;"",$G2037*INDEX(Υλικά!$H$3:$H$200,$F2037,1)/INDEX(Υλικά!$E$3:$E$200,$F2037,1),0))</f>
        <v>32.549999999999997</v>
      </c>
      <c r="J2037" s="18">
        <f>IF($C2037&lt;&gt;"",$G2037*INDEX(ΣυνδΑθρ!$D$2:$D$96,$F2037,1)/INDEX(ΣυνδΑθρ!$J$2:$J$96,$F2037,1),IF($D2037&lt;&gt;"",$G2037*INDEX(Υλικά!$I$3:$I$200,$F2037,1)/INDEX(Υλικά!$E$3:$E$200,$F2037,1),0))</f>
        <v>0.63</v>
      </c>
      <c r="K2037" s="16">
        <f>$H2037*Ref!$B$2</f>
        <v>20.440000000000001</v>
      </c>
      <c r="L2037" s="17">
        <f>$I2037*Ref!$B$3</f>
        <v>130.19999999999999</v>
      </c>
      <c r="M2037" s="18">
        <f>$J2037*Ref!$B$4</f>
        <v>5.67</v>
      </c>
      <c r="N2037" s="18">
        <f>IF($C2037&lt;&gt;"",0,IF($D2037&lt;&gt;"",$G2037*INDEX(Υλικά!$J$3:$J$200,$F2037,1)/INDEX(Υλικά!$E$3:$E$200,$F2037,1),0))</f>
        <v>0</v>
      </c>
      <c r="O2037" s="19">
        <f t="shared" si="39"/>
        <v>156.30999999999997</v>
      </c>
    </row>
    <row r="2038" spans="1:16" x14ac:dyDescent="0.35">
      <c r="A2038" s="54">
        <v>45090</v>
      </c>
      <c r="B2038" s="53">
        <v>0.46875</v>
      </c>
      <c r="C2038" s="3"/>
      <c r="D2038" s="3" t="s">
        <v>291</v>
      </c>
      <c r="E2038" s="3" t="str">
        <f>IF(C2038&lt;&gt;"",INDEX(ΣυνδΑθρ!$I$2:$I$96,MATCH(C2038,ΣυνδΑθρ!$A$2:$A$100,0),1),IF(D2038&lt;&gt;"",INDEX(Υλικά!$D$3:$D$200,MATCH(D2038,Υλικά!$B$3:$B$200,0),1),""))</f>
        <v>gr</v>
      </c>
      <c r="F2038" s="10">
        <f>IF(C2038&lt;&gt;"",MATCH($C2038,ΣυνδΑθρ!$A$2:$A$100,0),IF(D2038&lt;&gt;"",MATCH($D2038,Υλικά!$B$3:$B$200,0),0))</f>
        <v>135</v>
      </c>
      <c r="G2038" s="3">
        <v>170</v>
      </c>
      <c r="H2038" s="16">
        <f>IF($C2038&lt;&gt;"",$G2038*INDEX(ΣυνδΑθρ!$B$2:$B$96,$F2038,1)/INDEX(ΣυνδΑθρ!$J$2:$J$96,$F2038,1),IF($D2038&lt;&gt;"",$G2038*INDEX(Υλικά!$G$3:$G$200,$F2038,1)/INDEX(Υλικά!$E$3:$E$200,$F2038,1),0))</f>
        <v>2.38</v>
      </c>
      <c r="I2038" s="17">
        <f>IF($C2038&lt;&gt;"",$G2038*INDEX(ΣυνδΑθρ!$C$2:$C$100,$F2038,1)/INDEX(ΣυνδΑθρ!$J$2:$J$96,$F2038,1),IF($D2038&lt;&gt;"",$G2038*INDEX(Υλικά!$H$3:$H$200,$F2038,1)/INDEX(Υλικά!$E$3:$E$200,$F2038,1),0))</f>
        <v>18.7</v>
      </c>
      <c r="J2038" s="18">
        <f>IF($C2038&lt;&gt;"",$G2038*INDEX(ΣυνδΑθρ!$D$2:$D$96,$F2038,1)/INDEX(ΣυνδΑθρ!$J$2:$J$96,$F2038,1),IF($D2038&lt;&gt;"",$G2038*INDEX(Υλικά!$I$3:$I$200,$F2038,1)/INDEX(Υλικά!$E$3:$E$200,$F2038,1),0))</f>
        <v>0.68</v>
      </c>
      <c r="K2038" s="16">
        <f>$H2038*Ref!$B$2</f>
        <v>9.52</v>
      </c>
      <c r="L2038" s="17">
        <f>$I2038*Ref!$B$3</f>
        <v>74.8</v>
      </c>
      <c r="M2038" s="18">
        <f>$J2038*Ref!$B$4</f>
        <v>6.12</v>
      </c>
      <c r="N2038" s="18">
        <f>IF($C2038&lt;&gt;"",0,IF($D2038&lt;&gt;"",$G2038*INDEX(Υλικά!$J$3:$J$200,$F2038,1)/INDEX(Υλικά!$E$3:$E$200,$F2038,1),0))</f>
        <v>0</v>
      </c>
      <c r="O2038" s="19">
        <f t="shared" si="39"/>
        <v>90.44</v>
      </c>
    </row>
    <row r="2039" spans="1:16" x14ac:dyDescent="0.35">
      <c r="A2039" s="54">
        <v>45090</v>
      </c>
      <c r="B2039" s="53">
        <v>0.60416666666666663</v>
      </c>
      <c r="C2039" s="3" t="s">
        <v>246</v>
      </c>
      <c r="D2039" s="3"/>
      <c r="E2039" s="3" t="str">
        <f>IF(C2039&lt;&gt;"",INDEX(ΣυνδΑθρ!$I$2:$I$96,MATCH(C2039,ΣυνδΑθρ!$A$2:$A$100,0),1),IF(D2039&lt;&gt;"",INDEX(Υλικά!$D$3:$D$200,MATCH(D2039,Υλικά!$B$3:$B$200,0),1),""))</f>
        <v>gr</v>
      </c>
      <c r="F2039" s="10">
        <f>IF(C2039&lt;&gt;"",MATCH($C2039,ΣυνδΑθρ!$A$2:$A$100,0),IF(D2039&lt;&gt;"",MATCH($D2039,Υλικά!$B$3:$B$200,0),0))</f>
        <v>45</v>
      </c>
      <c r="G2039" s="3">
        <v>0.75</v>
      </c>
      <c r="H2039" s="16">
        <f>IF($C2039&lt;&gt;"",$G2039*INDEX(ΣυνδΑθρ!$B$2:$B$96,$F2039,1)/INDEX(ΣυνδΑθρ!$J$2:$J$96,$F2039,1),IF($D2039&lt;&gt;"",$G2039*INDEX(Υλικά!$G$3:$G$200,$F2039,1)/INDEX(Υλικά!$E$3:$E$200,$F2039,1),0))</f>
        <v>35.60499999999999</v>
      </c>
      <c r="I2039" s="17">
        <f>IF($C2039&lt;&gt;"",$G2039*INDEX(ΣυνδΑθρ!$C$2:$C$100,$F2039,1)/INDEX(ΣυνδΑθρ!$J$2:$J$96,$F2039,1),IF($D2039&lt;&gt;"",$G2039*INDEX(Υλικά!$H$3:$H$200,$F2039,1)/INDEX(Υλικά!$E$3:$E$200,$F2039,1),0))</f>
        <v>16.657499999999999</v>
      </c>
      <c r="J2039" s="18">
        <f>IF($C2039&lt;&gt;"",$G2039*INDEX(ΣυνδΑθρ!$D$2:$D$96,$F2039,1)/INDEX(ΣυνδΑθρ!$J$2:$J$96,$F2039,1),IF($D2039&lt;&gt;"",$G2039*INDEX(Υλικά!$I$3:$I$200,$F2039,1)/INDEX(Υλικά!$E$3:$E$200,$F2039,1),0))</f>
        <v>14.951666666666666</v>
      </c>
      <c r="K2039" s="16">
        <f>$H2039*Ref!$B$2</f>
        <v>142.41999999999996</v>
      </c>
      <c r="L2039" s="17">
        <f>$I2039*Ref!$B$3</f>
        <v>66.63</v>
      </c>
      <c r="M2039" s="18">
        <f>$J2039*Ref!$B$4</f>
        <v>134.565</v>
      </c>
      <c r="N2039" s="18">
        <f>IF($C2039&lt;&gt;"",0,IF($D2039&lt;&gt;"",$G2039*INDEX(Υλικά!$J$3:$J$200,$F2039,1)/INDEX(Υλικά!$E$3:$E$200,$F2039,1),0))</f>
        <v>0</v>
      </c>
      <c r="O2039" s="19">
        <f t="shared" si="39"/>
        <v>343.61499999999995</v>
      </c>
    </row>
    <row r="2040" spans="1:16" x14ac:dyDescent="0.35">
      <c r="A2040" s="54">
        <v>45090</v>
      </c>
      <c r="B2040" s="53">
        <v>0.60416666666666663</v>
      </c>
      <c r="C2040" s="3"/>
      <c r="D2040" s="3" t="s">
        <v>9</v>
      </c>
      <c r="E2040" s="3" t="str">
        <f>IF(C2040&lt;&gt;"",INDEX(ΣυνδΑθρ!$I$2:$I$96,MATCH(C2040,ΣυνδΑθρ!$A$2:$A$100,0),1),IF(D2040&lt;&gt;"",INDEX(Υλικά!$D$3:$D$200,MATCH(D2040,Υλικά!$B$3:$B$200,0),1),""))</f>
        <v>gr</v>
      </c>
      <c r="F2040" s="10">
        <f>IF(C2040&lt;&gt;"",MATCH($C2040,ΣυνδΑθρ!$A$2:$A$100,0),IF(D2040&lt;&gt;"",MATCH($D2040,Υλικά!$B$3:$B$200,0),0))</f>
        <v>4</v>
      </c>
      <c r="G2040" s="3">
        <v>50</v>
      </c>
      <c r="H2040" s="16">
        <f>IF($C2040&lt;&gt;"",$G2040*INDEX(ΣυνδΑθρ!$B$2:$B$96,$F2040,1)/INDEX(ΣυνδΑθρ!$J$2:$J$96,$F2040,1),IF($D2040&lt;&gt;"",$G2040*INDEX(Υλικά!$G$3:$G$200,$F2040,1)/INDEX(Υλικά!$E$3:$E$200,$F2040,1),0))</f>
        <v>3.55</v>
      </c>
      <c r="I2040" s="17">
        <f>IF($C2040&lt;&gt;"",$G2040*INDEX(ΣυνδΑθρ!$C$2:$C$100,$F2040,1)/INDEX(ΣυνδΑθρ!$J$2:$J$96,$F2040,1),IF($D2040&lt;&gt;"",$G2040*INDEX(Υλικά!$H$3:$H$200,$F2040,1)/INDEX(Υλικά!$E$3:$E$200,$F2040,1),0))</f>
        <v>40</v>
      </c>
      <c r="J2040" s="18">
        <f>IF($C2040&lt;&gt;"",$G2040*INDEX(ΣυνδΑθρ!$D$2:$D$96,$F2040,1)/INDEX(ΣυνδΑθρ!$J$2:$J$96,$F2040,1),IF($D2040&lt;&gt;"",$G2040*INDEX(Υλικά!$I$3:$I$200,$F2040,1)/INDEX(Υλικά!$E$3:$E$200,$F2040,1),0))</f>
        <v>0.35</v>
      </c>
      <c r="K2040" s="16">
        <f>$H2040*Ref!$B$2</f>
        <v>14.2</v>
      </c>
      <c r="L2040" s="17">
        <f>$I2040*Ref!$B$3</f>
        <v>160</v>
      </c>
      <c r="M2040" s="18">
        <f>$J2040*Ref!$B$4</f>
        <v>3.15</v>
      </c>
      <c r="N2040" s="18">
        <f>IF($C2040&lt;&gt;"",0,IF($D2040&lt;&gt;"",$G2040*INDEX(Υλικά!$J$3:$J$200,$F2040,1)/INDEX(Υλικά!$E$3:$E$200,$F2040,1),0))</f>
        <v>0</v>
      </c>
      <c r="O2040" s="19">
        <f t="shared" si="39"/>
        <v>177.35</v>
      </c>
    </row>
    <row r="2041" spans="1:16" x14ac:dyDescent="0.35">
      <c r="A2041" s="54">
        <v>45090</v>
      </c>
      <c r="B2041" s="53">
        <v>0.75</v>
      </c>
      <c r="C2041" s="3"/>
      <c r="D2041" s="3" t="s">
        <v>304</v>
      </c>
      <c r="E2041" s="3" t="str">
        <f>IF(C2041&lt;&gt;"",INDEX(ΣυνδΑθρ!$I$2:$I$96,MATCH(C2041,ΣυνδΑθρ!$A$2:$A$100,0),1),IF(D2041&lt;&gt;"",INDEX(Υλικά!$D$3:$D$200,MATCH(D2041,Υλικά!$B$3:$B$200,0),1),""))</f>
        <v>gr</v>
      </c>
      <c r="F2041" s="10">
        <f>IF(C2041&lt;&gt;"",MATCH($C2041,ΣυνδΑθρ!$A$2:$A$100,0),IF(D2041&lt;&gt;"",MATCH($D2041,Υλικά!$B$3:$B$200,0),0))</f>
        <v>144</v>
      </c>
      <c r="G2041" s="3">
        <v>25</v>
      </c>
      <c r="H2041" s="16">
        <f>IF($C2041&lt;&gt;"",$G2041*INDEX(ΣυνδΑθρ!$B$2:$B$96,$F2041,1)/INDEX(ΣυνδΑθρ!$J$2:$J$96,$F2041,1),IF($D2041&lt;&gt;"",$G2041*INDEX(Υλικά!$G$3:$G$200,$F2041,1)/INDEX(Υλικά!$E$3:$E$200,$F2041,1),0))</f>
        <v>3.375</v>
      </c>
      <c r="I2041" s="17">
        <f>IF($C2041&lt;&gt;"",$G2041*INDEX(ΣυνδΑθρ!$C$2:$C$100,$F2041,1)/INDEX(ΣυνδΑθρ!$J$2:$J$96,$F2041,1),IF($D2041&lt;&gt;"",$G2041*INDEX(Υλικά!$H$3:$H$200,$F2041,1)/INDEX(Υλικά!$E$3:$E$200,$F2041,1),0))</f>
        <v>12.025</v>
      </c>
      <c r="J2041" s="18">
        <f>IF($C2041&lt;&gt;"",$G2041*INDEX(ΣυνδΑθρ!$D$2:$D$96,$F2041,1)/INDEX(ΣυνδΑθρ!$J$2:$J$96,$F2041,1),IF($D2041&lt;&gt;"",$G2041*INDEX(Υλικά!$I$3:$I$200,$F2041,1)/INDEX(Υλικά!$E$3:$E$200,$F2041,1),0))</f>
        <v>7.6</v>
      </c>
      <c r="K2041" s="16">
        <f>$H2041*Ref!$B$2</f>
        <v>13.5</v>
      </c>
      <c r="L2041" s="17">
        <f>$I2041*Ref!$B$3</f>
        <v>48.1</v>
      </c>
      <c r="M2041" s="18">
        <f>$J2041*Ref!$B$4</f>
        <v>68.399999999999991</v>
      </c>
      <c r="N2041" s="18">
        <f>IF($C2041&lt;&gt;"",0,IF($D2041&lt;&gt;"",$G2041*INDEX(Υλικά!$J$3:$J$200,$F2041,1)/INDEX(Υλικά!$E$3:$E$200,$F2041,1),0))</f>
        <v>0</v>
      </c>
      <c r="O2041" s="19">
        <f t="shared" si="39"/>
        <v>130</v>
      </c>
    </row>
    <row r="2042" spans="1:16" x14ac:dyDescent="0.35">
      <c r="A2042" s="54">
        <v>45090</v>
      </c>
      <c r="B2042" s="53">
        <v>0.83333333333333337</v>
      </c>
      <c r="C2042" s="3"/>
      <c r="D2042" s="3"/>
      <c r="E2042" s="3" t="str">
        <f>IF(C2042&lt;&gt;"",INDEX(ΣυνδΑθρ!$I$2:$I$96,MATCH(C2042,ΣυνδΑθρ!$A$2:$A$100,0),1),IF(D2042&lt;&gt;"",INDEX(Υλικά!$D$3:$D$200,MATCH(D2042,Υλικά!$B$3:$B$200,0),1),""))</f>
        <v/>
      </c>
      <c r="F2042" s="10">
        <f>IF(C2042&lt;&gt;"",MATCH($C2042,ΣυνδΑθρ!$A$2:$A$100,0),IF(D2042&lt;&gt;"",MATCH($D2042,Υλικά!$B$3:$B$200,0),0))</f>
        <v>0</v>
      </c>
      <c r="G2042" s="3"/>
      <c r="H2042" s="16">
        <f>IF($C2042&lt;&gt;"",$G2042*INDEX(ΣυνδΑθρ!$B$2:$B$96,$F2042,1)/INDEX(ΣυνδΑθρ!$J$2:$J$96,$F2042,1),IF($D2042&lt;&gt;"",$G2042*INDEX(Υλικά!$G$3:$G$200,$F2042,1)/INDEX(Υλικά!$E$3:$E$200,$F2042,1),0))</f>
        <v>0</v>
      </c>
      <c r="I2042" s="17">
        <f>IF($C2042&lt;&gt;"",$G2042*INDEX(ΣυνδΑθρ!$C$2:$C$100,$F2042,1)/INDEX(ΣυνδΑθρ!$J$2:$J$96,$F2042,1),IF($D2042&lt;&gt;"",$G2042*INDEX(Υλικά!$H$3:$H$200,$F2042,1)/INDEX(Υλικά!$E$3:$E$200,$F2042,1),0))</f>
        <v>0</v>
      </c>
      <c r="J2042" s="18">
        <f>IF($C2042&lt;&gt;"",$G2042*INDEX(ΣυνδΑθρ!$D$2:$D$96,$F2042,1)/INDEX(ΣυνδΑθρ!$J$2:$J$96,$F2042,1),IF($D2042&lt;&gt;"",$G2042*INDEX(Υλικά!$I$3:$I$200,$F2042,1)/INDEX(Υλικά!$E$3:$E$200,$F2042,1),0))</f>
        <v>0</v>
      </c>
      <c r="K2042" s="16">
        <f>$H2042*Ref!$B$2</f>
        <v>0</v>
      </c>
      <c r="L2042" s="17">
        <f>$I2042*Ref!$B$3</f>
        <v>0</v>
      </c>
      <c r="M2042" s="18">
        <f>$J2042*Ref!$B$4</f>
        <v>0</v>
      </c>
      <c r="N2042" s="18">
        <v>1000</v>
      </c>
      <c r="O2042" s="19">
        <f t="shared" si="39"/>
        <v>1000</v>
      </c>
      <c r="P2042" t="s">
        <v>322</v>
      </c>
    </row>
    <row r="2043" spans="1:16" x14ac:dyDescent="0.35">
      <c r="A2043" s="54">
        <v>45091</v>
      </c>
      <c r="B2043" s="53">
        <v>0.3125</v>
      </c>
      <c r="C2043" s="3"/>
      <c r="D2043" s="3" t="s">
        <v>58</v>
      </c>
      <c r="E2043" s="3" t="str">
        <f>IF(C2043&lt;&gt;"",INDEX(ΣυνδΑθρ!$I$2:$I$96,MATCH(C2043,ΣυνδΑθρ!$A$2:$A$100,0),1),IF(D2043&lt;&gt;"",INDEX(Υλικά!$D$3:$D$200,MATCH(D2043,Υλικά!$B$3:$B$200,0),1),""))</f>
        <v>gr</v>
      </c>
      <c r="F2043" s="10">
        <f>IF(C2043&lt;&gt;"",MATCH($C2043,ΣυνδΑθρ!$A$2:$A$100,0),IF(D2043&lt;&gt;"",MATCH($D2043,Υλικά!$B$3:$B$200,0),0))</f>
        <v>12</v>
      </c>
      <c r="G2043" s="3">
        <v>250</v>
      </c>
      <c r="H2043" s="16">
        <f>IF($C2043&lt;&gt;"",$G2043*INDEX(ΣυνδΑθρ!$B$2:$B$96,$F2043,1)/INDEX(ΣυνδΑθρ!$J$2:$J$96,$F2043,1),IF($D2043&lt;&gt;"",$G2043*INDEX(Υλικά!$G$3:$G$200,$F2043,1)/INDEX(Υλικά!$E$3:$E$200,$F2043,1),0))</f>
        <v>8.25</v>
      </c>
      <c r="I2043" s="17">
        <f>IF($C2043&lt;&gt;"",$G2043*INDEX(ΣυνδΑθρ!$C$2:$C$100,$F2043,1)/INDEX(ΣυνδΑθρ!$J$2:$J$96,$F2043,1),IF($D2043&lt;&gt;"",$G2043*INDEX(Υλικά!$H$3:$H$200,$F2043,1)/INDEX(Υλικά!$E$3:$E$200,$F2043,1),0))</f>
        <v>11.75</v>
      </c>
      <c r="J2043" s="18">
        <f>IF($C2043&lt;&gt;"",$G2043*INDEX(ΣυνδΑθρ!$D$2:$D$96,$F2043,1)/INDEX(ΣυνδΑθρ!$J$2:$J$96,$F2043,1),IF($D2043&lt;&gt;"",$G2043*INDEX(Υλικά!$I$3:$I$200,$F2043,1)/INDEX(Υλικά!$E$3:$E$200,$F2043,1),0))</f>
        <v>3.75</v>
      </c>
      <c r="K2043" s="16">
        <f>$H2043*Ref!$B$2</f>
        <v>33</v>
      </c>
      <c r="L2043" s="17">
        <f>$I2043*Ref!$B$3</f>
        <v>47</v>
      </c>
      <c r="M2043" s="18">
        <f>$J2043*Ref!$B$4</f>
        <v>33.75</v>
      </c>
      <c r="N2043" s="18">
        <f>IF($C2043&lt;&gt;"",0,IF($D2043&lt;&gt;"",$G2043*INDEX(Υλικά!$J$3:$J$200,$F2043,1)/INDEX(Υλικά!$E$3:$E$200,$F2043,1),0))</f>
        <v>0</v>
      </c>
      <c r="O2043" s="19">
        <f t="shared" si="39"/>
        <v>113.75</v>
      </c>
    </row>
    <row r="2044" spans="1:16" x14ac:dyDescent="0.35">
      <c r="A2044" s="54">
        <v>45091</v>
      </c>
      <c r="B2044" s="53">
        <v>0.3125</v>
      </c>
      <c r="C2044" s="3"/>
      <c r="D2044" s="3" t="s">
        <v>289</v>
      </c>
      <c r="E2044" s="3" t="str">
        <f>IF(C2044&lt;&gt;"",INDEX(ΣυνδΑθρ!$I$2:$I$96,MATCH(C2044,ΣυνδΑθρ!$A$2:$A$100,0),1),IF(D2044&lt;&gt;"",INDEX(Υλικά!$D$3:$D$200,MATCH(D2044,Υλικά!$B$3:$B$200,0),1),""))</f>
        <v>gr</v>
      </c>
      <c r="F2044" s="10">
        <f>IF(C2044&lt;&gt;"",MATCH($C2044,ΣυνδΑθρ!$A$2:$A$100,0),IF(D2044&lt;&gt;"",MATCH($D2044,Υλικά!$B$3:$B$200,0),0))</f>
        <v>134</v>
      </c>
      <c r="G2044" s="3">
        <v>50</v>
      </c>
      <c r="H2044" s="16">
        <f>IF($C2044&lt;&gt;"",$G2044*INDEX(ΣυνδΑθρ!$B$2:$B$96,$F2044,1)/INDEX(ΣυνδΑθρ!$J$2:$J$96,$F2044,1),IF($D2044&lt;&gt;"",$G2044*INDEX(Υλικά!$G$3:$G$200,$F2044,1)/INDEX(Υλικά!$E$3:$E$200,$F2044,1),0))</f>
        <v>3.65</v>
      </c>
      <c r="I2044" s="17">
        <f>IF($C2044&lt;&gt;"",$G2044*INDEX(ΣυνδΑθρ!$C$2:$C$100,$F2044,1)/INDEX(ΣυνδΑθρ!$J$2:$J$96,$F2044,1),IF($D2044&lt;&gt;"",$G2044*INDEX(Υλικά!$H$3:$H$200,$F2044,1)/INDEX(Υλικά!$E$3:$E$200,$F2044,1),0))</f>
        <v>23.25</v>
      </c>
      <c r="J2044" s="18">
        <f>IF($C2044&lt;&gt;"",$G2044*INDEX(ΣυνδΑθρ!$D$2:$D$96,$F2044,1)/INDEX(ΣυνδΑθρ!$J$2:$J$96,$F2044,1),IF($D2044&lt;&gt;"",$G2044*INDEX(Υλικά!$I$3:$I$200,$F2044,1)/INDEX(Υλικά!$E$3:$E$200,$F2044,1),0))</f>
        <v>0.45</v>
      </c>
      <c r="K2044" s="16">
        <f>$H2044*Ref!$B$2</f>
        <v>14.6</v>
      </c>
      <c r="L2044" s="17">
        <f>$I2044*Ref!$B$3</f>
        <v>93</v>
      </c>
      <c r="M2044" s="18">
        <f>$J2044*Ref!$B$4</f>
        <v>4.05</v>
      </c>
      <c r="N2044" s="18">
        <f>IF($C2044&lt;&gt;"",0,IF($D2044&lt;&gt;"",$G2044*INDEX(Υλικά!$J$3:$J$200,$F2044,1)/INDEX(Υλικά!$E$3:$E$200,$F2044,1),0))</f>
        <v>0</v>
      </c>
      <c r="O2044" s="19">
        <f t="shared" si="39"/>
        <v>111.64999999999999</v>
      </c>
    </row>
    <row r="2045" spans="1:16" x14ac:dyDescent="0.35">
      <c r="A2045" s="54">
        <v>45091</v>
      </c>
      <c r="B2045" s="53">
        <v>0.3125</v>
      </c>
      <c r="C2045" s="3"/>
      <c r="D2045" s="3" t="s">
        <v>229</v>
      </c>
      <c r="E2045" s="3" t="str">
        <f>IF(C2045&lt;&gt;"",INDEX(ΣυνδΑθρ!$I$2:$I$96,MATCH(C2045,ΣυνδΑθρ!$A$2:$A$100,0),1),IF(D2045&lt;&gt;"",INDEX(Υλικά!$D$3:$D$200,MATCH(D2045,Υλικά!$B$3:$B$200,0),1),""))</f>
        <v>gr</v>
      </c>
      <c r="F2045" s="10">
        <f>IF(C2045&lt;&gt;"",MATCH($C2045,ΣυνδΑθρ!$A$2:$A$100,0),IF(D2045&lt;&gt;"",MATCH($D2045,Υλικά!$B$3:$B$200,0),0))</f>
        <v>104</v>
      </c>
      <c r="G2045" s="3">
        <v>45</v>
      </c>
      <c r="H2045" s="16">
        <f>IF($C2045&lt;&gt;"",$G2045*INDEX(ΣυνδΑθρ!$B$2:$B$96,$F2045,1)/INDEX(ΣυνδΑθρ!$J$2:$J$96,$F2045,1),IF($D2045&lt;&gt;"",$G2045*INDEX(Υλικά!$G$3:$G$200,$F2045,1)/INDEX(Υλικά!$E$3:$E$200,$F2045,1),0))</f>
        <v>9.4499999999999993</v>
      </c>
      <c r="I2045" s="17">
        <f>IF($C2045&lt;&gt;"",$G2045*INDEX(ΣυνδΑθρ!$C$2:$C$100,$F2045,1)/INDEX(ΣυνδΑθρ!$J$2:$J$96,$F2045,1),IF($D2045&lt;&gt;"",$G2045*INDEX(Υλικά!$H$3:$H$200,$F2045,1)/INDEX(Υλικά!$E$3:$E$200,$F2045,1),0))</f>
        <v>0.45</v>
      </c>
      <c r="J2045" s="18">
        <f>IF($C2045&lt;&gt;"",$G2045*INDEX(ΣυνδΑθρ!$D$2:$D$96,$F2045,1)/INDEX(ΣυνδΑθρ!$J$2:$J$96,$F2045,1),IF($D2045&lt;&gt;"",$G2045*INDEX(Υλικά!$I$3:$I$200,$F2045,1)/INDEX(Υλικά!$E$3:$E$200,$F2045,1),0))</f>
        <v>0.9</v>
      </c>
      <c r="K2045" s="16">
        <f>$H2045*Ref!$B$2</f>
        <v>37.799999999999997</v>
      </c>
      <c r="L2045" s="17">
        <f>$I2045*Ref!$B$3</f>
        <v>1.8</v>
      </c>
      <c r="M2045" s="18">
        <f>$J2045*Ref!$B$4</f>
        <v>8.1</v>
      </c>
      <c r="N2045" s="18">
        <f>IF($C2045&lt;&gt;"",0,IF($D2045&lt;&gt;"",$G2045*INDEX(Υλικά!$J$3:$J$200,$F2045,1)/INDEX(Υλικά!$E$3:$E$200,$F2045,1),0))</f>
        <v>0</v>
      </c>
      <c r="O2045" s="19">
        <f t="shared" si="39"/>
        <v>47.699999999999996</v>
      </c>
    </row>
    <row r="2046" spans="1:16" x14ac:dyDescent="0.35">
      <c r="A2046" s="54">
        <v>45091</v>
      </c>
      <c r="B2046" s="53">
        <v>0.47916666666666669</v>
      </c>
      <c r="C2046" s="3"/>
      <c r="D2046" s="3" t="s">
        <v>291</v>
      </c>
      <c r="E2046" s="3" t="str">
        <f>IF(C2046&lt;&gt;"",INDEX(ΣυνδΑθρ!$I$2:$I$96,MATCH(C2046,ΣυνδΑθρ!$A$2:$A$100,0),1),IF(D2046&lt;&gt;"",INDEX(Υλικά!$D$3:$D$200,MATCH(D2046,Υλικά!$B$3:$B$200,0),1),""))</f>
        <v>gr</v>
      </c>
      <c r="F2046" s="10">
        <f>IF(C2046&lt;&gt;"",MATCH($C2046,ΣυνδΑθρ!$A$2:$A$100,0),IF(D2046&lt;&gt;"",MATCH($D2046,Υλικά!$B$3:$B$200,0),0))</f>
        <v>135</v>
      </c>
      <c r="G2046" s="3">
        <v>200</v>
      </c>
      <c r="H2046" s="16">
        <f>IF($C2046&lt;&gt;"",$G2046*INDEX(ΣυνδΑθρ!$B$2:$B$96,$F2046,1)/INDEX(ΣυνδΑθρ!$J$2:$J$96,$F2046,1),IF($D2046&lt;&gt;"",$G2046*INDEX(Υλικά!$G$3:$G$200,$F2046,1)/INDEX(Υλικά!$E$3:$E$200,$F2046,1),0))</f>
        <v>2.8</v>
      </c>
      <c r="I2046" s="17">
        <f>IF($C2046&lt;&gt;"",$G2046*INDEX(ΣυνδΑθρ!$C$2:$C$100,$F2046,1)/INDEX(ΣυνδΑθρ!$J$2:$J$96,$F2046,1),IF($D2046&lt;&gt;"",$G2046*INDEX(Υλικά!$H$3:$H$200,$F2046,1)/INDEX(Υλικά!$E$3:$E$200,$F2046,1),0))</f>
        <v>22</v>
      </c>
      <c r="J2046" s="18">
        <f>IF($C2046&lt;&gt;"",$G2046*INDEX(ΣυνδΑθρ!$D$2:$D$96,$F2046,1)/INDEX(ΣυνδΑθρ!$J$2:$J$96,$F2046,1),IF($D2046&lt;&gt;"",$G2046*INDEX(Υλικά!$I$3:$I$200,$F2046,1)/INDEX(Υλικά!$E$3:$E$200,$F2046,1),0))</f>
        <v>0.8</v>
      </c>
      <c r="K2046" s="16">
        <f>$H2046*Ref!$B$2</f>
        <v>11.2</v>
      </c>
      <c r="L2046" s="17">
        <f>$I2046*Ref!$B$3</f>
        <v>88</v>
      </c>
      <c r="M2046" s="18">
        <f>$J2046*Ref!$B$4</f>
        <v>7.2</v>
      </c>
      <c r="N2046" s="18">
        <f>IF($C2046&lt;&gt;"",0,IF($D2046&lt;&gt;"",$G2046*INDEX(Υλικά!$J$3:$J$200,$F2046,1)/INDEX(Υλικά!$E$3:$E$200,$F2046,1),0))</f>
        <v>0</v>
      </c>
      <c r="O2046" s="19">
        <f t="shared" si="39"/>
        <v>106.4</v>
      </c>
    </row>
    <row r="2047" spans="1:16" x14ac:dyDescent="0.35">
      <c r="A2047" s="54">
        <v>45091</v>
      </c>
      <c r="B2047" s="53">
        <v>0.60416666666666663</v>
      </c>
      <c r="C2047" s="3" t="s">
        <v>263</v>
      </c>
      <c r="D2047" s="3"/>
      <c r="E2047" s="3" t="str">
        <f>IF(C2047&lt;&gt;"",INDEX(ΣυνδΑθρ!$I$2:$I$96,MATCH(C2047,ΣυνδΑθρ!$A$2:$A$100,0),1),IF(D2047&lt;&gt;"",INDEX(Υλικά!$D$3:$D$200,MATCH(D2047,Υλικά!$B$3:$B$200,0),1),""))</f>
        <v>pc</v>
      </c>
      <c r="F2047" s="10">
        <f>IF(C2047&lt;&gt;"",MATCH($C2047,ΣυνδΑθρ!$A$2:$A$100,0),IF(D2047&lt;&gt;"",MATCH($D2047,Υλικά!$B$3:$B$200,0),0))</f>
        <v>49</v>
      </c>
      <c r="G2047" s="3">
        <v>1.5</v>
      </c>
      <c r="H2047" s="16">
        <f>IF($C2047&lt;&gt;"",$G2047*INDEX(ΣυνδΑθρ!$B$2:$B$96,$F2047,1)/INDEX(ΣυνδΑθρ!$J$2:$J$96,$F2047,1),IF($D2047&lt;&gt;"",$G2047*INDEX(Υλικά!$G$3:$G$200,$F2047,1)/INDEX(Υλικά!$E$3:$E$200,$F2047,1),0))</f>
        <v>47.1</v>
      </c>
      <c r="I2047" s="17">
        <f>IF($C2047&lt;&gt;"",$G2047*INDEX(ΣυνδΑθρ!$C$2:$C$100,$F2047,1)/INDEX(ΣυνδΑθρ!$J$2:$J$96,$F2047,1),IF($D2047&lt;&gt;"",$G2047*INDEX(Υλικά!$H$3:$H$200,$F2047,1)/INDEX(Υλικά!$E$3:$E$200,$F2047,1),0))</f>
        <v>97.860000000000014</v>
      </c>
      <c r="J2047" s="18">
        <f>IF($C2047&lt;&gt;"",$G2047*INDEX(ΣυνδΑθρ!$D$2:$D$96,$F2047,1)/INDEX(ΣυνδΑθρ!$J$2:$J$96,$F2047,1),IF($D2047&lt;&gt;"",$G2047*INDEX(Υλικά!$I$3:$I$200,$F2047,1)/INDEX(Υλικά!$E$3:$E$200,$F2047,1),0))</f>
        <v>17.367000000000001</v>
      </c>
      <c r="K2047" s="16">
        <f>$H2047*Ref!$B$2</f>
        <v>188.4</v>
      </c>
      <c r="L2047" s="17">
        <f>$I2047*Ref!$B$3</f>
        <v>391.44000000000005</v>
      </c>
      <c r="M2047" s="18">
        <f>$J2047*Ref!$B$4</f>
        <v>156.303</v>
      </c>
      <c r="N2047" s="18">
        <f>IF($C2047&lt;&gt;"",0,IF($D2047&lt;&gt;"",$G2047*INDEX(Υλικά!$J$3:$J$200,$F2047,1)/INDEX(Υλικά!$E$3:$E$200,$F2047,1),0))</f>
        <v>0</v>
      </c>
      <c r="O2047" s="19">
        <f t="shared" si="39"/>
        <v>736.14300000000003</v>
      </c>
    </row>
    <row r="2048" spans="1:16" x14ac:dyDescent="0.35">
      <c r="A2048" s="54">
        <v>45091</v>
      </c>
      <c r="B2048" s="53">
        <v>0.70833333333333337</v>
      </c>
      <c r="C2048" s="3"/>
      <c r="D2048" s="3" t="s">
        <v>304</v>
      </c>
      <c r="E2048" s="3" t="str">
        <f>IF(C2048&lt;&gt;"",INDEX(ΣυνδΑθρ!$I$2:$I$96,MATCH(C2048,ΣυνδΑθρ!$A$2:$A$100,0),1),IF(D2048&lt;&gt;"",INDEX(Υλικά!$D$3:$D$200,MATCH(D2048,Υλικά!$B$3:$B$200,0),1),""))</f>
        <v>gr</v>
      </c>
      <c r="F2048" s="10">
        <f>IF(C2048&lt;&gt;"",MATCH($C2048,ΣυνδΑθρ!$A$2:$A$100,0),IF(D2048&lt;&gt;"",MATCH($D2048,Υλικά!$B$3:$B$200,0),0))</f>
        <v>144</v>
      </c>
      <c r="G2048" s="3">
        <v>25</v>
      </c>
      <c r="H2048" s="16">
        <f>IF($C2048&lt;&gt;"",$G2048*INDEX(ΣυνδΑθρ!$B$2:$B$96,$F2048,1)/INDEX(ΣυνδΑθρ!$J$2:$J$96,$F2048,1),IF($D2048&lt;&gt;"",$G2048*INDEX(Υλικά!$G$3:$G$200,$F2048,1)/INDEX(Υλικά!$E$3:$E$200,$F2048,1),0))</f>
        <v>3.375</v>
      </c>
      <c r="I2048" s="17">
        <f>IF($C2048&lt;&gt;"",$G2048*INDEX(ΣυνδΑθρ!$C$2:$C$100,$F2048,1)/INDEX(ΣυνδΑθρ!$J$2:$J$96,$F2048,1),IF($D2048&lt;&gt;"",$G2048*INDEX(Υλικά!$H$3:$H$200,$F2048,1)/INDEX(Υλικά!$E$3:$E$200,$F2048,1),0))</f>
        <v>12.025</v>
      </c>
      <c r="J2048" s="18">
        <f>IF($C2048&lt;&gt;"",$G2048*INDEX(ΣυνδΑθρ!$D$2:$D$96,$F2048,1)/INDEX(ΣυνδΑθρ!$J$2:$J$96,$F2048,1),IF($D2048&lt;&gt;"",$G2048*INDEX(Υλικά!$I$3:$I$200,$F2048,1)/INDEX(Υλικά!$E$3:$E$200,$F2048,1),0))</f>
        <v>7.6</v>
      </c>
      <c r="K2048" s="16">
        <f>$H2048*Ref!$B$2</f>
        <v>13.5</v>
      </c>
      <c r="L2048" s="17">
        <f>$I2048*Ref!$B$3</f>
        <v>48.1</v>
      </c>
      <c r="M2048" s="18">
        <f>$J2048*Ref!$B$4</f>
        <v>68.399999999999991</v>
      </c>
      <c r="N2048" s="18">
        <f>IF($C2048&lt;&gt;"",0,IF($D2048&lt;&gt;"",$G2048*INDEX(Υλικά!$J$3:$J$200,$F2048,1)/INDEX(Υλικά!$E$3:$E$200,$F2048,1),0))</f>
        <v>0</v>
      </c>
      <c r="O2048" s="19">
        <f t="shared" si="39"/>
        <v>130</v>
      </c>
    </row>
    <row r="2049" spans="1:16" x14ac:dyDescent="0.35">
      <c r="A2049" s="54">
        <v>45091</v>
      </c>
      <c r="B2049" s="53">
        <v>0.83333333333333337</v>
      </c>
      <c r="C2049" s="3"/>
      <c r="D2049" s="3" t="s">
        <v>21</v>
      </c>
      <c r="E2049" s="3" t="str">
        <f>IF(C2049&lt;&gt;"",INDEX(ΣυνδΑθρ!$I$2:$I$96,MATCH(C2049,ΣυνδΑθρ!$A$2:$A$100,0),1),IF(D2049&lt;&gt;"",INDEX(Υλικά!$D$3:$D$200,MATCH(D2049,Υλικά!$B$3:$B$200,0),1),""))</f>
        <v>pc</v>
      </c>
      <c r="F2049" s="10">
        <f>IF(C2049&lt;&gt;"",MATCH($C2049,ΣυνδΑθρ!$A$2:$A$100,0),IF(D2049&lt;&gt;"",MATCH($D2049,Υλικά!$B$3:$B$200,0),0))</f>
        <v>11</v>
      </c>
      <c r="G2049" s="3">
        <v>2</v>
      </c>
      <c r="H2049" s="16">
        <f>IF($C2049&lt;&gt;"",$G2049*INDEX(ΣυνδΑθρ!$B$2:$B$96,$F2049,1)/INDEX(ΣυνδΑθρ!$J$2:$J$96,$F2049,1),IF($D2049&lt;&gt;"",$G2049*INDEX(Υλικά!$G$3:$G$200,$F2049,1)/INDEX(Υλικά!$E$3:$E$200,$F2049,1),0))</f>
        <v>15.6</v>
      </c>
      <c r="I2049" s="17">
        <f>IF($C2049&lt;&gt;"",$G2049*INDEX(ΣυνδΑθρ!$C$2:$C$100,$F2049,1)/INDEX(ΣυνδΑθρ!$J$2:$J$96,$F2049,1),IF($D2049&lt;&gt;"",$G2049*INDEX(Υλικά!$H$3:$H$200,$F2049,1)/INDEX(Υλικά!$E$3:$E$200,$F2049,1),0))</f>
        <v>1.32</v>
      </c>
      <c r="J2049" s="18">
        <f>IF($C2049&lt;&gt;"",$G2049*INDEX(ΣυνδΑθρ!$D$2:$D$96,$F2049,1)/INDEX(ΣυνδΑθρ!$J$2:$J$96,$F2049,1),IF($D2049&lt;&gt;"",$G2049*INDEX(Υλικά!$I$3:$I$200,$F2049,1)/INDEX(Υλικά!$E$3:$E$200,$F2049,1),0))</f>
        <v>13.2</v>
      </c>
      <c r="K2049" s="16">
        <f>$H2049*Ref!$B$2</f>
        <v>62.4</v>
      </c>
      <c r="L2049" s="17">
        <f>$I2049*Ref!$B$3</f>
        <v>5.28</v>
      </c>
      <c r="M2049" s="18">
        <f>$J2049*Ref!$B$4</f>
        <v>118.8</v>
      </c>
      <c r="N2049" s="18">
        <f>IF($C2049&lt;&gt;"",0,IF($D2049&lt;&gt;"",$G2049*INDEX(Υλικά!$J$3:$J$200,$F2049,1)/INDEX(Υλικά!$E$3:$E$200,$F2049,1),0))</f>
        <v>0</v>
      </c>
      <c r="O2049" s="19">
        <f t="shared" si="39"/>
        <v>186.48</v>
      </c>
    </row>
    <row r="2050" spans="1:16" x14ac:dyDescent="0.35">
      <c r="A2050" s="54">
        <v>45091</v>
      </c>
      <c r="B2050" s="53">
        <v>0.83333333333333337</v>
      </c>
      <c r="C2050" s="3"/>
      <c r="D2050" s="3" t="s">
        <v>289</v>
      </c>
      <c r="E2050" s="3" t="str">
        <f>IF(C2050&lt;&gt;"",INDEX(ΣυνδΑθρ!$I$2:$I$96,MATCH(C2050,ΣυνδΑθρ!$A$2:$A$100,0),1),IF(D2050&lt;&gt;"",INDEX(Υλικά!$D$3:$D$200,MATCH(D2050,Υλικά!$B$3:$B$200,0),1),""))</f>
        <v>gr</v>
      </c>
      <c r="F2050" s="10">
        <f>IF(C2050&lt;&gt;"",MATCH($C2050,ΣυνδΑθρ!$A$2:$A$100,0),IF(D2050&lt;&gt;"",MATCH($D2050,Υλικά!$B$3:$B$200,0),0))</f>
        <v>134</v>
      </c>
      <c r="G2050" s="3">
        <v>80</v>
      </c>
      <c r="H2050" s="16">
        <f>IF($C2050&lt;&gt;"",$G2050*INDEX(ΣυνδΑθρ!$B$2:$B$96,$F2050,1)/INDEX(ΣυνδΑθρ!$J$2:$J$96,$F2050,1),IF($D2050&lt;&gt;"",$G2050*INDEX(Υλικά!$G$3:$G$200,$F2050,1)/INDEX(Υλικά!$E$3:$E$200,$F2050,1),0))</f>
        <v>5.84</v>
      </c>
      <c r="I2050" s="17">
        <f>IF($C2050&lt;&gt;"",$G2050*INDEX(ΣυνδΑθρ!$C$2:$C$100,$F2050,1)/INDEX(ΣυνδΑθρ!$J$2:$J$96,$F2050,1),IF($D2050&lt;&gt;"",$G2050*INDEX(Υλικά!$H$3:$H$200,$F2050,1)/INDEX(Υλικά!$E$3:$E$200,$F2050,1),0))</f>
        <v>37.200000000000003</v>
      </c>
      <c r="J2050" s="18">
        <f>IF($C2050&lt;&gt;"",$G2050*INDEX(ΣυνδΑθρ!$D$2:$D$96,$F2050,1)/INDEX(ΣυνδΑθρ!$J$2:$J$96,$F2050,1),IF($D2050&lt;&gt;"",$G2050*INDEX(Υλικά!$I$3:$I$200,$F2050,1)/INDEX(Υλικά!$E$3:$E$200,$F2050,1),0))</f>
        <v>0.72</v>
      </c>
      <c r="K2050" s="16">
        <f>$H2050*Ref!$B$2</f>
        <v>23.36</v>
      </c>
      <c r="L2050" s="17">
        <f>$I2050*Ref!$B$3</f>
        <v>148.80000000000001</v>
      </c>
      <c r="M2050" s="18">
        <f>$J2050*Ref!$B$4</f>
        <v>6.4799999999999995</v>
      </c>
      <c r="N2050" s="18">
        <f>IF($C2050&lt;&gt;"",0,IF($D2050&lt;&gt;"",$G2050*INDEX(Υλικά!$J$3:$J$200,$F2050,1)/INDEX(Υλικά!$E$3:$E$200,$F2050,1),0))</f>
        <v>0</v>
      </c>
      <c r="O2050" s="19">
        <f t="shared" si="39"/>
        <v>178.64000000000001</v>
      </c>
    </row>
    <row r="2051" spans="1:16" x14ac:dyDescent="0.35">
      <c r="A2051" s="54">
        <v>45091</v>
      </c>
      <c r="B2051" s="53">
        <v>0.83333333333333304</v>
      </c>
      <c r="C2051" s="3"/>
      <c r="D2051" s="3" t="s">
        <v>296</v>
      </c>
      <c r="E2051" s="3" t="str">
        <f>IF(C2051&lt;&gt;"",INDEX(ΣυνδΑθρ!$I$2:$I$96,MATCH(C2051,ΣυνδΑθρ!$A$2:$A$100,0),1),IF(D2051&lt;&gt;"",INDEX(Υλικά!$D$3:$D$200,MATCH(D2051,Υλικά!$B$3:$B$200,0),1),""))</f>
        <v>gr</v>
      </c>
      <c r="F2051" s="10">
        <f>IF(C2051&lt;&gt;"",MATCH($C2051,ΣυνδΑθρ!$A$2:$A$100,0),IF(D2051&lt;&gt;"",MATCH($D2051,Υλικά!$B$3:$B$200,0),0))</f>
        <v>139</v>
      </c>
      <c r="G2051" s="3">
        <v>67</v>
      </c>
      <c r="H2051" s="16">
        <f>IF($C2051&lt;&gt;"",$G2051*INDEX(ΣυνδΑθρ!$B$2:$B$96,$F2051,1)/INDEX(ΣυνδΑθρ!$J$2:$J$96,$F2051,1),IF($D2051&lt;&gt;"",$G2051*INDEX(Υλικά!$G$3:$G$200,$F2051,1)/INDEX(Υλικά!$E$3:$E$200,$F2051,1),0))</f>
        <v>9.1790000000000003</v>
      </c>
      <c r="I2051" s="17">
        <f>IF($C2051&lt;&gt;"",$G2051*INDEX(ΣυνδΑθρ!$C$2:$C$100,$F2051,1)/INDEX(ΣυνδΑθρ!$J$2:$J$96,$F2051,1),IF($D2051&lt;&gt;"",$G2051*INDEX(Υλικά!$H$3:$H$200,$F2051,1)/INDEX(Υλικά!$E$3:$E$200,$F2051,1),0))</f>
        <v>1.139</v>
      </c>
      <c r="J2051" s="18">
        <f>IF($C2051&lt;&gt;"",$G2051*INDEX(ΣυνδΑθρ!$D$2:$D$96,$F2051,1)/INDEX(ΣυνδΑθρ!$J$2:$J$96,$F2051,1),IF($D2051&lt;&gt;"",$G2051*INDEX(Υλικά!$I$3:$I$200,$F2051,1)/INDEX(Υλικά!$E$3:$E$200,$F2051,1),0))</f>
        <v>9.5809999999999995</v>
      </c>
      <c r="K2051" s="16">
        <f>$H2051*Ref!$B$2</f>
        <v>36.716000000000001</v>
      </c>
      <c r="L2051" s="17">
        <f>$I2051*Ref!$B$3</f>
        <v>4.556</v>
      </c>
      <c r="M2051" s="18">
        <f>$J2051*Ref!$B$4</f>
        <v>86.228999999999999</v>
      </c>
      <c r="N2051" s="18">
        <f>IF($C2051&lt;&gt;"",0,IF($D2051&lt;&gt;"",$G2051*INDEX(Υλικά!$J$3:$J$200,$F2051,1)/INDEX(Υλικά!$E$3:$E$200,$F2051,1),0))</f>
        <v>0</v>
      </c>
      <c r="O2051" s="19">
        <f t="shared" si="39"/>
        <v>127.501</v>
      </c>
    </row>
    <row r="2052" spans="1:16" x14ac:dyDescent="0.35">
      <c r="A2052" s="54">
        <v>45091</v>
      </c>
      <c r="B2052" s="53">
        <v>0.83333333333333304</v>
      </c>
      <c r="C2052" s="3"/>
      <c r="D2052" s="3" t="s">
        <v>229</v>
      </c>
      <c r="E2052" s="3" t="str">
        <f>IF(C2052&lt;&gt;"",INDEX(ΣυνδΑθρ!$I$2:$I$96,MATCH(C2052,ΣυνδΑθρ!$A$2:$A$100,0),1),IF(D2052&lt;&gt;"",INDEX(Υλικά!$D$3:$D$200,MATCH(D2052,Υλικά!$B$3:$B$200,0),1),""))</f>
        <v>gr</v>
      </c>
      <c r="F2052" s="10">
        <f>IF(C2052&lt;&gt;"",MATCH($C2052,ΣυνδΑθρ!$A$2:$A$100,0),IF(D2052&lt;&gt;"",MATCH($D2052,Υλικά!$B$3:$B$200,0),0))</f>
        <v>104</v>
      </c>
      <c r="G2052" s="3">
        <v>30</v>
      </c>
      <c r="H2052" s="16">
        <f>IF($C2052&lt;&gt;"",$G2052*INDEX(ΣυνδΑθρ!$B$2:$B$96,$F2052,1)/INDEX(ΣυνδΑθρ!$J$2:$J$96,$F2052,1),IF($D2052&lt;&gt;"",$G2052*INDEX(Υλικά!$G$3:$G$200,$F2052,1)/INDEX(Υλικά!$E$3:$E$200,$F2052,1),0))</f>
        <v>6.3</v>
      </c>
      <c r="I2052" s="17">
        <f>IF($C2052&lt;&gt;"",$G2052*INDEX(ΣυνδΑθρ!$C$2:$C$100,$F2052,1)/INDEX(ΣυνδΑθρ!$J$2:$J$96,$F2052,1),IF($D2052&lt;&gt;"",$G2052*INDEX(Υλικά!$H$3:$H$200,$F2052,1)/INDEX(Υλικά!$E$3:$E$200,$F2052,1),0))</f>
        <v>0.3</v>
      </c>
      <c r="J2052" s="18">
        <f>IF($C2052&lt;&gt;"",$G2052*INDEX(ΣυνδΑθρ!$D$2:$D$96,$F2052,1)/INDEX(ΣυνδΑθρ!$J$2:$J$96,$F2052,1),IF($D2052&lt;&gt;"",$G2052*INDEX(Υλικά!$I$3:$I$200,$F2052,1)/INDEX(Υλικά!$E$3:$E$200,$F2052,1),0))</f>
        <v>0.6</v>
      </c>
      <c r="K2052" s="16">
        <f>$H2052*Ref!$B$2</f>
        <v>25.2</v>
      </c>
      <c r="L2052" s="17">
        <f>$I2052*Ref!$B$3</f>
        <v>1.2</v>
      </c>
      <c r="M2052" s="18">
        <f>$J2052*Ref!$B$4</f>
        <v>5.3999999999999995</v>
      </c>
      <c r="N2052" s="18">
        <f>IF($C2052&lt;&gt;"",0,IF($D2052&lt;&gt;"",$G2052*INDEX(Υλικά!$J$3:$J$200,$F2052,1)/INDEX(Υλικά!$E$3:$E$200,$F2052,1),0))</f>
        <v>0</v>
      </c>
      <c r="O2052" s="19">
        <f t="shared" si="39"/>
        <v>31.799999999999997</v>
      </c>
      <c r="P2052" s="26">
        <f>SUM(O2043:O2052)</f>
        <v>1770.0640000000001</v>
      </c>
    </row>
    <row r="2053" spans="1:16" x14ac:dyDescent="0.35">
      <c r="A2053" s="54">
        <v>45092</v>
      </c>
      <c r="B2053" s="53">
        <v>0.33333333333333331</v>
      </c>
      <c r="C2053" s="3"/>
      <c r="D2053" s="3" t="s">
        <v>58</v>
      </c>
      <c r="E2053" s="3" t="str">
        <f>IF(C2053&lt;&gt;"",INDEX(ΣυνδΑθρ!$I$2:$I$96,MATCH(C2053,ΣυνδΑθρ!$A$2:$A$100,0),1),IF(D2053&lt;&gt;"",INDEX(Υλικά!$D$3:$D$200,MATCH(D2053,Υλικά!$B$3:$B$200,0),1),""))</f>
        <v>gr</v>
      </c>
      <c r="F2053" s="10">
        <f>IF(C2053&lt;&gt;"",MATCH($C2053,ΣυνδΑθρ!$A$2:$A$100,0),IF(D2053&lt;&gt;"",MATCH($D2053,Υλικά!$B$3:$B$200,0),0))</f>
        <v>12</v>
      </c>
      <c r="G2053" s="3">
        <v>250</v>
      </c>
      <c r="H2053" s="16">
        <f>IF($C2053&lt;&gt;"",$G2053*INDEX(ΣυνδΑθρ!$B$2:$B$96,$F2053,1)/INDEX(ΣυνδΑθρ!$J$2:$J$96,$F2053,1),IF($D2053&lt;&gt;"",$G2053*INDEX(Υλικά!$G$3:$G$200,$F2053,1)/INDEX(Υλικά!$E$3:$E$200,$F2053,1),0))</f>
        <v>8.25</v>
      </c>
      <c r="I2053" s="17">
        <f>IF($C2053&lt;&gt;"",$G2053*INDEX(ΣυνδΑθρ!$C$2:$C$100,$F2053,1)/INDEX(ΣυνδΑθρ!$J$2:$J$96,$F2053,1),IF($D2053&lt;&gt;"",$G2053*INDEX(Υλικά!$H$3:$H$200,$F2053,1)/INDEX(Υλικά!$E$3:$E$200,$F2053,1),0))</f>
        <v>11.75</v>
      </c>
      <c r="J2053" s="18">
        <f>IF($C2053&lt;&gt;"",$G2053*INDEX(ΣυνδΑθρ!$D$2:$D$96,$F2053,1)/INDEX(ΣυνδΑθρ!$J$2:$J$96,$F2053,1),IF($D2053&lt;&gt;"",$G2053*INDEX(Υλικά!$I$3:$I$200,$F2053,1)/INDEX(Υλικά!$E$3:$E$200,$F2053,1),0))</f>
        <v>3.75</v>
      </c>
      <c r="K2053" s="16">
        <f>$H2053*Ref!$B$2</f>
        <v>33</v>
      </c>
      <c r="L2053" s="17">
        <f>$I2053*Ref!$B$3</f>
        <v>47</v>
      </c>
      <c r="M2053" s="18">
        <f>$J2053*Ref!$B$4</f>
        <v>33.75</v>
      </c>
      <c r="N2053" s="18">
        <f>IF($C2053&lt;&gt;"",0,IF($D2053&lt;&gt;"",$G2053*INDEX(Υλικά!$J$3:$J$200,$F2053,1)/INDEX(Υλικά!$E$3:$E$200,$F2053,1),0))</f>
        <v>0</v>
      </c>
      <c r="O2053" s="19">
        <f t="shared" si="39"/>
        <v>113.75</v>
      </c>
    </row>
    <row r="2054" spans="1:16" x14ac:dyDescent="0.35">
      <c r="A2054" s="54">
        <v>45092</v>
      </c>
      <c r="B2054" s="53">
        <v>0.33333333333333331</v>
      </c>
      <c r="C2054" s="3"/>
      <c r="D2054" s="3" t="s">
        <v>289</v>
      </c>
      <c r="E2054" s="3" t="str">
        <f>IF(C2054&lt;&gt;"",INDEX(ΣυνδΑθρ!$I$2:$I$96,MATCH(C2054,ΣυνδΑθρ!$A$2:$A$100,0),1),IF(D2054&lt;&gt;"",INDEX(Υλικά!$D$3:$D$200,MATCH(D2054,Υλικά!$B$3:$B$200,0),1),""))</f>
        <v>gr</v>
      </c>
      <c r="F2054" s="10">
        <f>IF(C2054&lt;&gt;"",MATCH($C2054,ΣυνδΑθρ!$A$2:$A$100,0),IF(D2054&lt;&gt;"",MATCH($D2054,Υλικά!$B$3:$B$200,0),0))</f>
        <v>134</v>
      </c>
      <c r="G2054" s="3">
        <v>60</v>
      </c>
      <c r="H2054" s="16">
        <f>IF($C2054&lt;&gt;"",$G2054*INDEX(ΣυνδΑθρ!$B$2:$B$96,$F2054,1)/INDEX(ΣυνδΑθρ!$J$2:$J$96,$F2054,1),IF($D2054&lt;&gt;"",$G2054*INDEX(Υλικά!$G$3:$G$200,$F2054,1)/INDEX(Υλικά!$E$3:$E$200,$F2054,1),0))</f>
        <v>4.38</v>
      </c>
      <c r="I2054" s="17">
        <f>IF($C2054&lt;&gt;"",$G2054*INDEX(ΣυνδΑθρ!$C$2:$C$100,$F2054,1)/INDEX(ΣυνδΑθρ!$J$2:$J$96,$F2054,1),IF($D2054&lt;&gt;"",$G2054*INDEX(Υλικά!$H$3:$H$200,$F2054,1)/INDEX(Υλικά!$E$3:$E$200,$F2054,1),0))</f>
        <v>27.9</v>
      </c>
      <c r="J2054" s="18">
        <f>IF($C2054&lt;&gt;"",$G2054*INDEX(ΣυνδΑθρ!$D$2:$D$96,$F2054,1)/INDEX(ΣυνδΑθρ!$J$2:$J$96,$F2054,1),IF($D2054&lt;&gt;"",$G2054*INDEX(Υλικά!$I$3:$I$200,$F2054,1)/INDEX(Υλικά!$E$3:$E$200,$F2054,1),0))</f>
        <v>0.54</v>
      </c>
      <c r="K2054" s="16">
        <f>$H2054*Ref!$B$2</f>
        <v>17.52</v>
      </c>
      <c r="L2054" s="17">
        <f>$I2054*Ref!$B$3</f>
        <v>111.6</v>
      </c>
      <c r="M2054" s="18">
        <f>$J2054*Ref!$B$4</f>
        <v>4.8600000000000003</v>
      </c>
      <c r="N2054" s="18">
        <f>IF($C2054&lt;&gt;"",0,IF($D2054&lt;&gt;"",$G2054*INDEX(Υλικά!$J$3:$J$200,$F2054,1)/INDEX(Υλικά!$E$3:$E$200,$F2054,1),0))</f>
        <v>0</v>
      </c>
      <c r="O2054" s="19">
        <f t="shared" si="39"/>
        <v>133.98000000000002</v>
      </c>
    </row>
    <row r="2055" spans="1:16" x14ac:dyDescent="0.35">
      <c r="A2055" s="54">
        <v>45092</v>
      </c>
      <c r="B2055" s="53">
        <v>0.33333333333333298</v>
      </c>
      <c r="C2055" s="3"/>
      <c r="D2055" s="3" t="s">
        <v>229</v>
      </c>
      <c r="E2055" s="3" t="str">
        <f>IF(C2055&lt;&gt;"",INDEX(ΣυνδΑθρ!$I$2:$I$96,MATCH(C2055,ΣυνδΑθρ!$A$2:$A$100,0),1),IF(D2055&lt;&gt;"",INDEX(Υλικά!$D$3:$D$200,MATCH(D2055,Υλικά!$B$3:$B$200,0),1),""))</f>
        <v>gr</v>
      </c>
      <c r="F2055" s="10">
        <f>IF(C2055&lt;&gt;"",MATCH($C2055,ΣυνδΑθρ!$A$2:$A$100,0),IF(D2055&lt;&gt;"",MATCH($D2055,Υλικά!$B$3:$B$200,0),0))</f>
        <v>104</v>
      </c>
      <c r="G2055" s="3">
        <v>30</v>
      </c>
      <c r="H2055" s="16">
        <f>IF($C2055&lt;&gt;"",$G2055*INDEX(ΣυνδΑθρ!$B$2:$B$96,$F2055,1)/INDEX(ΣυνδΑθρ!$J$2:$J$96,$F2055,1),IF($D2055&lt;&gt;"",$G2055*INDEX(Υλικά!$G$3:$G$200,$F2055,1)/INDEX(Υλικά!$E$3:$E$200,$F2055,1),0))</f>
        <v>6.3</v>
      </c>
      <c r="I2055" s="17">
        <f>IF($C2055&lt;&gt;"",$G2055*INDEX(ΣυνδΑθρ!$C$2:$C$100,$F2055,1)/INDEX(ΣυνδΑθρ!$J$2:$J$96,$F2055,1),IF($D2055&lt;&gt;"",$G2055*INDEX(Υλικά!$H$3:$H$200,$F2055,1)/INDEX(Υλικά!$E$3:$E$200,$F2055,1),0))</f>
        <v>0.3</v>
      </c>
      <c r="J2055" s="18">
        <f>IF($C2055&lt;&gt;"",$G2055*INDEX(ΣυνδΑθρ!$D$2:$D$96,$F2055,1)/INDEX(ΣυνδΑθρ!$J$2:$J$96,$F2055,1),IF($D2055&lt;&gt;"",$G2055*INDEX(Υλικά!$I$3:$I$200,$F2055,1)/INDEX(Υλικά!$E$3:$E$200,$F2055,1),0))</f>
        <v>0.6</v>
      </c>
      <c r="K2055" s="16">
        <f>$H2055*Ref!$B$2</f>
        <v>25.2</v>
      </c>
      <c r="L2055" s="17">
        <f>$I2055*Ref!$B$3</f>
        <v>1.2</v>
      </c>
      <c r="M2055" s="18">
        <f>$J2055*Ref!$B$4</f>
        <v>5.3999999999999995</v>
      </c>
      <c r="N2055" s="18">
        <f>IF($C2055&lt;&gt;"",0,IF($D2055&lt;&gt;"",$G2055*INDEX(Υλικά!$J$3:$J$200,$F2055,1)/INDEX(Υλικά!$E$3:$E$200,$F2055,1),0))</f>
        <v>0</v>
      </c>
      <c r="O2055" s="19">
        <f t="shared" si="39"/>
        <v>31.799999999999997</v>
      </c>
    </row>
    <row r="2056" spans="1:16" x14ac:dyDescent="0.35">
      <c r="A2056" s="54">
        <v>45092</v>
      </c>
      <c r="B2056" s="53">
        <v>0.33333333333333298</v>
      </c>
      <c r="C2056" s="3"/>
      <c r="D2056" s="3" t="s">
        <v>269</v>
      </c>
      <c r="E2056" s="3" t="str">
        <f>IF(C2056&lt;&gt;"",INDEX(ΣυνδΑθρ!$I$2:$I$96,MATCH(C2056,ΣυνδΑθρ!$A$2:$A$100,0),1),IF(D2056&lt;&gt;"",INDEX(Υλικά!$D$3:$D$200,MATCH(D2056,Υλικά!$B$3:$B$200,0),1),""))</f>
        <v>slc</v>
      </c>
      <c r="F2056" s="10">
        <f>IF(C2056&lt;&gt;"",MATCH($C2056,ΣυνδΑθρ!$A$2:$A$100,0),IF(D2056&lt;&gt;"",MATCH($D2056,Υλικά!$B$3:$B$200,0),0))</f>
        <v>124</v>
      </c>
      <c r="G2056" s="3">
        <v>1</v>
      </c>
      <c r="H2056" s="16">
        <f>IF($C2056&lt;&gt;"",$G2056*INDEX(ΣυνδΑθρ!$B$2:$B$96,$F2056,1)/INDEX(ΣυνδΑθρ!$J$2:$J$96,$F2056,1),IF($D2056&lt;&gt;"",$G2056*INDEX(Υλικά!$G$3:$G$200,$F2056,1)/INDEX(Υλικά!$E$3:$E$200,$F2056,1),0))</f>
        <v>9</v>
      </c>
      <c r="I2056" s="17">
        <f>IF($C2056&lt;&gt;"",$G2056*INDEX(ΣυνδΑθρ!$C$2:$C$100,$F2056,1)/INDEX(ΣυνδΑθρ!$J$2:$J$96,$F2056,1),IF($D2056&lt;&gt;"",$G2056*INDEX(Υλικά!$H$3:$H$200,$F2056,1)/INDEX(Υλικά!$E$3:$E$200,$F2056,1),0))</f>
        <v>0.2</v>
      </c>
      <c r="J2056" s="18">
        <f>IF($C2056&lt;&gt;"",$G2056*INDEX(ΣυνδΑθρ!$D$2:$D$96,$F2056,1)/INDEX(ΣυνδΑθρ!$J$2:$J$96,$F2056,1),IF($D2056&lt;&gt;"",$G2056*INDEX(Υλικά!$I$3:$I$200,$F2056,1)/INDEX(Υλικά!$E$3:$E$200,$F2056,1),0))</f>
        <v>5</v>
      </c>
      <c r="K2056" s="16">
        <f>$H2056*Ref!$B$2</f>
        <v>36</v>
      </c>
      <c r="L2056" s="17">
        <f>$I2056*Ref!$B$3</f>
        <v>0.8</v>
      </c>
      <c r="M2056" s="18">
        <f>$J2056*Ref!$B$4</f>
        <v>45</v>
      </c>
      <c r="N2056" s="18">
        <f>IF($C2056&lt;&gt;"",0,IF($D2056&lt;&gt;"",$G2056*INDEX(Υλικά!$J$3:$J$200,$F2056,1)/INDEX(Υλικά!$E$3:$E$200,$F2056,1),0))</f>
        <v>0</v>
      </c>
      <c r="O2056" s="19">
        <f t="shared" si="39"/>
        <v>81.8</v>
      </c>
    </row>
    <row r="2057" spans="1:16" x14ac:dyDescent="0.35">
      <c r="A2057" s="54">
        <v>45092</v>
      </c>
      <c r="B2057" s="53">
        <v>0.47916666666666669</v>
      </c>
      <c r="C2057" s="3"/>
      <c r="D2057" s="3" t="s">
        <v>289</v>
      </c>
      <c r="E2057" s="3" t="str">
        <f>IF(C2057&lt;&gt;"",INDEX(ΣυνδΑθρ!$I$2:$I$96,MATCH(C2057,ΣυνδΑθρ!$A$2:$A$100,0),1),IF(D2057&lt;&gt;"",INDEX(Υλικά!$D$3:$D$200,MATCH(D2057,Υλικά!$B$3:$B$200,0),1),""))</f>
        <v>gr</v>
      </c>
      <c r="F2057" s="10">
        <f>IF(C2057&lt;&gt;"",MATCH($C2057,ΣυνδΑθρ!$A$2:$A$100,0),IF(D2057&lt;&gt;"",MATCH($D2057,Υλικά!$B$3:$B$200,0),0))</f>
        <v>134</v>
      </c>
      <c r="G2057" s="3">
        <v>25</v>
      </c>
      <c r="H2057" s="16">
        <f>IF($C2057&lt;&gt;"",$G2057*INDEX(ΣυνδΑθρ!$B$2:$B$96,$F2057,1)/INDEX(ΣυνδΑθρ!$J$2:$J$96,$F2057,1),IF($D2057&lt;&gt;"",$G2057*INDEX(Υλικά!$G$3:$G$200,$F2057,1)/INDEX(Υλικά!$E$3:$E$200,$F2057,1),0))</f>
        <v>1.825</v>
      </c>
      <c r="I2057" s="17">
        <f>IF($C2057&lt;&gt;"",$G2057*INDEX(ΣυνδΑθρ!$C$2:$C$100,$F2057,1)/INDEX(ΣυνδΑθρ!$J$2:$J$96,$F2057,1),IF($D2057&lt;&gt;"",$G2057*INDEX(Υλικά!$H$3:$H$200,$F2057,1)/INDEX(Υλικά!$E$3:$E$200,$F2057,1),0))</f>
        <v>11.625</v>
      </c>
      <c r="J2057" s="18">
        <f>IF($C2057&lt;&gt;"",$G2057*INDEX(ΣυνδΑθρ!$D$2:$D$96,$F2057,1)/INDEX(ΣυνδΑθρ!$J$2:$J$96,$F2057,1),IF($D2057&lt;&gt;"",$G2057*INDEX(Υλικά!$I$3:$I$200,$F2057,1)/INDEX(Υλικά!$E$3:$E$200,$F2057,1),0))</f>
        <v>0.22500000000000001</v>
      </c>
      <c r="K2057" s="16">
        <f>$H2057*Ref!$B$2</f>
        <v>7.3</v>
      </c>
      <c r="L2057" s="17">
        <f>$I2057*Ref!$B$3</f>
        <v>46.5</v>
      </c>
      <c r="M2057" s="18">
        <f>$J2057*Ref!$B$4</f>
        <v>2.0249999999999999</v>
      </c>
      <c r="N2057" s="18">
        <f>IF($C2057&lt;&gt;"",0,IF($D2057&lt;&gt;"",$G2057*INDEX(Υλικά!$J$3:$J$200,$F2057,1)/INDEX(Υλικά!$E$3:$E$200,$F2057,1),0))</f>
        <v>0</v>
      </c>
      <c r="O2057" s="19">
        <f t="shared" si="39"/>
        <v>55.824999999999996</v>
      </c>
    </row>
    <row r="2058" spans="1:16" x14ac:dyDescent="0.35">
      <c r="A2058" s="54">
        <v>45092</v>
      </c>
      <c r="B2058" s="53">
        <v>0.47916666666666669</v>
      </c>
      <c r="C2058" s="3"/>
      <c r="D2058" s="3" t="s">
        <v>296</v>
      </c>
      <c r="E2058" s="3" t="str">
        <f>IF(C2058&lt;&gt;"",INDEX(ΣυνδΑθρ!$I$2:$I$96,MATCH(C2058,ΣυνδΑθρ!$A$2:$A$100,0),1),IF(D2058&lt;&gt;"",INDEX(Υλικά!$D$3:$D$200,MATCH(D2058,Υλικά!$B$3:$B$200,0),1),""))</f>
        <v>gr</v>
      </c>
      <c r="F2058" s="10">
        <f>IF(C2058&lt;&gt;"",MATCH($C2058,ΣυνδΑθρ!$A$2:$A$100,0),IF(D2058&lt;&gt;"",MATCH($D2058,Υλικά!$B$3:$B$200,0),0))</f>
        <v>139</v>
      </c>
      <c r="G2058" s="3">
        <v>45</v>
      </c>
      <c r="H2058" s="16">
        <f>IF($C2058&lt;&gt;"",$G2058*INDEX(ΣυνδΑθρ!$B$2:$B$96,$F2058,1)/INDEX(ΣυνδΑθρ!$J$2:$J$96,$F2058,1),IF($D2058&lt;&gt;"",$G2058*INDEX(Υλικά!$G$3:$G$200,$F2058,1)/INDEX(Υλικά!$E$3:$E$200,$F2058,1),0))</f>
        <v>6.165</v>
      </c>
      <c r="I2058" s="17">
        <f>IF($C2058&lt;&gt;"",$G2058*INDEX(ΣυνδΑθρ!$C$2:$C$100,$F2058,1)/INDEX(ΣυνδΑθρ!$J$2:$J$96,$F2058,1),IF($D2058&lt;&gt;"",$G2058*INDEX(Υλικά!$H$3:$H$200,$F2058,1)/INDEX(Υλικά!$E$3:$E$200,$F2058,1),0))</f>
        <v>0.76500000000000001</v>
      </c>
      <c r="J2058" s="18">
        <f>IF($C2058&lt;&gt;"",$G2058*INDEX(ΣυνδΑθρ!$D$2:$D$96,$F2058,1)/INDEX(ΣυνδΑθρ!$J$2:$J$96,$F2058,1),IF($D2058&lt;&gt;"",$G2058*INDEX(Υλικά!$I$3:$I$200,$F2058,1)/INDEX(Υλικά!$E$3:$E$200,$F2058,1),0))</f>
        <v>6.4349999999999996</v>
      </c>
      <c r="K2058" s="16">
        <f>$H2058*Ref!$B$2</f>
        <v>24.66</v>
      </c>
      <c r="L2058" s="17">
        <f>$I2058*Ref!$B$3</f>
        <v>3.06</v>
      </c>
      <c r="M2058" s="18">
        <f>$J2058*Ref!$B$4</f>
        <v>57.914999999999999</v>
      </c>
      <c r="N2058" s="18">
        <f>IF($C2058&lt;&gt;"",0,IF($D2058&lt;&gt;"",$G2058*INDEX(Υλικά!$J$3:$J$200,$F2058,1)/INDEX(Υλικά!$E$3:$E$200,$F2058,1),0))</f>
        <v>0</v>
      </c>
      <c r="O2058" s="19">
        <f t="shared" si="39"/>
        <v>85.634999999999991</v>
      </c>
    </row>
    <row r="2059" spans="1:16" x14ac:dyDescent="0.35">
      <c r="A2059" s="54">
        <v>45092</v>
      </c>
      <c r="B2059" s="53">
        <v>0.60416666666666663</v>
      </c>
      <c r="C2059" s="3" t="s">
        <v>263</v>
      </c>
      <c r="D2059" s="3"/>
      <c r="E2059" s="3" t="str">
        <f>IF(C2059&lt;&gt;"",INDEX(ΣυνδΑθρ!$I$2:$I$96,MATCH(C2059,ΣυνδΑθρ!$A$2:$A$100,0),1),IF(D2059&lt;&gt;"",INDEX(Υλικά!$D$3:$D$200,MATCH(D2059,Υλικά!$B$3:$B$200,0),1),""))</f>
        <v>pc</v>
      </c>
      <c r="F2059" s="10">
        <f>IF(C2059&lt;&gt;"",MATCH($C2059,ΣυνδΑθρ!$A$2:$A$100,0),IF(D2059&lt;&gt;"",MATCH($D2059,Υλικά!$B$3:$B$200,0),0))</f>
        <v>49</v>
      </c>
      <c r="G2059" s="3">
        <v>1</v>
      </c>
      <c r="H2059" s="16">
        <f>IF($C2059&lt;&gt;"",$G2059*INDEX(ΣυνδΑθρ!$B$2:$B$96,$F2059,1)/INDEX(ΣυνδΑθρ!$J$2:$J$96,$F2059,1),IF($D2059&lt;&gt;"",$G2059*INDEX(Υλικά!$G$3:$G$200,$F2059,1)/INDEX(Υλικά!$E$3:$E$200,$F2059,1),0))</f>
        <v>31.4</v>
      </c>
      <c r="I2059" s="17">
        <f>IF($C2059&lt;&gt;"",$G2059*INDEX(ΣυνδΑθρ!$C$2:$C$100,$F2059,1)/INDEX(ΣυνδΑθρ!$J$2:$J$96,$F2059,1),IF($D2059&lt;&gt;"",$G2059*INDEX(Υλικά!$H$3:$H$200,$F2059,1)/INDEX(Υλικά!$E$3:$E$200,$F2059,1),0))</f>
        <v>65.240000000000009</v>
      </c>
      <c r="J2059" s="18">
        <f>IF($C2059&lt;&gt;"",$G2059*INDEX(ΣυνδΑθρ!$D$2:$D$96,$F2059,1)/INDEX(ΣυνδΑθρ!$J$2:$J$96,$F2059,1),IF($D2059&lt;&gt;"",$G2059*INDEX(Υλικά!$I$3:$I$200,$F2059,1)/INDEX(Υλικά!$E$3:$E$200,$F2059,1),0))</f>
        <v>11.577999999999999</v>
      </c>
      <c r="K2059" s="16">
        <f>$H2059*Ref!$B$2</f>
        <v>125.6</v>
      </c>
      <c r="L2059" s="17">
        <f>$I2059*Ref!$B$3</f>
        <v>260.96000000000004</v>
      </c>
      <c r="M2059" s="18">
        <f>$J2059*Ref!$B$4</f>
        <v>104.202</v>
      </c>
      <c r="N2059" s="18">
        <f>IF($C2059&lt;&gt;"",0,IF($D2059&lt;&gt;"",$G2059*INDEX(Υλικά!$J$3:$J$200,$F2059,1)/INDEX(Υλικά!$E$3:$E$200,$F2059,1),0))</f>
        <v>0</v>
      </c>
      <c r="O2059" s="19">
        <f t="shared" si="39"/>
        <v>490.76200000000006</v>
      </c>
    </row>
    <row r="2060" spans="1:16" x14ac:dyDescent="0.35">
      <c r="A2060" s="54">
        <v>45092</v>
      </c>
      <c r="B2060" s="53">
        <v>0.67708333333333337</v>
      </c>
      <c r="C2060" s="3"/>
      <c r="D2060" s="3" t="s">
        <v>304</v>
      </c>
      <c r="E2060" s="3" t="str">
        <f>IF(C2060&lt;&gt;"",INDEX(ΣυνδΑθρ!$I$2:$I$96,MATCH(C2060,ΣυνδΑθρ!$A$2:$A$100,0),1),IF(D2060&lt;&gt;"",INDEX(Υλικά!$D$3:$D$200,MATCH(D2060,Υλικά!$B$3:$B$200,0),1),""))</f>
        <v>gr</v>
      </c>
      <c r="F2060" s="10">
        <f>IF(C2060&lt;&gt;"",MATCH($C2060,ΣυνδΑθρ!$A$2:$A$100,0),IF(D2060&lt;&gt;"",MATCH($D2060,Υλικά!$B$3:$B$200,0),0))</f>
        <v>144</v>
      </c>
      <c r="G2060" s="3">
        <v>25</v>
      </c>
      <c r="H2060" s="16">
        <f>IF($C2060&lt;&gt;"",$G2060*INDEX(ΣυνδΑθρ!$B$2:$B$96,$F2060,1)/INDEX(ΣυνδΑθρ!$J$2:$J$96,$F2060,1),IF($D2060&lt;&gt;"",$G2060*INDEX(Υλικά!$G$3:$G$200,$F2060,1)/INDEX(Υλικά!$E$3:$E$200,$F2060,1),0))</f>
        <v>3.375</v>
      </c>
      <c r="I2060" s="17">
        <f>IF($C2060&lt;&gt;"",$G2060*INDEX(ΣυνδΑθρ!$C$2:$C$100,$F2060,1)/INDEX(ΣυνδΑθρ!$J$2:$J$96,$F2060,1),IF($D2060&lt;&gt;"",$G2060*INDEX(Υλικά!$H$3:$H$200,$F2060,1)/INDEX(Υλικά!$E$3:$E$200,$F2060,1),0))</f>
        <v>12.025</v>
      </c>
      <c r="J2060" s="18">
        <f>IF($C2060&lt;&gt;"",$G2060*INDEX(ΣυνδΑθρ!$D$2:$D$96,$F2060,1)/INDEX(ΣυνδΑθρ!$J$2:$J$96,$F2060,1),IF($D2060&lt;&gt;"",$G2060*INDEX(Υλικά!$I$3:$I$200,$F2060,1)/INDEX(Υλικά!$E$3:$E$200,$F2060,1),0))</f>
        <v>7.6</v>
      </c>
      <c r="K2060" s="16">
        <f>$H2060*Ref!$B$2</f>
        <v>13.5</v>
      </c>
      <c r="L2060" s="17">
        <f>$I2060*Ref!$B$3</f>
        <v>48.1</v>
      </c>
      <c r="M2060" s="18">
        <f>$J2060*Ref!$B$4</f>
        <v>68.399999999999991</v>
      </c>
      <c r="N2060" s="18">
        <f>IF($C2060&lt;&gt;"",0,IF($D2060&lt;&gt;"",$G2060*INDEX(Υλικά!$J$3:$J$200,$F2060,1)/INDEX(Υλικά!$E$3:$E$200,$F2060,1),0))</f>
        <v>0</v>
      </c>
      <c r="O2060" s="19">
        <f t="shared" si="39"/>
        <v>130</v>
      </c>
    </row>
    <row r="2061" spans="1:16" x14ac:dyDescent="0.35">
      <c r="A2061" s="54">
        <v>45092</v>
      </c>
      <c r="B2061" s="53">
        <v>0.85416666666666663</v>
      </c>
      <c r="C2061" s="3"/>
      <c r="D2061" s="3" t="s">
        <v>128</v>
      </c>
      <c r="E2061" s="3" t="str">
        <f>IF(C2061&lt;&gt;"",INDEX(ΣυνδΑθρ!$I$2:$I$96,MATCH(C2061,ΣυνδΑθρ!$A$2:$A$100,0),1),IF(D2061&lt;&gt;"",INDEX(Υλικά!$D$3:$D$200,MATCH(D2061,Υλικά!$B$3:$B$200,0),1),""))</f>
        <v>gr</v>
      </c>
      <c r="F2061" s="10">
        <f>IF(C2061&lt;&gt;"",MATCH($C2061,ΣυνδΑθρ!$A$2:$A$100,0),IF(D2061&lt;&gt;"",MATCH($D2061,Υλικά!$B$3:$B$200,0),0))</f>
        <v>50</v>
      </c>
      <c r="G2061" s="3">
        <v>200</v>
      </c>
      <c r="H2061" s="16">
        <f>IF($C2061&lt;&gt;"",$G2061*INDEX(ΣυνδΑθρ!$B$2:$B$96,$F2061,1)/INDEX(ΣυνδΑθρ!$J$2:$J$96,$F2061,1),IF($D2061&lt;&gt;"",$G2061*INDEX(Υλικά!$G$3:$G$200,$F2061,1)/INDEX(Υλικά!$E$3:$E$200,$F2061,1),0))</f>
        <v>4</v>
      </c>
      <c r="I2061" s="17">
        <f>IF($C2061&lt;&gt;"",$G2061*INDEX(ΣυνδΑθρ!$C$2:$C$100,$F2061,1)/INDEX(ΣυνδΑθρ!$J$2:$J$96,$F2061,1),IF($D2061&lt;&gt;"",$G2061*INDEX(Υλικά!$H$3:$H$200,$F2061,1)/INDEX(Υλικά!$E$3:$E$200,$F2061,1),0))</f>
        <v>34</v>
      </c>
      <c r="J2061" s="18">
        <f>IF($C2061&lt;&gt;"",$G2061*INDEX(ΣυνδΑθρ!$D$2:$D$96,$F2061,1)/INDEX(ΣυνδΑθρ!$J$2:$J$96,$F2061,1),IF($D2061&lt;&gt;"",$G2061*INDEX(Υλικά!$I$3:$I$200,$F2061,1)/INDEX(Υλικά!$E$3:$E$200,$F2061,1),0))</f>
        <v>0</v>
      </c>
      <c r="K2061" s="16">
        <f>$H2061*Ref!$B$2</f>
        <v>16</v>
      </c>
      <c r="L2061" s="17">
        <f>$I2061*Ref!$B$3</f>
        <v>136</v>
      </c>
      <c r="M2061" s="18">
        <f>$J2061*Ref!$B$4</f>
        <v>0</v>
      </c>
      <c r="N2061" s="18">
        <f>IF($C2061&lt;&gt;"",0,IF($D2061&lt;&gt;"",$G2061*INDEX(Υλικά!$J$3:$J$200,$F2061,1)/INDEX(Υλικά!$E$3:$E$200,$F2061,1),0))</f>
        <v>0</v>
      </c>
      <c r="O2061" s="19">
        <f t="shared" si="39"/>
        <v>152</v>
      </c>
    </row>
    <row r="2062" spans="1:16" x14ac:dyDescent="0.35">
      <c r="A2062" s="54">
        <v>45092</v>
      </c>
      <c r="B2062" s="53">
        <v>0.85416666666666663</v>
      </c>
      <c r="C2062" s="3"/>
      <c r="D2062" s="3" t="s">
        <v>32</v>
      </c>
      <c r="E2062" s="3" t="str">
        <f>IF(C2062&lt;&gt;"",INDEX(ΣυνδΑθρ!$I$2:$I$96,MATCH(C2062,ΣυνδΑθρ!$A$2:$A$100,0),1),IF(D2062&lt;&gt;"",INDEX(Υλικά!$D$3:$D$200,MATCH(D2062,Υλικά!$B$3:$B$200,0),1),""))</f>
        <v>gr</v>
      </c>
      <c r="F2062" s="10">
        <f>IF(C2062&lt;&gt;"",MATCH($C2062,ΣυνδΑθρ!$A$2:$A$100,0),IF(D2062&lt;&gt;"",MATCH($D2062,Υλικά!$B$3:$B$200,0),0))</f>
        <v>14</v>
      </c>
      <c r="G2062" s="3">
        <v>200</v>
      </c>
      <c r="H2062" s="16">
        <f>IF($C2062&lt;&gt;"",$G2062*INDEX(ΣυνδΑθρ!$B$2:$B$96,$F2062,1)/INDEX(ΣυνδΑθρ!$J$2:$J$96,$F2062,1),IF($D2062&lt;&gt;"",$G2062*INDEX(Υλικά!$G$3:$G$200,$F2062,1)/INDEX(Υλικά!$E$3:$E$200,$F2062,1),0))</f>
        <v>16</v>
      </c>
      <c r="I2062" s="17">
        <f>IF($C2062&lt;&gt;"",$G2062*INDEX(ΣυνδΑθρ!$C$2:$C$100,$F2062,1)/INDEX(ΣυνδΑθρ!$J$2:$J$96,$F2062,1),IF($D2062&lt;&gt;"",$G2062*INDEX(Υλικά!$H$3:$H$200,$F2062,1)/INDEX(Υλικά!$E$3:$E$200,$F2062,1),0))</f>
        <v>8</v>
      </c>
      <c r="J2062" s="18">
        <f>IF($C2062&lt;&gt;"",$G2062*INDEX(ΣυνδΑθρ!$D$2:$D$96,$F2062,1)/INDEX(ΣυνδΑθρ!$J$2:$J$96,$F2062,1),IF($D2062&lt;&gt;"",$G2062*INDEX(Υλικά!$I$3:$I$200,$F2062,1)/INDEX(Υλικά!$E$3:$E$200,$F2062,1),0))</f>
        <v>4</v>
      </c>
      <c r="K2062" s="16">
        <f>$H2062*Ref!$B$2</f>
        <v>64</v>
      </c>
      <c r="L2062" s="17">
        <f>$I2062*Ref!$B$3</f>
        <v>32</v>
      </c>
      <c r="M2062" s="18">
        <f>$J2062*Ref!$B$4</f>
        <v>36</v>
      </c>
      <c r="N2062" s="18">
        <f>IF($C2062&lt;&gt;"",0,IF($D2062&lt;&gt;"",$G2062*INDEX(Υλικά!$J$3:$J$200,$F2062,1)/INDEX(Υλικά!$E$3:$E$200,$F2062,1),0))</f>
        <v>0</v>
      </c>
      <c r="O2062" s="19">
        <f t="shared" si="39"/>
        <v>132</v>
      </c>
    </row>
    <row r="2063" spans="1:16" x14ac:dyDescent="0.35">
      <c r="A2063" s="54">
        <v>45092</v>
      </c>
      <c r="B2063" s="53">
        <v>0.85416666666666663</v>
      </c>
      <c r="C2063" s="3"/>
      <c r="D2063" s="3" t="s">
        <v>229</v>
      </c>
      <c r="E2063" s="3" t="str">
        <f>IF(C2063&lt;&gt;"",INDEX(ΣυνδΑθρ!$I$2:$I$96,MATCH(C2063,ΣυνδΑθρ!$A$2:$A$100,0),1),IF(D2063&lt;&gt;"",INDEX(Υλικά!$D$3:$D$200,MATCH(D2063,Υλικά!$B$3:$B$200,0),1),""))</f>
        <v>gr</v>
      </c>
      <c r="F2063" s="10">
        <f>IF(C2063&lt;&gt;"",MATCH($C2063,ΣυνδΑθρ!$A$2:$A$100,0),IF(D2063&lt;&gt;"",MATCH($D2063,Υλικά!$B$3:$B$200,0),0))</f>
        <v>104</v>
      </c>
      <c r="G2063" s="3">
        <v>100</v>
      </c>
      <c r="H2063" s="16">
        <f>IF($C2063&lt;&gt;"",$G2063*INDEX(ΣυνδΑθρ!$B$2:$B$96,$F2063,1)/INDEX(ΣυνδΑθρ!$J$2:$J$96,$F2063,1),IF($D2063&lt;&gt;"",$G2063*INDEX(Υλικά!$G$3:$G$200,$F2063,1)/INDEX(Υλικά!$E$3:$E$200,$F2063,1),0))</f>
        <v>21</v>
      </c>
      <c r="I2063" s="17">
        <f>IF($C2063&lt;&gt;"",$G2063*INDEX(ΣυνδΑθρ!$C$2:$C$100,$F2063,1)/INDEX(ΣυνδΑθρ!$J$2:$J$96,$F2063,1),IF($D2063&lt;&gt;"",$G2063*INDEX(Υλικά!$H$3:$H$200,$F2063,1)/INDEX(Υλικά!$E$3:$E$200,$F2063,1),0))</f>
        <v>1</v>
      </c>
      <c r="J2063" s="18">
        <f>IF($C2063&lt;&gt;"",$G2063*INDEX(ΣυνδΑθρ!$D$2:$D$96,$F2063,1)/INDEX(ΣυνδΑθρ!$J$2:$J$96,$F2063,1),IF($D2063&lt;&gt;"",$G2063*INDEX(Υλικά!$I$3:$I$200,$F2063,1)/INDEX(Υλικά!$E$3:$E$200,$F2063,1),0))</f>
        <v>2</v>
      </c>
      <c r="K2063" s="16">
        <f>$H2063*Ref!$B$2</f>
        <v>84</v>
      </c>
      <c r="L2063" s="17">
        <f>$I2063*Ref!$B$3</f>
        <v>4</v>
      </c>
      <c r="M2063" s="18">
        <f>$J2063*Ref!$B$4</f>
        <v>18</v>
      </c>
      <c r="N2063" s="18">
        <f>IF($C2063&lt;&gt;"",0,IF($D2063&lt;&gt;"",$G2063*INDEX(Υλικά!$J$3:$J$200,$F2063,1)/INDEX(Υλικά!$E$3:$E$200,$F2063,1),0))</f>
        <v>0</v>
      </c>
      <c r="O2063" s="19">
        <f t="shared" si="39"/>
        <v>106</v>
      </c>
    </row>
    <row r="2064" spans="1:16" x14ac:dyDescent="0.35">
      <c r="A2064" s="54">
        <v>45092</v>
      </c>
      <c r="B2064" s="53">
        <v>0.98958333333333337</v>
      </c>
      <c r="C2064" s="3"/>
      <c r="D2064" s="3" t="s">
        <v>32</v>
      </c>
      <c r="E2064" s="3" t="str">
        <f>IF(C2064&lt;&gt;"",INDEX(ΣυνδΑθρ!$I$2:$I$96,MATCH(C2064,ΣυνδΑθρ!$A$2:$A$100,0),1),IF(D2064&lt;&gt;"",INDEX(Υλικά!$D$3:$D$200,MATCH(D2064,Υλικά!$B$3:$B$200,0),1),""))</f>
        <v>gr</v>
      </c>
      <c r="F2064" s="10">
        <f>IF(C2064&lt;&gt;"",MATCH($C2064,ΣυνδΑθρ!$A$2:$A$100,0),IF(D2064&lt;&gt;"",MATCH($D2064,Υλικά!$B$3:$B$200,0),0))</f>
        <v>14</v>
      </c>
      <c r="G2064" s="3">
        <v>200</v>
      </c>
      <c r="H2064" s="16">
        <f>IF($C2064&lt;&gt;"",$G2064*INDEX(ΣυνδΑθρ!$B$2:$B$96,$F2064,1)/INDEX(ΣυνδΑθρ!$J$2:$J$96,$F2064,1),IF($D2064&lt;&gt;"",$G2064*INDEX(Υλικά!$G$3:$G$200,$F2064,1)/INDEX(Υλικά!$E$3:$E$200,$F2064,1),0))</f>
        <v>16</v>
      </c>
      <c r="I2064" s="17">
        <f>IF($C2064&lt;&gt;"",$G2064*INDEX(ΣυνδΑθρ!$C$2:$C$100,$F2064,1)/INDEX(ΣυνδΑθρ!$J$2:$J$96,$F2064,1),IF($D2064&lt;&gt;"",$G2064*INDEX(Υλικά!$H$3:$H$200,$F2064,1)/INDEX(Υλικά!$E$3:$E$200,$F2064,1),0))</f>
        <v>8</v>
      </c>
      <c r="J2064" s="18">
        <f>IF($C2064&lt;&gt;"",$G2064*INDEX(ΣυνδΑθρ!$D$2:$D$96,$F2064,1)/INDEX(ΣυνδΑθρ!$J$2:$J$96,$F2064,1),IF($D2064&lt;&gt;"",$G2064*INDEX(Υλικά!$I$3:$I$200,$F2064,1)/INDEX(Υλικά!$E$3:$E$200,$F2064,1),0))</f>
        <v>4</v>
      </c>
      <c r="K2064" s="16">
        <f>$H2064*Ref!$B$2</f>
        <v>64</v>
      </c>
      <c r="L2064" s="17">
        <f>$I2064*Ref!$B$3</f>
        <v>32</v>
      </c>
      <c r="M2064" s="18">
        <f>$J2064*Ref!$B$4</f>
        <v>36</v>
      </c>
      <c r="N2064" s="18">
        <f>IF($C2064&lt;&gt;"",0,IF($D2064&lt;&gt;"",$G2064*INDEX(Υλικά!$J$3:$J$200,$F2064,1)/INDEX(Υλικά!$E$3:$E$200,$F2064,1),0))</f>
        <v>0</v>
      </c>
      <c r="O2064" s="19">
        <f t="shared" si="39"/>
        <v>132</v>
      </c>
    </row>
    <row r="2065" spans="1:15" x14ac:dyDescent="0.35">
      <c r="A2065" s="54">
        <v>45092</v>
      </c>
      <c r="B2065" s="53">
        <v>0.98958333333333337</v>
      </c>
      <c r="C2065" s="3"/>
      <c r="D2065" s="3" t="s">
        <v>319</v>
      </c>
      <c r="E2065" s="3" t="str">
        <f>IF(C2065&lt;&gt;"",INDEX(ΣυνδΑθρ!$I$2:$I$96,MATCH(C2065,ΣυνδΑθρ!$A$2:$A$100,0),1),IF(D2065&lt;&gt;"",INDEX(Υλικά!$D$3:$D$200,MATCH(D2065,Υλικά!$B$3:$B$200,0),1),""))</f>
        <v>gr</v>
      </c>
      <c r="F2065" s="10">
        <f>IF(C2065&lt;&gt;"",MATCH($C2065,ΣυνδΑθρ!$A$2:$A$100,0),IF(D2065&lt;&gt;"",MATCH($D2065,Υλικά!$B$3:$B$200,0),0))</f>
        <v>148</v>
      </c>
      <c r="G2065" s="3">
        <v>20</v>
      </c>
      <c r="H2065" s="16">
        <f>IF($C2065&lt;&gt;"",$G2065*INDEX(ΣυνδΑθρ!$B$2:$B$96,$F2065,1)/INDEX(ΣυνδΑθρ!$J$2:$J$96,$F2065,1),IF($D2065&lt;&gt;"",$G2065*INDEX(Υλικά!$G$3:$G$200,$F2065,1)/INDEX(Υλικά!$E$3:$E$200,$F2065,1),0))</f>
        <v>0.12</v>
      </c>
      <c r="I2065" s="17">
        <f>IF($C2065&lt;&gt;"",$G2065*INDEX(ΣυνδΑθρ!$C$2:$C$100,$F2065,1)/INDEX(ΣυνδΑθρ!$J$2:$J$96,$F2065,1),IF($D2065&lt;&gt;"",$G2065*INDEX(Υλικά!$H$3:$H$200,$F2065,1)/INDEX(Υλικά!$E$3:$E$200,$F2065,1),0))</f>
        <v>12</v>
      </c>
      <c r="J2065" s="18">
        <f>IF($C2065&lt;&gt;"",$G2065*INDEX(ΣυνδΑθρ!$D$2:$D$96,$F2065,1)/INDEX(ΣυνδΑθρ!$J$2:$J$96,$F2065,1),IF($D2065&lt;&gt;"",$G2065*INDEX(Υλικά!$I$3:$I$200,$F2065,1)/INDEX(Υλικά!$E$3:$E$200,$F2065,1),0))</f>
        <v>0</v>
      </c>
      <c r="K2065" s="16">
        <f>$H2065*Ref!$B$2</f>
        <v>0.48</v>
      </c>
      <c r="L2065" s="17">
        <f>$I2065*Ref!$B$3</f>
        <v>48</v>
      </c>
      <c r="M2065" s="18">
        <f>$J2065*Ref!$B$4</f>
        <v>0</v>
      </c>
      <c r="N2065" s="18">
        <f>IF($C2065&lt;&gt;"",0,IF($D2065&lt;&gt;"",$G2065*INDEX(Υλικά!$J$3:$J$200,$F2065,1)/INDEX(Υλικά!$E$3:$E$200,$F2065,1),0))</f>
        <v>0</v>
      </c>
      <c r="O2065" s="19">
        <f t="shared" si="39"/>
        <v>48.48</v>
      </c>
    </row>
    <row r="2066" spans="1:15" x14ac:dyDescent="0.35">
      <c r="A2066" s="54">
        <v>45093</v>
      </c>
      <c r="B2066" s="53">
        <v>0.33333333333333331</v>
      </c>
      <c r="C2066" s="3"/>
      <c r="D2066" s="3" t="s">
        <v>58</v>
      </c>
      <c r="E2066" s="3" t="str">
        <f>IF(C2066&lt;&gt;"",INDEX(ΣυνδΑθρ!$I$2:$I$96,MATCH(C2066,ΣυνδΑθρ!$A$2:$A$100,0),1),IF(D2066&lt;&gt;"",INDEX(Υλικά!$D$3:$D$200,MATCH(D2066,Υλικά!$B$3:$B$200,0),1),""))</f>
        <v>gr</v>
      </c>
      <c r="F2066" s="10">
        <f>IF(C2066&lt;&gt;"",MATCH($C2066,ΣυνδΑθρ!$A$2:$A$100,0),IF(D2066&lt;&gt;"",MATCH($D2066,Υλικά!$B$3:$B$200,0),0))</f>
        <v>12</v>
      </c>
      <c r="G2066" s="3">
        <v>250</v>
      </c>
      <c r="H2066" s="16">
        <f>IF($C2066&lt;&gt;"",$G2066*INDEX(ΣυνδΑθρ!$B$2:$B$96,$F2066,1)/INDEX(ΣυνδΑθρ!$J$2:$J$96,$F2066,1),IF($D2066&lt;&gt;"",$G2066*INDEX(Υλικά!$G$3:$G$200,$F2066,1)/INDEX(Υλικά!$E$3:$E$200,$F2066,1),0))</f>
        <v>8.25</v>
      </c>
      <c r="I2066" s="17">
        <f>IF($C2066&lt;&gt;"",$G2066*INDEX(ΣυνδΑθρ!$C$2:$C$100,$F2066,1)/INDEX(ΣυνδΑθρ!$J$2:$J$96,$F2066,1),IF($D2066&lt;&gt;"",$G2066*INDEX(Υλικά!$H$3:$H$200,$F2066,1)/INDEX(Υλικά!$E$3:$E$200,$F2066,1),0))</f>
        <v>11.75</v>
      </c>
      <c r="J2066" s="18">
        <f>IF($C2066&lt;&gt;"",$G2066*INDEX(ΣυνδΑθρ!$D$2:$D$96,$F2066,1)/INDEX(ΣυνδΑθρ!$J$2:$J$96,$F2066,1),IF($D2066&lt;&gt;"",$G2066*INDEX(Υλικά!$I$3:$I$200,$F2066,1)/INDEX(Υλικά!$E$3:$E$200,$F2066,1),0))</f>
        <v>3.75</v>
      </c>
      <c r="K2066" s="16">
        <f>$H2066*Ref!$B$2</f>
        <v>33</v>
      </c>
      <c r="L2066" s="17">
        <f>$I2066*Ref!$B$3</f>
        <v>47</v>
      </c>
      <c r="M2066" s="18">
        <f>$J2066*Ref!$B$4</f>
        <v>33.75</v>
      </c>
      <c r="N2066" s="18">
        <f>IF($C2066&lt;&gt;"",0,IF($D2066&lt;&gt;"",$G2066*INDEX(Υλικά!$J$3:$J$200,$F2066,1)/INDEX(Υλικά!$E$3:$E$200,$F2066,1),0))</f>
        <v>0</v>
      </c>
      <c r="O2066" s="19">
        <f t="shared" si="39"/>
        <v>113.75</v>
      </c>
    </row>
    <row r="2067" spans="1:15" x14ac:dyDescent="0.35">
      <c r="A2067" s="54">
        <v>45093</v>
      </c>
      <c r="B2067" s="53">
        <v>0.33333333333333331</v>
      </c>
      <c r="C2067" s="3"/>
      <c r="D2067" s="3" t="s">
        <v>289</v>
      </c>
      <c r="E2067" s="3" t="str">
        <f>IF(C2067&lt;&gt;"",INDEX(ΣυνδΑθρ!$I$2:$I$96,MATCH(C2067,ΣυνδΑθρ!$A$2:$A$100,0),1),IF(D2067&lt;&gt;"",INDEX(Υλικά!$D$3:$D$200,MATCH(D2067,Υλικά!$B$3:$B$200,0),1),""))</f>
        <v>gr</v>
      </c>
      <c r="F2067" s="10">
        <f>IF(C2067&lt;&gt;"",MATCH($C2067,ΣυνδΑθρ!$A$2:$A$100,0),IF(D2067&lt;&gt;"",MATCH($D2067,Υλικά!$B$3:$B$200,0),0))</f>
        <v>134</v>
      </c>
      <c r="G2067" s="3">
        <v>70</v>
      </c>
      <c r="H2067" s="16">
        <f>IF($C2067&lt;&gt;"",$G2067*INDEX(ΣυνδΑθρ!$B$2:$B$96,$F2067,1)/INDEX(ΣυνδΑθρ!$J$2:$J$96,$F2067,1),IF($D2067&lt;&gt;"",$G2067*INDEX(Υλικά!$G$3:$G$200,$F2067,1)/INDEX(Υλικά!$E$3:$E$200,$F2067,1),0))</f>
        <v>5.1100000000000003</v>
      </c>
      <c r="I2067" s="17">
        <f>IF($C2067&lt;&gt;"",$G2067*INDEX(ΣυνδΑθρ!$C$2:$C$100,$F2067,1)/INDEX(ΣυνδΑθρ!$J$2:$J$96,$F2067,1),IF($D2067&lt;&gt;"",$G2067*INDEX(Υλικά!$H$3:$H$200,$F2067,1)/INDEX(Υλικά!$E$3:$E$200,$F2067,1),0))</f>
        <v>32.549999999999997</v>
      </c>
      <c r="J2067" s="18">
        <f>IF($C2067&lt;&gt;"",$G2067*INDEX(ΣυνδΑθρ!$D$2:$D$96,$F2067,1)/INDEX(ΣυνδΑθρ!$J$2:$J$96,$F2067,1),IF($D2067&lt;&gt;"",$G2067*INDEX(Υλικά!$I$3:$I$200,$F2067,1)/INDEX(Υλικά!$E$3:$E$200,$F2067,1),0))</f>
        <v>0.63</v>
      </c>
      <c r="K2067" s="16">
        <f>$H2067*Ref!$B$2</f>
        <v>20.440000000000001</v>
      </c>
      <c r="L2067" s="17">
        <f>$I2067*Ref!$B$3</f>
        <v>130.19999999999999</v>
      </c>
      <c r="M2067" s="18">
        <f>$J2067*Ref!$B$4</f>
        <v>5.67</v>
      </c>
      <c r="N2067" s="18">
        <f>IF($C2067&lt;&gt;"",0,IF($D2067&lt;&gt;"",$G2067*INDEX(Υλικά!$J$3:$J$200,$F2067,1)/INDEX(Υλικά!$E$3:$E$200,$F2067,1),0))</f>
        <v>0</v>
      </c>
      <c r="O2067" s="19">
        <f t="shared" si="39"/>
        <v>156.30999999999997</v>
      </c>
    </row>
    <row r="2068" spans="1:15" x14ac:dyDescent="0.35">
      <c r="A2068" s="54">
        <v>45093</v>
      </c>
      <c r="B2068" s="53">
        <v>0.33333333333333331</v>
      </c>
      <c r="C2068" s="3"/>
      <c r="D2068" s="3" t="s">
        <v>229</v>
      </c>
      <c r="E2068" s="3" t="str">
        <f>IF(C2068&lt;&gt;"",INDEX(ΣυνδΑθρ!$I$2:$I$96,MATCH(C2068,ΣυνδΑθρ!$A$2:$A$100,0),1),IF(D2068&lt;&gt;"",INDEX(Υλικά!$D$3:$D$200,MATCH(D2068,Υλικά!$B$3:$B$200,0),1),""))</f>
        <v>gr</v>
      </c>
      <c r="F2068" s="10">
        <f>IF(C2068&lt;&gt;"",MATCH($C2068,ΣυνδΑθρ!$A$2:$A$100,0),IF(D2068&lt;&gt;"",MATCH($D2068,Υλικά!$B$3:$B$200,0),0))</f>
        <v>104</v>
      </c>
      <c r="G2068" s="3">
        <v>55</v>
      </c>
      <c r="H2068" s="16">
        <f>IF($C2068&lt;&gt;"",$G2068*INDEX(ΣυνδΑθρ!$B$2:$B$96,$F2068,1)/INDEX(ΣυνδΑθρ!$J$2:$J$96,$F2068,1),IF($D2068&lt;&gt;"",$G2068*INDEX(Υλικά!$G$3:$G$200,$F2068,1)/INDEX(Υλικά!$E$3:$E$200,$F2068,1),0))</f>
        <v>11.55</v>
      </c>
      <c r="I2068" s="17">
        <f>IF($C2068&lt;&gt;"",$G2068*INDEX(ΣυνδΑθρ!$C$2:$C$100,$F2068,1)/INDEX(ΣυνδΑθρ!$J$2:$J$96,$F2068,1),IF($D2068&lt;&gt;"",$G2068*INDEX(Υλικά!$H$3:$H$200,$F2068,1)/INDEX(Υλικά!$E$3:$E$200,$F2068,1),0))</f>
        <v>0.55000000000000004</v>
      </c>
      <c r="J2068" s="18">
        <f>IF($C2068&lt;&gt;"",$G2068*INDEX(ΣυνδΑθρ!$D$2:$D$96,$F2068,1)/INDEX(ΣυνδΑθρ!$J$2:$J$96,$F2068,1),IF($D2068&lt;&gt;"",$G2068*INDEX(Υλικά!$I$3:$I$200,$F2068,1)/INDEX(Υλικά!$E$3:$E$200,$F2068,1),0))</f>
        <v>1.1000000000000001</v>
      </c>
      <c r="K2068" s="16">
        <f>$H2068*Ref!$B$2</f>
        <v>46.2</v>
      </c>
      <c r="L2068" s="17">
        <f>$I2068*Ref!$B$3</f>
        <v>2.2000000000000002</v>
      </c>
      <c r="M2068" s="18">
        <f>$J2068*Ref!$B$4</f>
        <v>9.9</v>
      </c>
      <c r="N2068" s="18">
        <f>IF($C2068&lt;&gt;"",0,IF($D2068&lt;&gt;"",$G2068*INDEX(Υλικά!$J$3:$J$200,$F2068,1)/INDEX(Υλικά!$E$3:$E$200,$F2068,1),0))</f>
        <v>0</v>
      </c>
      <c r="O2068" s="19">
        <f t="shared" si="39"/>
        <v>58.300000000000004</v>
      </c>
    </row>
    <row r="2069" spans="1:15" x14ac:dyDescent="0.35">
      <c r="A2069" s="54">
        <v>45093</v>
      </c>
      <c r="B2069" s="53">
        <v>0.5</v>
      </c>
      <c r="C2069" s="3"/>
      <c r="D2069" s="3" t="s">
        <v>289</v>
      </c>
      <c r="E2069" s="3" t="str">
        <f>IF(C2069&lt;&gt;"",INDEX(ΣυνδΑθρ!$I$2:$I$96,MATCH(C2069,ΣυνδΑθρ!$A$2:$A$100,0),1),IF(D2069&lt;&gt;"",INDEX(Υλικά!$D$3:$D$200,MATCH(D2069,Υλικά!$B$3:$B$200,0),1),""))</f>
        <v>gr</v>
      </c>
      <c r="F2069" s="10">
        <f>IF(C2069&lt;&gt;"",MATCH($C2069,ΣυνδΑθρ!$A$2:$A$100,0),IF(D2069&lt;&gt;"",MATCH($D2069,Υλικά!$B$3:$B$200,0),0))</f>
        <v>134</v>
      </c>
      <c r="G2069" s="3">
        <v>20</v>
      </c>
      <c r="H2069" s="16">
        <f>IF($C2069&lt;&gt;"",$G2069*INDEX(ΣυνδΑθρ!$B$2:$B$96,$F2069,1)/INDEX(ΣυνδΑθρ!$J$2:$J$96,$F2069,1),IF($D2069&lt;&gt;"",$G2069*INDEX(Υλικά!$G$3:$G$200,$F2069,1)/INDEX(Υλικά!$E$3:$E$200,$F2069,1),0))</f>
        <v>1.46</v>
      </c>
      <c r="I2069" s="17">
        <f>IF($C2069&lt;&gt;"",$G2069*INDEX(ΣυνδΑθρ!$C$2:$C$100,$F2069,1)/INDEX(ΣυνδΑθρ!$J$2:$J$96,$F2069,1),IF($D2069&lt;&gt;"",$G2069*INDEX(Υλικά!$H$3:$H$200,$F2069,1)/INDEX(Υλικά!$E$3:$E$200,$F2069,1),0))</f>
        <v>9.3000000000000007</v>
      </c>
      <c r="J2069" s="18">
        <f>IF($C2069&lt;&gt;"",$G2069*INDEX(ΣυνδΑθρ!$D$2:$D$96,$F2069,1)/INDEX(ΣυνδΑθρ!$J$2:$J$96,$F2069,1),IF($D2069&lt;&gt;"",$G2069*INDEX(Υλικά!$I$3:$I$200,$F2069,1)/INDEX(Υλικά!$E$3:$E$200,$F2069,1),0))</f>
        <v>0.18</v>
      </c>
      <c r="K2069" s="16">
        <f>$H2069*Ref!$B$2</f>
        <v>5.84</v>
      </c>
      <c r="L2069" s="17">
        <f>$I2069*Ref!$B$3</f>
        <v>37.200000000000003</v>
      </c>
      <c r="M2069" s="18">
        <f>$J2069*Ref!$B$4</f>
        <v>1.6199999999999999</v>
      </c>
      <c r="N2069" s="18">
        <f>IF($C2069&lt;&gt;"",0,IF($D2069&lt;&gt;"",$G2069*INDEX(Υλικά!$J$3:$J$200,$F2069,1)/INDEX(Υλικά!$E$3:$E$200,$F2069,1),0))</f>
        <v>0</v>
      </c>
      <c r="O2069" s="19">
        <f t="shared" si="39"/>
        <v>44.660000000000004</v>
      </c>
    </row>
    <row r="2070" spans="1:15" x14ac:dyDescent="0.35">
      <c r="A2070" s="54">
        <v>45093</v>
      </c>
      <c r="B2070" s="53">
        <v>0.61458333333333337</v>
      </c>
      <c r="C2070" s="3"/>
      <c r="D2070" s="3" t="s">
        <v>21</v>
      </c>
      <c r="E2070" s="3" t="str">
        <f>IF(C2070&lt;&gt;"",INDEX(ΣυνδΑθρ!$I$2:$I$96,MATCH(C2070,ΣυνδΑθρ!$A$2:$A$100,0),1),IF(D2070&lt;&gt;"",INDEX(Υλικά!$D$3:$D$200,MATCH(D2070,Υλικά!$B$3:$B$200,0),1),""))</f>
        <v>pc</v>
      </c>
      <c r="F2070" s="10">
        <f>IF(C2070&lt;&gt;"",MATCH($C2070,ΣυνδΑθρ!$A$2:$A$100,0),IF(D2070&lt;&gt;"",MATCH($D2070,Υλικά!$B$3:$B$200,0),0))</f>
        <v>11</v>
      </c>
      <c r="G2070" s="3">
        <v>3</v>
      </c>
      <c r="H2070" s="16">
        <f>IF($C2070&lt;&gt;"",$G2070*INDEX(ΣυνδΑθρ!$B$2:$B$96,$F2070,1)/INDEX(ΣυνδΑθρ!$J$2:$J$96,$F2070,1),IF($D2070&lt;&gt;"",$G2070*INDEX(Υλικά!$G$3:$G$200,$F2070,1)/INDEX(Υλικά!$E$3:$E$200,$F2070,1),0))</f>
        <v>23.4</v>
      </c>
      <c r="I2070" s="17">
        <f>IF($C2070&lt;&gt;"",$G2070*INDEX(ΣυνδΑθρ!$C$2:$C$100,$F2070,1)/INDEX(ΣυνδΑθρ!$J$2:$J$96,$F2070,1),IF($D2070&lt;&gt;"",$G2070*INDEX(Υλικά!$H$3:$H$200,$F2070,1)/INDEX(Υλικά!$E$3:$E$200,$F2070,1),0))</f>
        <v>1.98</v>
      </c>
      <c r="J2070" s="18">
        <f>IF($C2070&lt;&gt;"",$G2070*INDEX(ΣυνδΑθρ!$D$2:$D$96,$F2070,1)/INDEX(ΣυνδΑθρ!$J$2:$J$96,$F2070,1),IF($D2070&lt;&gt;"",$G2070*INDEX(Υλικά!$I$3:$I$200,$F2070,1)/INDEX(Υλικά!$E$3:$E$200,$F2070,1),0))</f>
        <v>19.799999999999997</v>
      </c>
      <c r="K2070" s="16">
        <f>$H2070*Ref!$B$2</f>
        <v>93.6</v>
      </c>
      <c r="L2070" s="17">
        <f>$I2070*Ref!$B$3</f>
        <v>7.92</v>
      </c>
      <c r="M2070" s="18">
        <f>$J2070*Ref!$B$4</f>
        <v>178.2</v>
      </c>
      <c r="N2070" s="18">
        <f>IF($C2070&lt;&gt;"",0,IF($D2070&lt;&gt;"",$G2070*INDEX(Υλικά!$J$3:$J$200,$F2070,1)/INDEX(Υλικά!$E$3:$E$200,$F2070,1),0))</f>
        <v>0</v>
      </c>
      <c r="O2070" s="19">
        <f t="shared" si="39"/>
        <v>279.71999999999997</v>
      </c>
    </row>
    <row r="2071" spans="1:15" x14ac:dyDescent="0.35">
      <c r="A2071" s="54">
        <v>45093</v>
      </c>
      <c r="B2071" s="53">
        <v>0.61458333333333337</v>
      </c>
      <c r="C2071" s="3"/>
      <c r="D2071" s="3" t="s">
        <v>58</v>
      </c>
      <c r="E2071" s="3" t="str">
        <f>IF(C2071&lt;&gt;"",INDEX(ΣυνδΑθρ!$I$2:$I$96,MATCH(C2071,ΣυνδΑθρ!$A$2:$A$100,0),1),IF(D2071&lt;&gt;"",INDEX(Υλικά!$D$3:$D$200,MATCH(D2071,Υλικά!$B$3:$B$200,0),1),""))</f>
        <v>gr</v>
      </c>
      <c r="F2071" s="10">
        <f>IF(C2071&lt;&gt;"",MATCH($C2071,ΣυνδΑθρ!$A$2:$A$100,0),IF(D2071&lt;&gt;"",MATCH($D2071,Υλικά!$B$3:$B$200,0),0))</f>
        <v>12</v>
      </c>
      <c r="G2071" s="3">
        <v>35</v>
      </c>
      <c r="H2071" s="16">
        <f>IF($C2071&lt;&gt;"",$G2071*INDEX(ΣυνδΑθρ!$B$2:$B$96,$F2071,1)/INDEX(ΣυνδΑθρ!$J$2:$J$96,$F2071,1),IF($D2071&lt;&gt;"",$G2071*INDEX(Υλικά!$G$3:$G$200,$F2071,1)/INDEX(Υλικά!$E$3:$E$200,$F2071,1),0))</f>
        <v>1.155</v>
      </c>
      <c r="I2071" s="17">
        <f>IF($C2071&lt;&gt;"",$G2071*INDEX(ΣυνδΑθρ!$C$2:$C$100,$F2071,1)/INDEX(ΣυνδΑθρ!$J$2:$J$96,$F2071,1),IF($D2071&lt;&gt;"",$G2071*INDEX(Υλικά!$H$3:$H$200,$F2071,1)/INDEX(Υλικά!$E$3:$E$200,$F2071,1),0))</f>
        <v>1.645</v>
      </c>
      <c r="J2071" s="18">
        <f>IF($C2071&lt;&gt;"",$G2071*INDEX(ΣυνδΑθρ!$D$2:$D$96,$F2071,1)/INDEX(ΣυνδΑθρ!$J$2:$J$96,$F2071,1),IF($D2071&lt;&gt;"",$G2071*INDEX(Υλικά!$I$3:$I$200,$F2071,1)/INDEX(Υλικά!$E$3:$E$200,$F2071,1),0))</f>
        <v>0.52500000000000002</v>
      </c>
      <c r="K2071" s="16">
        <f>$H2071*Ref!$B$2</f>
        <v>4.62</v>
      </c>
      <c r="L2071" s="17">
        <f>$I2071*Ref!$B$3</f>
        <v>6.58</v>
      </c>
      <c r="M2071" s="18">
        <f>$J2071*Ref!$B$4</f>
        <v>4.7250000000000005</v>
      </c>
      <c r="N2071" s="18">
        <f>IF($C2071&lt;&gt;"",0,IF($D2071&lt;&gt;"",$G2071*INDEX(Υλικά!$J$3:$J$200,$F2071,1)/INDEX(Υλικά!$E$3:$E$200,$F2071,1),0))</f>
        <v>0</v>
      </c>
      <c r="O2071" s="19">
        <f t="shared" si="39"/>
        <v>15.925000000000001</v>
      </c>
    </row>
    <row r="2072" spans="1:15" x14ac:dyDescent="0.35">
      <c r="A2072" s="54">
        <v>45093</v>
      </c>
      <c r="B2072" s="53">
        <v>0.61458333333333337</v>
      </c>
      <c r="C2072" s="3"/>
      <c r="D2072" s="3" t="s">
        <v>158</v>
      </c>
      <c r="E2072" s="3" t="str">
        <f>IF(C2072&lt;&gt;"",INDEX(ΣυνδΑθρ!$I$2:$I$96,MATCH(C2072,ΣυνδΑθρ!$A$2:$A$100,0),1),IF(D2072&lt;&gt;"",INDEX(Υλικά!$D$3:$D$200,MATCH(D2072,Υλικά!$B$3:$B$200,0),1),""))</f>
        <v>gr</v>
      </c>
      <c r="F2072" s="10">
        <f>IF(C2072&lt;&gt;"",MATCH($C2072,ΣυνδΑθρ!$A$2:$A$100,0),IF(D2072&lt;&gt;"",MATCH($D2072,Υλικά!$B$3:$B$200,0),0))</f>
        <v>65</v>
      </c>
      <c r="G2072" s="3">
        <v>40</v>
      </c>
      <c r="H2072" s="16">
        <f>IF($C2072&lt;&gt;"",$G2072*INDEX(ΣυνδΑθρ!$B$2:$B$96,$F2072,1)/INDEX(ΣυνδΑθρ!$J$2:$J$96,$F2072,1),IF($D2072&lt;&gt;"",$G2072*INDEX(Υλικά!$G$3:$G$200,$F2072,1)/INDEX(Υλικά!$E$3:$E$200,$F2072,1),0))</f>
        <v>12</v>
      </c>
      <c r="I2072" s="17">
        <f>IF($C2072&lt;&gt;"",$G2072*INDEX(ΣυνδΑθρ!$C$2:$C$100,$F2072,1)/INDEX(ΣυνδΑθρ!$J$2:$J$96,$F2072,1),IF($D2072&lt;&gt;"",$G2072*INDEX(Υλικά!$H$3:$H$200,$F2072,1)/INDEX(Υλικά!$E$3:$E$200,$F2072,1),0))</f>
        <v>0</v>
      </c>
      <c r="J2072" s="18">
        <f>IF($C2072&lt;&gt;"",$G2072*INDEX(ΣυνδΑθρ!$D$2:$D$96,$F2072,1)/INDEX(ΣυνδΑθρ!$J$2:$J$96,$F2072,1),IF($D2072&lt;&gt;"",$G2072*INDEX(Υλικά!$I$3:$I$200,$F2072,1)/INDEX(Υλικά!$E$3:$E$200,$F2072,1),0))</f>
        <v>13.6</v>
      </c>
      <c r="K2072" s="16">
        <f>$H2072*Ref!$B$2</f>
        <v>48</v>
      </c>
      <c r="L2072" s="17">
        <f>$I2072*Ref!$B$3</f>
        <v>0</v>
      </c>
      <c r="M2072" s="18">
        <f>$J2072*Ref!$B$4</f>
        <v>122.39999999999999</v>
      </c>
      <c r="N2072" s="18">
        <f>IF($C2072&lt;&gt;"",0,IF($D2072&lt;&gt;"",$G2072*INDEX(Υλικά!$J$3:$J$200,$F2072,1)/INDEX(Υλικά!$E$3:$E$200,$F2072,1),0))</f>
        <v>0</v>
      </c>
      <c r="O2072" s="19">
        <f t="shared" si="39"/>
        <v>170.39999999999998</v>
      </c>
    </row>
    <row r="2073" spans="1:15" x14ac:dyDescent="0.35">
      <c r="A2073" s="54">
        <v>45093</v>
      </c>
      <c r="B2073" s="53">
        <v>0.61458333333333304</v>
      </c>
      <c r="C2073" s="3"/>
      <c r="D2073" s="3" t="s">
        <v>289</v>
      </c>
      <c r="E2073" s="3" t="str">
        <f>IF(C2073&lt;&gt;"",INDEX(ΣυνδΑθρ!$I$2:$I$96,MATCH(C2073,ΣυνδΑθρ!$A$2:$A$100,0),1),IF(D2073&lt;&gt;"",INDEX(Υλικά!$D$3:$D$200,MATCH(D2073,Υλικά!$B$3:$B$200,0),1),""))</f>
        <v>gr</v>
      </c>
      <c r="F2073" s="10">
        <f>IF(C2073&lt;&gt;"",MATCH($C2073,ΣυνδΑθρ!$A$2:$A$100,0),IF(D2073&lt;&gt;"",MATCH($D2073,Υλικά!$B$3:$B$200,0),0))</f>
        <v>134</v>
      </c>
      <c r="G2073" s="3">
        <v>50</v>
      </c>
      <c r="H2073" s="16">
        <f>IF($C2073&lt;&gt;"",$G2073*INDEX(ΣυνδΑθρ!$B$2:$B$96,$F2073,1)/INDEX(ΣυνδΑθρ!$J$2:$J$96,$F2073,1),IF($D2073&lt;&gt;"",$G2073*INDEX(Υλικά!$G$3:$G$200,$F2073,1)/INDEX(Υλικά!$E$3:$E$200,$F2073,1),0))</f>
        <v>3.65</v>
      </c>
      <c r="I2073" s="17">
        <f>IF($C2073&lt;&gt;"",$G2073*INDEX(ΣυνδΑθρ!$C$2:$C$100,$F2073,1)/INDEX(ΣυνδΑθρ!$J$2:$J$96,$F2073,1),IF($D2073&lt;&gt;"",$G2073*INDEX(Υλικά!$H$3:$H$200,$F2073,1)/INDEX(Υλικά!$E$3:$E$200,$F2073,1),0))</f>
        <v>23.25</v>
      </c>
      <c r="J2073" s="18">
        <f>IF($C2073&lt;&gt;"",$G2073*INDEX(ΣυνδΑθρ!$D$2:$D$96,$F2073,1)/INDEX(ΣυνδΑθρ!$J$2:$J$96,$F2073,1),IF($D2073&lt;&gt;"",$G2073*INDEX(Υλικά!$I$3:$I$200,$F2073,1)/INDEX(Υλικά!$E$3:$E$200,$F2073,1),0))</f>
        <v>0.45</v>
      </c>
      <c r="K2073" s="16">
        <f>$H2073*Ref!$B$2</f>
        <v>14.6</v>
      </c>
      <c r="L2073" s="17">
        <f>$I2073*Ref!$B$3</f>
        <v>93</v>
      </c>
      <c r="M2073" s="18">
        <f>$J2073*Ref!$B$4</f>
        <v>4.05</v>
      </c>
      <c r="N2073" s="18">
        <f>IF($C2073&lt;&gt;"",0,IF($D2073&lt;&gt;"",$G2073*INDEX(Υλικά!$J$3:$J$200,$F2073,1)/INDEX(Υλικά!$E$3:$E$200,$F2073,1),0))</f>
        <v>0</v>
      </c>
      <c r="O2073" s="19">
        <f t="shared" si="39"/>
        <v>111.64999999999999</v>
      </c>
    </row>
    <row r="2074" spans="1:15" x14ac:dyDescent="0.35">
      <c r="A2074" s="54">
        <v>45093</v>
      </c>
      <c r="B2074" s="53">
        <v>0.61458333333333304</v>
      </c>
      <c r="C2074" s="3"/>
      <c r="D2074" s="3" t="s">
        <v>222</v>
      </c>
      <c r="E2074" s="3" t="str">
        <f>IF(C2074&lt;&gt;"",INDEX(ΣυνδΑθρ!$I$2:$I$96,MATCH(C2074,ΣυνδΑθρ!$A$2:$A$100,0),1),IF(D2074&lt;&gt;"",INDEX(Υλικά!$D$3:$D$200,MATCH(D2074,Υλικά!$B$3:$B$200,0),1),""))</f>
        <v>gr</v>
      </c>
      <c r="F2074" s="10">
        <f>IF(C2074&lt;&gt;"",MATCH($C2074,ΣυνδΑθρ!$A$2:$A$100,0),IF(D2074&lt;&gt;"",MATCH($D2074,Υλικά!$B$3:$B$200,0),0))</f>
        <v>100</v>
      </c>
      <c r="G2074" s="3">
        <v>50</v>
      </c>
      <c r="H2074" s="16">
        <f>IF($C2074&lt;&gt;"",$G2074*INDEX(ΣυνδΑθρ!$B$2:$B$96,$F2074,1)/INDEX(ΣυνδΑθρ!$J$2:$J$96,$F2074,1),IF($D2074&lt;&gt;"",$G2074*INDEX(Υλικά!$G$3:$G$200,$F2074,1)/INDEX(Υλικά!$E$3:$E$200,$F2074,1),0))</f>
        <v>7.35</v>
      </c>
      <c r="I2074" s="17">
        <f>IF($C2074&lt;&gt;"",$G2074*INDEX(ΣυνδΑθρ!$C$2:$C$100,$F2074,1)/INDEX(ΣυνδΑθρ!$J$2:$J$96,$F2074,1),IF($D2074&lt;&gt;"",$G2074*INDEX(Υλικά!$H$3:$H$200,$F2074,1)/INDEX(Υλικά!$E$3:$E$200,$F2074,1),0))</f>
        <v>1.35</v>
      </c>
      <c r="J2074" s="18">
        <f>IF($C2074&lt;&gt;"",$G2074*INDEX(ΣυνδΑθρ!$D$2:$D$96,$F2074,1)/INDEX(ΣυνδΑθρ!$J$2:$J$96,$F2074,1),IF($D2074&lt;&gt;"",$G2074*INDEX(Υλικά!$I$3:$I$200,$F2074,1)/INDEX(Υλικά!$E$3:$E$200,$F2074,1),0))</f>
        <v>12.1</v>
      </c>
      <c r="K2074" s="16">
        <f>$H2074*Ref!$B$2</f>
        <v>29.4</v>
      </c>
      <c r="L2074" s="17">
        <f>$I2074*Ref!$B$3</f>
        <v>5.4</v>
      </c>
      <c r="M2074" s="18">
        <f>$J2074*Ref!$B$4</f>
        <v>108.89999999999999</v>
      </c>
      <c r="N2074" s="18">
        <f>IF($C2074&lt;&gt;"",0,IF($D2074&lt;&gt;"",$G2074*INDEX(Υλικά!$J$3:$J$200,$F2074,1)/INDEX(Υλικά!$E$3:$E$200,$F2074,1),0))</f>
        <v>0</v>
      </c>
      <c r="O2074" s="19">
        <f t="shared" si="39"/>
        <v>143.69999999999999</v>
      </c>
    </row>
    <row r="2075" spans="1:15" x14ac:dyDescent="0.35">
      <c r="A2075" s="54">
        <v>45093</v>
      </c>
      <c r="B2075" s="53">
        <v>0.89583333333333337</v>
      </c>
      <c r="C2075" s="3" t="s">
        <v>263</v>
      </c>
      <c r="D2075" s="3"/>
      <c r="E2075" s="3" t="str">
        <f>IF(C2075&lt;&gt;"",INDEX(ΣυνδΑθρ!$I$2:$I$96,MATCH(C2075,ΣυνδΑθρ!$A$2:$A$100,0),1),IF(D2075&lt;&gt;"",INDEX(Υλικά!$D$3:$D$200,MATCH(D2075,Υλικά!$B$3:$B$200,0),1),""))</f>
        <v>pc</v>
      </c>
      <c r="F2075" s="10">
        <f>IF(C2075&lt;&gt;"",MATCH($C2075,ΣυνδΑθρ!$A$2:$A$100,0),IF(D2075&lt;&gt;"",MATCH($D2075,Υλικά!$B$3:$B$200,0),0))</f>
        <v>49</v>
      </c>
      <c r="G2075" s="3">
        <v>0.6</v>
      </c>
      <c r="H2075" s="16">
        <f>IF($C2075&lt;&gt;"",$G2075*INDEX(ΣυνδΑθρ!$B$2:$B$96,$F2075,1)/INDEX(ΣυνδΑθρ!$J$2:$J$96,$F2075,1),IF($D2075&lt;&gt;"",$G2075*INDEX(Υλικά!$G$3:$G$200,$F2075,1)/INDEX(Υλικά!$E$3:$E$200,$F2075,1),0))</f>
        <v>18.84</v>
      </c>
      <c r="I2075" s="17">
        <f>IF($C2075&lt;&gt;"",$G2075*INDEX(ΣυνδΑθρ!$C$2:$C$100,$F2075,1)/INDEX(ΣυνδΑθρ!$J$2:$J$96,$F2075,1),IF($D2075&lt;&gt;"",$G2075*INDEX(Υλικά!$H$3:$H$200,$F2075,1)/INDEX(Υλικά!$E$3:$E$200,$F2075,1),0))</f>
        <v>39.144000000000005</v>
      </c>
      <c r="J2075" s="18">
        <f>IF($C2075&lt;&gt;"",$G2075*INDEX(ΣυνδΑθρ!$D$2:$D$96,$F2075,1)/INDEX(ΣυνδΑθρ!$J$2:$J$96,$F2075,1),IF($D2075&lt;&gt;"",$G2075*INDEX(Υλικά!$I$3:$I$200,$F2075,1)/INDEX(Υλικά!$E$3:$E$200,$F2075,1),0))</f>
        <v>6.9468000000000005</v>
      </c>
      <c r="K2075" s="16">
        <f>$H2075*Ref!$B$2</f>
        <v>75.36</v>
      </c>
      <c r="L2075" s="17">
        <f>$I2075*Ref!$B$3</f>
        <v>156.57600000000002</v>
      </c>
      <c r="M2075" s="18">
        <f>$J2075*Ref!$B$4</f>
        <v>62.521200000000007</v>
      </c>
      <c r="N2075" s="18">
        <f>IF($C2075&lt;&gt;"",0,IF($D2075&lt;&gt;"",$G2075*INDEX(Υλικά!$J$3:$J$200,$F2075,1)/INDEX(Υλικά!$E$3:$E$200,$F2075,1),0))</f>
        <v>0</v>
      </c>
      <c r="O2075" s="19">
        <f t="shared" si="39"/>
        <v>294.45720000000006</v>
      </c>
    </row>
    <row r="2076" spans="1:15" x14ac:dyDescent="0.35">
      <c r="A2076" s="54">
        <v>45093</v>
      </c>
      <c r="B2076" s="53">
        <v>0.95833333333333337</v>
      </c>
      <c r="C2076" s="3"/>
      <c r="D2076" s="3" t="s">
        <v>229</v>
      </c>
      <c r="E2076" s="3" t="str">
        <f>IF(C2076&lt;&gt;"",INDEX(ΣυνδΑθρ!$I$2:$I$96,MATCH(C2076,ΣυνδΑθρ!$A$2:$A$100,0),1),IF(D2076&lt;&gt;"",INDEX(Υλικά!$D$3:$D$200,MATCH(D2076,Υλικά!$B$3:$B$200,0),1),""))</f>
        <v>gr</v>
      </c>
      <c r="F2076" s="10">
        <f>IF(C2076&lt;&gt;"",MATCH($C2076,ΣυνδΑθρ!$A$2:$A$100,0),IF(D2076&lt;&gt;"",MATCH($D2076,Υλικά!$B$3:$B$200,0),0))</f>
        <v>104</v>
      </c>
      <c r="G2076" s="3">
        <v>50</v>
      </c>
      <c r="H2076" s="16">
        <f>IF($C2076&lt;&gt;"",$G2076*INDEX(ΣυνδΑθρ!$B$2:$B$96,$F2076,1)/INDEX(ΣυνδΑθρ!$J$2:$J$96,$F2076,1),IF($D2076&lt;&gt;"",$G2076*INDEX(Υλικά!$G$3:$G$200,$F2076,1)/INDEX(Υλικά!$E$3:$E$200,$F2076,1),0))</f>
        <v>10.5</v>
      </c>
      <c r="I2076" s="17">
        <f>IF($C2076&lt;&gt;"",$G2076*INDEX(ΣυνδΑθρ!$C$2:$C$100,$F2076,1)/INDEX(ΣυνδΑθρ!$J$2:$J$96,$F2076,1),IF($D2076&lt;&gt;"",$G2076*INDEX(Υλικά!$H$3:$H$200,$F2076,1)/INDEX(Υλικά!$E$3:$E$200,$F2076,1),0))</f>
        <v>0.5</v>
      </c>
      <c r="J2076" s="18">
        <f>IF($C2076&lt;&gt;"",$G2076*INDEX(ΣυνδΑθρ!$D$2:$D$96,$F2076,1)/INDEX(ΣυνδΑθρ!$J$2:$J$96,$F2076,1),IF($D2076&lt;&gt;"",$G2076*INDEX(Υλικά!$I$3:$I$200,$F2076,1)/INDEX(Υλικά!$E$3:$E$200,$F2076,1),0))</f>
        <v>1</v>
      </c>
      <c r="K2076" s="16">
        <f>$H2076*Ref!$B$2</f>
        <v>42</v>
      </c>
      <c r="L2076" s="17">
        <f>$I2076*Ref!$B$3</f>
        <v>2</v>
      </c>
      <c r="M2076" s="18">
        <f>$J2076*Ref!$B$4</f>
        <v>9</v>
      </c>
      <c r="N2076" s="18">
        <f>IF($C2076&lt;&gt;"",0,IF($D2076&lt;&gt;"",$G2076*INDEX(Υλικά!$J$3:$J$200,$F2076,1)/INDEX(Υλικά!$E$3:$E$200,$F2076,1),0))</f>
        <v>0</v>
      </c>
      <c r="O2076" s="19">
        <f t="shared" si="39"/>
        <v>53</v>
      </c>
    </row>
    <row r="2077" spans="1:15" x14ac:dyDescent="0.35">
      <c r="A2077" s="54">
        <v>45093</v>
      </c>
      <c r="B2077" s="53">
        <v>0.95833333333333337</v>
      </c>
      <c r="C2077" s="3"/>
      <c r="D2077" s="3" t="s">
        <v>289</v>
      </c>
      <c r="E2077" s="3" t="str">
        <f>IF(C2077&lt;&gt;"",INDEX(ΣυνδΑθρ!$I$2:$I$96,MATCH(C2077,ΣυνδΑθρ!$A$2:$A$100,0),1),IF(D2077&lt;&gt;"",INDEX(Υλικά!$D$3:$D$200,MATCH(D2077,Υλικά!$B$3:$B$200,0),1),""))</f>
        <v>gr</v>
      </c>
      <c r="F2077" s="10">
        <f>IF(C2077&lt;&gt;"",MATCH($C2077,ΣυνδΑθρ!$A$2:$A$100,0),IF(D2077&lt;&gt;"",MATCH($D2077,Υλικά!$B$3:$B$200,0),0))</f>
        <v>134</v>
      </c>
      <c r="G2077" s="3">
        <v>50</v>
      </c>
      <c r="H2077" s="16">
        <f>IF($C2077&lt;&gt;"",$G2077*INDEX(ΣυνδΑθρ!$B$2:$B$96,$F2077,1)/INDEX(ΣυνδΑθρ!$J$2:$J$96,$F2077,1),IF($D2077&lt;&gt;"",$G2077*INDEX(Υλικά!$G$3:$G$200,$F2077,1)/INDEX(Υλικά!$E$3:$E$200,$F2077,1),0))</f>
        <v>3.65</v>
      </c>
      <c r="I2077" s="17">
        <f>IF($C2077&lt;&gt;"",$G2077*INDEX(ΣυνδΑθρ!$C$2:$C$100,$F2077,1)/INDEX(ΣυνδΑθρ!$J$2:$J$96,$F2077,1),IF($D2077&lt;&gt;"",$G2077*INDEX(Υλικά!$H$3:$H$200,$F2077,1)/INDEX(Υλικά!$E$3:$E$200,$F2077,1),0))</f>
        <v>23.25</v>
      </c>
      <c r="J2077" s="18">
        <f>IF($C2077&lt;&gt;"",$G2077*INDEX(ΣυνδΑθρ!$D$2:$D$96,$F2077,1)/INDEX(ΣυνδΑθρ!$J$2:$J$96,$F2077,1),IF($D2077&lt;&gt;"",$G2077*INDEX(Υλικά!$I$3:$I$200,$F2077,1)/INDEX(Υλικά!$E$3:$E$200,$F2077,1),0))</f>
        <v>0.45</v>
      </c>
      <c r="K2077" s="16">
        <f>$H2077*Ref!$B$2</f>
        <v>14.6</v>
      </c>
      <c r="L2077" s="17">
        <f>$I2077*Ref!$B$3</f>
        <v>93</v>
      </c>
      <c r="M2077" s="18">
        <f>$J2077*Ref!$B$4</f>
        <v>4.05</v>
      </c>
      <c r="N2077" s="18">
        <f>IF($C2077&lt;&gt;"",0,IF($D2077&lt;&gt;"",$G2077*INDEX(Υλικά!$J$3:$J$200,$F2077,1)/INDEX(Υλικά!$E$3:$E$200,$F2077,1),0))</f>
        <v>0</v>
      </c>
      <c r="O2077" s="19">
        <f t="shared" si="39"/>
        <v>111.64999999999999</v>
      </c>
    </row>
    <row r="2078" spans="1:15" x14ac:dyDescent="0.35">
      <c r="A2078" s="54">
        <v>45093</v>
      </c>
      <c r="B2078" s="53">
        <v>0.95833333333333304</v>
      </c>
      <c r="C2078" s="3"/>
      <c r="D2078" s="3" t="s">
        <v>269</v>
      </c>
      <c r="E2078" s="3" t="str">
        <f>IF(C2078&lt;&gt;"",INDEX(ΣυνδΑθρ!$I$2:$I$96,MATCH(C2078,ΣυνδΑθρ!$A$2:$A$100,0),1),IF(D2078&lt;&gt;"",INDEX(Υλικά!$D$3:$D$200,MATCH(D2078,Υλικά!$B$3:$B$200,0),1),""))</f>
        <v>slc</v>
      </c>
      <c r="F2078" s="10">
        <f>IF(C2078&lt;&gt;"",MATCH($C2078,ΣυνδΑθρ!$A$2:$A$100,0),IF(D2078&lt;&gt;"",MATCH($D2078,Υλικά!$B$3:$B$200,0),0))</f>
        <v>124</v>
      </c>
      <c r="G2078" s="3">
        <v>1</v>
      </c>
      <c r="H2078" s="16">
        <f>IF($C2078&lt;&gt;"",$G2078*INDEX(ΣυνδΑθρ!$B$2:$B$96,$F2078,1)/INDEX(ΣυνδΑθρ!$J$2:$J$96,$F2078,1),IF($D2078&lt;&gt;"",$G2078*INDEX(Υλικά!$G$3:$G$200,$F2078,1)/INDEX(Υλικά!$E$3:$E$200,$F2078,1),0))</f>
        <v>9</v>
      </c>
      <c r="I2078" s="17">
        <f>IF($C2078&lt;&gt;"",$G2078*INDEX(ΣυνδΑθρ!$C$2:$C$100,$F2078,1)/INDEX(ΣυνδΑθρ!$J$2:$J$96,$F2078,1),IF($D2078&lt;&gt;"",$G2078*INDEX(Υλικά!$H$3:$H$200,$F2078,1)/INDEX(Υλικά!$E$3:$E$200,$F2078,1),0))</f>
        <v>0.2</v>
      </c>
      <c r="J2078" s="18">
        <f>IF($C2078&lt;&gt;"",$G2078*INDEX(ΣυνδΑθρ!$D$2:$D$96,$F2078,1)/INDEX(ΣυνδΑθρ!$J$2:$J$96,$F2078,1),IF($D2078&lt;&gt;"",$G2078*INDEX(Υλικά!$I$3:$I$200,$F2078,1)/INDEX(Υλικά!$E$3:$E$200,$F2078,1),0))</f>
        <v>5</v>
      </c>
      <c r="K2078" s="16">
        <f>$H2078*Ref!$B$2</f>
        <v>36</v>
      </c>
      <c r="L2078" s="17">
        <f>$I2078*Ref!$B$3</f>
        <v>0.8</v>
      </c>
      <c r="M2078" s="18">
        <f>$J2078*Ref!$B$4</f>
        <v>45</v>
      </c>
      <c r="N2078" s="18">
        <f>IF($C2078&lt;&gt;"",0,IF($D2078&lt;&gt;"",$G2078*INDEX(Υλικά!$J$3:$J$200,$F2078,1)/INDEX(Υλικά!$E$3:$E$200,$F2078,1),0))</f>
        <v>0</v>
      </c>
      <c r="O2078" s="19">
        <f t="shared" si="39"/>
        <v>81.8</v>
      </c>
    </row>
    <row r="2079" spans="1:15" x14ac:dyDescent="0.35">
      <c r="A2079" s="54">
        <v>45094</v>
      </c>
      <c r="B2079" s="53">
        <v>0.33333333333333331</v>
      </c>
      <c r="C2079" s="3" t="s">
        <v>290</v>
      </c>
      <c r="D2079" s="3"/>
      <c r="E2079" s="3" t="str">
        <f>IF(C2079&lt;&gt;"",INDEX(ΣυνδΑθρ!$I$2:$I$96,MATCH(C2079,ΣυνδΑθρ!$A$2:$A$100,0),1),IF(D2079&lt;&gt;"",INDEX(Υλικά!$D$3:$D$200,MATCH(D2079,Υλικά!$B$3:$B$200,0),1),""))</f>
        <v>pc</v>
      </c>
      <c r="F2079" s="10">
        <f>IF(C2079&lt;&gt;"",MATCH($C2079,ΣυνδΑθρ!$A$2:$A$100,0),IF(D2079&lt;&gt;"",MATCH($D2079,Υλικά!$B$3:$B$200,0),0))</f>
        <v>57</v>
      </c>
      <c r="G2079" s="3">
        <v>1</v>
      </c>
      <c r="H2079" s="16">
        <f>IF($C2079&lt;&gt;"",$G2079*INDEX(ΣυνδΑθρ!$B$2:$B$96,$F2079,1)/INDEX(ΣυνδΑθρ!$J$2:$J$96,$F2079,1),IF($D2079&lt;&gt;"",$G2079*INDEX(Υλικά!$G$3:$G$200,$F2079,1)/INDEX(Υλικά!$E$3:$E$200,$F2079,1),0))</f>
        <v>30.25</v>
      </c>
      <c r="I2079" s="17">
        <f>IF($C2079&lt;&gt;"",$G2079*INDEX(ΣυνδΑθρ!$C$2:$C$100,$F2079,1)/INDEX(ΣυνδΑθρ!$J$2:$J$96,$F2079,1),IF($D2079&lt;&gt;"",$G2079*INDEX(Υλικά!$H$3:$H$200,$F2079,1)/INDEX(Υλικά!$E$3:$E$200,$F2079,1),0))</f>
        <v>58.95</v>
      </c>
      <c r="J2079" s="18">
        <f>IF($C2079&lt;&gt;"",$G2079*INDEX(ΣυνδΑθρ!$D$2:$D$96,$F2079,1)/INDEX(ΣυνδΑθρ!$J$2:$J$96,$F2079,1),IF($D2079&lt;&gt;"",$G2079*INDEX(Υλικά!$I$3:$I$200,$F2079,1)/INDEX(Υλικά!$E$3:$E$200,$F2079,1),0))</f>
        <v>6.0500000000000007</v>
      </c>
      <c r="K2079" s="16">
        <f>$H2079*Ref!$B$2</f>
        <v>121</v>
      </c>
      <c r="L2079" s="17">
        <f>$I2079*Ref!$B$3</f>
        <v>235.8</v>
      </c>
      <c r="M2079" s="18">
        <f>$J2079*Ref!$B$4</f>
        <v>54.45</v>
      </c>
      <c r="N2079" s="18">
        <f>IF($C2079&lt;&gt;"",0,IF($D2079&lt;&gt;"",$G2079*INDEX(Υλικά!$J$3:$J$200,$F2079,1)/INDEX(Υλικά!$E$3:$E$200,$F2079,1),0))</f>
        <v>0</v>
      </c>
      <c r="O2079" s="19">
        <f t="shared" si="39"/>
        <v>411.25</v>
      </c>
    </row>
    <row r="2080" spans="1:15" x14ac:dyDescent="0.35">
      <c r="A2080" s="54">
        <v>45094</v>
      </c>
      <c r="B2080" s="53">
        <v>0.58333333333333337</v>
      </c>
      <c r="C2080" s="3"/>
      <c r="D2080" s="3" t="s">
        <v>222</v>
      </c>
      <c r="E2080" s="3" t="str">
        <f>IF(C2080&lt;&gt;"",INDEX(ΣυνδΑθρ!$I$2:$I$96,MATCH(C2080,ΣυνδΑθρ!$A$2:$A$100,0),1),IF(D2080&lt;&gt;"",INDEX(Υλικά!$D$3:$D$200,MATCH(D2080,Υλικά!$B$3:$B$200,0),1),""))</f>
        <v>gr</v>
      </c>
      <c r="F2080" s="10">
        <f>IF(C2080&lt;&gt;"",MATCH($C2080,ΣυνδΑθρ!$A$2:$A$100,0),IF(D2080&lt;&gt;"",MATCH($D2080,Υλικά!$B$3:$B$200,0),0))</f>
        <v>100</v>
      </c>
      <c r="G2080" s="3">
        <v>50</v>
      </c>
      <c r="H2080" s="16">
        <f>IF($C2080&lt;&gt;"",$G2080*INDEX(ΣυνδΑθρ!$B$2:$B$96,$F2080,1)/INDEX(ΣυνδΑθρ!$J$2:$J$96,$F2080,1),IF($D2080&lt;&gt;"",$G2080*INDEX(Υλικά!$G$3:$G$200,$F2080,1)/INDEX(Υλικά!$E$3:$E$200,$F2080,1),0))</f>
        <v>7.35</v>
      </c>
      <c r="I2080" s="17">
        <f>IF($C2080&lt;&gt;"",$G2080*INDEX(ΣυνδΑθρ!$C$2:$C$100,$F2080,1)/INDEX(ΣυνδΑθρ!$J$2:$J$96,$F2080,1),IF($D2080&lt;&gt;"",$G2080*INDEX(Υλικά!$H$3:$H$200,$F2080,1)/INDEX(Υλικά!$E$3:$E$200,$F2080,1),0))</f>
        <v>1.35</v>
      </c>
      <c r="J2080" s="18">
        <f>IF($C2080&lt;&gt;"",$G2080*INDEX(ΣυνδΑθρ!$D$2:$D$96,$F2080,1)/INDEX(ΣυνδΑθρ!$J$2:$J$96,$F2080,1),IF($D2080&lt;&gt;"",$G2080*INDEX(Υλικά!$I$3:$I$200,$F2080,1)/INDEX(Υλικά!$E$3:$E$200,$F2080,1),0))</f>
        <v>12.1</v>
      </c>
      <c r="K2080" s="16">
        <f>$H2080*Ref!$B$2</f>
        <v>29.4</v>
      </c>
      <c r="L2080" s="17">
        <f>$I2080*Ref!$B$3</f>
        <v>5.4</v>
      </c>
      <c r="M2080" s="18">
        <f>$J2080*Ref!$B$4</f>
        <v>108.89999999999999</v>
      </c>
      <c r="N2080" s="18">
        <f>IF($C2080&lt;&gt;"",0,IF($D2080&lt;&gt;"",$G2080*INDEX(Υλικά!$J$3:$J$200,$F2080,1)/INDEX(Υλικά!$E$3:$E$200,$F2080,1),0))</f>
        <v>0</v>
      </c>
      <c r="O2080" s="19">
        <f t="shared" si="39"/>
        <v>143.69999999999999</v>
      </c>
    </row>
    <row r="2081" spans="1:15" x14ac:dyDescent="0.35">
      <c r="A2081" s="54">
        <v>45094</v>
      </c>
      <c r="B2081" s="53">
        <v>0.58333333333333337</v>
      </c>
      <c r="C2081" s="3"/>
      <c r="D2081" s="3" t="s">
        <v>21</v>
      </c>
      <c r="E2081" s="3" t="str">
        <f>IF(C2081&lt;&gt;"",INDEX(ΣυνδΑθρ!$I$2:$I$96,MATCH(C2081,ΣυνδΑθρ!$A$2:$A$100,0),1),IF(D2081&lt;&gt;"",INDEX(Υλικά!$D$3:$D$200,MATCH(D2081,Υλικά!$B$3:$B$200,0),1),""))</f>
        <v>pc</v>
      </c>
      <c r="F2081" s="10">
        <f>IF(C2081&lt;&gt;"",MATCH($C2081,ΣυνδΑθρ!$A$2:$A$100,0),IF(D2081&lt;&gt;"",MATCH($D2081,Υλικά!$B$3:$B$200,0),0))</f>
        <v>11</v>
      </c>
      <c r="G2081" s="3">
        <v>1.5</v>
      </c>
      <c r="H2081" s="16">
        <f>IF($C2081&lt;&gt;"",$G2081*INDEX(ΣυνδΑθρ!$B$2:$B$96,$F2081,1)/INDEX(ΣυνδΑθρ!$J$2:$J$96,$F2081,1),IF($D2081&lt;&gt;"",$G2081*INDEX(Υλικά!$G$3:$G$200,$F2081,1)/INDEX(Υλικά!$E$3:$E$200,$F2081,1),0))</f>
        <v>11.7</v>
      </c>
      <c r="I2081" s="17">
        <f>IF($C2081&lt;&gt;"",$G2081*INDEX(ΣυνδΑθρ!$C$2:$C$100,$F2081,1)/INDEX(ΣυνδΑθρ!$J$2:$J$96,$F2081,1),IF($D2081&lt;&gt;"",$G2081*INDEX(Υλικά!$H$3:$H$200,$F2081,1)/INDEX(Υλικά!$E$3:$E$200,$F2081,1),0))</f>
        <v>0.99</v>
      </c>
      <c r="J2081" s="18">
        <f>IF($C2081&lt;&gt;"",$G2081*INDEX(ΣυνδΑθρ!$D$2:$D$96,$F2081,1)/INDEX(ΣυνδΑθρ!$J$2:$J$96,$F2081,1),IF($D2081&lt;&gt;"",$G2081*INDEX(Υλικά!$I$3:$I$200,$F2081,1)/INDEX(Υλικά!$E$3:$E$200,$F2081,1),0))</f>
        <v>9.8999999999999986</v>
      </c>
      <c r="K2081" s="16">
        <f>$H2081*Ref!$B$2</f>
        <v>46.8</v>
      </c>
      <c r="L2081" s="17">
        <f>$I2081*Ref!$B$3</f>
        <v>3.96</v>
      </c>
      <c r="M2081" s="18">
        <f>$J2081*Ref!$B$4</f>
        <v>89.1</v>
      </c>
      <c r="N2081" s="18">
        <f>IF($C2081&lt;&gt;"",0,IF($D2081&lt;&gt;"",$G2081*INDEX(Υλικά!$J$3:$J$200,$F2081,1)/INDEX(Υλικά!$E$3:$E$200,$F2081,1),0))</f>
        <v>0</v>
      </c>
      <c r="O2081" s="19">
        <f t="shared" si="39"/>
        <v>139.85999999999999</v>
      </c>
    </row>
    <row r="2082" spans="1:15" x14ac:dyDescent="0.35">
      <c r="A2082" s="54">
        <v>45094</v>
      </c>
      <c r="B2082" s="53">
        <v>0.58333333333333304</v>
      </c>
      <c r="C2082" s="3"/>
      <c r="D2082" s="3" t="s">
        <v>58</v>
      </c>
      <c r="E2082" s="3" t="str">
        <f>IF(C2082&lt;&gt;"",INDEX(ΣυνδΑθρ!$I$2:$I$96,MATCH(C2082,ΣυνδΑθρ!$A$2:$A$100,0),1),IF(D2082&lt;&gt;"",INDEX(Υλικά!$D$3:$D$200,MATCH(D2082,Υλικά!$B$3:$B$200,0),1),""))</f>
        <v>gr</v>
      </c>
      <c r="F2082" s="10">
        <f>IF(C2082&lt;&gt;"",MATCH($C2082,ΣυνδΑθρ!$A$2:$A$100,0),IF(D2082&lt;&gt;"",MATCH($D2082,Υλικά!$B$3:$B$200,0),0))</f>
        <v>12</v>
      </c>
      <c r="G2082" s="3">
        <v>18</v>
      </c>
      <c r="H2082" s="16">
        <f>IF($C2082&lt;&gt;"",$G2082*INDEX(ΣυνδΑθρ!$B$2:$B$96,$F2082,1)/INDEX(ΣυνδΑθρ!$J$2:$J$96,$F2082,1),IF($D2082&lt;&gt;"",$G2082*INDEX(Υλικά!$G$3:$G$200,$F2082,1)/INDEX(Υλικά!$E$3:$E$200,$F2082,1),0))</f>
        <v>0.59399999999999997</v>
      </c>
      <c r="I2082" s="17">
        <f>IF($C2082&lt;&gt;"",$G2082*INDEX(ΣυνδΑθρ!$C$2:$C$100,$F2082,1)/INDEX(ΣυνδΑθρ!$J$2:$J$96,$F2082,1),IF($D2082&lt;&gt;"",$G2082*INDEX(Υλικά!$H$3:$H$200,$F2082,1)/INDEX(Υλικά!$E$3:$E$200,$F2082,1),0))</f>
        <v>0.84600000000000009</v>
      </c>
      <c r="J2082" s="18">
        <f>IF($C2082&lt;&gt;"",$G2082*INDEX(ΣυνδΑθρ!$D$2:$D$96,$F2082,1)/INDEX(ΣυνδΑθρ!$J$2:$J$96,$F2082,1),IF($D2082&lt;&gt;"",$G2082*INDEX(Υλικά!$I$3:$I$200,$F2082,1)/INDEX(Υλικά!$E$3:$E$200,$F2082,1),0))</f>
        <v>0.27</v>
      </c>
      <c r="K2082" s="16">
        <f>$H2082*Ref!$B$2</f>
        <v>2.3759999999999999</v>
      </c>
      <c r="L2082" s="17">
        <f>$I2082*Ref!$B$3</f>
        <v>3.3840000000000003</v>
      </c>
      <c r="M2082" s="18">
        <f>$J2082*Ref!$B$4</f>
        <v>2.4300000000000002</v>
      </c>
      <c r="N2082" s="18">
        <f>IF($C2082&lt;&gt;"",0,IF($D2082&lt;&gt;"",$G2082*INDEX(Υλικά!$J$3:$J$200,$F2082,1)/INDEX(Υλικά!$E$3:$E$200,$F2082,1),0))</f>
        <v>0</v>
      </c>
      <c r="O2082" s="19">
        <f t="shared" si="39"/>
        <v>8.19</v>
      </c>
    </row>
    <row r="2083" spans="1:15" x14ac:dyDescent="0.35">
      <c r="A2083" s="54">
        <v>45094</v>
      </c>
      <c r="B2083" s="53">
        <v>0.58333333333333304</v>
      </c>
      <c r="C2083" s="3"/>
      <c r="D2083" s="3" t="s">
        <v>158</v>
      </c>
      <c r="E2083" s="3" t="str">
        <f>IF(C2083&lt;&gt;"",INDEX(ΣυνδΑθρ!$I$2:$I$96,MATCH(C2083,ΣυνδΑθρ!$A$2:$A$100,0),1),IF(D2083&lt;&gt;"",INDEX(Υλικά!$D$3:$D$200,MATCH(D2083,Υλικά!$B$3:$B$200,0),1),""))</f>
        <v>gr</v>
      </c>
      <c r="F2083" s="10">
        <f>IF(C2083&lt;&gt;"",MATCH($C2083,ΣυνδΑθρ!$A$2:$A$100,0),IF(D2083&lt;&gt;"",MATCH($D2083,Υλικά!$B$3:$B$200,0),0))</f>
        <v>65</v>
      </c>
      <c r="G2083" s="3">
        <v>20</v>
      </c>
      <c r="H2083" s="16">
        <f>IF($C2083&lt;&gt;"",$G2083*INDEX(ΣυνδΑθρ!$B$2:$B$96,$F2083,1)/INDEX(ΣυνδΑθρ!$J$2:$J$96,$F2083,1),IF($D2083&lt;&gt;"",$G2083*INDEX(Υλικά!$G$3:$G$200,$F2083,1)/INDEX(Υλικά!$E$3:$E$200,$F2083,1),0))</f>
        <v>6</v>
      </c>
      <c r="I2083" s="17">
        <f>IF($C2083&lt;&gt;"",$G2083*INDEX(ΣυνδΑθρ!$C$2:$C$100,$F2083,1)/INDEX(ΣυνδΑθρ!$J$2:$J$96,$F2083,1),IF($D2083&lt;&gt;"",$G2083*INDEX(Υλικά!$H$3:$H$200,$F2083,1)/INDEX(Υλικά!$E$3:$E$200,$F2083,1),0))</f>
        <v>0</v>
      </c>
      <c r="J2083" s="18">
        <f>IF($C2083&lt;&gt;"",$G2083*INDEX(ΣυνδΑθρ!$D$2:$D$96,$F2083,1)/INDEX(ΣυνδΑθρ!$J$2:$J$96,$F2083,1),IF($D2083&lt;&gt;"",$G2083*INDEX(Υλικά!$I$3:$I$200,$F2083,1)/INDEX(Υλικά!$E$3:$E$200,$F2083,1),0))</f>
        <v>6.8</v>
      </c>
      <c r="K2083" s="16">
        <f>$H2083*Ref!$B$2</f>
        <v>24</v>
      </c>
      <c r="L2083" s="17">
        <f>$I2083*Ref!$B$3</f>
        <v>0</v>
      </c>
      <c r="M2083" s="18">
        <f>$J2083*Ref!$B$4</f>
        <v>61.199999999999996</v>
      </c>
      <c r="N2083" s="18">
        <f>IF($C2083&lt;&gt;"",0,IF($D2083&lt;&gt;"",$G2083*INDEX(Υλικά!$J$3:$J$200,$F2083,1)/INDEX(Υλικά!$E$3:$E$200,$F2083,1),0))</f>
        <v>0</v>
      </c>
      <c r="O2083" s="19">
        <f t="shared" si="39"/>
        <v>85.199999999999989</v>
      </c>
    </row>
    <row r="2084" spans="1:15" x14ac:dyDescent="0.35">
      <c r="A2084" s="54">
        <v>45094</v>
      </c>
      <c r="B2084" s="53">
        <v>0.58333333333333304</v>
      </c>
      <c r="C2084" s="3"/>
      <c r="D2084" s="3" t="s">
        <v>110</v>
      </c>
      <c r="E2084" s="3" t="str">
        <f>IF(C2084&lt;&gt;"",INDEX(ΣυνδΑθρ!$I$2:$I$96,MATCH(C2084,ΣυνδΑθρ!$A$2:$A$100,0),1),IF(D2084&lt;&gt;"",INDEX(Υλικά!$D$3:$D$200,MATCH(D2084,Υλικά!$B$3:$B$200,0),1),""))</f>
        <v>gr</v>
      </c>
      <c r="F2084" s="10">
        <f>IF(C2084&lt;&gt;"",MATCH($C2084,ΣυνδΑθρ!$A$2:$A$100,0),IF(D2084&lt;&gt;"",MATCH($D2084,Υλικά!$B$3:$B$200,0),0))</f>
        <v>42</v>
      </c>
      <c r="G2084" s="3">
        <v>70</v>
      </c>
      <c r="H2084" s="16">
        <f>IF($C2084&lt;&gt;"",$G2084*INDEX(ΣυνδΑθρ!$B$2:$B$96,$F2084,1)/INDEX(ΣυνδΑθρ!$J$2:$J$96,$F2084,1),IF($D2084&lt;&gt;"",$G2084*INDEX(Υλικά!$G$3:$G$200,$F2084,1)/INDEX(Υλικά!$E$3:$E$200,$F2084,1),0))</f>
        <v>5.46</v>
      </c>
      <c r="I2084" s="17">
        <f>IF($C2084&lt;&gt;"",$G2084*INDEX(ΣυνδΑθρ!$C$2:$C$100,$F2084,1)/INDEX(ΣυνδΑθρ!$J$2:$J$96,$F2084,1),IF($D2084&lt;&gt;"",$G2084*INDEX(Υλικά!$H$3:$H$200,$F2084,1)/INDEX(Υλικά!$E$3:$E$200,$F2084,1),0))</f>
        <v>2.31</v>
      </c>
      <c r="J2084" s="18">
        <f>IF($C2084&lt;&gt;"",$G2084*INDEX(ΣυνδΑθρ!$D$2:$D$96,$F2084,1)/INDEX(ΣυνδΑθρ!$J$2:$J$96,$F2084,1),IF($D2084&lt;&gt;"",$G2084*INDEX(Υλικά!$I$3:$I$200,$F2084,1)/INDEX(Υλικά!$E$3:$E$200,$F2084,1),0))</f>
        <v>11.2</v>
      </c>
      <c r="K2084" s="16">
        <f>$H2084*Ref!$B$2</f>
        <v>21.84</v>
      </c>
      <c r="L2084" s="17">
        <f>$I2084*Ref!$B$3</f>
        <v>9.24</v>
      </c>
      <c r="M2084" s="18">
        <f>$J2084*Ref!$B$4</f>
        <v>100.8</v>
      </c>
      <c r="N2084" s="18">
        <f>IF($C2084&lt;&gt;"",0,IF($D2084&lt;&gt;"",$G2084*INDEX(Υλικά!$J$3:$J$200,$F2084,1)/INDEX(Υλικά!$E$3:$E$200,$F2084,1),0))</f>
        <v>0</v>
      </c>
      <c r="O2084" s="19">
        <f t="shared" si="39"/>
        <v>131.88</v>
      </c>
    </row>
    <row r="2085" spans="1:15" x14ac:dyDescent="0.35">
      <c r="A2085" s="54">
        <v>45094</v>
      </c>
      <c r="B2085" s="53">
        <v>0.75</v>
      </c>
      <c r="C2085" s="3"/>
      <c r="D2085" s="3" t="s">
        <v>304</v>
      </c>
      <c r="E2085" s="3" t="str">
        <f>IF(C2085&lt;&gt;"",INDEX(ΣυνδΑθρ!$I$2:$I$96,MATCH(C2085,ΣυνδΑθρ!$A$2:$A$100,0),1),IF(D2085&lt;&gt;"",INDEX(Υλικά!$D$3:$D$200,MATCH(D2085,Υλικά!$B$3:$B$200,0),1),""))</f>
        <v>gr</v>
      </c>
      <c r="F2085" s="10">
        <f>IF(C2085&lt;&gt;"",MATCH($C2085,ΣυνδΑθρ!$A$2:$A$100,0),IF(D2085&lt;&gt;"",MATCH($D2085,Υλικά!$B$3:$B$200,0),0))</f>
        <v>144</v>
      </c>
      <c r="G2085" s="3">
        <v>25</v>
      </c>
      <c r="H2085" s="16">
        <f>IF($C2085&lt;&gt;"",$G2085*INDEX(ΣυνδΑθρ!$B$2:$B$96,$F2085,1)/INDEX(ΣυνδΑθρ!$J$2:$J$96,$F2085,1),IF($D2085&lt;&gt;"",$G2085*INDEX(Υλικά!$G$3:$G$200,$F2085,1)/INDEX(Υλικά!$E$3:$E$200,$F2085,1),0))</f>
        <v>3.375</v>
      </c>
      <c r="I2085" s="17">
        <f>IF($C2085&lt;&gt;"",$G2085*INDEX(ΣυνδΑθρ!$C$2:$C$100,$F2085,1)/INDEX(ΣυνδΑθρ!$J$2:$J$96,$F2085,1),IF($D2085&lt;&gt;"",$G2085*INDEX(Υλικά!$H$3:$H$200,$F2085,1)/INDEX(Υλικά!$E$3:$E$200,$F2085,1),0))</f>
        <v>12.025</v>
      </c>
      <c r="J2085" s="18">
        <f>IF($C2085&lt;&gt;"",$G2085*INDEX(ΣυνδΑθρ!$D$2:$D$96,$F2085,1)/INDEX(ΣυνδΑθρ!$J$2:$J$96,$F2085,1),IF($D2085&lt;&gt;"",$G2085*INDEX(Υλικά!$I$3:$I$200,$F2085,1)/INDEX(Υλικά!$E$3:$E$200,$F2085,1),0))</f>
        <v>7.6</v>
      </c>
      <c r="K2085" s="16">
        <f>$H2085*Ref!$B$2</f>
        <v>13.5</v>
      </c>
      <c r="L2085" s="17">
        <f>$I2085*Ref!$B$3</f>
        <v>48.1</v>
      </c>
      <c r="M2085" s="18">
        <f>$J2085*Ref!$B$4</f>
        <v>68.399999999999991</v>
      </c>
      <c r="N2085" s="18">
        <f>IF($C2085&lt;&gt;"",0,IF($D2085&lt;&gt;"",$G2085*INDEX(Υλικά!$J$3:$J$200,$F2085,1)/INDEX(Υλικά!$E$3:$E$200,$F2085,1),0))</f>
        <v>0</v>
      </c>
      <c r="O2085" s="19">
        <f t="shared" si="39"/>
        <v>130</v>
      </c>
    </row>
    <row r="2086" spans="1:15" x14ac:dyDescent="0.35">
      <c r="A2086" s="54">
        <v>45094</v>
      </c>
      <c r="B2086" s="53">
        <v>0.58333333333333337</v>
      </c>
      <c r="C2086" s="3"/>
      <c r="D2086" s="3" t="s">
        <v>289</v>
      </c>
      <c r="E2086" s="3" t="str">
        <f>IF(C2086&lt;&gt;"",INDEX(ΣυνδΑθρ!$I$2:$I$96,MATCH(C2086,ΣυνδΑθρ!$A$2:$A$100,0),1),IF(D2086&lt;&gt;"",INDEX(Υλικά!$D$3:$D$200,MATCH(D2086,Υλικά!$B$3:$B$200,0),1),""))</f>
        <v>gr</v>
      </c>
      <c r="F2086" s="10">
        <f>IF(C2086&lt;&gt;"",MATCH($C2086,ΣυνδΑθρ!$A$2:$A$100,0),IF(D2086&lt;&gt;"",MATCH($D2086,Υλικά!$B$3:$B$200,0),0))</f>
        <v>134</v>
      </c>
      <c r="G2086" s="3">
        <v>50</v>
      </c>
      <c r="H2086" s="16">
        <f>IF($C2086&lt;&gt;"",$G2086*INDEX(ΣυνδΑθρ!$B$2:$B$96,$F2086,1)/INDEX(ΣυνδΑθρ!$J$2:$J$96,$F2086,1),IF($D2086&lt;&gt;"",$G2086*INDEX(Υλικά!$G$3:$G$200,$F2086,1)/INDEX(Υλικά!$E$3:$E$200,$F2086,1),0))</f>
        <v>3.65</v>
      </c>
      <c r="I2086" s="17">
        <f>IF($C2086&lt;&gt;"",$G2086*INDEX(ΣυνδΑθρ!$C$2:$C$100,$F2086,1)/INDEX(ΣυνδΑθρ!$J$2:$J$96,$F2086,1),IF($D2086&lt;&gt;"",$G2086*INDEX(Υλικά!$H$3:$H$200,$F2086,1)/INDEX(Υλικά!$E$3:$E$200,$F2086,1),0))</f>
        <v>23.25</v>
      </c>
      <c r="J2086" s="18">
        <f>IF($C2086&lt;&gt;"",$G2086*INDEX(ΣυνδΑθρ!$D$2:$D$96,$F2086,1)/INDEX(ΣυνδΑθρ!$J$2:$J$96,$F2086,1),IF($D2086&lt;&gt;"",$G2086*INDEX(Υλικά!$I$3:$I$200,$F2086,1)/INDEX(Υλικά!$E$3:$E$200,$F2086,1),0))</f>
        <v>0.45</v>
      </c>
      <c r="K2086" s="16">
        <f>$H2086*Ref!$B$2</f>
        <v>14.6</v>
      </c>
      <c r="L2086" s="17">
        <f>$I2086*Ref!$B$3</f>
        <v>93</v>
      </c>
      <c r="M2086" s="18">
        <f>$J2086*Ref!$B$4</f>
        <v>4.05</v>
      </c>
      <c r="N2086" s="18">
        <f>IF($C2086&lt;&gt;"",0,IF($D2086&lt;&gt;"",$G2086*INDEX(Υλικά!$J$3:$J$200,$F2086,1)/INDEX(Υλικά!$E$3:$E$200,$F2086,1),0))</f>
        <v>0</v>
      </c>
      <c r="O2086" s="19">
        <f t="shared" si="39"/>
        <v>111.64999999999999</v>
      </c>
    </row>
    <row r="2087" spans="1:15" x14ac:dyDescent="0.35">
      <c r="A2087" s="54">
        <v>45094</v>
      </c>
      <c r="B2087" s="53">
        <v>0.875</v>
      </c>
      <c r="C2087" s="3"/>
      <c r="D2087" s="3" t="s">
        <v>289</v>
      </c>
      <c r="E2087" s="3" t="str">
        <f>IF(C2087&lt;&gt;"",INDEX(ΣυνδΑθρ!$I$2:$I$96,MATCH(C2087,ΣυνδΑθρ!$A$2:$A$100,0),1),IF(D2087&lt;&gt;"",INDEX(Υλικά!$D$3:$D$200,MATCH(D2087,Υλικά!$B$3:$B$200,0),1),""))</f>
        <v>gr</v>
      </c>
      <c r="F2087" s="10">
        <f>IF(C2087&lt;&gt;"",MATCH($C2087,ΣυνδΑθρ!$A$2:$A$100,0),IF(D2087&lt;&gt;"",MATCH($D2087,Υλικά!$B$3:$B$200,0),0))</f>
        <v>134</v>
      </c>
      <c r="G2087" s="3">
        <v>70</v>
      </c>
      <c r="H2087" s="16">
        <f>IF($C2087&lt;&gt;"",$G2087*INDEX(ΣυνδΑθρ!$B$2:$B$96,$F2087,1)/INDEX(ΣυνδΑθρ!$J$2:$J$96,$F2087,1),IF($D2087&lt;&gt;"",$G2087*INDEX(Υλικά!$G$3:$G$200,$F2087,1)/INDEX(Υλικά!$E$3:$E$200,$F2087,1),0))</f>
        <v>5.1100000000000003</v>
      </c>
      <c r="I2087" s="17">
        <f>IF($C2087&lt;&gt;"",$G2087*INDEX(ΣυνδΑθρ!$C$2:$C$100,$F2087,1)/INDEX(ΣυνδΑθρ!$J$2:$J$96,$F2087,1),IF($D2087&lt;&gt;"",$G2087*INDEX(Υλικά!$H$3:$H$200,$F2087,1)/INDEX(Υλικά!$E$3:$E$200,$F2087,1),0))</f>
        <v>32.549999999999997</v>
      </c>
      <c r="J2087" s="18">
        <f>IF($C2087&lt;&gt;"",$G2087*INDEX(ΣυνδΑθρ!$D$2:$D$96,$F2087,1)/INDEX(ΣυνδΑθρ!$J$2:$J$96,$F2087,1),IF($D2087&lt;&gt;"",$G2087*INDEX(Υλικά!$I$3:$I$200,$F2087,1)/INDEX(Υλικά!$E$3:$E$200,$F2087,1),0))</f>
        <v>0.63</v>
      </c>
      <c r="K2087" s="16">
        <f>$H2087*Ref!$B$2</f>
        <v>20.440000000000001</v>
      </c>
      <c r="L2087" s="17">
        <f>$I2087*Ref!$B$3</f>
        <v>130.19999999999999</v>
      </c>
      <c r="M2087" s="18">
        <f>$J2087*Ref!$B$4</f>
        <v>5.67</v>
      </c>
      <c r="N2087" s="18">
        <f>IF($C2087&lt;&gt;"",0,IF($D2087&lt;&gt;"",$G2087*INDEX(Υλικά!$J$3:$J$200,$F2087,1)/INDEX(Υλικά!$E$3:$E$200,$F2087,1),0))</f>
        <v>0</v>
      </c>
      <c r="O2087" s="19">
        <f t="shared" si="39"/>
        <v>156.30999999999997</v>
      </c>
    </row>
    <row r="2088" spans="1:15" x14ac:dyDescent="0.35">
      <c r="A2088" s="54">
        <v>45094</v>
      </c>
      <c r="B2088" s="53">
        <v>0.875</v>
      </c>
      <c r="C2088" s="3"/>
      <c r="D2088" s="3" t="s">
        <v>42</v>
      </c>
      <c r="E2088" s="3" t="str">
        <f>IF(C2088&lt;&gt;"",INDEX(ΣυνδΑθρ!$I$2:$I$96,MATCH(C2088,ΣυνδΑθρ!$A$2:$A$100,0),1),IF(D2088&lt;&gt;"",INDEX(Υλικά!$D$3:$D$200,MATCH(D2088,Υλικά!$B$3:$B$200,0),1),""))</f>
        <v>gr</v>
      </c>
      <c r="F2088" s="10">
        <f>IF(C2088&lt;&gt;"",MATCH($C2088,ΣυνδΑθρ!$A$2:$A$100,0),IF(D2088&lt;&gt;"",MATCH($D2088,Υλικά!$B$3:$B$200,0),0))</f>
        <v>16</v>
      </c>
      <c r="G2088" s="3">
        <v>300</v>
      </c>
      <c r="H2088" s="16">
        <f>IF($C2088&lt;&gt;"",$G2088*INDEX(ΣυνδΑθρ!$B$2:$B$96,$F2088,1)/INDEX(ΣυνδΑθρ!$J$2:$J$96,$F2088,1),IF($D2088&lt;&gt;"",$G2088*INDEX(Υλικά!$G$3:$G$200,$F2088,1)/INDEX(Υλικά!$E$3:$E$200,$F2088,1),0))</f>
        <v>2.7</v>
      </c>
      <c r="I2088" s="17">
        <f>IF($C2088&lt;&gt;"",$G2088*INDEX(ΣυνδΑθρ!$C$2:$C$100,$F2088,1)/INDEX(ΣυνδΑθρ!$J$2:$J$96,$F2088,1),IF($D2088&lt;&gt;"",$G2088*INDEX(Υλικά!$H$3:$H$200,$F2088,1)/INDEX(Υλικά!$E$3:$E$200,$F2088,1),0))</f>
        <v>11.7</v>
      </c>
      <c r="J2088" s="18">
        <f>IF($C2088&lt;&gt;"",$G2088*INDEX(ΣυνδΑθρ!$D$2:$D$96,$F2088,1)/INDEX(ΣυνδΑθρ!$J$2:$J$96,$F2088,1),IF($D2088&lt;&gt;"",$G2088*INDEX(Υλικά!$I$3:$I$200,$F2088,1)/INDEX(Υλικά!$E$3:$E$200,$F2088,1),0))</f>
        <v>0.6</v>
      </c>
      <c r="K2088" s="16">
        <f>$H2088*Ref!$B$2</f>
        <v>10.8</v>
      </c>
      <c r="L2088" s="17">
        <f>$I2088*Ref!$B$3</f>
        <v>46.8</v>
      </c>
      <c r="M2088" s="18">
        <f>$J2088*Ref!$B$4</f>
        <v>5.3999999999999995</v>
      </c>
      <c r="N2088" s="18">
        <f>IF($C2088&lt;&gt;"",0,IF($D2088&lt;&gt;"",$G2088*INDEX(Υλικά!$J$3:$J$200,$F2088,1)/INDEX(Υλικά!$E$3:$E$200,$F2088,1),0))</f>
        <v>0</v>
      </c>
      <c r="O2088" s="19">
        <f t="shared" si="39"/>
        <v>62.999999999999993</v>
      </c>
    </row>
    <row r="2089" spans="1:15" x14ac:dyDescent="0.35">
      <c r="A2089" s="54">
        <v>45094</v>
      </c>
      <c r="B2089" s="53">
        <v>0.875</v>
      </c>
      <c r="C2089" s="3"/>
      <c r="D2089" s="3" t="s">
        <v>27</v>
      </c>
      <c r="E2089" s="3" t="str">
        <f>IF(C2089&lt;&gt;"",INDEX(ΣυνδΑθρ!$I$2:$I$96,MATCH(C2089,ΣυνδΑθρ!$A$2:$A$100,0),1),IF(D2089&lt;&gt;"",INDEX(Υλικά!$D$3:$D$200,MATCH(D2089,Υλικά!$B$3:$B$200,0),1),""))</f>
        <v>gr</v>
      </c>
      <c r="F2089" s="10">
        <f>IF(C2089&lt;&gt;"",MATCH($C2089,ΣυνδΑθρ!$A$2:$A$100,0),IF(D2089&lt;&gt;"",MATCH($D2089,Υλικά!$B$3:$B$200,0),0))</f>
        <v>2</v>
      </c>
      <c r="G2089" s="3">
        <v>80</v>
      </c>
      <c r="H2089" s="16">
        <f>IF($C2089&lt;&gt;"",$G2089*INDEX(ΣυνδΑθρ!$B$2:$B$96,$F2089,1)/INDEX(ΣυνδΑθρ!$J$2:$J$96,$F2089,1),IF($D2089&lt;&gt;"",$G2089*INDEX(Υλικά!$G$3:$G$200,$F2089,1)/INDEX(Υλικά!$E$3:$E$200,$F2089,1),0))</f>
        <v>0.88</v>
      </c>
      <c r="I2089" s="17">
        <f>IF($C2089&lt;&gt;"",$G2089*INDEX(ΣυνδΑθρ!$C$2:$C$100,$F2089,1)/INDEX(ΣυνδΑθρ!$J$2:$J$96,$F2089,1),IF($D2089&lt;&gt;"",$G2089*INDEX(Υλικά!$H$3:$H$200,$F2089,1)/INDEX(Υλικά!$E$3:$E$200,$F2089,1),0))</f>
        <v>7.44</v>
      </c>
      <c r="J2089" s="18">
        <f>IF($C2089&lt;&gt;"",$G2089*INDEX(ΣυνδΑθρ!$D$2:$D$96,$F2089,1)/INDEX(ΣυνδΑθρ!$J$2:$J$96,$F2089,1),IF($D2089&lt;&gt;"",$G2089*INDEX(Υλικά!$I$3:$I$200,$F2089,1)/INDEX(Υλικά!$E$3:$E$200,$F2089,1),0))</f>
        <v>0.08</v>
      </c>
      <c r="K2089" s="16">
        <f>$H2089*Ref!$B$2</f>
        <v>3.52</v>
      </c>
      <c r="L2089" s="17">
        <f>$I2089*Ref!$B$3</f>
        <v>29.76</v>
      </c>
      <c r="M2089" s="18">
        <f>$J2089*Ref!$B$4</f>
        <v>0.72</v>
      </c>
      <c r="N2089" s="18">
        <f>IF($C2089&lt;&gt;"",0,IF($D2089&lt;&gt;"",$G2089*INDEX(Υλικά!$J$3:$J$200,$F2089,1)/INDEX(Υλικά!$E$3:$E$200,$F2089,1),0))</f>
        <v>0</v>
      </c>
      <c r="O2089" s="19">
        <f t="shared" si="39"/>
        <v>34</v>
      </c>
    </row>
    <row r="2090" spans="1:15" x14ac:dyDescent="0.35">
      <c r="A2090" s="54">
        <v>45094</v>
      </c>
      <c r="B2090" s="53">
        <v>0.875</v>
      </c>
      <c r="C2090" s="3"/>
      <c r="D2090" s="3" t="s">
        <v>8</v>
      </c>
      <c r="E2090" s="3" t="str">
        <f>IF(C2090&lt;&gt;"",INDEX(ΣυνδΑθρ!$I$2:$I$96,MATCH(C2090,ΣυνδΑθρ!$A$2:$A$100,0),1),IF(D2090&lt;&gt;"",INDEX(Υλικά!$D$3:$D$200,MATCH(D2090,Υλικά!$B$3:$B$200,0),1),""))</f>
        <v>gr</v>
      </c>
      <c r="F2090" s="10">
        <f>IF(C2090&lt;&gt;"",MATCH($C2090,ΣυνδΑθρ!$A$2:$A$100,0),IF(D2090&lt;&gt;"",MATCH($D2090,Υλικά!$B$3:$B$200,0),0))</f>
        <v>3</v>
      </c>
      <c r="G2090" s="3">
        <v>20</v>
      </c>
      <c r="H2090" s="16">
        <f>IF($C2090&lt;&gt;"",$G2090*INDEX(ΣυνδΑθρ!$B$2:$B$96,$F2090,1)/INDEX(ΣυνδΑθρ!$J$2:$J$96,$F2090,1),IF($D2090&lt;&gt;"",$G2090*INDEX(Υλικά!$G$3:$G$200,$F2090,1)/INDEX(Υλικά!$E$3:$E$200,$F2090,1),0))</f>
        <v>0</v>
      </c>
      <c r="I2090" s="17">
        <f>IF($C2090&lt;&gt;"",$G2090*INDEX(ΣυνδΑθρ!$C$2:$C$100,$F2090,1)/INDEX(ΣυνδΑθρ!$J$2:$J$96,$F2090,1),IF($D2090&lt;&gt;"",$G2090*INDEX(Υλικά!$H$3:$H$200,$F2090,1)/INDEX(Υλικά!$E$3:$E$200,$F2090,1),0))</f>
        <v>0</v>
      </c>
      <c r="J2090" s="18">
        <f>IF($C2090&lt;&gt;"",$G2090*INDEX(ΣυνδΑθρ!$D$2:$D$96,$F2090,1)/INDEX(ΣυνδΑθρ!$J$2:$J$96,$F2090,1),IF($D2090&lt;&gt;"",$G2090*INDEX(Υλικά!$I$3:$I$200,$F2090,1)/INDEX(Υλικά!$E$3:$E$200,$F2090,1),0))</f>
        <v>18.66</v>
      </c>
      <c r="K2090" s="16">
        <f>$H2090*Ref!$B$2</f>
        <v>0</v>
      </c>
      <c r="L2090" s="17">
        <f>$I2090*Ref!$B$3</f>
        <v>0</v>
      </c>
      <c r="M2090" s="18">
        <f>$J2090*Ref!$B$4</f>
        <v>167.94</v>
      </c>
      <c r="N2090" s="18">
        <f>IF($C2090&lt;&gt;"",0,IF($D2090&lt;&gt;"",$G2090*INDEX(Υλικά!$J$3:$J$200,$F2090,1)/INDEX(Υλικά!$E$3:$E$200,$F2090,1),0))</f>
        <v>0</v>
      </c>
      <c r="O2090" s="19">
        <f t="shared" ref="O2090:O2153" si="40">SUM(K2090:N2090)</f>
        <v>167.94</v>
      </c>
    </row>
    <row r="2091" spans="1:15" x14ac:dyDescent="0.35">
      <c r="A2091" s="54">
        <v>45094</v>
      </c>
      <c r="B2091" s="53">
        <v>0.875</v>
      </c>
      <c r="C2091" s="3"/>
      <c r="D2091" s="3" t="s">
        <v>63</v>
      </c>
      <c r="E2091" s="3" t="str">
        <f>IF(C2091&lt;&gt;"",INDEX(ΣυνδΑθρ!$I$2:$I$96,MATCH(C2091,ΣυνδΑθρ!$A$2:$A$100,0),1),IF(D2091&lt;&gt;"",INDEX(Υλικά!$D$3:$D$200,MATCH(D2091,Υλικά!$B$3:$B$200,0),1),""))</f>
        <v>pc</v>
      </c>
      <c r="F2091" s="10">
        <f>IF(C2091&lt;&gt;"",MATCH($C2091,ΣυνδΑθρ!$A$2:$A$100,0),IF(D2091&lt;&gt;"",MATCH($D2091,Υλικά!$B$3:$B$200,0),0))</f>
        <v>23</v>
      </c>
      <c r="G2091" s="3">
        <v>1</v>
      </c>
      <c r="H2091" s="16">
        <f>IF($C2091&lt;&gt;"",$G2091*INDEX(ΣυνδΑθρ!$B$2:$B$96,$F2091,1)/INDEX(ΣυνδΑθρ!$J$2:$J$96,$F2091,1),IF($D2091&lt;&gt;"",$G2091*INDEX(Υλικά!$G$3:$G$200,$F2091,1)/INDEX(Υλικά!$E$3:$E$200,$F2091,1),0))</f>
        <v>47</v>
      </c>
      <c r="I2091" s="17">
        <f>IF($C2091&lt;&gt;"",$G2091*INDEX(ΣυνδΑθρ!$C$2:$C$100,$F2091,1)/INDEX(ΣυνδΑθρ!$J$2:$J$96,$F2091,1),IF($D2091&lt;&gt;"",$G2091*INDEX(Υλικά!$H$3:$H$200,$F2091,1)/INDEX(Υλικά!$E$3:$E$200,$F2091,1),0))</f>
        <v>0</v>
      </c>
      <c r="J2091" s="18">
        <f>IF($C2091&lt;&gt;"",$G2091*INDEX(ΣυνδΑθρ!$D$2:$D$96,$F2091,1)/INDEX(ΣυνδΑθρ!$J$2:$J$96,$F2091,1),IF($D2091&lt;&gt;"",$G2091*INDEX(Υλικά!$I$3:$I$200,$F2091,1)/INDEX(Υλικά!$E$3:$E$200,$F2091,1),0))</f>
        <v>1.2</v>
      </c>
      <c r="K2091" s="16">
        <f>$H2091*Ref!$B$2</f>
        <v>188</v>
      </c>
      <c r="L2091" s="17">
        <f>$I2091*Ref!$B$3</f>
        <v>0</v>
      </c>
      <c r="M2091" s="18">
        <f>$J2091*Ref!$B$4</f>
        <v>10.799999999999999</v>
      </c>
      <c r="N2091" s="18">
        <f>IF($C2091&lt;&gt;"",0,IF($D2091&lt;&gt;"",$G2091*INDEX(Υλικά!$J$3:$J$200,$F2091,1)/INDEX(Υλικά!$E$3:$E$200,$F2091,1),0))</f>
        <v>0</v>
      </c>
      <c r="O2091" s="19">
        <f t="shared" si="40"/>
        <v>198.8</v>
      </c>
    </row>
    <row r="2092" spans="1:15" x14ac:dyDescent="0.35">
      <c r="A2092" s="54">
        <v>45094</v>
      </c>
      <c r="B2092" s="53">
        <v>0.95833333333333337</v>
      </c>
      <c r="C2092" s="3"/>
      <c r="D2092" s="3" t="s">
        <v>117</v>
      </c>
      <c r="E2092" s="3" t="str">
        <f>IF(C2092&lt;&gt;"",INDEX(ΣυνδΑθρ!$I$2:$I$96,MATCH(C2092,ΣυνδΑθρ!$A$2:$A$100,0),1),IF(D2092&lt;&gt;"",INDEX(Υλικά!$D$3:$D$200,MATCH(D2092,Υλικά!$B$3:$B$200,0),1),""))</f>
        <v>gr</v>
      </c>
      <c r="F2092" s="10">
        <f>IF(C2092&lt;&gt;"",MATCH($C2092,ΣυνδΑθρ!$A$2:$A$100,0),IF(D2092&lt;&gt;"",MATCH($D2092,Υλικά!$B$3:$B$200,0),0))</f>
        <v>39</v>
      </c>
      <c r="G2092" s="3">
        <v>40</v>
      </c>
      <c r="H2092" s="16">
        <f>IF($C2092&lt;&gt;"",$G2092*INDEX(ΣυνδΑθρ!$B$2:$B$96,$F2092,1)/INDEX(ΣυνδΑθρ!$J$2:$J$96,$F2092,1),IF($D2092&lt;&gt;"",$G2092*INDEX(Υλικά!$G$3:$G$200,$F2092,1)/INDEX(Υλικά!$E$3:$E$200,$F2092,1),0))</f>
        <v>0</v>
      </c>
      <c r="I2092" s="17">
        <f>IF($C2092&lt;&gt;"",$G2092*INDEX(ΣυνδΑθρ!$C$2:$C$100,$F2092,1)/INDEX(ΣυνδΑθρ!$J$2:$J$96,$F2092,1),IF($D2092&lt;&gt;"",$G2092*INDEX(Υλικά!$H$3:$H$200,$F2092,1)/INDEX(Υλικά!$E$3:$E$200,$F2092,1),0))</f>
        <v>0</v>
      </c>
      <c r="J2092" s="18">
        <f>IF($C2092&lt;&gt;"",$G2092*INDEX(ΣυνδΑθρ!$D$2:$D$96,$F2092,1)/INDEX(ΣυνδΑθρ!$J$2:$J$96,$F2092,1),IF($D2092&lt;&gt;"",$G2092*INDEX(Υλικά!$I$3:$I$200,$F2092,1)/INDEX(Υλικά!$E$3:$E$200,$F2092,1),0))</f>
        <v>0</v>
      </c>
      <c r="K2092" s="16">
        <f>$H2092*Ref!$B$2</f>
        <v>0</v>
      </c>
      <c r="L2092" s="17">
        <f>$I2092*Ref!$B$3</f>
        <v>0</v>
      </c>
      <c r="M2092" s="18">
        <f>$J2092*Ref!$B$4</f>
        <v>0</v>
      </c>
      <c r="N2092" s="18">
        <f>IF($C2092&lt;&gt;"",0,IF($D2092&lt;&gt;"",$G2092*INDEX(Υλικά!$J$3:$J$200,$F2092,1)/INDEX(Υλικά!$E$3:$E$200,$F2092,1),0))</f>
        <v>112</v>
      </c>
      <c r="O2092" s="19">
        <f t="shared" si="40"/>
        <v>112</v>
      </c>
    </row>
    <row r="2093" spans="1:15" x14ac:dyDescent="0.35">
      <c r="A2093" s="54">
        <v>45095</v>
      </c>
      <c r="B2093" s="53">
        <v>0.375</v>
      </c>
      <c r="C2093" s="3" t="s">
        <v>290</v>
      </c>
      <c r="D2093" s="3"/>
      <c r="E2093" s="3" t="str">
        <f>IF(C2093&lt;&gt;"",INDEX(ΣυνδΑθρ!$I$2:$I$96,MATCH(C2093,ΣυνδΑθρ!$A$2:$A$100,0),1),IF(D2093&lt;&gt;"",INDEX(Υλικά!$D$3:$D$200,MATCH(D2093,Υλικά!$B$3:$B$200,0),1),""))</f>
        <v>pc</v>
      </c>
      <c r="F2093" s="10">
        <f>IF(C2093&lt;&gt;"",MATCH($C2093,ΣυνδΑθρ!$A$2:$A$100,0),IF(D2093&lt;&gt;"",MATCH($D2093,Υλικά!$B$3:$B$200,0),0))</f>
        <v>57</v>
      </c>
      <c r="G2093" s="3">
        <v>1</v>
      </c>
      <c r="H2093" s="16">
        <f>IF($C2093&lt;&gt;"",$G2093*INDEX(ΣυνδΑθρ!$B$2:$B$96,$F2093,1)/INDEX(ΣυνδΑθρ!$J$2:$J$96,$F2093,1),IF($D2093&lt;&gt;"",$G2093*INDEX(Υλικά!$G$3:$G$200,$F2093,1)/INDEX(Υλικά!$E$3:$E$200,$F2093,1),0))</f>
        <v>30.25</v>
      </c>
      <c r="I2093" s="17">
        <f>IF($C2093&lt;&gt;"",$G2093*INDEX(ΣυνδΑθρ!$C$2:$C$100,$F2093,1)/INDEX(ΣυνδΑθρ!$J$2:$J$96,$F2093,1),IF($D2093&lt;&gt;"",$G2093*INDEX(Υλικά!$H$3:$H$200,$F2093,1)/INDEX(Υλικά!$E$3:$E$200,$F2093,1),0))</f>
        <v>58.95</v>
      </c>
      <c r="J2093" s="18">
        <f>IF($C2093&lt;&gt;"",$G2093*INDEX(ΣυνδΑθρ!$D$2:$D$96,$F2093,1)/INDEX(ΣυνδΑθρ!$J$2:$J$96,$F2093,1),IF($D2093&lt;&gt;"",$G2093*INDEX(Υλικά!$I$3:$I$200,$F2093,1)/INDEX(Υλικά!$E$3:$E$200,$F2093,1),0))</f>
        <v>6.0500000000000007</v>
      </c>
      <c r="K2093" s="16">
        <f>$H2093*Ref!$B$2</f>
        <v>121</v>
      </c>
      <c r="L2093" s="17">
        <f>$I2093*Ref!$B$3</f>
        <v>235.8</v>
      </c>
      <c r="M2093" s="18">
        <f>$J2093*Ref!$B$4</f>
        <v>54.45</v>
      </c>
      <c r="N2093" s="18">
        <f>IF($C2093&lt;&gt;"",0,IF($D2093&lt;&gt;"",$G2093*INDEX(Υλικά!$J$3:$J$200,$F2093,1)/INDEX(Υλικά!$E$3:$E$200,$F2093,1),0))</f>
        <v>0</v>
      </c>
      <c r="O2093" s="19">
        <f t="shared" si="40"/>
        <v>411.25</v>
      </c>
    </row>
    <row r="2094" spans="1:15" x14ac:dyDescent="0.35">
      <c r="A2094" s="54">
        <v>45095</v>
      </c>
      <c r="B2094" s="53">
        <v>0.5</v>
      </c>
      <c r="C2094" s="3"/>
      <c r="D2094" s="3" t="s">
        <v>76</v>
      </c>
      <c r="E2094" s="3" t="str">
        <f>IF(C2094&lt;&gt;"",INDEX(ΣυνδΑθρ!$I$2:$I$96,MATCH(C2094,ΣυνδΑθρ!$A$2:$A$100,0),1),IF(D2094&lt;&gt;"",INDEX(Υλικά!$D$3:$D$200,MATCH(D2094,Υλικά!$B$3:$B$200,0),1),""))</f>
        <v>gr</v>
      </c>
      <c r="F2094" s="10">
        <f>IF(C2094&lt;&gt;"",MATCH($C2094,ΣυνδΑθρ!$A$2:$A$100,0),IF(D2094&lt;&gt;"",MATCH($D2094,Υλικά!$B$3:$B$200,0),0))</f>
        <v>29</v>
      </c>
      <c r="G2094" s="3">
        <v>150</v>
      </c>
      <c r="H2094" s="16">
        <f>IF($C2094&lt;&gt;"",$G2094*INDEX(ΣυνδΑθρ!$B$2:$B$96,$F2094,1)/INDEX(ΣυνδΑθρ!$J$2:$J$96,$F2094,1),IF($D2094&lt;&gt;"",$G2094*INDEX(Υλικά!$G$3:$G$200,$F2094,1)/INDEX(Υλικά!$E$3:$E$200,$F2094,1),0))</f>
        <v>0</v>
      </c>
      <c r="I2094" s="17">
        <f>IF($C2094&lt;&gt;"",$G2094*INDEX(ΣυνδΑθρ!$C$2:$C$100,$F2094,1)/INDEX(ΣυνδΑθρ!$J$2:$J$96,$F2094,1),IF($D2094&lt;&gt;"",$G2094*INDEX(Υλικά!$H$3:$H$200,$F2094,1)/INDEX(Υλικά!$E$3:$E$200,$F2094,1),0))</f>
        <v>14.55</v>
      </c>
      <c r="J2094" s="18">
        <f>IF($C2094&lt;&gt;"",$G2094*INDEX(ΣυνδΑθρ!$D$2:$D$96,$F2094,1)/INDEX(ΣυνδΑθρ!$J$2:$J$96,$F2094,1),IF($D2094&lt;&gt;"",$G2094*INDEX(Υλικά!$I$3:$I$200,$F2094,1)/INDEX(Υλικά!$E$3:$E$200,$F2094,1),0))</f>
        <v>0</v>
      </c>
      <c r="K2094" s="16">
        <f>$H2094*Ref!$B$2</f>
        <v>0</v>
      </c>
      <c r="L2094" s="17">
        <f>$I2094*Ref!$B$3</f>
        <v>58.2</v>
      </c>
      <c r="M2094" s="18">
        <f>$J2094*Ref!$B$4</f>
        <v>0</v>
      </c>
      <c r="N2094" s="18">
        <f>IF($C2094&lt;&gt;"",0,IF($D2094&lt;&gt;"",$G2094*INDEX(Υλικά!$J$3:$J$200,$F2094,1)/INDEX(Υλικά!$E$3:$E$200,$F2094,1),0))</f>
        <v>0</v>
      </c>
      <c r="O2094" s="19">
        <f t="shared" si="40"/>
        <v>58.2</v>
      </c>
    </row>
    <row r="2095" spans="1:15" x14ac:dyDescent="0.35">
      <c r="A2095" s="54">
        <v>45095</v>
      </c>
      <c r="B2095" s="53">
        <v>0.58333333333333337</v>
      </c>
      <c r="C2095" s="3"/>
      <c r="D2095" s="3" t="s">
        <v>238</v>
      </c>
      <c r="E2095" s="3" t="str">
        <f>IF(C2095&lt;&gt;"",INDEX(ΣυνδΑθρ!$I$2:$I$96,MATCH(C2095,ΣυνδΑθρ!$A$2:$A$100,0),1),IF(D2095&lt;&gt;"",INDEX(Υλικά!$D$3:$D$200,MATCH(D2095,Υλικά!$B$3:$B$200,0),1),""))</f>
        <v>gr</v>
      </c>
      <c r="F2095" s="10">
        <f>IF(C2095&lt;&gt;"",MATCH($C2095,ΣυνδΑθρ!$A$2:$A$100,0),IF(D2095&lt;&gt;"",MATCH($D2095,Υλικά!$B$3:$B$200,0),0))</f>
        <v>110</v>
      </c>
      <c r="G2095" s="3">
        <v>250</v>
      </c>
      <c r="H2095" s="16">
        <f>IF($C2095&lt;&gt;"",$G2095*INDEX(ΣυνδΑθρ!$B$2:$B$96,$F2095,1)/INDEX(ΣυνδΑθρ!$J$2:$J$96,$F2095,1),IF($D2095&lt;&gt;"",$G2095*INDEX(Υλικά!$G$3:$G$200,$F2095,1)/INDEX(Υλικά!$E$3:$E$200,$F2095,1),0))</f>
        <v>52.5</v>
      </c>
      <c r="I2095" s="17">
        <f>IF($C2095&lt;&gt;"",$G2095*INDEX(ΣυνδΑθρ!$C$2:$C$100,$F2095,1)/INDEX(ΣυνδΑθρ!$J$2:$J$96,$F2095,1),IF($D2095&lt;&gt;"",$G2095*INDEX(Υλικά!$H$3:$H$200,$F2095,1)/INDEX(Υλικά!$E$3:$E$200,$F2095,1),0))</f>
        <v>0</v>
      </c>
      <c r="J2095" s="18">
        <f>IF($C2095&lt;&gt;"",$G2095*INDEX(ΣυνδΑθρ!$D$2:$D$96,$F2095,1)/INDEX(ΣυνδΑθρ!$J$2:$J$96,$F2095,1),IF($D2095&lt;&gt;"",$G2095*INDEX(Υλικά!$I$3:$I$200,$F2095,1)/INDEX(Υλικά!$E$3:$E$200,$F2095,1),0))</f>
        <v>12.5</v>
      </c>
      <c r="K2095" s="16">
        <f>$H2095*Ref!$B$2</f>
        <v>210</v>
      </c>
      <c r="L2095" s="17">
        <f>$I2095*Ref!$B$3</f>
        <v>0</v>
      </c>
      <c r="M2095" s="18">
        <f>$J2095*Ref!$B$4</f>
        <v>112.5</v>
      </c>
      <c r="N2095" s="18">
        <f>IF($C2095&lt;&gt;"",0,IF($D2095&lt;&gt;"",$G2095*INDEX(Υλικά!$J$3:$J$200,$F2095,1)/INDEX(Υλικά!$E$3:$E$200,$F2095,1),0))</f>
        <v>0</v>
      </c>
      <c r="O2095" s="19">
        <f t="shared" si="40"/>
        <v>322.5</v>
      </c>
    </row>
    <row r="2096" spans="1:15" x14ac:dyDescent="0.35">
      <c r="A2096" s="54">
        <v>45095</v>
      </c>
      <c r="B2096" s="53">
        <v>0.58333333333333337</v>
      </c>
      <c r="C2096" s="3"/>
      <c r="D2096" s="3" t="s">
        <v>8</v>
      </c>
      <c r="E2096" s="3" t="str">
        <f>IF(C2096&lt;&gt;"",INDEX(ΣυνδΑθρ!$I$2:$I$96,MATCH(C2096,ΣυνδΑθρ!$A$2:$A$100,0),1),IF(D2096&lt;&gt;"",INDEX(Υλικά!$D$3:$D$200,MATCH(D2096,Υλικά!$B$3:$B$200,0),1),""))</f>
        <v>gr</v>
      </c>
      <c r="F2096" s="10">
        <f>IF(C2096&lt;&gt;"",MATCH($C2096,ΣυνδΑθρ!$A$2:$A$100,0),IF(D2096&lt;&gt;"",MATCH($D2096,Υλικά!$B$3:$B$200,0),0))</f>
        <v>3</v>
      </c>
      <c r="G2096" s="3">
        <v>20</v>
      </c>
      <c r="H2096" s="16">
        <f>IF($C2096&lt;&gt;"",$G2096*INDEX(ΣυνδΑθρ!$B$2:$B$96,$F2096,1)/INDEX(ΣυνδΑθρ!$J$2:$J$96,$F2096,1),IF($D2096&lt;&gt;"",$G2096*INDEX(Υλικά!$G$3:$G$200,$F2096,1)/INDEX(Υλικά!$E$3:$E$200,$F2096,1),0))</f>
        <v>0</v>
      </c>
      <c r="I2096" s="17">
        <f>IF($C2096&lt;&gt;"",$G2096*INDEX(ΣυνδΑθρ!$C$2:$C$100,$F2096,1)/INDEX(ΣυνδΑθρ!$J$2:$J$96,$F2096,1),IF($D2096&lt;&gt;"",$G2096*INDEX(Υλικά!$H$3:$H$200,$F2096,1)/INDEX(Υλικά!$E$3:$E$200,$F2096,1),0))</f>
        <v>0</v>
      </c>
      <c r="J2096" s="18">
        <f>IF($C2096&lt;&gt;"",$G2096*INDEX(ΣυνδΑθρ!$D$2:$D$96,$F2096,1)/INDEX(ΣυνδΑθρ!$J$2:$J$96,$F2096,1),IF($D2096&lt;&gt;"",$G2096*INDEX(Υλικά!$I$3:$I$200,$F2096,1)/INDEX(Υλικά!$E$3:$E$200,$F2096,1),0))</f>
        <v>18.66</v>
      </c>
      <c r="K2096" s="16">
        <f>$H2096*Ref!$B$2</f>
        <v>0</v>
      </c>
      <c r="L2096" s="17">
        <f>$I2096*Ref!$B$3</f>
        <v>0</v>
      </c>
      <c r="M2096" s="18">
        <f>$J2096*Ref!$B$4</f>
        <v>167.94</v>
      </c>
      <c r="N2096" s="18">
        <f>IF($C2096&lt;&gt;"",0,IF($D2096&lt;&gt;"",$G2096*INDEX(Υλικά!$J$3:$J$200,$F2096,1)/INDEX(Υλικά!$E$3:$E$200,$F2096,1),0))</f>
        <v>0</v>
      </c>
      <c r="O2096" s="19">
        <f t="shared" si="40"/>
        <v>167.94</v>
      </c>
    </row>
    <row r="2097" spans="1:16" x14ac:dyDescent="0.35">
      <c r="A2097" s="54">
        <v>45095</v>
      </c>
      <c r="B2097" s="53">
        <v>0.58333333333333304</v>
      </c>
      <c r="C2097" s="3"/>
      <c r="D2097" s="3" t="s">
        <v>128</v>
      </c>
      <c r="E2097" s="3" t="str">
        <f>IF(C2097&lt;&gt;"",INDEX(ΣυνδΑθρ!$I$2:$I$96,MATCH(C2097,ΣυνδΑθρ!$A$2:$A$100,0),1),IF(D2097&lt;&gt;"",INDEX(Υλικά!$D$3:$D$200,MATCH(D2097,Υλικά!$B$3:$B$200,0),1),""))</f>
        <v>gr</v>
      </c>
      <c r="F2097" s="10">
        <f>IF(C2097&lt;&gt;"",MATCH($C2097,ΣυνδΑθρ!$A$2:$A$100,0),IF(D2097&lt;&gt;"",MATCH($D2097,Υλικά!$B$3:$B$200,0),0))</f>
        <v>50</v>
      </c>
      <c r="G2097" s="3">
        <v>70</v>
      </c>
      <c r="H2097" s="16">
        <f>IF($C2097&lt;&gt;"",$G2097*INDEX(ΣυνδΑθρ!$B$2:$B$96,$F2097,1)/INDEX(ΣυνδΑθρ!$J$2:$J$96,$F2097,1),IF($D2097&lt;&gt;"",$G2097*INDEX(Υλικά!$G$3:$G$200,$F2097,1)/INDEX(Υλικά!$E$3:$E$200,$F2097,1),0))</f>
        <v>1.4</v>
      </c>
      <c r="I2097" s="17">
        <f>IF($C2097&lt;&gt;"",$G2097*INDEX(ΣυνδΑθρ!$C$2:$C$100,$F2097,1)/INDEX(ΣυνδΑθρ!$J$2:$J$96,$F2097,1),IF($D2097&lt;&gt;"",$G2097*INDEX(Υλικά!$H$3:$H$200,$F2097,1)/INDEX(Υλικά!$E$3:$E$200,$F2097,1),0))</f>
        <v>11.9</v>
      </c>
      <c r="J2097" s="18">
        <f>IF($C2097&lt;&gt;"",$G2097*INDEX(ΣυνδΑθρ!$D$2:$D$96,$F2097,1)/INDEX(ΣυνδΑθρ!$J$2:$J$96,$F2097,1),IF($D2097&lt;&gt;"",$G2097*INDEX(Υλικά!$I$3:$I$200,$F2097,1)/INDEX(Υλικά!$E$3:$E$200,$F2097,1),0))</f>
        <v>0</v>
      </c>
      <c r="K2097" s="16">
        <f>$H2097*Ref!$B$2</f>
        <v>5.6</v>
      </c>
      <c r="L2097" s="17">
        <f>$I2097*Ref!$B$3</f>
        <v>47.6</v>
      </c>
      <c r="M2097" s="18">
        <f>$J2097*Ref!$B$4</f>
        <v>0</v>
      </c>
      <c r="N2097" s="18">
        <f>IF($C2097&lt;&gt;"",0,IF($D2097&lt;&gt;"",$G2097*INDEX(Υλικά!$J$3:$J$200,$F2097,1)/INDEX(Υλικά!$E$3:$E$200,$F2097,1),0))</f>
        <v>0</v>
      </c>
      <c r="O2097" s="19">
        <f t="shared" si="40"/>
        <v>53.2</v>
      </c>
    </row>
    <row r="2098" spans="1:16" x14ac:dyDescent="0.35">
      <c r="A2098" s="54">
        <v>45095</v>
      </c>
      <c r="B2098" s="53">
        <v>0.58333333333333337</v>
      </c>
      <c r="C2098" s="3"/>
      <c r="D2098" s="3" t="s">
        <v>97</v>
      </c>
      <c r="E2098" s="3" t="str">
        <f>IF(C2098&lt;&gt;"",INDEX(ΣυνδΑθρ!$I$2:$I$96,MATCH(C2098,ΣυνδΑθρ!$A$2:$A$100,0),1),IF(D2098&lt;&gt;"",INDEX(Υλικά!$D$3:$D$200,MATCH(D2098,Υλικά!$B$3:$B$200,0),1),""))</f>
        <v>gr</v>
      </c>
      <c r="F2098" s="10">
        <f>IF(C2098&lt;&gt;"",MATCH($C2098,ΣυνδΑθρ!$A$2:$A$100,0),IF(D2098&lt;&gt;"",MATCH($D2098,Υλικά!$B$3:$B$200,0),0))</f>
        <v>37</v>
      </c>
      <c r="G2098" s="3">
        <v>250</v>
      </c>
      <c r="H2098" s="16">
        <f>IF($C2098&lt;&gt;"",$G2098*INDEX(ΣυνδΑθρ!$B$2:$B$96,$F2098,1)/INDEX(ΣυνδΑθρ!$J$2:$J$96,$F2098,1),IF($D2098&lt;&gt;"",$G2098*INDEX(Υλικά!$G$3:$G$200,$F2098,1)/INDEX(Υλικά!$E$3:$E$200,$F2098,1),0))</f>
        <v>0</v>
      </c>
      <c r="I2098" s="17">
        <f>IF($C2098&lt;&gt;"",$G2098*INDEX(ΣυνδΑθρ!$C$2:$C$100,$F2098,1)/INDEX(ΣυνδΑθρ!$J$2:$J$96,$F2098,1),IF($D2098&lt;&gt;"",$G2098*INDEX(Υλικά!$H$3:$H$200,$F2098,1)/INDEX(Υλικά!$E$3:$E$200,$F2098,1),0))</f>
        <v>0</v>
      </c>
      <c r="J2098" s="18">
        <f>IF($C2098&lt;&gt;"",$G2098*INDEX(ΣυνδΑθρ!$D$2:$D$96,$F2098,1)/INDEX(ΣυνδΑθρ!$J$2:$J$96,$F2098,1),IF($D2098&lt;&gt;"",$G2098*INDEX(Υλικά!$I$3:$I$200,$F2098,1)/INDEX(Υλικά!$E$3:$E$200,$F2098,1),0))</f>
        <v>0</v>
      </c>
      <c r="K2098" s="16">
        <f>$H2098*Ref!$B$2</f>
        <v>0</v>
      </c>
      <c r="L2098" s="17">
        <f>$I2098*Ref!$B$3</f>
        <v>0</v>
      </c>
      <c r="M2098" s="18">
        <f>$J2098*Ref!$B$4</f>
        <v>0</v>
      </c>
      <c r="N2098" s="18">
        <f>IF($C2098&lt;&gt;"",0,IF($D2098&lt;&gt;"",$G2098*INDEX(Υλικά!$J$3:$J$200,$F2098,1)/INDEX(Υλικά!$E$3:$E$200,$F2098,1),0))</f>
        <v>212.5</v>
      </c>
      <c r="O2098" s="19">
        <f t="shared" si="40"/>
        <v>212.5</v>
      </c>
    </row>
    <row r="2099" spans="1:16" x14ac:dyDescent="0.35">
      <c r="A2099" s="54">
        <v>45095</v>
      </c>
      <c r="B2099" s="53">
        <v>0.875</v>
      </c>
      <c r="C2099" s="3"/>
      <c r="D2099" s="3"/>
      <c r="E2099" s="3" t="str">
        <f>IF(C2099&lt;&gt;"",INDEX(ΣυνδΑθρ!$I$2:$I$96,MATCH(C2099,ΣυνδΑθρ!$A$2:$A$100,0),1),IF(D2099&lt;&gt;"",INDEX(Υλικά!$D$3:$D$200,MATCH(D2099,Υλικά!$B$3:$B$200,0),1),""))</f>
        <v/>
      </c>
      <c r="F2099" s="10">
        <f>IF(C2099&lt;&gt;"",MATCH($C2099,ΣυνδΑθρ!$A$2:$A$100,0),IF(D2099&lt;&gt;"",MATCH($D2099,Υλικά!$B$3:$B$200,0),0))</f>
        <v>0</v>
      </c>
      <c r="G2099" s="3"/>
      <c r="H2099" s="16">
        <f>IF($C2099&lt;&gt;"",$G2099*INDEX(ΣυνδΑθρ!$B$2:$B$96,$F2099,1)/INDEX(ΣυνδΑθρ!$J$2:$J$96,$F2099,1),IF($D2099&lt;&gt;"",$G2099*INDEX(Υλικά!$G$3:$G$200,$F2099,1)/INDEX(Υλικά!$E$3:$E$200,$F2099,1),0))</f>
        <v>0</v>
      </c>
      <c r="I2099" s="17">
        <f>IF($C2099&lt;&gt;"",$G2099*INDEX(ΣυνδΑθρ!$C$2:$C$100,$F2099,1)/INDEX(ΣυνδΑθρ!$J$2:$J$96,$F2099,1),IF($D2099&lt;&gt;"",$G2099*INDEX(Υλικά!$H$3:$H$200,$F2099,1)/INDEX(Υλικά!$E$3:$E$200,$F2099,1),0))</f>
        <v>0</v>
      </c>
      <c r="J2099" s="18">
        <f>IF($C2099&lt;&gt;"",$G2099*INDEX(ΣυνδΑθρ!$D$2:$D$96,$F2099,1)/INDEX(ΣυνδΑθρ!$J$2:$J$96,$F2099,1),IF($D2099&lt;&gt;"",$G2099*INDEX(Υλικά!$I$3:$I$200,$F2099,1)/INDEX(Υλικά!$E$3:$E$200,$F2099,1),0))</f>
        <v>0</v>
      </c>
      <c r="K2099" s="16">
        <f>$H2099*Ref!$B$2</f>
        <v>0</v>
      </c>
      <c r="L2099" s="17">
        <f>$I2099*Ref!$B$3</f>
        <v>0</v>
      </c>
      <c r="M2099" s="18">
        <f>$J2099*Ref!$B$4</f>
        <v>0</v>
      </c>
      <c r="N2099" s="18">
        <v>1000</v>
      </c>
      <c r="O2099" s="19">
        <f t="shared" si="40"/>
        <v>1000</v>
      </c>
      <c r="P2099" t="s">
        <v>323</v>
      </c>
    </row>
    <row r="2100" spans="1:16" x14ac:dyDescent="0.35">
      <c r="A2100" s="54">
        <v>45096</v>
      </c>
      <c r="B2100" s="53">
        <v>0.33333333333333331</v>
      </c>
      <c r="C2100" s="3"/>
      <c r="D2100" s="3" t="s">
        <v>58</v>
      </c>
      <c r="E2100" s="3" t="str">
        <f>IF(C2100&lt;&gt;"",INDEX(ΣυνδΑθρ!$I$2:$I$96,MATCH(C2100,ΣυνδΑθρ!$A$2:$A$100,0),1),IF(D2100&lt;&gt;"",INDEX(Υλικά!$D$3:$D$200,MATCH(D2100,Υλικά!$B$3:$B$200,0),1),""))</f>
        <v>gr</v>
      </c>
      <c r="F2100" s="10">
        <f>IF(C2100&lt;&gt;"",MATCH($C2100,ΣυνδΑθρ!$A$2:$A$100,0),IF(D2100&lt;&gt;"",MATCH($D2100,Υλικά!$B$3:$B$200,0),0))</f>
        <v>12</v>
      </c>
      <c r="G2100" s="3">
        <v>250</v>
      </c>
      <c r="H2100" s="16">
        <f>IF($C2100&lt;&gt;"",$G2100*INDEX(ΣυνδΑθρ!$B$2:$B$96,$F2100,1)/INDEX(ΣυνδΑθρ!$J$2:$J$96,$F2100,1),IF($D2100&lt;&gt;"",$G2100*INDEX(Υλικά!$G$3:$G$200,$F2100,1)/INDEX(Υλικά!$E$3:$E$200,$F2100,1),0))</f>
        <v>8.25</v>
      </c>
      <c r="I2100" s="17">
        <f>IF($C2100&lt;&gt;"",$G2100*INDEX(ΣυνδΑθρ!$C$2:$C$100,$F2100,1)/INDEX(ΣυνδΑθρ!$J$2:$J$96,$F2100,1),IF($D2100&lt;&gt;"",$G2100*INDEX(Υλικά!$H$3:$H$200,$F2100,1)/INDEX(Υλικά!$E$3:$E$200,$F2100,1),0))</f>
        <v>11.75</v>
      </c>
      <c r="J2100" s="18">
        <f>IF($C2100&lt;&gt;"",$G2100*INDEX(ΣυνδΑθρ!$D$2:$D$96,$F2100,1)/INDEX(ΣυνδΑθρ!$J$2:$J$96,$F2100,1),IF($D2100&lt;&gt;"",$G2100*INDEX(Υλικά!$I$3:$I$200,$F2100,1)/INDEX(Υλικά!$E$3:$E$200,$F2100,1),0))</f>
        <v>3.75</v>
      </c>
      <c r="K2100" s="16">
        <f>$H2100*Ref!$B$2</f>
        <v>33</v>
      </c>
      <c r="L2100" s="17">
        <f>$I2100*Ref!$B$3</f>
        <v>47</v>
      </c>
      <c r="M2100" s="18">
        <f>$J2100*Ref!$B$4</f>
        <v>33.75</v>
      </c>
      <c r="N2100" s="18">
        <f>IF($C2100&lt;&gt;"",0,IF($D2100&lt;&gt;"",$G2100*INDEX(Υλικά!$J$3:$J$200,$F2100,1)/INDEX(Υλικά!$E$3:$E$200,$F2100,1),0))</f>
        <v>0</v>
      </c>
      <c r="O2100" s="19">
        <f t="shared" si="40"/>
        <v>113.75</v>
      </c>
    </row>
    <row r="2101" spans="1:16" x14ac:dyDescent="0.35">
      <c r="A2101" s="54">
        <v>45096</v>
      </c>
      <c r="B2101" s="53">
        <v>0.33333333333333331</v>
      </c>
      <c r="C2101" s="3"/>
      <c r="D2101" s="3" t="s">
        <v>289</v>
      </c>
      <c r="E2101" s="3" t="str">
        <f>IF(C2101&lt;&gt;"",INDEX(ΣυνδΑθρ!$I$2:$I$96,MATCH(C2101,ΣυνδΑθρ!$A$2:$A$100,0),1),IF(D2101&lt;&gt;"",INDEX(Υλικά!$D$3:$D$200,MATCH(D2101,Υλικά!$B$3:$B$200,0),1),""))</f>
        <v>gr</v>
      </c>
      <c r="F2101" s="10">
        <f>IF(C2101&lt;&gt;"",MATCH($C2101,ΣυνδΑθρ!$A$2:$A$100,0),IF(D2101&lt;&gt;"",MATCH($D2101,Υλικά!$B$3:$B$200,0),0))</f>
        <v>134</v>
      </c>
      <c r="G2101" s="3">
        <v>70</v>
      </c>
      <c r="H2101" s="16">
        <f>IF($C2101&lt;&gt;"",$G2101*INDEX(ΣυνδΑθρ!$B$2:$B$96,$F2101,1)/INDEX(ΣυνδΑθρ!$J$2:$J$96,$F2101,1),IF($D2101&lt;&gt;"",$G2101*INDEX(Υλικά!$G$3:$G$200,$F2101,1)/INDEX(Υλικά!$E$3:$E$200,$F2101,1),0))</f>
        <v>5.1100000000000003</v>
      </c>
      <c r="I2101" s="17">
        <f>IF($C2101&lt;&gt;"",$G2101*INDEX(ΣυνδΑθρ!$C$2:$C$100,$F2101,1)/INDEX(ΣυνδΑθρ!$J$2:$J$96,$F2101,1),IF($D2101&lt;&gt;"",$G2101*INDEX(Υλικά!$H$3:$H$200,$F2101,1)/INDEX(Υλικά!$E$3:$E$200,$F2101,1),0))</f>
        <v>32.549999999999997</v>
      </c>
      <c r="J2101" s="18">
        <f>IF($C2101&lt;&gt;"",$G2101*INDEX(ΣυνδΑθρ!$D$2:$D$96,$F2101,1)/INDEX(ΣυνδΑθρ!$J$2:$J$96,$F2101,1),IF($D2101&lt;&gt;"",$G2101*INDEX(Υλικά!$I$3:$I$200,$F2101,1)/INDEX(Υλικά!$E$3:$E$200,$F2101,1),0))</f>
        <v>0.63</v>
      </c>
      <c r="K2101" s="16">
        <f>$H2101*Ref!$B$2</f>
        <v>20.440000000000001</v>
      </c>
      <c r="L2101" s="17">
        <f>$I2101*Ref!$B$3</f>
        <v>130.19999999999999</v>
      </c>
      <c r="M2101" s="18">
        <f>$J2101*Ref!$B$4</f>
        <v>5.67</v>
      </c>
      <c r="N2101" s="18">
        <f>IF($C2101&lt;&gt;"",0,IF($D2101&lt;&gt;"",$G2101*INDEX(Υλικά!$J$3:$J$200,$F2101,1)/INDEX(Υλικά!$E$3:$E$200,$F2101,1),0))</f>
        <v>0</v>
      </c>
      <c r="O2101" s="19">
        <f t="shared" si="40"/>
        <v>156.30999999999997</v>
      </c>
    </row>
    <row r="2102" spans="1:16" x14ac:dyDescent="0.35">
      <c r="A2102" s="54">
        <v>45096</v>
      </c>
      <c r="B2102" s="53">
        <v>0.33333333333333298</v>
      </c>
      <c r="C2102" s="3"/>
      <c r="D2102" s="3" t="s">
        <v>229</v>
      </c>
      <c r="E2102" s="3" t="str">
        <f>IF(C2102&lt;&gt;"",INDEX(ΣυνδΑθρ!$I$2:$I$96,MATCH(C2102,ΣυνδΑθρ!$A$2:$A$100,0),1),IF(D2102&lt;&gt;"",INDEX(Υλικά!$D$3:$D$200,MATCH(D2102,Υλικά!$B$3:$B$200,0),1),""))</f>
        <v>gr</v>
      </c>
      <c r="F2102" s="10">
        <f>IF(C2102&lt;&gt;"",MATCH($C2102,ΣυνδΑθρ!$A$2:$A$100,0),IF(D2102&lt;&gt;"",MATCH($D2102,Υλικά!$B$3:$B$200,0),0))</f>
        <v>104</v>
      </c>
      <c r="G2102" s="3">
        <v>35</v>
      </c>
      <c r="H2102" s="16">
        <f>IF($C2102&lt;&gt;"",$G2102*INDEX(ΣυνδΑθρ!$B$2:$B$96,$F2102,1)/INDEX(ΣυνδΑθρ!$J$2:$J$96,$F2102,1),IF($D2102&lt;&gt;"",$G2102*INDEX(Υλικά!$G$3:$G$200,$F2102,1)/INDEX(Υλικά!$E$3:$E$200,$F2102,1),0))</f>
        <v>7.35</v>
      </c>
      <c r="I2102" s="17">
        <f>IF($C2102&lt;&gt;"",$G2102*INDEX(ΣυνδΑθρ!$C$2:$C$100,$F2102,1)/INDEX(ΣυνδΑθρ!$J$2:$J$96,$F2102,1),IF($D2102&lt;&gt;"",$G2102*INDEX(Υλικά!$H$3:$H$200,$F2102,1)/INDEX(Υλικά!$E$3:$E$200,$F2102,1),0))</f>
        <v>0.35</v>
      </c>
      <c r="J2102" s="18">
        <f>IF($C2102&lt;&gt;"",$G2102*INDEX(ΣυνδΑθρ!$D$2:$D$96,$F2102,1)/INDEX(ΣυνδΑθρ!$J$2:$J$96,$F2102,1),IF($D2102&lt;&gt;"",$G2102*INDEX(Υλικά!$I$3:$I$200,$F2102,1)/INDEX(Υλικά!$E$3:$E$200,$F2102,1),0))</f>
        <v>0.7</v>
      </c>
      <c r="K2102" s="16">
        <f>$H2102*Ref!$B$2</f>
        <v>29.4</v>
      </c>
      <c r="L2102" s="17">
        <f>$I2102*Ref!$B$3</f>
        <v>1.4</v>
      </c>
      <c r="M2102" s="18">
        <f>$J2102*Ref!$B$4</f>
        <v>6.3</v>
      </c>
      <c r="N2102" s="18">
        <f>IF($C2102&lt;&gt;"",0,IF($D2102&lt;&gt;"",$G2102*INDEX(Υλικά!$J$3:$J$200,$F2102,1)/INDEX(Υλικά!$E$3:$E$200,$F2102,1),0))</f>
        <v>0</v>
      </c>
      <c r="O2102" s="19">
        <f t="shared" si="40"/>
        <v>37.099999999999994</v>
      </c>
    </row>
    <row r="2103" spans="1:16" x14ac:dyDescent="0.35">
      <c r="A2103" s="54">
        <v>45096</v>
      </c>
      <c r="B2103" s="53">
        <v>0.33333333333333298</v>
      </c>
      <c r="C2103" s="3"/>
      <c r="D2103" s="3" t="s">
        <v>269</v>
      </c>
      <c r="E2103" s="3" t="str">
        <f>IF(C2103&lt;&gt;"",INDEX(ΣυνδΑθρ!$I$2:$I$96,MATCH(C2103,ΣυνδΑθρ!$A$2:$A$100,0),1),IF(D2103&lt;&gt;"",INDEX(Υλικά!$D$3:$D$200,MATCH(D2103,Υλικά!$B$3:$B$200,0),1),""))</f>
        <v>slc</v>
      </c>
      <c r="F2103" s="10">
        <f>IF(C2103&lt;&gt;"",MATCH($C2103,ΣυνδΑθρ!$A$2:$A$100,0),IF(D2103&lt;&gt;"",MATCH($D2103,Υλικά!$B$3:$B$200,0),0))</f>
        <v>124</v>
      </c>
      <c r="G2103" s="3">
        <v>1</v>
      </c>
      <c r="H2103" s="16">
        <f>IF($C2103&lt;&gt;"",$G2103*INDEX(ΣυνδΑθρ!$B$2:$B$96,$F2103,1)/INDEX(ΣυνδΑθρ!$J$2:$J$96,$F2103,1),IF($D2103&lt;&gt;"",$G2103*INDEX(Υλικά!$G$3:$G$200,$F2103,1)/INDEX(Υλικά!$E$3:$E$200,$F2103,1),0))</f>
        <v>9</v>
      </c>
      <c r="I2103" s="17">
        <f>IF($C2103&lt;&gt;"",$G2103*INDEX(ΣυνδΑθρ!$C$2:$C$100,$F2103,1)/INDEX(ΣυνδΑθρ!$J$2:$J$96,$F2103,1),IF($D2103&lt;&gt;"",$G2103*INDEX(Υλικά!$H$3:$H$200,$F2103,1)/INDEX(Υλικά!$E$3:$E$200,$F2103,1),0))</f>
        <v>0.2</v>
      </c>
      <c r="J2103" s="18">
        <f>IF($C2103&lt;&gt;"",$G2103*INDEX(ΣυνδΑθρ!$D$2:$D$96,$F2103,1)/INDEX(ΣυνδΑθρ!$J$2:$J$96,$F2103,1),IF($D2103&lt;&gt;"",$G2103*INDEX(Υλικά!$I$3:$I$200,$F2103,1)/INDEX(Υλικά!$E$3:$E$200,$F2103,1),0))</f>
        <v>5</v>
      </c>
      <c r="K2103" s="16">
        <f>$H2103*Ref!$B$2</f>
        <v>36</v>
      </c>
      <c r="L2103" s="17">
        <f>$I2103*Ref!$B$3</f>
        <v>0.8</v>
      </c>
      <c r="M2103" s="18">
        <f>$J2103*Ref!$B$4</f>
        <v>45</v>
      </c>
      <c r="N2103" s="18">
        <f>IF($C2103&lt;&gt;"",0,IF($D2103&lt;&gt;"",$G2103*INDEX(Υλικά!$J$3:$J$200,$F2103,1)/INDEX(Υλικά!$E$3:$E$200,$F2103,1),0))</f>
        <v>0</v>
      </c>
      <c r="O2103" s="19">
        <f t="shared" si="40"/>
        <v>81.8</v>
      </c>
    </row>
    <row r="2104" spans="1:16" x14ac:dyDescent="0.35">
      <c r="A2104" s="54">
        <v>45096</v>
      </c>
      <c r="B2104" s="53">
        <v>0.48958333333333331</v>
      </c>
      <c r="C2104" s="3"/>
      <c r="D2104" s="3" t="s">
        <v>76</v>
      </c>
      <c r="E2104" s="3" t="str">
        <f>IF(C2104&lt;&gt;"",INDEX(ΣυνδΑθρ!$I$2:$I$96,MATCH(C2104,ΣυνδΑθρ!$A$2:$A$100,0),1),IF(D2104&lt;&gt;"",INDEX(Υλικά!$D$3:$D$200,MATCH(D2104,Υλικά!$B$3:$B$200,0),1),""))</f>
        <v>gr</v>
      </c>
      <c r="F2104" s="10">
        <f>IF(C2104&lt;&gt;"",MATCH($C2104,ΣυνδΑθρ!$A$2:$A$100,0),IF(D2104&lt;&gt;"",MATCH($D2104,Υλικά!$B$3:$B$200,0),0))</f>
        <v>29</v>
      </c>
      <c r="G2104" s="3">
        <v>100</v>
      </c>
      <c r="H2104" s="16">
        <f>IF($C2104&lt;&gt;"",$G2104*INDEX(ΣυνδΑθρ!$B$2:$B$96,$F2104,1)/INDEX(ΣυνδΑθρ!$J$2:$J$96,$F2104,1),IF($D2104&lt;&gt;"",$G2104*INDEX(Υλικά!$G$3:$G$200,$F2104,1)/INDEX(Υλικά!$E$3:$E$200,$F2104,1),0))</f>
        <v>0</v>
      </c>
      <c r="I2104" s="17">
        <f>IF($C2104&lt;&gt;"",$G2104*INDEX(ΣυνδΑθρ!$C$2:$C$100,$F2104,1)/INDEX(ΣυνδΑθρ!$J$2:$J$96,$F2104,1),IF($D2104&lt;&gt;"",$G2104*INDEX(Υλικά!$H$3:$H$200,$F2104,1)/INDEX(Υλικά!$E$3:$E$200,$F2104,1),0))</f>
        <v>9.6999999999999993</v>
      </c>
      <c r="J2104" s="18">
        <f>IF($C2104&lt;&gt;"",$G2104*INDEX(ΣυνδΑθρ!$D$2:$D$96,$F2104,1)/INDEX(ΣυνδΑθρ!$J$2:$J$96,$F2104,1),IF($D2104&lt;&gt;"",$G2104*INDEX(Υλικά!$I$3:$I$200,$F2104,1)/INDEX(Υλικά!$E$3:$E$200,$F2104,1),0))</f>
        <v>0</v>
      </c>
      <c r="K2104" s="16">
        <f>$H2104*Ref!$B$2</f>
        <v>0</v>
      </c>
      <c r="L2104" s="17">
        <f>$I2104*Ref!$B$3</f>
        <v>38.799999999999997</v>
      </c>
      <c r="M2104" s="18">
        <f>$J2104*Ref!$B$4</f>
        <v>0</v>
      </c>
      <c r="N2104" s="18">
        <f>IF($C2104&lt;&gt;"",0,IF($D2104&lt;&gt;"",$G2104*INDEX(Υλικά!$J$3:$J$200,$F2104,1)/INDEX(Υλικά!$E$3:$E$200,$F2104,1),0))</f>
        <v>0</v>
      </c>
      <c r="O2104" s="19">
        <f t="shared" si="40"/>
        <v>38.799999999999997</v>
      </c>
    </row>
    <row r="2105" spans="1:16" x14ac:dyDescent="0.35">
      <c r="A2105" s="54">
        <v>45096</v>
      </c>
      <c r="B2105" s="53">
        <v>0.60416666666666663</v>
      </c>
      <c r="C2105" s="3"/>
      <c r="D2105" s="3" t="s">
        <v>9</v>
      </c>
      <c r="E2105" s="3" t="str">
        <f>IF(C2105&lt;&gt;"",INDEX(ΣυνδΑθρ!$I$2:$I$96,MATCH(C2105,ΣυνδΑθρ!$A$2:$A$100,0),1),IF(D2105&lt;&gt;"",INDEX(Υλικά!$D$3:$D$200,MATCH(D2105,Υλικά!$B$3:$B$200,0),1),""))</f>
        <v>gr</v>
      </c>
      <c r="F2105" s="10">
        <f>IF(C2105&lt;&gt;"",MATCH($C2105,ΣυνδΑθρ!$A$2:$A$100,0),IF(D2105&lt;&gt;"",MATCH($D2105,Υλικά!$B$3:$B$200,0),0))</f>
        <v>4</v>
      </c>
      <c r="G2105" s="3">
        <v>50</v>
      </c>
      <c r="H2105" s="16">
        <f>IF($C2105&lt;&gt;"",$G2105*INDEX(ΣυνδΑθρ!$B$2:$B$96,$F2105,1)/INDEX(ΣυνδΑθρ!$J$2:$J$96,$F2105,1),IF($D2105&lt;&gt;"",$G2105*INDEX(Υλικά!$G$3:$G$200,$F2105,1)/INDEX(Υλικά!$E$3:$E$200,$F2105,1),0))</f>
        <v>3.55</v>
      </c>
      <c r="I2105" s="17">
        <f>IF($C2105&lt;&gt;"",$G2105*INDEX(ΣυνδΑθρ!$C$2:$C$100,$F2105,1)/INDEX(ΣυνδΑθρ!$J$2:$J$96,$F2105,1),IF($D2105&lt;&gt;"",$G2105*INDEX(Υλικά!$H$3:$H$200,$F2105,1)/INDEX(Υλικά!$E$3:$E$200,$F2105,1),0))</f>
        <v>40</v>
      </c>
      <c r="J2105" s="18">
        <f>IF($C2105&lt;&gt;"",$G2105*INDEX(ΣυνδΑθρ!$D$2:$D$96,$F2105,1)/INDEX(ΣυνδΑθρ!$J$2:$J$96,$F2105,1),IF($D2105&lt;&gt;"",$G2105*INDEX(Υλικά!$I$3:$I$200,$F2105,1)/INDEX(Υλικά!$E$3:$E$200,$F2105,1),0))</f>
        <v>0.35</v>
      </c>
      <c r="K2105" s="16">
        <f>$H2105*Ref!$B$2</f>
        <v>14.2</v>
      </c>
      <c r="L2105" s="17">
        <f>$I2105*Ref!$B$3</f>
        <v>160</v>
      </c>
      <c r="M2105" s="18">
        <f>$J2105*Ref!$B$4</f>
        <v>3.15</v>
      </c>
      <c r="N2105" s="18">
        <f>IF($C2105&lt;&gt;"",0,IF($D2105&lt;&gt;"",$G2105*INDEX(Υλικά!$J$3:$J$200,$F2105,1)/INDEX(Υλικά!$E$3:$E$200,$F2105,1),0))</f>
        <v>0</v>
      </c>
      <c r="O2105" s="19">
        <f t="shared" si="40"/>
        <v>177.35</v>
      </c>
    </row>
    <row r="2106" spans="1:16" x14ac:dyDescent="0.35">
      <c r="A2106" s="54">
        <v>45096</v>
      </c>
      <c r="B2106" s="53">
        <v>0.60416666666666663</v>
      </c>
      <c r="C2106" s="3"/>
      <c r="D2106" s="3" t="s">
        <v>80</v>
      </c>
      <c r="E2106" s="3" t="str">
        <f>IF(C2106&lt;&gt;"",INDEX(ΣυνδΑθρ!$I$2:$I$96,MATCH(C2106,ΣυνδΑθρ!$A$2:$A$100,0),1),IF(D2106&lt;&gt;"",INDEX(Υλικά!$D$3:$D$200,MATCH(D2106,Υλικά!$B$3:$B$200,0),1),""))</f>
        <v>gr</v>
      </c>
      <c r="F2106" s="10">
        <f>IF(C2106&lt;&gt;"",MATCH($C2106,ΣυνδΑθρ!$A$2:$A$100,0),IF(D2106&lt;&gt;"",MATCH($D2106,Υλικά!$B$3:$B$200,0),0))</f>
        <v>32</v>
      </c>
      <c r="G2106" s="3">
        <v>200</v>
      </c>
      <c r="H2106" s="16">
        <f>IF($C2106&lt;&gt;"",$G2106*INDEX(ΣυνδΑθρ!$B$2:$B$96,$F2106,1)/INDEX(ΣυνδΑθρ!$J$2:$J$96,$F2106,1),IF($D2106&lt;&gt;"",$G2106*INDEX(Υλικά!$G$3:$G$200,$F2106,1)/INDEX(Υλικά!$E$3:$E$200,$F2106,1),0))</f>
        <v>62</v>
      </c>
      <c r="I2106" s="17">
        <f>IF($C2106&lt;&gt;"",$G2106*INDEX(ΣυνδΑθρ!$C$2:$C$100,$F2106,1)/INDEX(ΣυνδΑθρ!$J$2:$J$96,$F2106,1),IF($D2106&lt;&gt;"",$G2106*INDEX(Υλικά!$H$3:$H$200,$F2106,1)/INDEX(Υλικά!$E$3:$E$200,$F2106,1),0))</f>
        <v>0</v>
      </c>
      <c r="J2106" s="18">
        <f>IF($C2106&lt;&gt;"",$G2106*INDEX(ΣυνδΑθρ!$D$2:$D$96,$F2106,1)/INDEX(ΣυνδΑθρ!$J$2:$J$96,$F2106,1),IF($D2106&lt;&gt;"",$G2106*INDEX(Υλικά!$I$3:$I$200,$F2106,1)/INDEX(Υλικά!$E$3:$E$200,$F2106,1),0))</f>
        <v>7.2</v>
      </c>
      <c r="K2106" s="16">
        <f>$H2106*Ref!$B$2</f>
        <v>248</v>
      </c>
      <c r="L2106" s="17">
        <f>$I2106*Ref!$B$3</f>
        <v>0</v>
      </c>
      <c r="M2106" s="18">
        <f>$J2106*Ref!$B$4</f>
        <v>64.8</v>
      </c>
      <c r="N2106" s="18">
        <f>IF($C2106&lt;&gt;"",0,IF($D2106&lt;&gt;"",$G2106*INDEX(Υλικά!$J$3:$J$200,$F2106,1)/INDEX(Υλικά!$E$3:$E$200,$F2106,1),0))</f>
        <v>0</v>
      </c>
      <c r="O2106" s="19">
        <f t="shared" si="40"/>
        <v>312.8</v>
      </c>
    </row>
    <row r="2107" spans="1:16" x14ac:dyDescent="0.35">
      <c r="A2107" s="54">
        <v>45096</v>
      </c>
      <c r="B2107" s="53">
        <v>0.60416666666666663</v>
      </c>
      <c r="C2107" s="3"/>
      <c r="D2107" s="3" t="s">
        <v>8</v>
      </c>
      <c r="E2107" s="3" t="str">
        <f>IF(C2107&lt;&gt;"",INDEX(ΣυνδΑθρ!$I$2:$I$96,MATCH(C2107,ΣυνδΑθρ!$A$2:$A$100,0),1),IF(D2107&lt;&gt;"",INDEX(Υλικά!$D$3:$D$200,MATCH(D2107,Υλικά!$B$3:$B$200,0),1),""))</f>
        <v>gr</v>
      </c>
      <c r="F2107" s="10">
        <f>IF(C2107&lt;&gt;"",MATCH($C2107,ΣυνδΑθρ!$A$2:$A$100,0),IF(D2107&lt;&gt;"",MATCH($D2107,Υλικά!$B$3:$B$200,0),0))</f>
        <v>3</v>
      </c>
      <c r="G2107" s="3">
        <v>10</v>
      </c>
      <c r="H2107" s="16">
        <f>IF($C2107&lt;&gt;"",$G2107*INDEX(ΣυνδΑθρ!$B$2:$B$96,$F2107,1)/INDEX(ΣυνδΑθρ!$J$2:$J$96,$F2107,1),IF($D2107&lt;&gt;"",$G2107*INDEX(Υλικά!$G$3:$G$200,$F2107,1)/INDEX(Υλικά!$E$3:$E$200,$F2107,1),0))</f>
        <v>0</v>
      </c>
      <c r="I2107" s="17">
        <f>IF($C2107&lt;&gt;"",$G2107*INDEX(ΣυνδΑθρ!$C$2:$C$100,$F2107,1)/INDEX(ΣυνδΑθρ!$J$2:$J$96,$F2107,1),IF($D2107&lt;&gt;"",$G2107*INDEX(Υλικά!$H$3:$H$200,$F2107,1)/INDEX(Υλικά!$E$3:$E$200,$F2107,1),0))</f>
        <v>0</v>
      </c>
      <c r="J2107" s="18">
        <f>IF($C2107&lt;&gt;"",$G2107*INDEX(ΣυνδΑθρ!$D$2:$D$96,$F2107,1)/INDEX(ΣυνδΑθρ!$J$2:$J$96,$F2107,1),IF($D2107&lt;&gt;"",$G2107*INDEX(Υλικά!$I$3:$I$200,$F2107,1)/INDEX(Υλικά!$E$3:$E$200,$F2107,1),0))</f>
        <v>9.33</v>
      </c>
      <c r="K2107" s="16">
        <f>$H2107*Ref!$B$2</f>
        <v>0</v>
      </c>
      <c r="L2107" s="17">
        <f>$I2107*Ref!$B$3</f>
        <v>0</v>
      </c>
      <c r="M2107" s="18">
        <f>$J2107*Ref!$B$4</f>
        <v>83.97</v>
      </c>
      <c r="N2107" s="18">
        <f>IF($C2107&lt;&gt;"",0,IF($D2107&lt;&gt;"",$G2107*INDEX(Υλικά!$J$3:$J$200,$F2107,1)/INDEX(Υλικά!$E$3:$E$200,$F2107,1),0))</f>
        <v>0</v>
      </c>
      <c r="O2107" s="19">
        <f t="shared" si="40"/>
        <v>83.97</v>
      </c>
    </row>
    <row r="2108" spans="1:16" x14ac:dyDescent="0.35">
      <c r="A2108" s="54">
        <v>45096</v>
      </c>
      <c r="B2108" s="53">
        <v>0.60416666666666663</v>
      </c>
      <c r="C2108" s="3"/>
      <c r="D2108" s="3" t="s">
        <v>42</v>
      </c>
      <c r="E2108" s="3" t="str">
        <f>IF(C2108&lt;&gt;"",INDEX(ΣυνδΑθρ!$I$2:$I$96,MATCH(C2108,ΣυνδΑθρ!$A$2:$A$100,0),1),IF(D2108&lt;&gt;"",INDEX(Υλικά!$D$3:$D$200,MATCH(D2108,Υλικά!$B$3:$B$200,0),1),""))</f>
        <v>gr</v>
      </c>
      <c r="F2108" s="10">
        <f>IF(C2108&lt;&gt;"",MATCH($C2108,ΣυνδΑθρ!$A$2:$A$100,0),IF(D2108&lt;&gt;"",MATCH($D2108,Υλικά!$B$3:$B$200,0),0))</f>
        <v>16</v>
      </c>
      <c r="G2108" s="3">
        <v>100</v>
      </c>
      <c r="H2108" s="16">
        <f>IF($C2108&lt;&gt;"",$G2108*INDEX(ΣυνδΑθρ!$B$2:$B$96,$F2108,1)/INDEX(ΣυνδΑθρ!$J$2:$J$96,$F2108,1),IF($D2108&lt;&gt;"",$G2108*INDEX(Υλικά!$G$3:$G$200,$F2108,1)/INDEX(Υλικά!$E$3:$E$200,$F2108,1),0))</f>
        <v>0.9</v>
      </c>
      <c r="I2108" s="17">
        <f>IF($C2108&lt;&gt;"",$G2108*INDEX(ΣυνδΑθρ!$C$2:$C$100,$F2108,1)/INDEX(ΣυνδΑθρ!$J$2:$J$96,$F2108,1),IF($D2108&lt;&gt;"",$G2108*INDEX(Υλικά!$H$3:$H$200,$F2108,1)/INDEX(Υλικά!$E$3:$E$200,$F2108,1),0))</f>
        <v>3.9</v>
      </c>
      <c r="J2108" s="18">
        <f>IF($C2108&lt;&gt;"",$G2108*INDEX(ΣυνδΑθρ!$D$2:$D$96,$F2108,1)/INDEX(ΣυνδΑθρ!$J$2:$J$96,$F2108,1),IF($D2108&lt;&gt;"",$G2108*INDEX(Υλικά!$I$3:$I$200,$F2108,1)/INDEX(Υλικά!$E$3:$E$200,$F2108,1),0))</f>
        <v>0.2</v>
      </c>
      <c r="K2108" s="16">
        <f>$H2108*Ref!$B$2</f>
        <v>3.6</v>
      </c>
      <c r="L2108" s="17">
        <f>$I2108*Ref!$B$3</f>
        <v>15.6</v>
      </c>
      <c r="M2108" s="18">
        <f>$J2108*Ref!$B$4</f>
        <v>1.8</v>
      </c>
      <c r="N2108" s="18">
        <f>IF($C2108&lt;&gt;"",0,IF($D2108&lt;&gt;"",$G2108*INDEX(Υλικά!$J$3:$J$200,$F2108,1)/INDEX(Υλικά!$E$3:$E$200,$F2108,1),0))</f>
        <v>0</v>
      </c>
      <c r="O2108" s="19">
        <f t="shared" si="40"/>
        <v>21</v>
      </c>
    </row>
    <row r="2109" spans="1:16" x14ac:dyDescent="0.35">
      <c r="A2109" s="54">
        <v>45096</v>
      </c>
      <c r="B2109" s="53">
        <v>0.625</v>
      </c>
      <c r="C2109" s="3"/>
      <c r="D2109" s="3" t="s">
        <v>289</v>
      </c>
      <c r="E2109" s="3" t="str">
        <f>IF(C2109&lt;&gt;"",INDEX(ΣυνδΑθρ!$I$2:$I$96,MATCH(C2109,ΣυνδΑθρ!$A$2:$A$100,0),1),IF(D2109&lt;&gt;"",INDEX(Υλικά!$D$3:$D$200,MATCH(D2109,Υλικά!$B$3:$B$200,0),1),""))</f>
        <v>gr</v>
      </c>
      <c r="F2109" s="10">
        <f>IF(C2109&lt;&gt;"",MATCH($C2109,ΣυνδΑθρ!$A$2:$A$100,0),IF(D2109&lt;&gt;"",MATCH($D2109,Υλικά!$B$3:$B$200,0),0))</f>
        <v>134</v>
      </c>
      <c r="G2109" s="3">
        <v>30</v>
      </c>
      <c r="H2109" s="16">
        <f>IF($C2109&lt;&gt;"",$G2109*INDEX(ΣυνδΑθρ!$B$2:$B$96,$F2109,1)/INDEX(ΣυνδΑθρ!$J$2:$J$96,$F2109,1),IF($D2109&lt;&gt;"",$G2109*INDEX(Υλικά!$G$3:$G$200,$F2109,1)/INDEX(Υλικά!$E$3:$E$200,$F2109,1),0))</f>
        <v>2.19</v>
      </c>
      <c r="I2109" s="17">
        <f>IF($C2109&lt;&gt;"",$G2109*INDEX(ΣυνδΑθρ!$C$2:$C$100,$F2109,1)/INDEX(ΣυνδΑθρ!$J$2:$J$96,$F2109,1),IF($D2109&lt;&gt;"",$G2109*INDEX(Υλικά!$H$3:$H$200,$F2109,1)/INDEX(Υλικά!$E$3:$E$200,$F2109,1),0))</f>
        <v>13.95</v>
      </c>
      <c r="J2109" s="18">
        <f>IF($C2109&lt;&gt;"",$G2109*INDEX(ΣυνδΑθρ!$D$2:$D$96,$F2109,1)/INDEX(ΣυνδΑθρ!$J$2:$J$96,$F2109,1),IF($D2109&lt;&gt;"",$G2109*INDEX(Υλικά!$I$3:$I$200,$F2109,1)/INDEX(Υλικά!$E$3:$E$200,$F2109,1),0))</f>
        <v>0.27</v>
      </c>
      <c r="K2109" s="16">
        <f>$H2109*Ref!$B$2</f>
        <v>8.76</v>
      </c>
      <c r="L2109" s="17">
        <f>$I2109*Ref!$B$3</f>
        <v>55.8</v>
      </c>
      <c r="M2109" s="18">
        <f>$J2109*Ref!$B$4</f>
        <v>2.4300000000000002</v>
      </c>
      <c r="N2109" s="18">
        <f>IF($C2109&lt;&gt;"",0,IF($D2109&lt;&gt;"",$G2109*INDEX(Υλικά!$J$3:$J$200,$F2109,1)/INDEX(Υλικά!$E$3:$E$200,$F2109,1),0))</f>
        <v>0</v>
      </c>
      <c r="O2109" s="19">
        <f t="shared" si="40"/>
        <v>66.990000000000009</v>
      </c>
    </row>
    <row r="2110" spans="1:16" x14ac:dyDescent="0.35">
      <c r="A2110" s="54">
        <v>45096</v>
      </c>
      <c r="B2110" s="53">
        <v>0.85416666666666663</v>
      </c>
      <c r="C2110" s="3"/>
      <c r="D2110" s="3" t="s">
        <v>289</v>
      </c>
      <c r="E2110" s="3" t="str">
        <f>IF(C2110&lt;&gt;"",INDEX(ΣυνδΑθρ!$I$2:$I$96,MATCH(C2110,ΣυνδΑθρ!$A$2:$A$100,0),1),IF(D2110&lt;&gt;"",INDEX(Υλικά!$D$3:$D$200,MATCH(D2110,Υλικά!$B$3:$B$200,0),1),""))</f>
        <v>gr</v>
      </c>
      <c r="F2110" s="10">
        <f>IF(C2110&lt;&gt;"",MATCH($C2110,ΣυνδΑθρ!$A$2:$A$100,0),IF(D2110&lt;&gt;"",MATCH($D2110,Υλικά!$B$3:$B$200,0),0))</f>
        <v>134</v>
      </c>
      <c r="G2110" s="3">
        <v>30</v>
      </c>
      <c r="H2110" s="16">
        <f>IF($C2110&lt;&gt;"",$G2110*INDEX(ΣυνδΑθρ!$B$2:$B$96,$F2110,1)/INDEX(ΣυνδΑθρ!$J$2:$J$96,$F2110,1),IF($D2110&lt;&gt;"",$G2110*INDEX(Υλικά!$G$3:$G$200,$F2110,1)/INDEX(Υλικά!$E$3:$E$200,$F2110,1),0))</f>
        <v>2.19</v>
      </c>
      <c r="I2110" s="17">
        <f>IF($C2110&lt;&gt;"",$G2110*INDEX(ΣυνδΑθρ!$C$2:$C$100,$F2110,1)/INDEX(ΣυνδΑθρ!$J$2:$J$96,$F2110,1),IF($D2110&lt;&gt;"",$G2110*INDEX(Υλικά!$H$3:$H$200,$F2110,1)/INDEX(Υλικά!$E$3:$E$200,$F2110,1),0))</f>
        <v>13.95</v>
      </c>
      <c r="J2110" s="18">
        <f>IF($C2110&lt;&gt;"",$G2110*INDEX(ΣυνδΑθρ!$D$2:$D$96,$F2110,1)/INDEX(ΣυνδΑθρ!$J$2:$J$96,$F2110,1),IF($D2110&lt;&gt;"",$G2110*INDEX(Υλικά!$I$3:$I$200,$F2110,1)/INDEX(Υλικά!$E$3:$E$200,$F2110,1),0))</f>
        <v>0.27</v>
      </c>
      <c r="K2110" s="16">
        <f>$H2110*Ref!$B$2</f>
        <v>8.76</v>
      </c>
      <c r="L2110" s="17">
        <f>$I2110*Ref!$B$3</f>
        <v>55.8</v>
      </c>
      <c r="M2110" s="18">
        <f>$J2110*Ref!$B$4</f>
        <v>2.4300000000000002</v>
      </c>
      <c r="N2110" s="18">
        <f>IF($C2110&lt;&gt;"",0,IF($D2110&lt;&gt;"",$G2110*INDEX(Υλικά!$J$3:$J$200,$F2110,1)/INDEX(Υλικά!$E$3:$E$200,$F2110,1),0))</f>
        <v>0</v>
      </c>
      <c r="O2110" s="19">
        <f t="shared" si="40"/>
        <v>66.990000000000009</v>
      </c>
    </row>
    <row r="2111" spans="1:16" x14ac:dyDescent="0.35">
      <c r="A2111" s="54">
        <v>45096</v>
      </c>
      <c r="B2111" s="53">
        <v>0.85416666666666663</v>
      </c>
      <c r="C2111" s="3"/>
      <c r="D2111" s="3" t="s">
        <v>8</v>
      </c>
      <c r="E2111" s="3" t="str">
        <f>IF(C2111&lt;&gt;"",INDEX(ΣυνδΑθρ!$I$2:$I$96,MATCH(C2111,ΣυνδΑθρ!$A$2:$A$100,0),1),IF(D2111&lt;&gt;"",INDEX(Υλικά!$D$3:$D$200,MATCH(D2111,Υλικά!$B$3:$B$200,0),1),""))</f>
        <v>gr</v>
      </c>
      <c r="F2111" s="10">
        <f>IF(C2111&lt;&gt;"",MATCH($C2111,ΣυνδΑθρ!$A$2:$A$100,0),IF(D2111&lt;&gt;"",MATCH($D2111,Υλικά!$B$3:$B$200,0),0))</f>
        <v>3</v>
      </c>
      <c r="G2111" s="3">
        <v>5</v>
      </c>
      <c r="H2111" s="16">
        <f>IF($C2111&lt;&gt;"",$G2111*INDEX(ΣυνδΑθρ!$B$2:$B$96,$F2111,1)/INDEX(ΣυνδΑθρ!$J$2:$J$96,$F2111,1),IF($D2111&lt;&gt;"",$G2111*INDEX(Υλικά!$G$3:$G$200,$F2111,1)/INDEX(Υλικά!$E$3:$E$200,$F2111,1),0))</f>
        <v>0</v>
      </c>
      <c r="I2111" s="17">
        <f>IF($C2111&lt;&gt;"",$G2111*INDEX(ΣυνδΑθρ!$C$2:$C$100,$F2111,1)/INDEX(ΣυνδΑθρ!$J$2:$J$96,$F2111,1),IF($D2111&lt;&gt;"",$G2111*INDEX(Υλικά!$H$3:$H$200,$F2111,1)/INDEX(Υλικά!$E$3:$E$200,$F2111,1),0))</f>
        <v>0</v>
      </c>
      <c r="J2111" s="18">
        <f>IF($C2111&lt;&gt;"",$G2111*INDEX(ΣυνδΑθρ!$D$2:$D$96,$F2111,1)/INDEX(ΣυνδΑθρ!$J$2:$J$96,$F2111,1),IF($D2111&lt;&gt;"",$G2111*INDEX(Υλικά!$I$3:$I$200,$F2111,1)/INDEX(Υλικά!$E$3:$E$200,$F2111,1),0))</f>
        <v>4.665</v>
      </c>
      <c r="K2111" s="16">
        <f>$H2111*Ref!$B$2</f>
        <v>0</v>
      </c>
      <c r="L2111" s="17">
        <f>$I2111*Ref!$B$3</f>
        <v>0</v>
      </c>
      <c r="M2111" s="18">
        <f>$J2111*Ref!$B$4</f>
        <v>41.984999999999999</v>
      </c>
      <c r="N2111" s="18">
        <f>IF($C2111&lt;&gt;"",0,IF($D2111&lt;&gt;"",$G2111*INDEX(Υλικά!$J$3:$J$200,$F2111,1)/INDEX(Υλικά!$E$3:$E$200,$F2111,1),0))</f>
        <v>0</v>
      </c>
      <c r="O2111" s="19">
        <f t="shared" si="40"/>
        <v>41.984999999999999</v>
      </c>
    </row>
    <row r="2112" spans="1:16" x14ac:dyDescent="0.35">
      <c r="A2112" s="54">
        <v>45096</v>
      </c>
      <c r="B2112" s="53">
        <v>0.95833333333333337</v>
      </c>
      <c r="C2112" s="3"/>
      <c r="D2112" s="3" t="s">
        <v>76</v>
      </c>
      <c r="E2112" s="3" t="str">
        <f>IF(C2112&lt;&gt;"",INDEX(ΣυνδΑθρ!$I$2:$I$96,MATCH(C2112,ΣυνδΑθρ!$A$2:$A$100,0),1),IF(D2112&lt;&gt;"",INDEX(Υλικά!$D$3:$D$200,MATCH(D2112,Υλικά!$B$3:$B$200,0),1),""))</f>
        <v>gr</v>
      </c>
      <c r="F2112" s="10">
        <f>IF(C2112&lt;&gt;"",MATCH($C2112,ΣυνδΑθρ!$A$2:$A$100,0),IF(D2112&lt;&gt;"",MATCH($D2112,Υλικά!$B$3:$B$200,0),0))</f>
        <v>29</v>
      </c>
      <c r="G2112" s="3">
        <v>300</v>
      </c>
      <c r="H2112" s="16">
        <f>IF($C2112&lt;&gt;"",$G2112*INDEX(ΣυνδΑθρ!$B$2:$B$96,$F2112,1)/INDEX(ΣυνδΑθρ!$J$2:$J$96,$F2112,1),IF($D2112&lt;&gt;"",$G2112*INDEX(Υλικά!$G$3:$G$200,$F2112,1)/INDEX(Υλικά!$E$3:$E$200,$F2112,1),0))</f>
        <v>0</v>
      </c>
      <c r="I2112" s="17">
        <f>IF($C2112&lt;&gt;"",$G2112*INDEX(ΣυνδΑθρ!$C$2:$C$100,$F2112,1)/INDEX(ΣυνδΑθρ!$J$2:$J$96,$F2112,1),IF($D2112&lt;&gt;"",$G2112*INDEX(Υλικά!$H$3:$H$200,$F2112,1)/INDEX(Υλικά!$E$3:$E$200,$F2112,1),0))</f>
        <v>29.1</v>
      </c>
      <c r="J2112" s="18">
        <f>IF($C2112&lt;&gt;"",$G2112*INDEX(ΣυνδΑθρ!$D$2:$D$96,$F2112,1)/INDEX(ΣυνδΑθρ!$J$2:$J$96,$F2112,1),IF($D2112&lt;&gt;"",$G2112*INDEX(Υλικά!$I$3:$I$200,$F2112,1)/INDEX(Υλικά!$E$3:$E$200,$F2112,1),0))</f>
        <v>0</v>
      </c>
      <c r="K2112" s="16">
        <f>$H2112*Ref!$B$2</f>
        <v>0</v>
      </c>
      <c r="L2112" s="17">
        <f>$I2112*Ref!$B$3</f>
        <v>116.4</v>
      </c>
      <c r="M2112" s="18">
        <f>$J2112*Ref!$B$4</f>
        <v>0</v>
      </c>
      <c r="N2112" s="18">
        <f>IF($C2112&lt;&gt;"",0,IF($D2112&lt;&gt;"",$G2112*INDEX(Υλικά!$J$3:$J$200,$F2112,1)/INDEX(Υλικά!$E$3:$E$200,$F2112,1),0))</f>
        <v>0</v>
      </c>
      <c r="O2112" s="19">
        <f t="shared" si="40"/>
        <v>116.4</v>
      </c>
    </row>
    <row r="2113" spans="1:15" x14ac:dyDescent="0.35">
      <c r="A2113" s="54">
        <v>45096</v>
      </c>
      <c r="B2113" s="53">
        <v>0.95833333333333337</v>
      </c>
      <c r="C2113" s="3"/>
      <c r="D2113" s="3" t="s">
        <v>291</v>
      </c>
      <c r="E2113" s="3" t="str">
        <f>IF(C2113&lt;&gt;"",INDEX(ΣυνδΑθρ!$I$2:$I$96,MATCH(C2113,ΣυνδΑθρ!$A$2:$A$100,0),1),IF(D2113&lt;&gt;"",INDEX(Υλικά!$D$3:$D$200,MATCH(D2113,Υλικά!$B$3:$B$200,0),1),""))</f>
        <v>gr</v>
      </c>
      <c r="F2113" s="10">
        <f>IF(C2113&lt;&gt;"",MATCH($C2113,ΣυνδΑθρ!$A$2:$A$100,0),IF(D2113&lt;&gt;"",MATCH($D2113,Υλικά!$B$3:$B$200,0),0))</f>
        <v>135</v>
      </c>
      <c r="G2113" s="3">
        <v>200</v>
      </c>
      <c r="H2113" s="16">
        <f>IF($C2113&lt;&gt;"",$G2113*INDEX(ΣυνδΑθρ!$B$2:$B$96,$F2113,1)/INDEX(ΣυνδΑθρ!$J$2:$J$96,$F2113,1),IF($D2113&lt;&gt;"",$G2113*INDEX(Υλικά!$G$3:$G$200,$F2113,1)/INDEX(Υλικά!$E$3:$E$200,$F2113,1),0))</f>
        <v>2.8</v>
      </c>
      <c r="I2113" s="17">
        <f>IF($C2113&lt;&gt;"",$G2113*INDEX(ΣυνδΑθρ!$C$2:$C$100,$F2113,1)/INDEX(ΣυνδΑθρ!$J$2:$J$96,$F2113,1),IF($D2113&lt;&gt;"",$G2113*INDEX(Υλικά!$H$3:$H$200,$F2113,1)/INDEX(Υλικά!$E$3:$E$200,$F2113,1),0))</f>
        <v>22</v>
      </c>
      <c r="J2113" s="18">
        <f>IF($C2113&lt;&gt;"",$G2113*INDEX(ΣυνδΑθρ!$D$2:$D$96,$F2113,1)/INDEX(ΣυνδΑθρ!$J$2:$J$96,$F2113,1),IF($D2113&lt;&gt;"",$G2113*INDEX(Υλικά!$I$3:$I$200,$F2113,1)/INDEX(Υλικά!$E$3:$E$200,$F2113,1),0))</f>
        <v>0.8</v>
      </c>
      <c r="K2113" s="16">
        <f>$H2113*Ref!$B$2</f>
        <v>11.2</v>
      </c>
      <c r="L2113" s="17">
        <f>$I2113*Ref!$B$3</f>
        <v>88</v>
      </c>
      <c r="M2113" s="18">
        <f>$J2113*Ref!$B$4</f>
        <v>7.2</v>
      </c>
      <c r="N2113" s="18">
        <f>IF($C2113&lt;&gt;"",0,IF($D2113&lt;&gt;"",$G2113*INDEX(Υλικά!$J$3:$J$200,$F2113,1)/INDEX(Υλικά!$E$3:$E$200,$F2113,1),0))</f>
        <v>0</v>
      </c>
      <c r="O2113" s="19">
        <f t="shared" si="40"/>
        <v>106.4</v>
      </c>
    </row>
    <row r="2114" spans="1:15" x14ac:dyDescent="0.35">
      <c r="A2114" s="54">
        <v>45097</v>
      </c>
      <c r="B2114" s="53">
        <v>0.33333333333333331</v>
      </c>
      <c r="C2114" s="3"/>
      <c r="D2114" s="3" t="s">
        <v>58</v>
      </c>
      <c r="E2114" s="3" t="str">
        <f>IF(C2114&lt;&gt;"",INDEX(ΣυνδΑθρ!$I$2:$I$96,MATCH(C2114,ΣυνδΑθρ!$A$2:$A$100,0),1),IF(D2114&lt;&gt;"",INDEX(Υλικά!$D$3:$D$200,MATCH(D2114,Υλικά!$B$3:$B$200,0),1),""))</f>
        <v>gr</v>
      </c>
      <c r="F2114" s="10">
        <f>IF(C2114&lt;&gt;"",MATCH($C2114,ΣυνδΑθρ!$A$2:$A$100,0),IF(D2114&lt;&gt;"",MATCH($D2114,Υλικά!$B$3:$B$200,0),0))</f>
        <v>12</v>
      </c>
      <c r="G2114" s="3">
        <v>250</v>
      </c>
      <c r="H2114" s="16">
        <f>IF($C2114&lt;&gt;"",$G2114*INDEX(ΣυνδΑθρ!$B$2:$B$96,$F2114,1)/INDEX(ΣυνδΑθρ!$J$2:$J$96,$F2114,1),IF($D2114&lt;&gt;"",$G2114*INDEX(Υλικά!$G$3:$G$200,$F2114,1)/INDEX(Υλικά!$E$3:$E$200,$F2114,1),0))</f>
        <v>8.25</v>
      </c>
      <c r="I2114" s="17">
        <f>IF($C2114&lt;&gt;"",$G2114*INDEX(ΣυνδΑθρ!$C$2:$C$100,$F2114,1)/INDEX(ΣυνδΑθρ!$J$2:$J$96,$F2114,1),IF($D2114&lt;&gt;"",$G2114*INDEX(Υλικά!$H$3:$H$200,$F2114,1)/INDEX(Υλικά!$E$3:$E$200,$F2114,1),0))</f>
        <v>11.75</v>
      </c>
      <c r="J2114" s="18">
        <f>IF($C2114&lt;&gt;"",$G2114*INDEX(ΣυνδΑθρ!$D$2:$D$96,$F2114,1)/INDEX(ΣυνδΑθρ!$J$2:$J$96,$F2114,1),IF($D2114&lt;&gt;"",$G2114*INDEX(Υλικά!$I$3:$I$200,$F2114,1)/INDEX(Υλικά!$E$3:$E$200,$F2114,1),0))</f>
        <v>3.75</v>
      </c>
      <c r="K2114" s="16">
        <f>$H2114*Ref!$B$2</f>
        <v>33</v>
      </c>
      <c r="L2114" s="17">
        <f>$I2114*Ref!$B$3</f>
        <v>47</v>
      </c>
      <c r="M2114" s="18">
        <f>$J2114*Ref!$B$4</f>
        <v>33.75</v>
      </c>
      <c r="N2114" s="18">
        <f>IF($C2114&lt;&gt;"",0,IF($D2114&lt;&gt;"",$G2114*INDEX(Υλικά!$J$3:$J$200,$F2114,1)/INDEX(Υλικά!$E$3:$E$200,$F2114,1),0))</f>
        <v>0</v>
      </c>
      <c r="O2114" s="19">
        <f t="shared" si="40"/>
        <v>113.75</v>
      </c>
    </row>
    <row r="2115" spans="1:15" x14ac:dyDescent="0.35">
      <c r="A2115" s="54">
        <v>45097</v>
      </c>
      <c r="B2115" s="53">
        <v>0.33333333333333331</v>
      </c>
      <c r="C2115" s="3"/>
      <c r="D2115" s="3" t="s">
        <v>289</v>
      </c>
      <c r="E2115" s="3" t="str">
        <f>IF(C2115&lt;&gt;"",INDEX(ΣυνδΑθρ!$I$2:$I$96,MATCH(C2115,ΣυνδΑθρ!$A$2:$A$100,0),1),IF(D2115&lt;&gt;"",INDEX(Υλικά!$D$3:$D$200,MATCH(D2115,Υλικά!$B$3:$B$200,0),1),""))</f>
        <v>gr</v>
      </c>
      <c r="F2115" s="10">
        <f>IF(C2115&lt;&gt;"",MATCH($C2115,ΣυνδΑθρ!$A$2:$A$100,0),IF(D2115&lt;&gt;"",MATCH($D2115,Υλικά!$B$3:$B$200,0),0))</f>
        <v>134</v>
      </c>
      <c r="G2115" s="3">
        <v>70</v>
      </c>
      <c r="H2115" s="16">
        <f>IF($C2115&lt;&gt;"",$G2115*INDEX(ΣυνδΑθρ!$B$2:$B$96,$F2115,1)/INDEX(ΣυνδΑθρ!$J$2:$J$96,$F2115,1),IF($D2115&lt;&gt;"",$G2115*INDEX(Υλικά!$G$3:$G$200,$F2115,1)/INDEX(Υλικά!$E$3:$E$200,$F2115,1),0))</f>
        <v>5.1100000000000003</v>
      </c>
      <c r="I2115" s="17">
        <f>IF($C2115&lt;&gt;"",$G2115*INDEX(ΣυνδΑθρ!$C$2:$C$100,$F2115,1)/INDEX(ΣυνδΑθρ!$J$2:$J$96,$F2115,1),IF($D2115&lt;&gt;"",$G2115*INDEX(Υλικά!$H$3:$H$200,$F2115,1)/INDEX(Υλικά!$E$3:$E$200,$F2115,1),0))</f>
        <v>32.549999999999997</v>
      </c>
      <c r="J2115" s="18">
        <f>IF($C2115&lt;&gt;"",$G2115*INDEX(ΣυνδΑθρ!$D$2:$D$96,$F2115,1)/INDEX(ΣυνδΑθρ!$J$2:$J$96,$F2115,1),IF($D2115&lt;&gt;"",$G2115*INDEX(Υλικά!$I$3:$I$200,$F2115,1)/INDEX(Υλικά!$E$3:$E$200,$F2115,1),0))</f>
        <v>0.63</v>
      </c>
      <c r="K2115" s="16">
        <f>$H2115*Ref!$B$2</f>
        <v>20.440000000000001</v>
      </c>
      <c r="L2115" s="17">
        <f>$I2115*Ref!$B$3</f>
        <v>130.19999999999999</v>
      </c>
      <c r="M2115" s="18">
        <f>$J2115*Ref!$B$4</f>
        <v>5.67</v>
      </c>
      <c r="N2115" s="18">
        <f>IF($C2115&lt;&gt;"",0,IF($D2115&lt;&gt;"",$G2115*INDEX(Υλικά!$J$3:$J$200,$F2115,1)/INDEX(Υλικά!$E$3:$E$200,$F2115,1),0))</f>
        <v>0</v>
      </c>
      <c r="O2115" s="19">
        <f t="shared" si="40"/>
        <v>156.30999999999997</v>
      </c>
    </row>
    <row r="2116" spans="1:15" x14ac:dyDescent="0.35">
      <c r="A2116" s="54">
        <v>45097</v>
      </c>
      <c r="B2116" s="53">
        <v>0.33333333333333298</v>
      </c>
      <c r="C2116" s="3"/>
      <c r="D2116" s="3" t="s">
        <v>229</v>
      </c>
      <c r="E2116" s="3" t="str">
        <f>IF(C2116&lt;&gt;"",INDEX(ΣυνδΑθρ!$I$2:$I$96,MATCH(C2116,ΣυνδΑθρ!$A$2:$A$100,0),1),IF(D2116&lt;&gt;"",INDEX(Υλικά!$D$3:$D$200,MATCH(D2116,Υλικά!$B$3:$B$200,0),1),""))</f>
        <v>gr</v>
      </c>
      <c r="F2116" s="10">
        <f>IF(C2116&lt;&gt;"",MATCH($C2116,ΣυνδΑθρ!$A$2:$A$100,0),IF(D2116&lt;&gt;"",MATCH($D2116,Υλικά!$B$3:$B$200,0),0))</f>
        <v>104</v>
      </c>
      <c r="G2116" s="3">
        <v>25</v>
      </c>
      <c r="H2116" s="16">
        <f>IF($C2116&lt;&gt;"",$G2116*INDEX(ΣυνδΑθρ!$B$2:$B$96,$F2116,1)/INDEX(ΣυνδΑθρ!$J$2:$J$96,$F2116,1),IF($D2116&lt;&gt;"",$G2116*INDEX(Υλικά!$G$3:$G$200,$F2116,1)/INDEX(Υλικά!$E$3:$E$200,$F2116,1),0))</f>
        <v>5.25</v>
      </c>
      <c r="I2116" s="17">
        <f>IF($C2116&lt;&gt;"",$G2116*INDEX(ΣυνδΑθρ!$C$2:$C$100,$F2116,1)/INDEX(ΣυνδΑθρ!$J$2:$J$96,$F2116,1),IF($D2116&lt;&gt;"",$G2116*INDEX(Υλικά!$H$3:$H$200,$F2116,1)/INDEX(Υλικά!$E$3:$E$200,$F2116,1),0))</f>
        <v>0.25</v>
      </c>
      <c r="J2116" s="18">
        <f>IF($C2116&lt;&gt;"",$G2116*INDEX(ΣυνδΑθρ!$D$2:$D$96,$F2116,1)/INDEX(ΣυνδΑθρ!$J$2:$J$96,$F2116,1),IF($D2116&lt;&gt;"",$G2116*INDEX(Υλικά!$I$3:$I$200,$F2116,1)/INDEX(Υλικά!$E$3:$E$200,$F2116,1),0))</f>
        <v>0.5</v>
      </c>
      <c r="K2116" s="16">
        <f>$H2116*Ref!$B$2</f>
        <v>21</v>
      </c>
      <c r="L2116" s="17">
        <f>$I2116*Ref!$B$3</f>
        <v>1</v>
      </c>
      <c r="M2116" s="18">
        <f>$J2116*Ref!$B$4</f>
        <v>4.5</v>
      </c>
      <c r="N2116" s="18">
        <f>IF($C2116&lt;&gt;"",0,IF($D2116&lt;&gt;"",$G2116*INDEX(Υλικά!$J$3:$J$200,$F2116,1)/INDEX(Υλικά!$E$3:$E$200,$F2116,1),0))</f>
        <v>0</v>
      </c>
      <c r="O2116" s="19">
        <f t="shared" si="40"/>
        <v>26.5</v>
      </c>
    </row>
    <row r="2117" spans="1:15" x14ac:dyDescent="0.35">
      <c r="A2117" s="54">
        <v>45097</v>
      </c>
      <c r="B2117" s="53">
        <v>0.33333333333333298</v>
      </c>
      <c r="C2117" s="3"/>
      <c r="D2117" s="3" t="s">
        <v>269</v>
      </c>
      <c r="E2117" s="3" t="str">
        <f>IF(C2117&lt;&gt;"",INDEX(ΣυνδΑθρ!$I$2:$I$96,MATCH(C2117,ΣυνδΑθρ!$A$2:$A$100,0),1),IF(D2117&lt;&gt;"",INDEX(Υλικά!$D$3:$D$200,MATCH(D2117,Υλικά!$B$3:$B$200,0),1),""))</f>
        <v>slc</v>
      </c>
      <c r="F2117" s="10">
        <f>IF(C2117&lt;&gt;"",MATCH($C2117,ΣυνδΑθρ!$A$2:$A$100,0),IF(D2117&lt;&gt;"",MATCH($D2117,Υλικά!$B$3:$B$200,0),0))</f>
        <v>124</v>
      </c>
      <c r="G2117" s="3">
        <v>1</v>
      </c>
      <c r="H2117" s="16">
        <f>IF($C2117&lt;&gt;"",$G2117*INDEX(ΣυνδΑθρ!$B$2:$B$96,$F2117,1)/INDEX(ΣυνδΑθρ!$J$2:$J$96,$F2117,1),IF($D2117&lt;&gt;"",$G2117*INDEX(Υλικά!$G$3:$G$200,$F2117,1)/INDEX(Υλικά!$E$3:$E$200,$F2117,1),0))</f>
        <v>9</v>
      </c>
      <c r="I2117" s="17">
        <f>IF($C2117&lt;&gt;"",$G2117*INDEX(ΣυνδΑθρ!$C$2:$C$100,$F2117,1)/INDEX(ΣυνδΑθρ!$J$2:$J$96,$F2117,1),IF($D2117&lt;&gt;"",$G2117*INDEX(Υλικά!$H$3:$H$200,$F2117,1)/INDEX(Υλικά!$E$3:$E$200,$F2117,1),0))</f>
        <v>0.2</v>
      </c>
      <c r="J2117" s="18">
        <f>IF($C2117&lt;&gt;"",$G2117*INDEX(ΣυνδΑθρ!$D$2:$D$96,$F2117,1)/INDEX(ΣυνδΑθρ!$J$2:$J$96,$F2117,1),IF($D2117&lt;&gt;"",$G2117*INDEX(Υλικά!$I$3:$I$200,$F2117,1)/INDEX(Υλικά!$E$3:$E$200,$F2117,1),0))</f>
        <v>5</v>
      </c>
      <c r="K2117" s="16">
        <f>$H2117*Ref!$B$2</f>
        <v>36</v>
      </c>
      <c r="L2117" s="17">
        <f>$I2117*Ref!$B$3</f>
        <v>0.8</v>
      </c>
      <c r="M2117" s="18">
        <f>$J2117*Ref!$B$4</f>
        <v>45</v>
      </c>
      <c r="N2117" s="18">
        <f>IF($C2117&lt;&gt;"",0,IF($D2117&lt;&gt;"",$G2117*INDEX(Υλικά!$J$3:$J$200,$F2117,1)/INDEX(Υλικά!$E$3:$E$200,$F2117,1),0))</f>
        <v>0</v>
      </c>
      <c r="O2117" s="19">
        <f t="shared" si="40"/>
        <v>81.8</v>
      </c>
    </row>
    <row r="2118" spans="1:15" x14ac:dyDescent="0.35">
      <c r="A2118" s="54">
        <v>45097</v>
      </c>
      <c r="B2118" s="53">
        <v>0.52083333333333337</v>
      </c>
      <c r="C2118" s="3"/>
      <c r="D2118" s="3" t="s">
        <v>155</v>
      </c>
      <c r="E2118" s="3" t="str">
        <f>IF(C2118&lt;&gt;"",INDEX(ΣυνδΑθρ!$I$2:$I$96,MATCH(C2118,ΣυνδΑθρ!$A$2:$A$100,0),1),IF(D2118&lt;&gt;"",INDEX(Υλικά!$D$3:$D$200,MATCH(D2118,Υλικά!$B$3:$B$200,0),1),""))</f>
        <v>gr</v>
      </c>
      <c r="F2118" s="10">
        <f>IF(C2118&lt;&gt;"",MATCH($C2118,ΣυνδΑθρ!$A$2:$A$100,0),IF(D2118&lt;&gt;"",MATCH($D2118,Υλικά!$B$3:$B$200,0),0))</f>
        <v>63</v>
      </c>
      <c r="G2118" s="3">
        <v>100</v>
      </c>
      <c r="H2118" s="16">
        <f>IF($C2118&lt;&gt;"",$G2118*INDEX(ΣυνδΑθρ!$B$2:$B$96,$F2118,1)/INDEX(ΣυνδΑθρ!$J$2:$J$96,$F2118,1),IF($D2118&lt;&gt;"",$G2118*INDEX(Υλικά!$G$3:$G$200,$F2118,1)/INDEX(Υλικά!$E$3:$E$200,$F2118,1),0))</f>
        <v>1.1000000000000001</v>
      </c>
      <c r="I2118" s="17">
        <f>IF($C2118&lt;&gt;"",$G2118*INDEX(ΣυνδΑθρ!$C$2:$C$100,$F2118,1)/INDEX(ΣυνδΑθρ!$J$2:$J$96,$F2118,1),IF($D2118&lt;&gt;"",$G2118*INDEX(Υλικά!$H$3:$H$200,$F2118,1)/INDEX(Υλικά!$E$3:$E$200,$F2118,1),0))</f>
        <v>22.8</v>
      </c>
      <c r="J2118" s="18">
        <f>IF($C2118&lt;&gt;"",$G2118*INDEX(ΣυνδΑθρ!$D$2:$D$96,$F2118,1)/INDEX(ΣυνδΑθρ!$J$2:$J$96,$F2118,1),IF($D2118&lt;&gt;"",$G2118*INDEX(Υλικά!$I$3:$I$200,$F2118,1)/INDEX(Υλικά!$E$3:$E$200,$F2118,1),0))</f>
        <v>0.3</v>
      </c>
      <c r="K2118" s="16">
        <f>$H2118*Ref!$B$2</f>
        <v>4.4000000000000004</v>
      </c>
      <c r="L2118" s="17">
        <f>$I2118*Ref!$B$3</f>
        <v>91.2</v>
      </c>
      <c r="M2118" s="18">
        <f>$J2118*Ref!$B$4</f>
        <v>2.6999999999999997</v>
      </c>
      <c r="N2118" s="18">
        <f>IF($C2118&lt;&gt;"",0,IF($D2118&lt;&gt;"",$G2118*INDEX(Υλικά!$J$3:$J$200,$F2118,1)/INDEX(Υλικά!$E$3:$E$200,$F2118,1),0))</f>
        <v>0</v>
      </c>
      <c r="O2118" s="19">
        <f t="shared" si="40"/>
        <v>98.300000000000011</v>
      </c>
    </row>
    <row r="2119" spans="1:15" x14ac:dyDescent="0.35">
      <c r="A2119" s="54">
        <v>45097</v>
      </c>
      <c r="B2119" s="53">
        <v>0.61458333333333337</v>
      </c>
      <c r="C2119" s="3"/>
      <c r="D2119" s="3" t="s">
        <v>80</v>
      </c>
      <c r="E2119" s="3" t="str">
        <f>IF(C2119&lt;&gt;"",INDEX(ΣυνδΑθρ!$I$2:$I$96,MATCH(C2119,ΣυνδΑθρ!$A$2:$A$100,0),1),IF(D2119&lt;&gt;"",INDEX(Υλικά!$D$3:$D$200,MATCH(D2119,Υλικά!$B$3:$B$200,0),1),""))</f>
        <v>gr</v>
      </c>
      <c r="F2119" s="10">
        <f>IF(C2119&lt;&gt;"",MATCH($C2119,ΣυνδΑθρ!$A$2:$A$100,0),IF(D2119&lt;&gt;"",MATCH($D2119,Υλικά!$B$3:$B$200,0),0))</f>
        <v>32</v>
      </c>
      <c r="G2119" s="3">
        <v>250</v>
      </c>
      <c r="H2119" s="16">
        <f>IF($C2119&lt;&gt;"",$G2119*INDEX(ΣυνδΑθρ!$B$2:$B$96,$F2119,1)/INDEX(ΣυνδΑθρ!$J$2:$J$96,$F2119,1),IF($D2119&lt;&gt;"",$G2119*INDEX(Υλικά!$G$3:$G$200,$F2119,1)/INDEX(Υλικά!$E$3:$E$200,$F2119,1),0))</f>
        <v>77.5</v>
      </c>
      <c r="I2119" s="17">
        <f>IF($C2119&lt;&gt;"",$G2119*INDEX(ΣυνδΑθρ!$C$2:$C$100,$F2119,1)/INDEX(ΣυνδΑθρ!$J$2:$J$96,$F2119,1),IF($D2119&lt;&gt;"",$G2119*INDEX(Υλικά!$H$3:$H$200,$F2119,1)/INDEX(Υλικά!$E$3:$E$200,$F2119,1),0))</f>
        <v>0</v>
      </c>
      <c r="J2119" s="18">
        <f>IF($C2119&lt;&gt;"",$G2119*INDEX(ΣυνδΑθρ!$D$2:$D$96,$F2119,1)/INDEX(ΣυνδΑθρ!$J$2:$J$96,$F2119,1),IF($D2119&lt;&gt;"",$G2119*INDEX(Υλικά!$I$3:$I$200,$F2119,1)/INDEX(Υλικά!$E$3:$E$200,$F2119,1),0))</f>
        <v>9</v>
      </c>
      <c r="K2119" s="16">
        <f>$H2119*Ref!$B$2</f>
        <v>310</v>
      </c>
      <c r="L2119" s="17">
        <f>$I2119*Ref!$B$3</f>
        <v>0</v>
      </c>
      <c r="M2119" s="18">
        <f>$J2119*Ref!$B$4</f>
        <v>81</v>
      </c>
      <c r="N2119" s="18">
        <f>IF($C2119&lt;&gt;"",0,IF($D2119&lt;&gt;"",$G2119*INDEX(Υλικά!$J$3:$J$200,$F2119,1)/INDEX(Υλικά!$E$3:$E$200,$F2119,1),0))</f>
        <v>0</v>
      </c>
      <c r="O2119" s="19">
        <f t="shared" si="40"/>
        <v>391</v>
      </c>
    </row>
    <row r="2120" spans="1:15" x14ac:dyDescent="0.35">
      <c r="A2120" s="54">
        <v>45097</v>
      </c>
      <c r="B2120" s="53">
        <v>0.61458333333333337</v>
      </c>
      <c r="C2120" s="3"/>
      <c r="D2120" s="3" t="s">
        <v>9</v>
      </c>
      <c r="E2120" s="3" t="str">
        <f>IF(C2120&lt;&gt;"",INDEX(ΣυνδΑθρ!$I$2:$I$96,MATCH(C2120,ΣυνδΑθρ!$A$2:$A$100,0),1),IF(D2120&lt;&gt;"",INDEX(Υλικά!$D$3:$D$200,MATCH(D2120,Υλικά!$B$3:$B$200,0),1),""))</f>
        <v>gr</v>
      </c>
      <c r="F2120" s="10">
        <f>IF(C2120&lt;&gt;"",MATCH($C2120,ΣυνδΑθρ!$A$2:$A$100,0),IF(D2120&lt;&gt;"",MATCH($D2120,Υλικά!$B$3:$B$200,0),0))</f>
        <v>4</v>
      </c>
      <c r="G2120" s="3">
        <v>50</v>
      </c>
      <c r="H2120" s="16">
        <f>IF($C2120&lt;&gt;"",$G2120*INDEX(ΣυνδΑθρ!$B$2:$B$96,$F2120,1)/INDEX(ΣυνδΑθρ!$J$2:$J$96,$F2120,1),IF($D2120&lt;&gt;"",$G2120*INDEX(Υλικά!$G$3:$G$200,$F2120,1)/INDEX(Υλικά!$E$3:$E$200,$F2120,1),0))</f>
        <v>3.55</v>
      </c>
      <c r="I2120" s="17">
        <f>IF($C2120&lt;&gt;"",$G2120*INDEX(ΣυνδΑθρ!$C$2:$C$100,$F2120,1)/INDEX(ΣυνδΑθρ!$J$2:$J$96,$F2120,1),IF($D2120&lt;&gt;"",$G2120*INDEX(Υλικά!$H$3:$H$200,$F2120,1)/INDEX(Υλικά!$E$3:$E$200,$F2120,1),0))</f>
        <v>40</v>
      </c>
      <c r="J2120" s="18">
        <f>IF($C2120&lt;&gt;"",$G2120*INDEX(ΣυνδΑθρ!$D$2:$D$96,$F2120,1)/INDEX(ΣυνδΑθρ!$J$2:$J$96,$F2120,1),IF($D2120&lt;&gt;"",$G2120*INDEX(Υλικά!$I$3:$I$200,$F2120,1)/INDEX(Υλικά!$E$3:$E$200,$F2120,1),0))</f>
        <v>0.35</v>
      </c>
      <c r="K2120" s="16">
        <f>$H2120*Ref!$B$2</f>
        <v>14.2</v>
      </c>
      <c r="L2120" s="17">
        <f>$I2120*Ref!$B$3</f>
        <v>160</v>
      </c>
      <c r="M2120" s="18">
        <f>$J2120*Ref!$B$4</f>
        <v>3.15</v>
      </c>
      <c r="N2120" s="18">
        <f>IF($C2120&lt;&gt;"",0,IF($D2120&lt;&gt;"",$G2120*INDEX(Υλικά!$J$3:$J$200,$F2120,1)/INDEX(Υλικά!$E$3:$E$200,$F2120,1),0))</f>
        <v>0</v>
      </c>
      <c r="O2120" s="19">
        <f t="shared" si="40"/>
        <v>177.35</v>
      </c>
    </row>
    <row r="2121" spans="1:15" x14ac:dyDescent="0.35">
      <c r="A2121" s="54">
        <v>45097</v>
      </c>
      <c r="B2121" s="53">
        <v>0.61458333333333304</v>
      </c>
      <c r="C2121" s="3"/>
      <c r="D2121" s="3" t="s">
        <v>162</v>
      </c>
      <c r="E2121" s="3" t="str">
        <f>IF(C2121&lt;&gt;"",INDEX(ΣυνδΑθρ!$I$2:$I$96,MATCH(C2121,ΣυνδΑθρ!$A$2:$A$100,0),1),IF(D2121&lt;&gt;"",INDEX(Υλικά!$D$3:$D$200,MATCH(D2121,Υλικά!$B$3:$B$200,0),1),""))</f>
        <v>gr</v>
      </c>
      <c r="F2121" s="10">
        <f>IF(C2121&lt;&gt;"",MATCH($C2121,ΣυνδΑθρ!$A$2:$A$100,0),IF(D2121&lt;&gt;"",MATCH($D2121,Υλικά!$B$3:$B$200,0),0))</f>
        <v>67</v>
      </c>
      <c r="G2121" s="3">
        <v>80</v>
      </c>
      <c r="H2121" s="16">
        <f>IF($C2121&lt;&gt;"",$G2121*INDEX(ΣυνδΑθρ!$B$2:$B$96,$F2121,1)/INDEX(ΣυνδΑθρ!$J$2:$J$96,$F2121,1),IF($D2121&lt;&gt;"",$G2121*INDEX(Υλικά!$G$3:$G$200,$F2121,1)/INDEX(Υλικά!$E$3:$E$200,$F2121,1),0))</f>
        <v>0.96</v>
      </c>
      <c r="I2121" s="17">
        <f>IF($C2121&lt;&gt;"",$G2121*INDEX(ΣυνδΑθρ!$C$2:$C$100,$F2121,1)/INDEX(ΣυνδΑθρ!$J$2:$J$96,$F2121,1),IF($D2121&lt;&gt;"",$G2121*INDEX(Υλικά!$H$3:$H$200,$F2121,1)/INDEX(Υλικά!$E$3:$E$200,$F2121,1),0))</f>
        <v>3.92</v>
      </c>
      <c r="J2121" s="18">
        <f>IF($C2121&lt;&gt;"",$G2121*INDEX(ΣυνδΑθρ!$D$2:$D$96,$F2121,1)/INDEX(ΣυνδΑθρ!$J$2:$J$96,$F2121,1),IF($D2121&lt;&gt;"",$G2121*INDEX(Υλικά!$I$3:$I$200,$F2121,1)/INDEX(Υλικά!$E$3:$E$200,$F2121,1),0))</f>
        <v>0.24</v>
      </c>
      <c r="K2121" s="16">
        <f>$H2121*Ref!$B$2</f>
        <v>3.84</v>
      </c>
      <c r="L2121" s="17">
        <f>$I2121*Ref!$B$3</f>
        <v>15.68</v>
      </c>
      <c r="M2121" s="18">
        <f>$J2121*Ref!$B$4</f>
        <v>2.16</v>
      </c>
      <c r="N2121" s="18">
        <f>IF($C2121&lt;&gt;"",0,IF($D2121&lt;&gt;"",$G2121*INDEX(Υλικά!$J$3:$J$200,$F2121,1)/INDEX(Υλικά!$E$3:$E$200,$F2121,1),0))</f>
        <v>0</v>
      </c>
      <c r="O2121" s="19">
        <f t="shared" si="40"/>
        <v>21.68</v>
      </c>
    </row>
    <row r="2122" spans="1:15" x14ac:dyDescent="0.35">
      <c r="A2122" s="54">
        <v>45097</v>
      </c>
      <c r="B2122" s="53">
        <v>0.61458333333333304</v>
      </c>
      <c r="C2122" s="3"/>
      <c r="D2122" s="3" t="s">
        <v>8</v>
      </c>
      <c r="E2122" s="3" t="str">
        <f>IF(C2122&lt;&gt;"",INDEX(ΣυνδΑθρ!$I$2:$I$96,MATCH(C2122,ΣυνδΑθρ!$A$2:$A$100,0),1),IF(D2122&lt;&gt;"",INDEX(Υλικά!$D$3:$D$200,MATCH(D2122,Υλικά!$B$3:$B$200,0),1),""))</f>
        <v>gr</v>
      </c>
      <c r="F2122" s="10">
        <f>IF(C2122&lt;&gt;"",MATCH($C2122,ΣυνδΑθρ!$A$2:$A$100,0),IF(D2122&lt;&gt;"",MATCH($D2122,Υλικά!$B$3:$B$200,0),0))</f>
        <v>3</v>
      </c>
      <c r="G2122" s="3">
        <v>15</v>
      </c>
      <c r="H2122" s="16">
        <f>IF($C2122&lt;&gt;"",$G2122*INDEX(ΣυνδΑθρ!$B$2:$B$96,$F2122,1)/INDEX(ΣυνδΑθρ!$J$2:$J$96,$F2122,1),IF($D2122&lt;&gt;"",$G2122*INDEX(Υλικά!$G$3:$G$200,$F2122,1)/INDEX(Υλικά!$E$3:$E$200,$F2122,1),0))</f>
        <v>0</v>
      </c>
      <c r="I2122" s="17">
        <f>IF($C2122&lt;&gt;"",$G2122*INDEX(ΣυνδΑθρ!$C$2:$C$100,$F2122,1)/INDEX(ΣυνδΑθρ!$J$2:$J$96,$F2122,1),IF($D2122&lt;&gt;"",$G2122*INDEX(Υλικά!$H$3:$H$200,$F2122,1)/INDEX(Υλικά!$E$3:$E$200,$F2122,1),0))</f>
        <v>0</v>
      </c>
      <c r="J2122" s="18">
        <f>IF($C2122&lt;&gt;"",$G2122*INDEX(ΣυνδΑθρ!$D$2:$D$96,$F2122,1)/INDEX(ΣυνδΑθρ!$J$2:$J$96,$F2122,1),IF($D2122&lt;&gt;"",$G2122*INDEX(Υλικά!$I$3:$I$200,$F2122,1)/INDEX(Υλικά!$E$3:$E$200,$F2122,1),0))</f>
        <v>13.994999999999999</v>
      </c>
      <c r="K2122" s="16">
        <f>$H2122*Ref!$B$2</f>
        <v>0</v>
      </c>
      <c r="L2122" s="17">
        <f>$I2122*Ref!$B$3</f>
        <v>0</v>
      </c>
      <c r="M2122" s="18">
        <f>$J2122*Ref!$B$4</f>
        <v>125.955</v>
      </c>
      <c r="N2122" s="18">
        <f>IF($C2122&lt;&gt;"",0,IF($D2122&lt;&gt;"",$G2122*INDEX(Υλικά!$J$3:$J$200,$F2122,1)/INDEX(Υλικά!$E$3:$E$200,$F2122,1),0))</f>
        <v>0</v>
      </c>
      <c r="O2122" s="19">
        <f t="shared" si="40"/>
        <v>125.955</v>
      </c>
    </row>
    <row r="2123" spans="1:15" x14ac:dyDescent="0.35">
      <c r="A2123" s="54">
        <v>45097</v>
      </c>
      <c r="B2123" s="53">
        <v>0.875</v>
      </c>
      <c r="C2123" s="3"/>
      <c r="D2123" s="3" t="s">
        <v>289</v>
      </c>
      <c r="E2123" s="3" t="str">
        <f>IF(C2123&lt;&gt;"",INDEX(ΣυνδΑθρ!$I$2:$I$96,MATCH(C2123,ΣυνδΑθρ!$A$2:$A$100,0),1),IF(D2123&lt;&gt;"",INDEX(Υλικά!$D$3:$D$200,MATCH(D2123,Υλικά!$B$3:$B$200,0),1),""))</f>
        <v>gr</v>
      </c>
      <c r="F2123" s="10">
        <f>IF(C2123&lt;&gt;"",MATCH($C2123,ΣυνδΑθρ!$A$2:$A$100,0),IF(D2123&lt;&gt;"",MATCH($D2123,Υλικά!$B$3:$B$200,0),0))</f>
        <v>134</v>
      </c>
      <c r="G2123" s="3">
        <v>114</v>
      </c>
      <c r="H2123" s="16">
        <f>IF($C2123&lt;&gt;"",$G2123*INDEX(ΣυνδΑθρ!$B$2:$B$96,$F2123,1)/INDEX(ΣυνδΑθρ!$J$2:$J$96,$F2123,1),IF($D2123&lt;&gt;"",$G2123*INDEX(Υλικά!$G$3:$G$200,$F2123,1)/INDEX(Υλικά!$E$3:$E$200,$F2123,1),0))</f>
        <v>8.3219999999999992</v>
      </c>
      <c r="I2123" s="17">
        <f>IF($C2123&lt;&gt;"",$G2123*INDEX(ΣυνδΑθρ!$C$2:$C$100,$F2123,1)/INDEX(ΣυνδΑθρ!$J$2:$J$96,$F2123,1),IF($D2123&lt;&gt;"",$G2123*INDEX(Υλικά!$H$3:$H$200,$F2123,1)/INDEX(Υλικά!$E$3:$E$200,$F2123,1),0))</f>
        <v>53.01</v>
      </c>
      <c r="J2123" s="18">
        <f>IF($C2123&lt;&gt;"",$G2123*INDEX(ΣυνδΑθρ!$D$2:$D$96,$F2123,1)/INDEX(ΣυνδΑθρ!$J$2:$J$96,$F2123,1),IF($D2123&lt;&gt;"",$G2123*INDEX(Υλικά!$I$3:$I$200,$F2123,1)/INDEX(Υλικά!$E$3:$E$200,$F2123,1),0))</f>
        <v>1.026</v>
      </c>
      <c r="K2123" s="16">
        <f>$H2123*Ref!$B$2</f>
        <v>33.287999999999997</v>
      </c>
      <c r="L2123" s="17">
        <f>$I2123*Ref!$B$3</f>
        <v>212.04</v>
      </c>
      <c r="M2123" s="18">
        <f>$J2123*Ref!$B$4</f>
        <v>9.234</v>
      </c>
      <c r="N2123" s="18">
        <f>IF($C2123&lt;&gt;"",0,IF($D2123&lt;&gt;"",$G2123*INDEX(Υλικά!$J$3:$J$200,$F2123,1)/INDEX(Υλικά!$E$3:$E$200,$F2123,1),0))</f>
        <v>0</v>
      </c>
      <c r="O2123" s="19">
        <f t="shared" si="40"/>
        <v>254.56199999999998</v>
      </c>
    </row>
    <row r="2124" spans="1:15" x14ac:dyDescent="0.35">
      <c r="A2124" s="54">
        <v>45097</v>
      </c>
      <c r="B2124" s="53">
        <v>0.875</v>
      </c>
      <c r="C2124" s="3"/>
      <c r="D2124" s="3" t="s">
        <v>110</v>
      </c>
      <c r="E2124" s="3" t="str">
        <f>IF(C2124&lt;&gt;"",INDEX(ΣυνδΑθρ!$I$2:$I$96,MATCH(C2124,ΣυνδΑθρ!$A$2:$A$100,0),1),IF(D2124&lt;&gt;"",INDEX(Υλικά!$D$3:$D$200,MATCH(D2124,Υλικά!$B$3:$B$200,0),1),""))</f>
        <v>gr</v>
      </c>
      <c r="F2124" s="10">
        <f>IF(C2124&lt;&gt;"",MATCH($C2124,ΣυνδΑθρ!$A$2:$A$100,0),IF(D2124&lt;&gt;"",MATCH($D2124,Υλικά!$B$3:$B$200,0),0))</f>
        <v>42</v>
      </c>
      <c r="G2124" s="3">
        <v>45</v>
      </c>
      <c r="H2124" s="16">
        <f>IF($C2124&lt;&gt;"",$G2124*INDEX(ΣυνδΑθρ!$B$2:$B$96,$F2124,1)/INDEX(ΣυνδΑθρ!$J$2:$J$96,$F2124,1),IF($D2124&lt;&gt;"",$G2124*INDEX(Υλικά!$G$3:$G$200,$F2124,1)/INDEX(Υλικά!$E$3:$E$200,$F2124,1),0))</f>
        <v>3.51</v>
      </c>
      <c r="I2124" s="17">
        <f>IF($C2124&lt;&gt;"",$G2124*INDEX(ΣυνδΑθρ!$C$2:$C$100,$F2124,1)/INDEX(ΣυνδΑθρ!$J$2:$J$96,$F2124,1),IF($D2124&lt;&gt;"",$G2124*INDEX(Υλικά!$H$3:$H$200,$F2124,1)/INDEX(Υλικά!$E$3:$E$200,$F2124,1),0))</f>
        <v>1.4850000000000001</v>
      </c>
      <c r="J2124" s="18">
        <f>IF($C2124&lt;&gt;"",$G2124*INDEX(ΣυνδΑθρ!$D$2:$D$96,$F2124,1)/INDEX(ΣυνδΑθρ!$J$2:$J$96,$F2124,1),IF($D2124&lt;&gt;"",$G2124*INDEX(Υλικά!$I$3:$I$200,$F2124,1)/INDEX(Υλικά!$E$3:$E$200,$F2124,1),0))</f>
        <v>7.2</v>
      </c>
      <c r="K2124" s="16">
        <f>$H2124*Ref!$B$2</f>
        <v>14.04</v>
      </c>
      <c r="L2124" s="17">
        <f>$I2124*Ref!$B$3</f>
        <v>5.94</v>
      </c>
      <c r="M2124" s="18">
        <f>$J2124*Ref!$B$4</f>
        <v>64.8</v>
      </c>
      <c r="N2124" s="18">
        <f>IF($C2124&lt;&gt;"",0,IF($D2124&lt;&gt;"",$G2124*INDEX(Υλικά!$J$3:$J$200,$F2124,1)/INDEX(Υλικά!$E$3:$E$200,$F2124,1),0))</f>
        <v>0</v>
      </c>
      <c r="O2124" s="19">
        <f t="shared" si="40"/>
        <v>84.78</v>
      </c>
    </row>
    <row r="2125" spans="1:15" x14ac:dyDescent="0.35">
      <c r="A2125" s="54">
        <v>45097</v>
      </c>
      <c r="B2125" s="53">
        <v>0.91666666666666663</v>
      </c>
      <c r="C2125" s="3"/>
      <c r="D2125" s="3" t="s">
        <v>117</v>
      </c>
      <c r="E2125" s="3" t="str">
        <f>IF(C2125&lt;&gt;"",INDEX(ΣυνδΑθρ!$I$2:$I$96,MATCH(C2125,ΣυνδΑθρ!$A$2:$A$100,0),1),IF(D2125&lt;&gt;"",INDEX(Υλικά!$D$3:$D$200,MATCH(D2125,Υλικά!$B$3:$B$200,0),1),""))</f>
        <v>gr</v>
      </c>
      <c r="F2125" s="10">
        <f>IF(C2125&lt;&gt;"",MATCH($C2125,ΣυνδΑθρ!$A$2:$A$100,0),IF(D2125&lt;&gt;"",MATCH($D2125,Υλικά!$B$3:$B$200,0),0))</f>
        <v>39</v>
      </c>
      <c r="G2125" s="3">
        <v>30</v>
      </c>
      <c r="H2125" s="16">
        <f>IF($C2125&lt;&gt;"",$G2125*INDEX(ΣυνδΑθρ!$B$2:$B$96,$F2125,1)/INDEX(ΣυνδΑθρ!$J$2:$J$96,$F2125,1),IF($D2125&lt;&gt;"",$G2125*INDEX(Υλικά!$G$3:$G$200,$F2125,1)/INDEX(Υλικά!$E$3:$E$200,$F2125,1),0))</f>
        <v>0</v>
      </c>
      <c r="I2125" s="17">
        <f>IF($C2125&lt;&gt;"",$G2125*INDEX(ΣυνδΑθρ!$C$2:$C$100,$F2125,1)/INDEX(ΣυνδΑθρ!$J$2:$J$96,$F2125,1),IF($D2125&lt;&gt;"",$G2125*INDEX(Υλικά!$H$3:$H$200,$F2125,1)/INDEX(Υλικά!$E$3:$E$200,$F2125,1),0))</f>
        <v>0</v>
      </c>
      <c r="J2125" s="18">
        <f>IF($C2125&lt;&gt;"",$G2125*INDEX(ΣυνδΑθρ!$D$2:$D$96,$F2125,1)/INDEX(ΣυνδΑθρ!$J$2:$J$96,$F2125,1),IF($D2125&lt;&gt;"",$G2125*INDEX(Υλικά!$I$3:$I$200,$F2125,1)/INDEX(Υλικά!$E$3:$E$200,$F2125,1),0))</f>
        <v>0</v>
      </c>
      <c r="K2125" s="16">
        <f>$H2125*Ref!$B$2</f>
        <v>0</v>
      </c>
      <c r="L2125" s="17">
        <f>$I2125*Ref!$B$3</f>
        <v>0</v>
      </c>
      <c r="M2125" s="18">
        <f>$J2125*Ref!$B$4</f>
        <v>0</v>
      </c>
      <c r="N2125" s="18">
        <f>IF($C2125&lt;&gt;"",0,IF($D2125&lt;&gt;"",$G2125*INDEX(Υλικά!$J$3:$J$200,$F2125,1)/INDEX(Υλικά!$E$3:$E$200,$F2125,1),0))</f>
        <v>84</v>
      </c>
      <c r="O2125" s="19">
        <f t="shared" si="40"/>
        <v>84</v>
      </c>
    </row>
    <row r="2126" spans="1:15" x14ac:dyDescent="0.35">
      <c r="A2126" s="54">
        <v>45098</v>
      </c>
      <c r="B2126" s="53">
        <v>0.33333333333333331</v>
      </c>
      <c r="C2126" s="3"/>
      <c r="D2126" s="3" t="s">
        <v>58</v>
      </c>
      <c r="E2126" s="3" t="str">
        <f>IF(C2126&lt;&gt;"",INDEX(ΣυνδΑθρ!$I$2:$I$96,MATCH(C2126,ΣυνδΑθρ!$A$2:$A$100,0),1),IF(D2126&lt;&gt;"",INDEX(Υλικά!$D$3:$D$200,MATCH(D2126,Υλικά!$B$3:$B$200,0),1),""))</f>
        <v>gr</v>
      </c>
      <c r="F2126" s="10">
        <f>IF(C2126&lt;&gt;"",MATCH($C2126,ΣυνδΑθρ!$A$2:$A$100,0),IF(D2126&lt;&gt;"",MATCH($D2126,Υλικά!$B$3:$B$200,0),0))</f>
        <v>12</v>
      </c>
      <c r="G2126" s="3">
        <v>220</v>
      </c>
      <c r="H2126" s="16">
        <f>IF($C2126&lt;&gt;"",$G2126*INDEX(ΣυνδΑθρ!$B$2:$B$96,$F2126,1)/INDEX(ΣυνδΑθρ!$J$2:$J$96,$F2126,1),IF($D2126&lt;&gt;"",$G2126*INDEX(Υλικά!$G$3:$G$200,$F2126,1)/INDEX(Υλικά!$E$3:$E$200,$F2126,1),0))</f>
        <v>7.26</v>
      </c>
      <c r="I2126" s="17">
        <f>IF($C2126&lt;&gt;"",$G2126*INDEX(ΣυνδΑθρ!$C$2:$C$100,$F2126,1)/INDEX(ΣυνδΑθρ!$J$2:$J$96,$F2126,1),IF($D2126&lt;&gt;"",$G2126*INDEX(Υλικά!$H$3:$H$200,$F2126,1)/INDEX(Υλικά!$E$3:$E$200,$F2126,1),0))</f>
        <v>10.34</v>
      </c>
      <c r="J2126" s="18">
        <f>IF($C2126&lt;&gt;"",$G2126*INDEX(ΣυνδΑθρ!$D$2:$D$96,$F2126,1)/INDEX(ΣυνδΑθρ!$J$2:$J$96,$F2126,1),IF($D2126&lt;&gt;"",$G2126*INDEX(Υλικά!$I$3:$I$200,$F2126,1)/INDEX(Υλικά!$E$3:$E$200,$F2126,1),0))</f>
        <v>3.3</v>
      </c>
      <c r="K2126" s="16">
        <f>$H2126*Ref!$B$2</f>
        <v>29.04</v>
      </c>
      <c r="L2126" s="17">
        <f>$I2126*Ref!$B$3</f>
        <v>41.36</v>
      </c>
      <c r="M2126" s="18">
        <f>$J2126*Ref!$B$4</f>
        <v>29.7</v>
      </c>
      <c r="N2126" s="18">
        <f>IF($C2126&lt;&gt;"",0,IF($D2126&lt;&gt;"",$G2126*INDEX(Υλικά!$J$3:$J$200,$F2126,1)/INDEX(Υλικά!$E$3:$E$200,$F2126,1),0))</f>
        <v>0</v>
      </c>
      <c r="O2126" s="19">
        <f t="shared" si="40"/>
        <v>100.10000000000001</v>
      </c>
    </row>
    <row r="2127" spans="1:15" x14ac:dyDescent="0.35">
      <c r="A2127" s="54">
        <v>45098</v>
      </c>
      <c r="B2127" s="53">
        <v>0.33333333333333331</v>
      </c>
      <c r="C2127" s="3"/>
      <c r="D2127" s="3" t="s">
        <v>289</v>
      </c>
      <c r="E2127" s="3" t="str">
        <f>IF(C2127&lt;&gt;"",INDEX(ΣυνδΑθρ!$I$2:$I$96,MATCH(C2127,ΣυνδΑθρ!$A$2:$A$100,0),1),IF(D2127&lt;&gt;"",INDEX(Υλικά!$D$3:$D$200,MATCH(D2127,Υλικά!$B$3:$B$200,0),1),""))</f>
        <v>gr</v>
      </c>
      <c r="F2127" s="10">
        <f>IF(C2127&lt;&gt;"",MATCH($C2127,ΣυνδΑθρ!$A$2:$A$100,0),IF(D2127&lt;&gt;"",MATCH($D2127,Υλικά!$B$3:$B$200,0),0))</f>
        <v>134</v>
      </c>
      <c r="G2127" s="3">
        <v>100</v>
      </c>
      <c r="H2127" s="16">
        <f>IF($C2127&lt;&gt;"",$G2127*INDEX(ΣυνδΑθρ!$B$2:$B$96,$F2127,1)/INDEX(ΣυνδΑθρ!$J$2:$J$96,$F2127,1),IF($D2127&lt;&gt;"",$G2127*INDEX(Υλικά!$G$3:$G$200,$F2127,1)/INDEX(Υλικά!$E$3:$E$200,$F2127,1),0))</f>
        <v>7.3</v>
      </c>
      <c r="I2127" s="17">
        <f>IF($C2127&lt;&gt;"",$G2127*INDEX(ΣυνδΑθρ!$C$2:$C$100,$F2127,1)/INDEX(ΣυνδΑθρ!$J$2:$J$96,$F2127,1),IF($D2127&lt;&gt;"",$G2127*INDEX(Υλικά!$H$3:$H$200,$F2127,1)/INDEX(Υλικά!$E$3:$E$200,$F2127,1),0))</f>
        <v>46.5</v>
      </c>
      <c r="J2127" s="18">
        <f>IF($C2127&lt;&gt;"",$G2127*INDEX(ΣυνδΑθρ!$D$2:$D$96,$F2127,1)/INDEX(ΣυνδΑθρ!$J$2:$J$96,$F2127,1),IF($D2127&lt;&gt;"",$G2127*INDEX(Υλικά!$I$3:$I$200,$F2127,1)/INDEX(Υλικά!$E$3:$E$200,$F2127,1),0))</f>
        <v>0.9</v>
      </c>
      <c r="K2127" s="16">
        <f>$H2127*Ref!$B$2</f>
        <v>29.2</v>
      </c>
      <c r="L2127" s="17">
        <f>$I2127*Ref!$B$3</f>
        <v>186</v>
      </c>
      <c r="M2127" s="18">
        <f>$J2127*Ref!$B$4</f>
        <v>8.1</v>
      </c>
      <c r="N2127" s="18">
        <f>IF($C2127&lt;&gt;"",0,IF($D2127&lt;&gt;"",$G2127*INDEX(Υλικά!$J$3:$J$200,$F2127,1)/INDEX(Υλικά!$E$3:$E$200,$F2127,1),0))</f>
        <v>0</v>
      </c>
      <c r="O2127" s="19">
        <f t="shared" si="40"/>
        <v>223.29999999999998</v>
      </c>
    </row>
    <row r="2128" spans="1:15" x14ac:dyDescent="0.35">
      <c r="A2128" s="54">
        <v>45098</v>
      </c>
      <c r="B2128" s="53">
        <v>0.33333333333333331</v>
      </c>
      <c r="C2128" s="3"/>
      <c r="D2128" s="3" t="s">
        <v>269</v>
      </c>
      <c r="E2128" s="3" t="str">
        <f>IF(C2128&lt;&gt;"",INDEX(ΣυνδΑθρ!$I$2:$I$96,MATCH(C2128,ΣυνδΑθρ!$A$2:$A$100,0),1),IF(D2128&lt;&gt;"",INDEX(Υλικά!$D$3:$D$200,MATCH(D2128,Υλικά!$B$3:$B$200,0),1),""))</f>
        <v>slc</v>
      </c>
      <c r="F2128" s="10">
        <f>IF(C2128&lt;&gt;"",MATCH($C2128,ΣυνδΑθρ!$A$2:$A$100,0),IF(D2128&lt;&gt;"",MATCH($D2128,Υλικά!$B$3:$B$200,0),0))</f>
        <v>124</v>
      </c>
      <c r="G2128" s="3">
        <v>1</v>
      </c>
      <c r="H2128" s="16">
        <f>IF($C2128&lt;&gt;"",$G2128*INDEX(ΣυνδΑθρ!$B$2:$B$96,$F2128,1)/INDEX(ΣυνδΑθρ!$J$2:$J$96,$F2128,1),IF($D2128&lt;&gt;"",$G2128*INDEX(Υλικά!$G$3:$G$200,$F2128,1)/INDEX(Υλικά!$E$3:$E$200,$F2128,1),0))</f>
        <v>9</v>
      </c>
      <c r="I2128" s="17">
        <f>IF($C2128&lt;&gt;"",$G2128*INDEX(ΣυνδΑθρ!$C$2:$C$100,$F2128,1)/INDEX(ΣυνδΑθρ!$J$2:$J$96,$F2128,1),IF($D2128&lt;&gt;"",$G2128*INDEX(Υλικά!$H$3:$H$200,$F2128,1)/INDEX(Υλικά!$E$3:$E$200,$F2128,1),0))</f>
        <v>0.2</v>
      </c>
      <c r="J2128" s="18">
        <f>IF($C2128&lt;&gt;"",$G2128*INDEX(ΣυνδΑθρ!$D$2:$D$96,$F2128,1)/INDEX(ΣυνδΑθρ!$J$2:$J$96,$F2128,1),IF($D2128&lt;&gt;"",$G2128*INDEX(Υλικά!$I$3:$I$200,$F2128,1)/INDEX(Υλικά!$E$3:$E$200,$F2128,1),0))</f>
        <v>5</v>
      </c>
      <c r="K2128" s="16">
        <f>$H2128*Ref!$B$2</f>
        <v>36</v>
      </c>
      <c r="L2128" s="17">
        <f>$I2128*Ref!$B$3</f>
        <v>0.8</v>
      </c>
      <c r="M2128" s="18">
        <f>$J2128*Ref!$B$4</f>
        <v>45</v>
      </c>
      <c r="N2128" s="18">
        <f>IF($C2128&lt;&gt;"",0,IF($D2128&lt;&gt;"",$G2128*INDEX(Υλικά!$J$3:$J$200,$F2128,1)/INDEX(Υλικά!$E$3:$E$200,$F2128,1),0))</f>
        <v>0</v>
      </c>
      <c r="O2128" s="19">
        <f t="shared" si="40"/>
        <v>81.8</v>
      </c>
    </row>
    <row r="2129" spans="1:16" x14ac:dyDescent="0.35">
      <c r="A2129" s="54">
        <v>45098</v>
      </c>
      <c r="B2129" s="53">
        <v>0.5</v>
      </c>
      <c r="C2129" s="3"/>
      <c r="D2129" s="3" t="s">
        <v>155</v>
      </c>
      <c r="E2129" s="3" t="str">
        <f>IF(C2129&lt;&gt;"",INDEX(ΣυνδΑθρ!$I$2:$I$96,MATCH(C2129,ΣυνδΑθρ!$A$2:$A$100,0),1),IF(D2129&lt;&gt;"",INDEX(Υλικά!$D$3:$D$200,MATCH(D2129,Υλικά!$B$3:$B$200,0),1),""))</f>
        <v>gr</v>
      </c>
      <c r="F2129" s="10">
        <f>IF(C2129&lt;&gt;"",MATCH($C2129,ΣυνδΑθρ!$A$2:$A$100,0),IF(D2129&lt;&gt;"",MATCH($D2129,Υλικά!$B$3:$B$200,0),0))</f>
        <v>63</v>
      </c>
      <c r="G2129" s="3">
        <v>120</v>
      </c>
      <c r="H2129" s="16">
        <f>IF($C2129&lt;&gt;"",$G2129*INDEX(ΣυνδΑθρ!$B$2:$B$96,$F2129,1)/INDEX(ΣυνδΑθρ!$J$2:$J$96,$F2129,1),IF($D2129&lt;&gt;"",$G2129*INDEX(Υλικά!$G$3:$G$200,$F2129,1)/INDEX(Υλικά!$E$3:$E$200,$F2129,1),0))</f>
        <v>1.32</v>
      </c>
      <c r="I2129" s="17">
        <f>IF($C2129&lt;&gt;"",$G2129*INDEX(ΣυνδΑθρ!$C$2:$C$100,$F2129,1)/INDEX(ΣυνδΑθρ!$J$2:$J$96,$F2129,1),IF($D2129&lt;&gt;"",$G2129*INDEX(Υλικά!$H$3:$H$200,$F2129,1)/INDEX(Υλικά!$E$3:$E$200,$F2129,1),0))</f>
        <v>27.36</v>
      </c>
      <c r="J2129" s="18">
        <f>IF($C2129&lt;&gt;"",$G2129*INDEX(ΣυνδΑθρ!$D$2:$D$96,$F2129,1)/INDEX(ΣυνδΑθρ!$J$2:$J$96,$F2129,1),IF($D2129&lt;&gt;"",$G2129*INDEX(Υλικά!$I$3:$I$200,$F2129,1)/INDEX(Υλικά!$E$3:$E$200,$F2129,1),0))</f>
        <v>0.36</v>
      </c>
      <c r="K2129" s="16">
        <f>$H2129*Ref!$B$2</f>
        <v>5.28</v>
      </c>
      <c r="L2129" s="17">
        <f>$I2129*Ref!$B$3</f>
        <v>109.44</v>
      </c>
      <c r="M2129" s="18">
        <f>$J2129*Ref!$B$4</f>
        <v>3.2399999999999998</v>
      </c>
      <c r="N2129" s="18">
        <f>IF($C2129&lt;&gt;"",0,IF($D2129&lt;&gt;"",$G2129*INDEX(Υλικά!$J$3:$J$200,$F2129,1)/INDEX(Υλικά!$E$3:$E$200,$F2129,1),0))</f>
        <v>0</v>
      </c>
      <c r="O2129" s="19">
        <f t="shared" si="40"/>
        <v>117.96</v>
      </c>
    </row>
    <row r="2130" spans="1:16" x14ac:dyDescent="0.35">
      <c r="A2130" s="54">
        <v>45098</v>
      </c>
      <c r="B2130" s="53">
        <v>0.625</v>
      </c>
      <c r="C2130" s="3"/>
      <c r="D2130" s="3" t="s">
        <v>21</v>
      </c>
      <c r="E2130" s="3" t="str">
        <f>IF(C2130&lt;&gt;"",INDEX(ΣυνδΑθρ!$I$2:$I$96,MATCH(C2130,ΣυνδΑθρ!$A$2:$A$100,0),1),IF(D2130&lt;&gt;"",INDEX(Υλικά!$D$3:$D$200,MATCH(D2130,Υλικά!$B$3:$B$200,0),1),""))</f>
        <v>pc</v>
      </c>
      <c r="F2130" s="10">
        <f>IF(C2130&lt;&gt;"",MATCH($C2130,ΣυνδΑθρ!$A$2:$A$100,0),IF(D2130&lt;&gt;"",MATCH($D2130,Υλικά!$B$3:$B$200,0),0))</f>
        <v>11</v>
      </c>
      <c r="G2130" s="3">
        <v>3</v>
      </c>
      <c r="H2130" s="16">
        <f>IF($C2130&lt;&gt;"",$G2130*INDEX(ΣυνδΑθρ!$B$2:$B$96,$F2130,1)/INDEX(ΣυνδΑθρ!$J$2:$J$96,$F2130,1),IF($D2130&lt;&gt;"",$G2130*INDEX(Υλικά!$G$3:$G$200,$F2130,1)/INDEX(Υλικά!$E$3:$E$200,$F2130,1),0))</f>
        <v>23.4</v>
      </c>
      <c r="I2130" s="17">
        <f>IF($C2130&lt;&gt;"",$G2130*INDEX(ΣυνδΑθρ!$C$2:$C$100,$F2130,1)/INDEX(ΣυνδΑθρ!$J$2:$J$96,$F2130,1),IF($D2130&lt;&gt;"",$G2130*INDEX(Υλικά!$H$3:$H$200,$F2130,1)/INDEX(Υλικά!$E$3:$E$200,$F2130,1),0))</f>
        <v>1.98</v>
      </c>
      <c r="J2130" s="18">
        <f>IF($C2130&lt;&gt;"",$G2130*INDEX(ΣυνδΑθρ!$D$2:$D$96,$F2130,1)/INDEX(ΣυνδΑθρ!$J$2:$J$96,$F2130,1),IF($D2130&lt;&gt;"",$G2130*INDEX(Υλικά!$I$3:$I$200,$F2130,1)/INDEX(Υλικά!$E$3:$E$200,$F2130,1),0))</f>
        <v>19.799999999999997</v>
      </c>
      <c r="K2130" s="16">
        <f>$H2130*Ref!$B$2</f>
        <v>93.6</v>
      </c>
      <c r="L2130" s="17">
        <f>$I2130*Ref!$B$3</f>
        <v>7.92</v>
      </c>
      <c r="M2130" s="18">
        <f>$J2130*Ref!$B$4</f>
        <v>178.2</v>
      </c>
      <c r="N2130" s="18">
        <f>IF($C2130&lt;&gt;"",0,IF($D2130&lt;&gt;"",$G2130*INDEX(Υλικά!$J$3:$J$200,$F2130,1)/INDEX(Υλικά!$E$3:$E$200,$F2130,1),0))</f>
        <v>0</v>
      </c>
      <c r="O2130" s="19">
        <f t="shared" si="40"/>
        <v>279.71999999999997</v>
      </c>
    </row>
    <row r="2131" spans="1:16" x14ac:dyDescent="0.35">
      <c r="A2131" s="54">
        <v>45098</v>
      </c>
      <c r="B2131" s="53">
        <v>0.625</v>
      </c>
      <c r="C2131" s="3"/>
      <c r="D2131" s="3" t="s">
        <v>8</v>
      </c>
      <c r="E2131" s="3" t="str">
        <f>IF(C2131&lt;&gt;"",INDEX(ΣυνδΑθρ!$I$2:$I$96,MATCH(C2131,ΣυνδΑθρ!$A$2:$A$100,0),1),IF(D2131&lt;&gt;"",INDEX(Υλικά!$D$3:$D$200,MATCH(D2131,Υλικά!$B$3:$B$200,0),1),""))</f>
        <v>gr</v>
      </c>
      <c r="F2131" s="10">
        <f>IF(C2131&lt;&gt;"",MATCH($C2131,ΣυνδΑθρ!$A$2:$A$100,0),IF(D2131&lt;&gt;"",MATCH($D2131,Υλικά!$B$3:$B$200,0),0))</f>
        <v>3</v>
      </c>
      <c r="G2131" s="3">
        <v>15</v>
      </c>
      <c r="H2131" s="16">
        <f>IF($C2131&lt;&gt;"",$G2131*INDEX(ΣυνδΑθρ!$B$2:$B$96,$F2131,1)/INDEX(ΣυνδΑθρ!$J$2:$J$96,$F2131,1),IF($D2131&lt;&gt;"",$G2131*INDEX(Υλικά!$G$3:$G$200,$F2131,1)/INDEX(Υλικά!$E$3:$E$200,$F2131,1),0))</f>
        <v>0</v>
      </c>
      <c r="I2131" s="17">
        <f>IF($C2131&lt;&gt;"",$G2131*INDEX(ΣυνδΑθρ!$C$2:$C$100,$F2131,1)/INDEX(ΣυνδΑθρ!$J$2:$J$96,$F2131,1),IF($D2131&lt;&gt;"",$G2131*INDEX(Υλικά!$H$3:$H$200,$F2131,1)/INDEX(Υλικά!$E$3:$E$200,$F2131,1),0))</f>
        <v>0</v>
      </c>
      <c r="J2131" s="18">
        <f>IF($C2131&lt;&gt;"",$G2131*INDEX(ΣυνδΑθρ!$D$2:$D$96,$F2131,1)/INDEX(ΣυνδΑθρ!$J$2:$J$96,$F2131,1),IF($D2131&lt;&gt;"",$G2131*INDEX(Υλικά!$I$3:$I$200,$F2131,1)/INDEX(Υλικά!$E$3:$E$200,$F2131,1),0))</f>
        <v>13.994999999999999</v>
      </c>
      <c r="K2131" s="16">
        <f>$H2131*Ref!$B$2</f>
        <v>0</v>
      </c>
      <c r="L2131" s="17">
        <f>$I2131*Ref!$B$3</f>
        <v>0</v>
      </c>
      <c r="M2131" s="18">
        <f>$J2131*Ref!$B$4</f>
        <v>125.955</v>
      </c>
      <c r="N2131" s="18">
        <f>IF($C2131&lt;&gt;"",0,IF($D2131&lt;&gt;"",$G2131*INDEX(Υλικά!$J$3:$J$200,$F2131,1)/INDEX(Υλικά!$E$3:$E$200,$F2131,1),0))</f>
        <v>0</v>
      </c>
      <c r="O2131" s="19">
        <f t="shared" si="40"/>
        <v>125.955</v>
      </c>
    </row>
    <row r="2132" spans="1:16" x14ac:dyDescent="0.35">
      <c r="A2132" s="54">
        <v>45098</v>
      </c>
      <c r="B2132" s="53">
        <v>0.625</v>
      </c>
      <c r="C2132" s="3"/>
      <c r="D2132" s="3" t="s">
        <v>128</v>
      </c>
      <c r="E2132" s="3" t="str">
        <f>IF(C2132&lt;&gt;"",INDEX(ΣυνδΑθρ!$I$2:$I$96,MATCH(C2132,ΣυνδΑθρ!$A$2:$A$100,0),1),IF(D2132&lt;&gt;"",INDEX(Υλικά!$D$3:$D$200,MATCH(D2132,Υλικά!$B$3:$B$200,0),1),""))</f>
        <v>gr</v>
      </c>
      <c r="F2132" s="10">
        <f>IF(C2132&lt;&gt;"",MATCH($C2132,ΣυνδΑθρ!$A$2:$A$100,0),IF(D2132&lt;&gt;"",MATCH($D2132,Υλικά!$B$3:$B$200,0),0))</f>
        <v>50</v>
      </c>
      <c r="G2132" s="3">
        <v>230</v>
      </c>
      <c r="H2132" s="16">
        <f>IF($C2132&lt;&gt;"",$G2132*INDEX(ΣυνδΑθρ!$B$2:$B$96,$F2132,1)/INDEX(ΣυνδΑθρ!$J$2:$J$96,$F2132,1),IF($D2132&lt;&gt;"",$G2132*INDEX(Υλικά!$G$3:$G$200,$F2132,1)/INDEX(Υλικά!$E$3:$E$200,$F2132,1),0))</f>
        <v>4.5999999999999996</v>
      </c>
      <c r="I2132" s="17">
        <f>IF($C2132&lt;&gt;"",$G2132*INDEX(ΣυνδΑθρ!$C$2:$C$100,$F2132,1)/INDEX(ΣυνδΑθρ!$J$2:$J$96,$F2132,1),IF($D2132&lt;&gt;"",$G2132*INDEX(Υλικά!$H$3:$H$200,$F2132,1)/INDEX(Υλικά!$E$3:$E$200,$F2132,1),0))</f>
        <v>39.1</v>
      </c>
      <c r="J2132" s="18">
        <f>IF($C2132&lt;&gt;"",$G2132*INDEX(ΣυνδΑθρ!$D$2:$D$96,$F2132,1)/INDEX(ΣυνδΑθρ!$J$2:$J$96,$F2132,1),IF($D2132&lt;&gt;"",$G2132*INDEX(Υλικά!$I$3:$I$200,$F2132,1)/INDEX(Υλικά!$E$3:$E$200,$F2132,1),0))</f>
        <v>0</v>
      </c>
      <c r="K2132" s="16">
        <f>$H2132*Ref!$B$2</f>
        <v>18.399999999999999</v>
      </c>
      <c r="L2132" s="17">
        <f>$I2132*Ref!$B$3</f>
        <v>156.4</v>
      </c>
      <c r="M2132" s="18">
        <f>$J2132*Ref!$B$4</f>
        <v>0</v>
      </c>
      <c r="N2132" s="18">
        <f>IF($C2132&lt;&gt;"",0,IF($D2132&lt;&gt;"",$G2132*INDEX(Υλικά!$J$3:$J$200,$F2132,1)/INDEX(Υλικά!$E$3:$E$200,$F2132,1),0))</f>
        <v>0</v>
      </c>
      <c r="O2132" s="19">
        <f t="shared" si="40"/>
        <v>174.8</v>
      </c>
    </row>
    <row r="2133" spans="1:16" x14ac:dyDescent="0.35">
      <c r="A2133" s="54">
        <v>45098</v>
      </c>
      <c r="B2133" s="53">
        <v>0.625</v>
      </c>
      <c r="C2133" s="3"/>
      <c r="D2133" s="3" t="s">
        <v>289</v>
      </c>
      <c r="E2133" s="3" t="str">
        <f>IF(C2133&lt;&gt;"",INDEX(ΣυνδΑθρ!$I$2:$I$96,MATCH(C2133,ΣυνδΑθρ!$A$2:$A$100,0),1),IF(D2133&lt;&gt;"",INDEX(Υλικά!$D$3:$D$200,MATCH(D2133,Υλικά!$B$3:$B$200,0),1),""))</f>
        <v>gr</v>
      </c>
      <c r="F2133" s="10">
        <f>IF(C2133&lt;&gt;"",MATCH($C2133,ΣυνδΑθρ!$A$2:$A$100,0),IF(D2133&lt;&gt;"",MATCH($D2133,Υλικά!$B$3:$B$200,0),0))</f>
        <v>134</v>
      </c>
      <c r="G2133" s="3">
        <v>63</v>
      </c>
      <c r="H2133" s="16">
        <f>IF($C2133&lt;&gt;"",$G2133*INDEX(ΣυνδΑθρ!$B$2:$B$96,$F2133,1)/INDEX(ΣυνδΑθρ!$J$2:$J$96,$F2133,1),IF($D2133&lt;&gt;"",$G2133*INDEX(Υλικά!$G$3:$G$200,$F2133,1)/INDEX(Υλικά!$E$3:$E$200,$F2133,1),0))</f>
        <v>4.5990000000000002</v>
      </c>
      <c r="I2133" s="17">
        <f>IF($C2133&lt;&gt;"",$G2133*INDEX(ΣυνδΑθρ!$C$2:$C$100,$F2133,1)/INDEX(ΣυνδΑθρ!$J$2:$J$96,$F2133,1),IF($D2133&lt;&gt;"",$G2133*INDEX(Υλικά!$H$3:$H$200,$F2133,1)/INDEX(Υλικά!$E$3:$E$200,$F2133,1),0))</f>
        <v>29.295000000000002</v>
      </c>
      <c r="J2133" s="18">
        <f>IF($C2133&lt;&gt;"",$G2133*INDEX(ΣυνδΑθρ!$D$2:$D$96,$F2133,1)/INDEX(ΣυνδΑθρ!$J$2:$J$96,$F2133,1),IF($D2133&lt;&gt;"",$G2133*INDEX(Υλικά!$I$3:$I$200,$F2133,1)/INDEX(Υλικά!$E$3:$E$200,$F2133,1),0))</f>
        <v>0.56700000000000006</v>
      </c>
      <c r="K2133" s="16">
        <f>$H2133*Ref!$B$2</f>
        <v>18.396000000000001</v>
      </c>
      <c r="L2133" s="17">
        <f>$I2133*Ref!$B$3</f>
        <v>117.18</v>
      </c>
      <c r="M2133" s="18">
        <f>$J2133*Ref!$B$4</f>
        <v>5.1030000000000006</v>
      </c>
      <c r="N2133" s="18">
        <f>IF($C2133&lt;&gt;"",0,IF($D2133&lt;&gt;"",$G2133*INDEX(Υλικά!$J$3:$J$200,$F2133,1)/INDEX(Υλικά!$E$3:$E$200,$F2133,1),0))</f>
        <v>0</v>
      </c>
      <c r="O2133" s="19">
        <f t="shared" si="40"/>
        <v>140.67900000000003</v>
      </c>
    </row>
    <row r="2134" spans="1:16" x14ac:dyDescent="0.35">
      <c r="A2134" s="54">
        <v>45098</v>
      </c>
      <c r="B2134" s="53">
        <v>0.625</v>
      </c>
      <c r="C2134" s="3"/>
      <c r="D2134" s="3" t="s">
        <v>162</v>
      </c>
      <c r="E2134" s="3" t="str">
        <f>IF(C2134&lt;&gt;"",INDEX(ΣυνδΑθρ!$I$2:$I$96,MATCH(C2134,ΣυνδΑθρ!$A$2:$A$100,0),1),IF(D2134&lt;&gt;"",INDEX(Υλικά!$D$3:$D$200,MATCH(D2134,Υλικά!$B$3:$B$200,0),1),""))</f>
        <v>gr</v>
      </c>
      <c r="F2134" s="10">
        <f>IF(C2134&lt;&gt;"",MATCH($C2134,ΣυνδΑθρ!$A$2:$A$100,0),IF(D2134&lt;&gt;"",MATCH($D2134,Υλικά!$B$3:$B$200,0),0))</f>
        <v>67</v>
      </c>
      <c r="G2134" s="3">
        <v>100</v>
      </c>
      <c r="H2134" s="16">
        <f>IF($C2134&lt;&gt;"",$G2134*INDEX(ΣυνδΑθρ!$B$2:$B$96,$F2134,1)/INDEX(ΣυνδΑθρ!$J$2:$J$96,$F2134,1),IF($D2134&lt;&gt;"",$G2134*INDEX(Υλικά!$G$3:$G$200,$F2134,1)/INDEX(Υλικά!$E$3:$E$200,$F2134,1),0))</f>
        <v>1.2</v>
      </c>
      <c r="I2134" s="17">
        <f>IF($C2134&lt;&gt;"",$G2134*INDEX(ΣυνδΑθρ!$C$2:$C$100,$F2134,1)/INDEX(ΣυνδΑθρ!$J$2:$J$96,$F2134,1),IF($D2134&lt;&gt;"",$G2134*INDEX(Υλικά!$H$3:$H$200,$F2134,1)/INDEX(Υλικά!$E$3:$E$200,$F2134,1),0))</f>
        <v>4.9000000000000004</v>
      </c>
      <c r="J2134" s="18">
        <f>IF($C2134&lt;&gt;"",$G2134*INDEX(ΣυνδΑθρ!$D$2:$D$96,$F2134,1)/INDEX(ΣυνδΑθρ!$J$2:$J$96,$F2134,1),IF($D2134&lt;&gt;"",$G2134*INDEX(Υλικά!$I$3:$I$200,$F2134,1)/INDEX(Υλικά!$E$3:$E$200,$F2134,1),0))</f>
        <v>0.3</v>
      </c>
      <c r="K2134" s="16">
        <f>$H2134*Ref!$B$2</f>
        <v>4.8</v>
      </c>
      <c r="L2134" s="17">
        <f>$I2134*Ref!$B$3</f>
        <v>19.600000000000001</v>
      </c>
      <c r="M2134" s="18">
        <f>$J2134*Ref!$B$4</f>
        <v>2.6999999999999997</v>
      </c>
      <c r="N2134" s="18">
        <f>IF($C2134&lt;&gt;"",0,IF($D2134&lt;&gt;"",$G2134*INDEX(Υλικά!$J$3:$J$200,$F2134,1)/INDEX(Υλικά!$E$3:$E$200,$F2134,1),0))</f>
        <v>0</v>
      </c>
      <c r="O2134" s="19">
        <f t="shared" si="40"/>
        <v>27.1</v>
      </c>
    </row>
    <row r="2135" spans="1:16" x14ac:dyDescent="0.35">
      <c r="A2135" s="54">
        <v>45098</v>
      </c>
      <c r="B2135" s="53">
        <v>0.72916666666666663</v>
      </c>
      <c r="C2135" s="3"/>
      <c r="D2135" s="3" t="s">
        <v>76</v>
      </c>
      <c r="E2135" s="3" t="str">
        <f>IF(C2135&lt;&gt;"",INDEX(ΣυνδΑθρ!$I$2:$I$96,MATCH(C2135,ΣυνδΑθρ!$A$2:$A$100,0),1),IF(D2135&lt;&gt;"",INDEX(Υλικά!$D$3:$D$200,MATCH(D2135,Υλικά!$B$3:$B$200,0),1),""))</f>
        <v>gr</v>
      </c>
      <c r="F2135" s="10">
        <f>IF(C2135&lt;&gt;"",MATCH($C2135,ΣυνδΑθρ!$A$2:$A$100,0),IF(D2135&lt;&gt;"",MATCH($D2135,Υλικά!$B$3:$B$200,0),0))</f>
        <v>29</v>
      </c>
      <c r="G2135" s="3">
        <v>130</v>
      </c>
      <c r="H2135" s="16">
        <f>IF($C2135&lt;&gt;"",$G2135*INDEX(ΣυνδΑθρ!$B$2:$B$96,$F2135,1)/INDEX(ΣυνδΑθρ!$J$2:$J$96,$F2135,1),IF($D2135&lt;&gt;"",$G2135*INDEX(Υλικά!$G$3:$G$200,$F2135,1)/INDEX(Υλικά!$E$3:$E$200,$F2135,1),0))</f>
        <v>0</v>
      </c>
      <c r="I2135" s="17">
        <f>IF($C2135&lt;&gt;"",$G2135*INDEX(ΣυνδΑθρ!$C$2:$C$100,$F2135,1)/INDEX(ΣυνδΑθρ!$J$2:$J$96,$F2135,1),IF($D2135&lt;&gt;"",$G2135*INDEX(Υλικά!$H$3:$H$200,$F2135,1)/INDEX(Υλικά!$E$3:$E$200,$F2135,1),0))</f>
        <v>12.61</v>
      </c>
      <c r="J2135" s="18">
        <f>IF($C2135&lt;&gt;"",$G2135*INDEX(ΣυνδΑθρ!$D$2:$D$96,$F2135,1)/INDEX(ΣυνδΑθρ!$J$2:$J$96,$F2135,1),IF($D2135&lt;&gt;"",$G2135*INDEX(Υλικά!$I$3:$I$200,$F2135,1)/INDEX(Υλικά!$E$3:$E$200,$F2135,1),0))</f>
        <v>0</v>
      </c>
      <c r="K2135" s="16">
        <f>$H2135*Ref!$B$2</f>
        <v>0</v>
      </c>
      <c r="L2135" s="17">
        <f>$I2135*Ref!$B$3</f>
        <v>50.44</v>
      </c>
      <c r="M2135" s="18">
        <f>$J2135*Ref!$B$4</f>
        <v>0</v>
      </c>
      <c r="N2135" s="18">
        <f>IF($C2135&lt;&gt;"",0,IF($D2135&lt;&gt;"",$G2135*INDEX(Υλικά!$J$3:$J$200,$F2135,1)/INDEX(Υλικά!$E$3:$E$200,$F2135,1),0))</f>
        <v>0</v>
      </c>
      <c r="O2135" s="19">
        <f t="shared" si="40"/>
        <v>50.44</v>
      </c>
    </row>
    <row r="2136" spans="1:16" x14ac:dyDescent="0.35">
      <c r="A2136" s="54">
        <v>45098</v>
      </c>
      <c r="B2136" s="53">
        <v>0.84375</v>
      </c>
      <c r="C2136" s="3"/>
      <c r="D2136" s="3" t="s">
        <v>128</v>
      </c>
      <c r="E2136" s="3" t="str">
        <f>IF(C2136&lt;&gt;"",INDEX(ΣυνδΑθρ!$I$2:$I$96,MATCH(C2136,ΣυνδΑθρ!$A$2:$A$100,0),1),IF(D2136&lt;&gt;"",INDEX(Υλικά!$D$3:$D$200,MATCH(D2136,Υλικά!$B$3:$B$200,0),1),""))</f>
        <v>gr</v>
      </c>
      <c r="F2136" s="10">
        <f>IF(C2136&lt;&gt;"",MATCH($C2136,ΣυνδΑθρ!$A$2:$A$100,0),IF(D2136&lt;&gt;"",MATCH($D2136,Υλικά!$B$3:$B$200,0),0))</f>
        <v>50</v>
      </c>
      <c r="G2136" s="3">
        <v>220</v>
      </c>
      <c r="H2136" s="16">
        <f>IF($C2136&lt;&gt;"",$G2136*INDEX(ΣυνδΑθρ!$B$2:$B$96,$F2136,1)/INDEX(ΣυνδΑθρ!$J$2:$J$96,$F2136,1),IF($D2136&lt;&gt;"",$G2136*INDEX(Υλικά!$G$3:$G$200,$F2136,1)/INDEX(Υλικά!$E$3:$E$200,$F2136,1),0))</f>
        <v>4.4000000000000004</v>
      </c>
      <c r="I2136" s="17">
        <f>IF($C2136&lt;&gt;"",$G2136*INDEX(ΣυνδΑθρ!$C$2:$C$100,$F2136,1)/INDEX(ΣυνδΑθρ!$J$2:$J$96,$F2136,1),IF($D2136&lt;&gt;"",$G2136*INDEX(Υλικά!$H$3:$H$200,$F2136,1)/INDEX(Υλικά!$E$3:$E$200,$F2136,1),0))</f>
        <v>37.4</v>
      </c>
      <c r="J2136" s="18">
        <f>IF($C2136&lt;&gt;"",$G2136*INDEX(ΣυνδΑθρ!$D$2:$D$96,$F2136,1)/INDEX(ΣυνδΑθρ!$J$2:$J$96,$F2136,1),IF($D2136&lt;&gt;"",$G2136*INDEX(Υλικά!$I$3:$I$200,$F2136,1)/INDEX(Υλικά!$E$3:$E$200,$F2136,1),0))</f>
        <v>0</v>
      </c>
      <c r="K2136" s="16">
        <f>$H2136*Ref!$B$2</f>
        <v>17.600000000000001</v>
      </c>
      <c r="L2136" s="17">
        <f>$I2136*Ref!$B$3</f>
        <v>149.6</v>
      </c>
      <c r="M2136" s="18">
        <f>$J2136*Ref!$B$4</f>
        <v>0</v>
      </c>
      <c r="N2136" s="18">
        <f>IF($C2136&lt;&gt;"",0,IF($D2136&lt;&gt;"",$G2136*INDEX(Υλικά!$J$3:$J$200,$F2136,1)/INDEX(Υλικά!$E$3:$E$200,$F2136,1),0))</f>
        <v>0</v>
      </c>
      <c r="O2136" s="19">
        <f t="shared" si="40"/>
        <v>167.2</v>
      </c>
    </row>
    <row r="2137" spans="1:16" x14ac:dyDescent="0.35">
      <c r="A2137" s="54">
        <v>45098</v>
      </c>
      <c r="B2137" s="53">
        <v>0.84375</v>
      </c>
      <c r="C2137" s="3"/>
      <c r="D2137" s="3" t="s">
        <v>63</v>
      </c>
      <c r="E2137" s="3" t="str">
        <f>IF(C2137&lt;&gt;"",INDEX(ΣυνδΑθρ!$I$2:$I$96,MATCH(C2137,ΣυνδΑθρ!$A$2:$A$100,0),1),IF(D2137&lt;&gt;"",INDEX(Υλικά!$D$3:$D$200,MATCH(D2137,Υλικά!$B$3:$B$200,0),1),""))</f>
        <v>pc</v>
      </c>
      <c r="F2137" s="10">
        <f>IF(C2137&lt;&gt;"",MATCH($C2137,ΣυνδΑθρ!$A$2:$A$100,0),IF(D2137&lt;&gt;"",MATCH($D2137,Υλικά!$B$3:$B$200,0),0))</f>
        <v>23</v>
      </c>
      <c r="G2137" s="3">
        <v>1</v>
      </c>
      <c r="H2137" s="16">
        <f>IF($C2137&lt;&gt;"",$G2137*INDEX(ΣυνδΑθρ!$B$2:$B$96,$F2137,1)/INDEX(ΣυνδΑθρ!$J$2:$J$96,$F2137,1),IF($D2137&lt;&gt;"",$G2137*INDEX(Υλικά!$G$3:$G$200,$F2137,1)/INDEX(Υλικά!$E$3:$E$200,$F2137,1),0))</f>
        <v>47</v>
      </c>
      <c r="I2137" s="17">
        <f>IF($C2137&lt;&gt;"",$G2137*INDEX(ΣυνδΑθρ!$C$2:$C$100,$F2137,1)/INDEX(ΣυνδΑθρ!$J$2:$J$96,$F2137,1),IF($D2137&lt;&gt;"",$G2137*INDEX(Υλικά!$H$3:$H$200,$F2137,1)/INDEX(Υλικά!$E$3:$E$200,$F2137,1),0))</f>
        <v>0</v>
      </c>
      <c r="J2137" s="18">
        <f>IF($C2137&lt;&gt;"",$G2137*INDEX(ΣυνδΑθρ!$D$2:$D$96,$F2137,1)/INDEX(ΣυνδΑθρ!$J$2:$J$96,$F2137,1),IF($D2137&lt;&gt;"",$G2137*INDEX(Υλικά!$I$3:$I$200,$F2137,1)/INDEX(Υλικά!$E$3:$E$200,$F2137,1),0))</f>
        <v>1.2</v>
      </c>
      <c r="K2137" s="16">
        <f>$H2137*Ref!$B$2</f>
        <v>188</v>
      </c>
      <c r="L2137" s="17">
        <f>$I2137*Ref!$B$3</f>
        <v>0</v>
      </c>
      <c r="M2137" s="18">
        <f>$J2137*Ref!$B$4</f>
        <v>10.799999999999999</v>
      </c>
      <c r="N2137" s="18">
        <f>IF($C2137&lt;&gt;"",0,IF($D2137&lt;&gt;"",$G2137*INDEX(Υλικά!$J$3:$J$200,$F2137,1)/INDEX(Υλικά!$E$3:$E$200,$F2137,1),0))</f>
        <v>0</v>
      </c>
      <c r="O2137" s="19">
        <f t="shared" si="40"/>
        <v>198.8</v>
      </c>
    </row>
    <row r="2138" spans="1:16" x14ac:dyDescent="0.35">
      <c r="A2138" s="54">
        <v>45098</v>
      </c>
      <c r="B2138" s="53">
        <v>0.84375</v>
      </c>
      <c r="C2138" s="3"/>
      <c r="D2138" s="3" t="s">
        <v>32</v>
      </c>
      <c r="E2138" s="3" t="str">
        <f>IF(C2138&lt;&gt;"",INDEX(ΣυνδΑθρ!$I$2:$I$96,MATCH(C2138,ΣυνδΑθρ!$A$2:$A$100,0),1),IF(D2138&lt;&gt;"",INDEX(Υλικά!$D$3:$D$200,MATCH(D2138,Υλικά!$B$3:$B$200,0),1),""))</f>
        <v>gr</v>
      </c>
      <c r="F2138" s="10">
        <f>IF(C2138&lt;&gt;"",MATCH($C2138,ΣυνδΑθρ!$A$2:$A$100,0),IF(D2138&lt;&gt;"",MATCH($D2138,Υλικά!$B$3:$B$200,0),0))</f>
        <v>14</v>
      </c>
      <c r="G2138" s="3">
        <v>200</v>
      </c>
      <c r="H2138" s="16">
        <f>IF($C2138&lt;&gt;"",$G2138*INDEX(ΣυνδΑθρ!$B$2:$B$96,$F2138,1)/INDEX(ΣυνδΑθρ!$J$2:$J$96,$F2138,1),IF($D2138&lt;&gt;"",$G2138*INDEX(Υλικά!$G$3:$G$200,$F2138,1)/INDEX(Υλικά!$E$3:$E$200,$F2138,1),0))</f>
        <v>16</v>
      </c>
      <c r="I2138" s="17">
        <f>IF($C2138&lt;&gt;"",$G2138*INDEX(ΣυνδΑθρ!$C$2:$C$100,$F2138,1)/INDEX(ΣυνδΑθρ!$J$2:$J$96,$F2138,1),IF($D2138&lt;&gt;"",$G2138*INDEX(Υλικά!$H$3:$H$200,$F2138,1)/INDEX(Υλικά!$E$3:$E$200,$F2138,1),0))</f>
        <v>8</v>
      </c>
      <c r="J2138" s="18">
        <f>IF($C2138&lt;&gt;"",$G2138*INDEX(ΣυνδΑθρ!$D$2:$D$96,$F2138,1)/INDEX(ΣυνδΑθρ!$J$2:$J$96,$F2138,1),IF($D2138&lt;&gt;"",$G2138*INDEX(Υλικά!$I$3:$I$200,$F2138,1)/INDEX(Υλικά!$E$3:$E$200,$F2138,1),0))</f>
        <v>4</v>
      </c>
      <c r="K2138" s="16">
        <f>$H2138*Ref!$B$2</f>
        <v>64</v>
      </c>
      <c r="L2138" s="17">
        <f>$I2138*Ref!$B$3</f>
        <v>32</v>
      </c>
      <c r="M2138" s="18">
        <f>$J2138*Ref!$B$4</f>
        <v>36</v>
      </c>
      <c r="N2138" s="18">
        <f>IF($C2138&lt;&gt;"",0,IF($D2138&lt;&gt;"",$G2138*INDEX(Υλικά!$J$3:$J$200,$F2138,1)/INDEX(Υλικά!$E$3:$E$200,$F2138,1),0))</f>
        <v>0</v>
      </c>
      <c r="O2138" s="19">
        <f t="shared" si="40"/>
        <v>132</v>
      </c>
    </row>
    <row r="2139" spans="1:16" x14ac:dyDescent="0.35">
      <c r="A2139" s="54">
        <v>45098</v>
      </c>
      <c r="B2139" s="53">
        <v>0.91666666666666663</v>
      </c>
      <c r="C2139" s="3"/>
      <c r="D2139" s="3" t="s">
        <v>97</v>
      </c>
      <c r="E2139" s="3" t="str">
        <f>IF(C2139&lt;&gt;"",INDEX(ΣυνδΑθρ!$I$2:$I$96,MATCH(C2139,ΣυνδΑθρ!$A$2:$A$100,0),1),IF(D2139&lt;&gt;"",INDEX(Υλικά!$D$3:$D$200,MATCH(D2139,Υλικά!$B$3:$B$200,0),1),""))</f>
        <v>gr</v>
      </c>
      <c r="F2139" s="10">
        <f>IF(C2139&lt;&gt;"",MATCH($C2139,ΣυνδΑθρ!$A$2:$A$100,0),IF(D2139&lt;&gt;"",MATCH($D2139,Υλικά!$B$3:$B$200,0),0))</f>
        <v>37</v>
      </c>
      <c r="G2139" s="3">
        <v>100</v>
      </c>
      <c r="H2139" s="16">
        <f>IF($C2139&lt;&gt;"",$G2139*INDEX(ΣυνδΑθρ!$B$2:$B$96,$F2139,1)/INDEX(ΣυνδΑθρ!$J$2:$J$96,$F2139,1),IF($D2139&lt;&gt;"",$G2139*INDEX(Υλικά!$G$3:$G$200,$F2139,1)/INDEX(Υλικά!$E$3:$E$200,$F2139,1),0))</f>
        <v>0</v>
      </c>
      <c r="I2139" s="17">
        <f>IF($C2139&lt;&gt;"",$G2139*INDEX(ΣυνδΑθρ!$C$2:$C$100,$F2139,1)/INDEX(ΣυνδΑθρ!$J$2:$J$96,$F2139,1),IF($D2139&lt;&gt;"",$G2139*INDEX(Υλικά!$H$3:$H$200,$F2139,1)/INDEX(Υλικά!$E$3:$E$200,$F2139,1),0))</f>
        <v>0</v>
      </c>
      <c r="J2139" s="18">
        <f>IF($C2139&lt;&gt;"",$G2139*INDEX(ΣυνδΑθρ!$D$2:$D$96,$F2139,1)/INDEX(ΣυνδΑθρ!$J$2:$J$96,$F2139,1),IF($D2139&lt;&gt;"",$G2139*INDEX(Υλικά!$I$3:$I$200,$F2139,1)/INDEX(Υλικά!$E$3:$E$200,$F2139,1),0))</f>
        <v>0</v>
      </c>
      <c r="K2139" s="16">
        <f>$H2139*Ref!$B$2</f>
        <v>0</v>
      </c>
      <c r="L2139" s="17">
        <f>$I2139*Ref!$B$3</f>
        <v>0</v>
      </c>
      <c r="M2139" s="18">
        <f>$J2139*Ref!$B$4</f>
        <v>0</v>
      </c>
      <c r="N2139" s="18">
        <f>IF($C2139&lt;&gt;"",0,IF($D2139&lt;&gt;"",$G2139*INDEX(Υλικά!$J$3:$J$200,$F2139,1)/INDEX(Υλικά!$E$3:$E$200,$F2139,1),0))</f>
        <v>85</v>
      </c>
      <c r="O2139" s="19">
        <f t="shared" si="40"/>
        <v>85</v>
      </c>
    </row>
    <row r="2140" spans="1:16" x14ac:dyDescent="0.35">
      <c r="A2140" s="54">
        <v>45098</v>
      </c>
      <c r="B2140" s="53">
        <v>0.97916666666666663</v>
      </c>
      <c r="C2140" s="3"/>
      <c r="D2140" s="3"/>
      <c r="E2140" s="3" t="str">
        <f>IF(C2140&lt;&gt;"",INDEX(ΣυνδΑθρ!$I$2:$I$96,MATCH(C2140,ΣυνδΑθρ!$A$2:$A$100,0),1),IF(D2140&lt;&gt;"",INDEX(Υλικά!$D$3:$D$200,MATCH(D2140,Υλικά!$B$3:$B$200,0),1),""))</f>
        <v/>
      </c>
      <c r="F2140" s="10">
        <f>IF(C2140&lt;&gt;"",MATCH($C2140,ΣυνδΑθρ!$A$2:$A$100,0),IF(D2140&lt;&gt;"",MATCH($D2140,Υλικά!$B$3:$B$200,0),0))</f>
        <v>0</v>
      </c>
      <c r="G2140" s="3"/>
      <c r="H2140" s="16">
        <f>IF($C2140&lt;&gt;"",$G2140*INDEX(ΣυνδΑθρ!$B$2:$B$96,$F2140,1)/INDEX(ΣυνδΑθρ!$J$2:$J$96,$F2140,1),IF($D2140&lt;&gt;"",$G2140*INDEX(Υλικά!$G$3:$G$200,$F2140,1)/INDEX(Υλικά!$E$3:$E$200,$F2140,1),0))</f>
        <v>0</v>
      </c>
      <c r="I2140" s="17">
        <f>IF($C2140&lt;&gt;"",$G2140*INDEX(ΣυνδΑθρ!$C$2:$C$100,$F2140,1)/INDEX(ΣυνδΑθρ!$J$2:$J$96,$F2140,1),IF($D2140&lt;&gt;"",$G2140*INDEX(Υλικά!$H$3:$H$200,$F2140,1)/INDEX(Υλικά!$E$3:$E$200,$F2140,1),0))</f>
        <v>0</v>
      </c>
      <c r="J2140" s="18">
        <f>IF($C2140&lt;&gt;"",$G2140*INDEX(ΣυνδΑθρ!$D$2:$D$96,$F2140,1)/INDEX(ΣυνδΑθρ!$J$2:$J$96,$F2140,1),IF($D2140&lt;&gt;"",$G2140*INDEX(Υλικά!$I$3:$I$200,$F2140,1)/INDEX(Υλικά!$E$3:$E$200,$F2140,1),0))</f>
        <v>0</v>
      </c>
      <c r="K2140" s="16">
        <f>$H2140*Ref!$B$2</f>
        <v>0</v>
      </c>
      <c r="L2140" s="17">
        <f>$I2140*Ref!$B$3</f>
        <v>0</v>
      </c>
      <c r="M2140" s="18">
        <f>$J2140*Ref!$B$4</f>
        <v>0</v>
      </c>
      <c r="N2140" s="18">
        <v>200</v>
      </c>
      <c r="O2140" s="19">
        <f t="shared" si="40"/>
        <v>200</v>
      </c>
      <c r="P2140" t="s">
        <v>324</v>
      </c>
    </row>
    <row r="2141" spans="1:16" x14ac:dyDescent="0.35">
      <c r="A2141" s="54">
        <v>45099</v>
      </c>
      <c r="B2141" s="53">
        <v>0.3125</v>
      </c>
      <c r="C2141" s="3"/>
      <c r="D2141" s="3" t="s">
        <v>289</v>
      </c>
      <c r="E2141" s="3" t="str">
        <f>IF(C2141&lt;&gt;"",INDEX(ΣυνδΑθρ!$I$2:$I$96,MATCH(C2141,ΣυνδΑθρ!$A$2:$A$100,0),1),IF(D2141&lt;&gt;"",INDEX(Υλικά!$D$3:$D$200,MATCH(D2141,Υλικά!$B$3:$B$200,0),1),""))</f>
        <v>gr</v>
      </c>
      <c r="F2141" s="10">
        <f>IF(C2141&lt;&gt;"",MATCH($C2141,ΣυνδΑθρ!$A$2:$A$100,0),IF(D2141&lt;&gt;"",MATCH($D2141,Υλικά!$B$3:$B$200,0),0))</f>
        <v>134</v>
      </c>
      <c r="G2141" s="3">
        <v>85</v>
      </c>
      <c r="H2141" s="16">
        <f>IF($C2141&lt;&gt;"",$G2141*INDEX(ΣυνδΑθρ!$B$2:$B$96,$F2141,1)/INDEX(ΣυνδΑθρ!$J$2:$J$96,$F2141,1),IF($D2141&lt;&gt;"",$G2141*INDEX(Υλικά!$G$3:$G$200,$F2141,1)/INDEX(Υλικά!$E$3:$E$200,$F2141,1),0))</f>
        <v>6.2050000000000001</v>
      </c>
      <c r="I2141" s="17">
        <f>IF($C2141&lt;&gt;"",$G2141*INDEX(ΣυνδΑθρ!$C$2:$C$100,$F2141,1)/INDEX(ΣυνδΑθρ!$J$2:$J$96,$F2141,1),IF($D2141&lt;&gt;"",$G2141*INDEX(Υλικά!$H$3:$H$200,$F2141,1)/INDEX(Υλικά!$E$3:$E$200,$F2141,1),0))</f>
        <v>39.524999999999999</v>
      </c>
      <c r="J2141" s="18">
        <f>IF($C2141&lt;&gt;"",$G2141*INDEX(ΣυνδΑθρ!$D$2:$D$96,$F2141,1)/INDEX(ΣυνδΑθρ!$J$2:$J$96,$F2141,1),IF($D2141&lt;&gt;"",$G2141*INDEX(Υλικά!$I$3:$I$200,$F2141,1)/INDEX(Υλικά!$E$3:$E$200,$F2141,1),0))</f>
        <v>0.76500000000000001</v>
      </c>
      <c r="K2141" s="16">
        <f>$H2141*Ref!$B$2</f>
        <v>24.82</v>
      </c>
      <c r="L2141" s="17">
        <f>$I2141*Ref!$B$3</f>
        <v>158.1</v>
      </c>
      <c r="M2141" s="18">
        <f>$J2141*Ref!$B$4</f>
        <v>6.8849999999999998</v>
      </c>
      <c r="N2141" s="18">
        <f>IF($C2141&lt;&gt;"",0,IF($D2141&lt;&gt;"",$G2141*INDEX(Υλικά!$J$3:$J$200,$F2141,1)/INDEX(Υλικά!$E$3:$E$200,$F2141,1),0))</f>
        <v>0</v>
      </c>
      <c r="O2141" s="19">
        <f t="shared" si="40"/>
        <v>189.80499999999998</v>
      </c>
    </row>
    <row r="2142" spans="1:16" x14ac:dyDescent="0.35">
      <c r="A2142" s="54">
        <v>45099</v>
      </c>
      <c r="B2142" s="53">
        <v>0.3125</v>
      </c>
      <c r="C2142" s="3"/>
      <c r="D2142" s="3" t="s">
        <v>296</v>
      </c>
      <c r="E2142" s="3" t="str">
        <f>IF(C2142&lt;&gt;"",INDEX(ΣυνδΑθρ!$I$2:$I$96,MATCH(C2142,ΣυνδΑθρ!$A$2:$A$100,0),1),IF(D2142&lt;&gt;"",INDEX(Υλικά!$D$3:$D$200,MATCH(D2142,Υλικά!$B$3:$B$200,0),1),""))</f>
        <v>gr</v>
      </c>
      <c r="F2142" s="10">
        <f>IF(C2142&lt;&gt;"",MATCH($C2142,ΣυνδΑθρ!$A$2:$A$100,0),IF(D2142&lt;&gt;"",MATCH($D2142,Υλικά!$B$3:$B$200,0),0))</f>
        <v>139</v>
      </c>
      <c r="G2142" s="3">
        <v>95</v>
      </c>
      <c r="H2142" s="16">
        <f>IF($C2142&lt;&gt;"",$G2142*INDEX(ΣυνδΑθρ!$B$2:$B$96,$F2142,1)/INDEX(ΣυνδΑθρ!$J$2:$J$96,$F2142,1),IF($D2142&lt;&gt;"",$G2142*INDEX(Υλικά!$G$3:$G$200,$F2142,1)/INDEX(Υλικά!$E$3:$E$200,$F2142,1),0))</f>
        <v>13.015000000000001</v>
      </c>
      <c r="I2142" s="17">
        <f>IF($C2142&lt;&gt;"",$G2142*INDEX(ΣυνδΑθρ!$C$2:$C$100,$F2142,1)/INDEX(ΣυνδΑθρ!$J$2:$J$96,$F2142,1),IF($D2142&lt;&gt;"",$G2142*INDEX(Υλικά!$H$3:$H$200,$F2142,1)/INDEX(Υλικά!$E$3:$E$200,$F2142,1),0))</f>
        <v>1.615</v>
      </c>
      <c r="J2142" s="18">
        <f>IF($C2142&lt;&gt;"",$G2142*INDEX(ΣυνδΑθρ!$D$2:$D$96,$F2142,1)/INDEX(ΣυνδΑθρ!$J$2:$J$96,$F2142,1),IF($D2142&lt;&gt;"",$G2142*INDEX(Υλικά!$I$3:$I$200,$F2142,1)/INDEX(Υλικά!$E$3:$E$200,$F2142,1),0))</f>
        <v>13.585000000000001</v>
      </c>
      <c r="K2142" s="16">
        <f>$H2142*Ref!$B$2</f>
        <v>52.06</v>
      </c>
      <c r="L2142" s="17">
        <f>$I2142*Ref!$B$3</f>
        <v>6.46</v>
      </c>
      <c r="M2142" s="18">
        <f>$J2142*Ref!$B$4</f>
        <v>122.26500000000001</v>
      </c>
      <c r="N2142" s="18">
        <f>IF($C2142&lt;&gt;"",0,IF($D2142&lt;&gt;"",$G2142*INDEX(Υλικά!$J$3:$J$200,$F2142,1)/INDEX(Υλικά!$E$3:$E$200,$F2142,1),0))</f>
        <v>0</v>
      </c>
      <c r="O2142" s="19">
        <f t="shared" si="40"/>
        <v>180.78500000000003</v>
      </c>
    </row>
    <row r="2143" spans="1:16" x14ac:dyDescent="0.35">
      <c r="A2143" s="54">
        <v>45099</v>
      </c>
      <c r="B2143" s="53">
        <v>0.4375</v>
      </c>
      <c r="C2143" s="3"/>
      <c r="D2143" s="3" t="s">
        <v>21</v>
      </c>
      <c r="E2143" s="3" t="str">
        <f>IF(C2143&lt;&gt;"",INDEX(ΣυνδΑθρ!$I$2:$I$96,MATCH(C2143,ΣυνδΑθρ!$A$2:$A$100,0),1),IF(D2143&lt;&gt;"",INDEX(Υλικά!$D$3:$D$200,MATCH(D2143,Υλικά!$B$3:$B$200,0),1),""))</f>
        <v>pc</v>
      </c>
      <c r="F2143" s="10">
        <f>IF(C2143&lt;&gt;"",MATCH($C2143,ΣυνδΑθρ!$A$2:$A$100,0),IF(D2143&lt;&gt;"",MATCH($D2143,Υλικά!$B$3:$B$200,0),0))</f>
        <v>11</v>
      </c>
      <c r="G2143" s="3">
        <v>1</v>
      </c>
      <c r="H2143" s="16">
        <f>IF($C2143&lt;&gt;"",$G2143*INDEX(ΣυνδΑθρ!$B$2:$B$96,$F2143,1)/INDEX(ΣυνδΑθρ!$J$2:$J$96,$F2143,1),IF($D2143&lt;&gt;"",$G2143*INDEX(Υλικά!$G$3:$G$200,$F2143,1)/INDEX(Υλικά!$E$3:$E$200,$F2143,1),0))</f>
        <v>7.8</v>
      </c>
      <c r="I2143" s="17">
        <f>IF($C2143&lt;&gt;"",$G2143*INDEX(ΣυνδΑθρ!$C$2:$C$100,$F2143,1)/INDEX(ΣυνδΑθρ!$J$2:$J$96,$F2143,1),IF($D2143&lt;&gt;"",$G2143*INDEX(Υλικά!$H$3:$H$200,$F2143,1)/INDEX(Υλικά!$E$3:$E$200,$F2143,1),0))</f>
        <v>0.66</v>
      </c>
      <c r="J2143" s="18">
        <f>IF($C2143&lt;&gt;"",$G2143*INDEX(ΣυνδΑθρ!$D$2:$D$96,$F2143,1)/INDEX(ΣυνδΑθρ!$J$2:$J$96,$F2143,1),IF($D2143&lt;&gt;"",$G2143*INDEX(Υλικά!$I$3:$I$200,$F2143,1)/INDEX(Υλικά!$E$3:$E$200,$F2143,1),0))</f>
        <v>6.6</v>
      </c>
      <c r="K2143" s="16">
        <f>$H2143*Ref!$B$2</f>
        <v>31.2</v>
      </c>
      <c r="L2143" s="17">
        <f>$I2143*Ref!$B$3</f>
        <v>2.64</v>
      </c>
      <c r="M2143" s="18">
        <f>$J2143*Ref!$B$4</f>
        <v>59.4</v>
      </c>
      <c r="N2143" s="18">
        <f>IF($C2143&lt;&gt;"",0,IF($D2143&lt;&gt;"",$G2143*INDEX(Υλικά!$J$3:$J$200,$F2143,1)/INDEX(Υλικά!$E$3:$E$200,$F2143,1),0))</f>
        <v>0</v>
      </c>
      <c r="O2143" s="19">
        <f t="shared" si="40"/>
        <v>93.24</v>
      </c>
    </row>
    <row r="2144" spans="1:16" x14ac:dyDescent="0.35">
      <c r="A2144" s="54">
        <v>45099</v>
      </c>
      <c r="B2144" s="53">
        <v>0.4375</v>
      </c>
      <c r="C2144" s="3"/>
      <c r="D2144" s="3" t="s">
        <v>8</v>
      </c>
      <c r="E2144" s="3" t="str">
        <f>IF(C2144&lt;&gt;"",INDEX(ΣυνδΑθρ!$I$2:$I$96,MATCH(C2144,ΣυνδΑθρ!$A$2:$A$100,0),1),IF(D2144&lt;&gt;"",INDEX(Υλικά!$D$3:$D$200,MATCH(D2144,Υλικά!$B$3:$B$200,0),1),""))</f>
        <v>gr</v>
      </c>
      <c r="F2144" s="10">
        <f>IF(C2144&lt;&gt;"",MATCH($C2144,ΣυνδΑθρ!$A$2:$A$100,0),IF(D2144&lt;&gt;"",MATCH($D2144,Υλικά!$B$3:$B$200,0),0))</f>
        <v>3</v>
      </c>
      <c r="G2144" s="3">
        <v>3</v>
      </c>
      <c r="H2144" s="16">
        <f>IF($C2144&lt;&gt;"",$G2144*INDEX(ΣυνδΑθρ!$B$2:$B$96,$F2144,1)/INDEX(ΣυνδΑθρ!$J$2:$J$96,$F2144,1),IF($D2144&lt;&gt;"",$G2144*INDEX(Υλικά!$G$3:$G$200,$F2144,1)/INDEX(Υλικά!$E$3:$E$200,$F2144,1),0))</f>
        <v>0</v>
      </c>
      <c r="I2144" s="17">
        <f>IF($C2144&lt;&gt;"",$G2144*INDEX(ΣυνδΑθρ!$C$2:$C$100,$F2144,1)/INDEX(ΣυνδΑθρ!$J$2:$J$96,$F2144,1),IF($D2144&lt;&gt;"",$G2144*INDEX(Υλικά!$H$3:$H$200,$F2144,1)/INDEX(Υλικά!$E$3:$E$200,$F2144,1),0))</f>
        <v>0</v>
      </c>
      <c r="J2144" s="18">
        <f>IF($C2144&lt;&gt;"",$G2144*INDEX(ΣυνδΑθρ!$D$2:$D$96,$F2144,1)/INDEX(ΣυνδΑθρ!$J$2:$J$96,$F2144,1),IF($D2144&lt;&gt;"",$G2144*INDEX(Υλικά!$I$3:$I$200,$F2144,1)/INDEX(Υλικά!$E$3:$E$200,$F2144,1),0))</f>
        <v>2.7989999999999999</v>
      </c>
      <c r="K2144" s="16">
        <f>$H2144*Ref!$B$2</f>
        <v>0</v>
      </c>
      <c r="L2144" s="17">
        <f>$I2144*Ref!$B$3</f>
        <v>0</v>
      </c>
      <c r="M2144" s="18">
        <f>$J2144*Ref!$B$4</f>
        <v>25.190999999999999</v>
      </c>
      <c r="N2144" s="18">
        <f>IF($C2144&lt;&gt;"",0,IF($D2144&lt;&gt;"",$G2144*INDEX(Υλικά!$J$3:$J$200,$F2144,1)/INDEX(Υλικά!$E$3:$E$200,$F2144,1),0))</f>
        <v>0</v>
      </c>
      <c r="O2144" s="19">
        <f t="shared" si="40"/>
        <v>25.190999999999999</v>
      </c>
    </row>
    <row r="2145" spans="1:15" x14ac:dyDescent="0.35">
      <c r="A2145" s="54">
        <v>45099</v>
      </c>
      <c r="B2145" s="53">
        <v>0.4375</v>
      </c>
      <c r="C2145" s="3"/>
      <c r="D2145" s="3" t="s">
        <v>289</v>
      </c>
      <c r="E2145" s="3" t="str">
        <f>IF(C2145&lt;&gt;"",INDEX(ΣυνδΑθρ!$I$2:$I$96,MATCH(C2145,ΣυνδΑθρ!$A$2:$A$100,0),1),IF(D2145&lt;&gt;"",INDEX(Υλικά!$D$3:$D$200,MATCH(D2145,Υλικά!$B$3:$B$200,0),1),""))</f>
        <v>gr</v>
      </c>
      <c r="F2145" s="10">
        <f>IF(C2145&lt;&gt;"",MATCH($C2145,ΣυνδΑθρ!$A$2:$A$100,0),IF(D2145&lt;&gt;"",MATCH($D2145,Υλικά!$B$3:$B$200,0),0))</f>
        <v>134</v>
      </c>
      <c r="G2145" s="3">
        <v>55</v>
      </c>
      <c r="H2145" s="16">
        <f>IF($C2145&lt;&gt;"",$G2145*INDEX(ΣυνδΑθρ!$B$2:$B$96,$F2145,1)/INDEX(ΣυνδΑθρ!$J$2:$J$96,$F2145,1),IF($D2145&lt;&gt;"",$G2145*INDEX(Υλικά!$G$3:$G$200,$F2145,1)/INDEX(Υλικά!$E$3:$E$200,$F2145,1),0))</f>
        <v>4.0149999999999997</v>
      </c>
      <c r="I2145" s="17">
        <f>IF($C2145&lt;&gt;"",$G2145*INDEX(ΣυνδΑθρ!$C$2:$C$100,$F2145,1)/INDEX(ΣυνδΑθρ!$J$2:$J$96,$F2145,1),IF($D2145&lt;&gt;"",$G2145*INDEX(Υλικά!$H$3:$H$200,$F2145,1)/INDEX(Υλικά!$E$3:$E$200,$F2145,1),0))</f>
        <v>25.574999999999999</v>
      </c>
      <c r="J2145" s="18">
        <f>IF($C2145&lt;&gt;"",$G2145*INDEX(ΣυνδΑθρ!$D$2:$D$96,$F2145,1)/INDEX(ΣυνδΑθρ!$J$2:$J$96,$F2145,1),IF($D2145&lt;&gt;"",$G2145*INDEX(Υλικά!$I$3:$I$200,$F2145,1)/INDEX(Υλικά!$E$3:$E$200,$F2145,1),0))</f>
        <v>0.495</v>
      </c>
      <c r="K2145" s="16">
        <f>$H2145*Ref!$B$2</f>
        <v>16.059999999999999</v>
      </c>
      <c r="L2145" s="17">
        <f>$I2145*Ref!$B$3</f>
        <v>102.3</v>
      </c>
      <c r="M2145" s="18">
        <f>$J2145*Ref!$B$4</f>
        <v>4.4550000000000001</v>
      </c>
      <c r="N2145" s="18">
        <f>IF($C2145&lt;&gt;"",0,IF($D2145&lt;&gt;"",$G2145*INDEX(Υλικά!$J$3:$J$200,$F2145,1)/INDEX(Υλικά!$E$3:$E$200,$F2145,1),0))</f>
        <v>0</v>
      </c>
      <c r="O2145" s="19">
        <f t="shared" si="40"/>
        <v>122.815</v>
      </c>
    </row>
    <row r="2146" spans="1:15" x14ac:dyDescent="0.35">
      <c r="A2146" s="54">
        <v>45099</v>
      </c>
      <c r="B2146" s="53">
        <v>0.45833333333333331</v>
      </c>
      <c r="C2146" s="3"/>
      <c r="D2146" s="3" t="s">
        <v>291</v>
      </c>
      <c r="E2146" s="3" t="str">
        <f>IF(C2146&lt;&gt;"",INDEX(ΣυνδΑθρ!$I$2:$I$96,MATCH(C2146,ΣυνδΑθρ!$A$2:$A$100,0),1),IF(D2146&lt;&gt;"",INDEX(Υλικά!$D$3:$D$200,MATCH(D2146,Υλικά!$B$3:$B$200,0),1),""))</f>
        <v>gr</v>
      </c>
      <c r="F2146" s="10">
        <f>IF(C2146&lt;&gt;"",MATCH($C2146,ΣυνδΑθρ!$A$2:$A$100,0),IF(D2146&lt;&gt;"",MATCH($D2146,Υλικά!$B$3:$B$200,0),0))</f>
        <v>135</v>
      </c>
      <c r="G2146" s="3">
        <v>100</v>
      </c>
      <c r="H2146" s="16">
        <f>IF($C2146&lt;&gt;"",$G2146*INDEX(ΣυνδΑθρ!$B$2:$B$96,$F2146,1)/INDEX(ΣυνδΑθρ!$J$2:$J$96,$F2146,1),IF($D2146&lt;&gt;"",$G2146*INDEX(Υλικά!$G$3:$G$200,$F2146,1)/INDEX(Υλικά!$E$3:$E$200,$F2146,1),0))</f>
        <v>1.4</v>
      </c>
      <c r="I2146" s="17">
        <f>IF($C2146&lt;&gt;"",$G2146*INDEX(ΣυνδΑθρ!$C$2:$C$100,$F2146,1)/INDEX(ΣυνδΑθρ!$J$2:$J$96,$F2146,1),IF($D2146&lt;&gt;"",$G2146*INDEX(Υλικά!$H$3:$H$200,$F2146,1)/INDEX(Υλικά!$E$3:$E$200,$F2146,1),0))</f>
        <v>11</v>
      </c>
      <c r="J2146" s="18">
        <f>IF($C2146&lt;&gt;"",$G2146*INDEX(ΣυνδΑθρ!$D$2:$D$96,$F2146,1)/INDEX(ΣυνδΑθρ!$J$2:$J$96,$F2146,1),IF($D2146&lt;&gt;"",$G2146*INDEX(Υλικά!$I$3:$I$200,$F2146,1)/INDEX(Υλικά!$E$3:$E$200,$F2146,1),0))</f>
        <v>0.4</v>
      </c>
      <c r="K2146" s="16">
        <f>$H2146*Ref!$B$2</f>
        <v>5.6</v>
      </c>
      <c r="L2146" s="17">
        <f>$I2146*Ref!$B$3</f>
        <v>44</v>
      </c>
      <c r="M2146" s="18">
        <f>$J2146*Ref!$B$4</f>
        <v>3.6</v>
      </c>
      <c r="N2146" s="18">
        <f>IF($C2146&lt;&gt;"",0,IF($D2146&lt;&gt;"",$G2146*INDEX(Υλικά!$J$3:$J$200,$F2146,1)/INDEX(Υλικά!$E$3:$E$200,$F2146,1),0))</f>
        <v>0</v>
      </c>
      <c r="O2146" s="19">
        <f t="shared" si="40"/>
        <v>53.2</v>
      </c>
    </row>
    <row r="2147" spans="1:15" x14ac:dyDescent="0.35">
      <c r="A2147" s="54">
        <v>45099</v>
      </c>
      <c r="B2147" s="53">
        <v>0.58333333333333337</v>
      </c>
      <c r="C2147" s="3"/>
      <c r="D2147" s="3" t="s">
        <v>325</v>
      </c>
      <c r="E2147" s="3" t="str">
        <f>IF(C2147&lt;&gt;"",INDEX(ΣυνδΑθρ!$I$2:$I$96,MATCH(C2147,ΣυνδΑθρ!$A$2:$A$100,0),1),IF(D2147&lt;&gt;"",INDEX(Υλικά!$D$3:$D$200,MATCH(D2147,Υλικά!$B$3:$B$200,0),1),""))</f>
        <v>gr</v>
      </c>
      <c r="F2147" s="10">
        <f>IF(C2147&lt;&gt;"",MATCH($C2147,ΣυνδΑθρ!$A$2:$A$100,0),IF(D2147&lt;&gt;"",MATCH($D2147,Υλικά!$B$3:$B$200,0),0))</f>
        <v>150</v>
      </c>
      <c r="G2147" s="3">
        <v>280</v>
      </c>
      <c r="H2147" s="16">
        <f>IF($C2147&lt;&gt;"",$G2147*INDEX(ΣυνδΑθρ!$B$2:$B$96,$F2147,1)/INDEX(ΣυνδΑθρ!$J$2:$J$96,$F2147,1),IF($D2147&lt;&gt;"",$G2147*INDEX(Υλικά!$G$3:$G$200,$F2147,1)/INDEX(Υλικά!$E$3:$E$200,$F2147,1),0))</f>
        <v>72.8</v>
      </c>
      <c r="I2147" s="17">
        <f>IF($C2147&lt;&gt;"",$G2147*INDEX(ΣυνδΑθρ!$C$2:$C$100,$F2147,1)/INDEX(ΣυνδΑθρ!$J$2:$J$96,$F2147,1),IF($D2147&lt;&gt;"",$G2147*INDEX(Υλικά!$H$3:$H$200,$F2147,1)/INDEX(Υλικά!$E$3:$E$200,$F2147,1),0))</f>
        <v>0</v>
      </c>
      <c r="J2147" s="18">
        <f>IF($C2147&lt;&gt;"",$G2147*INDEX(ΣυνδΑθρ!$D$2:$D$96,$F2147,1)/INDEX(ΣυνδΑθρ!$J$2:$J$96,$F2147,1),IF($D2147&lt;&gt;"",$G2147*INDEX(Υλικά!$I$3:$I$200,$F2147,1)/INDEX(Υλικά!$E$3:$E$200,$F2147,1),0))</f>
        <v>9.8000000000000007</v>
      </c>
      <c r="K2147" s="16">
        <f>$H2147*Ref!$B$2</f>
        <v>291.2</v>
      </c>
      <c r="L2147" s="17">
        <f>$I2147*Ref!$B$3</f>
        <v>0</v>
      </c>
      <c r="M2147" s="18">
        <f>$J2147*Ref!$B$4</f>
        <v>88.2</v>
      </c>
      <c r="N2147" s="18">
        <f>IF($C2147&lt;&gt;"",0,IF($D2147&lt;&gt;"",$G2147*INDEX(Υλικά!$J$3:$J$200,$F2147,1)/INDEX(Υλικά!$E$3:$E$200,$F2147,1),0))</f>
        <v>0</v>
      </c>
      <c r="O2147" s="19">
        <f t="shared" si="40"/>
        <v>379.4</v>
      </c>
    </row>
    <row r="2148" spans="1:15" x14ac:dyDescent="0.35">
      <c r="A2148" s="54">
        <v>45099</v>
      </c>
      <c r="B2148" s="53">
        <v>0.58333333333333337</v>
      </c>
      <c r="C2148" s="3"/>
      <c r="D2148" s="3" t="s">
        <v>128</v>
      </c>
      <c r="E2148" s="3" t="str">
        <f>IF(C2148&lt;&gt;"",INDEX(ΣυνδΑθρ!$I$2:$I$96,MATCH(C2148,ΣυνδΑθρ!$A$2:$A$100,0),1),IF(D2148&lt;&gt;"",INDEX(Υλικά!$D$3:$D$200,MATCH(D2148,Υλικά!$B$3:$B$200,0),1),""))</f>
        <v>gr</v>
      </c>
      <c r="F2148" s="10">
        <f>IF(C2148&lt;&gt;"",MATCH($C2148,ΣυνδΑθρ!$A$2:$A$100,0),IF(D2148&lt;&gt;"",MATCH($D2148,Υλικά!$B$3:$B$200,0),0))</f>
        <v>50</v>
      </c>
      <c r="G2148" s="3">
        <v>130</v>
      </c>
      <c r="H2148" s="16">
        <f>IF($C2148&lt;&gt;"",$G2148*INDEX(ΣυνδΑθρ!$B$2:$B$96,$F2148,1)/INDEX(ΣυνδΑθρ!$J$2:$J$96,$F2148,1),IF($D2148&lt;&gt;"",$G2148*INDEX(Υλικά!$G$3:$G$200,$F2148,1)/INDEX(Υλικά!$E$3:$E$200,$F2148,1),0))</f>
        <v>2.6</v>
      </c>
      <c r="I2148" s="17">
        <f>IF($C2148&lt;&gt;"",$G2148*INDEX(ΣυνδΑθρ!$C$2:$C$100,$F2148,1)/INDEX(ΣυνδΑθρ!$J$2:$J$96,$F2148,1),IF($D2148&lt;&gt;"",$G2148*INDEX(Υλικά!$H$3:$H$200,$F2148,1)/INDEX(Υλικά!$E$3:$E$200,$F2148,1),0))</f>
        <v>22.1</v>
      </c>
      <c r="J2148" s="18">
        <f>IF($C2148&lt;&gt;"",$G2148*INDEX(ΣυνδΑθρ!$D$2:$D$96,$F2148,1)/INDEX(ΣυνδΑθρ!$J$2:$J$96,$F2148,1),IF($D2148&lt;&gt;"",$G2148*INDEX(Υλικά!$I$3:$I$200,$F2148,1)/INDEX(Υλικά!$E$3:$E$200,$F2148,1),0))</f>
        <v>0</v>
      </c>
      <c r="K2148" s="16">
        <f>$H2148*Ref!$B$2</f>
        <v>10.4</v>
      </c>
      <c r="L2148" s="17">
        <f>$I2148*Ref!$B$3</f>
        <v>88.4</v>
      </c>
      <c r="M2148" s="18">
        <f>$J2148*Ref!$B$4</f>
        <v>0</v>
      </c>
      <c r="N2148" s="18">
        <f>IF($C2148&lt;&gt;"",0,IF($D2148&lt;&gt;"",$G2148*INDEX(Υλικά!$J$3:$J$200,$F2148,1)/INDEX(Υλικά!$E$3:$E$200,$F2148,1),0))</f>
        <v>0</v>
      </c>
      <c r="O2148" s="19">
        <f t="shared" si="40"/>
        <v>98.800000000000011</v>
      </c>
    </row>
    <row r="2149" spans="1:15" x14ac:dyDescent="0.35">
      <c r="A2149" s="54">
        <v>45099</v>
      </c>
      <c r="B2149" s="53">
        <v>0.58333333333333304</v>
      </c>
      <c r="C2149" s="3"/>
      <c r="D2149" s="3" t="s">
        <v>42</v>
      </c>
      <c r="E2149" s="3" t="str">
        <f>IF(C2149&lt;&gt;"",INDEX(ΣυνδΑθρ!$I$2:$I$96,MATCH(C2149,ΣυνδΑθρ!$A$2:$A$100,0),1),IF(D2149&lt;&gt;"",INDEX(Υλικά!$D$3:$D$200,MATCH(D2149,Υλικά!$B$3:$B$200,0),1),""))</f>
        <v>gr</v>
      </c>
      <c r="F2149" s="10">
        <f>IF(C2149&lt;&gt;"",MATCH($C2149,ΣυνδΑθρ!$A$2:$A$100,0),IF(D2149&lt;&gt;"",MATCH($D2149,Υλικά!$B$3:$B$200,0),0))</f>
        <v>16</v>
      </c>
      <c r="G2149" s="3">
        <v>150</v>
      </c>
      <c r="H2149" s="16">
        <f>IF($C2149&lt;&gt;"",$G2149*INDEX(ΣυνδΑθρ!$B$2:$B$96,$F2149,1)/INDEX(ΣυνδΑθρ!$J$2:$J$96,$F2149,1),IF($D2149&lt;&gt;"",$G2149*INDEX(Υλικά!$G$3:$G$200,$F2149,1)/INDEX(Υλικά!$E$3:$E$200,$F2149,1),0))</f>
        <v>1.35</v>
      </c>
      <c r="I2149" s="17">
        <f>IF($C2149&lt;&gt;"",$G2149*INDEX(ΣυνδΑθρ!$C$2:$C$100,$F2149,1)/INDEX(ΣυνδΑθρ!$J$2:$J$96,$F2149,1),IF($D2149&lt;&gt;"",$G2149*INDEX(Υλικά!$H$3:$H$200,$F2149,1)/INDEX(Υλικά!$E$3:$E$200,$F2149,1),0))</f>
        <v>5.85</v>
      </c>
      <c r="J2149" s="18">
        <f>IF($C2149&lt;&gt;"",$G2149*INDEX(ΣυνδΑθρ!$D$2:$D$96,$F2149,1)/INDEX(ΣυνδΑθρ!$J$2:$J$96,$F2149,1),IF($D2149&lt;&gt;"",$G2149*INDEX(Υλικά!$I$3:$I$200,$F2149,1)/INDEX(Υλικά!$E$3:$E$200,$F2149,1),0))</f>
        <v>0.3</v>
      </c>
      <c r="K2149" s="16">
        <f>$H2149*Ref!$B$2</f>
        <v>5.4</v>
      </c>
      <c r="L2149" s="17">
        <f>$I2149*Ref!$B$3</f>
        <v>23.4</v>
      </c>
      <c r="M2149" s="18">
        <f>$J2149*Ref!$B$4</f>
        <v>2.6999999999999997</v>
      </c>
      <c r="N2149" s="18">
        <f>IF($C2149&lt;&gt;"",0,IF($D2149&lt;&gt;"",$G2149*INDEX(Υλικά!$J$3:$J$200,$F2149,1)/INDEX(Υλικά!$E$3:$E$200,$F2149,1),0))</f>
        <v>0</v>
      </c>
      <c r="O2149" s="19">
        <f t="shared" si="40"/>
        <v>31.499999999999996</v>
      </c>
    </row>
    <row r="2150" spans="1:15" x14ac:dyDescent="0.35">
      <c r="A2150" s="54">
        <v>45099</v>
      </c>
      <c r="B2150" s="53">
        <v>0.58333333333333337</v>
      </c>
      <c r="C2150" s="3"/>
      <c r="D2150" s="3" t="s">
        <v>289</v>
      </c>
      <c r="E2150" s="3" t="str">
        <f>IF(C2150&lt;&gt;"",INDEX(ΣυνδΑθρ!$I$2:$I$96,MATCH(C2150,ΣυνδΑθρ!$A$2:$A$100,0),1),IF(D2150&lt;&gt;"",INDEX(Υλικά!$D$3:$D$200,MATCH(D2150,Υλικά!$B$3:$B$200,0),1),""))</f>
        <v>gr</v>
      </c>
      <c r="F2150" s="10">
        <f>IF(C2150&lt;&gt;"",MATCH($C2150,ΣυνδΑθρ!$A$2:$A$100,0),IF(D2150&lt;&gt;"",MATCH($D2150,Υλικά!$B$3:$B$200,0),0))</f>
        <v>134</v>
      </c>
      <c r="G2150" s="3">
        <v>60</v>
      </c>
      <c r="H2150" s="16">
        <f>IF($C2150&lt;&gt;"",$G2150*INDEX(ΣυνδΑθρ!$B$2:$B$96,$F2150,1)/INDEX(ΣυνδΑθρ!$J$2:$J$96,$F2150,1),IF($D2150&lt;&gt;"",$G2150*INDEX(Υλικά!$G$3:$G$200,$F2150,1)/INDEX(Υλικά!$E$3:$E$200,$F2150,1),0))</f>
        <v>4.38</v>
      </c>
      <c r="I2150" s="17">
        <f>IF($C2150&lt;&gt;"",$G2150*INDEX(ΣυνδΑθρ!$C$2:$C$100,$F2150,1)/INDEX(ΣυνδΑθρ!$J$2:$J$96,$F2150,1),IF($D2150&lt;&gt;"",$G2150*INDEX(Υλικά!$H$3:$H$200,$F2150,1)/INDEX(Υλικά!$E$3:$E$200,$F2150,1),0))</f>
        <v>27.9</v>
      </c>
      <c r="J2150" s="18">
        <f>IF($C2150&lt;&gt;"",$G2150*INDEX(ΣυνδΑθρ!$D$2:$D$96,$F2150,1)/INDEX(ΣυνδΑθρ!$J$2:$J$96,$F2150,1),IF($D2150&lt;&gt;"",$G2150*INDEX(Υλικά!$I$3:$I$200,$F2150,1)/INDEX(Υλικά!$E$3:$E$200,$F2150,1),0))</f>
        <v>0.54</v>
      </c>
      <c r="K2150" s="16">
        <f>$H2150*Ref!$B$2</f>
        <v>17.52</v>
      </c>
      <c r="L2150" s="17">
        <f>$I2150*Ref!$B$3</f>
        <v>111.6</v>
      </c>
      <c r="M2150" s="18">
        <f>$J2150*Ref!$B$4</f>
        <v>4.8600000000000003</v>
      </c>
      <c r="N2150" s="18">
        <f>IF($C2150&lt;&gt;"",0,IF($D2150&lt;&gt;"",$G2150*INDEX(Υλικά!$J$3:$J$200,$F2150,1)/INDEX(Υλικά!$E$3:$E$200,$F2150,1),0))</f>
        <v>0</v>
      </c>
      <c r="O2150" s="19">
        <f t="shared" si="40"/>
        <v>133.98000000000002</v>
      </c>
    </row>
    <row r="2151" spans="1:15" x14ac:dyDescent="0.35">
      <c r="A2151" s="54">
        <v>45099</v>
      </c>
      <c r="B2151" s="53">
        <v>0.58333333333333404</v>
      </c>
      <c r="C2151" s="3"/>
      <c r="D2151" s="3" t="s">
        <v>97</v>
      </c>
      <c r="E2151" s="3" t="str">
        <f>IF(C2151&lt;&gt;"",INDEX(ΣυνδΑθρ!$I$2:$I$96,MATCH(C2151,ΣυνδΑθρ!$A$2:$A$100,0),1),IF(D2151&lt;&gt;"",INDEX(Υλικά!$D$3:$D$200,MATCH(D2151,Υλικά!$B$3:$B$200,0),1),""))</f>
        <v>gr</v>
      </c>
      <c r="F2151" s="10">
        <f>IF(C2151&lt;&gt;"",MATCH($C2151,ΣυνδΑθρ!$A$2:$A$100,0),IF(D2151&lt;&gt;"",MATCH($D2151,Υλικά!$B$3:$B$200,0),0))</f>
        <v>37</v>
      </c>
      <c r="G2151" s="3">
        <v>100</v>
      </c>
      <c r="H2151" s="16">
        <f>IF($C2151&lt;&gt;"",$G2151*INDEX(ΣυνδΑθρ!$B$2:$B$96,$F2151,1)/INDEX(ΣυνδΑθρ!$J$2:$J$96,$F2151,1),IF($D2151&lt;&gt;"",$G2151*INDEX(Υλικά!$G$3:$G$200,$F2151,1)/INDEX(Υλικά!$E$3:$E$200,$F2151,1),0))</f>
        <v>0</v>
      </c>
      <c r="I2151" s="17">
        <f>IF($C2151&lt;&gt;"",$G2151*INDEX(ΣυνδΑθρ!$C$2:$C$100,$F2151,1)/INDEX(ΣυνδΑθρ!$J$2:$J$96,$F2151,1),IF($D2151&lt;&gt;"",$G2151*INDEX(Υλικά!$H$3:$H$200,$F2151,1)/INDEX(Υλικά!$E$3:$E$200,$F2151,1),0))</f>
        <v>0</v>
      </c>
      <c r="J2151" s="18">
        <f>IF($C2151&lt;&gt;"",$G2151*INDEX(ΣυνδΑθρ!$D$2:$D$96,$F2151,1)/INDEX(ΣυνδΑθρ!$J$2:$J$96,$F2151,1),IF($D2151&lt;&gt;"",$G2151*INDEX(Υλικά!$I$3:$I$200,$F2151,1)/INDEX(Υλικά!$E$3:$E$200,$F2151,1),0))</f>
        <v>0</v>
      </c>
      <c r="K2151" s="16">
        <f>$H2151*Ref!$B$2</f>
        <v>0</v>
      </c>
      <c r="L2151" s="17">
        <f>$I2151*Ref!$B$3</f>
        <v>0</v>
      </c>
      <c r="M2151" s="18">
        <f>$J2151*Ref!$B$4</f>
        <v>0</v>
      </c>
      <c r="N2151" s="18">
        <f>IF($C2151&lt;&gt;"",0,IF($D2151&lt;&gt;"",$G2151*INDEX(Υλικά!$J$3:$J$200,$F2151,1)/INDEX(Υλικά!$E$3:$E$200,$F2151,1),0))</f>
        <v>85</v>
      </c>
      <c r="O2151" s="19">
        <f t="shared" si="40"/>
        <v>85</v>
      </c>
    </row>
    <row r="2152" spans="1:15" x14ac:dyDescent="0.35">
      <c r="A2152" s="54">
        <v>45099</v>
      </c>
      <c r="B2152" s="53">
        <v>0.72916666666666663</v>
      </c>
      <c r="C2152" s="3"/>
      <c r="D2152" s="3" t="s">
        <v>304</v>
      </c>
      <c r="E2152" s="3" t="str">
        <f>IF(C2152&lt;&gt;"",INDEX(ΣυνδΑθρ!$I$2:$I$96,MATCH(C2152,ΣυνδΑθρ!$A$2:$A$100,0),1),IF(D2152&lt;&gt;"",INDEX(Υλικά!$D$3:$D$200,MATCH(D2152,Υλικά!$B$3:$B$200,0),1),""))</f>
        <v>gr</v>
      </c>
      <c r="F2152" s="10">
        <f>IF(C2152&lt;&gt;"",MATCH($C2152,ΣυνδΑθρ!$A$2:$A$100,0),IF(D2152&lt;&gt;"",MATCH($D2152,Υλικά!$B$3:$B$200,0),0))</f>
        <v>144</v>
      </c>
      <c r="G2152" s="3">
        <v>30</v>
      </c>
      <c r="H2152" s="16">
        <f>IF($C2152&lt;&gt;"",$G2152*INDEX(ΣυνδΑθρ!$B$2:$B$96,$F2152,1)/INDEX(ΣυνδΑθρ!$J$2:$J$96,$F2152,1),IF($D2152&lt;&gt;"",$G2152*INDEX(Υλικά!$G$3:$G$200,$F2152,1)/INDEX(Υλικά!$E$3:$E$200,$F2152,1),0))</f>
        <v>4.05</v>
      </c>
      <c r="I2152" s="17">
        <f>IF($C2152&lt;&gt;"",$G2152*INDEX(ΣυνδΑθρ!$C$2:$C$100,$F2152,1)/INDEX(ΣυνδΑθρ!$J$2:$J$96,$F2152,1),IF($D2152&lt;&gt;"",$G2152*INDEX(Υλικά!$H$3:$H$200,$F2152,1)/INDEX(Υλικά!$E$3:$E$200,$F2152,1),0))</f>
        <v>14.43</v>
      </c>
      <c r="J2152" s="18">
        <f>IF($C2152&lt;&gt;"",$G2152*INDEX(ΣυνδΑθρ!$D$2:$D$96,$F2152,1)/INDEX(ΣυνδΑθρ!$J$2:$J$96,$F2152,1),IF($D2152&lt;&gt;"",$G2152*INDEX(Υλικά!$I$3:$I$200,$F2152,1)/INDEX(Υλικά!$E$3:$E$200,$F2152,1),0))</f>
        <v>9.1199999999999992</v>
      </c>
      <c r="K2152" s="16">
        <f>$H2152*Ref!$B$2</f>
        <v>16.2</v>
      </c>
      <c r="L2152" s="17">
        <f>$I2152*Ref!$B$3</f>
        <v>57.72</v>
      </c>
      <c r="M2152" s="18">
        <f>$J2152*Ref!$B$4</f>
        <v>82.08</v>
      </c>
      <c r="N2152" s="18">
        <f>IF($C2152&lt;&gt;"",0,IF($D2152&lt;&gt;"",$G2152*INDEX(Υλικά!$J$3:$J$200,$F2152,1)/INDEX(Υλικά!$E$3:$E$200,$F2152,1),0))</f>
        <v>0</v>
      </c>
      <c r="O2152" s="19">
        <f t="shared" si="40"/>
        <v>156</v>
      </c>
    </row>
    <row r="2153" spans="1:15" x14ac:dyDescent="0.35">
      <c r="A2153" s="54">
        <v>45099</v>
      </c>
      <c r="B2153" s="53">
        <v>0.875</v>
      </c>
      <c r="C2153" s="3"/>
      <c r="D2153" s="3" t="s">
        <v>9</v>
      </c>
      <c r="E2153" s="3" t="str">
        <f>IF(C2153&lt;&gt;"",INDEX(ΣυνδΑθρ!$I$2:$I$96,MATCH(C2153,ΣυνδΑθρ!$A$2:$A$100,0),1),IF(D2153&lt;&gt;"",INDEX(Υλικά!$D$3:$D$200,MATCH(D2153,Υλικά!$B$3:$B$200,0),1),""))</f>
        <v>gr</v>
      </c>
      <c r="F2153" s="10">
        <f>IF(C2153&lt;&gt;"",MATCH($C2153,ΣυνδΑθρ!$A$2:$A$100,0),IF(D2153&lt;&gt;"",MATCH($D2153,Υλικά!$B$3:$B$200,0),0))</f>
        <v>4</v>
      </c>
      <c r="G2153" s="3">
        <v>50</v>
      </c>
      <c r="H2153" s="16">
        <f>IF($C2153&lt;&gt;"",$G2153*INDEX(ΣυνδΑθρ!$B$2:$B$96,$F2153,1)/INDEX(ΣυνδΑθρ!$J$2:$J$96,$F2153,1),IF($D2153&lt;&gt;"",$G2153*INDEX(Υλικά!$G$3:$G$200,$F2153,1)/INDEX(Υλικά!$E$3:$E$200,$F2153,1),0))</f>
        <v>3.55</v>
      </c>
      <c r="I2153" s="17">
        <f>IF($C2153&lt;&gt;"",$G2153*INDEX(ΣυνδΑθρ!$C$2:$C$100,$F2153,1)/INDEX(ΣυνδΑθρ!$J$2:$J$96,$F2153,1),IF($D2153&lt;&gt;"",$G2153*INDEX(Υλικά!$H$3:$H$200,$F2153,1)/INDEX(Υλικά!$E$3:$E$200,$F2153,1),0))</f>
        <v>40</v>
      </c>
      <c r="J2153" s="18">
        <f>IF($C2153&lt;&gt;"",$G2153*INDEX(ΣυνδΑθρ!$D$2:$D$96,$F2153,1)/INDEX(ΣυνδΑθρ!$J$2:$J$96,$F2153,1),IF($D2153&lt;&gt;"",$G2153*INDEX(Υλικά!$I$3:$I$200,$F2153,1)/INDEX(Υλικά!$E$3:$E$200,$F2153,1),0))</f>
        <v>0.35</v>
      </c>
      <c r="K2153" s="16">
        <f>$H2153*Ref!$B$2</f>
        <v>14.2</v>
      </c>
      <c r="L2153" s="17">
        <f>$I2153*Ref!$B$3</f>
        <v>160</v>
      </c>
      <c r="M2153" s="18">
        <f>$J2153*Ref!$B$4</f>
        <v>3.15</v>
      </c>
      <c r="N2153" s="18">
        <f>IF($C2153&lt;&gt;"",0,IF($D2153&lt;&gt;"",$G2153*INDEX(Υλικά!$J$3:$J$200,$F2153,1)/INDEX(Υλικά!$E$3:$E$200,$F2153,1),0))</f>
        <v>0</v>
      </c>
      <c r="O2153" s="19">
        <f t="shared" si="40"/>
        <v>177.35</v>
      </c>
    </row>
    <row r="2154" spans="1:15" x14ac:dyDescent="0.35">
      <c r="A2154" s="54">
        <v>45099</v>
      </c>
      <c r="B2154" s="53">
        <v>0.875</v>
      </c>
      <c r="C2154" s="3"/>
      <c r="D2154" s="3" t="s">
        <v>32</v>
      </c>
      <c r="E2154" s="3" t="str">
        <f>IF(C2154&lt;&gt;"",INDEX(ΣυνδΑθρ!$I$2:$I$96,MATCH(C2154,ΣυνδΑθρ!$A$2:$A$100,0),1),IF(D2154&lt;&gt;"",INDEX(Υλικά!$D$3:$D$200,MATCH(D2154,Υλικά!$B$3:$B$200,0),1),""))</f>
        <v>gr</v>
      </c>
      <c r="F2154" s="10">
        <f>IF(C2154&lt;&gt;"",MATCH($C2154,ΣυνδΑθρ!$A$2:$A$100,0),IF(D2154&lt;&gt;"",MATCH($D2154,Υλικά!$B$3:$B$200,0),0))</f>
        <v>14</v>
      </c>
      <c r="G2154" s="3">
        <v>200</v>
      </c>
      <c r="H2154" s="16">
        <f>IF($C2154&lt;&gt;"",$G2154*INDEX(ΣυνδΑθρ!$B$2:$B$96,$F2154,1)/INDEX(ΣυνδΑθρ!$J$2:$J$96,$F2154,1),IF($D2154&lt;&gt;"",$G2154*INDEX(Υλικά!$G$3:$G$200,$F2154,1)/INDEX(Υλικά!$E$3:$E$200,$F2154,1),0))</f>
        <v>16</v>
      </c>
      <c r="I2154" s="17">
        <f>IF($C2154&lt;&gt;"",$G2154*INDEX(ΣυνδΑθρ!$C$2:$C$100,$F2154,1)/INDEX(ΣυνδΑθρ!$J$2:$J$96,$F2154,1),IF($D2154&lt;&gt;"",$G2154*INDEX(Υλικά!$H$3:$H$200,$F2154,1)/INDEX(Υλικά!$E$3:$E$200,$F2154,1),0))</f>
        <v>8</v>
      </c>
      <c r="J2154" s="18">
        <f>IF($C2154&lt;&gt;"",$G2154*INDEX(ΣυνδΑθρ!$D$2:$D$96,$F2154,1)/INDEX(ΣυνδΑθρ!$J$2:$J$96,$F2154,1),IF($D2154&lt;&gt;"",$G2154*INDEX(Υλικά!$I$3:$I$200,$F2154,1)/INDEX(Υλικά!$E$3:$E$200,$F2154,1),0))</f>
        <v>4</v>
      </c>
      <c r="K2154" s="16">
        <f>$H2154*Ref!$B$2</f>
        <v>64</v>
      </c>
      <c r="L2154" s="17">
        <f>$I2154*Ref!$B$3</f>
        <v>32</v>
      </c>
      <c r="M2154" s="18">
        <f>$J2154*Ref!$B$4</f>
        <v>36</v>
      </c>
      <c r="N2154" s="18">
        <f>IF($C2154&lt;&gt;"",0,IF($D2154&lt;&gt;"",$G2154*INDEX(Υλικά!$J$3:$J$200,$F2154,1)/INDEX(Υλικά!$E$3:$E$200,$F2154,1),0))</f>
        <v>0</v>
      </c>
      <c r="O2154" s="19">
        <f t="shared" ref="O2154:O2217" si="41">SUM(K2154:N2154)</f>
        <v>132</v>
      </c>
    </row>
    <row r="2155" spans="1:15" x14ac:dyDescent="0.35">
      <c r="A2155" s="54">
        <v>45106</v>
      </c>
      <c r="B2155" s="53">
        <v>0.33333333333333331</v>
      </c>
      <c r="C2155" s="3"/>
      <c r="D2155" s="3" t="s">
        <v>58</v>
      </c>
      <c r="E2155" s="3" t="str">
        <f>IF(C2155&lt;&gt;"",INDEX(ΣυνδΑθρ!$I$2:$I$96,MATCH(C2155,ΣυνδΑθρ!$A$2:$A$100,0),1),IF(D2155&lt;&gt;"",INDEX(Υλικά!$D$3:$D$200,MATCH(D2155,Υλικά!$B$3:$B$200,0),1),""))</f>
        <v>gr</v>
      </c>
      <c r="F2155" s="10">
        <f>IF(C2155&lt;&gt;"",MATCH($C2155,ΣυνδΑθρ!$A$2:$A$100,0),IF(D2155&lt;&gt;"",MATCH($D2155,Υλικά!$B$3:$B$200,0),0))</f>
        <v>12</v>
      </c>
      <c r="G2155" s="3">
        <v>250</v>
      </c>
      <c r="H2155" s="16">
        <f>IF($C2155&lt;&gt;"",$G2155*INDEX(ΣυνδΑθρ!$B$2:$B$96,$F2155,1)/INDEX(ΣυνδΑθρ!$J$2:$J$96,$F2155,1),IF($D2155&lt;&gt;"",$G2155*INDEX(Υλικά!$G$3:$G$200,$F2155,1)/INDEX(Υλικά!$E$3:$E$200,$F2155,1),0))</f>
        <v>8.25</v>
      </c>
      <c r="I2155" s="17">
        <f>IF($C2155&lt;&gt;"",$G2155*INDEX(ΣυνδΑθρ!$C$2:$C$100,$F2155,1)/INDEX(ΣυνδΑθρ!$J$2:$J$96,$F2155,1),IF($D2155&lt;&gt;"",$G2155*INDEX(Υλικά!$H$3:$H$200,$F2155,1)/INDEX(Υλικά!$E$3:$E$200,$F2155,1),0))</f>
        <v>11.75</v>
      </c>
      <c r="J2155" s="18">
        <f>IF($C2155&lt;&gt;"",$G2155*INDEX(ΣυνδΑθρ!$D$2:$D$96,$F2155,1)/INDEX(ΣυνδΑθρ!$J$2:$J$96,$F2155,1),IF($D2155&lt;&gt;"",$G2155*INDEX(Υλικά!$I$3:$I$200,$F2155,1)/INDEX(Υλικά!$E$3:$E$200,$F2155,1),0))</f>
        <v>3.75</v>
      </c>
      <c r="K2155" s="16">
        <f>$H2155*Ref!$B$2</f>
        <v>33</v>
      </c>
      <c r="L2155" s="17">
        <f>$I2155*Ref!$B$3</f>
        <v>47</v>
      </c>
      <c r="M2155" s="18">
        <f>$J2155*Ref!$B$4</f>
        <v>33.75</v>
      </c>
      <c r="N2155" s="18">
        <f>IF($C2155&lt;&gt;"",0,IF($D2155&lt;&gt;"",$G2155*INDEX(Υλικά!$J$3:$J$200,$F2155,1)/INDEX(Υλικά!$E$3:$E$200,$F2155,1),0))</f>
        <v>0</v>
      </c>
      <c r="O2155" s="19">
        <f t="shared" si="41"/>
        <v>113.75</v>
      </c>
    </row>
    <row r="2156" spans="1:15" x14ac:dyDescent="0.35">
      <c r="A2156" s="54">
        <v>45106</v>
      </c>
      <c r="B2156" s="53">
        <v>0.33333333333333331</v>
      </c>
      <c r="C2156" s="3"/>
      <c r="D2156" s="3" t="s">
        <v>229</v>
      </c>
      <c r="E2156" s="3" t="str">
        <f>IF(C2156&lt;&gt;"",INDEX(ΣυνδΑθρ!$I$2:$I$96,MATCH(C2156,ΣυνδΑθρ!$A$2:$A$100,0),1),IF(D2156&lt;&gt;"",INDEX(Υλικά!$D$3:$D$200,MATCH(D2156,Υλικά!$B$3:$B$200,0),1),""))</f>
        <v>gr</v>
      </c>
      <c r="F2156" s="10">
        <f>IF(C2156&lt;&gt;"",MATCH($C2156,ΣυνδΑθρ!$A$2:$A$100,0),IF(D2156&lt;&gt;"",MATCH($D2156,Υλικά!$B$3:$B$200,0),0))</f>
        <v>104</v>
      </c>
      <c r="G2156" s="3">
        <v>80</v>
      </c>
      <c r="H2156" s="16">
        <f>IF($C2156&lt;&gt;"",$G2156*INDEX(ΣυνδΑθρ!$B$2:$B$96,$F2156,1)/INDEX(ΣυνδΑθρ!$J$2:$J$96,$F2156,1),IF($D2156&lt;&gt;"",$G2156*INDEX(Υλικά!$G$3:$G$200,$F2156,1)/INDEX(Υλικά!$E$3:$E$200,$F2156,1),0))</f>
        <v>16.8</v>
      </c>
      <c r="I2156" s="17">
        <f>IF($C2156&lt;&gt;"",$G2156*INDEX(ΣυνδΑθρ!$C$2:$C$100,$F2156,1)/INDEX(ΣυνδΑθρ!$J$2:$J$96,$F2156,1),IF($D2156&lt;&gt;"",$G2156*INDEX(Υλικά!$H$3:$H$200,$F2156,1)/INDEX(Υλικά!$E$3:$E$200,$F2156,1),0))</f>
        <v>0.8</v>
      </c>
      <c r="J2156" s="18">
        <f>IF($C2156&lt;&gt;"",$G2156*INDEX(ΣυνδΑθρ!$D$2:$D$96,$F2156,1)/INDEX(ΣυνδΑθρ!$J$2:$J$96,$F2156,1),IF($D2156&lt;&gt;"",$G2156*INDEX(Υλικά!$I$3:$I$200,$F2156,1)/INDEX(Υλικά!$E$3:$E$200,$F2156,1),0))</f>
        <v>1.6</v>
      </c>
      <c r="K2156" s="16">
        <f>$H2156*Ref!$B$2</f>
        <v>67.2</v>
      </c>
      <c r="L2156" s="17">
        <f>$I2156*Ref!$B$3</f>
        <v>3.2</v>
      </c>
      <c r="M2156" s="18">
        <f>$J2156*Ref!$B$4</f>
        <v>14.4</v>
      </c>
      <c r="N2156" s="18">
        <f>IF($C2156&lt;&gt;"",0,IF($D2156&lt;&gt;"",$G2156*INDEX(Υλικά!$J$3:$J$200,$F2156,1)/INDEX(Υλικά!$E$3:$E$200,$F2156,1),0))</f>
        <v>0</v>
      </c>
      <c r="O2156" s="19">
        <f t="shared" si="41"/>
        <v>84.800000000000011</v>
      </c>
    </row>
    <row r="2157" spans="1:15" x14ac:dyDescent="0.35">
      <c r="A2157" s="54">
        <v>45106</v>
      </c>
      <c r="B2157" s="53">
        <v>0.33333333333333331</v>
      </c>
      <c r="C2157" s="3"/>
      <c r="D2157" s="3" t="s">
        <v>18</v>
      </c>
      <c r="E2157" s="3" t="str">
        <f>IF(C2157&lt;&gt;"",INDEX(ΣυνδΑθρ!$I$2:$I$96,MATCH(C2157,ΣυνδΑθρ!$A$2:$A$100,0),1),IF(D2157&lt;&gt;"",INDEX(Υλικά!$D$3:$D$200,MATCH(D2157,Υλικά!$B$3:$B$200,0),1),""))</f>
        <v>slc</v>
      </c>
      <c r="F2157" s="10">
        <f>IF(C2157&lt;&gt;"",MATCH($C2157,ΣυνδΑθρ!$A$2:$A$100,0),IF(D2157&lt;&gt;"",MATCH($D2157,Υλικά!$B$3:$B$200,0),0))</f>
        <v>9</v>
      </c>
      <c r="G2157" s="3">
        <v>4</v>
      </c>
      <c r="H2157" s="16">
        <f>IF($C2157&lt;&gt;"",$G2157*INDEX(ΣυνδΑθρ!$B$2:$B$96,$F2157,1)/INDEX(ΣυνδΑθρ!$J$2:$J$96,$F2157,1),IF($D2157&lt;&gt;"",$G2157*INDEX(Υλικά!$G$3:$G$200,$F2157,1)/INDEX(Υλικά!$E$3:$E$200,$F2157,1),0))</f>
        <v>12</v>
      </c>
      <c r="I2157" s="17">
        <f>IF($C2157&lt;&gt;"",$G2157*INDEX(ΣυνδΑθρ!$C$2:$C$100,$F2157,1)/INDEX(ΣυνδΑθρ!$J$2:$J$96,$F2157,1),IF($D2157&lt;&gt;"",$G2157*INDEX(Υλικά!$H$3:$H$200,$F2157,1)/INDEX(Υλικά!$E$3:$E$200,$F2157,1),0))</f>
        <v>46.8</v>
      </c>
      <c r="J2157" s="18">
        <f>IF($C2157&lt;&gt;"",$G2157*INDEX(ΣυνδΑθρ!$D$2:$D$96,$F2157,1)/INDEX(ΣυνδΑθρ!$J$2:$J$96,$F2157,1),IF($D2157&lt;&gt;"",$G2157*INDEX(Υλικά!$I$3:$I$200,$F2157,1)/INDEX(Υλικά!$E$3:$E$200,$F2157,1),0))</f>
        <v>4.4000000000000004</v>
      </c>
      <c r="K2157" s="16">
        <f>$H2157*Ref!$B$2</f>
        <v>48</v>
      </c>
      <c r="L2157" s="17">
        <f>$I2157*Ref!$B$3</f>
        <v>187.2</v>
      </c>
      <c r="M2157" s="18">
        <f>$J2157*Ref!$B$4</f>
        <v>39.6</v>
      </c>
      <c r="N2157" s="18">
        <f>IF($C2157&lt;&gt;"",0,IF($D2157&lt;&gt;"",$G2157*INDEX(Υλικά!$J$3:$J$200,$F2157,1)/INDEX(Υλικά!$E$3:$E$200,$F2157,1),0))</f>
        <v>0</v>
      </c>
      <c r="O2157" s="19">
        <f t="shared" si="41"/>
        <v>274.8</v>
      </c>
    </row>
    <row r="2158" spans="1:15" x14ac:dyDescent="0.35">
      <c r="A2158" s="54">
        <v>45106</v>
      </c>
      <c r="B2158" s="53">
        <v>0.5</v>
      </c>
      <c r="C2158" s="3"/>
      <c r="D2158" s="3" t="s">
        <v>155</v>
      </c>
      <c r="E2158" s="3" t="str">
        <f>IF(C2158&lt;&gt;"",INDEX(ΣυνδΑθρ!$I$2:$I$96,MATCH(C2158,ΣυνδΑθρ!$A$2:$A$100,0),1),IF(D2158&lt;&gt;"",INDEX(Υλικά!$D$3:$D$200,MATCH(D2158,Υλικά!$B$3:$B$200,0),1),""))</f>
        <v>gr</v>
      </c>
      <c r="F2158" s="10">
        <f>IF(C2158&lt;&gt;"",MATCH($C2158,ΣυνδΑθρ!$A$2:$A$100,0),IF(D2158&lt;&gt;"",MATCH($D2158,Υλικά!$B$3:$B$200,0),0))</f>
        <v>63</v>
      </c>
      <c r="G2158" s="3">
        <v>120</v>
      </c>
      <c r="H2158" s="16">
        <f>IF($C2158&lt;&gt;"",$G2158*INDEX(ΣυνδΑθρ!$B$2:$B$96,$F2158,1)/INDEX(ΣυνδΑθρ!$J$2:$J$96,$F2158,1),IF($D2158&lt;&gt;"",$G2158*INDEX(Υλικά!$G$3:$G$200,$F2158,1)/INDEX(Υλικά!$E$3:$E$200,$F2158,1),0))</f>
        <v>1.32</v>
      </c>
      <c r="I2158" s="17">
        <f>IF($C2158&lt;&gt;"",$G2158*INDEX(ΣυνδΑθρ!$C$2:$C$100,$F2158,1)/INDEX(ΣυνδΑθρ!$J$2:$J$96,$F2158,1),IF($D2158&lt;&gt;"",$G2158*INDEX(Υλικά!$H$3:$H$200,$F2158,1)/INDEX(Υλικά!$E$3:$E$200,$F2158,1),0))</f>
        <v>27.36</v>
      </c>
      <c r="J2158" s="18">
        <f>IF($C2158&lt;&gt;"",$G2158*INDEX(ΣυνδΑθρ!$D$2:$D$96,$F2158,1)/INDEX(ΣυνδΑθρ!$J$2:$J$96,$F2158,1),IF($D2158&lt;&gt;"",$G2158*INDEX(Υλικά!$I$3:$I$200,$F2158,1)/INDEX(Υλικά!$E$3:$E$200,$F2158,1),0))</f>
        <v>0.36</v>
      </c>
      <c r="K2158" s="16">
        <f>$H2158*Ref!$B$2</f>
        <v>5.28</v>
      </c>
      <c r="L2158" s="17">
        <f>$I2158*Ref!$B$3</f>
        <v>109.44</v>
      </c>
      <c r="M2158" s="18">
        <f>$J2158*Ref!$B$4</f>
        <v>3.2399999999999998</v>
      </c>
      <c r="N2158" s="18">
        <f>IF($C2158&lt;&gt;"",0,IF($D2158&lt;&gt;"",$G2158*INDEX(Υλικά!$J$3:$J$200,$F2158,1)/INDEX(Υλικά!$E$3:$E$200,$F2158,1),0))</f>
        <v>0</v>
      </c>
      <c r="O2158" s="19">
        <f t="shared" si="41"/>
        <v>117.96</v>
      </c>
    </row>
    <row r="2159" spans="1:15" x14ac:dyDescent="0.35">
      <c r="A2159" s="54">
        <v>45106</v>
      </c>
      <c r="B2159" s="53">
        <v>0.625</v>
      </c>
      <c r="C2159" s="3"/>
      <c r="D2159" s="3" t="s">
        <v>21</v>
      </c>
      <c r="E2159" s="3" t="str">
        <f>IF(C2159&lt;&gt;"",INDEX(ΣυνδΑθρ!$I$2:$I$96,MATCH(C2159,ΣυνδΑθρ!$A$2:$A$100,0),1),IF(D2159&lt;&gt;"",INDEX(Υλικά!$D$3:$D$200,MATCH(D2159,Υλικά!$B$3:$B$200,0),1),""))</f>
        <v>pc</v>
      </c>
      <c r="F2159" s="10">
        <f>IF(C2159&lt;&gt;"",MATCH($C2159,ΣυνδΑθρ!$A$2:$A$100,0),IF(D2159&lt;&gt;"",MATCH($D2159,Υλικά!$B$3:$B$200,0),0))</f>
        <v>11</v>
      </c>
      <c r="G2159" s="3">
        <v>2</v>
      </c>
      <c r="H2159" s="16">
        <f>IF($C2159&lt;&gt;"",$G2159*INDEX(ΣυνδΑθρ!$B$2:$B$96,$F2159,1)/INDEX(ΣυνδΑθρ!$J$2:$J$96,$F2159,1),IF($D2159&lt;&gt;"",$G2159*INDEX(Υλικά!$G$3:$G$200,$F2159,1)/INDEX(Υλικά!$E$3:$E$200,$F2159,1),0))</f>
        <v>15.6</v>
      </c>
      <c r="I2159" s="17">
        <f>IF($C2159&lt;&gt;"",$G2159*INDEX(ΣυνδΑθρ!$C$2:$C$100,$F2159,1)/INDEX(ΣυνδΑθρ!$J$2:$J$96,$F2159,1),IF($D2159&lt;&gt;"",$G2159*INDEX(Υλικά!$H$3:$H$200,$F2159,1)/INDEX(Υλικά!$E$3:$E$200,$F2159,1),0))</f>
        <v>1.32</v>
      </c>
      <c r="J2159" s="18">
        <f>IF($C2159&lt;&gt;"",$G2159*INDEX(ΣυνδΑθρ!$D$2:$D$96,$F2159,1)/INDEX(ΣυνδΑθρ!$J$2:$J$96,$F2159,1),IF($D2159&lt;&gt;"",$G2159*INDEX(Υλικά!$I$3:$I$200,$F2159,1)/INDEX(Υλικά!$E$3:$E$200,$F2159,1),0))</f>
        <v>13.2</v>
      </c>
      <c r="K2159" s="16">
        <f>$H2159*Ref!$B$2</f>
        <v>62.4</v>
      </c>
      <c r="L2159" s="17">
        <f>$I2159*Ref!$B$3</f>
        <v>5.28</v>
      </c>
      <c r="M2159" s="18">
        <f>$J2159*Ref!$B$4</f>
        <v>118.8</v>
      </c>
      <c r="N2159" s="18">
        <f>IF($C2159&lt;&gt;"",0,IF($D2159&lt;&gt;"",$G2159*INDEX(Υλικά!$J$3:$J$200,$F2159,1)/INDEX(Υλικά!$E$3:$E$200,$F2159,1),0))</f>
        <v>0</v>
      </c>
      <c r="O2159" s="19">
        <f t="shared" si="41"/>
        <v>186.48</v>
      </c>
    </row>
    <row r="2160" spans="1:15" x14ac:dyDescent="0.35">
      <c r="A2160" s="54">
        <v>45106</v>
      </c>
      <c r="B2160" s="53">
        <v>0.625</v>
      </c>
      <c r="C2160" s="3"/>
      <c r="D2160" s="3" t="s">
        <v>18</v>
      </c>
      <c r="E2160" s="3" t="str">
        <f>IF(C2160&lt;&gt;"",INDEX(ΣυνδΑθρ!$I$2:$I$96,MATCH(C2160,ΣυνδΑθρ!$A$2:$A$100,0),1),IF(D2160&lt;&gt;"",INDEX(Υλικά!$D$3:$D$200,MATCH(D2160,Υλικά!$B$3:$B$200,0),1),""))</f>
        <v>slc</v>
      </c>
      <c r="F2160" s="10">
        <f>IF(C2160&lt;&gt;"",MATCH($C2160,ΣυνδΑθρ!$A$2:$A$100,0),IF(D2160&lt;&gt;"",MATCH($D2160,Υλικά!$B$3:$B$200,0),0))</f>
        <v>9</v>
      </c>
      <c r="G2160" s="3">
        <v>2</v>
      </c>
      <c r="H2160" s="16">
        <f>IF($C2160&lt;&gt;"",$G2160*INDEX(ΣυνδΑθρ!$B$2:$B$96,$F2160,1)/INDEX(ΣυνδΑθρ!$J$2:$J$96,$F2160,1),IF($D2160&lt;&gt;"",$G2160*INDEX(Υλικά!$G$3:$G$200,$F2160,1)/INDEX(Υλικά!$E$3:$E$200,$F2160,1),0))</f>
        <v>6</v>
      </c>
      <c r="I2160" s="17">
        <f>IF($C2160&lt;&gt;"",$G2160*INDEX(ΣυνδΑθρ!$C$2:$C$100,$F2160,1)/INDEX(ΣυνδΑθρ!$J$2:$J$96,$F2160,1),IF($D2160&lt;&gt;"",$G2160*INDEX(Υλικά!$H$3:$H$200,$F2160,1)/INDEX(Υλικά!$E$3:$E$200,$F2160,1),0))</f>
        <v>23.4</v>
      </c>
      <c r="J2160" s="18">
        <f>IF($C2160&lt;&gt;"",$G2160*INDEX(ΣυνδΑθρ!$D$2:$D$96,$F2160,1)/INDEX(ΣυνδΑθρ!$J$2:$J$96,$F2160,1),IF($D2160&lt;&gt;"",$G2160*INDEX(Υλικά!$I$3:$I$200,$F2160,1)/INDEX(Υλικά!$E$3:$E$200,$F2160,1),0))</f>
        <v>2.2000000000000002</v>
      </c>
      <c r="K2160" s="16">
        <f>$H2160*Ref!$B$2</f>
        <v>24</v>
      </c>
      <c r="L2160" s="17">
        <f>$I2160*Ref!$B$3</f>
        <v>93.6</v>
      </c>
      <c r="M2160" s="18">
        <f>$J2160*Ref!$B$4</f>
        <v>19.8</v>
      </c>
      <c r="N2160" s="18">
        <f>IF($C2160&lt;&gt;"",0,IF($D2160&lt;&gt;"",$G2160*INDEX(Υλικά!$J$3:$J$200,$F2160,1)/INDEX(Υλικά!$E$3:$E$200,$F2160,1),0))</f>
        <v>0</v>
      </c>
      <c r="O2160" s="19">
        <f t="shared" si="41"/>
        <v>137.4</v>
      </c>
    </row>
    <row r="2161" spans="1:15" x14ac:dyDescent="0.35">
      <c r="A2161" s="54">
        <v>45106</v>
      </c>
      <c r="B2161" s="53">
        <v>0.625</v>
      </c>
      <c r="C2161" s="3"/>
      <c r="D2161" s="3" t="s">
        <v>229</v>
      </c>
      <c r="E2161" s="3" t="str">
        <f>IF(C2161&lt;&gt;"",INDEX(ΣυνδΑθρ!$I$2:$I$96,MATCH(C2161,ΣυνδΑθρ!$A$2:$A$100,0),1),IF(D2161&lt;&gt;"",INDEX(Υλικά!$D$3:$D$200,MATCH(D2161,Υλικά!$B$3:$B$200,0),1),""))</f>
        <v>gr</v>
      </c>
      <c r="F2161" s="10">
        <f>IF(C2161&lt;&gt;"",MATCH($C2161,ΣυνδΑθρ!$A$2:$A$100,0),IF(D2161&lt;&gt;"",MATCH($D2161,Υλικά!$B$3:$B$200,0),0))</f>
        <v>104</v>
      </c>
      <c r="G2161" s="3">
        <v>65</v>
      </c>
      <c r="H2161" s="16">
        <f>IF($C2161&lt;&gt;"",$G2161*INDEX(ΣυνδΑθρ!$B$2:$B$96,$F2161,1)/INDEX(ΣυνδΑθρ!$J$2:$J$96,$F2161,1),IF($D2161&lt;&gt;"",$G2161*INDEX(Υλικά!$G$3:$G$200,$F2161,1)/INDEX(Υλικά!$E$3:$E$200,$F2161,1),0))</f>
        <v>13.65</v>
      </c>
      <c r="I2161" s="17">
        <f>IF($C2161&lt;&gt;"",$G2161*INDEX(ΣυνδΑθρ!$C$2:$C$100,$F2161,1)/INDEX(ΣυνδΑθρ!$J$2:$J$96,$F2161,1),IF($D2161&lt;&gt;"",$G2161*INDEX(Υλικά!$H$3:$H$200,$F2161,1)/INDEX(Υλικά!$E$3:$E$200,$F2161,1),0))</f>
        <v>0.65</v>
      </c>
      <c r="J2161" s="18">
        <f>IF($C2161&lt;&gt;"",$G2161*INDEX(ΣυνδΑθρ!$D$2:$D$96,$F2161,1)/INDEX(ΣυνδΑθρ!$J$2:$J$96,$F2161,1),IF($D2161&lt;&gt;"",$G2161*INDEX(Υλικά!$I$3:$I$200,$F2161,1)/INDEX(Υλικά!$E$3:$E$200,$F2161,1),0))</f>
        <v>1.3</v>
      </c>
      <c r="K2161" s="16">
        <f>$H2161*Ref!$B$2</f>
        <v>54.6</v>
      </c>
      <c r="L2161" s="17">
        <f>$I2161*Ref!$B$3</f>
        <v>2.6</v>
      </c>
      <c r="M2161" s="18">
        <f>$J2161*Ref!$B$4</f>
        <v>11.700000000000001</v>
      </c>
      <c r="N2161" s="18">
        <f>IF($C2161&lt;&gt;"",0,IF($D2161&lt;&gt;"",$G2161*INDEX(Υλικά!$J$3:$J$200,$F2161,1)/INDEX(Υλικά!$E$3:$E$200,$F2161,1),0))</f>
        <v>0</v>
      </c>
      <c r="O2161" s="19">
        <f t="shared" si="41"/>
        <v>68.900000000000006</v>
      </c>
    </row>
    <row r="2162" spans="1:15" x14ac:dyDescent="0.35">
      <c r="A2162" s="54">
        <v>45106</v>
      </c>
      <c r="B2162" s="53">
        <v>0.625</v>
      </c>
      <c r="C2162" s="3"/>
      <c r="D2162" s="3" t="s">
        <v>269</v>
      </c>
      <c r="E2162" s="3" t="str">
        <f>IF(C2162&lt;&gt;"",INDEX(ΣυνδΑθρ!$I$2:$I$96,MATCH(C2162,ΣυνδΑθρ!$A$2:$A$100,0),1),IF(D2162&lt;&gt;"",INDEX(Υλικά!$D$3:$D$200,MATCH(D2162,Υλικά!$B$3:$B$200,0),1),""))</f>
        <v>slc</v>
      </c>
      <c r="F2162" s="10">
        <f>IF(C2162&lt;&gt;"",MATCH($C2162,ΣυνδΑθρ!$A$2:$A$100,0),IF(D2162&lt;&gt;"",MATCH($D2162,Υλικά!$B$3:$B$200,0),0))</f>
        <v>124</v>
      </c>
      <c r="G2162" s="3">
        <v>1</v>
      </c>
      <c r="H2162" s="16">
        <f>IF($C2162&lt;&gt;"",$G2162*INDEX(ΣυνδΑθρ!$B$2:$B$96,$F2162,1)/INDEX(ΣυνδΑθρ!$J$2:$J$96,$F2162,1),IF($D2162&lt;&gt;"",$G2162*INDEX(Υλικά!$G$3:$G$200,$F2162,1)/INDEX(Υλικά!$E$3:$E$200,$F2162,1),0))</f>
        <v>9</v>
      </c>
      <c r="I2162" s="17">
        <f>IF($C2162&lt;&gt;"",$G2162*INDEX(ΣυνδΑθρ!$C$2:$C$100,$F2162,1)/INDEX(ΣυνδΑθρ!$J$2:$J$96,$F2162,1),IF($D2162&lt;&gt;"",$G2162*INDEX(Υλικά!$H$3:$H$200,$F2162,1)/INDEX(Υλικά!$E$3:$E$200,$F2162,1),0))</f>
        <v>0.2</v>
      </c>
      <c r="J2162" s="18">
        <f>IF($C2162&lt;&gt;"",$G2162*INDEX(ΣυνδΑθρ!$D$2:$D$96,$F2162,1)/INDEX(ΣυνδΑθρ!$J$2:$J$96,$F2162,1),IF($D2162&lt;&gt;"",$G2162*INDEX(Υλικά!$I$3:$I$200,$F2162,1)/INDEX(Υλικά!$E$3:$E$200,$F2162,1),0))</f>
        <v>5</v>
      </c>
      <c r="K2162" s="16">
        <f>$H2162*Ref!$B$2</f>
        <v>36</v>
      </c>
      <c r="L2162" s="17">
        <f>$I2162*Ref!$B$3</f>
        <v>0.8</v>
      </c>
      <c r="M2162" s="18">
        <f>$J2162*Ref!$B$4</f>
        <v>45</v>
      </c>
      <c r="N2162" s="18">
        <f>IF($C2162&lt;&gt;"",0,IF($D2162&lt;&gt;"",$G2162*INDEX(Υλικά!$J$3:$J$200,$F2162,1)/INDEX(Υλικά!$E$3:$E$200,$F2162,1),0))</f>
        <v>0</v>
      </c>
      <c r="O2162" s="19">
        <f t="shared" si="41"/>
        <v>81.8</v>
      </c>
    </row>
    <row r="2163" spans="1:15" x14ac:dyDescent="0.35">
      <c r="A2163" s="54">
        <v>45106</v>
      </c>
      <c r="B2163" s="53">
        <v>0.625</v>
      </c>
      <c r="C2163" s="3"/>
      <c r="D2163" s="3" t="s">
        <v>8</v>
      </c>
      <c r="E2163" s="3" t="str">
        <f>IF(C2163&lt;&gt;"",INDEX(ΣυνδΑθρ!$I$2:$I$96,MATCH(C2163,ΣυνδΑθρ!$A$2:$A$100,0),1),IF(D2163&lt;&gt;"",INDEX(Υλικά!$D$3:$D$200,MATCH(D2163,Υλικά!$B$3:$B$200,0),1),""))</f>
        <v>gr</v>
      </c>
      <c r="F2163" s="10">
        <f>IF(C2163&lt;&gt;"",MATCH($C2163,ΣυνδΑθρ!$A$2:$A$100,0),IF(D2163&lt;&gt;"",MATCH($D2163,Υλικά!$B$3:$B$200,0),0))</f>
        <v>3</v>
      </c>
      <c r="G2163" s="3">
        <v>5</v>
      </c>
      <c r="H2163" s="16">
        <f>IF($C2163&lt;&gt;"",$G2163*INDEX(ΣυνδΑθρ!$B$2:$B$96,$F2163,1)/INDEX(ΣυνδΑθρ!$J$2:$J$96,$F2163,1),IF($D2163&lt;&gt;"",$G2163*INDEX(Υλικά!$G$3:$G$200,$F2163,1)/INDEX(Υλικά!$E$3:$E$200,$F2163,1),0))</f>
        <v>0</v>
      </c>
      <c r="I2163" s="17">
        <f>IF($C2163&lt;&gt;"",$G2163*INDEX(ΣυνδΑθρ!$C$2:$C$100,$F2163,1)/INDEX(ΣυνδΑθρ!$J$2:$J$96,$F2163,1),IF($D2163&lt;&gt;"",$G2163*INDEX(Υλικά!$H$3:$H$200,$F2163,1)/INDEX(Υλικά!$E$3:$E$200,$F2163,1),0))</f>
        <v>0</v>
      </c>
      <c r="J2163" s="18">
        <f>IF($C2163&lt;&gt;"",$G2163*INDEX(ΣυνδΑθρ!$D$2:$D$96,$F2163,1)/INDEX(ΣυνδΑθρ!$J$2:$J$96,$F2163,1),IF($D2163&lt;&gt;"",$G2163*INDEX(Υλικά!$I$3:$I$200,$F2163,1)/INDEX(Υλικά!$E$3:$E$200,$F2163,1),0))</f>
        <v>4.665</v>
      </c>
      <c r="K2163" s="16">
        <f>$H2163*Ref!$B$2</f>
        <v>0</v>
      </c>
      <c r="L2163" s="17">
        <f>$I2163*Ref!$B$3</f>
        <v>0</v>
      </c>
      <c r="M2163" s="18">
        <f>$J2163*Ref!$B$4</f>
        <v>41.984999999999999</v>
      </c>
      <c r="N2163" s="18">
        <f>IF($C2163&lt;&gt;"",0,IF($D2163&lt;&gt;"",$G2163*INDEX(Υλικά!$J$3:$J$200,$F2163,1)/INDEX(Υλικά!$E$3:$E$200,$F2163,1),0))</f>
        <v>0</v>
      </c>
      <c r="O2163" s="19">
        <f t="shared" si="41"/>
        <v>41.984999999999999</v>
      </c>
    </row>
    <row r="2164" spans="1:15" x14ac:dyDescent="0.35">
      <c r="A2164" s="54">
        <v>45106</v>
      </c>
      <c r="B2164" s="53">
        <v>0.77083333333333337</v>
      </c>
      <c r="C2164" s="3"/>
      <c r="D2164" s="3" t="s">
        <v>76</v>
      </c>
      <c r="E2164" s="3" t="str">
        <f>IF(C2164&lt;&gt;"",INDEX(ΣυνδΑθρ!$I$2:$I$96,MATCH(C2164,ΣυνδΑθρ!$A$2:$A$100,0),1),IF(D2164&lt;&gt;"",INDEX(Υλικά!$D$3:$D$200,MATCH(D2164,Υλικά!$B$3:$B$200,0),1),""))</f>
        <v>gr</v>
      </c>
      <c r="F2164" s="10">
        <f>IF(C2164&lt;&gt;"",MATCH($C2164,ΣυνδΑθρ!$A$2:$A$100,0),IF(D2164&lt;&gt;"",MATCH($D2164,Υλικά!$B$3:$B$200,0),0))</f>
        <v>29</v>
      </c>
      <c r="G2164" s="3">
        <v>150</v>
      </c>
      <c r="H2164" s="16">
        <f>IF($C2164&lt;&gt;"",$G2164*INDEX(ΣυνδΑθρ!$B$2:$B$96,$F2164,1)/INDEX(ΣυνδΑθρ!$J$2:$J$96,$F2164,1),IF($D2164&lt;&gt;"",$G2164*INDEX(Υλικά!$G$3:$G$200,$F2164,1)/INDEX(Υλικά!$E$3:$E$200,$F2164,1),0))</f>
        <v>0</v>
      </c>
      <c r="I2164" s="17">
        <f>IF($C2164&lt;&gt;"",$G2164*INDEX(ΣυνδΑθρ!$C$2:$C$100,$F2164,1)/INDEX(ΣυνδΑθρ!$J$2:$J$96,$F2164,1),IF($D2164&lt;&gt;"",$G2164*INDEX(Υλικά!$H$3:$H$200,$F2164,1)/INDEX(Υλικά!$E$3:$E$200,$F2164,1),0))</f>
        <v>14.55</v>
      </c>
      <c r="J2164" s="18">
        <f>IF($C2164&lt;&gt;"",$G2164*INDEX(ΣυνδΑθρ!$D$2:$D$96,$F2164,1)/INDEX(ΣυνδΑθρ!$J$2:$J$96,$F2164,1),IF($D2164&lt;&gt;"",$G2164*INDEX(Υλικά!$I$3:$I$200,$F2164,1)/INDEX(Υλικά!$E$3:$E$200,$F2164,1),0))</f>
        <v>0</v>
      </c>
      <c r="K2164" s="16">
        <f>$H2164*Ref!$B$2</f>
        <v>0</v>
      </c>
      <c r="L2164" s="17">
        <f>$I2164*Ref!$B$3</f>
        <v>58.2</v>
      </c>
      <c r="M2164" s="18">
        <f>$J2164*Ref!$B$4</f>
        <v>0</v>
      </c>
      <c r="N2164" s="18">
        <f>IF($C2164&lt;&gt;"",0,IF($D2164&lt;&gt;"",$G2164*INDEX(Υλικά!$J$3:$J$200,$F2164,1)/INDEX(Υλικά!$E$3:$E$200,$F2164,1),0))</f>
        <v>0</v>
      </c>
      <c r="O2164" s="19">
        <f t="shared" si="41"/>
        <v>58.2</v>
      </c>
    </row>
    <row r="2165" spans="1:15" x14ac:dyDescent="0.35">
      <c r="A2165" s="54">
        <v>45106</v>
      </c>
      <c r="B2165" s="53">
        <v>0.85416666666666663</v>
      </c>
      <c r="C2165" s="3"/>
      <c r="D2165" s="3" t="s">
        <v>219</v>
      </c>
      <c r="E2165" s="3" t="str">
        <f>IF(C2165&lt;&gt;"",INDEX(ΣυνδΑθρ!$I$2:$I$96,MATCH(C2165,ΣυνδΑθρ!$A$2:$A$100,0),1),IF(D2165&lt;&gt;"",INDEX(Υλικά!$D$3:$D$200,MATCH(D2165,Υλικά!$B$3:$B$200,0),1),""))</f>
        <v>gr</v>
      </c>
      <c r="F2165" s="10">
        <f>IF(C2165&lt;&gt;"",MATCH($C2165,ΣυνδΑθρ!$A$2:$A$100,0),IF(D2165&lt;&gt;"",MATCH($D2165,Υλικά!$B$3:$B$200,0),0))</f>
        <v>97</v>
      </c>
      <c r="G2165" s="3">
        <v>80</v>
      </c>
      <c r="H2165" s="16">
        <f>IF($C2165&lt;&gt;"",$G2165*INDEX(ΣυνδΑθρ!$B$2:$B$96,$F2165,1)/INDEX(ΣυνδΑθρ!$J$2:$J$96,$F2165,1),IF($D2165&lt;&gt;"",$G2165*INDEX(Υλικά!$G$3:$G$200,$F2165,1)/INDEX(Υλικά!$E$3:$E$200,$F2165,1),0))</f>
        <v>10</v>
      </c>
      <c r="I2165" s="17">
        <f>IF($C2165&lt;&gt;"",$G2165*INDEX(ΣυνδΑθρ!$C$2:$C$100,$F2165,1)/INDEX(ΣυνδΑθρ!$J$2:$J$96,$F2165,1),IF($D2165&lt;&gt;"",$G2165*INDEX(Υλικά!$H$3:$H$200,$F2165,1)/INDEX(Υλικά!$E$3:$E$200,$F2165,1),0))</f>
        <v>56.96</v>
      </c>
      <c r="J2165" s="18">
        <f>IF($C2165&lt;&gt;"",$G2165*INDEX(ΣυνδΑθρ!$D$2:$D$96,$F2165,1)/INDEX(ΣυνδΑθρ!$J$2:$J$96,$F2165,1),IF($D2165&lt;&gt;"",$G2165*INDEX(Υλικά!$I$3:$I$200,$F2165,1)/INDEX(Υλικά!$E$3:$E$200,$F2165,1),0))</f>
        <v>1.6</v>
      </c>
      <c r="K2165" s="16">
        <f>$H2165*Ref!$B$2</f>
        <v>40</v>
      </c>
      <c r="L2165" s="17">
        <f>$I2165*Ref!$B$3</f>
        <v>227.84</v>
      </c>
      <c r="M2165" s="18">
        <f>$J2165*Ref!$B$4</f>
        <v>14.4</v>
      </c>
      <c r="N2165" s="18">
        <f>IF($C2165&lt;&gt;"",0,IF($D2165&lt;&gt;"",$G2165*INDEX(Υλικά!$J$3:$J$200,$F2165,1)/INDEX(Υλικά!$E$3:$E$200,$F2165,1),0))</f>
        <v>0</v>
      </c>
      <c r="O2165" s="19">
        <f t="shared" si="41"/>
        <v>282.24</v>
      </c>
    </row>
    <row r="2166" spans="1:15" x14ac:dyDescent="0.35">
      <c r="A2166" s="54">
        <v>45106</v>
      </c>
      <c r="B2166" s="53">
        <v>0.85416666666666663</v>
      </c>
      <c r="C2166" s="3"/>
      <c r="D2166" s="3" t="s">
        <v>6</v>
      </c>
      <c r="E2166" s="3" t="str">
        <f>IF(C2166&lt;&gt;"",INDEX(ΣυνδΑθρ!$I$2:$I$96,MATCH(C2166,ΣυνδΑθρ!$A$2:$A$100,0),1),IF(D2166&lt;&gt;"",INDEX(Υλικά!$D$3:$D$200,MATCH(D2166,Υλικά!$B$3:$B$200,0),1),""))</f>
        <v>gr</v>
      </c>
      <c r="F2166" s="10">
        <f>IF(C2166&lt;&gt;"",MATCH($C2166,ΣυνδΑθρ!$A$2:$A$100,0),IF(D2166&lt;&gt;"",MATCH($D2166,Υλικά!$B$3:$B$200,0),0))</f>
        <v>1</v>
      </c>
      <c r="G2166" s="3">
        <v>70</v>
      </c>
      <c r="H2166" s="16">
        <f>IF($C2166&lt;&gt;"",$G2166*INDEX(ΣυνδΑθρ!$B$2:$B$96,$F2166,1)/INDEX(ΣυνδΑθρ!$J$2:$J$96,$F2166,1),IF($D2166&lt;&gt;"",$G2166*INDEX(Υλικά!$G$3:$G$200,$F2166,1)/INDEX(Υλικά!$E$3:$E$200,$F2166,1),0))</f>
        <v>0.7</v>
      </c>
      <c r="I2166" s="17">
        <f>IF($C2166&lt;&gt;"",$G2166*INDEX(ΣυνδΑθρ!$C$2:$C$100,$F2166,1)/INDEX(ΣυνδΑθρ!$J$2:$J$96,$F2166,1),IF($D2166&lt;&gt;"",$G2166*INDEX(Υλικά!$H$3:$H$200,$F2166,1)/INDEX(Υλικά!$E$3:$E$200,$F2166,1),0))</f>
        <v>4.13</v>
      </c>
      <c r="J2166" s="18">
        <f>IF($C2166&lt;&gt;"",$G2166*INDEX(ΣυνδΑθρ!$D$2:$D$96,$F2166,1)/INDEX(ΣυνδΑθρ!$J$2:$J$96,$F2166,1),IF($D2166&lt;&gt;"",$G2166*INDEX(Υλικά!$I$3:$I$200,$F2166,1)/INDEX(Υλικά!$E$3:$E$200,$F2166,1),0))</f>
        <v>0.14000000000000001</v>
      </c>
      <c r="K2166" s="16">
        <f>$H2166*Ref!$B$2</f>
        <v>2.8</v>
      </c>
      <c r="L2166" s="17">
        <f>$I2166*Ref!$B$3</f>
        <v>16.52</v>
      </c>
      <c r="M2166" s="18">
        <f>$J2166*Ref!$B$4</f>
        <v>1.2600000000000002</v>
      </c>
      <c r="N2166" s="18">
        <f>IF($C2166&lt;&gt;"",0,IF($D2166&lt;&gt;"",$G2166*INDEX(Υλικά!$J$3:$J$200,$F2166,1)/INDEX(Υλικά!$E$3:$E$200,$F2166,1),0))</f>
        <v>0</v>
      </c>
      <c r="O2166" s="19">
        <f t="shared" si="41"/>
        <v>20.580000000000002</v>
      </c>
    </row>
    <row r="2167" spans="1:15" x14ac:dyDescent="0.35">
      <c r="A2167" s="54">
        <v>45106</v>
      </c>
      <c r="B2167" s="53">
        <v>0.85416666666666696</v>
      </c>
      <c r="C2167" s="3"/>
      <c r="D2167" s="3" t="s">
        <v>162</v>
      </c>
      <c r="E2167" s="3" t="str">
        <f>IF(C2167&lt;&gt;"",INDEX(ΣυνδΑθρ!$I$2:$I$96,MATCH(C2167,ΣυνδΑθρ!$A$2:$A$100,0),1),IF(D2167&lt;&gt;"",INDEX(Υλικά!$D$3:$D$200,MATCH(D2167,Υλικά!$B$3:$B$200,0),1),""))</f>
        <v>gr</v>
      </c>
      <c r="F2167" s="10">
        <f>IF(C2167&lt;&gt;"",MATCH($C2167,ΣυνδΑθρ!$A$2:$A$100,0),IF(D2167&lt;&gt;"",MATCH($D2167,Υλικά!$B$3:$B$200,0),0))</f>
        <v>67</v>
      </c>
      <c r="G2167" s="3">
        <v>80</v>
      </c>
      <c r="H2167" s="16">
        <f>IF($C2167&lt;&gt;"",$G2167*INDEX(ΣυνδΑθρ!$B$2:$B$96,$F2167,1)/INDEX(ΣυνδΑθρ!$J$2:$J$96,$F2167,1),IF($D2167&lt;&gt;"",$G2167*INDEX(Υλικά!$G$3:$G$200,$F2167,1)/INDEX(Υλικά!$E$3:$E$200,$F2167,1),0))</f>
        <v>0.96</v>
      </c>
      <c r="I2167" s="17">
        <f>IF($C2167&lt;&gt;"",$G2167*INDEX(ΣυνδΑθρ!$C$2:$C$100,$F2167,1)/INDEX(ΣυνδΑθρ!$J$2:$J$96,$F2167,1),IF($D2167&lt;&gt;"",$G2167*INDEX(Υλικά!$H$3:$H$200,$F2167,1)/INDEX(Υλικά!$E$3:$E$200,$F2167,1),0))</f>
        <v>3.92</v>
      </c>
      <c r="J2167" s="18">
        <f>IF($C2167&lt;&gt;"",$G2167*INDEX(ΣυνδΑθρ!$D$2:$D$96,$F2167,1)/INDEX(ΣυνδΑθρ!$J$2:$J$96,$F2167,1),IF($D2167&lt;&gt;"",$G2167*INDEX(Υλικά!$I$3:$I$200,$F2167,1)/INDEX(Υλικά!$E$3:$E$200,$F2167,1),0))</f>
        <v>0.24</v>
      </c>
      <c r="K2167" s="16">
        <f>$H2167*Ref!$B$2</f>
        <v>3.84</v>
      </c>
      <c r="L2167" s="17">
        <f>$I2167*Ref!$B$3</f>
        <v>15.68</v>
      </c>
      <c r="M2167" s="18">
        <f>$J2167*Ref!$B$4</f>
        <v>2.16</v>
      </c>
      <c r="N2167" s="18">
        <f>IF($C2167&lt;&gt;"",0,IF($D2167&lt;&gt;"",$G2167*INDEX(Υλικά!$J$3:$J$200,$F2167,1)/INDEX(Υλικά!$E$3:$E$200,$F2167,1),0))</f>
        <v>0</v>
      </c>
      <c r="O2167" s="19">
        <f t="shared" si="41"/>
        <v>21.68</v>
      </c>
    </row>
    <row r="2168" spans="1:15" x14ac:dyDescent="0.35">
      <c r="A2168" s="54">
        <v>45106</v>
      </c>
      <c r="B2168" s="53">
        <v>0.85416666666666696</v>
      </c>
      <c r="C2168" s="3"/>
      <c r="D2168" s="3" t="s">
        <v>8</v>
      </c>
      <c r="E2168" s="3" t="str">
        <f>IF(C2168&lt;&gt;"",INDEX(ΣυνδΑθρ!$I$2:$I$96,MATCH(C2168,ΣυνδΑθρ!$A$2:$A$100,0),1),IF(D2168&lt;&gt;"",INDEX(Υλικά!$D$3:$D$200,MATCH(D2168,Υλικά!$B$3:$B$200,0),1),""))</f>
        <v>gr</v>
      </c>
      <c r="F2168" s="10">
        <f>IF(C2168&lt;&gt;"",MATCH($C2168,ΣυνδΑθρ!$A$2:$A$100,0),IF(D2168&lt;&gt;"",MATCH($D2168,Υλικά!$B$3:$B$200,0),0))</f>
        <v>3</v>
      </c>
      <c r="G2168" s="3">
        <v>10</v>
      </c>
      <c r="H2168" s="16">
        <f>IF($C2168&lt;&gt;"",$G2168*INDEX(ΣυνδΑθρ!$B$2:$B$96,$F2168,1)/INDEX(ΣυνδΑθρ!$J$2:$J$96,$F2168,1),IF($D2168&lt;&gt;"",$G2168*INDEX(Υλικά!$G$3:$G$200,$F2168,1)/INDEX(Υλικά!$E$3:$E$200,$F2168,1),0))</f>
        <v>0</v>
      </c>
      <c r="I2168" s="17">
        <f>IF($C2168&lt;&gt;"",$G2168*INDEX(ΣυνδΑθρ!$C$2:$C$100,$F2168,1)/INDEX(ΣυνδΑθρ!$J$2:$J$96,$F2168,1),IF($D2168&lt;&gt;"",$G2168*INDEX(Υλικά!$H$3:$H$200,$F2168,1)/INDEX(Υλικά!$E$3:$E$200,$F2168,1),0))</f>
        <v>0</v>
      </c>
      <c r="J2168" s="18">
        <f>IF($C2168&lt;&gt;"",$G2168*INDEX(ΣυνδΑθρ!$D$2:$D$96,$F2168,1)/INDEX(ΣυνδΑθρ!$J$2:$J$96,$F2168,1),IF($D2168&lt;&gt;"",$G2168*INDEX(Υλικά!$I$3:$I$200,$F2168,1)/INDEX(Υλικά!$E$3:$E$200,$F2168,1),0))</f>
        <v>9.33</v>
      </c>
      <c r="K2168" s="16">
        <f>$H2168*Ref!$B$2</f>
        <v>0</v>
      </c>
      <c r="L2168" s="17">
        <f>$I2168*Ref!$B$3</f>
        <v>0</v>
      </c>
      <c r="M2168" s="18">
        <f>$J2168*Ref!$B$4</f>
        <v>83.97</v>
      </c>
      <c r="N2168" s="18">
        <f>IF($C2168&lt;&gt;"",0,IF($D2168&lt;&gt;"",$G2168*INDEX(Υλικά!$J$3:$J$200,$F2168,1)/INDEX(Υλικά!$E$3:$E$200,$F2168,1),0))</f>
        <v>0</v>
      </c>
      <c r="O2168" s="19">
        <f t="shared" si="41"/>
        <v>83.97</v>
      </c>
    </row>
    <row r="2169" spans="1:15" x14ac:dyDescent="0.35">
      <c r="A2169" s="54">
        <v>45106</v>
      </c>
      <c r="B2169" s="53">
        <v>0.85416666666666696</v>
      </c>
      <c r="C2169" s="3"/>
      <c r="D2169" s="3" t="s">
        <v>46</v>
      </c>
      <c r="E2169" s="3" t="str">
        <f>IF(C2169&lt;&gt;"",INDEX(ΣυνδΑθρ!$I$2:$I$96,MATCH(C2169,ΣυνδΑθρ!$A$2:$A$100,0),1),IF(D2169&lt;&gt;"",INDEX(Υλικά!$D$3:$D$200,MATCH(D2169,Υλικά!$B$3:$B$200,0),1),""))</f>
        <v>gr</v>
      </c>
      <c r="F2169" s="10">
        <f>IF(C2169&lt;&gt;"",MATCH($C2169,ΣυνδΑθρ!$A$2:$A$100,0),IF(D2169&lt;&gt;"",MATCH($D2169,Υλικά!$B$3:$B$200,0),0))</f>
        <v>19</v>
      </c>
      <c r="G2169" s="3">
        <v>32</v>
      </c>
      <c r="H2169" s="16">
        <f>IF($C2169&lt;&gt;"",$G2169*INDEX(ΣυνδΑθρ!$B$2:$B$96,$F2169,1)/INDEX(ΣυνδΑθρ!$J$2:$J$96,$F2169,1),IF($D2169&lt;&gt;"",$G2169*INDEX(Υλικά!$G$3:$G$200,$F2169,1)/INDEX(Υλικά!$E$3:$E$200,$F2169,1),0))</f>
        <v>4.5439999999999996</v>
      </c>
      <c r="I2169" s="17">
        <f>IF($C2169&lt;&gt;"",$G2169*INDEX(ΣυνδΑθρ!$C$2:$C$100,$F2169,1)/INDEX(ΣυνδΑθρ!$J$2:$J$96,$F2169,1),IF($D2169&lt;&gt;"",$G2169*INDEX(Υλικά!$H$3:$H$200,$F2169,1)/INDEX(Υλικά!$E$3:$E$200,$F2169,1),0))</f>
        <v>1.3119999999999998</v>
      </c>
      <c r="J2169" s="18">
        <f>IF($C2169&lt;&gt;"",$G2169*INDEX(ΣυνδΑθρ!$D$2:$D$96,$F2169,1)/INDEX(ΣυνδΑθρ!$J$2:$J$96,$F2169,1),IF($D2169&lt;&gt;"",$G2169*INDEX(Υλικά!$I$3:$I$200,$F2169,1)/INDEX(Υλικά!$E$3:$E$200,$F2169,1),0))</f>
        <v>6.8159999999999998</v>
      </c>
      <c r="K2169" s="16">
        <f>$H2169*Ref!$B$2</f>
        <v>18.175999999999998</v>
      </c>
      <c r="L2169" s="17">
        <f>$I2169*Ref!$B$3</f>
        <v>5.2479999999999993</v>
      </c>
      <c r="M2169" s="18">
        <f>$J2169*Ref!$B$4</f>
        <v>61.344000000000001</v>
      </c>
      <c r="N2169" s="18">
        <f>IF($C2169&lt;&gt;"",0,IF($D2169&lt;&gt;"",$G2169*INDEX(Υλικά!$J$3:$J$200,$F2169,1)/INDEX(Υλικά!$E$3:$E$200,$F2169,1),0))</f>
        <v>0</v>
      </c>
      <c r="O2169" s="19">
        <f t="shared" si="41"/>
        <v>84.768000000000001</v>
      </c>
    </row>
    <row r="2170" spans="1:15" x14ac:dyDescent="0.35">
      <c r="A2170" s="54">
        <v>45106</v>
      </c>
      <c r="B2170" s="53">
        <v>0.875</v>
      </c>
      <c r="C2170" s="3"/>
      <c r="D2170" s="3" t="s">
        <v>97</v>
      </c>
      <c r="E2170" s="3" t="str">
        <f>IF(C2170&lt;&gt;"",INDEX(ΣυνδΑθρ!$I$2:$I$96,MATCH(C2170,ΣυνδΑθρ!$A$2:$A$100,0),1),IF(D2170&lt;&gt;"",INDEX(Υλικά!$D$3:$D$200,MATCH(D2170,Υλικά!$B$3:$B$200,0),1),""))</f>
        <v>gr</v>
      </c>
      <c r="F2170" s="10">
        <f>IF(C2170&lt;&gt;"",MATCH($C2170,ΣυνδΑθρ!$A$2:$A$100,0),IF(D2170&lt;&gt;"",MATCH($D2170,Υλικά!$B$3:$B$200,0),0))</f>
        <v>37</v>
      </c>
      <c r="G2170" s="3">
        <v>100</v>
      </c>
      <c r="H2170" s="16">
        <f>IF($C2170&lt;&gt;"",$G2170*INDEX(ΣυνδΑθρ!$B$2:$B$96,$F2170,1)/INDEX(ΣυνδΑθρ!$J$2:$J$96,$F2170,1),IF($D2170&lt;&gt;"",$G2170*INDEX(Υλικά!$G$3:$G$200,$F2170,1)/INDEX(Υλικά!$E$3:$E$200,$F2170,1),0))</f>
        <v>0</v>
      </c>
      <c r="I2170" s="17">
        <f>IF($C2170&lt;&gt;"",$G2170*INDEX(ΣυνδΑθρ!$C$2:$C$100,$F2170,1)/INDEX(ΣυνδΑθρ!$J$2:$J$96,$F2170,1),IF($D2170&lt;&gt;"",$G2170*INDEX(Υλικά!$H$3:$H$200,$F2170,1)/INDEX(Υλικά!$E$3:$E$200,$F2170,1),0))</f>
        <v>0</v>
      </c>
      <c r="J2170" s="18">
        <f>IF($C2170&lt;&gt;"",$G2170*INDEX(ΣυνδΑθρ!$D$2:$D$96,$F2170,1)/INDEX(ΣυνδΑθρ!$J$2:$J$96,$F2170,1),IF($D2170&lt;&gt;"",$G2170*INDEX(Υλικά!$I$3:$I$200,$F2170,1)/INDEX(Υλικά!$E$3:$E$200,$F2170,1),0))</f>
        <v>0</v>
      </c>
      <c r="K2170" s="16">
        <f>$H2170*Ref!$B$2</f>
        <v>0</v>
      </c>
      <c r="L2170" s="17">
        <f>$I2170*Ref!$B$3</f>
        <v>0</v>
      </c>
      <c r="M2170" s="18">
        <f>$J2170*Ref!$B$4</f>
        <v>0</v>
      </c>
      <c r="N2170" s="18">
        <f>IF($C2170&lt;&gt;"",0,IF($D2170&lt;&gt;"",$G2170*INDEX(Υλικά!$J$3:$J$200,$F2170,1)/INDEX(Υλικά!$E$3:$E$200,$F2170,1),0))</f>
        <v>85</v>
      </c>
      <c r="O2170" s="19">
        <f t="shared" si="41"/>
        <v>85</v>
      </c>
    </row>
    <row r="2171" spans="1:15" x14ac:dyDescent="0.35">
      <c r="A2171" s="54">
        <v>45107</v>
      </c>
      <c r="B2171" s="53">
        <v>0.32291666666666669</v>
      </c>
      <c r="C2171" s="3"/>
      <c r="D2171" s="3" t="s">
        <v>58</v>
      </c>
      <c r="E2171" s="3" t="str">
        <f>IF(C2171&lt;&gt;"",INDEX(ΣυνδΑθρ!$I$2:$I$96,MATCH(C2171,ΣυνδΑθρ!$A$2:$A$100,0),1),IF(D2171&lt;&gt;"",INDEX(Υλικά!$D$3:$D$200,MATCH(D2171,Υλικά!$B$3:$B$200,0),1),""))</f>
        <v>gr</v>
      </c>
      <c r="F2171" s="10">
        <f>IF(C2171&lt;&gt;"",MATCH($C2171,ΣυνδΑθρ!$A$2:$A$100,0),IF(D2171&lt;&gt;"",MATCH($D2171,Υλικά!$B$3:$B$200,0),0))</f>
        <v>12</v>
      </c>
      <c r="G2171" s="3">
        <v>250</v>
      </c>
      <c r="H2171" s="16">
        <f>IF($C2171&lt;&gt;"",$G2171*INDEX(ΣυνδΑθρ!$B$2:$B$96,$F2171,1)/INDEX(ΣυνδΑθρ!$J$2:$J$96,$F2171,1),IF($D2171&lt;&gt;"",$G2171*INDEX(Υλικά!$G$3:$G$200,$F2171,1)/INDEX(Υλικά!$E$3:$E$200,$F2171,1),0))</f>
        <v>8.25</v>
      </c>
      <c r="I2171" s="17">
        <f>IF($C2171&lt;&gt;"",$G2171*INDEX(ΣυνδΑθρ!$C$2:$C$100,$F2171,1)/INDEX(ΣυνδΑθρ!$J$2:$J$96,$F2171,1),IF($D2171&lt;&gt;"",$G2171*INDEX(Υλικά!$H$3:$H$200,$F2171,1)/INDEX(Υλικά!$E$3:$E$200,$F2171,1),0))</f>
        <v>11.75</v>
      </c>
      <c r="J2171" s="18">
        <f>IF($C2171&lt;&gt;"",$G2171*INDEX(ΣυνδΑθρ!$D$2:$D$96,$F2171,1)/INDEX(ΣυνδΑθρ!$J$2:$J$96,$F2171,1),IF($D2171&lt;&gt;"",$G2171*INDEX(Υλικά!$I$3:$I$200,$F2171,1)/INDEX(Υλικά!$E$3:$E$200,$F2171,1),0))</f>
        <v>3.75</v>
      </c>
      <c r="K2171" s="16">
        <f>$H2171*Ref!$B$2</f>
        <v>33</v>
      </c>
      <c r="L2171" s="17">
        <f>$I2171*Ref!$B$3</f>
        <v>47</v>
      </c>
      <c r="M2171" s="18">
        <f>$J2171*Ref!$B$4</f>
        <v>33.75</v>
      </c>
      <c r="N2171" s="18">
        <f>IF($C2171&lt;&gt;"",0,IF($D2171&lt;&gt;"",$G2171*INDEX(Υλικά!$J$3:$J$200,$F2171,1)/INDEX(Υλικά!$E$3:$E$200,$F2171,1),0))</f>
        <v>0</v>
      </c>
      <c r="O2171" s="19">
        <f t="shared" si="41"/>
        <v>113.75</v>
      </c>
    </row>
    <row r="2172" spans="1:15" x14ac:dyDescent="0.35">
      <c r="A2172" s="54">
        <v>45107</v>
      </c>
      <c r="B2172" s="53">
        <v>0.32291666666666669</v>
      </c>
      <c r="C2172" s="3"/>
      <c r="D2172" s="3" t="s">
        <v>18</v>
      </c>
      <c r="E2172" s="3" t="str">
        <f>IF(C2172&lt;&gt;"",INDEX(ΣυνδΑθρ!$I$2:$I$96,MATCH(C2172,ΣυνδΑθρ!$A$2:$A$100,0),1),IF(D2172&lt;&gt;"",INDEX(Υλικά!$D$3:$D$200,MATCH(D2172,Υλικά!$B$3:$B$200,0),1),""))</f>
        <v>slc</v>
      </c>
      <c r="F2172" s="10">
        <f>IF(C2172&lt;&gt;"",MATCH($C2172,ΣυνδΑθρ!$A$2:$A$100,0),IF(D2172&lt;&gt;"",MATCH($D2172,Υλικά!$B$3:$B$200,0),0))</f>
        <v>9</v>
      </c>
      <c r="G2172" s="3">
        <v>3</v>
      </c>
      <c r="H2172" s="16">
        <f>IF($C2172&lt;&gt;"",$G2172*INDEX(ΣυνδΑθρ!$B$2:$B$96,$F2172,1)/INDEX(ΣυνδΑθρ!$J$2:$J$96,$F2172,1),IF($D2172&lt;&gt;"",$G2172*INDEX(Υλικά!$G$3:$G$200,$F2172,1)/INDEX(Υλικά!$E$3:$E$200,$F2172,1),0))</f>
        <v>9</v>
      </c>
      <c r="I2172" s="17">
        <f>IF($C2172&lt;&gt;"",$G2172*INDEX(ΣυνδΑθρ!$C$2:$C$100,$F2172,1)/INDEX(ΣυνδΑθρ!$J$2:$J$96,$F2172,1),IF($D2172&lt;&gt;"",$G2172*INDEX(Υλικά!$H$3:$H$200,$F2172,1)/INDEX(Υλικά!$E$3:$E$200,$F2172,1),0))</f>
        <v>35.099999999999994</v>
      </c>
      <c r="J2172" s="18">
        <f>IF($C2172&lt;&gt;"",$G2172*INDEX(ΣυνδΑθρ!$D$2:$D$96,$F2172,1)/INDEX(ΣυνδΑθρ!$J$2:$J$96,$F2172,1),IF($D2172&lt;&gt;"",$G2172*INDEX(Υλικά!$I$3:$I$200,$F2172,1)/INDEX(Υλικά!$E$3:$E$200,$F2172,1),0))</f>
        <v>3.3000000000000003</v>
      </c>
      <c r="K2172" s="16">
        <f>$H2172*Ref!$B$2</f>
        <v>36</v>
      </c>
      <c r="L2172" s="17">
        <f>$I2172*Ref!$B$3</f>
        <v>140.39999999999998</v>
      </c>
      <c r="M2172" s="18">
        <f>$J2172*Ref!$B$4</f>
        <v>29.700000000000003</v>
      </c>
      <c r="N2172" s="18">
        <f>IF($C2172&lt;&gt;"",0,IF($D2172&lt;&gt;"",$G2172*INDEX(Υλικά!$J$3:$J$200,$F2172,1)/INDEX(Υλικά!$E$3:$E$200,$F2172,1),0))</f>
        <v>0</v>
      </c>
      <c r="O2172" s="19">
        <f t="shared" si="41"/>
        <v>206.09999999999997</v>
      </c>
    </row>
    <row r="2173" spans="1:15" x14ac:dyDescent="0.35">
      <c r="A2173" s="54">
        <v>45107</v>
      </c>
      <c r="B2173" s="53">
        <v>0.32291666666666702</v>
      </c>
      <c r="C2173" s="3"/>
      <c r="D2173" s="3" t="s">
        <v>229</v>
      </c>
      <c r="E2173" s="3" t="str">
        <f>IF(C2173&lt;&gt;"",INDEX(ΣυνδΑθρ!$I$2:$I$96,MATCH(C2173,ΣυνδΑθρ!$A$2:$A$100,0),1),IF(D2173&lt;&gt;"",INDEX(Υλικά!$D$3:$D$200,MATCH(D2173,Υλικά!$B$3:$B$200,0),1),""))</f>
        <v>gr</v>
      </c>
      <c r="F2173" s="10">
        <f>IF(C2173&lt;&gt;"",MATCH($C2173,ΣυνδΑθρ!$A$2:$A$100,0),IF(D2173&lt;&gt;"",MATCH($D2173,Υλικά!$B$3:$B$200,0),0))</f>
        <v>104</v>
      </c>
      <c r="G2173" s="3">
        <v>65</v>
      </c>
      <c r="H2173" s="16">
        <f>IF($C2173&lt;&gt;"",$G2173*INDEX(ΣυνδΑθρ!$B$2:$B$96,$F2173,1)/INDEX(ΣυνδΑθρ!$J$2:$J$96,$F2173,1),IF($D2173&lt;&gt;"",$G2173*INDEX(Υλικά!$G$3:$G$200,$F2173,1)/INDEX(Υλικά!$E$3:$E$200,$F2173,1),0))</f>
        <v>13.65</v>
      </c>
      <c r="I2173" s="17">
        <f>IF($C2173&lt;&gt;"",$G2173*INDEX(ΣυνδΑθρ!$C$2:$C$100,$F2173,1)/INDEX(ΣυνδΑθρ!$J$2:$J$96,$F2173,1),IF($D2173&lt;&gt;"",$G2173*INDEX(Υλικά!$H$3:$H$200,$F2173,1)/INDEX(Υλικά!$E$3:$E$200,$F2173,1),0))</f>
        <v>0.65</v>
      </c>
      <c r="J2173" s="18">
        <f>IF($C2173&lt;&gt;"",$G2173*INDEX(ΣυνδΑθρ!$D$2:$D$96,$F2173,1)/INDEX(ΣυνδΑθρ!$J$2:$J$96,$F2173,1),IF($D2173&lt;&gt;"",$G2173*INDEX(Υλικά!$I$3:$I$200,$F2173,1)/INDEX(Υλικά!$E$3:$E$200,$F2173,1),0))</f>
        <v>1.3</v>
      </c>
      <c r="K2173" s="16">
        <f>$H2173*Ref!$B$2</f>
        <v>54.6</v>
      </c>
      <c r="L2173" s="17">
        <f>$I2173*Ref!$B$3</f>
        <v>2.6</v>
      </c>
      <c r="M2173" s="18">
        <f>$J2173*Ref!$B$4</f>
        <v>11.700000000000001</v>
      </c>
      <c r="N2173" s="18">
        <f>IF($C2173&lt;&gt;"",0,IF($D2173&lt;&gt;"",$G2173*INDEX(Υλικά!$J$3:$J$200,$F2173,1)/INDEX(Υλικά!$E$3:$E$200,$F2173,1),0))</f>
        <v>0</v>
      </c>
      <c r="O2173" s="19">
        <f t="shared" si="41"/>
        <v>68.900000000000006</v>
      </c>
    </row>
    <row r="2174" spans="1:15" x14ac:dyDescent="0.35">
      <c r="A2174" s="54">
        <v>45107</v>
      </c>
      <c r="B2174" s="53">
        <v>0.32291666666666702</v>
      </c>
      <c r="C2174" s="3"/>
      <c r="D2174" s="3" t="s">
        <v>269</v>
      </c>
      <c r="E2174" s="3" t="str">
        <f>IF(C2174&lt;&gt;"",INDEX(ΣυνδΑθρ!$I$2:$I$96,MATCH(C2174,ΣυνδΑθρ!$A$2:$A$100,0),1),IF(D2174&lt;&gt;"",INDEX(Υλικά!$D$3:$D$200,MATCH(D2174,Υλικά!$B$3:$B$200,0),1),""))</f>
        <v>slc</v>
      </c>
      <c r="F2174" s="10">
        <f>IF(C2174&lt;&gt;"",MATCH($C2174,ΣυνδΑθρ!$A$2:$A$100,0),IF(D2174&lt;&gt;"",MATCH($D2174,Υλικά!$B$3:$B$200,0),0))</f>
        <v>124</v>
      </c>
      <c r="G2174" s="3">
        <v>1</v>
      </c>
      <c r="H2174" s="16">
        <f>IF($C2174&lt;&gt;"",$G2174*INDEX(ΣυνδΑθρ!$B$2:$B$96,$F2174,1)/INDEX(ΣυνδΑθρ!$J$2:$J$96,$F2174,1),IF($D2174&lt;&gt;"",$G2174*INDEX(Υλικά!$G$3:$G$200,$F2174,1)/INDEX(Υλικά!$E$3:$E$200,$F2174,1),0))</f>
        <v>9</v>
      </c>
      <c r="I2174" s="17">
        <f>IF($C2174&lt;&gt;"",$G2174*INDEX(ΣυνδΑθρ!$C$2:$C$100,$F2174,1)/INDEX(ΣυνδΑθρ!$J$2:$J$96,$F2174,1),IF($D2174&lt;&gt;"",$G2174*INDEX(Υλικά!$H$3:$H$200,$F2174,1)/INDEX(Υλικά!$E$3:$E$200,$F2174,1),0))</f>
        <v>0.2</v>
      </c>
      <c r="J2174" s="18">
        <f>IF($C2174&lt;&gt;"",$G2174*INDEX(ΣυνδΑθρ!$D$2:$D$96,$F2174,1)/INDEX(ΣυνδΑθρ!$J$2:$J$96,$F2174,1),IF($D2174&lt;&gt;"",$G2174*INDEX(Υλικά!$I$3:$I$200,$F2174,1)/INDEX(Υλικά!$E$3:$E$200,$F2174,1),0))</f>
        <v>5</v>
      </c>
      <c r="K2174" s="16">
        <f>$H2174*Ref!$B$2</f>
        <v>36</v>
      </c>
      <c r="L2174" s="17">
        <f>$I2174*Ref!$B$3</f>
        <v>0.8</v>
      </c>
      <c r="M2174" s="18">
        <f>$J2174*Ref!$B$4</f>
        <v>45</v>
      </c>
      <c r="N2174" s="18">
        <f>IF($C2174&lt;&gt;"",0,IF($D2174&lt;&gt;"",$G2174*INDEX(Υλικά!$J$3:$J$200,$F2174,1)/INDEX(Υλικά!$E$3:$E$200,$F2174,1),0))</f>
        <v>0</v>
      </c>
      <c r="O2174" s="19">
        <f t="shared" si="41"/>
        <v>81.8</v>
      </c>
    </row>
    <row r="2175" spans="1:15" x14ac:dyDescent="0.35">
      <c r="A2175" s="54">
        <v>45107</v>
      </c>
      <c r="B2175" s="53">
        <v>0.5</v>
      </c>
      <c r="C2175" s="3"/>
      <c r="D2175" s="3" t="s">
        <v>301</v>
      </c>
      <c r="E2175" s="3" t="str">
        <f>IF(C2175&lt;&gt;"",INDEX(ΣυνδΑθρ!$I$2:$I$96,MATCH(C2175,ΣυνδΑθρ!$A$2:$A$100,0),1),IF(D2175&lt;&gt;"",INDEX(Υλικά!$D$3:$D$200,MATCH(D2175,Υλικά!$B$3:$B$200,0),1),""))</f>
        <v>gr</v>
      </c>
      <c r="F2175" s="10">
        <f>IF(C2175&lt;&gt;"",MATCH($C2175,ΣυνδΑθρ!$A$2:$A$100,0),IF(D2175&lt;&gt;"",MATCH($D2175,Υλικά!$B$3:$B$200,0),0))</f>
        <v>143</v>
      </c>
      <c r="G2175" s="3">
        <v>35</v>
      </c>
      <c r="H2175" s="16">
        <f>IF($C2175&lt;&gt;"",$G2175*INDEX(ΣυνδΑθρ!$B$2:$B$96,$F2175,1)/INDEX(ΣυνδΑθρ!$J$2:$J$96,$F2175,1),IF($D2175&lt;&gt;"",$G2175*INDEX(Υλικά!$G$3:$G$200,$F2175,1)/INDEX(Υλικά!$E$3:$E$200,$F2175,1),0))</f>
        <v>1.26</v>
      </c>
      <c r="I2175" s="17">
        <f>IF($C2175&lt;&gt;"",$G2175*INDEX(ΣυνδΑθρ!$C$2:$C$100,$F2175,1)/INDEX(ΣυνδΑθρ!$J$2:$J$96,$F2175,1),IF($D2175&lt;&gt;"",$G2175*INDEX(Υλικά!$H$3:$H$200,$F2175,1)/INDEX(Υλικά!$E$3:$E$200,$F2175,1),0))</f>
        <v>19.355</v>
      </c>
      <c r="J2175" s="18">
        <f>IF($C2175&lt;&gt;"",$G2175*INDEX(ΣυνδΑθρ!$D$2:$D$96,$F2175,1)/INDEX(ΣυνδΑθρ!$J$2:$J$96,$F2175,1),IF($D2175&lt;&gt;"",$G2175*INDEX(Υλικά!$I$3:$I$200,$F2175,1)/INDEX(Υλικά!$E$3:$E$200,$F2175,1),0))</f>
        <v>0.52500000000000002</v>
      </c>
      <c r="K2175" s="16">
        <f>$H2175*Ref!$B$2</f>
        <v>5.04</v>
      </c>
      <c r="L2175" s="17">
        <f>$I2175*Ref!$B$3</f>
        <v>77.42</v>
      </c>
      <c r="M2175" s="18">
        <f>$J2175*Ref!$B$4</f>
        <v>4.7250000000000005</v>
      </c>
      <c r="N2175" s="18">
        <f>IF($C2175&lt;&gt;"",0,IF($D2175&lt;&gt;"",$G2175*INDEX(Υλικά!$J$3:$J$200,$F2175,1)/INDEX(Υλικά!$E$3:$E$200,$F2175,1),0))</f>
        <v>0</v>
      </c>
      <c r="O2175" s="19">
        <f t="shared" si="41"/>
        <v>87.185000000000002</v>
      </c>
    </row>
    <row r="2176" spans="1:15" x14ac:dyDescent="0.35">
      <c r="A2176" s="54">
        <v>45107</v>
      </c>
      <c r="B2176" s="53">
        <v>0.58333333333333337</v>
      </c>
      <c r="C2176" s="3" t="s">
        <v>326</v>
      </c>
      <c r="D2176" s="3"/>
      <c r="E2176" s="3" t="str">
        <f>IF(C2176&lt;&gt;"",INDEX(ΣυνδΑθρ!$I$2:$I$96,MATCH(C2176,ΣυνδΑθρ!$A$2:$A$100,0),1),IF(D2176&lt;&gt;"",INDEX(Υλικά!$D$3:$D$200,MATCH(D2176,Υλικά!$B$3:$B$200,0),1),""))</f>
        <v>gr</v>
      </c>
      <c r="F2176" s="10">
        <f>IF(C2176&lt;&gt;"",MATCH($C2176,ΣυνδΑθρ!$A$2:$A$100,0),IF(D2176&lt;&gt;"",MATCH($D2176,Υλικά!$B$3:$B$200,0),0))</f>
        <v>68</v>
      </c>
      <c r="G2176" s="3">
        <v>350</v>
      </c>
      <c r="H2176" s="16">
        <f>IF($C2176&lt;&gt;"",$G2176*INDEX(ΣυνδΑθρ!$B$2:$B$96,$F2176,1)/INDEX(ΣυνδΑθρ!$J$2:$J$96,$F2176,1),IF($D2176&lt;&gt;"",$G2176*INDEX(Υλικά!$G$3:$G$200,$F2176,1)/INDEX(Υλικά!$E$3:$E$200,$F2176,1),0))</f>
        <v>16.366</v>
      </c>
      <c r="I2176" s="17">
        <f>IF($C2176&lt;&gt;"",$G2176*INDEX(ΣυνδΑθρ!$C$2:$C$100,$F2176,1)/INDEX(ΣυνδΑθρ!$J$2:$J$96,$F2176,1),IF($D2176&lt;&gt;"",$G2176*INDEX(Υλικά!$H$3:$H$200,$F2176,1)/INDEX(Υλικά!$E$3:$E$200,$F2176,1),0))</f>
        <v>70.491749999999996</v>
      </c>
      <c r="J2176" s="18">
        <f>IF($C2176&lt;&gt;"",$G2176*INDEX(ΣυνδΑθρ!$D$2:$D$96,$F2176,1)/INDEX(ΣυνδΑθρ!$J$2:$J$96,$F2176,1),IF($D2176&lt;&gt;"",$G2176*INDEX(Υλικά!$I$3:$I$200,$F2176,1)/INDEX(Υλικά!$E$3:$E$200,$F2176,1),0))</f>
        <v>16.210249999999998</v>
      </c>
      <c r="K2176" s="16">
        <f>$H2176*Ref!$B$2</f>
        <v>65.463999999999999</v>
      </c>
      <c r="L2176" s="17">
        <f>$I2176*Ref!$B$3</f>
        <v>281.96699999999998</v>
      </c>
      <c r="M2176" s="18">
        <f>$J2176*Ref!$B$4</f>
        <v>145.89224999999999</v>
      </c>
      <c r="N2176" s="18">
        <f>IF($C2176&lt;&gt;"",0,IF($D2176&lt;&gt;"",$G2176*INDEX(Υλικά!$J$3:$J$200,$F2176,1)/INDEX(Υλικά!$E$3:$E$200,$F2176,1),0))</f>
        <v>0</v>
      </c>
      <c r="O2176" s="19">
        <f t="shared" si="41"/>
        <v>493.32324999999997</v>
      </c>
    </row>
    <row r="2177" spans="1:15" x14ac:dyDescent="0.35">
      <c r="A2177" s="54">
        <v>45107</v>
      </c>
      <c r="C2177" s="3"/>
      <c r="D2177" s="3" t="s">
        <v>229</v>
      </c>
      <c r="E2177" s="3" t="str">
        <f>IF(C2177&lt;&gt;"",INDEX(ΣυνδΑθρ!$I$2:$I$96,MATCH(C2177,ΣυνδΑθρ!$A$2:$A$100,0),1),IF(D2177&lt;&gt;"",INDEX(Υλικά!$D$3:$D$200,MATCH(D2177,Υλικά!$B$3:$B$200,0),1),""))</f>
        <v>gr</v>
      </c>
      <c r="F2177" s="10">
        <f>IF(C2177&lt;&gt;"",MATCH($C2177,ΣυνδΑθρ!$A$2:$A$100,0),IF(D2177&lt;&gt;"",MATCH($D2177,Υλικά!$B$3:$B$200,0),0))</f>
        <v>104</v>
      </c>
      <c r="G2177" s="3">
        <v>45</v>
      </c>
      <c r="H2177" s="16">
        <f>IF($C2177&lt;&gt;"",$G2177*INDEX(ΣυνδΑθρ!$B$2:$B$96,$F2177,1)/INDEX(ΣυνδΑθρ!$J$2:$J$96,$F2177,1),IF($D2177&lt;&gt;"",$G2177*INDEX(Υλικά!$G$3:$G$200,$F2177,1)/INDEX(Υλικά!$E$3:$E$200,$F2177,1),0))</f>
        <v>9.4499999999999993</v>
      </c>
      <c r="I2177" s="17">
        <f>IF($C2177&lt;&gt;"",$G2177*INDEX(ΣυνδΑθρ!$C$2:$C$100,$F2177,1)/INDEX(ΣυνδΑθρ!$J$2:$J$96,$F2177,1),IF($D2177&lt;&gt;"",$G2177*INDEX(Υλικά!$H$3:$H$200,$F2177,1)/INDEX(Υλικά!$E$3:$E$200,$F2177,1),0))</f>
        <v>0.45</v>
      </c>
      <c r="J2177" s="18">
        <f>IF($C2177&lt;&gt;"",$G2177*INDEX(ΣυνδΑθρ!$D$2:$D$96,$F2177,1)/INDEX(ΣυνδΑθρ!$J$2:$J$96,$F2177,1),IF($D2177&lt;&gt;"",$G2177*INDEX(Υλικά!$I$3:$I$200,$F2177,1)/INDEX(Υλικά!$E$3:$E$200,$F2177,1),0))</f>
        <v>0.9</v>
      </c>
      <c r="K2177" s="16">
        <f>$H2177*Ref!$B$2</f>
        <v>37.799999999999997</v>
      </c>
      <c r="L2177" s="17">
        <f>$I2177*Ref!$B$3</f>
        <v>1.8</v>
      </c>
      <c r="M2177" s="18">
        <f>$J2177*Ref!$B$4</f>
        <v>8.1</v>
      </c>
      <c r="N2177" s="18">
        <f>IF($C2177&lt;&gt;"",0,IF($D2177&lt;&gt;"",$G2177*INDEX(Υλικά!$J$3:$J$200,$F2177,1)/INDEX(Υλικά!$E$3:$E$200,$F2177,1),0))</f>
        <v>0</v>
      </c>
      <c r="O2177" s="19">
        <f t="shared" si="41"/>
        <v>47.699999999999996</v>
      </c>
    </row>
    <row r="2178" spans="1:15" x14ac:dyDescent="0.35">
      <c r="A2178" s="54">
        <v>45107</v>
      </c>
      <c r="B2178" s="53">
        <v>0.75</v>
      </c>
      <c r="C2178" s="3" t="s">
        <v>326</v>
      </c>
      <c r="D2178" s="3"/>
      <c r="E2178" s="3" t="str">
        <f>IF(C2178&lt;&gt;"",INDEX(ΣυνδΑθρ!$I$2:$I$96,MATCH(C2178,ΣυνδΑθρ!$A$2:$A$100,0),1),IF(D2178&lt;&gt;"",INDEX(Υλικά!$D$3:$D$200,MATCH(D2178,Υλικά!$B$3:$B$200,0),1),""))</f>
        <v>gr</v>
      </c>
      <c r="F2178" s="10">
        <f>IF(C2178&lt;&gt;"",MATCH($C2178,ΣυνδΑθρ!$A$2:$A$100,0),IF(D2178&lt;&gt;"",MATCH($D2178,Υλικά!$B$3:$B$200,0),0))</f>
        <v>68</v>
      </c>
      <c r="G2178" s="3">
        <v>250</v>
      </c>
      <c r="H2178" s="16">
        <f>IF($C2178&lt;&gt;"",$G2178*INDEX(ΣυνδΑθρ!$B$2:$B$96,$F2178,1)/INDEX(ΣυνδΑθρ!$J$2:$J$96,$F2178,1),IF($D2178&lt;&gt;"",$G2178*INDEX(Υλικά!$G$3:$G$200,$F2178,1)/INDEX(Υλικά!$E$3:$E$200,$F2178,1),0))</f>
        <v>11.69</v>
      </c>
      <c r="I2178" s="17">
        <f>IF($C2178&lt;&gt;"",$G2178*INDEX(ΣυνδΑθρ!$C$2:$C$100,$F2178,1)/INDEX(ΣυνδΑθρ!$J$2:$J$96,$F2178,1),IF($D2178&lt;&gt;"",$G2178*INDEX(Υλικά!$H$3:$H$200,$F2178,1)/INDEX(Υλικά!$E$3:$E$200,$F2178,1),0))</f>
        <v>50.35125</v>
      </c>
      <c r="J2178" s="18">
        <f>IF($C2178&lt;&gt;"",$G2178*INDEX(ΣυνδΑθρ!$D$2:$D$96,$F2178,1)/INDEX(ΣυνδΑθρ!$J$2:$J$96,$F2178,1),IF($D2178&lt;&gt;"",$G2178*INDEX(Υλικά!$I$3:$I$200,$F2178,1)/INDEX(Υλικά!$E$3:$E$200,$F2178,1),0))</f>
        <v>11.578749999999999</v>
      </c>
      <c r="K2178" s="16">
        <f>$H2178*Ref!$B$2</f>
        <v>46.76</v>
      </c>
      <c r="L2178" s="17">
        <f>$I2178*Ref!$B$3</f>
        <v>201.405</v>
      </c>
      <c r="M2178" s="18">
        <f>$J2178*Ref!$B$4</f>
        <v>104.20874999999999</v>
      </c>
      <c r="N2178" s="18">
        <f>IF($C2178&lt;&gt;"",0,IF($D2178&lt;&gt;"",$G2178*INDEX(Υλικά!$J$3:$J$200,$F2178,1)/INDEX(Υλικά!$E$3:$E$200,$F2178,1),0))</f>
        <v>0</v>
      </c>
      <c r="O2178" s="19">
        <f t="shared" si="41"/>
        <v>352.37374999999997</v>
      </c>
    </row>
    <row r="2179" spans="1:15" x14ac:dyDescent="0.35">
      <c r="A2179" s="54">
        <v>45107</v>
      </c>
      <c r="B2179" s="53">
        <v>0.89583333333333337</v>
      </c>
      <c r="C2179" s="3"/>
      <c r="D2179" s="3" t="s">
        <v>128</v>
      </c>
      <c r="E2179" s="3" t="str">
        <f>IF(C2179&lt;&gt;"",INDEX(ΣυνδΑθρ!$I$2:$I$96,MATCH(C2179,ΣυνδΑθρ!$A$2:$A$100,0),1),IF(D2179&lt;&gt;"",INDEX(Υλικά!$D$3:$D$200,MATCH(D2179,Υλικά!$B$3:$B$200,0),1),""))</f>
        <v>gr</v>
      </c>
      <c r="F2179" s="10">
        <f>IF(C2179&lt;&gt;"",MATCH($C2179,ΣυνδΑθρ!$A$2:$A$100,0),IF(D2179&lt;&gt;"",MATCH($D2179,Υλικά!$B$3:$B$200,0),0))</f>
        <v>50</v>
      </c>
      <c r="G2179" s="3">
        <v>140</v>
      </c>
      <c r="H2179" s="16">
        <f>IF($C2179&lt;&gt;"",$G2179*INDEX(ΣυνδΑθρ!$B$2:$B$96,$F2179,1)/INDEX(ΣυνδΑθρ!$J$2:$J$96,$F2179,1),IF($D2179&lt;&gt;"",$G2179*INDEX(Υλικά!$G$3:$G$200,$F2179,1)/INDEX(Υλικά!$E$3:$E$200,$F2179,1),0))</f>
        <v>2.8</v>
      </c>
      <c r="I2179" s="17">
        <f>IF($C2179&lt;&gt;"",$G2179*INDEX(ΣυνδΑθρ!$C$2:$C$100,$F2179,1)/INDEX(ΣυνδΑθρ!$J$2:$J$96,$F2179,1),IF($D2179&lt;&gt;"",$G2179*INDEX(Υλικά!$H$3:$H$200,$F2179,1)/INDEX(Υλικά!$E$3:$E$200,$F2179,1),0))</f>
        <v>23.8</v>
      </c>
      <c r="J2179" s="18">
        <f>IF($C2179&lt;&gt;"",$G2179*INDEX(ΣυνδΑθρ!$D$2:$D$96,$F2179,1)/INDEX(ΣυνδΑθρ!$J$2:$J$96,$F2179,1),IF($D2179&lt;&gt;"",$G2179*INDEX(Υλικά!$I$3:$I$200,$F2179,1)/INDEX(Υλικά!$E$3:$E$200,$F2179,1),0))</f>
        <v>0</v>
      </c>
      <c r="K2179" s="16">
        <f>$H2179*Ref!$B$2</f>
        <v>11.2</v>
      </c>
      <c r="L2179" s="17">
        <f>$I2179*Ref!$B$3</f>
        <v>95.2</v>
      </c>
      <c r="M2179" s="18">
        <f>$J2179*Ref!$B$4</f>
        <v>0</v>
      </c>
      <c r="N2179" s="18">
        <f>IF($C2179&lt;&gt;"",0,IF($D2179&lt;&gt;"",$G2179*INDEX(Υλικά!$J$3:$J$200,$F2179,1)/INDEX(Υλικά!$E$3:$E$200,$F2179,1),0))</f>
        <v>0</v>
      </c>
      <c r="O2179" s="19">
        <f t="shared" si="41"/>
        <v>106.4</v>
      </c>
    </row>
    <row r="2180" spans="1:15" x14ac:dyDescent="0.35">
      <c r="A2180" s="54">
        <v>45107</v>
      </c>
      <c r="B2180" s="53">
        <v>0.89583333333333337</v>
      </c>
      <c r="C2180" s="3"/>
      <c r="D2180" s="3" t="s">
        <v>325</v>
      </c>
      <c r="E2180" s="3" t="str">
        <f>IF(C2180&lt;&gt;"",INDEX(ΣυνδΑθρ!$I$2:$I$96,MATCH(C2180,ΣυνδΑθρ!$A$2:$A$100,0),1),IF(D2180&lt;&gt;"",INDEX(Υλικά!$D$3:$D$200,MATCH(D2180,Υλικά!$B$3:$B$200,0),1),""))</f>
        <v>gr</v>
      </c>
      <c r="F2180" s="10">
        <f>IF(C2180&lt;&gt;"",MATCH($C2180,ΣυνδΑθρ!$A$2:$A$100,0),IF(D2180&lt;&gt;"",MATCH($D2180,Υλικά!$B$3:$B$200,0),0))</f>
        <v>150</v>
      </c>
      <c r="G2180" s="3">
        <v>180</v>
      </c>
      <c r="H2180" s="16">
        <f>IF($C2180&lt;&gt;"",$G2180*INDEX(ΣυνδΑθρ!$B$2:$B$96,$F2180,1)/INDEX(ΣυνδΑθρ!$J$2:$J$96,$F2180,1),IF($D2180&lt;&gt;"",$G2180*INDEX(Υλικά!$G$3:$G$200,$F2180,1)/INDEX(Υλικά!$E$3:$E$200,$F2180,1),0))</f>
        <v>46.8</v>
      </c>
      <c r="I2180" s="17">
        <f>IF($C2180&lt;&gt;"",$G2180*INDEX(ΣυνδΑθρ!$C$2:$C$100,$F2180,1)/INDEX(ΣυνδΑθρ!$J$2:$J$96,$F2180,1),IF($D2180&lt;&gt;"",$G2180*INDEX(Υλικά!$H$3:$H$200,$F2180,1)/INDEX(Υλικά!$E$3:$E$200,$F2180,1),0))</f>
        <v>0</v>
      </c>
      <c r="J2180" s="18">
        <f>IF($C2180&lt;&gt;"",$G2180*INDEX(ΣυνδΑθρ!$D$2:$D$96,$F2180,1)/INDEX(ΣυνδΑθρ!$J$2:$J$96,$F2180,1),IF($D2180&lt;&gt;"",$G2180*INDEX(Υλικά!$I$3:$I$200,$F2180,1)/INDEX(Υλικά!$E$3:$E$200,$F2180,1),0))</f>
        <v>6.3</v>
      </c>
      <c r="K2180" s="16">
        <f>$H2180*Ref!$B$2</f>
        <v>187.2</v>
      </c>
      <c r="L2180" s="17">
        <f>$I2180*Ref!$B$3</f>
        <v>0</v>
      </c>
      <c r="M2180" s="18">
        <f>$J2180*Ref!$B$4</f>
        <v>56.699999999999996</v>
      </c>
      <c r="N2180" s="18">
        <f>IF($C2180&lt;&gt;"",0,IF($D2180&lt;&gt;"",$G2180*INDEX(Υλικά!$J$3:$J$200,$F2180,1)/INDEX(Υλικά!$E$3:$E$200,$F2180,1),0))</f>
        <v>0</v>
      </c>
      <c r="O2180" s="19">
        <f t="shared" si="41"/>
        <v>243.89999999999998</v>
      </c>
    </row>
    <row r="2181" spans="1:15" x14ac:dyDescent="0.35">
      <c r="A2181" s="54">
        <v>45107</v>
      </c>
      <c r="B2181" s="53">
        <v>0.89583333333333304</v>
      </c>
      <c r="C2181" s="3"/>
      <c r="D2181" s="3" t="s">
        <v>150</v>
      </c>
      <c r="E2181" s="3" t="str">
        <f>IF(C2181&lt;&gt;"",INDEX(ΣυνδΑθρ!$I$2:$I$96,MATCH(C2181,ΣυνδΑθρ!$A$2:$A$100,0),1),IF(D2181&lt;&gt;"",INDEX(Υλικά!$D$3:$D$200,MATCH(D2181,Υλικά!$B$3:$B$200,0),1),""))</f>
        <v>gr</v>
      </c>
      <c r="F2181" s="10">
        <f>IF(C2181&lt;&gt;"",MATCH($C2181,ΣυνδΑθρ!$A$2:$A$100,0),IF(D2181&lt;&gt;"",MATCH($D2181,Υλικά!$B$3:$B$200,0),0))</f>
        <v>36</v>
      </c>
      <c r="G2181" s="3">
        <v>400</v>
      </c>
      <c r="H2181" s="16">
        <f>IF($C2181&lt;&gt;"",$G2181*INDEX(ΣυνδΑθρ!$B$2:$B$96,$F2181,1)/INDEX(ΣυνδΑθρ!$J$2:$J$96,$F2181,1),IF($D2181&lt;&gt;"",$G2181*INDEX(Υλικά!$G$3:$G$200,$F2181,1)/INDEX(Υλικά!$E$3:$E$200,$F2181,1),0))</f>
        <v>2</v>
      </c>
      <c r="I2181" s="17">
        <f>IF($C2181&lt;&gt;"",$G2181*INDEX(ΣυνδΑθρ!$C$2:$C$100,$F2181,1)/INDEX(ΣυνδΑθρ!$J$2:$J$96,$F2181,1),IF($D2181&lt;&gt;"",$G2181*INDEX(Υλικά!$H$3:$H$200,$F2181,1)/INDEX(Υλικά!$E$3:$E$200,$F2181,1),0))</f>
        <v>14.4</v>
      </c>
      <c r="J2181" s="18">
        <f>IF($C2181&lt;&gt;"",$G2181*INDEX(ΣυνδΑθρ!$D$2:$D$96,$F2181,1)/INDEX(ΣυνδΑθρ!$J$2:$J$96,$F2181,1),IF($D2181&lt;&gt;"",$G2181*INDEX(Υλικά!$I$3:$I$200,$F2181,1)/INDEX(Υλικά!$E$3:$E$200,$F2181,1),0))</f>
        <v>0</v>
      </c>
      <c r="K2181" s="16">
        <f>$H2181*Ref!$B$2</f>
        <v>8</v>
      </c>
      <c r="L2181" s="17">
        <f>$I2181*Ref!$B$3</f>
        <v>57.6</v>
      </c>
      <c r="M2181" s="18">
        <f>$J2181*Ref!$B$4</f>
        <v>0</v>
      </c>
      <c r="N2181" s="18">
        <f>IF($C2181&lt;&gt;"",0,IF($D2181&lt;&gt;"",$G2181*INDEX(Υλικά!$J$3:$J$200,$F2181,1)/INDEX(Υλικά!$E$3:$E$200,$F2181,1),0))</f>
        <v>172</v>
      </c>
      <c r="O2181" s="19">
        <f t="shared" si="41"/>
        <v>237.6</v>
      </c>
    </row>
    <row r="2182" spans="1:15" x14ac:dyDescent="0.35">
      <c r="A2182" s="54">
        <v>45108</v>
      </c>
      <c r="B2182" s="53">
        <v>0.33333333333333331</v>
      </c>
      <c r="C2182" s="3"/>
      <c r="D2182" s="3" t="s">
        <v>58</v>
      </c>
      <c r="E2182" s="3" t="str">
        <f>IF(C2182&lt;&gt;"",INDEX(ΣυνδΑθρ!$I$2:$I$96,MATCH(C2182,ΣυνδΑθρ!$A$2:$A$100,0),1),IF(D2182&lt;&gt;"",INDEX(Υλικά!$D$3:$D$200,MATCH(D2182,Υλικά!$B$3:$B$200,0),1),""))</f>
        <v>gr</v>
      </c>
      <c r="F2182" s="10">
        <f>IF(C2182&lt;&gt;"",MATCH($C2182,ΣυνδΑθρ!$A$2:$A$100,0),IF(D2182&lt;&gt;"",MATCH($D2182,Υλικά!$B$3:$B$200,0),0))</f>
        <v>12</v>
      </c>
      <c r="G2182" s="3">
        <v>250</v>
      </c>
      <c r="H2182" s="16">
        <f>IF($C2182&lt;&gt;"",$G2182*INDEX(ΣυνδΑθρ!$B$2:$B$96,$F2182,1)/INDEX(ΣυνδΑθρ!$J$2:$J$96,$F2182,1),IF($D2182&lt;&gt;"",$G2182*INDEX(Υλικά!$G$3:$G$200,$F2182,1)/INDEX(Υλικά!$E$3:$E$200,$F2182,1),0))</f>
        <v>8.25</v>
      </c>
      <c r="I2182" s="17">
        <f>IF($C2182&lt;&gt;"",$G2182*INDEX(ΣυνδΑθρ!$C$2:$C$100,$F2182,1)/INDEX(ΣυνδΑθρ!$J$2:$J$96,$F2182,1),IF($D2182&lt;&gt;"",$G2182*INDEX(Υλικά!$H$3:$H$200,$F2182,1)/INDEX(Υλικά!$E$3:$E$200,$F2182,1),0))</f>
        <v>11.75</v>
      </c>
      <c r="J2182" s="18">
        <f>IF($C2182&lt;&gt;"",$G2182*INDEX(ΣυνδΑθρ!$D$2:$D$96,$F2182,1)/INDEX(ΣυνδΑθρ!$J$2:$J$96,$F2182,1),IF($D2182&lt;&gt;"",$G2182*INDEX(Υλικά!$I$3:$I$200,$F2182,1)/INDEX(Υλικά!$E$3:$E$200,$F2182,1),0))</f>
        <v>3.75</v>
      </c>
      <c r="K2182" s="16">
        <f>$H2182*Ref!$B$2</f>
        <v>33</v>
      </c>
      <c r="L2182" s="17">
        <f>$I2182*Ref!$B$3</f>
        <v>47</v>
      </c>
      <c r="M2182" s="18">
        <f>$J2182*Ref!$B$4</f>
        <v>33.75</v>
      </c>
      <c r="N2182" s="18">
        <f>IF($C2182&lt;&gt;"",0,IF($D2182&lt;&gt;"",$G2182*INDEX(Υλικά!$J$3:$J$200,$F2182,1)/INDEX(Υλικά!$E$3:$E$200,$F2182,1),0))</f>
        <v>0</v>
      </c>
      <c r="O2182" s="19">
        <f t="shared" si="41"/>
        <v>113.75</v>
      </c>
    </row>
    <row r="2183" spans="1:15" x14ac:dyDescent="0.35">
      <c r="A2183" s="54">
        <v>45108</v>
      </c>
      <c r="B2183" s="53">
        <v>0.375</v>
      </c>
      <c r="C2183" s="3"/>
      <c r="D2183" s="3" t="s">
        <v>18</v>
      </c>
      <c r="E2183" s="3" t="str">
        <f>IF(C2183&lt;&gt;"",INDEX(ΣυνδΑθρ!$I$2:$I$96,MATCH(C2183,ΣυνδΑθρ!$A$2:$A$100,0),1),IF(D2183&lt;&gt;"",INDEX(Υλικά!$D$3:$D$200,MATCH(D2183,Υλικά!$B$3:$B$200,0),1),""))</f>
        <v>slc</v>
      </c>
      <c r="F2183" s="10">
        <f>IF(C2183&lt;&gt;"",MATCH($C2183,ΣυνδΑθρ!$A$2:$A$100,0),IF(D2183&lt;&gt;"",MATCH($D2183,Υλικά!$B$3:$B$200,0),0))</f>
        <v>9</v>
      </c>
      <c r="G2183" s="3">
        <v>2</v>
      </c>
      <c r="H2183" s="16">
        <f>IF($C2183&lt;&gt;"",$G2183*INDEX(ΣυνδΑθρ!$B$2:$B$96,$F2183,1)/INDEX(ΣυνδΑθρ!$J$2:$J$96,$F2183,1),IF($D2183&lt;&gt;"",$G2183*INDEX(Υλικά!$G$3:$G$200,$F2183,1)/INDEX(Υλικά!$E$3:$E$200,$F2183,1),0))</f>
        <v>6</v>
      </c>
      <c r="I2183" s="17">
        <f>IF($C2183&lt;&gt;"",$G2183*INDEX(ΣυνδΑθρ!$C$2:$C$100,$F2183,1)/INDEX(ΣυνδΑθρ!$J$2:$J$96,$F2183,1),IF($D2183&lt;&gt;"",$G2183*INDEX(Υλικά!$H$3:$H$200,$F2183,1)/INDEX(Υλικά!$E$3:$E$200,$F2183,1),0))</f>
        <v>23.4</v>
      </c>
      <c r="J2183" s="18">
        <f>IF($C2183&lt;&gt;"",$G2183*INDEX(ΣυνδΑθρ!$D$2:$D$96,$F2183,1)/INDEX(ΣυνδΑθρ!$J$2:$J$96,$F2183,1),IF($D2183&lt;&gt;"",$G2183*INDEX(Υλικά!$I$3:$I$200,$F2183,1)/INDEX(Υλικά!$E$3:$E$200,$F2183,1),0))</f>
        <v>2.2000000000000002</v>
      </c>
      <c r="K2183" s="16">
        <f>$H2183*Ref!$B$2</f>
        <v>24</v>
      </c>
      <c r="L2183" s="17">
        <f>$I2183*Ref!$B$3</f>
        <v>93.6</v>
      </c>
      <c r="M2183" s="18">
        <f>$J2183*Ref!$B$4</f>
        <v>19.8</v>
      </c>
      <c r="N2183" s="18">
        <f>IF($C2183&lt;&gt;"",0,IF($D2183&lt;&gt;"",$G2183*INDEX(Υλικά!$J$3:$J$200,$F2183,1)/INDEX(Υλικά!$E$3:$E$200,$F2183,1),0))</f>
        <v>0</v>
      </c>
      <c r="O2183" s="19">
        <f t="shared" si="41"/>
        <v>137.4</v>
      </c>
    </row>
    <row r="2184" spans="1:15" x14ac:dyDescent="0.35">
      <c r="A2184" s="54">
        <v>45108</v>
      </c>
      <c r="B2184" s="53">
        <v>0.375</v>
      </c>
      <c r="C2184" s="3"/>
      <c r="D2184" s="3" t="s">
        <v>269</v>
      </c>
      <c r="E2184" s="3" t="str">
        <f>IF(C2184&lt;&gt;"",INDEX(ΣυνδΑθρ!$I$2:$I$96,MATCH(C2184,ΣυνδΑθρ!$A$2:$A$100,0),1),IF(D2184&lt;&gt;"",INDEX(Υλικά!$D$3:$D$200,MATCH(D2184,Υλικά!$B$3:$B$200,0),1),""))</f>
        <v>slc</v>
      </c>
      <c r="F2184" s="10">
        <f>IF(C2184&lt;&gt;"",MATCH($C2184,ΣυνδΑθρ!$A$2:$A$100,0),IF(D2184&lt;&gt;"",MATCH($D2184,Υλικά!$B$3:$B$200,0),0))</f>
        <v>124</v>
      </c>
      <c r="G2184" s="3">
        <v>1</v>
      </c>
      <c r="H2184" s="16">
        <f>IF($C2184&lt;&gt;"",$G2184*INDEX(ΣυνδΑθρ!$B$2:$B$96,$F2184,1)/INDEX(ΣυνδΑθρ!$J$2:$J$96,$F2184,1),IF($D2184&lt;&gt;"",$G2184*INDEX(Υλικά!$G$3:$G$200,$F2184,1)/INDEX(Υλικά!$E$3:$E$200,$F2184,1),0))</f>
        <v>9</v>
      </c>
      <c r="I2184" s="17">
        <f>IF($C2184&lt;&gt;"",$G2184*INDEX(ΣυνδΑθρ!$C$2:$C$100,$F2184,1)/INDEX(ΣυνδΑθρ!$J$2:$J$96,$F2184,1),IF($D2184&lt;&gt;"",$G2184*INDEX(Υλικά!$H$3:$H$200,$F2184,1)/INDEX(Υλικά!$E$3:$E$200,$F2184,1),0))</f>
        <v>0.2</v>
      </c>
      <c r="J2184" s="18">
        <f>IF($C2184&lt;&gt;"",$G2184*INDEX(ΣυνδΑθρ!$D$2:$D$96,$F2184,1)/INDEX(ΣυνδΑθρ!$J$2:$J$96,$F2184,1),IF($D2184&lt;&gt;"",$G2184*INDEX(Υλικά!$I$3:$I$200,$F2184,1)/INDEX(Υλικά!$E$3:$E$200,$F2184,1),0))</f>
        <v>5</v>
      </c>
      <c r="K2184" s="16">
        <f>$H2184*Ref!$B$2</f>
        <v>36</v>
      </c>
      <c r="L2184" s="17">
        <f>$I2184*Ref!$B$3</f>
        <v>0.8</v>
      </c>
      <c r="M2184" s="18">
        <f>$J2184*Ref!$B$4</f>
        <v>45</v>
      </c>
      <c r="N2184" s="18">
        <f>IF($C2184&lt;&gt;"",0,IF($D2184&lt;&gt;"",$G2184*INDEX(Υλικά!$J$3:$J$200,$F2184,1)/INDEX(Υλικά!$E$3:$E$200,$F2184,1),0))</f>
        <v>0</v>
      </c>
      <c r="O2184" s="19">
        <f t="shared" si="41"/>
        <v>81.8</v>
      </c>
    </row>
    <row r="2185" spans="1:15" x14ac:dyDescent="0.35">
      <c r="A2185" s="54">
        <v>45108</v>
      </c>
      <c r="B2185" s="53">
        <v>0.375</v>
      </c>
      <c r="C2185" s="3"/>
      <c r="D2185" s="3" t="s">
        <v>229</v>
      </c>
      <c r="E2185" s="3" t="str">
        <f>IF(C2185&lt;&gt;"",INDEX(ΣυνδΑθρ!$I$2:$I$96,MATCH(C2185,ΣυνδΑθρ!$A$2:$A$100,0),1),IF(D2185&lt;&gt;"",INDEX(Υλικά!$D$3:$D$200,MATCH(D2185,Υλικά!$B$3:$B$200,0),1),""))</f>
        <v>gr</v>
      </c>
      <c r="F2185" s="10">
        <f>IF(C2185&lt;&gt;"",MATCH($C2185,ΣυνδΑθρ!$A$2:$A$100,0),IF(D2185&lt;&gt;"",MATCH($D2185,Υλικά!$B$3:$B$200,0),0))</f>
        <v>104</v>
      </c>
      <c r="G2185" s="3">
        <v>45</v>
      </c>
      <c r="H2185" s="16">
        <f>IF($C2185&lt;&gt;"",$G2185*INDEX(ΣυνδΑθρ!$B$2:$B$96,$F2185,1)/INDEX(ΣυνδΑθρ!$J$2:$J$96,$F2185,1),IF($D2185&lt;&gt;"",$G2185*INDEX(Υλικά!$G$3:$G$200,$F2185,1)/INDEX(Υλικά!$E$3:$E$200,$F2185,1),0))</f>
        <v>9.4499999999999993</v>
      </c>
      <c r="I2185" s="17">
        <f>IF($C2185&lt;&gt;"",$G2185*INDEX(ΣυνδΑθρ!$C$2:$C$100,$F2185,1)/INDEX(ΣυνδΑθρ!$J$2:$J$96,$F2185,1),IF($D2185&lt;&gt;"",$G2185*INDEX(Υλικά!$H$3:$H$200,$F2185,1)/INDEX(Υλικά!$E$3:$E$200,$F2185,1),0))</f>
        <v>0.45</v>
      </c>
      <c r="J2185" s="18">
        <f>IF($C2185&lt;&gt;"",$G2185*INDEX(ΣυνδΑθρ!$D$2:$D$96,$F2185,1)/INDEX(ΣυνδΑθρ!$J$2:$J$96,$F2185,1),IF($D2185&lt;&gt;"",$G2185*INDEX(Υλικά!$I$3:$I$200,$F2185,1)/INDEX(Υλικά!$E$3:$E$200,$F2185,1),0))</f>
        <v>0.9</v>
      </c>
      <c r="K2185" s="16">
        <f>$H2185*Ref!$B$2</f>
        <v>37.799999999999997</v>
      </c>
      <c r="L2185" s="17">
        <f>$I2185*Ref!$B$3</f>
        <v>1.8</v>
      </c>
      <c r="M2185" s="18">
        <f>$J2185*Ref!$B$4</f>
        <v>8.1</v>
      </c>
      <c r="N2185" s="18">
        <f>IF($C2185&lt;&gt;"",0,IF($D2185&lt;&gt;"",$G2185*INDEX(Υλικά!$J$3:$J$200,$F2185,1)/INDEX(Υλικά!$E$3:$E$200,$F2185,1),0))</f>
        <v>0</v>
      </c>
      <c r="O2185" s="19">
        <f t="shared" si="41"/>
        <v>47.699999999999996</v>
      </c>
    </row>
    <row r="2186" spans="1:15" x14ac:dyDescent="0.35">
      <c r="A2186" s="54">
        <v>45108</v>
      </c>
      <c r="B2186" s="53">
        <v>0.60416666666666663</v>
      </c>
      <c r="C2186" s="3" t="s">
        <v>328</v>
      </c>
      <c r="D2186" s="3"/>
      <c r="E2186" s="3" t="str">
        <f>IF(C2186&lt;&gt;"",INDEX(ΣυνδΑθρ!$I$2:$I$96,MATCH(C2186,ΣυνδΑθρ!$A$2:$A$100,0),1),IF(D2186&lt;&gt;"",INDEX(Υλικά!$D$3:$D$200,MATCH(D2186,Υλικά!$B$3:$B$200,0),1),""))</f>
        <v>pc</v>
      </c>
      <c r="F2186" s="10">
        <f>IF(C2186&lt;&gt;"",MATCH($C2186,ΣυνδΑθρ!$A$2:$A$100,0),IF(D2186&lt;&gt;"",MATCH($D2186,Υλικά!$B$3:$B$200,0),0))</f>
        <v>69</v>
      </c>
      <c r="G2186" s="3">
        <v>1</v>
      </c>
      <c r="H2186" s="16">
        <f>IF($C2186&lt;&gt;"",$G2186*INDEX(ΣυνδΑθρ!$B$2:$B$96,$F2186,1)/INDEX(ΣυνδΑθρ!$J$2:$J$96,$F2186,1),IF($D2186&lt;&gt;"",$G2186*INDEX(Υλικά!$G$3:$G$200,$F2186,1)/INDEX(Υλικά!$E$3:$E$200,$F2186,1),0))</f>
        <v>37.354166666666664</v>
      </c>
      <c r="I2186" s="17">
        <f>IF($C2186&lt;&gt;"",$G2186*INDEX(ΣυνδΑθρ!$C$2:$C$100,$F2186,1)/INDEX(ΣυνδΑθρ!$J$2:$J$96,$F2186,1),IF($D2186&lt;&gt;"",$G2186*INDEX(Υλικά!$H$3:$H$200,$F2186,1)/INDEX(Υλικά!$E$3:$E$200,$F2186,1),0))</f>
        <v>42.574999999999996</v>
      </c>
      <c r="J2186" s="18">
        <f>IF($C2186&lt;&gt;"",$G2186*INDEX(ΣυνδΑθρ!$D$2:$D$96,$F2186,1)/INDEX(ΣυνδΑθρ!$J$2:$J$96,$F2186,1),IF($D2186&lt;&gt;"",$G2186*INDEX(Υλικά!$I$3:$I$200,$F2186,1)/INDEX(Υλικά!$E$3:$E$200,$F2186,1),0))</f>
        <v>35.349583333333335</v>
      </c>
      <c r="K2186" s="16">
        <f>$H2186*Ref!$B$2</f>
        <v>149.41666666666666</v>
      </c>
      <c r="L2186" s="17">
        <f>$I2186*Ref!$B$3</f>
        <v>170.29999999999998</v>
      </c>
      <c r="M2186" s="18">
        <f>$J2186*Ref!$B$4</f>
        <v>318.14625000000001</v>
      </c>
      <c r="N2186" s="18">
        <f>IF($C2186&lt;&gt;"",0,IF($D2186&lt;&gt;"",$G2186*INDEX(Υλικά!$J$3:$J$200,$F2186,1)/INDEX(Υλικά!$E$3:$E$200,$F2186,1),0))</f>
        <v>0</v>
      </c>
      <c r="O2186" s="19">
        <f t="shared" si="41"/>
        <v>637.86291666666671</v>
      </c>
    </row>
    <row r="2187" spans="1:15" x14ac:dyDescent="0.35">
      <c r="A2187" s="54">
        <v>45108</v>
      </c>
      <c r="B2187" s="53">
        <v>0.60416666666666663</v>
      </c>
      <c r="C2187" s="3"/>
      <c r="D2187" s="3" t="s">
        <v>110</v>
      </c>
      <c r="E2187" s="3" t="str">
        <f>IF(C2187&lt;&gt;"",INDEX(ΣυνδΑθρ!$I$2:$I$96,MATCH(C2187,ΣυνδΑθρ!$A$2:$A$100,0),1),IF(D2187&lt;&gt;"",INDEX(Υλικά!$D$3:$D$200,MATCH(D2187,Υλικά!$B$3:$B$200,0),1),""))</f>
        <v>gr</v>
      </c>
      <c r="F2187" s="10">
        <f>IF(C2187&lt;&gt;"",MATCH($C2187,ΣυνδΑθρ!$A$2:$A$100,0),IF(D2187&lt;&gt;"",MATCH($D2187,Υλικά!$B$3:$B$200,0),0))</f>
        <v>42</v>
      </c>
      <c r="G2187" s="3">
        <v>20</v>
      </c>
      <c r="H2187" s="16">
        <f>IF($C2187&lt;&gt;"",$G2187*INDEX(ΣυνδΑθρ!$B$2:$B$96,$F2187,1)/INDEX(ΣυνδΑθρ!$J$2:$J$96,$F2187,1),IF($D2187&lt;&gt;"",$G2187*INDEX(Υλικά!$G$3:$G$200,$F2187,1)/INDEX(Υλικά!$E$3:$E$200,$F2187,1),0))</f>
        <v>1.56</v>
      </c>
      <c r="I2187" s="17">
        <f>IF($C2187&lt;&gt;"",$G2187*INDEX(ΣυνδΑθρ!$C$2:$C$100,$F2187,1)/INDEX(ΣυνδΑθρ!$J$2:$J$96,$F2187,1),IF($D2187&lt;&gt;"",$G2187*INDEX(Υλικά!$H$3:$H$200,$F2187,1)/INDEX(Υλικά!$E$3:$E$200,$F2187,1),0))</f>
        <v>0.66</v>
      </c>
      <c r="J2187" s="18">
        <f>IF($C2187&lt;&gt;"",$G2187*INDEX(ΣυνδΑθρ!$D$2:$D$96,$F2187,1)/INDEX(ΣυνδΑθρ!$J$2:$J$96,$F2187,1),IF($D2187&lt;&gt;"",$G2187*INDEX(Υλικά!$I$3:$I$200,$F2187,1)/INDEX(Υλικά!$E$3:$E$200,$F2187,1),0))</f>
        <v>3.2</v>
      </c>
      <c r="K2187" s="16">
        <f>$H2187*Ref!$B$2</f>
        <v>6.24</v>
      </c>
      <c r="L2187" s="17">
        <f>$I2187*Ref!$B$3</f>
        <v>2.64</v>
      </c>
      <c r="M2187" s="18">
        <f>$J2187*Ref!$B$4</f>
        <v>28.8</v>
      </c>
      <c r="N2187" s="18">
        <f>IF($C2187&lt;&gt;"",0,IF($D2187&lt;&gt;"",$G2187*INDEX(Υλικά!$J$3:$J$200,$F2187,1)/INDEX(Υλικά!$E$3:$E$200,$F2187,1),0))</f>
        <v>0</v>
      </c>
      <c r="O2187" s="19">
        <f t="shared" si="41"/>
        <v>37.68</v>
      </c>
    </row>
    <row r="2188" spans="1:15" x14ac:dyDescent="0.35">
      <c r="A2188" s="54">
        <v>45108</v>
      </c>
      <c r="B2188" s="53">
        <v>0.60416666666666663</v>
      </c>
      <c r="C2188" s="3"/>
      <c r="D2188" s="3" t="s">
        <v>46</v>
      </c>
      <c r="E2188" s="3" t="str">
        <f>IF(C2188&lt;&gt;"",INDEX(ΣυνδΑθρ!$I$2:$I$96,MATCH(C2188,ΣυνδΑθρ!$A$2:$A$100,0),1),IF(D2188&lt;&gt;"",INDEX(Υλικά!$D$3:$D$200,MATCH(D2188,Υλικά!$B$3:$B$200,0),1),""))</f>
        <v>gr</v>
      </c>
      <c r="F2188" s="10">
        <f>IF(C2188&lt;&gt;"",MATCH($C2188,ΣυνδΑθρ!$A$2:$A$100,0),IF(D2188&lt;&gt;"",MATCH($D2188,Υλικά!$B$3:$B$200,0),0))</f>
        <v>19</v>
      </c>
      <c r="G2188" s="3">
        <v>40</v>
      </c>
      <c r="H2188" s="16">
        <f>IF($C2188&lt;&gt;"",$G2188*INDEX(ΣυνδΑθρ!$B$2:$B$96,$F2188,1)/INDEX(ΣυνδΑθρ!$J$2:$J$96,$F2188,1),IF($D2188&lt;&gt;"",$G2188*INDEX(Υλικά!$G$3:$G$200,$F2188,1)/INDEX(Υλικά!$E$3:$E$200,$F2188,1),0))</f>
        <v>5.68</v>
      </c>
      <c r="I2188" s="17">
        <f>IF($C2188&lt;&gt;"",$G2188*INDEX(ΣυνδΑθρ!$C$2:$C$100,$F2188,1)/INDEX(ΣυνδΑθρ!$J$2:$J$96,$F2188,1),IF($D2188&lt;&gt;"",$G2188*INDEX(Υλικά!$H$3:$H$200,$F2188,1)/INDEX(Υλικά!$E$3:$E$200,$F2188,1),0))</f>
        <v>1.64</v>
      </c>
      <c r="J2188" s="18">
        <f>IF($C2188&lt;&gt;"",$G2188*INDEX(ΣυνδΑθρ!$D$2:$D$96,$F2188,1)/INDEX(ΣυνδΑθρ!$J$2:$J$96,$F2188,1),IF($D2188&lt;&gt;"",$G2188*INDEX(Υλικά!$I$3:$I$200,$F2188,1)/INDEX(Υλικά!$E$3:$E$200,$F2188,1),0))</f>
        <v>8.52</v>
      </c>
      <c r="K2188" s="16">
        <f>$H2188*Ref!$B$2</f>
        <v>22.72</v>
      </c>
      <c r="L2188" s="17">
        <f>$I2188*Ref!$B$3</f>
        <v>6.56</v>
      </c>
      <c r="M2188" s="18">
        <f>$J2188*Ref!$B$4</f>
        <v>76.679999999999993</v>
      </c>
      <c r="N2188" s="18">
        <f>IF($C2188&lt;&gt;"",0,IF($D2188&lt;&gt;"",$G2188*INDEX(Υλικά!$J$3:$J$200,$F2188,1)/INDEX(Υλικά!$E$3:$E$200,$F2188,1),0))</f>
        <v>0</v>
      </c>
      <c r="O2188" s="19">
        <f t="shared" si="41"/>
        <v>105.96</v>
      </c>
    </row>
    <row r="2189" spans="1:15" x14ac:dyDescent="0.35">
      <c r="A2189" s="54">
        <v>45108</v>
      </c>
      <c r="B2189" s="53">
        <v>0.60416666666666663</v>
      </c>
      <c r="C2189" s="3"/>
      <c r="D2189" s="3" t="s">
        <v>97</v>
      </c>
      <c r="E2189" s="3" t="str">
        <f>IF(C2189&lt;&gt;"",INDEX(ΣυνδΑθρ!$I$2:$I$96,MATCH(C2189,ΣυνδΑθρ!$A$2:$A$100,0),1),IF(D2189&lt;&gt;"",INDEX(Υλικά!$D$3:$D$200,MATCH(D2189,Υλικά!$B$3:$B$200,0),1),""))</f>
        <v>gr</v>
      </c>
      <c r="F2189" s="10">
        <f>IF(C2189&lt;&gt;"",MATCH($C2189,ΣυνδΑθρ!$A$2:$A$100,0),IF(D2189&lt;&gt;"",MATCH($D2189,Υλικά!$B$3:$B$200,0),0))</f>
        <v>37</v>
      </c>
      <c r="G2189" s="3">
        <v>500</v>
      </c>
      <c r="H2189" s="16">
        <f>IF($C2189&lt;&gt;"",$G2189*INDEX(ΣυνδΑθρ!$B$2:$B$96,$F2189,1)/INDEX(ΣυνδΑθρ!$J$2:$J$96,$F2189,1),IF($D2189&lt;&gt;"",$G2189*INDEX(Υλικά!$G$3:$G$200,$F2189,1)/INDEX(Υλικά!$E$3:$E$200,$F2189,1),0))</f>
        <v>0</v>
      </c>
      <c r="I2189" s="17">
        <f>IF($C2189&lt;&gt;"",$G2189*INDEX(ΣυνδΑθρ!$C$2:$C$100,$F2189,1)/INDEX(ΣυνδΑθρ!$J$2:$J$96,$F2189,1),IF($D2189&lt;&gt;"",$G2189*INDEX(Υλικά!$H$3:$H$200,$F2189,1)/INDEX(Υλικά!$E$3:$E$200,$F2189,1),0))</f>
        <v>0</v>
      </c>
      <c r="J2189" s="18">
        <f>IF($C2189&lt;&gt;"",$G2189*INDEX(ΣυνδΑθρ!$D$2:$D$96,$F2189,1)/INDEX(ΣυνδΑθρ!$J$2:$J$96,$F2189,1),IF($D2189&lt;&gt;"",$G2189*INDEX(Υλικά!$I$3:$I$200,$F2189,1)/INDEX(Υλικά!$E$3:$E$200,$F2189,1),0))</f>
        <v>0</v>
      </c>
      <c r="K2189" s="16">
        <f>$H2189*Ref!$B$2</f>
        <v>0</v>
      </c>
      <c r="L2189" s="17">
        <f>$I2189*Ref!$B$3</f>
        <v>0</v>
      </c>
      <c r="M2189" s="18">
        <f>$J2189*Ref!$B$4</f>
        <v>0</v>
      </c>
      <c r="N2189" s="18">
        <f>IF($C2189&lt;&gt;"",0,IF($D2189&lt;&gt;"",$G2189*INDEX(Υλικά!$J$3:$J$200,$F2189,1)/INDEX(Υλικά!$E$3:$E$200,$F2189,1),0))</f>
        <v>425</v>
      </c>
      <c r="O2189" s="19">
        <f t="shared" si="41"/>
        <v>425</v>
      </c>
    </row>
    <row r="2190" spans="1:15" x14ac:dyDescent="0.35">
      <c r="A2190" s="59">
        <v>45306</v>
      </c>
      <c r="B2190" s="53">
        <v>0.33333333333333331</v>
      </c>
      <c r="C2190" s="3"/>
      <c r="D2190" s="3" t="s">
        <v>58</v>
      </c>
      <c r="E2190" s="3" t="str">
        <f>IF(C2190&lt;&gt;"",INDEX(ΣυνδΑθρ!$I$2:$I$96,MATCH(C2190,ΣυνδΑθρ!$A$2:$A$100,0),1),IF(D2190&lt;&gt;"",INDEX(Υλικά!$D$3:$D$200,MATCH(D2190,Υλικά!$B$3:$B$200,0),1),""))</f>
        <v>gr</v>
      </c>
      <c r="F2190" s="10">
        <f>IF(C2190&lt;&gt;"",MATCH($C2190,ΣυνδΑθρ!$A$2:$A$100,0),IF(D2190&lt;&gt;"",MATCH($D2190,Υλικά!$B$3:$B$200,0),0))</f>
        <v>12</v>
      </c>
      <c r="G2190" s="3">
        <v>250</v>
      </c>
      <c r="H2190" s="16">
        <f>IF($C2190&lt;&gt;"",$G2190*INDEX(ΣυνδΑθρ!$B$2:$B$96,$F2190,1)/INDEX(ΣυνδΑθρ!$J$2:$J$96,$F2190,1),IF($D2190&lt;&gt;"",$G2190*INDEX(Υλικά!$G$3:$G$200,$F2190,1)/INDEX(Υλικά!$E$3:$E$200,$F2190,1),0))</f>
        <v>8.25</v>
      </c>
      <c r="I2190" s="17">
        <f>IF($C2190&lt;&gt;"",$G2190*INDEX(ΣυνδΑθρ!$C$2:$C$100,$F2190,1)/INDEX(ΣυνδΑθρ!$J$2:$J$96,$F2190,1),IF($D2190&lt;&gt;"",$G2190*INDEX(Υλικά!$H$3:$H$200,$F2190,1)/INDEX(Υλικά!$E$3:$E$200,$F2190,1),0))</f>
        <v>11.75</v>
      </c>
      <c r="J2190" s="18">
        <f>IF($C2190&lt;&gt;"",$G2190*INDEX(ΣυνδΑθρ!$D$2:$D$96,$F2190,1)/INDEX(ΣυνδΑθρ!$J$2:$J$96,$F2190,1),IF($D2190&lt;&gt;"",$G2190*INDEX(Υλικά!$I$3:$I$200,$F2190,1)/INDEX(Υλικά!$E$3:$E$200,$F2190,1),0))</f>
        <v>3.75</v>
      </c>
      <c r="K2190" s="16">
        <f>$H2190*Ref!$B$2</f>
        <v>33</v>
      </c>
      <c r="L2190" s="17">
        <f>$I2190*Ref!$B$3</f>
        <v>47</v>
      </c>
      <c r="M2190" s="18">
        <f>$J2190*Ref!$B$4</f>
        <v>33.75</v>
      </c>
      <c r="N2190" s="18">
        <f>IF($C2190&lt;&gt;"",0,IF($D2190&lt;&gt;"",$G2190*INDEX(Υλικά!$J$3:$J$200,$F2190,1)/INDEX(Υλικά!$E$3:$E$200,$F2190,1),0))</f>
        <v>0</v>
      </c>
      <c r="O2190" s="19">
        <f t="shared" si="41"/>
        <v>113.75</v>
      </c>
    </row>
    <row r="2191" spans="1:15" x14ac:dyDescent="0.35">
      <c r="A2191" s="54">
        <v>45306</v>
      </c>
      <c r="B2191" s="53">
        <v>0.33333333333333331</v>
      </c>
      <c r="C2191" s="3"/>
      <c r="D2191" s="3" t="s">
        <v>289</v>
      </c>
      <c r="E2191" s="3" t="str">
        <f>IF(C2191&lt;&gt;"",INDEX(ΣυνδΑθρ!$I$2:$I$96,MATCH(C2191,ΣυνδΑθρ!$A$2:$A$100,0),1),IF(D2191&lt;&gt;"",INDEX(Υλικά!$D$3:$D$200,MATCH(D2191,Υλικά!$B$3:$B$200,0),1),""))</f>
        <v>gr</v>
      </c>
      <c r="F2191" s="10">
        <f>IF(C2191&lt;&gt;"",MATCH($C2191,ΣυνδΑθρ!$A$2:$A$100,0),IF(D2191&lt;&gt;"",MATCH($D2191,Υλικά!$B$3:$B$200,0),0))</f>
        <v>134</v>
      </c>
      <c r="G2191" s="3">
        <v>55</v>
      </c>
      <c r="H2191" s="16">
        <f>IF($C2191&lt;&gt;"",$G2191*INDEX(ΣυνδΑθρ!$B$2:$B$96,$F2191,1)/INDEX(ΣυνδΑθρ!$J$2:$J$96,$F2191,1),IF($D2191&lt;&gt;"",$G2191*INDEX(Υλικά!$G$3:$G$200,$F2191,1)/INDEX(Υλικά!$E$3:$E$200,$F2191,1),0))</f>
        <v>4.0149999999999997</v>
      </c>
      <c r="I2191" s="17">
        <f>IF($C2191&lt;&gt;"",$G2191*INDEX(ΣυνδΑθρ!$C$2:$C$100,$F2191,1)/INDEX(ΣυνδΑθρ!$J$2:$J$96,$F2191,1),IF($D2191&lt;&gt;"",$G2191*INDEX(Υλικά!$H$3:$H$200,$F2191,1)/INDEX(Υλικά!$E$3:$E$200,$F2191,1),0))</f>
        <v>25.574999999999999</v>
      </c>
      <c r="J2191" s="18">
        <f>IF($C2191&lt;&gt;"",$G2191*INDEX(ΣυνδΑθρ!$D$2:$D$96,$F2191,1)/INDEX(ΣυνδΑθρ!$J$2:$J$96,$F2191,1),IF($D2191&lt;&gt;"",$G2191*INDEX(Υλικά!$I$3:$I$200,$F2191,1)/INDEX(Υλικά!$E$3:$E$200,$F2191,1),0))</f>
        <v>0.495</v>
      </c>
      <c r="K2191" s="16">
        <f>$H2191*Ref!$B$2</f>
        <v>16.059999999999999</v>
      </c>
      <c r="L2191" s="17">
        <f>$I2191*Ref!$B$3</f>
        <v>102.3</v>
      </c>
      <c r="M2191" s="18">
        <f>$J2191*Ref!$B$4</f>
        <v>4.4550000000000001</v>
      </c>
      <c r="N2191" s="18">
        <f>IF($C2191&lt;&gt;"",0,IF($D2191&lt;&gt;"",$G2191*INDEX(Υλικά!$J$3:$J$200,$F2191,1)/INDEX(Υλικά!$E$3:$E$200,$F2191,1),0))</f>
        <v>0</v>
      </c>
      <c r="O2191" s="19">
        <f t="shared" si="41"/>
        <v>122.815</v>
      </c>
    </row>
    <row r="2192" spans="1:15" x14ac:dyDescent="0.35">
      <c r="A2192" s="54">
        <v>45306</v>
      </c>
      <c r="B2192" s="53">
        <v>0.33333333333333298</v>
      </c>
      <c r="C2192" s="3"/>
      <c r="D2192" s="3" t="s">
        <v>229</v>
      </c>
      <c r="E2192" s="3" t="str">
        <f>IF(C2192&lt;&gt;"",INDEX(ΣυνδΑθρ!$I$2:$I$96,MATCH(C2192,ΣυνδΑθρ!$A$2:$A$100,0),1),IF(D2192&lt;&gt;"",INDEX(Υλικά!$D$3:$D$200,MATCH(D2192,Υλικά!$B$3:$B$200,0),1),""))</f>
        <v>gr</v>
      </c>
      <c r="F2192" s="10">
        <f>IF(C2192&lt;&gt;"",MATCH($C2192,ΣυνδΑθρ!$A$2:$A$100,0),IF(D2192&lt;&gt;"",MATCH($D2192,Υλικά!$B$3:$B$200,0),0))</f>
        <v>104</v>
      </c>
      <c r="G2192" s="3">
        <v>45</v>
      </c>
      <c r="H2192" s="16">
        <f>IF($C2192&lt;&gt;"",$G2192*INDEX(ΣυνδΑθρ!$B$2:$B$96,$F2192,1)/INDEX(ΣυνδΑθρ!$J$2:$J$96,$F2192,1),IF($D2192&lt;&gt;"",$G2192*INDEX(Υλικά!$G$3:$G$200,$F2192,1)/INDEX(Υλικά!$E$3:$E$200,$F2192,1),0))</f>
        <v>9.4499999999999993</v>
      </c>
      <c r="I2192" s="17">
        <f>IF($C2192&lt;&gt;"",$G2192*INDEX(ΣυνδΑθρ!$C$2:$C$100,$F2192,1)/INDEX(ΣυνδΑθρ!$J$2:$J$96,$F2192,1),IF($D2192&lt;&gt;"",$G2192*INDEX(Υλικά!$H$3:$H$200,$F2192,1)/INDEX(Υλικά!$E$3:$E$200,$F2192,1),0))</f>
        <v>0.45</v>
      </c>
      <c r="J2192" s="18">
        <f>IF($C2192&lt;&gt;"",$G2192*INDEX(ΣυνδΑθρ!$D$2:$D$96,$F2192,1)/INDEX(ΣυνδΑθρ!$J$2:$J$96,$F2192,1),IF($D2192&lt;&gt;"",$G2192*INDEX(Υλικά!$I$3:$I$200,$F2192,1)/INDEX(Υλικά!$E$3:$E$200,$F2192,1),0))</f>
        <v>0.9</v>
      </c>
      <c r="K2192" s="16">
        <f>$H2192*Ref!$B$2</f>
        <v>37.799999999999997</v>
      </c>
      <c r="L2192" s="17">
        <f>$I2192*Ref!$B$3</f>
        <v>1.8</v>
      </c>
      <c r="M2192" s="18">
        <f>$J2192*Ref!$B$4</f>
        <v>8.1</v>
      </c>
      <c r="N2192" s="18">
        <f>IF($C2192&lt;&gt;"",0,IF($D2192&lt;&gt;"",$G2192*INDEX(Υλικά!$J$3:$J$200,$F2192,1)/INDEX(Υλικά!$E$3:$E$200,$F2192,1),0))</f>
        <v>0</v>
      </c>
      <c r="O2192" s="19">
        <f t="shared" si="41"/>
        <v>47.699999999999996</v>
      </c>
    </row>
    <row r="2193" spans="1:15" x14ac:dyDescent="0.35">
      <c r="A2193" s="54">
        <v>45306</v>
      </c>
      <c r="B2193" s="53">
        <v>0.60416666666666663</v>
      </c>
      <c r="C2193" s="3" t="s">
        <v>235</v>
      </c>
      <c r="D2193" s="3"/>
      <c r="E2193" s="3" t="str">
        <f>IF(C2193&lt;&gt;"",INDEX(ΣυνδΑθρ!$I$2:$I$96,MATCH(C2193,ΣυνδΑθρ!$A$2:$A$100,0),1),IF(D2193&lt;&gt;"",INDEX(Υλικά!$D$3:$D$200,MATCH(D2193,Υλικά!$B$3:$B$200,0),1),""))</f>
        <v>gr</v>
      </c>
      <c r="F2193" s="10">
        <f>IF(C2193&lt;&gt;"",MATCH($C2193,ΣυνδΑθρ!$A$2:$A$100,0),IF(D2193&lt;&gt;"",MATCH($D2193,Υλικά!$B$3:$B$200,0),0))</f>
        <v>40</v>
      </c>
      <c r="G2193" s="3">
        <v>350</v>
      </c>
      <c r="H2193" s="16">
        <f>IF($C2193&lt;&gt;"",$G2193*INDEX(ΣυνδΑθρ!$B$2:$B$96,$F2193,1)/INDEX(ΣυνδΑθρ!$J$2:$J$96,$F2193,1),IF($D2193&lt;&gt;"",$G2193*INDEX(Υλικά!$G$3:$G$200,$F2193,1)/INDEX(Υλικά!$E$3:$E$200,$F2193,1),0))</f>
        <v>20.18470588235294</v>
      </c>
      <c r="I2193" s="17">
        <f>IF($C2193&lt;&gt;"",$G2193*INDEX(ΣυνδΑθρ!$C$2:$C$100,$F2193,1)/INDEX(ΣυνδΑθρ!$J$2:$J$96,$F2193,1),IF($D2193&lt;&gt;"",$G2193*INDEX(Υλικά!$H$3:$H$200,$F2193,1)/INDEX(Υλικά!$E$3:$E$200,$F2193,1),0))</f>
        <v>67.286470588235304</v>
      </c>
      <c r="J2193" s="18">
        <f>IF($C2193&lt;&gt;"",$G2193*INDEX(ΣυνδΑθρ!$D$2:$D$96,$F2193,1)/INDEX(ΣυνδΑθρ!$J$2:$J$96,$F2193,1),IF($D2193&lt;&gt;"",$G2193*INDEX(Υλικά!$I$3:$I$200,$F2193,1)/INDEX(Υλικά!$E$3:$E$200,$F2193,1),0))</f>
        <v>15.83029411764706</v>
      </c>
      <c r="K2193" s="16">
        <f>$H2193*Ref!$B$2</f>
        <v>80.738823529411761</v>
      </c>
      <c r="L2193" s="17">
        <f>$I2193*Ref!$B$3</f>
        <v>269.14588235294121</v>
      </c>
      <c r="M2193" s="18">
        <f>$J2193*Ref!$B$4</f>
        <v>142.47264705882355</v>
      </c>
      <c r="N2193" s="18">
        <f>IF($C2193&lt;&gt;"",0,IF($D2193&lt;&gt;"",$G2193*INDEX(Υλικά!$J$3:$J$200,$F2193,1)/INDEX(Υλικά!$E$3:$E$200,$F2193,1),0))</f>
        <v>0</v>
      </c>
      <c r="O2193" s="19">
        <f t="shared" si="41"/>
        <v>492.35735294117654</v>
      </c>
    </row>
    <row r="2194" spans="1:15" x14ac:dyDescent="0.35">
      <c r="A2194" s="54">
        <v>45306</v>
      </c>
      <c r="B2194" s="53">
        <v>0.60416666666666663</v>
      </c>
      <c r="C2194" s="3"/>
      <c r="D2194" s="3" t="s">
        <v>63</v>
      </c>
      <c r="E2194" s="3" t="str">
        <f>IF(C2194&lt;&gt;"",INDEX(ΣυνδΑθρ!$I$2:$I$96,MATCH(C2194,ΣυνδΑθρ!$A$2:$A$100,0),1),IF(D2194&lt;&gt;"",INDEX(Υλικά!$D$3:$D$200,MATCH(D2194,Υλικά!$B$3:$B$200,0),1),""))</f>
        <v>pc</v>
      </c>
      <c r="F2194" s="10">
        <f>IF(C2194&lt;&gt;"",MATCH($C2194,ΣυνδΑθρ!$A$2:$A$100,0),IF(D2194&lt;&gt;"",MATCH($D2194,Υλικά!$B$3:$B$200,0),0))</f>
        <v>23</v>
      </c>
      <c r="G2194" s="3">
        <v>0.5</v>
      </c>
      <c r="H2194" s="16">
        <f>IF($C2194&lt;&gt;"",$G2194*INDEX(ΣυνδΑθρ!$B$2:$B$96,$F2194,1)/INDEX(ΣυνδΑθρ!$J$2:$J$96,$F2194,1),IF($D2194&lt;&gt;"",$G2194*INDEX(Υλικά!$G$3:$G$200,$F2194,1)/INDEX(Υλικά!$E$3:$E$200,$F2194,1),0))</f>
        <v>23.5</v>
      </c>
      <c r="I2194" s="17">
        <f>IF($C2194&lt;&gt;"",$G2194*INDEX(ΣυνδΑθρ!$C$2:$C$100,$F2194,1)/INDEX(ΣυνδΑθρ!$J$2:$J$96,$F2194,1),IF($D2194&lt;&gt;"",$G2194*INDEX(Υλικά!$H$3:$H$200,$F2194,1)/INDEX(Υλικά!$E$3:$E$200,$F2194,1),0))</f>
        <v>0</v>
      </c>
      <c r="J2194" s="18">
        <f>IF($C2194&lt;&gt;"",$G2194*INDEX(ΣυνδΑθρ!$D$2:$D$96,$F2194,1)/INDEX(ΣυνδΑθρ!$J$2:$J$96,$F2194,1),IF($D2194&lt;&gt;"",$G2194*INDEX(Υλικά!$I$3:$I$200,$F2194,1)/INDEX(Υλικά!$E$3:$E$200,$F2194,1),0))</f>
        <v>0.6</v>
      </c>
      <c r="K2194" s="16">
        <f>$H2194*Ref!$B$2</f>
        <v>94</v>
      </c>
      <c r="L2194" s="17">
        <f>$I2194*Ref!$B$3</f>
        <v>0</v>
      </c>
      <c r="M2194" s="18">
        <f>$J2194*Ref!$B$4</f>
        <v>5.3999999999999995</v>
      </c>
      <c r="N2194" s="18">
        <f>IF($C2194&lt;&gt;"",0,IF($D2194&lt;&gt;"",$G2194*INDEX(Υλικά!$J$3:$J$200,$F2194,1)/INDEX(Υλικά!$E$3:$E$200,$F2194,1),0))</f>
        <v>0</v>
      </c>
      <c r="O2194" s="19">
        <f t="shared" si="41"/>
        <v>99.4</v>
      </c>
    </row>
    <row r="2195" spans="1:15" x14ac:dyDescent="0.35">
      <c r="A2195" s="54">
        <v>45306</v>
      </c>
      <c r="B2195" s="53">
        <v>0.60416666666666663</v>
      </c>
      <c r="C2195" s="3"/>
      <c r="D2195" s="3" t="s">
        <v>148</v>
      </c>
      <c r="E2195" s="3" t="str">
        <f>IF(C2195&lt;&gt;"",INDEX(ΣυνδΑθρ!$I$2:$I$96,MATCH(C2195,ΣυνδΑθρ!$A$2:$A$100,0),1),IF(D2195&lt;&gt;"",INDEX(Υλικά!$D$3:$D$200,MATCH(D2195,Υλικά!$B$3:$B$200,0),1),""))</f>
        <v>gr</v>
      </c>
      <c r="F2195" s="10">
        <f>IF(C2195&lt;&gt;"",MATCH($C2195,ΣυνδΑθρ!$A$2:$A$100,0),IF(D2195&lt;&gt;"",MATCH($D2195,Υλικά!$B$3:$B$200,0),0))</f>
        <v>59</v>
      </c>
      <c r="G2195" s="3">
        <v>200</v>
      </c>
      <c r="H2195" s="16">
        <f>IF($C2195&lt;&gt;"",$G2195*INDEX(ΣυνδΑθρ!$B$2:$B$96,$F2195,1)/INDEX(ΣυνδΑθρ!$J$2:$J$96,$F2195,1),IF($D2195&lt;&gt;"",$G2195*INDEX(Υλικά!$G$3:$G$200,$F2195,1)/INDEX(Υλικά!$E$3:$E$200,$F2195,1),0))</f>
        <v>2.6</v>
      </c>
      <c r="I2195" s="17">
        <f>IF($C2195&lt;&gt;"",$G2195*INDEX(ΣυνδΑθρ!$C$2:$C$100,$F2195,1)/INDEX(ΣυνδΑθρ!$J$2:$J$96,$F2195,1),IF($D2195&lt;&gt;"",$G2195*INDEX(Υλικά!$H$3:$H$200,$F2195,1)/INDEX(Υλικά!$E$3:$E$200,$F2195,1),0))</f>
        <v>12</v>
      </c>
      <c r="J2195" s="18">
        <f>IF($C2195&lt;&gt;"",$G2195*INDEX(ΣυνδΑθρ!$D$2:$D$96,$F2195,1)/INDEX(ΣυνδΑθρ!$J$2:$J$96,$F2195,1),IF($D2195&lt;&gt;"",$G2195*INDEX(Υλικά!$I$3:$I$200,$F2195,1)/INDEX(Υλικά!$E$3:$E$200,$F2195,1),0))</f>
        <v>0</v>
      </c>
      <c r="K2195" s="16">
        <f>$H2195*Ref!$B$2</f>
        <v>10.4</v>
      </c>
      <c r="L2195" s="17">
        <f>$I2195*Ref!$B$3</f>
        <v>48</v>
      </c>
      <c r="M2195" s="18">
        <f>$J2195*Ref!$B$4</f>
        <v>0</v>
      </c>
      <c r="N2195" s="18">
        <f>IF($C2195&lt;&gt;"",0,IF($D2195&lt;&gt;"",$G2195*INDEX(Υλικά!$J$3:$J$200,$F2195,1)/INDEX(Υλικά!$E$3:$E$200,$F2195,1),0))</f>
        <v>0</v>
      </c>
      <c r="O2195" s="19">
        <f t="shared" si="41"/>
        <v>58.4</v>
      </c>
    </row>
    <row r="2196" spans="1:15" x14ac:dyDescent="0.35">
      <c r="A2196" s="54">
        <v>45306</v>
      </c>
      <c r="B2196" s="53">
        <v>0.60416666666666663</v>
      </c>
      <c r="C2196" s="3"/>
      <c r="D2196" s="3" t="s">
        <v>8</v>
      </c>
      <c r="E2196" s="3" t="str">
        <f>IF(C2196&lt;&gt;"",INDEX(ΣυνδΑθρ!$I$2:$I$96,MATCH(C2196,ΣυνδΑθρ!$A$2:$A$100,0),1),IF(D2196&lt;&gt;"",INDEX(Υλικά!$D$3:$D$200,MATCH(D2196,Υλικά!$B$3:$B$200,0),1),""))</f>
        <v>gr</v>
      </c>
      <c r="F2196" s="10">
        <f>IF(C2196&lt;&gt;"",MATCH($C2196,ΣυνδΑθρ!$A$2:$A$100,0),IF(D2196&lt;&gt;"",MATCH($D2196,Υλικά!$B$3:$B$200,0),0))</f>
        <v>3</v>
      </c>
      <c r="G2196" s="3">
        <v>5</v>
      </c>
      <c r="H2196" s="16">
        <f>IF($C2196&lt;&gt;"",$G2196*INDEX(ΣυνδΑθρ!$B$2:$B$96,$F2196,1)/INDEX(ΣυνδΑθρ!$J$2:$J$96,$F2196,1),IF($D2196&lt;&gt;"",$G2196*INDEX(Υλικά!$G$3:$G$200,$F2196,1)/INDEX(Υλικά!$E$3:$E$200,$F2196,1),0))</f>
        <v>0</v>
      </c>
      <c r="I2196" s="17">
        <f>IF($C2196&lt;&gt;"",$G2196*INDEX(ΣυνδΑθρ!$C$2:$C$100,$F2196,1)/INDEX(ΣυνδΑθρ!$J$2:$J$96,$F2196,1),IF($D2196&lt;&gt;"",$G2196*INDEX(Υλικά!$H$3:$H$200,$F2196,1)/INDEX(Υλικά!$E$3:$E$200,$F2196,1),0))</f>
        <v>0</v>
      </c>
      <c r="J2196" s="18">
        <f>IF($C2196&lt;&gt;"",$G2196*INDEX(ΣυνδΑθρ!$D$2:$D$96,$F2196,1)/INDEX(ΣυνδΑθρ!$J$2:$J$96,$F2196,1),IF($D2196&lt;&gt;"",$G2196*INDEX(Υλικά!$I$3:$I$200,$F2196,1)/INDEX(Υλικά!$E$3:$E$200,$F2196,1),0))</f>
        <v>4.665</v>
      </c>
      <c r="K2196" s="16">
        <f>$H2196*Ref!$B$2</f>
        <v>0</v>
      </c>
      <c r="L2196" s="17">
        <f>$I2196*Ref!$B$3</f>
        <v>0</v>
      </c>
      <c r="M2196" s="18">
        <f>$J2196*Ref!$B$4</f>
        <v>41.984999999999999</v>
      </c>
      <c r="N2196" s="18">
        <f>IF($C2196&lt;&gt;"",0,IF($D2196&lt;&gt;"",$G2196*INDEX(Υλικά!$J$3:$J$200,$F2196,1)/INDEX(Υλικά!$E$3:$E$200,$F2196,1),0))</f>
        <v>0</v>
      </c>
      <c r="O2196" s="19">
        <f t="shared" si="41"/>
        <v>41.984999999999999</v>
      </c>
    </row>
    <row r="2197" spans="1:15" x14ac:dyDescent="0.35">
      <c r="A2197" s="54">
        <v>45306</v>
      </c>
      <c r="B2197" s="53">
        <v>0.83333333333333337</v>
      </c>
      <c r="C2197" s="3"/>
      <c r="D2197" s="3" t="s">
        <v>32</v>
      </c>
      <c r="E2197" s="3" t="str">
        <f>IF(C2197&lt;&gt;"",INDEX(ΣυνδΑθρ!$I$2:$I$96,MATCH(C2197,ΣυνδΑθρ!$A$2:$A$100,0),1),IF(D2197&lt;&gt;"",INDEX(Υλικά!$D$3:$D$200,MATCH(D2197,Υλικά!$B$3:$B$200,0),1),""))</f>
        <v>gr</v>
      </c>
      <c r="F2197" s="10">
        <f>IF(C2197&lt;&gt;"",MATCH($C2197,ΣυνδΑθρ!$A$2:$A$100,0),IF(D2197&lt;&gt;"",MATCH($D2197,Υλικά!$B$3:$B$200,0),0))</f>
        <v>14</v>
      </c>
      <c r="G2197" s="3">
        <v>200</v>
      </c>
      <c r="H2197" s="16">
        <f>IF($C2197&lt;&gt;"",$G2197*INDEX(ΣυνδΑθρ!$B$2:$B$96,$F2197,1)/INDEX(ΣυνδΑθρ!$J$2:$J$96,$F2197,1),IF($D2197&lt;&gt;"",$G2197*INDEX(Υλικά!$G$3:$G$200,$F2197,1)/INDEX(Υλικά!$E$3:$E$200,$F2197,1),0))</f>
        <v>16</v>
      </c>
      <c r="I2197" s="17">
        <f>IF($C2197&lt;&gt;"",$G2197*INDEX(ΣυνδΑθρ!$C$2:$C$100,$F2197,1)/INDEX(ΣυνδΑθρ!$J$2:$J$96,$F2197,1),IF($D2197&lt;&gt;"",$G2197*INDEX(Υλικά!$H$3:$H$200,$F2197,1)/INDEX(Υλικά!$E$3:$E$200,$F2197,1),0))</f>
        <v>8</v>
      </c>
      <c r="J2197" s="18">
        <f>IF($C2197&lt;&gt;"",$G2197*INDEX(ΣυνδΑθρ!$D$2:$D$96,$F2197,1)/INDEX(ΣυνδΑθρ!$J$2:$J$96,$F2197,1),IF($D2197&lt;&gt;"",$G2197*INDEX(Υλικά!$I$3:$I$200,$F2197,1)/INDEX(Υλικά!$E$3:$E$200,$F2197,1),0))</f>
        <v>4</v>
      </c>
      <c r="K2197" s="16">
        <f>$H2197*Ref!$B$2</f>
        <v>64</v>
      </c>
      <c r="L2197" s="17">
        <f>$I2197*Ref!$B$3</f>
        <v>32</v>
      </c>
      <c r="M2197" s="18">
        <f>$J2197*Ref!$B$4</f>
        <v>36</v>
      </c>
      <c r="N2197" s="18">
        <f>IF($C2197&lt;&gt;"",0,IF($D2197&lt;&gt;"",$G2197*INDEX(Υλικά!$J$3:$J$200,$F2197,1)/INDEX(Υλικά!$E$3:$E$200,$F2197,1),0))</f>
        <v>0</v>
      </c>
      <c r="O2197" s="19">
        <f t="shared" si="41"/>
        <v>132</v>
      </c>
    </row>
    <row r="2198" spans="1:15" x14ac:dyDescent="0.35">
      <c r="A2198" s="54">
        <v>45306</v>
      </c>
      <c r="B2198" s="53">
        <v>0.83333333333333337</v>
      </c>
      <c r="C2198" s="3"/>
      <c r="D2198" s="3" t="s">
        <v>9</v>
      </c>
      <c r="E2198" s="3" t="str">
        <f>IF(C2198&lt;&gt;"",INDEX(ΣυνδΑθρ!$I$2:$I$96,MATCH(C2198,ΣυνδΑθρ!$A$2:$A$100,0),1),IF(D2198&lt;&gt;"",INDEX(Υλικά!$D$3:$D$200,MATCH(D2198,Υλικά!$B$3:$B$200,0),1),""))</f>
        <v>gr</v>
      </c>
      <c r="F2198" s="10">
        <f>IF(C2198&lt;&gt;"",MATCH($C2198,ΣυνδΑθρ!$A$2:$A$100,0),IF(D2198&lt;&gt;"",MATCH($D2198,Υλικά!$B$3:$B$200,0),0))</f>
        <v>4</v>
      </c>
      <c r="G2198" s="3">
        <v>50</v>
      </c>
      <c r="H2198" s="16">
        <f>IF($C2198&lt;&gt;"",$G2198*INDEX(ΣυνδΑθρ!$B$2:$B$96,$F2198,1)/INDEX(ΣυνδΑθρ!$J$2:$J$96,$F2198,1),IF($D2198&lt;&gt;"",$G2198*INDEX(Υλικά!$G$3:$G$200,$F2198,1)/INDEX(Υλικά!$E$3:$E$200,$F2198,1),0))</f>
        <v>3.55</v>
      </c>
      <c r="I2198" s="17">
        <f>IF($C2198&lt;&gt;"",$G2198*INDEX(ΣυνδΑθρ!$C$2:$C$100,$F2198,1)/INDEX(ΣυνδΑθρ!$J$2:$J$96,$F2198,1),IF($D2198&lt;&gt;"",$G2198*INDEX(Υλικά!$H$3:$H$200,$F2198,1)/INDEX(Υλικά!$E$3:$E$200,$F2198,1),0))</f>
        <v>40</v>
      </c>
      <c r="J2198" s="18">
        <f>IF($C2198&lt;&gt;"",$G2198*INDEX(ΣυνδΑθρ!$D$2:$D$96,$F2198,1)/INDEX(ΣυνδΑθρ!$J$2:$J$96,$F2198,1),IF($D2198&lt;&gt;"",$G2198*INDEX(Υλικά!$I$3:$I$200,$F2198,1)/INDEX(Υλικά!$E$3:$E$200,$F2198,1),0))</f>
        <v>0.35</v>
      </c>
      <c r="K2198" s="16">
        <f>$H2198*Ref!$B$2</f>
        <v>14.2</v>
      </c>
      <c r="L2198" s="17">
        <f>$I2198*Ref!$B$3</f>
        <v>160</v>
      </c>
      <c r="M2198" s="18">
        <f>$J2198*Ref!$B$4</f>
        <v>3.15</v>
      </c>
      <c r="N2198" s="18">
        <f>IF($C2198&lt;&gt;"",0,IF($D2198&lt;&gt;"",$G2198*INDEX(Υλικά!$J$3:$J$200,$F2198,1)/INDEX(Υλικά!$E$3:$E$200,$F2198,1),0))</f>
        <v>0</v>
      </c>
      <c r="O2198" s="19">
        <f t="shared" si="41"/>
        <v>177.35</v>
      </c>
    </row>
    <row r="2199" spans="1:15" x14ac:dyDescent="0.35">
      <c r="A2199" s="54">
        <v>45306</v>
      </c>
      <c r="B2199" s="53">
        <v>0.83333333333333337</v>
      </c>
      <c r="C2199" s="3"/>
      <c r="D2199" s="3" t="s">
        <v>63</v>
      </c>
      <c r="E2199" s="3" t="str">
        <f>IF(C2199&lt;&gt;"",INDEX(ΣυνδΑθρ!$I$2:$I$96,MATCH(C2199,ΣυνδΑθρ!$A$2:$A$100,0),1),IF(D2199&lt;&gt;"",INDEX(Υλικά!$D$3:$D$200,MATCH(D2199,Υλικά!$B$3:$B$200,0),1),""))</f>
        <v>pc</v>
      </c>
      <c r="F2199" s="10">
        <f>IF(C2199&lt;&gt;"",MATCH($C2199,ΣυνδΑθρ!$A$2:$A$100,0),IF(D2199&lt;&gt;"",MATCH($D2199,Υλικά!$B$3:$B$200,0),0))</f>
        <v>23</v>
      </c>
      <c r="G2199" s="3">
        <v>0.5</v>
      </c>
      <c r="H2199" s="16">
        <f>IF($C2199&lt;&gt;"",$G2199*INDEX(ΣυνδΑθρ!$B$2:$B$96,$F2199,1)/INDEX(ΣυνδΑθρ!$J$2:$J$96,$F2199,1),IF($D2199&lt;&gt;"",$G2199*INDEX(Υλικά!$G$3:$G$200,$F2199,1)/INDEX(Υλικά!$E$3:$E$200,$F2199,1),0))</f>
        <v>23.5</v>
      </c>
      <c r="I2199" s="17">
        <f>IF($C2199&lt;&gt;"",$G2199*INDEX(ΣυνδΑθρ!$C$2:$C$100,$F2199,1)/INDEX(ΣυνδΑθρ!$J$2:$J$96,$F2199,1),IF($D2199&lt;&gt;"",$G2199*INDEX(Υλικά!$H$3:$H$200,$F2199,1)/INDEX(Υλικά!$E$3:$E$200,$F2199,1),0))</f>
        <v>0</v>
      </c>
      <c r="J2199" s="18">
        <f>IF($C2199&lt;&gt;"",$G2199*INDEX(ΣυνδΑθρ!$D$2:$D$96,$F2199,1)/INDEX(ΣυνδΑθρ!$J$2:$J$96,$F2199,1),IF($D2199&lt;&gt;"",$G2199*INDEX(Υλικά!$I$3:$I$200,$F2199,1)/INDEX(Υλικά!$E$3:$E$200,$F2199,1),0))</f>
        <v>0.6</v>
      </c>
      <c r="K2199" s="16">
        <f>$H2199*Ref!$B$2</f>
        <v>94</v>
      </c>
      <c r="L2199" s="17">
        <f>$I2199*Ref!$B$3</f>
        <v>0</v>
      </c>
      <c r="M2199" s="18">
        <f>$J2199*Ref!$B$4</f>
        <v>5.3999999999999995</v>
      </c>
      <c r="N2199" s="18">
        <f>IF($C2199&lt;&gt;"",0,IF($D2199&lt;&gt;"",$G2199*INDEX(Υλικά!$J$3:$J$200,$F2199,1)/INDEX(Υλικά!$E$3:$E$200,$F2199,1),0))</f>
        <v>0</v>
      </c>
      <c r="O2199" s="19">
        <f t="shared" si="41"/>
        <v>99.4</v>
      </c>
    </row>
    <row r="2200" spans="1:15" x14ac:dyDescent="0.35">
      <c r="A2200" s="54">
        <v>45306</v>
      </c>
      <c r="B2200" s="53">
        <v>0.94791666666666663</v>
      </c>
      <c r="C2200" s="3"/>
      <c r="D2200" s="3" t="s">
        <v>64</v>
      </c>
      <c r="E2200" s="3" t="str">
        <f>IF(C2200&lt;&gt;"",INDEX(ΣυνδΑθρ!$I$2:$I$96,MATCH(C2200,ΣυνδΑθρ!$A$2:$A$100,0),1),IF(D2200&lt;&gt;"",INDEX(Υλικά!$D$3:$D$200,MATCH(D2200,Υλικά!$B$3:$B$200,0),1),""))</f>
        <v>gr</v>
      </c>
      <c r="F2200" s="10">
        <f>IF(C2200&lt;&gt;"",MATCH($C2200,ΣυνδΑθρ!$A$2:$A$100,0),IF(D2200&lt;&gt;"",MATCH($D2200,Υλικά!$B$3:$B$200,0),0))</f>
        <v>24</v>
      </c>
      <c r="G2200" s="3">
        <v>20</v>
      </c>
      <c r="H2200" s="16">
        <f>IF($C2200&lt;&gt;"",$G2200*INDEX(ΣυνδΑθρ!$B$2:$B$96,$F2200,1)/INDEX(ΣυνδΑθρ!$J$2:$J$96,$F2200,1),IF($D2200&lt;&gt;"",$G2200*INDEX(Υλικά!$G$3:$G$200,$F2200,1)/INDEX(Υλικά!$E$3:$E$200,$F2200,1),0))</f>
        <v>4.74</v>
      </c>
      <c r="I2200" s="17">
        <f>IF($C2200&lt;&gt;"",$G2200*INDEX(ΣυνδΑθρ!$C$2:$C$100,$F2200,1)/INDEX(ΣυνδΑθρ!$J$2:$J$96,$F2200,1),IF($D2200&lt;&gt;"",$G2200*INDEX(Υλικά!$H$3:$H$200,$F2200,1)/INDEX(Υλικά!$E$3:$E$200,$F2200,1),0))</f>
        <v>4.3</v>
      </c>
      <c r="J2200" s="18">
        <f>IF($C2200&lt;&gt;"",$G2200*INDEX(ΣυνδΑθρ!$D$2:$D$96,$F2200,1)/INDEX(ΣυνδΑθρ!$J$2:$J$96,$F2200,1),IF($D2200&lt;&gt;"",$G2200*INDEX(Υλικά!$I$3:$I$200,$F2200,1)/INDEX(Υλικά!$E$3:$E$200,$F2200,1),0))</f>
        <v>9.94</v>
      </c>
      <c r="K2200" s="16">
        <f>$H2200*Ref!$B$2</f>
        <v>18.96</v>
      </c>
      <c r="L2200" s="17">
        <f>$I2200*Ref!$B$3</f>
        <v>17.2</v>
      </c>
      <c r="M2200" s="18">
        <f>$J2200*Ref!$B$4</f>
        <v>89.46</v>
      </c>
      <c r="N2200" s="18">
        <f>IF($C2200&lt;&gt;"",0,IF($D2200&lt;&gt;"",$G2200*INDEX(Υλικά!$J$3:$J$200,$F2200,1)/INDEX(Υλικά!$E$3:$E$200,$F2200,1),0))</f>
        <v>0</v>
      </c>
      <c r="O2200" s="19">
        <f t="shared" si="41"/>
        <v>125.61999999999999</v>
      </c>
    </row>
    <row r="2201" spans="1:15" x14ac:dyDescent="0.35">
      <c r="A2201" s="54">
        <v>45307</v>
      </c>
      <c r="B2201" s="53">
        <v>0.33333333333333331</v>
      </c>
      <c r="C2201" s="3"/>
      <c r="D2201" s="3" t="s">
        <v>58</v>
      </c>
      <c r="E2201" s="3" t="str">
        <f>IF(C2201&lt;&gt;"",INDEX(ΣυνδΑθρ!$I$2:$I$96,MATCH(C2201,ΣυνδΑθρ!$A$2:$A$100,0),1),IF(D2201&lt;&gt;"",INDEX(Υλικά!$D$3:$D$200,MATCH(D2201,Υλικά!$B$3:$B$200,0),1),""))</f>
        <v>gr</v>
      </c>
      <c r="F2201" s="10">
        <f>IF(C2201&lt;&gt;"",MATCH($C2201,ΣυνδΑθρ!$A$2:$A$100,0),IF(D2201&lt;&gt;"",MATCH($D2201,Υλικά!$B$3:$B$200,0),0))</f>
        <v>12</v>
      </c>
      <c r="G2201" s="3">
        <v>250</v>
      </c>
      <c r="H2201" s="16">
        <f>IF($C2201&lt;&gt;"",$G2201*INDEX(ΣυνδΑθρ!$B$2:$B$96,$F2201,1)/INDEX(ΣυνδΑθρ!$J$2:$J$96,$F2201,1),IF($D2201&lt;&gt;"",$G2201*INDEX(Υλικά!$G$3:$G$200,$F2201,1)/INDEX(Υλικά!$E$3:$E$200,$F2201,1),0))</f>
        <v>8.25</v>
      </c>
      <c r="I2201" s="17">
        <f>IF($C2201&lt;&gt;"",$G2201*INDEX(ΣυνδΑθρ!$C$2:$C$100,$F2201,1)/INDEX(ΣυνδΑθρ!$J$2:$J$96,$F2201,1),IF($D2201&lt;&gt;"",$G2201*INDEX(Υλικά!$H$3:$H$200,$F2201,1)/INDEX(Υλικά!$E$3:$E$200,$F2201,1),0))</f>
        <v>11.75</v>
      </c>
      <c r="J2201" s="18">
        <f>IF($C2201&lt;&gt;"",$G2201*INDEX(ΣυνδΑθρ!$D$2:$D$96,$F2201,1)/INDEX(ΣυνδΑθρ!$J$2:$J$96,$F2201,1),IF($D2201&lt;&gt;"",$G2201*INDEX(Υλικά!$I$3:$I$200,$F2201,1)/INDEX(Υλικά!$E$3:$E$200,$F2201,1),0))</f>
        <v>3.75</v>
      </c>
      <c r="K2201" s="16">
        <f>$H2201*Ref!$B$2</f>
        <v>33</v>
      </c>
      <c r="L2201" s="17">
        <f>$I2201*Ref!$B$3</f>
        <v>47</v>
      </c>
      <c r="M2201" s="18">
        <f>$J2201*Ref!$B$4</f>
        <v>33.75</v>
      </c>
      <c r="N2201" s="18">
        <f>IF($C2201&lt;&gt;"",0,IF($D2201&lt;&gt;"",$G2201*INDEX(Υλικά!$J$3:$J$200,$F2201,1)/INDEX(Υλικά!$E$3:$E$200,$F2201,1),0))</f>
        <v>0</v>
      </c>
      <c r="O2201" s="19">
        <f t="shared" si="41"/>
        <v>113.75</v>
      </c>
    </row>
    <row r="2202" spans="1:15" x14ac:dyDescent="0.35">
      <c r="A2202" s="54">
        <v>45307</v>
      </c>
      <c r="B2202" s="53">
        <v>0.33333333333333331</v>
      </c>
      <c r="C2202" s="3"/>
      <c r="D2202" s="3" t="s">
        <v>289</v>
      </c>
      <c r="E2202" s="3" t="str">
        <f>IF(C2202&lt;&gt;"",INDEX(ΣυνδΑθρ!$I$2:$I$96,MATCH(C2202,ΣυνδΑθρ!$A$2:$A$100,0),1),IF(D2202&lt;&gt;"",INDEX(Υλικά!$D$3:$D$200,MATCH(D2202,Υλικά!$B$3:$B$200,0),1),""))</f>
        <v>gr</v>
      </c>
      <c r="F2202" s="10">
        <f>IF(C2202&lt;&gt;"",MATCH($C2202,ΣυνδΑθρ!$A$2:$A$100,0),IF(D2202&lt;&gt;"",MATCH($D2202,Υλικά!$B$3:$B$200,0),0))</f>
        <v>134</v>
      </c>
      <c r="G2202" s="3">
        <v>25</v>
      </c>
      <c r="H2202" s="16">
        <f>IF($C2202&lt;&gt;"",$G2202*INDEX(ΣυνδΑθρ!$B$2:$B$96,$F2202,1)/INDEX(ΣυνδΑθρ!$J$2:$J$96,$F2202,1),IF($D2202&lt;&gt;"",$G2202*INDEX(Υλικά!$G$3:$G$200,$F2202,1)/INDEX(Υλικά!$E$3:$E$200,$F2202,1),0))</f>
        <v>1.825</v>
      </c>
      <c r="I2202" s="17">
        <f>IF($C2202&lt;&gt;"",$G2202*INDEX(ΣυνδΑθρ!$C$2:$C$100,$F2202,1)/INDEX(ΣυνδΑθρ!$J$2:$J$96,$F2202,1),IF($D2202&lt;&gt;"",$G2202*INDEX(Υλικά!$H$3:$H$200,$F2202,1)/INDEX(Υλικά!$E$3:$E$200,$F2202,1),0))</f>
        <v>11.625</v>
      </c>
      <c r="J2202" s="18">
        <f>IF($C2202&lt;&gt;"",$G2202*INDEX(ΣυνδΑθρ!$D$2:$D$96,$F2202,1)/INDEX(ΣυνδΑθρ!$J$2:$J$96,$F2202,1),IF($D2202&lt;&gt;"",$G2202*INDEX(Υλικά!$I$3:$I$200,$F2202,1)/INDEX(Υλικά!$E$3:$E$200,$F2202,1),0))</f>
        <v>0.22500000000000001</v>
      </c>
      <c r="K2202" s="16">
        <f>$H2202*Ref!$B$2</f>
        <v>7.3</v>
      </c>
      <c r="L2202" s="17">
        <f>$I2202*Ref!$B$3</f>
        <v>46.5</v>
      </c>
      <c r="M2202" s="18">
        <f>$J2202*Ref!$B$4</f>
        <v>2.0249999999999999</v>
      </c>
      <c r="N2202" s="18">
        <f>IF($C2202&lt;&gt;"",0,IF($D2202&lt;&gt;"",$G2202*INDEX(Υλικά!$J$3:$J$200,$F2202,1)/INDEX(Υλικά!$E$3:$E$200,$F2202,1),0))</f>
        <v>0</v>
      </c>
      <c r="O2202" s="19">
        <f t="shared" si="41"/>
        <v>55.824999999999996</v>
      </c>
    </row>
    <row r="2203" spans="1:15" x14ac:dyDescent="0.35">
      <c r="A2203" s="54">
        <v>45307</v>
      </c>
      <c r="B2203" s="53">
        <v>0.33333333333333331</v>
      </c>
      <c r="C2203" s="3"/>
      <c r="D2203" s="3" t="s">
        <v>229</v>
      </c>
      <c r="E2203" s="3" t="str">
        <f>IF(C2203&lt;&gt;"",INDEX(ΣυνδΑθρ!$I$2:$I$96,MATCH(C2203,ΣυνδΑθρ!$A$2:$A$100,0),1),IF(D2203&lt;&gt;"",INDEX(Υλικά!$D$3:$D$200,MATCH(D2203,Υλικά!$B$3:$B$200,0),1),""))</f>
        <v>gr</v>
      </c>
      <c r="F2203" s="10">
        <f>IF(C2203&lt;&gt;"",MATCH($C2203,ΣυνδΑθρ!$A$2:$A$100,0),IF(D2203&lt;&gt;"",MATCH($D2203,Υλικά!$B$3:$B$200,0),0))</f>
        <v>104</v>
      </c>
      <c r="G2203" s="3">
        <v>22</v>
      </c>
      <c r="H2203" s="16">
        <f>IF($C2203&lt;&gt;"",$G2203*INDEX(ΣυνδΑθρ!$B$2:$B$96,$F2203,1)/INDEX(ΣυνδΑθρ!$J$2:$J$96,$F2203,1),IF($D2203&lt;&gt;"",$G2203*INDEX(Υλικά!$G$3:$G$200,$F2203,1)/INDEX(Υλικά!$E$3:$E$200,$F2203,1),0))</f>
        <v>4.62</v>
      </c>
      <c r="I2203" s="17">
        <f>IF($C2203&lt;&gt;"",$G2203*INDEX(ΣυνδΑθρ!$C$2:$C$100,$F2203,1)/INDEX(ΣυνδΑθρ!$J$2:$J$96,$F2203,1),IF($D2203&lt;&gt;"",$G2203*INDEX(Υλικά!$H$3:$H$200,$F2203,1)/INDEX(Υλικά!$E$3:$E$200,$F2203,1),0))</f>
        <v>0.22</v>
      </c>
      <c r="J2203" s="18">
        <f>IF($C2203&lt;&gt;"",$G2203*INDEX(ΣυνδΑθρ!$D$2:$D$96,$F2203,1)/INDEX(ΣυνδΑθρ!$J$2:$J$96,$F2203,1),IF($D2203&lt;&gt;"",$G2203*INDEX(Υλικά!$I$3:$I$200,$F2203,1)/INDEX(Υλικά!$E$3:$E$200,$F2203,1),0))</f>
        <v>0.44</v>
      </c>
      <c r="K2203" s="16">
        <f>$H2203*Ref!$B$2</f>
        <v>18.48</v>
      </c>
      <c r="L2203" s="17">
        <f>$I2203*Ref!$B$3</f>
        <v>0.88</v>
      </c>
      <c r="M2203" s="18">
        <f>$J2203*Ref!$B$4</f>
        <v>3.96</v>
      </c>
      <c r="N2203" s="18">
        <f>IF($C2203&lt;&gt;"",0,IF($D2203&lt;&gt;"",$G2203*INDEX(Υλικά!$J$3:$J$200,$F2203,1)/INDEX(Υλικά!$E$3:$E$200,$F2203,1),0))</f>
        <v>0</v>
      </c>
      <c r="O2203" s="19">
        <f t="shared" si="41"/>
        <v>23.32</v>
      </c>
    </row>
    <row r="2204" spans="1:15" x14ac:dyDescent="0.35">
      <c r="A2204" s="54">
        <v>45307</v>
      </c>
      <c r="B2204" s="53">
        <v>0.33333333333333331</v>
      </c>
      <c r="C2204" s="3"/>
      <c r="D2204" s="3" t="s">
        <v>21</v>
      </c>
      <c r="E2204" s="3" t="str">
        <f>IF(C2204&lt;&gt;"",INDEX(ΣυνδΑθρ!$I$2:$I$96,MATCH(C2204,ΣυνδΑθρ!$A$2:$A$100,0),1),IF(D2204&lt;&gt;"",INDEX(Υλικά!$D$3:$D$200,MATCH(D2204,Υλικά!$B$3:$B$200,0),1),""))</f>
        <v>pc</v>
      </c>
      <c r="F2204" s="10">
        <f>IF(C2204&lt;&gt;"",MATCH($C2204,ΣυνδΑθρ!$A$2:$A$100,0),IF(D2204&lt;&gt;"",MATCH($D2204,Υλικά!$B$3:$B$200,0),0))</f>
        <v>11</v>
      </c>
      <c r="G2204" s="3">
        <v>2</v>
      </c>
      <c r="H2204" s="16">
        <f>IF($C2204&lt;&gt;"",$G2204*INDEX(ΣυνδΑθρ!$B$2:$B$96,$F2204,1)/INDEX(ΣυνδΑθρ!$J$2:$J$96,$F2204,1),IF($D2204&lt;&gt;"",$G2204*INDEX(Υλικά!$G$3:$G$200,$F2204,1)/INDEX(Υλικά!$E$3:$E$200,$F2204,1),0))</f>
        <v>15.6</v>
      </c>
      <c r="I2204" s="17">
        <f>IF($C2204&lt;&gt;"",$G2204*INDEX(ΣυνδΑθρ!$C$2:$C$100,$F2204,1)/INDEX(ΣυνδΑθρ!$J$2:$J$96,$F2204,1),IF($D2204&lt;&gt;"",$G2204*INDEX(Υλικά!$H$3:$H$200,$F2204,1)/INDEX(Υλικά!$E$3:$E$200,$F2204,1),0))</f>
        <v>1.32</v>
      </c>
      <c r="J2204" s="18">
        <f>IF($C2204&lt;&gt;"",$G2204*INDEX(ΣυνδΑθρ!$D$2:$D$96,$F2204,1)/INDEX(ΣυνδΑθρ!$J$2:$J$96,$F2204,1),IF($D2204&lt;&gt;"",$G2204*INDEX(Υλικά!$I$3:$I$200,$F2204,1)/INDEX(Υλικά!$E$3:$E$200,$F2204,1),0))</f>
        <v>13.2</v>
      </c>
      <c r="K2204" s="16">
        <f>$H2204*Ref!$B$2</f>
        <v>62.4</v>
      </c>
      <c r="L2204" s="17">
        <f>$I2204*Ref!$B$3</f>
        <v>5.28</v>
      </c>
      <c r="M2204" s="18">
        <f>$J2204*Ref!$B$4</f>
        <v>118.8</v>
      </c>
      <c r="N2204" s="18">
        <f>IF($C2204&lt;&gt;"",0,IF($D2204&lt;&gt;"",$G2204*INDEX(Υλικά!$J$3:$J$200,$F2204,1)/INDEX(Υλικά!$E$3:$E$200,$F2204,1),0))</f>
        <v>0</v>
      </c>
      <c r="O2204" s="19">
        <f t="shared" si="41"/>
        <v>186.48</v>
      </c>
    </row>
    <row r="2205" spans="1:15" x14ac:dyDescent="0.35">
      <c r="A2205" s="54">
        <v>45307</v>
      </c>
      <c r="B2205" s="53">
        <v>0.58333333333333337</v>
      </c>
      <c r="C2205" s="3" t="s">
        <v>235</v>
      </c>
      <c r="D2205" s="3"/>
      <c r="E2205" s="3" t="str">
        <f>IF(C2205&lt;&gt;"",INDEX(ΣυνδΑθρ!$I$2:$I$96,MATCH(C2205,ΣυνδΑθρ!$A$2:$A$100,0),1),IF(D2205&lt;&gt;"",INDEX(Υλικά!$D$3:$D$200,MATCH(D2205,Υλικά!$B$3:$B$200,0),1),""))</f>
        <v>gr</v>
      </c>
      <c r="F2205" s="10">
        <f>IF(C2205&lt;&gt;"",MATCH($C2205,ΣυνδΑθρ!$A$2:$A$100,0),IF(D2205&lt;&gt;"",MATCH($D2205,Υλικά!$B$3:$B$200,0),0))</f>
        <v>40</v>
      </c>
      <c r="G2205" s="3">
        <v>350</v>
      </c>
      <c r="H2205" s="16">
        <f>IF($C2205&lt;&gt;"",$G2205*INDEX(ΣυνδΑθρ!$B$2:$B$96,$F2205,1)/INDEX(ΣυνδΑθρ!$J$2:$J$96,$F2205,1),IF($D2205&lt;&gt;"",$G2205*INDEX(Υλικά!$G$3:$G$200,$F2205,1)/INDEX(Υλικά!$E$3:$E$200,$F2205,1),0))</f>
        <v>20.18470588235294</v>
      </c>
      <c r="I2205" s="17">
        <f>IF($C2205&lt;&gt;"",$G2205*INDEX(ΣυνδΑθρ!$C$2:$C$100,$F2205,1)/INDEX(ΣυνδΑθρ!$J$2:$J$96,$F2205,1),IF($D2205&lt;&gt;"",$G2205*INDEX(Υλικά!$H$3:$H$200,$F2205,1)/INDEX(Υλικά!$E$3:$E$200,$F2205,1),0))</f>
        <v>67.286470588235304</v>
      </c>
      <c r="J2205" s="18">
        <f>IF($C2205&lt;&gt;"",$G2205*INDEX(ΣυνδΑθρ!$D$2:$D$96,$F2205,1)/INDEX(ΣυνδΑθρ!$J$2:$J$96,$F2205,1),IF($D2205&lt;&gt;"",$G2205*INDEX(Υλικά!$I$3:$I$200,$F2205,1)/INDEX(Υλικά!$E$3:$E$200,$F2205,1),0))</f>
        <v>15.83029411764706</v>
      </c>
      <c r="K2205" s="16">
        <f>$H2205*Ref!$B$2</f>
        <v>80.738823529411761</v>
      </c>
      <c r="L2205" s="17">
        <f>$I2205*Ref!$B$3</f>
        <v>269.14588235294121</v>
      </c>
      <c r="M2205" s="18">
        <f>$J2205*Ref!$B$4</f>
        <v>142.47264705882355</v>
      </c>
      <c r="N2205" s="18">
        <f>IF($C2205&lt;&gt;"",0,IF($D2205&lt;&gt;"",$G2205*INDEX(Υλικά!$J$3:$J$200,$F2205,1)/INDEX(Υλικά!$E$3:$E$200,$F2205,1),0))</f>
        <v>0</v>
      </c>
      <c r="O2205" s="19">
        <f t="shared" si="41"/>
        <v>492.35735294117654</v>
      </c>
    </row>
    <row r="2206" spans="1:15" x14ac:dyDescent="0.35">
      <c r="A2206" s="54">
        <v>45307</v>
      </c>
      <c r="B2206" s="53">
        <v>0.58333333333333337</v>
      </c>
      <c r="C2206" s="3"/>
      <c r="D2206" s="3" t="s">
        <v>63</v>
      </c>
      <c r="E2206" s="3" t="str">
        <f>IF(C2206&lt;&gt;"",INDEX(ΣυνδΑθρ!$I$2:$I$96,MATCH(C2206,ΣυνδΑθρ!$A$2:$A$100,0),1),IF(D2206&lt;&gt;"",INDEX(Υλικά!$D$3:$D$200,MATCH(D2206,Υλικά!$B$3:$B$200,0),1),""))</f>
        <v>pc</v>
      </c>
      <c r="F2206" s="10">
        <f>IF(C2206&lt;&gt;"",MATCH($C2206,ΣυνδΑθρ!$A$2:$A$100,0),IF(D2206&lt;&gt;"",MATCH($D2206,Υλικά!$B$3:$B$200,0),0))</f>
        <v>23</v>
      </c>
      <c r="G2206" s="3">
        <v>1</v>
      </c>
      <c r="H2206" s="16">
        <f>IF($C2206&lt;&gt;"",$G2206*INDEX(ΣυνδΑθρ!$B$2:$B$96,$F2206,1)/INDEX(ΣυνδΑθρ!$J$2:$J$96,$F2206,1),IF($D2206&lt;&gt;"",$G2206*INDEX(Υλικά!$G$3:$G$200,$F2206,1)/INDEX(Υλικά!$E$3:$E$200,$F2206,1),0))</f>
        <v>47</v>
      </c>
      <c r="I2206" s="17">
        <f>IF($C2206&lt;&gt;"",$G2206*INDEX(ΣυνδΑθρ!$C$2:$C$100,$F2206,1)/INDEX(ΣυνδΑθρ!$J$2:$J$96,$F2206,1),IF($D2206&lt;&gt;"",$G2206*INDEX(Υλικά!$H$3:$H$200,$F2206,1)/INDEX(Υλικά!$E$3:$E$200,$F2206,1),0))</f>
        <v>0</v>
      </c>
      <c r="J2206" s="18">
        <f>IF($C2206&lt;&gt;"",$G2206*INDEX(ΣυνδΑθρ!$D$2:$D$96,$F2206,1)/INDEX(ΣυνδΑθρ!$J$2:$J$96,$F2206,1),IF($D2206&lt;&gt;"",$G2206*INDEX(Υλικά!$I$3:$I$200,$F2206,1)/INDEX(Υλικά!$E$3:$E$200,$F2206,1),0))</f>
        <v>1.2</v>
      </c>
      <c r="K2206" s="16">
        <f>$H2206*Ref!$B$2</f>
        <v>188</v>
      </c>
      <c r="L2206" s="17">
        <f>$I2206*Ref!$B$3</f>
        <v>0</v>
      </c>
      <c r="M2206" s="18">
        <f>$J2206*Ref!$B$4</f>
        <v>10.799999999999999</v>
      </c>
      <c r="N2206" s="18">
        <f>IF($C2206&lt;&gt;"",0,IF($D2206&lt;&gt;"",$G2206*INDEX(Υλικά!$J$3:$J$200,$F2206,1)/INDEX(Υλικά!$E$3:$E$200,$F2206,1),0))</f>
        <v>0</v>
      </c>
      <c r="O2206" s="19">
        <f t="shared" si="41"/>
        <v>198.8</v>
      </c>
    </row>
    <row r="2207" spans="1:15" x14ac:dyDescent="0.35">
      <c r="A2207" s="54">
        <v>45307</v>
      </c>
      <c r="B2207" s="53">
        <v>0.58333333333333337</v>
      </c>
      <c r="C2207" s="3"/>
      <c r="D2207" s="3" t="s">
        <v>18</v>
      </c>
      <c r="E2207" s="3" t="str">
        <f>IF(C2207&lt;&gt;"",INDEX(ΣυνδΑθρ!$I$2:$I$96,MATCH(C2207,ΣυνδΑθρ!$A$2:$A$100,0),1),IF(D2207&lt;&gt;"",INDEX(Υλικά!$D$3:$D$200,MATCH(D2207,Υλικά!$B$3:$B$200,0),1),""))</f>
        <v>slc</v>
      </c>
      <c r="F2207" s="10">
        <f>IF(C2207&lt;&gt;"",MATCH($C2207,ΣυνδΑθρ!$A$2:$A$100,0),IF(D2207&lt;&gt;"",MATCH($D2207,Υλικά!$B$3:$B$200,0),0))</f>
        <v>9</v>
      </c>
      <c r="G2207" s="3">
        <v>1</v>
      </c>
      <c r="H2207" s="16">
        <f>IF($C2207&lt;&gt;"",$G2207*INDEX(ΣυνδΑθρ!$B$2:$B$96,$F2207,1)/INDEX(ΣυνδΑθρ!$J$2:$J$96,$F2207,1),IF($D2207&lt;&gt;"",$G2207*INDEX(Υλικά!$G$3:$G$200,$F2207,1)/INDEX(Υλικά!$E$3:$E$200,$F2207,1),0))</f>
        <v>3</v>
      </c>
      <c r="I2207" s="17">
        <f>IF($C2207&lt;&gt;"",$G2207*INDEX(ΣυνδΑθρ!$C$2:$C$100,$F2207,1)/INDEX(ΣυνδΑθρ!$J$2:$J$96,$F2207,1),IF($D2207&lt;&gt;"",$G2207*INDEX(Υλικά!$H$3:$H$200,$F2207,1)/INDEX(Υλικά!$E$3:$E$200,$F2207,1),0))</f>
        <v>11.7</v>
      </c>
      <c r="J2207" s="18">
        <f>IF($C2207&lt;&gt;"",$G2207*INDEX(ΣυνδΑθρ!$D$2:$D$96,$F2207,1)/INDEX(ΣυνδΑθρ!$J$2:$J$96,$F2207,1),IF($D2207&lt;&gt;"",$G2207*INDEX(Υλικά!$I$3:$I$200,$F2207,1)/INDEX(Υλικά!$E$3:$E$200,$F2207,1),0))</f>
        <v>1.1000000000000001</v>
      </c>
      <c r="K2207" s="16">
        <f>$H2207*Ref!$B$2</f>
        <v>12</v>
      </c>
      <c r="L2207" s="17">
        <f>$I2207*Ref!$B$3</f>
        <v>46.8</v>
      </c>
      <c r="M2207" s="18">
        <f>$J2207*Ref!$B$4</f>
        <v>9.9</v>
      </c>
      <c r="N2207" s="18">
        <f>IF($C2207&lt;&gt;"",0,IF($D2207&lt;&gt;"",$G2207*INDEX(Υλικά!$J$3:$J$200,$F2207,1)/INDEX(Υλικά!$E$3:$E$200,$F2207,1),0))</f>
        <v>0</v>
      </c>
      <c r="O2207" s="19">
        <f t="shared" si="41"/>
        <v>68.7</v>
      </c>
    </row>
    <row r="2208" spans="1:15" x14ac:dyDescent="0.35">
      <c r="A2208" s="54">
        <v>45307</v>
      </c>
      <c r="B2208" s="53">
        <v>0.77083333333333337</v>
      </c>
      <c r="C2208" s="3"/>
      <c r="D2208" s="3" t="s">
        <v>64</v>
      </c>
      <c r="E2208" s="3" t="str">
        <f>IF(C2208&lt;&gt;"",INDEX(ΣυνδΑθρ!$I$2:$I$96,MATCH(C2208,ΣυνδΑθρ!$A$2:$A$100,0),1),IF(D2208&lt;&gt;"",INDEX(Υλικά!$D$3:$D$200,MATCH(D2208,Υλικά!$B$3:$B$200,0),1),""))</f>
        <v>gr</v>
      </c>
      <c r="F2208" s="10">
        <f>IF(C2208&lt;&gt;"",MATCH($C2208,ΣυνδΑθρ!$A$2:$A$100,0),IF(D2208&lt;&gt;"",MATCH($D2208,Υλικά!$B$3:$B$200,0),0))</f>
        <v>24</v>
      </c>
      <c r="G2208" s="3">
        <v>20</v>
      </c>
      <c r="H2208" s="16">
        <f>IF($C2208&lt;&gt;"",$G2208*INDEX(ΣυνδΑθρ!$B$2:$B$96,$F2208,1)/INDEX(ΣυνδΑθρ!$J$2:$J$96,$F2208,1),IF($D2208&lt;&gt;"",$G2208*INDEX(Υλικά!$G$3:$G$200,$F2208,1)/INDEX(Υλικά!$E$3:$E$200,$F2208,1),0))</f>
        <v>4.74</v>
      </c>
      <c r="I2208" s="17">
        <f>IF($C2208&lt;&gt;"",$G2208*INDEX(ΣυνδΑθρ!$C$2:$C$100,$F2208,1)/INDEX(ΣυνδΑθρ!$J$2:$J$96,$F2208,1),IF($D2208&lt;&gt;"",$G2208*INDEX(Υλικά!$H$3:$H$200,$F2208,1)/INDEX(Υλικά!$E$3:$E$200,$F2208,1),0))</f>
        <v>4.3</v>
      </c>
      <c r="J2208" s="18">
        <f>IF($C2208&lt;&gt;"",$G2208*INDEX(ΣυνδΑθρ!$D$2:$D$96,$F2208,1)/INDEX(ΣυνδΑθρ!$J$2:$J$96,$F2208,1),IF($D2208&lt;&gt;"",$G2208*INDEX(Υλικά!$I$3:$I$200,$F2208,1)/INDEX(Υλικά!$E$3:$E$200,$F2208,1),0))</f>
        <v>9.94</v>
      </c>
      <c r="K2208" s="16">
        <f>$H2208*Ref!$B$2</f>
        <v>18.96</v>
      </c>
      <c r="L2208" s="17">
        <f>$I2208*Ref!$B$3</f>
        <v>17.2</v>
      </c>
      <c r="M2208" s="18">
        <f>$J2208*Ref!$B$4</f>
        <v>89.46</v>
      </c>
      <c r="N2208" s="18">
        <f>IF($C2208&lt;&gt;"",0,IF($D2208&lt;&gt;"",$G2208*INDEX(Υλικά!$J$3:$J$200,$F2208,1)/INDEX(Υλικά!$E$3:$E$200,$F2208,1),0))</f>
        <v>0</v>
      </c>
      <c r="O2208" s="19">
        <f t="shared" si="41"/>
        <v>125.61999999999999</v>
      </c>
    </row>
    <row r="2209" spans="1:15" x14ac:dyDescent="0.35">
      <c r="A2209" s="54">
        <v>45307</v>
      </c>
      <c r="B2209" s="53">
        <v>0.875</v>
      </c>
      <c r="C2209" s="3"/>
      <c r="D2209" s="3" t="s">
        <v>9</v>
      </c>
      <c r="E2209" s="3" t="str">
        <f>IF(C2209&lt;&gt;"",INDEX(ΣυνδΑθρ!$I$2:$I$96,MATCH(C2209,ΣυνδΑθρ!$A$2:$A$100,0),1),IF(D2209&lt;&gt;"",INDEX(Υλικά!$D$3:$D$200,MATCH(D2209,Υλικά!$B$3:$B$200,0),1),""))</f>
        <v>gr</v>
      </c>
      <c r="F2209" s="10">
        <f>IF(C2209&lt;&gt;"",MATCH($C2209,ΣυνδΑθρ!$A$2:$A$100,0),IF(D2209&lt;&gt;"",MATCH($D2209,Υλικά!$B$3:$B$200,0),0))</f>
        <v>4</v>
      </c>
      <c r="G2209" s="3">
        <v>100</v>
      </c>
      <c r="H2209" s="16">
        <f>IF($C2209&lt;&gt;"",$G2209*INDEX(ΣυνδΑθρ!$B$2:$B$96,$F2209,1)/INDEX(ΣυνδΑθρ!$J$2:$J$96,$F2209,1),IF($D2209&lt;&gt;"",$G2209*INDEX(Υλικά!$G$3:$G$200,$F2209,1)/INDEX(Υλικά!$E$3:$E$200,$F2209,1),0))</f>
        <v>7.1</v>
      </c>
      <c r="I2209" s="17">
        <f>IF($C2209&lt;&gt;"",$G2209*INDEX(ΣυνδΑθρ!$C$2:$C$100,$F2209,1)/INDEX(ΣυνδΑθρ!$J$2:$J$96,$F2209,1),IF($D2209&lt;&gt;"",$G2209*INDEX(Υλικά!$H$3:$H$200,$F2209,1)/INDEX(Υλικά!$E$3:$E$200,$F2209,1),0))</f>
        <v>80</v>
      </c>
      <c r="J2209" s="18">
        <f>IF($C2209&lt;&gt;"",$G2209*INDEX(ΣυνδΑθρ!$D$2:$D$96,$F2209,1)/INDEX(ΣυνδΑθρ!$J$2:$J$96,$F2209,1),IF($D2209&lt;&gt;"",$G2209*INDEX(Υλικά!$I$3:$I$200,$F2209,1)/INDEX(Υλικά!$E$3:$E$200,$F2209,1),0))</f>
        <v>0.7</v>
      </c>
      <c r="K2209" s="16">
        <f>$H2209*Ref!$B$2</f>
        <v>28.4</v>
      </c>
      <c r="L2209" s="17">
        <f>$I2209*Ref!$B$3</f>
        <v>320</v>
      </c>
      <c r="M2209" s="18">
        <f>$J2209*Ref!$B$4</f>
        <v>6.3</v>
      </c>
      <c r="N2209" s="18">
        <f>IF($C2209&lt;&gt;"",0,IF($D2209&lt;&gt;"",$G2209*INDEX(Υλικά!$J$3:$J$200,$F2209,1)/INDEX(Υλικά!$E$3:$E$200,$F2209,1),0))</f>
        <v>0</v>
      </c>
      <c r="O2209" s="19">
        <f t="shared" si="41"/>
        <v>354.7</v>
      </c>
    </row>
    <row r="2210" spans="1:15" x14ac:dyDescent="0.35">
      <c r="A2210" s="54">
        <v>45307</v>
      </c>
      <c r="B2210" s="53">
        <v>0.875</v>
      </c>
      <c r="C2210" s="3"/>
      <c r="D2210" s="3" t="s">
        <v>32</v>
      </c>
      <c r="E2210" s="3" t="str">
        <f>IF(C2210&lt;&gt;"",INDEX(ΣυνδΑθρ!$I$2:$I$96,MATCH(C2210,ΣυνδΑθρ!$A$2:$A$100,0),1),IF(D2210&lt;&gt;"",INDEX(Υλικά!$D$3:$D$200,MATCH(D2210,Υλικά!$B$3:$B$200,0),1),""))</f>
        <v>gr</v>
      </c>
      <c r="F2210" s="10">
        <f>IF(C2210&lt;&gt;"",MATCH($C2210,ΣυνδΑθρ!$A$2:$A$100,0),IF(D2210&lt;&gt;"",MATCH($D2210,Υλικά!$B$3:$B$200,0),0))</f>
        <v>14</v>
      </c>
      <c r="G2210" s="3">
        <v>200</v>
      </c>
      <c r="H2210" s="16">
        <f>IF($C2210&lt;&gt;"",$G2210*INDEX(ΣυνδΑθρ!$B$2:$B$96,$F2210,1)/INDEX(ΣυνδΑθρ!$J$2:$J$96,$F2210,1),IF($D2210&lt;&gt;"",$G2210*INDEX(Υλικά!$G$3:$G$200,$F2210,1)/INDEX(Υλικά!$E$3:$E$200,$F2210,1),0))</f>
        <v>16</v>
      </c>
      <c r="I2210" s="17">
        <f>IF($C2210&lt;&gt;"",$G2210*INDEX(ΣυνδΑθρ!$C$2:$C$100,$F2210,1)/INDEX(ΣυνδΑθρ!$J$2:$J$96,$F2210,1),IF($D2210&lt;&gt;"",$G2210*INDEX(Υλικά!$H$3:$H$200,$F2210,1)/INDEX(Υλικά!$E$3:$E$200,$F2210,1),0))</f>
        <v>8</v>
      </c>
      <c r="J2210" s="18">
        <f>IF($C2210&lt;&gt;"",$G2210*INDEX(ΣυνδΑθρ!$D$2:$D$96,$F2210,1)/INDEX(ΣυνδΑθρ!$J$2:$J$96,$F2210,1),IF($D2210&lt;&gt;"",$G2210*INDEX(Υλικά!$I$3:$I$200,$F2210,1)/INDEX(Υλικά!$E$3:$E$200,$F2210,1),0))</f>
        <v>4</v>
      </c>
      <c r="K2210" s="16">
        <f>$H2210*Ref!$B$2</f>
        <v>64</v>
      </c>
      <c r="L2210" s="17">
        <f>$I2210*Ref!$B$3</f>
        <v>32</v>
      </c>
      <c r="M2210" s="18">
        <f>$J2210*Ref!$B$4</f>
        <v>36</v>
      </c>
      <c r="N2210" s="18">
        <f>IF($C2210&lt;&gt;"",0,IF($D2210&lt;&gt;"",$G2210*INDEX(Υλικά!$J$3:$J$200,$F2210,1)/INDEX(Υλικά!$E$3:$E$200,$F2210,1),0))</f>
        <v>0</v>
      </c>
      <c r="O2210" s="19">
        <f t="shared" si="41"/>
        <v>132</v>
      </c>
    </row>
    <row r="2211" spans="1:15" x14ac:dyDescent="0.35">
      <c r="A2211" s="54">
        <v>45308</v>
      </c>
      <c r="B2211" s="53">
        <v>0.35416666666666669</v>
      </c>
      <c r="C2211" s="3"/>
      <c r="D2211" s="3" t="s">
        <v>338</v>
      </c>
      <c r="E2211" s="3" t="str">
        <f>IF(C2211&lt;&gt;"",INDEX(ΣυνδΑθρ!$I$2:$I$96,MATCH(C2211,ΣυνδΑθρ!$A$2:$A$100,0),1),IF(D2211&lt;&gt;"",INDEX(Υλικά!$D$3:$D$200,MATCH(D2211,Υλικά!$B$3:$B$200,0),1),""))</f>
        <v>gr</v>
      </c>
      <c r="F2211" s="10">
        <f>IF(C2211&lt;&gt;"",MATCH($C2211,ΣυνδΑθρ!$A$2:$A$100,0),IF(D2211&lt;&gt;"",MATCH($D2211,Υλικά!$B$3:$B$200,0),0))</f>
        <v>152</v>
      </c>
      <c r="G2211" s="3">
        <v>45</v>
      </c>
      <c r="H2211" s="16">
        <f>IF($C2211&lt;&gt;"",$G2211*INDEX(ΣυνδΑθρ!$B$2:$B$96,$F2211,1)/INDEX(ΣυνδΑθρ!$J$2:$J$96,$F2211,1),IF($D2211&lt;&gt;"",$G2211*INDEX(Υλικά!$G$3:$G$200,$F2211,1)/INDEX(Υλικά!$E$3:$E$200,$F2211,1),0))</f>
        <v>5.31</v>
      </c>
      <c r="I2211" s="17">
        <f>IF($C2211&lt;&gt;"",$G2211*INDEX(ΣυνδΑθρ!$C$2:$C$100,$F2211,1)/INDEX(ΣυνδΑθρ!$J$2:$J$96,$F2211,1),IF($D2211&lt;&gt;"",$G2211*INDEX(Υλικά!$H$3:$H$200,$F2211,1)/INDEX(Υλικά!$E$3:$E$200,$F2211,1),0))</f>
        <v>19.350000000000001</v>
      </c>
      <c r="J2211" s="18">
        <f>IF($C2211&lt;&gt;"",$G2211*INDEX(ΣυνδΑθρ!$D$2:$D$96,$F2211,1)/INDEX(ΣυνδΑθρ!$J$2:$J$96,$F2211,1),IF($D2211&lt;&gt;"",$G2211*INDEX(Υλικά!$I$3:$I$200,$F2211,1)/INDEX(Υλικά!$E$3:$E$200,$F2211,1),0))</f>
        <v>1.44</v>
      </c>
      <c r="K2211" s="16">
        <f>$H2211*Ref!$B$2</f>
        <v>21.24</v>
      </c>
      <c r="L2211" s="17">
        <f>$I2211*Ref!$B$3</f>
        <v>77.400000000000006</v>
      </c>
      <c r="M2211" s="18">
        <f>$J2211*Ref!$B$4</f>
        <v>12.959999999999999</v>
      </c>
      <c r="N2211" s="18">
        <f>IF($C2211&lt;&gt;"",0,IF($D2211&lt;&gt;"",$G2211*INDEX(Υλικά!$J$3:$J$200,$F2211,1)/INDEX(Υλικά!$E$3:$E$200,$F2211,1),0))</f>
        <v>0</v>
      </c>
      <c r="O2211" s="19">
        <f t="shared" si="41"/>
        <v>111.6</v>
      </c>
    </row>
    <row r="2212" spans="1:15" x14ac:dyDescent="0.35">
      <c r="A2212" s="54">
        <v>45308</v>
      </c>
      <c r="B2212" s="53">
        <v>0.35416666666666669</v>
      </c>
      <c r="C2212" s="3"/>
      <c r="D2212" s="3" t="s">
        <v>58</v>
      </c>
      <c r="E2212" s="3" t="str">
        <f>IF(C2212&lt;&gt;"",INDEX(ΣυνδΑθρ!$I$2:$I$96,MATCH(C2212,ΣυνδΑθρ!$A$2:$A$100,0),1),IF(D2212&lt;&gt;"",INDEX(Υλικά!$D$3:$D$200,MATCH(D2212,Υλικά!$B$3:$B$200,0),1),""))</f>
        <v>gr</v>
      </c>
      <c r="F2212" s="10">
        <f>IF(C2212&lt;&gt;"",MATCH($C2212,ΣυνδΑθρ!$A$2:$A$100,0),IF(D2212&lt;&gt;"",MATCH($D2212,Υλικά!$B$3:$B$200,0),0))</f>
        <v>12</v>
      </c>
      <c r="G2212" s="3">
        <v>295</v>
      </c>
      <c r="H2212" s="16">
        <f>IF($C2212&lt;&gt;"",$G2212*INDEX(ΣυνδΑθρ!$B$2:$B$96,$F2212,1)/INDEX(ΣυνδΑθρ!$J$2:$J$96,$F2212,1),IF($D2212&lt;&gt;"",$G2212*INDEX(Υλικά!$G$3:$G$200,$F2212,1)/INDEX(Υλικά!$E$3:$E$200,$F2212,1),0))</f>
        <v>9.7349999999999994</v>
      </c>
      <c r="I2212" s="17">
        <f>IF($C2212&lt;&gt;"",$G2212*INDEX(ΣυνδΑθρ!$C$2:$C$100,$F2212,1)/INDEX(ΣυνδΑθρ!$J$2:$J$96,$F2212,1),IF($D2212&lt;&gt;"",$G2212*INDEX(Υλικά!$H$3:$H$200,$F2212,1)/INDEX(Υλικά!$E$3:$E$200,$F2212,1),0))</f>
        <v>13.865</v>
      </c>
      <c r="J2212" s="18">
        <f>IF($C2212&lt;&gt;"",$G2212*INDEX(ΣυνδΑθρ!$D$2:$D$96,$F2212,1)/INDEX(ΣυνδΑθρ!$J$2:$J$96,$F2212,1),IF($D2212&lt;&gt;"",$G2212*INDEX(Υλικά!$I$3:$I$200,$F2212,1)/INDEX(Υλικά!$E$3:$E$200,$F2212,1),0))</f>
        <v>4.4249999999999998</v>
      </c>
      <c r="K2212" s="16">
        <f>$H2212*Ref!$B$2</f>
        <v>38.94</v>
      </c>
      <c r="L2212" s="17">
        <f>$I2212*Ref!$B$3</f>
        <v>55.46</v>
      </c>
      <c r="M2212" s="18">
        <f>$J2212*Ref!$B$4</f>
        <v>39.824999999999996</v>
      </c>
      <c r="N2212" s="18">
        <f>IF($C2212&lt;&gt;"",0,IF($D2212&lt;&gt;"",$G2212*INDEX(Υλικά!$J$3:$J$200,$F2212,1)/INDEX(Υλικά!$E$3:$E$200,$F2212,1),0))</f>
        <v>0</v>
      </c>
      <c r="O2212" s="19">
        <f t="shared" si="41"/>
        <v>134.22499999999999</v>
      </c>
    </row>
    <row r="2213" spans="1:15" x14ac:dyDescent="0.35">
      <c r="A2213" s="54">
        <v>45308</v>
      </c>
      <c r="B2213" s="53">
        <v>0.35416666666666669</v>
      </c>
      <c r="C2213" s="3"/>
      <c r="D2213" s="3" t="s">
        <v>229</v>
      </c>
      <c r="E2213" s="3" t="str">
        <f>IF(C2213&lt;&gt;"",INDEX(ΣυνδΑθρ!$I$2:$I$96,MATCH(C2213,ΣυνδΑθρ!$A$2:$A$100,0),1),IF(D2213&lt;&gt;"",INDEX(Υλικά!$D$3:$D$200,MATCH(D2213,Υλικά!$B$3:$B$200,0),1),""))</f>
        <v>gr</v>
      </c>
      <c r="F2213" s="10">
        <f>IF(C2213&lt;&gt;"",MATCH($C2213,ΣυνδΑθρ!$A$2:$A$100,0),IF(D2213&lt;&gt;"",MATCH($D2213,Υλικά!$B$3:$B$200,0),0))</f>
        <v>104</v>
      </c>
      <c r="G2213" s="3">
        <v>45</v>
      </c>
      <c r="H2213" s="16">
        <f>IF($C2213&lt;&gt;"",$G2213*INDEX(ΣυνδΑθρ!$B$2:$B$96,$F2213,1)/INDEX(ΣυνδΑθρ!$J$2:$J$96,$F2213,1),IF($D2213&lt;&gt;"",$G2213*INDEX(Υλικά!$G$3:$G$200,$F2213,1)/INDEX(Υλικά!$E$3:$E$200,$F2213,1),0))</f>
        <v>9.4499999999999993</v>
      </c>
      <c r="I2213" s="17">
        <f>IF($C2213&lt;&gt;"",$G2213*INDEX(ΣυνδΑθρ!$C$2:$C$100,$F2213,1)/INDEX(ΣυνδΑθρ!$J$2:$J$96,$F2213,1),IF($D2213&lt;&gt;"",$G2213*INDEX(Υλικά!$H$3:$H$200,$F2213,1)/INDEX(Υλικά!$E$3:$E$200,$F2213,1),0))</f>
        <v>0.45</v>
      </c>
      <c r="J2213" s="18">
        <f>IF($C2213&lt;&gt;"",$G2213*INDEX(ΣυνδΑθρ!$D$2:$D$96,$F2213,1)/INDEX(ΣυνδΑθρ!$J$2:$J$96,$F2213,1),IF($D2213&lt;&gt;"",$G2213*INDEX(Υλικά!$I$3:$I$200,$F2213,1)/INDEX(Υλικά!$E$3:$E$200,$F2213,1),0))</f>
        <v>0.9</v>
      </c>
      <c r="K2213" s="16">
        <f>$H2213*Ref!$B$2</f>
        <v>37.799999999999997</v>
      </c>
      <c r="L2213" s="17">
        <f>$I2213*Ref!$B$3</f>
        <v>1.8</v>
      </c>
      <c r="M2213" s="18">
        <f>$J2213*Ref!$B$4</f>
        <v>8.1</v>
      </c>
      <c r="N2213" s="18">
        <f>IF($C2213&lt;&gt;"",0,IF($D2213&lt;&gt;"",$G2213*INDEX(Υλικά!$J$3:$J$200,$F2213,1)/INDEX(Υλικά!$E$3:$E$200,$F2213,1),0))</f>
        <v>0</v>
      </c>
      <c r="O2213" s="19">
        <f t="shared" si="41"/>
        <v>47.699999999999996</v>
      </c>
    </row>
    <row r="2214" spans="1:15" x14ac:dyDescent="0.35">
      <c r="A2214" s="54">
        <v>45308</v>
      </c>
      <c r="B2214" s="53">
        <v>0.51041666666666663</v>
      </c>
      <c r="C2214" s="3"/>
      <c r="D2214" s="3" t="s">
        <v>155</v>
      </c>
      <c r="E2214" s="3" t="str">
        <f>IF(C2214&lt;&gt;"",INDEX(ΣυνδΑθρ!$I$2:$I$96,MATCH(C2214,ΣυνδΑθρ!$A$2:$A$100,0),1),IF(D2214&lt;&gt;"",INDEX(Υλικά!$D$3:$D$200,MATCH(D2214,Υλικά!$B$3:$B$200,0),1),""))</f>
        <v>gr</v>
      </c>
      <c r="F2214" s="10">
        <f>IF(C2214&lt;&gt;"",MATCH($C2214,ΣυνδΑθρ!$A$2:$A$100,0),IF(D2214&lt;&gt;"",MATCH($D2214,Υλικά!$B$3:$B$200,0),0))</f>
        <v>63</v>
      </c>
      <c r="G2214" s="3">
        <v>150</v>
      </c>
      <c r="H2214" s="16">
        <f>IF($C2214&lt;&gt;"",$G2214*INDEX(ΣυνδΑθρ!$B$2:$B$96,$F2214,1)/INDEX(ΣυνδΑθρ!$J$2:$J$96,$F2214,1),IF($D2214&lt;&gt;"",$G2214*INDEX(Υλικά!$G$3:$G$200,$F2214,1)/INDEX(Υλικά!$E$3:$E$200,$F2214,1),0))</f>
        <v>1.65</v>
      </c>
      <c r="I2214" s="17">
        <f>IF($C2214&lt;&gt;"",$G2214*INDEX(ΣυνδΑθρ!$C$2:$C$100,$F2214,1)/INDEX(ΣυνδΑθρ!$J$2:$J$96,$F2214,1),IF($D2214&lt;&gt;"",$G2214*INDEX(Υλικά!$H$3:$H$200,$F2214,1)/INDEX(Υλικά!$E$3:$E$200,$F2214,1),0))</f>
        <v>34.200000000000003</v>
      </c>
      <c r="J2214" s="18">
        <f>IF($C2214&lt;&gt;"",$G2214*INDEX(ΣυνδΑθρ!$D$2:$D$96,$F2214,1)/INDEX(ΣυνδΑθρ!$J$2:$J$96,$F2214,1),IF($D2214&lt;&gt;"",$G2214*INDEX(Υλικά!$I$3:$I$200,$F2214,1)/INDEX(Υλικά!$E$3:$E$200,$F2214,1),0))</f>
        <v>0.45</v>
      </c>
      <c r="K2214" s="16">
        <f>$H2214*Ref!$B$2</f>
        <v>6.6</v>
      </c>
      <c r="L2214" s="17">
        <f>$I2214*Ref!$B$3</f>
        <v>136.80000000000001</v>
      </c>
      <c r="M2214" s="18">
        <f>$J2214*Ref!$B$4</f>
        <v>4.05</v>
      </c>
      <c r="N2214" s="18">
        <f>IF($C2214&lt;&gt;"",0,IF($D2214&lt;&gt;"",$G2214*INDEX(Υλικά!$J$3:$J$200,$F2214,1)/INDEX(Υλικά!$E$3:$E$200,$F2214,1),0))</f>
        <v>0</v>
      </c>
      <c r="O2214" s="19">
        <f t="shared" si="41"/>
        <v>147.45000000000002</v>
      </c>
    </row>
    <row r="2215" spans="1:15" x14ac:dyDescent="0.35">
      <c r="A2215" s="54">
        <v>45308</v>
      </c>
      <c r="B2215" s="53">
        <v>0.60416666666666663</v>
      </c>
      <c r="C2215" s="3"/>
      <c r="D2215" s="3" t="s">
        <v>80</v>
      </c>
      <c r="E2215" s="3" t="str">
        <f>IF(C2215&lt;&gt;"",INDEX(ΣυνδΑθρ!$I$2:$I$96,MATCH(C2215,ΣυνδΑθρ!$A$2:$A$100,0),1),IF(D2215&lt;&gt;"",INDEX(Υλικά!$D$3:$D$200,MATCH(D2215,Υλικά!$B$3:$B$200,0),1),""))</f>
        <v>gr</v>
      </c>
      <c r="F2215" s="10">
        <f>IF(C2215&lt;&gt;"",MATCH($C2215,ΣυνδΑθρ!$A$2:$A$100,0),IF(D2215&lt;&gt;"",MATCH($D2215,Υλικά!$B$3:$B$200,0),0))</f>
        <v>32</v>
      </c>
      <c r="G2215" s="3">
        <v>180</v>
      </c>
      <c r="H2215" s="16">
        <f>IF($C2215&lt;&gt;"",$G2215*INDEX(ΣυνδΑθρ!$B$2:$B$96,$F2215,1)/INDEX(ΣυνδΑθρ!$J$2:$J$96,$F2215,1),IF($D2215&lt;&gt;"",$G2215*INDEX(Υλικά!$G$3:$G$200,$F2215,1)/INDEX(Υλικά!$E$3:$E$200,$F2215,1),0))</f>
        <v>55.8</v>
      </c>
      <c r="I2215" s="17">
        <f>IF($C2215&lt;&gt;"",$G2215*INDEX(ΣυνδΑθρ!$C$2:$C$100,$F2215,1)/INDEX(ΣυνδΑθρ!$J$2:$J$96,$F2215,1),IF($D2215&lt;&gt;"",$G2215*INDEX(Υλικά!$H$3:$H$200,$F2215,1)/INDEX(Υλικά!$E$3:$E$200,$F2215,1),0))</f>
        <v>0</v>
      </c>
      <c r="J2215" s="18">
        <f>IF($C2215&lt;&gt;"",$G2215*INDEX(ΣυνδΑθρ!$D$2:$D$96,$F2215,1)/INDEX(ΣυνδΑθρ!$J$2:$J$96,$F2215,1),IF($D2215&lt;&gt;"",$G2215*INDEX(Υλικά!$I$3:$I$200,$F2215,1)/INDEX(Υλικά!$E$3:$E$200,$F2215,1),0))</f>
        <v>6.48</v>
      </c>
      <c r="K2215" s="16">
        <f>$H2215*Ref!$B$2</f>
        <v>223.2</v>
      </c>
      <c r="L2215" s="17">
        <f>$I2215*Ref!$B$3</f>
        <v>0</v>
      </c>
      <c r="M2215" s="18">
        <f>$J2215*Ref!$B$4</f>
        <v>58.320000000000007</v>
      </c>
      <c r="N2215" s="18">
        <f>IF($C2215&lt;&gt;"",0,IF($D2215&lt;&gt;"",$G2215*INDEX(Υλικά!$J$3:$J$200,$F2215,1)/INDEX(Υλικά!$E$3:$E$200,$F2215,1),0))</f>
        <v>0</v>
      </c>
      <c r="O2215" s="19">
        <f t="shared" si="41"/>
        <v>281.52</v>
      </c>
    </row>
    <row r="2216" spans="1:15" x14ac:dyDescent="0.35">
      <c r="A2216" s="54">
        <v>45308</v>
      </c>
      <c r="B2216" s="53">
        <v>0.60416666666666663</v>
      </c>
      <c r="C2216" s="3" t="s">
        <v>235</v>
      </c>
      <c r="D2216" s="3"/>
      <c r="E2216" s="3" t="str">
        <f>IF(C2216&lt;&gt;"",INDEX(ΣυνδΑθρ!$I$2:$I$96,MATCH(C2216,ΣυνδΑθρ!$A$2:$A$100,0),1),IF(D2216&lt;&gt;"",INDEX(Υλικά!$D$3:$D$200,MATCH(D2216,Υλικά!$B$3:$B$200,0),1),""))</f>
        <v>gr</v>
      </c>
      <c r="F2216" s="10">
        <f>IF(C2216&lt;&gt;"",MATCH($C2216,ΣυνδΑθρ!$A$2:$A$100,0),IF(D2216&lt;&gt;"",MATCH($D2216,Υλικά!$B$3:$B$200,0),0))</f>
        <v>40</v>
      </c>
      <c r="G2216" s="3">
        <v>200</v>
      </c>
      <c r="H2216" s="16">
        <f>IF($C2216&lt;&gt;"",$G2216*INDEX(ΣυνδΑθρ!$B$2:$B$96,$F2216,1)/INDEX(ΣυνδΑθρ!$J$2:$J$96,$F2216,1),IF($D2216&lt;&gt;"",$G2216*INDEX(Υλικά!$G$3:$G$200,$F2216,1)/INDEX(Υλικά!$E$3:$E$200,$F2216,1),0))</f>
        <v>11.534117647058823</v>
      </c>
      <c r="I2216" s="17">
        <f>IF($C2216&lt;&gt;"",$G2216*INDEX(ΣυνδΑθρ!$C$2:$C$100,$F2216,1)/INDEX(ΣυνδΑθρ!$J$2:$J$96,$F2216,1),IF($D2216&lt;&gt;"",$G2216*INDEX(Υλικά!$H$3:$H$200,$F2216,1)/INDEX(Υλικά!$E$3:$E$200,$F2216,1),0))</f>
        <v>38.449411764705886</v>
      </c>
      <c r="J2216" s="18">
        <f>IF($C2216&lt;&gt;"",$G2216*INDEX(ΣυνδΑθρ!$D$2:$D$96,$F2216,1)/INDEX(ΣυνδΑθρ!$J$2:$J$96,$F2216,1),IF($D2216&lt;&gt;"",$G2216*INDEX(Υλικά!$I$3:$I$200,$F2216,1)/INDEX(Υλικά!$E$3:$E$200,$F2216,1),0))</f>
        <v>9.0458823529411791</v>
      </c>
      <c r="K2216" s="16">
        <f>$H2216*Ref!$B$2</f>
        <v>46.136470588235291</v>
      </c>
      <c r="L2216" s="17">
        <f>$I2216*Ref!$B$3</f>
        <v>153.79764705882354</v>
      </c>
      <c r="M2216" s="18">
        <f>$J2216*Ref!$B$4</f>
        <v>81.412941176470611</v>
      </c>
      <c r="N2216" s="18">
        <f>IF($C2216&lt;&gt;"",0,IF($D2216&lt;&gt;"",$G2216*INDEX(Υλικά!$J$3:$J$200,$F2216,1)/INDEX(Υλικά!$E$3:$E$200,$F2216,1),0))</f>
        <v>0</v>
      </c>
      <c r="O2216" s="19">
        <f t="shared" si="41"/>
        <v>281.34705882352944</v>
      </c>
    </row>
    <row r="2217" spans="1:15" x14ac:dyDescent="0.35">
      <c r="A2217" s="54">
        <v>45308</v>
      </c>
      <c r="B2217" s="53">
        <v>0.60416666666666663</v>
      </c>
      <c r="C2217" s="3"/>
      <c r="D2217" s="3" t="s">
        <v>148</v>
      </c>
      <c r="E2217" s="3" t="str">
        <f>IF(C2217&lt;&gt;"",INDEX(ΣυνδΑθρ!$I$2:$I$96,MATCH(C2217,ΣυνδΑθρ!$A$2:$A$100,0),1),IF(D2217&lt;&gt;"",INDEX(Υλικά!$D$3:$D$200,MATCH(D2217,Υλικά!$B$3:$B$200,0),1),""))</f>
        <v>gr</v>
      </c>
      <c r="F2217" s="10">
        <f>IF(C2217&lt;&gt;"",MATCH($C2217,ΣυνδΑθρ!$A$2:$A$100,0),IF(D2217&lt;&gt;"",MATCH($D2217,Υλικά!$B$3:$B$200,0),0))</f>
        <v>59</v>
      </c>
      <c r="G2217" s="3">
        <v>200</v>
      </c>
      <c r="H2217" s="16">
        <f>IF($C2217&lt;&gt;"",$G2217*INDEX(ΣυνδΑθρ!$B$2:$B$96,$F2217,1)/INDEX(ΣυνδΑθρ!$J$2:$J$96,$F2217,1),IF($D2217&lt;&gt;"",$G2217*INDEX(Υλικά!$G$3:$G$200,$F2217,1)/INDEX(Υλικά!$E$3:$E$200,$F2217,1),0))</f>
        <v>2.6</v>
      </c>
      <c r="I2217" s="17">
        <f>IF($C2217&lt;&gt;"",$G2217*INDEX(ΣυνδΑθρ!$C$2:$C$100,$F2217,1)/INDEX(ΣυνδΑθρ!$J$2:$J$96,$F2217,1),IF($D2217&lt;&gt;"",$G2217*INDEX(Υλικά!$H$3:$H$200,$F2217,1)/INDEX(Υλικά!$E$3:$E$200,$F2217,1),0))</f>
        <v>12</v>
      </c>
      <c r="J2217" s="18">
        <f>IF($C2217&lt;&gt;"",$G2217*INDEX(ΣυνδΑθρ!$D$2:$D$96,$F2217,1)/INDEX(ΣυνδΑθρ!$J$2:$J$96,$F2217,1),IF($D2217&lt;&gt;"",$G2217*INDEX(Υλικά!$I$3:$I$200,$F2217,1)/INDEX(Υλικά!$E$3:$E$200,$F2217,1),0))</f>
        <v>0</v>
      </c>
      <c r="K2217" s="16">
        <f>$H2217*Ref!$B$2</f>
        <v>10.4</v>
      </c>
      <c r="L2217" s="17">
        <f>$I2217*Ref!$B$3</f>
        <v>48</v>
      </c>
      <c r="M2217" s="18">
        <f>$J2217*Ref!$B$4</f>
        <v>0</v>
      </c>
      <c r="N2217" s="18">
        <f>IF($C2217&lt;&gt;"",0,IF($D2217&lt;&gt;"",$G2217*INDEX(Υλικά!$J$3:$J$200,$F2217,1)/INDEX(Υλικά!$E$3:$E$200,$F2217,1),0))</f>
        <v>0</v>
      </c>
      <c r="O2217" s="19">
        <f t="shared" si="41"/>
        <v>58.4</v>
      </c>
    </row>
    <row r="2218" spans="1:15" x14ac:dyDescent="0.35">
      <c r="A2218" s="54">
        <v>45308</v>
      </c>
      <c r="B2218" s="53">
        <v>0.60416666666666696</v>
      </c>
      <c r="C2218" s="3"/>
      <c r="D2218" s="3" t="s">
        <v>8</v>
      </c>
      <c r="E2218" s="3" t="str">
        <f>IF(C2218&lt;&gt;"",INDEX(ΣυνδΑθρ!$I$2:$I$96,MATCH(C2218,ΣυνδΑθρ!$A$2:$A$100,0),1),IF(D2218&lt;&gt;"",INDEX(Υλικά!$D$3:$D$200,MATCH(D2218,Υλικά!$B$3:$B$200,0),1),""))</f>
        <v>gr</v>
      </c>
      <c r="F2218" s="10">
        <f>IF(C2218&lt;&gt;"",MATCH($C2218,ΣυνδΑθρ!$A$2:$A$100,0),IF(D2218&lt;&gt;"",MATCH($D2218,Υλικά!$B$3:$B$200,0),0))</f>
        <v>3</v>
      </c>
      <c r="G2218" s="3">
        <v>2</v>
      </c>
      <c r="H2218" s="16">
        <f>IF($C2218&lt;&gt;"",$G2218*INDEX(ΣυνδΑθρ!$B$2:$B$96,$F2218,1)/INDEX(ΣυνδΑθρ!$J$2:$J$96,$F2218,1),IF($D2218&lt;&gt;"",$G2218*INDEX(Υλικά!$G$3:$G$200,$F2218,1)/INDEX(Υλικά!$E$3:$E$200,$F2218,1),0))</f>
        <v>0</v>
      </c>
      <c r="I2218" s="17">
        <f>IF($C2218&lt;&gt;"",$G2218*INDEX(ΣυνδΑθρ!$C$2:$C$100,$F2218,1)/INDEX(ΣυνδΑθρ!$J$2:$J$96,$F2218,1),IF($D2218&lt;&gt;"",$G2218*INDEX(Υλικά!$H$3:$H$200,$F2218,1)/INDEX(Υλικά!$E$3:$E$200,$F2218,1),0))</f>
        <v>0</v>
      </c>
      <c r="J2218" s="18">
        <f>IF($C2218&lt;&gt;"",$G2218*INDEX(ΣυνδΑθρ!$D$2:$D$96,$F2218,1)/INDEX(ΣυνδΑθρ!$J$2:$J$96,$F2218,1),IF($D2218&lt;&gt;"",$G2218*INDEX(Υλικά!$I$3:$I$200,$F2218,1)/INDEX(Υλικά!$E$3:$E$200,$F2218,1),0))</f>
        <v>1.8659999999999999</v>
      </c>
      <c r="K2218" s="16">
        <f>$H2218*Ref!$B$2</f>
        <v>0</v>
      </c>
      <c r="L2218" s="17">
        <f>$I2218*Ref!$B$3</f>
        <v>0</v>
      </c>
      <c r="M2218" s="18">
        <f>$J2218*Ref!$B$4</f>
        <v>16.794</v>
      </c>
      <c r="N2218" s="18">
        <f>IF($C2218&lt;&gt;"",0,IF($D2218&lt;&gt;"",$G2218*INDEX(Υλικά!$J$3:$J$200,$F2218,1)/INDEX(Υλικά!$E$3:$E$200,$F2218,1),0))</f>
        <v>0</v>
      </c>
      <c r="O2218" s="19">
        <f t="shared" ref="O2218:O2281" si="42">SUM(K2218:N2218)</f>
        <v>16.794</v>
      </c>
    </row>
    <row r="2219" spans="1:15" x14ac:dyDescent="0.35">
      <c r="A2219" s="54">
        <v>45308</v>
      </c>
      <c r="B2219" s="53">
        <v>0.83333333333333337</v>
      </c>
      <c r="C2219" s="3"/>
      <c r="D2219" s="3" t="s">
        <v>9</v>
      </c>
      <c r="E2219" s="3" t="str">
        <f>IF(C2219&lt;&gt;"",INDEX(ΣυνδΑθρ!$I$2:$I$96,MATCH(C2219,ΣυνδΑθρ!$A$2:$A$100,0),1),IF(D2219&lt;&gt;"",INDEX(Υλικά!$D$3:$D$200,MATCH(D2219,Υλικά!$B$3:$B$200,0),1),""))</f>
        <v>gr</v>
      </c>
      <c r="F2219" s="10">
        <f>IF(C2219&lt;&gt;"",MATCH($C2219,ΣυνδΑθρ!$A$2:$A$100,0),IF(D2219&lt;&gt;"",MATCH($D2219,Υλικά!$B$3:$B$200,0),0))</f>
        <v>4</v>
      </c>
      <c r="G2219" s="3">
        <v>70</v>
      </c>
      <c r="H2219" s="16">
        <f>IF($C2219&lt;&gt;"",$G2219*INDEX(ΣυνδΑθρ!$B$2:$B$96,$F2219,1)/INDEX(ΣυνδΑθρ!$J$2:$J$96,$F2219,1),IF($D2219&lt;&gt;"",$G2219*INDEX(Υλικά!$G$3:$G$200,$F2219,1)/INDEX(Υλικά!$E$3:$E$200,$F2219,1),0))</f>
        <v>4.97</v>
      </c>
      <c r="I2219" s="17">
        <f>IF($C2219&lt;&gt;"",$G2219*INDEX(ΣυνδΑθρ!$C$2:$C$100,$F2219,1)/INDEX(ΣυνδΑθρ!$J$2:$J$96,$F2219,1),IF($D2219&lt;&gt;"",$G2219*INDEX(Υλικά!$H$3:$H$200,$F2219,1)/INDEX(Υλικά!$E$3:$E$200,$F2219,1),0))</f>
        <v>56</v>
      </c>
      <c r="J2219" s="18">
        <f>IF($C2219&lt;&gt;"",$G2219*INDEX(ΣυνδΑθρ!$D$2:$D$96,$F2219,1)/INDEX(ΣυνδΑθρ!$J$2:$J$96,$F2219,1),IF($D2219&lt;&gt;"",$G2219*INDEX(Υλικά!$I$3:$I$200,$F2219,1)/INDEX(Υλικά!$E$3:$E$200,$F2219,1),0))</f>
        <v>0.49</v>
      </c>
      <c r="K2219" s="16">
        <f>$H2219*Ref!$B$2</f>
        <v>19.88</v>
      </c>
      <c r="L2219" s="17">
        <f>$I2219*Ref!$B$3</f>
        <v>224</v>
      </c>
      <c r="M2219" s="18">
        <f>$J2219*Ref!$B$4</f>
        <v>4.41</v>
      </c>
      <c r="N2219" s="18">
        <f>IF($C2219&lt;&gt;"",0,IF($D2219&lt;&gt;"",$G2219*INDEX(Υλικά!$J$3:$J$200,$F2219,1)/INDEX(Υλικά!$E$3:$E$200,$F2219,1),0))</f>
        <v>0</v>
      </c>
      <c r="O2219" s="19">
        <f t="shared" si="42"/>
        <v>248.29</v>
      </c>
    </row>
    <row r="2220" spans="1:15" x14ac:dyDescent="0.35">
      <c r="A2220" s="54">
        <v>45308</v>
      </c>
      <c r="B2220" s="53">
        <v>0.83333333333333337</v>
      </c>
      <c r="C2220" s="3"/>
      <c r="D2220" s="3" t="s">
        <v>32</v>
      </c>
      <c r="E2220" s="3" t="str">
        <f>IF(C2220&lt;&gt;"",INDEX(ΣυνδΑθρ!$I$2:$I$96,MATCH(C2220,ΣυνδΑθρ!$A$2:$A$100,0),1),IF(D2220&lt;&gt;"",INDEX(Υλικά!$D$3:$D$200,MATCH(D2220,Υλικά!$B$3:$B$200,0),1),""))</f>
        <v>gr</v>
      </c>
      <c r="F2220" s="10">
        <f>IF(C2220&lt;&gt;"",MATCH($C2220,ΣυνδΑθρ!$A$2:$A$100,0),IF(D2220&lt;&gt;"",MATCH($D2220,Υλικά!$B$3:$B$200,0),0))</f>
        <v>14</v>
      </c>
      <c r="G2220" s="3">
        <v>200</v>
      </c>
      <c r="H2220" s="16">
        <f>IF($C2220&lt;&gt;"",$G2220*INDEX(ΣυνδΑθρ!$B$2:$B$96,$F2220,1)/INDEX(ΣυνδΑθρ!$J$2:$J$96,$F2220,1),IF($D2220&lt;&gt;"",$G2220*INDEX(Υλικά!$G$3:$G$200,$F2220,1)/INDEX(Υλικά!$E$3:$E$200,$F2220,1),0))</f>
        <v>16</v>
      </c>
      <c r="I2220" s="17">
        <f>IF($C2220&lt;&gt;"",$G2220*INDEX(ΣυνδΑθρ!$C$2:$C$100,$F2220,1)/INDEX(ΣυνδΑθρ!$J$2:$J$96,$F2220,1),IF($D2220&lt;&gt;"",$G2220*INDEX(Υλικά!$H$3:$H$200,$F2220,1)/INDEX(Υλικά!$E$3:$E$200,$F2220,1),0))</f>
        <v>8</v>
      </c>
      <c r="J2220" s="18">
        <f>IF($C2220&lt;&gt;"",$G2220*INDEX(ΣυνδΑθρ!$D$2:$D$96,$F2220,1)/INDEX(ΣυνδΑθρ!$J$2:$J$96,$F2220,1),IF($D2220&lt;&gt;"",$G2220*INDEX(Υλικά!$I$3:$I$200,$F2220,1)/INDEX(Υλικά!$E$3:$E$200,$F2220,1),0))</f>
        <v>4</v>
      </c>
      <c r="K2220" s="16">
        <f>$H2220*Ref!$B$2</f>
        <v>64</v>
      </c>
      <c r="L2220" s="17">
        <f>$I2220*Ref!$B$3</f>
        <v>32</v>
      </c>
      <c r="M2220" s="18">
        <f>$J2220*Ref!$B$4</f>
        <v>36</v>
      </c>
      <c r="N2220" s="18">
        <f>IF($C2220&lt;&gt;"",0,IF($D2220&lt;&gt;"",$G2220*INDEX(Υλικά!$J$3:$J$200,$F2220,1)/INDEX(Υλικά!$E$3:$E$200,$F2220,1),0))</f>
        <v>0</v>
      </c>
      <c r="O2220" s="19">
        <f t="shared" si="42"/>
        <v>132</v>
      </c>
    </row>
    <row r="2221" spans="1:15" x14ac:dyDescent="0.35">
      <c r="A2221" s="54">
        <v>45308</v>
      </c>
      <c r="B2221" s="53">
        <v>0.83333333333333337</v>
      </c>
      <c r="C2221" s="3" t="s">
        <v>235</v>
      </c>
      <c r="D2221" s="3"/>
      <c r="E2221" s="3" t="str">
        <f>IF(C2221&lt;&gt;"",INDEX(ΣυνδΑθρ!$I$2:$I$96,MATCH(C2221,ΣυνδΑθρ!$A$2:$A$100,0),1),IF(D2221&lt;&gt;"",INDEX(Υλικά!$D$3:$D$200,MATCH(D2221,Υλικά!$B$3:$B$200,0),1),""))</f>
        <v>gr</v>
      </c>
      <c r="F2221" s="10">
        <f>IF(C2221&lt;&gt;"",MATCH($C2221,ΣυνδΑθρ!$A$2:$A$100,0),IF(D2221&lt;&gt;"",MATCH($D2221,Υλικά!$B$3:$B$200,0),0))</f>
        <v>40</v>
      </c>
      <c r="G2221" s="3">
        <v>140</v>
      </c>
      <c r="H2221" s="16">
        <f>IF($C2221&lt;&gt;"",$G2221*INDEX(ΣυνδΑθρ!$B$2:$B$96,$F2221,1)/INDEX(ΣυνδΑθρ!$J$2:$J$96,$F2221,1),IF($D2221&lt;&gt;"",$G2221*INDEX(Υλικά!$G$3:$G$200,$F2221,1)/INDEX(Υλικά!$E$3:$E$200,$F2221,1),0))</f>
        <v>8.0738823529411761</v>
      </c>
      <c r="I2221" s="17">
        <f>IF($C2221&lt;&gt;"",$G2221*INDEX(ΣυνδΑθρ!$C$2:$C$100,$F2221,1)/INDEX(ΣυνδΑθρ!$J$2:$J$96,$F2221,1),IF($D2221&lt;&gt;"",$G2221*INDEX(Υλικά!$H$3:$H$200,$F2221,1)/INDEX(Υλικά!$E$3:$E$200,$F2221,1),0))</f>
        <v>26.914588235294122</v>
      </c>
      <c r="J2221" s="18">
        <f>IF($C2221&lt;&gt;"",$G2221*INDEX(ΣυνδΑθρ!$D$2:$D$96,$F2221,1)/INDEX(ΣυνδΑθρ!$J$2:$J$96,$F2221,1),IF($D2221&lt;&gt;"",$G2221*INDEX(Υλικά!$I$3:$I$200,$F2221,1)/INDEX(Υλικά!$E$3:$E$200,$F2221,1),0))</f>
        <v>6.3321176470588245</v>
      </c>
      <c r="K2221" s="16">
        <f>$H2221*Ref!$B$2</f>
        <v>32.295529411764704</v>
      </c>
      <c r="L2221" s="17">
        <f>$I2221*Ref!$B$3</f>
        <v>107.65835294117649</v>
      </c>
      <c r="M2221" s="18">
        <f>$J2221*Ref!$B$4</f>
        <v>56.989058823529419</v>
      </c>
      <c r="N2221" s="18">
        <f>IF($C2221&lt;&gt;"",0,IF($D2221&lt;&gt;"",$G2221*INDEX(Υλικά!$J$3:$J$200,$F2221,1)/INDEX(Υλικά!$E$3:$E$200,$F2221,1),0))</f>
        <v>0</v>
      </c>
      <c r="O2221" s="19">
        <f t="shared" si="42"/>
        <v>196.94294117647064</v>
      </c>
    </row>
    <row r="2222" spans="1:15" x14ac:dyDescent="0.35">
      <c r="A2222" s="54">
        <v>45308</v>
      </c>
      <c r="B2222" s="53">
        <v>0.95833333333333337</v>
      </c>
      <c r="C2222" s="3"/>
      <c r="D2222" s="3" t="s">
        <v>276</v>
      </c>
      <c r="E2222" s="3" t="str">
        <f>IF(C2222&lt;&gt;"",INDEX(ΣυνδΑθρ!$I$2:$I$96,MATCH(C2222,ΣυνδΑθρ!$A$2:$A$100,0),1),IF(D2222&lt;&gt;"",INDEX(Υλικά!$D$3:$D$200,MATCH(D2222,Υλικά!$B$3:$B$200,0),1),""))</f>
        <v>gr</v>
      </c>
      <c r="F2222" s="10">
        <f>IF(C2222&lt;&gt;"",MATCH($C2222,ΣυνδΑθρ!$A$2:$A$100,0),IF(D2222&lt;&gt;"",MATCH($D2222,Υλικά!$B$3:$B$200,0),0))</f>
        <v>129</v>
      </c>
      <c r="G2222" s="3">
        <v>10</v>
      </c>
      <c r="H2222" s="16">
        <f>IF($C2222&lt;&gt;"",$G2222*INDEX(ΣυνδΑθρ!$B$2:$B$96,$F2222,1)/INDEX(ΣυνδΑθρ!$J$2:$J$96,$F2222,1),IF($D2222&lt;&gt;"",$G2222*INDEX(Υλικά!$G$3:$G$200,$F2222,1)/INDEX(Υλικά!$E$3:$E$200,$F2222,1),0))</f>
        <v>1.8</v>
      </c>
      <c r="I2222" s="17">
        <f>IF($C2222&lt;&gt;"",$G2222*INDEX(ΣυνδΑθρ!$C$2:$C$100,$F2222,1)/INDEX(ΣυνδΑθρ!$J$2:$J$96,$F2222,1),IF($D2222&lt;&gt;"",$G2222*INDEX(Υλικά!$H$3:$H$200,$F2222,1)/INDEX(Υλικά!$E$3:$E$200,$F2222,1),0))</f>
        <v>3</v>
      </c>
      <c r="J2222" s="18">
        <f>IF($C2222&lt;&gt;"",$G2222*INDEX(ΣυνδΑθρ!$D$2:$D$96,$F2222,1)/INDEX(ΣυνδΑθρ!$J$2:$J$96,$F2222,1),IF($D2222&lt;&gt;"",$G2222*INDEX(Υλικά!$I$3:$I$200,$F2222,1)/INDEX(Υλικά!$E$3:$E$200,$F2222,1),0))</f>
        <v>4.4000000000000004</v>
      </c>
      <c r="K2222" s="16">
        <f>$H2222*Ref!$B$2</f>
        <v>7.2</v>
      </c>
      <c r="L2222" s="17">
        <f>$I2222*Ref!$B$3</f>
        <v>12</v>
      </c>
      <c r="M2222" s="18">
        <f>$J2222*Ref!$B$4</f>
        <v>39.6</v>
      </c>
      <c r="N2222" s="18">
        <f>IF($C2222&lt;&gt;"",0,IF($D2222&lt;&gt;"",$G2222*INDEX(Υλικά!$J$3:$J$200,$F2222,1)/INDEX(Υλικά!$E$3:$E$200,$F2222,1),0))</f>
        <v>0</v>
      </c>
      <c r="O2222" s="19">
        <f t="shared" si="42"/>
        <v>58.8</v>
      </c>
    </row>
    <row r="2223" spans="1:15" x14ac:dyDescent="0.35">
      <c r="A2223" s="54">
        <v>45309</v>
      </c>
      <c r="B2223" s="53">
        <v>0.3125</v>
      </c>
      <c r="C2223" s="3"/>
      <c r="D2223" s="3" t="s">
        <v>58</v>
      </c>
      <c r="E2223" s="3" t="str">
        <f>IF(C2223&lt;&gt;"",INDEX(ΣυνδΑθρ!$I$2:$I$96,MATCH(C2223,ΣυνδΑθρ!$A$2:$A$100,0),1),IF(D2223&lt;&gt;"",INDEX(Υλικά!$D$3:$D$200,MATCH(D2223,Υλικά!$B$3:$B$200,0),1),""))</f>
        <v>gr</v>
      </c>
      <c r="F2223" s="10">
        <f>IF(C2223&lt;&gt;"",MATCH($C2223,ΣυνδΑθρ!$A$2:$A$100,0),IF(D2223&lt;&gt;"",MATCH($D2223,Υλικά!$B$3:$B$200,0),0))</f>
        <v>12</v>
      </c>
      <c r="G2223" s="3">
        <v>250</v>
      </c>
      <c r="H2223" s="16">
        <f>IF($C2223&lt;&gt;"",$G2223*INDEX(ΣυνδΑθρ!$B$2:$B$96,$F2223,1)/INDEX(ΣυνδΑθρ!$J$2:$J$96,$F2223,1),IF($D2223&lt;&gt;"",$G2223*INDEX(Υλικά!$G$3:$G$200,$F2223,1)/INDEX(Υλικά!$E$3:$E$200,$F2223,1),0))</f>
        <v>8.25</v>
      </c>
      <c r="I2223" s="17">
        <f>IF($C2223&lt;&gt;"",$G2223*INDEX(ΣυνδΑθρ!$C$2:$C$100,$F2223,1)/INDEX(ΣυνδΑθρ!$J$2:$J$96,$F2223,1),IF($D2223&lt;&gt;"",$G2223*INDEX(Υλικά!$H$3:$H$200,$F2223,1)/INDEX(Υλικά!$E$3:$E$200,$F2223,1),0))</f>
        <v>11.75</v>
      </c>
      <c r="J2223" s="18">
        <f>IF($C2223&lt;&gt;"",$G2223*INDEX(ΣυνδΑθρ!$D$2:$D$96,$F2223,1)/INDEX(ΣυνδΑθρ!$J$2:$J$96,$F2223,1),IF($D2223&lt;&gt;"",$G2223*INDEX(Υλικά!$I$3:$I$200,$F2223,1)/INDEX(Υλικά!$E$3:$E$200,$F2223,1),0))</f>
        <v>3.75</v>
      </c>
      <c r="K2223" s="16">
        <f>$H2223*Ref!$B$2</f>
        <v>33</v>
      </c>
      <c r="L2223" s="17">
        <f>$I2223*Ref!$B$3</f>
        <v>47</v>
      </c>
      <c r="M2223" s="18">
        <f>$J2223*Ref!$B$4</f>
        <v>33.75</v>
      </c>
      <c r="N2223" s="18">
        <f>IF($C2223&lt;&gt;"",0,IF($D2223&lt;&gt;"",$G2223*INDEX(Υλικά!$J$3:$J$200,$F2223,1)/INDEX(Υλικά!$E$3:$E$200,$F2223,1),0))</f>
        <v>0</v>
      </c>
      <c r="O2223" s="19">
        <f t="shared" si="42"/>
        <v>113.75</v>
      </c>
    </row>
    <row r="2224" spans="1:15" x14ac:dyDescent="0.35">
      <c r="A2224" s="54">
        <v>45309</v>
      </c>
      <c r="B2224" s="53">
        <v>0.3125</v>
      </c>
      <c r="C2224" s="3"/>
      <c r="D2224" s="3" t="s">
        <v>338</v>
      </c>
      <c r="E2224" s="3" t="str">
        <f>IF(C2224&lt;&gt;"",INDEX(ΣυνδΑθρ!$I$2:$I$96,MATCH(C2224,ΣυνδΑθρ!$A$2:$A$100,0),1),IF(D2224&lt;&gt;"",INDEX(Υλικά!$D$3:$D$200,MATCH(D2224,Υλικά!$B$3:$B$200,0),1),""))</f>
        <v>gr</v>
      </c>
      <c r="F2224" s="10">
        <f>IF(C2224&lt;&gt;"",MATCH($C2224,ΣυνδΑθρ!$A$2:$A$100,0),IF(D2224&lt;&gt;"",MATCH($D2224,Υλικά!$B$3:$B$200,0),0))</f>
        <v>152</v>
      </c>
      <c r="G2224" s="3">
        <v>55</v>
      </c>
      <c r="H2224" s="16">
        <f>IF($C2224&lt;&gt;"",$G2224*INDEX(ΣυνδΑθρ!$B$2:$B$96,$F2224,1)/INDEX(ΣυνδΑθρ!$J$2:$J$96,$F2224,1),IF($D2224&lt;&gt;"",$G2224*INDEX(Υλικά!$G$3:$G$200,$F2224,1)/INDEX(Υλικά!$E$3:$E$200,$F2224,1),0))</f>
        <v>6.49</v>
      </c>
      <c r="I2224" s="17">
        <f>IF($C2224&lt;&gt;"",$G2224*INDEX(ΣυνδΑθρ!$C$2:$C$100,$F2224,1)/INDEX(ΣυνδΑθρ!$J$2:$J$96,$F2224,1),IF($D2224&lt;&gt;"",$G2224*INDEX(Υλικά!$H$3:$H$200,$F2224,1)/INDEX(Υλικά!$E$3:$E$200,$F2224,1),0))</f>
        <v>23.65</v>
      </c>
      <c r="J2224" s="18">
        <f>IF($C2224&lt;&gt;"",$G2224*INDEX(ΣυνδΑθρ!$D$2:$D$96,$F2224,1)/INDEX(ΣυνδΑθρ!$J$2:$J$96,$F2224,1),IF($D2224&lt;&gt;"",$G2224*INDEX(Υλικά!$I$3:$I$200,$F2224,1)/INDEX(Υλικά!$E$3:$E$200,$F2224,1),0))</f>
        <v>1.76</v>
      </c>
      <c r="K2224" s="16">
        <f>$H2224*Ref!$B$2</f>
        <v>25.96</v>
      </c>
      <c r="L2224" s="17">
        <f>$I2224*Ref!$B$3</f>
        <v>94.6</v>
      </c>
      <c r="M2224" s="18">
        <f>$J2224*Ref!$B$4</f>
        <v>15.84</v>
      </c>
      <c r="N2224" s="18">
        <f>IF($C2224&lt;&gt;"",0,IF($D2224&lt;&gt;"",$G2224*INDEX(Υλικά!$J$3:$J$200,$F2224,1)/INDEX(Υλικά!$E$3:$E$200,$F2224,1),0))</f>
        <v>0</v>
      </c>
      <c r="O2224" s="19">
        <f t="shared" si="42"/>
        <v>136.4</v>
      </c>
    </row>
    <row r="2225" spans="1:15" x14ac:dyDescent="0.35">
      <c r="A2225" s="54">
        <v>45309</v>
      </c>
      <c r="B2225" s="53">
        <v>0.3125</v>
      </c>
      <c r="C2225" s="3"/>
      <c r="D2225" s="3" t="s">
        <v>229</v>
      </c>
      <c r="E2225" s="3" t="str">
        <f>IF(C2225&lt;&gt;"",INDEX(ΣυνδΑθρ!$I$2:$I$96,MATCH(C2225,ΣυνδΑθρ!$A$2:$A$100,0),1),IF(D2225&lt;&gt;"",INDEX(Υλικά!$D$3:$D$200,MATCH(D2225,Υλικά!$B$3:$B$200,0),1),""))</f>
        <v>gr</v>
      </c>
      <c r="F2225" s="10">
        <f>IF(C2225&lt;&gt;"",MATCH($C2225,ΣυνδΑθρ!$A$2:$A$100,0),IF(D2225&lt;&gt;"",MATCH($D2225,Υλικά!$B$3:$B$200,0),0))</f>
        <v>104</v>
      </c>
      <c r="G2225" s="3">
        <v>50</v>
      </c>
      <c r="H2225" s="16">
        <f>IF($C2225&lt;&gt;"",$G2225*INDEX(ΣυνδΑθρ!$B$2:$B$96,$F2225,1)/INDEX(ΣυνδΑθρ!$J$2:$J$96,$F2225,1),IF($D2225&lt;&gt;"",$G2225*INDEX(Υλικά!$G$3:$G$200,$F2225,1)/INDEX(Υλικά!$E$3:$E$200,$F2225,1),0))</f>
        <v>10.5</v>
      </c>
      <c r="I2225" s="17">
        <f>IF($C2225&lt;&gt;"",$G2225*INDEX(ΣυνδΑθρ!$C$2:$C$100,$F2225,1)/INDEX(ΣυνδΑθρ!$J$2:$J$96,$F2225,1),IF($D2225&lt;&gt;"",$G2225*INDEX(Υλικά!$H$3:$H$200,$F2225,1)/INDEX(Υλικά!$E$3:$E$200,$F2225,1),0))</f>
        <v>0.5</v>
      </c>
      <c r="J2225" s="18">
        <f>IF($C2225&lt;&gt;"",$G2225*INDEX(ΣυνδΑθρ!$D$2:$D$96,$F2225,1)/INDEX(ΣυνδΑθρ!$J$2:$J$96,$F2225,1),IF($D2225&lt;&gt;"",$G2225*INDEX(Υλικά!$I$3:$I$200,$F2225,1)/INDEX(Υλικά!$E$3:$E$200,$F2225,1),0))</f>
        <v>1</v>
      </c>
      <c r="K2225" s="16">
        <f>$H2225*Ref!$B$2</f>
        <v>42</v>
      </c>
      <c r="L2225" s="17">
        <f>$I2225*Ref!$B$3</f>
        <v>2</v>
      </c>
      <c r="M2225" s="18">
        <f>$J2225*Ref!$B$4</f>
        <v>9</v>
      </c>
      <c r="N2225" s="18">
        <f>IF($C2225&lt;&gt;"",0,IF($D2225&lt;&gt;"",$G2225*INDEX(Υλικά!$J$3:$J$200,$F2225,1)/INDEX(Υλικά!$E$3:$E$200,$F2225,1),0))</f>
        <v>0</v>
      </c>
      <c r="O2225" s="19">
        <f t="shared" si="42"/>
        <v>53</v>
      </c>
    </row>
    <row r="2226" spans="1:15" x14ac:dyDescent="0.35">
      <c r="A2226" s="54">
        <v>45309</v>
      </c>
      <c r="B2226" s="53">
        <v>0.5</v>
      </c>
      <c r="C2226" s="3"/>
      <c r="D2226" s="3" t="s">
        <v>155</v>
      </c>
      <c r="E2226" s="3" t="str">
        <f>IF(C2226&lt;&gt;"",INDEX(ΣυνδΑθρ!$I$2:$I$96,MATCH(C2226,ΣυνδΑθρ!$A$2:$A$100,0),1),IF(D2226&lt;&gt;"",INDEX(Υλικά!$D$3:$D$200,MATCH(D2226,Υλικά!$B$3:$B$200,0),1),""))</f>
        <v>gr</v>
      </c>
      <c r="F2226" s="10">
        <f>IF(C2226&lt;&gt;"",MATCH($C2226,ΣυνδΑθρ!$A$2:$A$100,0),IF(D2226&lt;&gt;"",MATCH($D2226,Υλικά!$B$3:$B$200,0),0))</f>
        <v>63</v>
      </c>
      <c r="G2226" s="3">
        <v>80</v>
      </c>
      <c r="H2226" s="16">
        <f>IF($C2226&lt;&gt;"",$G2226*INDEX(ΣυνδΑθρ!$B$2:$B$96,$F2226,1)/INDEX(ΣυνδΑθρ!$J$2:$J$96,$F2226,1),IF($D2226&lt;&gt;"",$G2226*INDEX(Υλικά!$G$3:$G$200,$F2226,1)/INDEX(Υλικά!$E$3:$E$200,$F2226,1),0))</f>
        <v>0.88</v>
      </c>
      <c r="I2226" s="17">
        <f>IF($C2226&lt;&gt;"",$G2226*INDEX(ΣυνδΑθρ!$C$2:$C$100,$F2226,1)/INDEX(ΣυνδΑθρ!$J$2:$J$96,$F2226,1),IF($D2226&lt;&gt;"",$G2226*INDEX(Υλικά!$H$3:$H$200,$F2226,1)/INDEX(Υλικά!$E$3:$E$200,$F2226,1),0))</f>
        <v>18.239999999999998</v>
      </c>
      <c r="J2226" s="18">
        <f>IF($C2226&lt;&gt;"",$G2226*INDEX(ΣυνδΑθρ!$D$2:$D$96,$F2226,1)/INDEX(ΣυνδΑθρ!$J$2:$J$96,$F2226,1),IF($D2226&lt;&gt;"",$G2226*INDEX(Υλικά!$I$3:$I$200,$F2226,1)/INDEX(Υλικά!$E$3:$E$200,$F2226,1),0))</f>
        <v>0.24</v>
      </c>
      <c r="K2226" s="16">
        <f>$H2226*Ref!$B$2</f>
        <v>3.52</v>
      </c>
      <c r="L2226" s="17">
        <f>$I2226*Ref!$B$3</f>
        <v>72.959999999999994</v>
      </c>
      <c r="M2226" s="18">
        <f>$J2226*Ref!$B$4</f>
        <v>2.16</v>
      </c>
      <c r="N2226" s="18">
        <f>IF($C2226&lt;&gt;"",0,IF($D2226&lt;&gt;"",$G2226*INDEX(Υλικά!$J$3:$J$200,$F2226,1)/INDEX(Υλικά!$E$3:$E$200,$F2226,1),0))</f>
        <v>0</v>
      </c>
      <c r="O2226" s="19">
        <f t="shared" si="42"/>
        <v>78.639999999999986</v>
      </c>
    </row>
    <row r="2227" spans="1:15" x14ac:dyDescent="0.35">
      <c r="A2227" s="54">
        <v>45309</v>
      </c>
      <c r="B2227" s="53">
        <v>0.60416666666666663</v>
      </c>
      <c r="C2227" s="3"/>
      <c r="D2227" s="3" t="s">
        <v>80</v>
      </c>
      <c r="E2227" s="3" t="str">
        <f>IF(C2227&lt;&gt;"",INDEX(ΣυνδΑθρ!$I$2:$I$96,MATCH(C2227,ΣυνδΑθρ!$A$2:$A$100,0),1),IF(D2227&lt;&gt;"",INDEX(Υλικά!$D$3:$D$200,MATCH(D2227,Υλικά!$B$3:$B$200,0),1),""))</f>
        <v>gr</v>
      </c>
      <c r="F2227" s="10">
        <f>IF(C2227&lt;&gt;"",MATCH($C2227,ΣυνδΑθρ!$A$2:$A$100,0),IF(D2227&lt;&gt;"",MATCH($D2227,Υλικά!$B$3:$B$200,0),0))</f>
        <v>32</v>
      </c>
      <c r="G2227" s="3">
        <v>180</v>
      </c>
      <c r="H2227" s="16">
        <f>IF($C2227&lt;&gt;"",$G2227*INDEX(ΣυνδΑθρ!$B$2:$B$96,$F2227,1)/INDEX(ΣυνδΑθρ!$J$2:$J$96,$F2227,1),IF($D2227&lt;&gt;"",$G2227*INDEX(Υλικά!$G$3:$G$200,$F2227,1)/INDEX(Υλικά!$E$3:$E$200,$F2227,1),0))</f>
        <v>55.8</v>
      </c>
      <c r="I2227" s="17">
        <f>IF($C2227&lt;&gt;"",$G2227*INDEX(ΣυνδΑθρ!$C$2:$C$100,$F2227,1)/INDEX(ΣυνδΑθρ!$J$2:$J$96,$F2227,1),IF($D2227&lt;&gt;"",$G2227*INDEX(Υλικά!$H$3:$H$200,$F2227,1)/INDEX(Υλικά!$E$3:$E$200,$F2227,1),0))</f>
        <v>0</v>
      </c>
      <c r="J2227" s="18">
        <f>IF($C2227&lt;&gt;"",$G2227*INDEX(ΣυνδΑθρ!$D$2:$D$96,$F2227,1)/INDEX(ΣυνδΑθρ!$J$2:$J$96,$F2227,1),IF($D2227&lt;&gt;"",$G2227*INDEX(Υλικά!$I$3:$I$200,$F2227,1)/INDEX(Υλικά!$E$3:$E$200,$F2227,1),0))</f>
        <v>6.48</v>
      </c>
      <c r="K2227" s="16">
        <f>$H2227*Ref!$B$2</f>
        <v>223.2</v>
      </c>
      <c r="L2227" s="17">
        <f>$I2227*Ref!$B$3</f>
        <v>0</v>
      </c>
      <c r="M2227" s="18">
        <f>$J2227*Ref!$B$4</f>
        <v>58.320000000000007</v>
      </c>
      <c r="N2227" s="18">
        <f>IF($C2227&lt;&gt;"",0,IF($D2227&lt;&gt;"",$G2227*INDEX(Υλικά!$J$3:$J$200,$F2227,1)/INDEX(Υλικά!$E$3:$E$200,$F2227,1),0))</f>
        <v>0</v>
      </c>
      <c r="O2227" s="19">
        <f t="shared" si="42"/>
        <v>281.52</v>
      </c>
    </row>
    <row r="2228" spans="1:15" x14ac:dyDescent="0.35">
      <c r="A2228" s="54">
        <v>45309</v>
      </c>
      <c r="B2228" s="53">
        <v>0.60416666666666663</v>
      </c>
      <c r="C2228" s="3"/>
      <c r="D2228" s="3" t="s">
        <v>9</v>
      </c>
      <c r="E2228" s="3" t="str">
        <f>IF(C2228&lt;&gt;"",INDEX(ΣυνδΑθρ!$I$2:$I$96,MATCH(C2228,ΣυνδΑθρ!$A$2:$A$100,0),1),IF(D2228&lt;&gt;"",INDEX(Υλικά!$D$3:$D$200,MATCH(D2228,Υλικά!$B$3:$B$200,0),1),""))</f>
        <v>gr</v>
      </c>
      <c r="F2228" s="10">
        <f>IF(C2228&lt;&gt;"",MATCH($C2228,ΣυνδΑθρ!$A$2:$A$100,0),IF(D2228&lt;&gt;"",MATCH($D2228,Υλικά!$B$3:$B$200,0),0))</f>
        <v>4</v>
      </c>
      <c r="G2228" s="3">
        <v>70</v>
      </c>
      <c r="H2228" s="16">
        <f>IF($C2228&lt;&gt;"",$G2228*INDEX(ΣυνδΑθρ!$B$2:$B$96,$F2228,1)/INDEX(ΣυνδΑθρ!$J$2:$J$96,$F2228,1),IF($D2228&lt;&gt;"",$G2228*INDEX(Υλικά!$G$3:$G$200,$F2228,1)/INDEX(Υλικά!$E$3:$E$200,$F2228,1),0))</f>
        <v>4.97</v>
      </c>
      <c r="I2228" s="17">
        <f>IF($C2228&lt;&gt;"",$G2228*INDEX(ΣυνδΑθρ!$C$2:$C$100,$F2228,1)/INDEX(ΣυνδΑθρ!$J$2:$J$96,$F2228,1),IF($D2228&lt;&gt;"",$G2228*INDEX(Υλικά!$H$3:$H$200,$F2228,1)/INDEX(Υλικά!$E$3:$E$200,$F2228,1),0))</f>
        <v>56</v>
      </c>
      <c r="J2228" s="18">
        <f>IF($C2228&lt;&gt;"",$G2228*INDEX(ΣυνδΑθρ!$D$2:$D$96,$F2228,1)/INDEX(ΣυνδΑθρ!$J$2:$J$96,$F2228,1),IF($D2228&lt;&gt;"",$G2228*INDEX(Υλικά!$I$3:$I$200,$F2228,1)/INDEX(Υλικά!$E$3:$E$200,$F2228,1),0))</f>
        <v>0.49</v>
      </c>
      <c r="K2228" s="16">
        <f>$H2228*Ref!$B$2</f>
        <v>19.88</v>
      </c>
      <c r="L2228" s="17">
        <f>$I2228*Ref!$B$3</f>
        <v>224</v>
      </c>
      <c r="M2228" s="18">
        <f>$J2228*Ref!$B$4</f>
        <v>4.41</v>
      </c>
      <c r="N2228" s="18">
        <f>IF($C2228&lt;&gt;"",0,IF($D2228&lt;&gt;"",$G2228*INDEX(Υλικά!$J$3:$J$200,$F2228,1)/INDEX(Υλικά!$E$3:$E$200,$F2228,1),0))</f>
        <v>0</v>
      </c>
      <c r="O2228" s="19">
        <f t="shared" si="42"/>
        <v>248.29</v>
      </c>
    </row>
    <row r="2229" spans="1:15" x14ac:dyDescent="0.35">
      <c r="A2229" s="54">
        <v>45309</v>
      </c>
      <c r="B2229" s="53">
        <v>0.60416666666666663</v>
      </c>
      <c r="C2229" s="3"/>
      <c r="D2229" s="3" t="s">
        <v>148</v>
      </c>
      <c r="E2229" s="3" t="str">
        <f>IF(C2229&lt;&gt;"",INDEX(ΣυνδΑθρ!$I$2:$I$96,MATCH(C2229,ΣυνδΑθρ!$A$2:$A$100,0),1),IF(D2229&lt;&gt;"",INDEX(Υλικά!$D$3:$D$200,MATCH(D2229,Υλικά!$B$3:$B$200,0),1),""))</f>
        <v>gr</v>
      </c>
      <c r="F2229" s="10">
        <f>IF(C2229&lt;&gt;"",MATCH($C2229,ΣυνδΑθρ!$A$2:$A$100,0),IF(D2229&lt;&gt;"",MATCH($D2229,Υλικά!$B$3:$B$200,0),0))</f>
        <v>59</v>
      </c>
      <c r="G2229" s="3">
        <v>200</v>
      </c>
      <c r="H2229" s="16">
        <f>IF($C2229&lt;&gt;"",$G2229*INDEX(ΣυνδΑθρ!$B$2:$B$96,$F2229,1)/INDEX(ΣυνδΑθρ!$J$2:$J$96,$F2229,1),IF($D2229&lt;&gt;"",$G2229*INDEX(Υλικά!$G$3:$G$200,$F2229,1)/INDEX(Υλικά!$E$3:$E$200,$F2229,1),0))</f>
        <v>2.6</v>
      </c>
      <c r="I2229" s="17">
        <f>IF($C2229&lt;&gt;"",$G2229*INDEX(ΣυνδΑθρ!$C$2:$C$100,$F2229,1)/INDEX(ΣυνδΑθρ!$J$2:$J$96,$F2229,1),IF($D2229&lt;&gt;"",$G2229*INDEX(Υλικά!$H$3:$H$200,$F2229,1)/INDEX(Υλικά!$E$3:$E$200,$F2229,1),0))</f>
        <v>12</v>
      </c>
      <c r="J2229" s="18">
        <f>IF($C2229&lt;&gt;"",$G2229*INDEX(ΣυνδΑθρ!$D$2:$D$96,$F2229,1)/INDEX(ΣυνδΑθρ!$J$2:$J$96,$F2229,1),IF($D2229&lt;&gt;"",$G2229*INDEX(Υλικά!$I$3:$I$200,$F2229,1)/INDEX(Υλικά!$E$3:$E$200,$F2229,1),0))</f>
        <v>0</v>
      </c>
      <c r="K2229" s="16">
        <f>$H2229*Ref!$B$2</f>
        <v>10.4</v>
      </c>
      <c r="L2229" s="17">
        <f>$I2229*Ref!$B$3</f>
        <v>48</v>
      </c>
      <c r="M2229" s="18">
        <f>$J2229*Ref!$B$4</f>
        <v>0</v>
      </c>
      <c r="N2229" s="18">
        <f>IF($C2229&lt;&gt;"",0,IF($D2229&lt;&gt;"",$G2229*INDEX(Υλικά!$J$3:$J$200,$F2229,1)/INDEX(Υλικά!$E$3:$E$200,$F2229,1),0))</f>
        <v>0</v>
      </c>
      <c r="O2229" s="19">
        <f t="shared" si="42"/>
        <v>58.4</v>
      </c>
    </row>
    <row r="2230" spans="1:15" x14ac:dyDescent="0.35">
      <c r="A2230" s="54">
        <v>45309</v>
      </c>
      <c r="B2230" s="53">
        <v>0.60416666666666696</v>
      </c>
      <c r="C2230" s="3"/>
      <c r="D2230" s="3" t="s">
        <v>8</v>
      </c>
      <c r="E2230" s="3" t="str">
        <f>IF(C2230&lt;&gt;"",INDEX(ΣυνδΑθρ!$I$2:$I$96,MATCH(C2230,ΣυνδΑθρ!$A$2:$A$100,0),1),IF(D2230&lt;&gt;"",INDEX(Υλικά!$D$3:$D$200,MATCH(D2230,Υλικά!$B$3:$B$200,0),1),""))</f>
        <v>gr</v>
      </c>
      <c r="F2230" s="10">
        <f>IF(C2230&lt;&gt;"",MATCH($C2230,ΣυνδΑθρ!$A$2:$A$100,0),IF(D2230&lt;&gt;"",MATCH($D2230,Υλικά!$B$3:$B$200,0),0))</f>
        <v>3</v>
      </c>
      <c r="G2230" s="3">
        <v>10</v>
      </c>
      <c r="H2230" s="16">
        <f>IF($C2230&lt;&gt;"",$G2230*INDEX(ΣυνδΑθρ!$B$2:$B$96,$F2230,1)/INDEX(ΣυνδΑθρ!$J$2:$J$96,$F2230,1),IF($D2230&lt;&gt;"",$G2230*INDEX(Υλικά!$G$3:$G$200,$F2230,1)/INDEX(Υλικά!$E$3:$E$200,$F2230,1),0))</f>
        <v>0</v>
      </c>
      <c r="I2230" s="17">
        <f>IF($C2230&lt;&gt;"",$G2230*INDEX(ΣυνδΑθρ!$C$2:$C$100,$F2230,1)/INDEX(ΣυνδΑθρ!$J$2:$J$96,$F2230,1),IF($D2230&lt;&gt;"",$G2230*INDEX(Υλικά!$H$3:$H$200,$F2230,1)/INDEX(Υλικά!$E$3:$E$200,$F2230,1),0))</f>
        <v>0</v>
      </c>
      <c r="J2230" s="18">
        <f>IF($C2230&lt;&gt;"",$G2230*INDEX(ΣυνδΑθρ!$D$2:$D$96,$F2230,1)/INDEX(ΣυνδΑθρ!$J$2:$J$96,$F2230,1),IF($D2230&lt;&gt;"",$G2230*INDEX(Υλικά!$I$3:$I$200,$F2230,1)/INDEX(Υλικά!$E$3:$E$200,$F2230,1),0))</f>
        <v>9.33</v>
      </c>
      <c r="K2230" s="16">
        <f>$H2230*Ref!$B$2</f>
        <v>0</v>
      </c>
      <c r="L2230" s="17">
        <f>$I2230*Ref!$B$3</f>
        <v>0</v>
      </c>
      <c r="M2230" s="18">
        <f>$J2230*Ref!$B$4</f>
        <v>83.97</v>
      </c>
      <c r="N2230" s="18">
        <f>IF($C2230&lt;&gt;"",0,IF($D2230&lt;&gt;"",$G2230*INDEX(Υλικά!$J$3:$J$200,$F2230,1)/INDEX(Υλικά!$E$3:$E$200,$F2230,1),0))</f>
        <v>0</v>
      </c>
      <c r="O2230" s="19">
        <f t="shared" si="42"/>
        <v>83.97</v>
      </c>
    </row>
    <row r="2231" spans="1:15" x14ac:dyDescent="0.35">
      <c r="A2231" s="54">
        <v>45309</v>
      </c>
      <c r="B2231" s="53">
        <v>0.75</v>
      </c>
      <c r="C2231" s="3"/>
      <c r="D2231" s="3" t="s">
        <v>133</v>
      </c>
      <c r="E2231" s="3" t="str">
        <f>IF(C2231&lt;&gt;"",INDEX(ΣυνδΑθρ!$I$2:$I$96,MATCH(C2231,ΣυνδΑθρ!$A$2:$A$100,0),1),IF(D2231&lt;&gt;"",INDEX(Υλικά!$D$3:$D$200,MATCH(D2231,Υλικά!$B$3:$B$200,0),1),""))</f>
        <v>gr</v>
      </c>
      <c r="F2231" s="10">
        <f>IF(C2231&lt;&gt;"",MATCH($C2231,ΣυνδΑθρ!$A$2:$A$100,0),IF(D2231&lt;&gt;"",MATCH($D2231,Υλικά!$B$3:$B$200,0),0))</f>
        <v>52</v>
      </c>
      <c r="G2231" s="3">
        <v>22</v>
      </c>
      <c r="H2231" s="16">
        <f>IF($C2231&lt;&gt;"",$G2231*INDEX(ΣυνδΑθρ!$B$2:$B$96,$F2231,1)/INDEX(ΣυνδΑθρ!$J$2:$J$96,$F2231,1),IF($D2231&lt;&gt;"",$G2231*INDEX(Υλικά!$G$3:$G$200,$F2231,1)/INDEX(Υλικά!$E$3:$E$200,$F2231,1),0))</f>
        <v>0.96800000000000008</v>
      </c>
      <c r="I2231" s="17">
        <f>IF($C2231&lt;&gt;"",$G2231*INDEX(ΣυνδΑθρ!$C$2:$C$100,$F2231,1)/INDEX(ΣυνδΑθρ!$J$2:$J$96,$F2231,1),IF($D2231&lt;&gt;"",$G2231*INDEX(Υλικά!$H$3:$H$200,$F2231,1)/INDEX(Υλικά!$E$3:$E$200,$F2231,1),0))</f>
        <v>11.99</v>
      </c>
      <c r="J2231" s="18">
        <f>IF($C2231&lt;&gt;"",$G2231*INDEX(ΣυνδΑθρ!$D$2:$D$96,$F2231,1)/INDEX(ΣυνδΑθρ!$J$2:$J$96,$F2231,1),IF($D2231&lt;&gt;"",$G2231*INDEX(Υλικά!$I$3:$I$200,$F2231,1)/INDEX(Υλικά!$E$3:$E$200,$F2231,1),0))</f>
        <v>6.71</v>
      </c>
      <c r="K2231" s="16">
        <f>$H2231*Ref!$B$2</f>
        <v>3.8720000000000003</v>
      </c>
      <c r="L2231" s="17">
        <f>$I2231*Ref!$B$3</f>
        <v>47.96</v>
      </c>
      <c r="M2231" s="18">
        <f>$J2231*Ref!$B$4</f>
        <v>60.39</v>
      </c>
      <c r="N2231" s="18">
        <f>IF($C2231&lt;&gt;"",0,IF($D2231&lt;&gt;"",$G2231*INDEX(Υλικά!$J$3:$J$200,$F2231,1)/INDEX(Υλικά!$E$3:$E$200,$F2231,1),0))</f>
        <v>0</v>
      </c>
      <c r="O2231" s="19">
        <f t="shared" si="42"/>
        <v>112.22200000000001</v>
      </c>
    </row>
    <row r="2232" spans="1:15" x14ac:dyDescent="0.35">
      <c r="A2232" s="54">
        <v>45309</v>
      </c>
      <c r="B2232" s="53">
        <v>0.84375</v>
      </c>
      <c r="C2232" s="3"/>
      <c r="D2232" s="3" t="s">
        <v>80</v>
      </c>
      <c r="E2232" s="3" t="str">
        <f>IF(C2232&lt;&gt;"",INDEX(ΣυνδΑθρ!$I$2:$I$96,MATCH(C2232,ΣυνδΑθρ!$A$2:$A$100,0),1),IF(D2232&lt;&gt;"",INDEX(Υλικά!$D$3:$D$200,MATCH(D2232,Υλικά!$B$3:$B$200,0),1),""))</f>
        <v>gr</v>
      </c>
      <c r="F2232" s="10">
        <f>IF(C2232&lt;&gt;"",MATCH($C2232,ΣυνδΑθρ!$A$2:$A$100,0),IF(D2232&lt;&gt;"",MATCH($D2232,Υλικά!$B$3:$B$200,0),0))</f>
        <v>32</v>
      </c>
      <c r="G2232" s="3">
        <v>160</v>
      </c>
      <c r="H2232" s="16">
        <f>IF($C2232&lt;&gt;"",$G2232*INDEX(ΣυνδΑθρ!$B$2:$B$96,$F2232,1)/INDEX(ΣυνδΑθρ!$J$2:$J$96,$F2232,1),IF($D2232&lt;&gt;"",$G2232*INDEX(Υλικά!$G$3:$G$200,$F2232,1)/INDEX(Υλικά!$E$3:$E$200,$F2232,1),0))</f>
        <v>49.6</v>
      </c>
      <c r="I2232" s="17">
        <f>IF($C2232&lt;&gt;"",$G2232*INDEX(ΣυνδΑθρ!$C$2:$C$100,$F2232,1)/INDEX(ΣυνδΑθρ!$J$2:$J$96,$F2232,1),IF($D2232&lt;&gt;"",$G2232*INDEX(Υλικά!$H$3:$H$200,$F2232,1)/INDEX(Υλικά!$E$3:$E$200,$F2232,1),0))</f>
        <v>0</v>
      </c>
      <c r="J2232" s="18">
        <f>IF($C2232&lt;&gt;"",$G2232*INDEX(ΣυνδΑθρ!$D$2:$D$96,$F2232,1)/INDEX(ΣυνδΑθρ!$J$2:$J$96,$F2232,1),IF($D2232&lt;&gt;"",$G2232*INDEX(Υλικά!$I$3:$I$200,$F2232,1)/INDEX(Υλικά!$E$3:$E$200,$F2232,1),0))</f>
        <v>5.76</v>
      </c>
      <c r="K2232" s="16">
        <f>$H2232*Ref!$B$2</f>
        <v>198.4</v>
      </c>
      <c r="L2232" s="17">
        <f>$I2232*Ref!$B$3</f>
        <v>0</v>
      </c>
      <c r="M2232" s="18">
        <f>$J2232*Ref!$B$4</f>
        <v>51.839999999999996</v>
      </c>
      <c r="N2232" s="18">
        <f>IF($C2232&lt;&gt;"",0,IF($D2232&lt;&gt;"",$G2232*INDEX(Υλικά!$J$3:$J$200,$F2232,1)/INDEX(Υλικά!$E$3:$E$200,$F2232,1),0))</f>
        <v>0</v>
      </c>
      <c r="O2232" s="19">
        <f t="shared" si="42"/>
        <v>250.24</v>
      </c>
    </row>
    <row r="2233" spans="1:15" x14ac:dyDescent="0.35">
      <c r="A2233" s="54">
        <v>45309</v>
      </c>
      <c r="B2233" s="53">
        <v>0.84375</v>
      </c>
      <c r="C2233" s="3"/>
      <c r="D2233" s="3" t="s">
        <v>199</v>
      </c>
      <c r="E2233" s="3" t="str">
        <f>IF(C2233&lt;&gt;"",INDEX(ΣυνδΑθρ!$I$2:$I$96,MATCH(C2233,ΣυνδΑθρ!$A$2:$A$100,0),1),IF(D2233&lt;&gt;"",INDEX(Υλικά!$D$3:$D$200,MATCH(D2233,Υλικά!$B$3:$B$200,0),1),""))</f>
        <v>gr</v>
      </c>
      <c r="F2233" s="10">
        <f>IF(C2233&lt;&gt;"",MATCH($C2233,ΣυνδΑθρ!$A$2:$A$100,0),IF(D2233&lt;&gt;"",MATCH($D2233,Υλικά!$B$3:$B$200,0),0))</f>
        <v>90</v>
      </c>
      <c r="G2233" s="3">
        <v>90</v>
      </c>
      <c r="H2233" s="16">
        <f>IF($C2233&lt;&gt;"",$G2233*INDEX(ΣυνδΑθρ!$B$2:$B$96,$F2233,1)/INDEX(ΣυνδΑθρ!$J$2:$J$96,$F2233,1),IF($D2233&lt;&gt;"",$G2233*INDEX(Υλικά!$G$3:$G$200,$F2233,1)/INDEX(Υλικά!$E$3:$E$200,$F2233,1),0))</f>
        <v>11.52</v>
      </c>
      <c r="I2233" s="17">
        <f>IF($C2233&lt;&gt;"",$G2233*INDEX(ΣυνδΑθρ!$C$2:$C$100,$F2233,1)/INDEX(ΣυνδΑθρ!$J$2:$J$96,$F2233,1),IF($D2233&lt;&gt;"",$G2233*INDEX(Υλικά!$H$3:$H$200,$F2233,1)/INDEX(Υλικά!$E$3:$E$200,$F2233,1),0))</f>
        <v>60.93</v>
      </c>
      <c r="J2233" s="18">
        <f>IF($C2233&lt;&gt;"",$G2233*INDEX(ΣυνδΑθρ!$D$2:$D$96,$F2233,1)/INDEX(ΣυνδΑθρ!$J$2:$J$96,$F2233,1),IF($D2233&lt;&gt;"",$G2233*INDEX(Υλικά!$I$3:$I$200,$F2233,1)/INDEX(Υλικά!$E$3:$E$200,$F2233,1),0))</f>
        <v>1.89</v>
      </c>
      <c r="K2233" s="16">
        <f>$H2233*Ref!$B$2</f>
        <v>46.08</v>
      </c>
      <c r="L2233" s="17">
        <f>$I2233*Ref!$B$3</f>
        <v>243.72</v>
      </c>
      <c r="M2233" s="18">
        <f>$J2233*Ref!$B$4</f>
        <v>17.009999999999998</v>
      </c>
      <c r="N2233" s="18">
        <f>IF($C2233&lt;&gt;"",0,IF($D2233&lt;&gt;"",$G2233*INDEX(Υλικά!$J$3:$J$200,$F2233,1)/INDEX(Υλικά!$E$3:$E$200,$F2233,1),0))</f>
        <v>0</v>
      </c>
      <c r="O2233" s="19">
        <f t="shared" si="42"/>
        <v>306.81</v>
      </c>
    </row>
    <row r="2234" spans="1:15" x14ac:dyDescent="0.35">
      <c r="A2234" s="54">
        <v>45309</v>
      </c>
      <c r="B2234" s="53">
        <v>0.84375</v>
      </c>
      <c r="C2234" s="3"/>
      <c r="D2234" s="3" t="s">
        <v>147</v>
      </c>
      <c r="E2234" s="3" t="str">
        <f>IF(C2234&lt;&gt;"",INDEX(ΣυνδΑθρ!$I$2:$I$96,MATCH(C2234,ΣυνδΑθρ!$A$2:$A$100,0),1),IF(D2234&lt;&gt;"",INDEX(Υλικά!$D$3:$D$200,MATCH(D2234,Υλικά!$B$3:$B$200,0),1),""))</f>
        <v>gr</v>
      </c>
      <c r="F2234" s="10">
        <f>IF(C2234&lt;&gt;"",MATCH($C2234,ΣυνδΑθρ!$A$2:$A$100,0),IF(D2234&lt;&gt;"",MATCH($D2234,Υλικά!$B$3:$B$200,0),0))</f>
        <v>58</v>
      </c>
      <c r="G2234" s="3">
        <v>8</v>
      </c>
      <c r="H2234" s="16">
        <f>IF($C2234&lt;&gt;"",$G2234*INDEX(ΣυνδΑθρ!$B$2:$B$96,$F2234,1)/INDEX(ΣυνδΑθρ!$J$2:$J$96,$F2234,1),IF($D2234&lt;&gt;"",$G2234*INDEX(Υλικά!$G$3:$G$200,$F2234,1)/INDEX(Υλικά!$E$3:$E$200,$F2234,1),0))</f>
        <v>4.8000000000000001E-2</v>
      </c>
      <c r="I2234" s="17">
        <f>IF($C2234&lt;&gt;"",$G2234*INDEX(ΣυνδΑθρ!$C$2:$C$100,$F2234,1)/INDEX(ΣυνδΑθρ!$J$2:$J$96,$F2234,1),IF($D2234&lt;&gt;"",$G2234*INDEX(Υλικά!$H$3:$H$200,$F2234,1)/INDEX(Υλικά!$E$3:$E$200,$F2234,1),0))</f>
        <v>5.5999999999999994E-2</v>
      </c>
      <c r="J2234" s="18">
        <f>IF($C2234&lt;&gt;"",$G2234*INDEX(ΣυνδΑθρ!$D$2:$D$96,$F2234,1)/INDEX(ΣυνδΑθρ!$J$2:$J$96,$F2234,1),IF($D2234&lt;&gt;"",$G2234*INDEX(Υλικά!$I$3:$I$200,$F2234,1)/INDEX(Υλικά!$E$3:$E$200,$F2234,1),0))</f>
        <v>6.56</v>
      </c>
      <c r="K2234" s="16">
        <f>$H2234*Ref!$B$2</f>
        <v>0.192</v>
      </c>
      <c r="L2234" s="17">
        <f>$I2234*Ref!$B$3</f>
        <v>0.22399999999999998</v>
      </c>
      <c r="M2234" s="18">
        <f>$J2234*Ref!$B$4</f>
        <v>59.04</v>
      </c>
      <c r="N2234" s="18">
        <f>IF($C2234&lt;&gt;"",0,IF($D2234&lt;&gt;"",$G2234*INDEX(Υλικά!$J$3:$J$200,$F2234,1)/INDEX(Υλικά!$E$3:$E$200,$F2234,1),0))</f>
        <v>0</v>
      </c>
      <c r="O2234" s="19">
        <f t="shared" si="42"/>
        <v>59.455999999999996</v>
      </c>
    </row>
    <row r="2235" spans="1:15" x14ac:dyDescent="0.35">
      <c r="A2235" s="54">
        <v>45310</v>
      </c>
      <c r="B2235" s="53">
        <v>0.3125</v>
      </c>
      <c r="C2235" s="3"/>
      <c r="D2235" s="3" t="s">
        <v>58</v>
      </c>
      <c r="E2235" s="3" t="str">
        <f>IF(C2235&lt;&gt;"",INDEX(ΣυνδΑθρ!$I$2:$I$96,MATCH(C2235,ΣυνδΑθρ!$A$2:$A$100,0),1),IF(D2235&lt;&gt;"",INDEX(Υλικά!$D$3:$D$200,MATCH(D2235,Υλικά!$B$3:$B$200,0),1),""))</f>
        <v>gr</v>
      </c>
      <c r="F2235" s="10">
        <f>IF(C2235&lt;&gt;"",MATCH($C2235,ΣυνδΑθρ!$A$2:$A$100,0),IF(D2235&lt;&gt;"",MATCH($D2235,Υλικά!$B$3:$B$200,0),0))</f>
        <v>12</v>
      </c>
      <c r="G2235" s="3">
        <v>250</v>
      </c>
      <c r="H2235" s="16">
        <f>IF($C2235&lt;&gt;"",$G2235*INDEX(ΣυνδΑθρ!$B$2:$B$96,$F2235,1)/INDEX(ΣυνδΑθρ!$J$2:$J$96,$F2235,1),IF($D2235&lt;&gt;"",$G2235*INDEX(Υλικά!$G$3:$G$200,$F2235,1)/INDEX(Υλικά!$E$3:$E$200,$F2235,1),0))</f>
        <v>8.25</v>
      </c>
      <c r="I2235" s="17">
        <f>IF($C2235&lt;&gt;"",$G2235*INDEX(ΣυνδΑθρ!$C$2:$C$100,$F2235,1)/INDEX(ΣυνδΑθρ!$J$2:$J$96,$F2235,1),IF($D2235&lt;&gt;"",$G2235*INDEX(Υλικά!$H$3:$H$200,$F2235,1)/INDEX(Υλικά!$E$3:$E$200,$F2235,1),0))</f>
        <v>11.75</v>
      </c>
      <c r="J2235" s="18">
        <f>IF($C2235&lt;&gt;"",$G2235*INDEX(ΣυνδΑθρ!$D$2:$D$96,$F2235,1)/INDEX(ΣυνδΑθρ!$J$2:$J$96,$F2235,1),IF($D2235&lt;&gt;"",$G2235*INDEX(Υλικά!$I$3:$I$200,$F2235,1)/INDEX(Υλικά!$E$3:$E$200,$F2235,1),0))</f>
        <v>3.75</v>
      </c>
      <c r="K2235" s="16">
        <f>$H2235*Ref!$B$2</f>
        <v>33</v>
      </c>
      <c r="L2235" s="17">
        <f>$I2235*Ref!$B$3</f>
        <v>47</v>
      </c>
      <c r="M2235" s="18">
        <f>$J2235*Ref!$B$4</f>
        <v>33.75</v>
      </c>
      <c r="N2235" s="18">
        <f>IF($C2235&lt;&gt;"",0,IF($D2235&lt;&gt;"",$G2235*INDEX(Υλικά!$J$3:$J$200,$F2235,1)/INDEX(Υλικά!$E$3:$E$200,$F2235,1),0))</f>
        <v>0</v>
      </c>
      <c r="O2235" s="19">
        <f t="shared" si="42"/>
        <v>113.75</v>
      </c>
    </row>
    <row r="2236" spans="1:15" x14ac:dyDescent="0.35">
      <c r="A2236" s="54">
        <v>45310</v>
      </c>
      <c r="B2236" s="53">
        <v>0.3125</v>
      </c>
      <c r="C2236" s="3"/>
      <c r="D2236" s="3" t="s">
        <v>229</v>
      </c>
      <c r="E2236" s="3" t="str">
        <f>IF(C2236&lt;&gt;"",INDEX(ΣυνδΑθρ!$I$2:$I$96,MATCH(C2236,ΣυνδΑθρ!$A$2:$A$100,0),1),IF(D2236&lt;&gt;"",INDEX(Υλικά!$D$3:$D$200,MATCH(D2236,Υλικά!$B$3:$B$200,0),1),""))</f>
        <v>gr</v>
      </c>
      <c r="F2236" s="10">
        <f>IF(C2236&lt;&gt;"",MATCH($C2236,ΣυνδΑθρ!$A$2:$A$100,0),IF(D2236&lt;&gt;"",MATCH($D2236,Υλικά!$B$3:$B$200,0),0))</f>
        <v>104</v>
      </c>
      <c r="G2236" s="3">
        <v>60</v>
      </c>
      <c r="H2236" s="16">
        <f>IF($C2236&lt;&gt;"",$G2236*INDEX(ΣυνδΑθρ!$B$2:$B$96,$F2236,1)/INDEX(ΣυνδΑθρ!$J$2:$J$96,$F2236,1),IF($D2236&lt;&gt;"",$G2236*INDEX(Υλικά!$G$3:$G$200,$F2236,1)/INDEX(Υλικά!$E$3:$E$200,$F2236,1),0))</f>
        <v>12.6</v>
      </c>
      <c r="I2236" s="17">
        <f>IF($C2236&lt;&gt;"",$G2236*INDEX(ΣυνδΑθρ!$C$2:$C$100,$F2236,1)/INDEX(ΣυνδΑθρ!$J$2:$J$96,$F2236,1),IF($D2236&lt;&gt;"",$G2236*INDEX(Υλικά!$H$3:$H$200,$F2236,1)/INDEX(Υλικά!$E$3:$E$200,$F2236,1),0))</f>
        <v>0.6</v>
      </c>
      <c r="J2236" s="18">
        <f>IF($C2236&lt;&gt;"",$G2236*INDEX(ΣυνδΑθρ!$D$2:$D$96,$F2236,1)/INDEX(ΣυνδΑθρ!$J$2:$J$96,$F2236,1),IF($D2236&lt;&gt;"",$G2236*INDEX(Υλικά!$I$3:$I$200,$F2236,1)/INDEX(Υλικά!$E$3:$E$200,$F2236,1),0))</f>
        <v>1.2</v>
      </c>
      <c r="K2236" s="16">
        <f>$H2236*Ref!$B$2</f>
        <v>50.4</v>
      </c>
      <c r="L2236" s="17">
        <f>$I2236*Ref!$B$3</f>
        <v>2.4</v>
      </c>
      <c r="M2236" s="18">
        <f>$J2236*Ref!$B$4</f>
        <v>10.799999999999999</v>
      </c>
      <c r="N2236" s="18">
        <f>IF($C2236&lt;&gt;"",0,IF($D2236&lt;&gt;"",$G2236*INDEX(Υλικά!$J$3:$J$200,$F2236,1)/INDEX(Υλικά!$E$3:$E$200,$F2236,1),0))</f>
        <v>0</v>
      </c>
      <c r="O2236" s="19">
        <f t="shared" si="42"/>
        <v>63.599999999999994</v>
      </c>
    </row>
    <row r="2237" spans="1:15" x14ac:dyDescent="0.35">
      <c r="A2237" s="54">
        <v>45310</v>
      </c>
      <c r="B2237" s="53">
        <v>0.3125</v>
      </c>
      <c r="C2237" s="3"/>
      <c r="D2237" s="3" t="s">
        <v>338</v>
      </c>
      <c r="E2237" s="3" t="str">
        <f>IF(C2237&lt;&gt;"",INDEX(ΣυνδΑθρ!$I$2:$I$96,MATCH(C2237,ΣυνδΑθρ!$A$2:$A$100,0),1),IF(D2237&lt;&gt;"",INDEX(Υλικά!$D$3:$D$200,MATCH(D2237,Υλικά!$B$3:$B$200,0),1),""))</f>
        <v>gr</v>
      </c>
      <c r="F2237" s="10">
        <f>IF(C2237&lt;&gt;"",MATCH($C2237,ΣυνδΑθρ!$A$2:$A$100,0),IF(D2237&lt;&gt;"",MATCH($D2237,Υλικά!$B$3:$B$200,0),0))</f>
        <v>152</v>
      </c>
      <c r="G2237" s="3">
        <v>60</v>
      </c>
      <c r="H2237" s="16">
        <f>IF($C2237&lt;&gt;"",$G2237*INDEX(ΣυνδΑθρ!$B$2:$B$96,$F2237,1)/INDEX(ΣυνδΑθρ!$J$2:$J$96,$F2237,1),IF($D2237&lt;&gt;"",$G2237*INDEX(Υλικά!$G$3:$G$200,$F2237,1)/INDEX(Υλικά!$E$3:$E$200,$F2237,1),0))</f>
        <v>7.08</v>
      </c>
      <c r="I2237" s="17">
        <f>IF($C2237&lt;&gt;"",$G2237*INDEX(ΣυνδΑθρ!$C$2:$C$100,$F2237,1)/INDEX(ΣυνδΑθρ!$J$2:$J$96,$F2237,1),IF($D2237&lt;&gt;"",$G2237*INDEX(Υλικά!$H$3:$H$200,$F2237,1)/INDEX(Υλικά!$E$3:$E$200,$F2237,1),0))</f>
        <v>25.8</v>
      </c>
      <c r="J2237" s="18">
        <f>IF($C2237&lt;&gt;"",$G2237*INDEX(ΣυνδΑθρ!$D$2:$D$96,$F2237,1)/INDEX(ΣυνδΑθρ!$J$2:$J$96,$F2237,1),IF($D2237&lt;&gt;"",$G2237*INDEX(Υλικά!$I$3:$I$200,$F2237,1)/INDEX(Υλικά!$E$3:$E$200,$F2237,1),0))</f>
        <v>1.92</v>
      </c>
      <c r="K2237" s="16">
        <f>$H2237*Ref!$B$2</f>
        <v>28.32</v>
      </c>
      <c r="L2237" s="17">
        <f>$I2237*Ref!$B$3</f>
        <v>103.2</v>
      </c>
      <c r="M2237" s="18">
        <f>$J2237*Ref!$B$4</f>
        <v>17.28</v>
      </c>
      <c r="N2237" s="18">
        <f>IF($C2237&lt;&gt;"",0,IF($D2237&lt;&gt;"",$G2237*INDEX(Υλικά!$J$3:$J$200,$F2237,1)/INDEX(Υλικά!$E$3:$E$200,$F2237,1),0))</f>
        <v>0</v>
      </c>
      <c r="O2237" s="19">
        <f t="shared" si="42"/>
        <v>148.80000000000001</v>
      </c>
    </row>
    <row r="2238" spans="1:15" x14ac:dyDescent="0.35">
      <c r="A2238" s="54">
        <v>45310</v>
      </c>
      <c r="B2238" s="53">
        <v>0.58333333333333337</v>
      </c>
      <c r="C2238" s="3" t="s">
        <v>320</v>
      </c>
      <c r="D2238" s="3"/>
      <c r="E2238" s="3" t="str">
        <f>IF(C2238&lt;&gt;"",INDEX(ΣυνδΑθρ!$I$2:$I$96,MATCH(C2238,ΣυνδΑθρ!$A$2:$A$100,0),1),IF(D2238&lt;&gt;"",INDEX(Υλικά!$D$3:$D$200,MATCH(D2238,Υλικά!$B$3:$B$200,0),1),""))</f>
        <v>gr</v>
      </c>
      <c r="F2238" s="10">
        <f>IF(C2238&lt;&gt;"",MATCH($C2238,ΣυνδΑθρ!$A$2:$A$100,0),IF(D2238&lt;&gt;"",MATCH($D2238,Υλικά!$B$3:$B$200,0),0))</f>
        <v>67</v>
      </c>
      <c r="G2238" s="3">
        <v>500</v>
      </c>
      <c r="H2238" s="16">
        <f>IF($C2238&lt;&gt;"",$G2238*INDEX(ΣυνδΑθρ!$B$2:$B$96,$F2238,1)/INDEX(ΣυνδΑθρ!$J$2:$J$96,$F2238,1),IF($D2238&lt;&gt;"",$G2238*INDEX(Υλικά!$G$3:$G$200,$F2238,1)/INDEX(Υλικά!$E$3:$E$200,$F2238,1),0))</f>
        <v>8.0250000000000004</v>
      </c>
      <c r="I2238" s="17">
        <f>IF($C2238&lt;&gt;"",$G2238*INDEX(ΣυνδΑθρ!$C$2:$C$100,$F2238,1)/INDEX(ΣυνδΑθρ!$J$2:$J$96,$F2238,1),IF($D2238&lt;&gt;"",$G2238*INDEX(Υλικά!$H$3:$H$200,$F2238,1)/INDEX(Υλικά!$E$3:$E$200,$F2238,1),0))</f>
        <v>43.724999999999994</v>
      </c>
      <c r="J2238" s="18">
        <f>IF($C2238&lt;&gt;"",$G2238*INDEX(ΣυνδΑθρ!$D$2:$D$96,$F2238,1)/INDEX(ΣυνδΑθρ!$J$2:$J$96,$F2238,1),IF($D2238&lt;&gt;"",$G2238*INDEX(Υλικά!$I$3:$I$200,$F2238,1)/INDEX(Υλικά!$E$3:$E$200,$F2238,1),0))</f>
        <v>14.895000000000001</v>
      </c>
      <c r="K2238" s="16">
        <f>$H2238*Ref!$B$2</f>
        <v>32.1</v>
      </c>
      <c r="L2238" s="17">
        <f>$I2238*Ref!$B$3</f>
        <v>174.89999999999998</v>
      </c>
      <c r="M2238" s="18">
        <f>$J2238*Ref!$B$4</f>
        <v>134.05500000000001</v>
      </c>
      <c r="N2238" s="18">
        <f>IF($C2238&lt;&gt;"",0,IF($D2238&lt;&gt;"",$G2238*INDEX(Υλικά!$J$3:$J$200,$F2238,1)/INDEX(Υλικά!$E$3:$E$200,$F2238,1),0))</f>
        <v>0</v>
      </c>
      <c r="O2238" s="19">
        <f t="shared" si="42"/>
        <v>341.05499999999995</v>
      </c>
    </row>
    <row r="2239" spans="1:15" x14ac:dyDescent="0.35">
      <c r="A2239" s="54">
        <v>45310</v>
      </c>
      <c r="B2239" s="53">
        <v>0.58333333333333337</v>
      </c>
      <c r="C2239" s="3"/>
      <c r="D2239" s="3" t="s">
        <v>338</v>
      </c>
      <c r="E2239" s="3" t="str">
        <f>IF(C2239&lt;&gt;"",INDEX(ΣυνδΑθρ!$I$2:$I$96,MATCH(C2239,ΣυνδΑθρ!$A$2:$A$100,0),1),IF(D2239&lt;&gt;"",INDEX(Υλικά!$D$3:$D$200,MATCH(D2239,Υλικά!$B$3:$B$200,0),1),""))</f>
        <v>gr</v>
      </c>
      <c r="F2239" s="10">
        <f>IF(C2239&lt;&gt;"",MATCH($C2239,ΣυνδΑθρ!$A$2:$A$100,0),IF(D2239&lt;&gt;"",MATCH($D2239,Υλικά!$B$3:$B$200,0),0))</f>
        <v>152</v>
      </c>
      <c r="G2239" s="3">
        <v>60</v>
      </c>
      <c r="H2239" s="16">
        <f>IF($C2239&lt;&gt;"",$G2239*INDEX(ΣυνδΑθρ!$B$2:$B$96,$F2239,1)/INDEX(ΣυνδΑθρ!$J$2:$J$96,$F2239,1),IF($D2239&lt;&gt;"",$G2239*INDEX(Υλικά!$G$3:$G$200,$F2239,1)/INDEX(Υλικά!$E$3:$E$200,$F2239,1),0))</f>
        <v>7.08</v>
      </c>
      <c r="I2239" s="17">
        <f>IF($C2239&lt;&gt;"",$G2239*INDEX(ΣυνδΑθρ!$C$2:$C$100,$F2239,1)/INDEX(ΣυνδΑθρ!$J$2:$J$96,$F2239,1),IF($D2239&lt;&gt;"",$G2239*INDEX(Υλικά!$H$3:$H$200,$F2239,1)/INDEX(Υλικά!$E$3:$E$200,$F2239,1),0))</f>
        <v>25.8</v>
      </c>
      <c r="J2239" s="18">
        <f>IF($C2239&lt;&gt;"",$G2239*INDEX(ΣυνδΑθρ!$D$2:$D$96,$F2239,1)/INDEX(ΣυνδΑθρ!$J$2:$J$96,$F2239,1),IF($D2239&lt;&gt;"",$G2239*INDEX(Υλικά!$I$3:$I$200,$F2239,1)/INDEX(Υλικά!$E$3:$E$200,$F2239,1),0))</f>
        <v>1.92</v>
      </c>
      <c r="K2239" s="16">
        <f>$H2239*Ref!$B$2</f>
        <v>28.32</v>
      </c>
      <c r="L2239" s="17">
        <f>$I2239*Ref!$B$3</f>
        <v>103.2</v>
      </c>
      <c r="M2239" s="18">
        <f>$J2239*Ref!$B$4</f>
        <v>17.28</v>
      </c>
      <c r="N2239" s="18">
        <f>IF($C2239&lt;&gt;"",0,IF($D2239&lt;&gt;"",$G2239*INDEX(Υλικά!$J$3:$J$200,$F2239,1)/INDEX(Υλικά!$E$3:$E$200,$F2239,1),0))</f>
        <v>0</v>
      </c>
      <c r="O2239" s="19">
        <f t="shared" si="42"/>
        <v>148.80000000000001</v>
      </c>
    </row>
    <row r="2240" spans="1:15" x14ac:dyDescent="0.35">
      <c r="A2240" s="54">
        <v>45310</v>
      </c>
      <c r="B2240" s="53">
        <v>0.58333333333333337</v>
      </c>
      <c r="C2240" s="3"/>
      <c r="D2240" s="3" t="s">
        <v>63</v>
      </c>
      <c r="E2240" s="3" t="str">
        <f>IF(C2240&lt;&gt;"",INDEX(ΣυνδΑθρ!$I$2:$I$96,MATCH(C2240,ΣυνδΑθρ!$A$2:$A$100,0),1),IF(D2240&lt;&gt;"",INDEX(Υλικά!$D$3:$D$200,MATCH(D2240,Υλικά!$B$3:$B$200,0),1),""))</f>
        <v>pc</v>
      </c>
      <c r="F2240" s="10">
        <f>IF(C2240&lt;&gt;"",MATCH($C2240,ΣυνδΑθρ!$A$2:$A$100,0),IF(D2240&lt;&gt;"",MATCH($D2240,Υλικά!$B$3:$B$200,0),0))</f>
        <v>23</v>
      </c>
      <c r="G2240" s="3">
        <v>0.5</v>
      </c>
      <c r="H2240" s="16">
        <f>IF($C2240&lt;&gt;"",$G2240*INDEX(ΣυνδΑθρ!$B$2:$B$96,$F2240,1)/INDEX(ΣυνδΑθρ!$J$2:$J$96,$F2240,1),IF($D2240&lt;&gt;"",$G2240*INDEX(Υλικά!$G$3:$G$200,$F2240,1)/INDEX(Υλικά!$E$3:$E$200,$F2240,1),0))</f>
        <v>23.5</v>
      </c>
      <c r="I2240" s="17">
        <f>IF($C2240&lt;&gt;"",$G2240*INDEX(ΣυνδΑθρ!$C$2:$C$100,$F2240,1)/INDEX(ΣυνδΑθρ!$J$2:$J$96,$F2240,1),IF($D2240&lt;&gt;"",$G2240*INDEX(Υλικά!$H$3:$H$200,$F2240,1)/INDEX(Υλικά!$E$3:$E$200,$F2240,1),0))</f>
        <v>0</v>
      </c>
      <c r="J2240" s="18">
        <f>IF($C2240&lt;&gt;"",$G2240*INDEX(ΣυνδΑθρ!$D$2:$D$96,$F2240,1)/INDEX(ΣυνδΑθρ!$J$2:$J$96,$F2240,1),IF($D2240&lt;&gt;"",$G2240*INDEX(Υλικά!$I$3:$I$200,$F2240,1)/INDEX(Υλικά!$E$3:$E$200,$F2240,1),0))</f>
        <v>0.6</v>
      </c>
      <c r="K2240" s="16">
        <f>$H2240*Ref!$B$2</f>
        <v>94</v>
      </c>
      <c r="L2240" s="17">
        <f>$I2240*Ref!$B$3</f>
        <v>0</v>
      </c>
      <c r="M2240" s="18">
        <f>$J2240*Ref!$B$4</f>
        <v>5.3999999999999995</v>
      </c>
      <c r="N2240" s="18">
        <f>IF($C2240&lt;&gt;"",0,IF($D2240&lt;&gt;"",$G2240*INDEX(Υλικά!$J$3:$J$200,$F2240,1)/INDEX(Υλικά!$E$3:$E$200,$F2240,1),0))</f>
        <v>0</v>
      </c>
      <c r="O2240" s="19">
        <f t="shared" si="42"/>
        <v>99.4</v>
      </c>
    </row>
    <row r="2241" spans="1:15" x14ac:dyDescent="0.35">
      <c r="A2241" s="54">
        <v>45310</v>
      </c>
      <c r="B2241" s="53">
        <v>0.58333333333333337</v>
      </c>
      <c r="C2241" s="3"/>
      <c r="D2241" s="3" t="s">
        <v>158</v>
      </c>
      <c r="E2241" s="3" t="str">
        <f>IF(C2241&lt;&gt;"",INDEX(ΣυνδΑθρ!$I$2:$I$96,MATCH(C2241,ΣυνδΑθρ!$A$2:$A$100,0),1),IF(D2241&lt;&gt;"",INDEX(Υλικά!$D$3:$D$200,MATCH(D2241,Υλικά!$B$3:$B$200,0),1),""))</f>
        <v>gr</v>
      </c>
      <c r="F2241" s="10">
        <f>IF(C2241&lt;&gt;"",MATCH($C2241,ΣυνδΑθρ!$A$2:$A$100,0),IF(D2241&lt;&gt;"",MATCH($D2241,Υλικά!$B$3:$B$200,0),0))</f>
        <v>65</v>
      </c>
      <c r="G2241" s="3">
        <v>30</v>
      </c>
      <c r="H2241" s="16">
        <f>IF($C2241&lt;&gt;"",$G2241*INDEX(ΣυνδΑθρ!$B$2:$B$96,$F2241,1)/INDEX(ΣυνδΑθρ!$J$2:$J$96,$F2241,1),IF($D2241&lt;&gt;"",$G2241*INDEX(Υλικά!$G$3:$G$200,$F2241,1)/INDEX(Υλικά!$E$3:$E$200,$F2241,1),0))</f>
        <v>9</v>
      </c>
      <c r="I2241" s="17">
        <f>IF($C2241&lt;&gt;"",$G2241*INDEX(ΣυνδΑθρ!$C$2:$C$100,$F2241,1)/INDEX(ΣυνδΑθρ!$J$2:$J$96,$F2241,1),IF($D2241&lt;&gt;"",$G2241*INDEX(Υλικά!$H$3:$H$200,$F2241,1)/INDEX(Υλικά!$E$3:$E$200,$F2241,1),0))</f>
        <v>0</v>
      </c>
      <c r="J2241" s="18">
        <f>IF($C2241&lt;&gt;"",$G2241*INDEX(ΣυνδΑθρ!$D$2:$D$96,$F2241,1)/INDEX(ΣυνδΑθρ!$J$2:$J$96,$F2241,1),IF($D2241&lt;&gt;"",$G2241*INDEX(Υλικά!$I$3:$I$200,$F2241,1)/INDEX(Υλικά!$E$3:$E$200,$F2241,1),0))</f>
        <v>10.199999999999999</v>
      </c>
      <c r="K2241" s="16">
        <f>$H2241*Ref!$B$2</f>
        <v>36</v>
      </c>
      <c r="L2241" s="17">
        <f>$I2241*Ref!$B$3</f>
        <v>0</v>
      </c>
      <c r="M2241" s="18">
        <f>$J2241*Ref!$B$4</f>
        <v>91.8</v>
      </c>
      <c r="N2241" s="18">
        <f>IF($C2241&lt;&gt;"",0,IF($D2241&lt;&gt;"",$G2241*INDEX(Υλικά!$J$3:$J$200,$F2241,1)/INDEX(Υλικά!$E$3:$E$200,$F2241,1),0))</f>
        <v>0</v>
      </c>
      <c r="O2241" s="19">
        <f t="shared" si="42"/>
        <v>127.8</v>
      </c>
    </row>
    <row r="2242" spans="1:15" x14ac:dyDescent="0.35">
      <c r="A2242" s="54">
        <v>45310</v>
      </c>
      <c r="B2242" s="53">
        <v>0.75</v>
      </c>
      <c r="C2242" s="3"/>
      <c r="D2242" s="3" t="s">
        <v>133</v>
      </c>
      <c r="E2242" s="3" t="str">
        <f>IF(C2242&lt;&gt;"",INDEX(ΣυνδΑθρ!$I$2:$I$96,MATCH(C2242,ΣυνδΑθρ!$A$2:$A$100,0),1),IF(D2242&lt;&gt;"",INDEX(Υλικά!$D$3:$D$200,MATCH(D2242,Υλικά!$B$3:$B$200,0),1),""))</f>
        <v>gr</v>
      </c>
      <c r="F2242" s="10">
        <f>IF(C2242&lt;&gt;"",MATCH($C2242,ΣυνδΑθρ!$A$2:$A$100,0),IF(D2242&lt;&gt;"",MATCH($D2242,Υλικά!$B$3:$B$200,0),0))</f>
        <v>52</v>
      </c>
      <c r="G2242" s="3">
        <v>10</v>
      </c>
      <c r="H2242" s="16">
        <f>IF($C2242&lt;&gt;"",$G2242*INDEX(ΣυνδΑθρ!$B$2:$B$96,$F2242,1)/INDEX(ΣυνδΑθρ!$J$2:$J$96,$F2242,1),IF($D2242&lt;&gt;"",$G2242*INDEX(Υλικά!$G$3:$G$200,$F2242,1)/INDEX(Υλικά!$E$3:$E$200,$F2242,1),0))</f>
        <v>0.44</v>
      </c>
      <c r="I2242" s="17">
        <f>IF($C2242&lt;&gt;"",$G2242*INDEX(ΣυνδΑθρ!$C$2:$C$100,$F2242,1)/INDEX(ΣυνδΑθρ!$J$2:$J$96,$F2242,1),IF($D2242&lt;&gt;"",$G2242*INDEX(Υλικά!$H$3:$H$200,$F2242,1)/INDEX(Υλικά!$E$3:$E$200,$F2242,1),0))</f>
        <v>5.45</v>
      </c>
      <c r="J2242" s="18">
        <f>IF($C2242&lt;&gt;"",$G2242*INDEX(ΣυνδΑθρ!$D$2:$D$96,$F2242,1)/INDEX(ΣυνδΑθρ!$J$2:$J$96,$F2242,1),IF($D2242&lt;&gt;"",$G2242*INDEX(Υλικά!$I$3:$I$200,$F2242,1)/INDEX(Υλικά!$E$3:$E$200,$F2242,1),0))</f>
        <v>3.05</v>
      </c>
      <c r="K2242" s="16">
        <f>$H2242*Ref!$B$2</f>
        <v>1.76</v>
      </c>
      <c r="L2242" s="17">
        <f>$I2242*Ref!$B$3</f>
        <v>21.8</v>
      </c>
      <c r="M2242" s="18">
        <f>$J2242*Ref!$B$4</f>
        <v>27.45</v>
      </c>
      <c r="N2242" s="18">
        <f>IF($C2242&lt;&gt;"",0,IF($D2242&lt;&gt;"",$G2242*INDEX(Υλικά!$J$3:$J$200,$F2242,1)/INDEX(Υλικά!$E$3:$E$200,$F2242,1),0))</f>
        <v>0</v>
      </c>
      <c r="O2242" s="19">
        <f t="shared" si="42"/>
        <v>51.010000000000005</v>
      </c>
    </row>
    <row r="2243" spans="1:15" x14ac:dyDescent="0.35">
      <c r="A2243" s="54">
        <v>45310</v>
      </c>
      <c r="B2243" s="53">
        <v>0.83333333333333337</v>
      </c>
      <c r="C2243" s="3"/>
      <c r="D2243" s="3" t="s">
        <v>63</v>
      </c>
      <c r="E2243" s="3" t="str">
        <f>IF(C2243&lt;&gt;"",INDEX(ΣυνδΑθρ!$I$2:$I$96,MATCH(C2243,ΣυνδΑθρ!$A$2:$A$100,0),1),IF(D2243&lt;&gt;"",INDEX(Υλικά!$D$3:$D$200,MATCH(D2243,Υλικά!$B$3:$B$200,0),1),""))</f>
        <v>pc</v>
      </c>
      <c r="F2243" s="10">
        <f>IF(C2243&lt;&gt;"",MATCH($C2243,ΣυνδΑθρ!$A$2:$A$100,0),IF(D2243&lt;&gt;"",MATCH($D2243,Υλικά!$B$3:$B$200,0),0))</f>
        <v>23</v>
      </c>
      <c r="G2243" s="3">
        <v>0.5</v>
      </c>
      <c r="H2243" s="16">
        <f>IF($C2243&lt;&gt;"",$G2243*INDEX(ΣυνδΑθρ!$B$2:$B$96,$F2243,1)/INDEX(ΣυνδΑθρ!$J$2:$J$96,$F2243,1),IF($D2243&lt;&gt;"",$G2243*INDEX(Υλικά!$G$3:$G$200,$F2243,1)/INDEX(Υλικά!$E$3:$E$200,$F2243,1),0))</f>
        <v>23.5</v>
      </c>
      <c r="I2243" s="17">
        <f>IF($C2243&lt;&gt;"",$G2243*INDEX(ΣυνδΑθρ!$C$2:$C$100,$F2243,1)/INDEX(ΣυνδΑθρ!$J$2:$J$96,$F2243,1),IF($D2243&lt;&gt;"",$G2243*INDEX(Υλικά!$H$3:$H$200,$F2243,1)/INDEX(Υλικά!$E$3:$E$200,$F2243,1),0))</f>
        <v>0</v>
      </c>
      <c r="J2243" s="18">
        <f>IF($C2243&lt;&gt;"",$G2243*INDEX(ΣυνδΑθρ!$D$2:$D$96,$F2243,1)/INDEX(ΣυνδΑθρ!$J$2:$J$96,$F2243,1),IF($D2243&lt;&gt;"",$G2243*INDEX(Υλικά!$I$3:$I$200,$F2243,1)/INDEX(Υλικά!$E$3:$E$200,$F2243,1),0))</f>
        <v>0.6</v>
      </c>
      <c r="K2243" s="16">
        <f>$H2243*Ref!$B$2</f>
        <v>94</v>
      </c>
      <c r="L2243" s="17">
        <f>$I2243*Ref!$B$3</f>
        <v>0</v>
      </c>
      <c r="M2243" s="18">
        <f>$J2243*Ref!$B$4</f>
        <v>5.3999999999999995</v>
      </c>
      <c r="N2243" s="18">
        <f>IF($C2243&lt;&gt;"",0,IF($D2243&lt;&gt;"",$G2243*INDEX(Υλικά!$J$3:$J$200,$F2243,1)/INDEX(Υλικά!$E$3:$E$200,$F2243,1),0))</f>
        <v>0</v>
      </c>
      <c r="O2243" s="19">
        <f t="shared" si="42"/>
        <v>99.4</v>
      </c>
    </row>
    <row r="2244" spans="1:15" x14ac:dyDescent="0.35">
      <c r="A2244" s="54">
        <v>45310</v>
      </c>
      <c r="B2244" s="53">
        <v>0.83333333333333337</v>
      </c>
      <c r="C2244" s="3"/>
      <c r="D2244" s="3" t="s">
        <v>32</v>
      </c>
      <c r="E2244" s="3" t="str">
        <f>IF(C2244&lt;&gt;"",INDEX(ΣυνδΑθρ!$I$2:$I$96,MATCH(C2244,ΣυνδΑθρ!$A$2:$A$100,0),1),IF(D2244&lt;&gt;"",INDEX(Υλικά!$D$3:$D$200,MATCH(D2244,Υλικά!$B$3:$B$200,0),1),""))</f>
        <v>gr</v>
      </c>
      <c r="F2244" s="10">
        <f>IF(C2244&lt;&gt;"",MATCH($C2244,ΣυνδΑθρ!$A$2:$A$100,0),IF(D2244&lt;&gt;"",MATCH($D2244,Υλικά!$B$3:$B$200,0),0))</f>
        <v>14</v>
      </c>
      <c r="G2244" s="3">
        <v>200</v>
      </c>
      <c r="H2244" s="16">
        <f>IF($C2244&lt;&gt;"",$G2244*INDEX(ΣυνδΑθρ!$B$2:$B$96,$F2244,1)/INDEX(ΣυνδΑθρ!$J$2:$J$96,$F2244,1),IF($D2244&lt;&gt;"",$G2244*INDEX(Υλικά!$G$3:$G$200,$F2244,1)/INDEX(Υλικά!$E$3:$E$200,$F2244,1),0))</f>
        <v>16</v>
      </c>
      <c r="I2244" s="17">
        <f>IF($C2244&lt;&gt;"",$G2244*INDEX(ΣυνδΑθρ!$C$2:$C$100,$F2244,1)/INDEX(ΣυνδΑθρ!$J$2:$J$96,$F2244,1),IF($D2244&lt;&gt;"",$G2244*INDEX(Υλικά!$H$3:$H$200,$F2244,1)/INDEX(Υλικά!$E$3:$E$200,$F2244,1),0))</f>
        <v>8</v>
      </c>
      <c r="J2244" s="18">
        <f>IF($C2244&lt;&gt;"",$G2244*INDEX(ΣυνδΑθρ!$D$2:$D$96,$F2244,1)/INDEX(ΣυνδΑθρ!$J$2:$J$96,$F2244,1),IF($D2244&lt;&gt;"",$G2244*INDEX(Υλικά!$I$3:$I$200,$F2244,1)/INDEX(Υλικά!$E$3:$E$200,$F2244,1),0))</f>
        <v>4</v>
      </c>
      <c r="K2244" s="16">
        <f>$H2244*Ref!$B$2</f>
        <v>64</v>
      </c>
      <c r="L2244" s="17">
        <f>$I2244*Ref!$B$3</f>
        <v>32</v>
      </c>
      <c r="M2244" s="18">
        <f>$J2244*Ref!$B$4</f>
        <v>36</v>
      </c>
      <c r="N2244" s="18">
        <f>IF($C2244&lt;&gt;"",0,IF($D2244&lt;&gt;"",$G2244*INDEX(Υλικά!$J$3:$J$200,$F2244,1)/INDEX(Υλικά!$E$3:$E$200,$F2244,1),0))</f>
        <v>0</v>
      </c>
      <c r="O2244" s="19">
        <f t="shared" si="42"/>
        <v>132</v>
      </c>
    </row>
    <row r="2245" spans="1:15" x14ac:dyDescent="0.35">
      <c r="A2245" s="54">
        <v>45310</v>
      </c>
      <c r="B2245" s="53">
        <v>0.83333333333333337</v>
      </c>
      <c r="C2245" s="3"/>
      <c r="D2245" s="3" t="s">
        <v>338</v>
      </c>
      <c r="E2245" s="3" t="str">
        <f>IF(C2245&lt;&gt;"",INDEX(ΣυνδΑθρ!$I$2:$I$96,MATCH(C2245,ΣυνδΑθρ!$A$2:$A$100,0),1),IF(D2245&lt;&gt;"",INDEX(Υλικά!$D$3:$D$200,MATCH(D2245,Υλικά!$B$3:$B$200,0),1),""))</f>
        <v>gr</v>
      </c>
      <c r="F2245" s="10">
        <f>IF(C2245&lt;&gt;"",MATCH($C2245,ΣυνδΑθρ!$A$2:$A$100,0),IF(D2245&lt;&gt;"",MATCH($D2245,Υλικά!$B$3:$B$200,0),0))</f>
        <v>152</v>
      </c>
      <c r="G2245" s="3">
        <v>60</v>
      </c>
      <c r="H2245" s="16">
        <f>IF($C2245&lt;&gt;"",$G2245*INDEX(ΣυνδΑθρ!$B$2:$B$96,$F2245,1)/INDEX(ΣυνδΑθρ!$J$2:$J$96,$F2245,1),IF($D2245&lt;&gt;"",$G2245*INDEX(Υλικά!$G$3:$G$200,$F2245,1)/INDEX(Υλικά!$E$3:$E$200,$F2245,1),0))</f>
        <v>7.08</v>
      </c>
      <c r="I2245" s="17">
        <f>IF($C2245&lt;&gt;"",$G2245*INDEX(ΣυνδΑθρ!$C$2:$C$100,$F2245,1)/INDEX(ΣυνδΑθρ!$J$2:$J$96,$F2245,1),IF($D2245&lt;&gt;"",$G2245*INDEX(Υλικά!$H$3:$H$200,$F2245,1)/INDEX(Υλικά!$E$3:$E$200,$F2245,1),0))</f>
        <v>25.8</v>
      </c>
      <c r="J2245" s="18">
        <f>IF($C2245&lt;&gt;"",$G2245*INDEX(ΣυνδΑθρ!$D$2:$D$96,$F2245,1)/INDEX(ΣυνδΑθρ!$J$2:$J$96,$F2245,1),IF($D2245&lt;&gt;"",$G2245*INDEX(Υλικά!$I$3:$I$200,$F2245,1)/INDEX(Υλικά!$E$3:$E$200,$F2245,1),0))</f>
        <v>1.92</v>
      </c>
      <c r="K2245" s="16">
        <f>$H2245*Ref!$B$2</f>
        <v>28.32</v>
      </c>
      <c r="L2245" s="17">
        <f>$I2245*Ref!$B$3</f>
        <v>103.2</v>
      </c>
      <c r="M2245" s="18">
        <f>$J2245*Ref!$B$4</f>
        <v>17.28</v>
      </c>
      <c r="N2245" s="18">
        <f>IF($C2245&lt;&gt;"",0,IF($D2245&lt;&gt;"",$G2245*INDEX(Υλικά!$J$3:$J$200,$F2245,1)/INDEX(Υλικά!$E$3:$E$200,$F2245,1),0))</f>
        <v>0</v>
      </c>
      <c r="O2245" s="19">
        <f t="shared" si="42"/>
        <v>148.80000000000001</v>
      </c>
    </row>
    <row r="2246" spans="1:15" x14ac:dyDescent="0.35">
      <c r="A2246" s="54">
        <v>45310</v>
      </c>
      <c r="B2246" s="53">
        <v>0.875</v>
      </c>
      <c r="C2246" s="3"/>
      <c r="D2246" s="3" t="s">
        <v>155</v>
      </c>
      <c r="E2246" s="3" t="str">
        <f>IF(C2246&lt;&gt;"",INDEX(ΣυνδΑθρ!$I$2:$I$96,MATCH(C2246,ΣυνδΑθρ!$A$2:$A$100,0),1),IF(D2246&lt;&gt;"",INDEX(Υλικά!$D$3:$D$200,MATCH(D2246,Υλικά!$B$3:$B$200,0),1),""))</f>
        <v>gr</v>
      </c>
      <c r="F2246" s="10">
        <f>IF(C2246&lt;&gt;"",MATCH($C2246,ΣυνδΑθρ!$A$2:$A$100,0),IF(D2246&lt;&gt;"",MATCH($D2246,Υλικά!$B$3:$B$200,0),0))</f>
        <v>63</v>
      </c>
      <c r="G2246" s="3">
        <v>130</v>
      </c>
      <c r="H2246" s="16">
        <f>IF($C2246&lt;&gt;"",$G2246*INDEX(ΣυνδΑθρ!$B$2:$B$96,$F2246,1)/INDEX(ΣυνδΑθρ!$J$2:$J$96,$F2246,1),IF($D2246&lt;&gt;"",$G2246*INDEX(Υλικά!$G$3:$G$200,$F2246,1)/INDEX(Υλικά!$E$3:$E$200,$F2246,1),0))</f>
        <v>1.43</v>
      </c>
      <c r="I2246" s="17">
        <f>IF($C2246&lt;&gt;"",$G2246*INDEX(ΣυνδΑθρ!$C$2:$C$100,$F2246,1)/INDEX(ΣυνδΑθρ!$J$2:$J$96,$F2246,1),IF($D2246&lt;&gt;"",$G2246*INDEX(Υλικά!$H$3:$H$200,$F2246,1)/INDEX(Υλικά!$E$3:$E$200,$F2246,1),0))</f>
        <v>29.64</v>
      </c>
      <c r="J2246" s="18">
        <f>IF($C2246&lt;&gt;"",$G2246*INDEX(ΣυνδΑθρ!$D$2:$D$96,$F2246,1)/INDEX(ΣυνδΑθρ!$J$2:$J$96,$F2246,1),IF($D2246&lt;&gt;"",$G2246*INDEX(Υλικά!$I$3:$I$200,$F2246,1)/INDEX(Υλικά!$E$3:$E$200,$F2246,1),0))</f>
        <v>0.39</v>
      </c>
      <c r="K2246" s="16">
        <f>$H2246*Ref!$B$2</f>
        <v>5.72</v>
      </c>
      <c r="L2246" s="17">
        <f>$I2246*Ref!$B$3</f>
        <v>118.56</v>
      </c>
      <c r="M2246" s="18">
        <f>$J2246*Ref!$B$4</f>
        <v>3.5100000000000002</v>
      </c>
      <c r="N2246" s="18">
        <f>IF($C2246&lt;&gt;"",0,IF($D2246&lt;&gt;"",$G2246*INDEX(Υλικά!$J$3:$J$200,$F2246,1)/INDEX(Υλικά!$E$3:$E$200,$F2246,1),0))</f>
        <v>0</v>
      </c>
      <c r="O2246" s="19">
        <f t="shared" si="42"/>
        <v>127.79</v>
      </c>
    </row>
    <row r="2247" spans="1:15" x14ac:dyDescent="0.35">
      <c r="A2247" s="54">
        <v>45310</v>
      </c>
      <c r="B2247" s="53">
        <v>0.875</v>
      </c>
      <c r="C2247" s="3"/>
      <c r="D2247" s="3" t="s">
        <v>187</v>
      </c>
      <c r="E2247" s="3" t="str">
        <f>IF(C2247&lt;&gt;"",INDEX(ΣυνδΑθρ!$I$2:$I$96,MATCH(C2247,ΣυνδΑθρ!$A$2:$A$100,0),1),IF(D2247&lt;&gt;"",INDEX(Υλικά!$D$3:$D$200,MATCH(D2247,Υλικά!$B$3:$B$200,0),1),""))</f>
        <v>gr</v>
      </c>
      <c r="F2247" s="10">
        <f>IF(C2247&lt;&gt;"",MATCH($C2247,ΣυνδΑθρ!$A$2:$A$100,0),IF(D2247&lt;&gt;"",MATCH($D2247,Υλικά!$B$3:$B$200,0),0))</f>
        <v>84</v>
      </c>
      <c r="G2247" s="3">
        <v>210</v>
      </c>
      <c r="H2247" s="16">
        <f>IF($C2247&lt;&gt;"",$G2247*INDEX(ΣυνδΑθρ!$B$2:$B$96,$F2247,1)/INDEX(ΣυνδΑθρ!$J$2:$J$96,$F2247,1),IF($D2247&lt;&gt;"",$G2247*INDEX(Υλικά!$G$3:$G$200,$F2247,1)/INDEX(Υλικά!$E$3:$E$200,$F2247,1),0))</f>
        <v>1.47</v>
      </c>
      <c r="I2247" s="17">
        <f>IF($C2247&lt;&gt;"",$G2247*INDEX(ΣυνδΑθρ!$C$2:$C$100,$F2247,1)/INDEX(ΣυνδΑθρ!$J$2:$J$96,$F2247,1),IF($D2247&lt;&gt;"",$G2247*INDEX(Υλικά!$H$3:$H$200,$F2247,1)/INDEX(Υλικά!$E$3:$E$200,$F2247,1),0))</f>
        <v>25.2</v>
      </c>
      <c r="J2247" s="18">
        <f>IF($C2247&lt;&gt;"",$G2247*INDEX(ΣυνδΑθρ!$D$2:$D$96,$F2247,1)/INDEX(ΣυνδΑθρ!$J$2:$J$96,$F2247,1),IF($D2247&lt;&gt;"",$G2247*INDEX(Υλικά!$I$3:$I$200,$F2247,1)/INDEX(Υλικά!$E$3:$E$200,$F2247,1),0))</f>
        <v>0.42</v>
      </c>
      <c r="K2247" s="16">
        <f>$H2247*Ref!$B$2</f>
        <v>5.88</v>
      </c>
      <c r="L2247" s="17">
        <f>$I2247*Ref!$B$3</f>
        <v>100.8</v>
      </c>
      <c r="M2247" s="18">
        <f>$J2247*Ref!$B$4</f>
        <v>3.78</v>
      </c>
      <c r="N2247" s="18">
        <f>IF($C2247&lt;&gt;"",0,IF($D2247&lt;&gt;"",$G2247*INDEX(Υλικά!$J$3:$J$200,$F2247,1)/INDEX(Υλικά!$E$3:$E$200,$F2247,1),0))</f>
        <v>0</v>
      </c>
      <c r="O2247" s="19">
        <f t="shared" si="42"/>
        <v>110.46</v>
      </c>
    </row>
    <row r="2248" spans="1:15" x14ac:dyDescent="0.35">
      <c r="A2248" s="54">
        <v>45311</v>
      </c>
      <c r="B2248" s="53">
        <v>0.30208333333333331</v>
      </c>
      <c r="C2248" s="3"/>
      <c r="D2248" s="3" t="s">
        <v>58</v>
      </c>
      <c r="E2248" s="3" t="str">
        <f>IF(C2248&lt;&gt;"",INDEX(ΣυνδΑθρ!$I$2:$I$96,MATCH(C2248,ΣυνδΑθρ!$A$2:$A$100,0),1),IF(D2248&lt;&gt;"",INDEX(Υλικά!$D$3:$D$200,MATCH(D2248,Υλικά!$B$3:$B$200,0),1),""))</f>
        <v>gr</v>
      </c>
      <c r="F2248" s="10">
        <f>IF(C2248&lt;&gt;"",MATCH($C2248,ΣυνδΑθρ!$A$2:$A$100,0),IF(D2248&lt;&gt;"",MATCH($D2248,Υλικά!$B$3:$B$200,0),0))</f>
        <v>12</v>
      </c>
      <c r="G2248" s="3">
        <v>250</v>
      </c>
      <c r="H2248" s="16">
        <f>IF($C2248&lt;&gt;"",$G2248*INDEX(ΣυνδΑθρ!$B$2:$B$96,$F2248,1)/INDEX(ΣυνδΑθρ!$J$2:$J$96,$F2248,1),IF($D2248&lt;&gt;"",$G2248*INDEX(Υλικά!$G$3:$G$200,$F2248,1)/INDEX(Υλικά!$E$3:$E$200,$F2248,1),0))</f>
        <v>8.25</v>
      </c>
      <c r="I2248" s="17">
        <f>IF($C2248&lt;&gt;"",$G2248*INDEX(ΣυνδΑθρ!$C$2:$C$100,$F2248,1)/INDEX(ΣυνδΑθρ!$J$2:$J$96,$F2248,1),IF($D2248&lt;&gt;"",$G2248*INDEX(Υλικά!$H$3:$H$200,$F2248,1)/INDEX(Υλικά!$E$3:$E$200,$F2248,1),0))</f>
        <v>11.75</v>
      </c>
      <c r="J2248" s="18">
        <f>IF($C2248&lt;&gt;"",$G2248*INDEX(ΣυνδΑθρ!$D$2:$D$96,$F2248,1)/INDEX(ΣυνδΑθρ!$J$2:$J$96,$F2248,1),IF($D2248&lt;&gt;"",$G2248*INDEX(Υλικά!$I$3:$I$200,$F2248,1)/INDEX(Υλικά!$E$3:$E$200,$F2248,1),0))</f>
        <v>3.75</v>
      </c>
      <c r="K2248" s="16">
        <f>$H2248*Ref!$B$2</f>
        <v>33</v>
      </c>
      <c r="L2248" s="17">
        <f>$I2248*Ref!$B$3</f>
        <v>47</v>
      </c>
      <c r="M2248" s="18">
        <f>$J2248*Ref!$B$4</f>
        <v>33.75</v>
      </c>
      <c r="N2248" s="18">
        <f>IF($C2248&lt;&gt;"",0,IF($D2248&lt;&gt;"",$G2248*INDEX(Υλικά!$J$3:$J$200,$F2248,1)/INDEX(Υλικά!$E$3:$E$200,$F2248,1),0))</f>
        <v>0</v>
      </c>
      <c r="O2248" s="19">
        <f t="shared" si="42"/>
        <v>113.75</v>
      </c>
    </row>
    <row r="2249" spans="1:15" x14ac:dyDescent="0.35">
      <c r="A2249" s="54">
        <v>45311</v>
      </c>
      <c r="B2249" s="53">
        <v>0.30208333333333331</v>
      </c>
      <c r="C2249" s="3"/>
      <c r="D2249" s="3" t="s">
        <v>338</v>
      </c>
      <c r="E2249" s="3" t="str">
        <f>IF(C2249&lt;&gt;"",INDEX(ΣυνδΑθρ!$I$2:$I$96,MATCH(C2249,ΣυνδΑθρ!$A$2:$A$100,0),1),IF(D2249&lt;&gt;"",INDEX(Υλικά!$D$3:$D$200,MATCH(D2249,Υλικά!$B$3:$B$200,0),1),""))</f>
        <v>gr</v>
      </c>
      <c r="F2249" s="10">
        <f>IF(C2249&lt;&gt;"",MATCH($C2249,ΣυνδΑθρ!$A$2:$A$100,0),IF(D2249&lt;&gt;"",MATCH($D2249,Υλικά!$B$3:$B$200,0),0))</f>
        <v>152</v>
      </c>
      <c r="G2249" s="3">
        <v>40</v>
      </c>
      <c r="H2249" s="16">
        <f>IF($C2249&lt;&gt;"",$G2249*INDEX(ΣυνδΑθρ!$B$2:$B$96,$F2249,1)/INDEX(ΣυνδΑθρ!$J$2:$J$96,$F2249,1),IF($D2249&lt;&gt;"",$G2249*INDEX(Υλικά!$G$3:$G$200,$F2249,1)/INDEX(Υλικά!$E$3:$E$200,$F2249,1),0))</f>
        <v>4.72</v>
      </c>
      <c r="I2249" s="17">
        <f>IF($C2249&lt;&gt;"",$G2249*INDEX(ΣυνδΑθρ!$C$2:$C$100,$F2249,1)/INDEX(ΣυνδΑθρ!$J$2:$J$96,$F2249,1),IF($D2249&lt;&gt;"",$G2249*INDEX(Υλικά!$H$3:$H$200,$F2249,1)/INDEX(Υλικά!$E$3:$E$200,$F2249,1),0))</f>
        <v>17.2</v>
      </c>
      <c r="J2249" s="18">
        <f>IF($C2249&lt;&gt;"",$G2249*INDEX(ΣυνδΑθρ!$D$2:$D$96,$F2249,1)/INDEX(ΣυνδΑθρ!$J$2:$J$96,$F2249,1),IF($D2249&lt;&gt;"",$G2249*INDEX(Υλικά!$I$3:$I$200,$F2249,1)/INDEX(Υλικά!$E$3:$E$200,$F2249,1),0))</f>
        <v>1.28</v>
      </c>
      <c r="K2249" s="16">
        <f>$H2249*Ref!$B$2</f>
        <v>18.88</v>
      </c>
      <c r="L2249" s="17">
        <f>$I2249*Ref!$B$3</f>
        <v>68.8</v>
      </c>
      <c r="M2249" s="18">
        <f>$J2249*Ref!$B$4</f>
        <v>11.52</v>
      </c>
      <c r="N2249" s="18">
        <f>IF($C2249&lt;&gt;"",0,IF($D2249&lt;&gt;"",$G2249*INDEX(Υλικά!$J$3:$J$200,$F2249,1)/INDEX(Υλικά!$E$3:$E$200,$F2249,1),0))</f>
        <v>0</v>
      </c>
      <c r="O2249" s="19">
        <f t="shared" si="42"/>
        <v>99.199999999999989</v>
      </c>
    </row>
    <row r="2250" spans="1:15" x14ac:dyDescent="0.35">
      <c r="A2250" s="54">
        <v>45311</v>
      </c>
      <c r="B2250" s="53">
        <v>0.30208333333333298</v>
      </c>
      <c r="C2250" s="3"/>
      <c r="D2250" s="3" t="s">
        <v>229</v>
      </c>
      <c r="E2250" s="3" t="str">
        <f>IF(C2250&lt;&gt;"",INDEX(ΣυνδΑθρ!$I$2:$I$96,MATCH(C2250,ΣυνδΑθρ!$A$2:$A$100,0),1),IF(D2250&lt;&gt;"",INDEX(Υλικά!$D$3:$D$200,MATCH(D2250,Υλικά!$B$3:$B$200,0),1),""))</f>
        <v>gr</v>
      </c>
      <c r="F2250" s="10">
        <f>IF(C2250&lt;&gt;"",MATCH($C2250,ΣυνδΑθρ!$A$2:$A$100,0),IF(D2250&lt;&gt;"",MATCH($D2250,Υλικά!$B$3:$B$200,0),0))</f>
        <v>104</v>
      </c>
      <c r="G2250" s="3">
        <v>22</v>
      </c>
      <c r="H2250" s="16">
        <f>IF($C2250&lt;&gt;"",$G2250*INDEX(ΣυνδΑθρ!$B$2:$B$96,$F2250,1)/INDEX(ΣυνδΑθρ!$J$2:$J$96,$F2250,1),IF($D2250&lt;&gt;"",$G2250*INDEX(Υλικά!$G$3:$G$200,$F2250,1)/INDEX(Υλικά!$E$3:$E$200,$F2250,1),0))</f>
        <v>4.62</v>
      </c>
      <c r="I2250" s="17">
        <f>IF($C2250&lt;&gt;"",$G2250*INDEX(ΣυνδΑθρ!$C$2:$C$100,$F2250,1)/INDEX(ΣυνδΑθρ!$J$2:$J$96,$F2250,1),IF($D2250&lt;&gt;"",$G2250*INDEX(Υλικά!$H$3:$H$200,$F2250,1)/INDEX(Υλικά!$E$3:$E$200,$F2250,1),0))</f>
        <v>0.22</v>
      </c>
      <c r="J2250" s="18">
        <f>IF($C2250&lt;&gt;"",$G2250*INDEX(ΣυνδΑθρ!$D$2:$D$96,$F2250,1)/INDEX(ΣυνδΑθρ!$J$2:$J$96,$F2250,1),IF($D2250&lt;&gt;"",$G2250*INDEX(Υλικά!$I$3:$I$200,$F2250,1)/INDEX(Υλικά!$E$3:$E$200,$F2250,1),0))</f>
        <v>0.44</v>
      </c>
      <c r="K2250" s="16">
        <f>$H2250*Ref!$B$2</f>
        <v>18.48</v>
      </c>
      <c r="L2250" s="17">
        <f>$I2250*Ref!$B$3</f>
        <v>0.88</v>
      </c>
      <c r="M2250" s="18">
        <f>$J2250*Ref!$B$4</f>
        <v>3.96</v>
      </c>
      <c r="N2250" s="18">
        <f>IF($C2250&lt;&gt;"",0,IF($D2250&lt;&gt;"",$G2250*INDEX(Υλικά!$J$3:$J$200,$F2250,1)/INDEX(Υλικά!$E$3:$E$200,$F2250,1),0))</f>
        <v>0</v>
      </c>
      <c r="O2250" s="19">
        <f t="shared" si="42"/>
        <v>23.32</v>
      </c>
    </row>
    <row r="2251" spans="1:15" x14ac:dyDescent="0.35">
      <c r="A2251" s="54">
        <v>45311</v>
      </c>
      <c r="B2251" s="53">
        <v>0.30208333333333298</v>
      </c>
      <c r="C2251" s="3"/>
      <c r="D2251" s="3" t="s">
        <v>158</v>
      </c>
      <c r="E2251" s="3" t="str">
        <f>IF(C2251&lt;&gt;"",INDEX(ΣυνδΑθρ!$I$2:$I$96,MATCH(C2251,ΣυνδΑθρ!$A$2:$A$100,0),1),IF(D2251&lt;&gt;"",INDEX(Υλικά!$D$3:$D$200,MATCH(D2251,Υλικά!$B$3:$B$200,0),1),""))</f>
        <v>gr</v>
      </c>
      <c r="F2251" s="10">
        <f>IF(C2251&lt;&gt;"",MATCH($C2251,ΣυνδΑθρ!$A$2:$A$100,0),IF(D2251&lt;&gt;"",MATCH($D2251,Υλικά!$B$3:$B$200,0),0))</f>
        <v>65</v>
      </c>
      <c r="G2251" s="3">
        <v>15</v>
      </c>
      <c r="H2251" s="16">
        <f>IF($C2251&lt;&gt;"",$G2251*INDEX(ΣυνδΑθρ!$B$2:$B$96,$F2251,1)/INDEX(ΣυνδΑθρ!$J$2:$J$96,$F2251,1),IF($D2251&lt;&gt;"",$G2251*INDEX(Υλικά!$G$3:$G$200,$F2251,1)/INDEX(Υλικά!$E$3:$E$200,$F2251,1),0))</f>
        <v>4.5</v>
      </c>
      <c r="I2251" s="17">
        <f>IF($C2251&lt;&gt;"",$G2251*INDEX(ΣυνδΑθρ!$C$2:$C$100,$F2251,1)/INDEX(ΣυνδΑθρ!$J$2:$J$96,$F2251,1),IF($D2251&lt;&gt;"",$G2251*INDEX(Υλικά!$H$3:$H$200,$F2251,1)/INDEX(Υλικά!$E$3:$E$200,$F2251,1),0))</f>
        <v>0</v>
      </c>
      <c r="J2251" s="18">
        <f>IF($C2251&lt;&gt;"",$G2251*INDEX(ΣυνδΑθρ!$D$2:$D$96,$F2251,1)/INDEX(ΣυνδΑθρ!$J$2:$J$96,$F2251,1),IF($D2251&lt;&gt;"",$G2251*INDEX(Υλικά!$I$3:$I$200,$F2251,1)/INDEX(Υλικά!$E$3:$E$200,$F2251,1),0))</f>
        <v>5.0999999999999996</v>
      </c>
      <c r="K2251" s="16">
        <f>$H2251*Ref!$B$2</f>
        <v>18</v>
      </c>
      <c r="L2251" s="17">
        <f>$I2251*Ref!$B$3</f>
        <v>0</v>
      </c>
      <c r="M2251" s="18">
        <f>$J2251*Ref!$B$4</f>
        <v>45.9</v>
      </c>
      <c r="N2251" s="18">
        <f>IF($C2251&lt;&gt;"",0,IF($D2251&lt;&gt;"",$G2251*INDEX(Υλικά!$J$3:$J$200,$F2251,1)/INDEX(Υλικά!$E$3:$E$200,$F2251,1),0))</f>
        <v>0</v>
      </c>
      <c r="O2251" s="19">
        <f t="shared" si="42"/>
        <v>63.9</v>
      </c>
    </row>
    <row r="2252" spans="1:15" x14ac:dyDescent="0.35">
      <c r="A2252" s="54">
        <v>45311</v>
      </c>
      <c r="B2252" s="53">
        <v>0.30208333333333298</v>
      </c>
      <c r="C2252" s="3"/>
      <c r="D2252" s="3" t="s">
        <v>21</v>
      </c>
      <c r="E2252" s="3" t="str">
        <f>IF(C2252&lt;&gt;"",INDEX(ΣυνδΑθρ!$I$2:$I$96,MATCH(C2252,ΣυνδΑθρ!$A$2:$A$100,0),1),IF(D2252&lt;&gt;"",INDEX(Υλικά!$D$3:$D$200,MATCH(D2252,Υλικά!$B$3:$B$200,0),1),""))</f>
        <v>pc</v>
      </c>
      <c r="F2252" s="10">
        <f>IF(C2252&lt;&gt;"",MATCH($C2252,ΣυνδΑθρ!$A$2:$A$100,0),IF(D2252&lt;&gt;"",MATCH($D2252,Υλικά!$B$3:$B$200,0),0))</f>
        <v>11</v>
      </c>
      <c r="G2252" s="3">
        <v>1</v>
      </c>
      <c r="H2252" s="16">
        <f>IF($C2252&lt;&gt;"",$G2252*INDEX(ΣυνδΑθρ!$B$2:$B$96,$F2252,1)/INDEX(ΣυνδΑθρ!$J$2:$J$96,$F2252,1),IF($D2252&lt;&gt;"",$G2252*INDEX(Υλικά!$G$3:$G$200,$F2252,1)/INDEX(Υλικά!$E$3:$E$200,$F2252,1),0))</f>
        <v>7.8</v>
      </c>
      <c r="I2252" s="17">
        <f>IF($C2252&lt;&gt;"",$G2252*INDEX(ΣυνδΑθρ!$C$2:$C$100,$F2252,1)/INDEX(ΣυνδΑθρ!$J$2:$J$96,$F2252,1),IF($D2252&lt;&gt;"",$G2252*INDEX(Υλικά!$H$3:$H$200,$F2252,1)/INDEX(Υλικά!$E$3:$E$200,$F2252,1),0))</f>
        <v>0.66</v>
      </c>
      <c r="J2252" s="18">
        <f>IF($C2252&lt;&gt;"",$G2252*INDEX(ΣυνδΑθρ!$D$2:$D$96,$F2252,1)/INDEX(ΣυνδΑθρ!$J$2:$J$96,$F2252,1),IF($D2252&lt;&gt;"",$G2252*INDEX(Υλικά!$I$3:$I$200,$F2252,1)/INDEX(Υλικά!$E$3:$E$200,$F2252,1),0))</f>
        <v>6.6</v>
      </c>
      <c r="K2252" s="16">
        <f>$H2252*Ref!$B$2</f>
        <v>31.2</v>
      </c>
      <c r="L2252" s="17">
        <f>$I2252*Ref!$B$3</f>
        <v>2.64</v>
      </c>
      <c r="M2252" s="18">
        <f>$J2252*Ref!$B$4</f>
        <v>59.4</v>
      </c>
      <c r="N2252" s="18">
        <f>IF($C2252&lt;&gt;"",0,IF($D2252&lt;&gt;"",$G2252*INDEX(Υλικά!$J$3:$J$200,$F2252,1)/INDEX(Υλικά!$E$3:$E$200,$F2252,1),0))</f>
        <v>0</v>
      </c>
      <c r="O2252" s="19">
        <f t="shared" si="42"/>
        <v>93.24</v>
      </c>
    </row>
    <row r="2253" spans="1:15" x14ac:dyDescent="0.35">
      <c r="A2253" s="54">
        <v>45311</v>
      </c>
      <c r="B2253" s="53">
        <v>0.58333333333333337</v>
      </c>
      <c r="C2253" s="3" t="s">
        <v>320</v>
      </c>
      <c r="D2253" s="3"/>
      <c r="E2253" s="3" t="str">
        <f>IF(C2253&lt;&gt;"",INDEX(ΣυνδΑθρ!$I$2:$I$96,MATCH(C2253,ΣυνδΑθρ!$A$2:$A$100,0),1),IF(D2253&lt;&gt;"",INDEX(Υλικά!$D$3:$D$200,MATCH(D2253,Υλικά!$B$3:$B$200,0),1),""))</f>
        <v>gr</v>
      </c>
      <c r="F2253" s="10">
        <f>IF(C2253&lt;&gt;"",MATCH($C2253,ΣυνδΑθρ!$A$2:$A$100,0),IF(D2253&lt;&gt;"",MATCH($D2253,Υλικά!$B$3:$B$200,0),0))</f>
        <v>67</v>
      </c>
      <c r="G2253" s="3">
        <v>550</v>
      </c>
      <c r="H2253" s="16">
        <f>IF($C2253&lt;&gt;"",$G2253*INDEX(ΣυνδΑθρ!$B$2:$B$96,$F2253,1)/INDEX(ΣυνδΑθρ!$J$2:$J$96,$F2253,1),IF($D2253&lt;&gt;"",$G2253*INDEX(Υλικά!$G$3:$G$200,$F2253,1)/INDEX(Υλικά!$E$3:$E$200,$F2253,1),0))</f>
        <v>8.8275000000000006</v>
      </c>
      <c r="I2253" s="17">
        <f>IF($C2253&lt;&gt;"",$G2253*INDEX(ΣυνδΑθρ!$C$2:$C$100,$F2253,1)/INDEX(ΣυνδΑθρ!$J$2:$J$96,$F2253,1),IF($D2253&lt;&gt;"",$G2253*INDEX(Υλικά!$H$3:$H$200,$F2253,1)/INDEX(Υλικά!$E$3:$E$200,$F2253,1),0))</f>
        <v>48.097499999999989</v>
      </c>
      <c r="J2253" s="18">
        <f>IF($C2253&lt;&gt;"",$G2253*INDEX(ΣυνδΑθρ!$D$2:$D$96,$F2253,1)/INDEX(ΣυνδΑθρ!$J$2:$J$96,$F2253,1),IF($D2253&lt;&gt;"",$G2253*INDEX(Υλικά!$I$3:$I$200,$F2253,1)/INDEX(Υλικά!$E$3:$E$200,$F2253,1),0))</f>
        <v>16.384499999999999</v>
      </c>
      <c r="K2253" s="16">
        <f>$H2253*Ref!$B$2</f>
        <v>35.31</v>
      </c>
      <c r="L2253" s="17">
        <f>$I2253*Ref!$B$3</f>
        <v>192.38999999999996</v>
      </c>
      <c r="M2253" s="18">
        <f>$J2253*Ref!$B$4</f>
        <v>147.4605</v>
      </c>
      <c r="N2253" s="18">
        <f>IF($C2253&lt;&gt;"",0,IF($D2253&lt;&gt;"",$G2253*INDEX(Υλικά!$J$3:$J$200,$F2253,1)/INDEX(Υλικά!$E$3:$E$200,$F2253,1),0))</f>
        <v>0</v>
      </c>
      <c r="O2253" s="19">
        <f t="shared" si="42"/>
        <v>375.16049999999996</v>
      </c>
    </row>
    <row r="2254" spans="1:15" x14ac:dyDescent="0.35">
      <c r="A2254" s="54">
        <v>45311</v>
      </c>
      <c r="B2254" s="53">
        <v>0.58333333333333337</v>
      </c>
      <c r="C2254" s="3"/>
      <c r="D2254" s="3" t="s">
        <v>338</v>
      </c>
      <c r="E2254" s="3" t="str">
        <f>IF(C2254&lt;&gt;"",INDEX(ΣυνδΑθρ!$I$2:$I$96,MATCH(C2254,ΣυνδΑθρ!$A$2:$A$100,0),1),IF(D2254&lt;&gt;"",INDEX(Υλικά!$D$3:$D$200,MATCH(D2254,Υλικά!$B$3:$B$200,0),1),""))</f>
        <v>gr</v>
      </c>
      <c r="F2254" s="10">
        <f>IF(C2254&lt;&gt;"",MATCH($C2254,ΣυνδΑθρ!$A$2:$A$100,0),IF(D2254&lt;&gt;"",MATCH($D2254,Υλικά!$B$3:$B$200,0),0))</f>
        <v>152</v>
      </c>
      <c r="G2254" s="3">
        <v>88</v>
      </c>
      <c r="H2254" s="16">
        <f>IF($C2254&lt;&gt;"",$G2254*INDEX(ΣυνδΑθρ!$B$2:$B$96,$F2254,1)/INDEX(ΣυνδΑθρ!$J$2:$J$96,$F2254,1),IF($D2254&lt;&gt;"",$G2254*INDEX(Υλικά!$G$3:$G$200,$F2254,1)/INDEX(Υλικά!$E$3:$E$200,$F2254,1),0))</f>
        <v>10.384</v>
      </c>
      <c r="I2254" s="17">
        <f>IF($C2254&lt;&gt;"",$G2254*INDEX(ΣυνδΑθρ!$C$2:$C$100,$F2254,1)/INDEX(ΣυνδΑθρ!$J$2:$J$96,$F2254,1),IF($D2254&lt;&gt;"",$G2254*INDEX(Υλικά!$H$3:$H$200,$F2254,1)/INDEX(Υλικά!$E$3:$E$200,$F2254,1),0))</f>
        <v>37.840000000000003</v>
      </c>
      <c r="J2254" s="18">
        <f>IF($C2254&lt;&gt;"",$G2254*INDEX(ΣυνδΑθρ!$D$2:$D$96,$F2254,1)/INDEX(ΣυνδΑθρ!$J$2:$J$96,$F2254,1),IF($D2254&lt;&gt;"",$G2254*INDEX(Υλικά!$I$3:$I$200,$F2254,1)/INDEX(Υλικά!$E$3:$E$200,$F2254,1),0))</f>
        <v>2.8160000000000003</v>
      </c>
      <c r="K2254" s="16">
        <f>$H2254*Ref!$B$2</f>
        <v>41.536000000000001</v>
      </c>
      <c r="L2254" s="17">
        <f>$I2254*Ref!$B$3</f>
        <v>151.36000000000001</v>
      </c>
      <c r="M2254" s="18">
        <f>$J2254*Ref!$B$4</f>
        <v>25.344000000000001</v>
      </c>
      <c r="N2254" s="18">
        <f>IF($C2254&lt;&gt;"",0,IF($D2254&lt;&gt;"",$G2254*INDEX(Υλικά!$J$3:$J$200,$F2254,1)/INDEX(Υλικά!$E$3:$E$200,$F2254,1),0))</f>
        <v>0</v>
      </c>
      <c r="O2254" s="19">
        <f t="shared" si="42"/>
        <v>218.24</v>
      </c>
    </row>
    <row r="2255" spans="1:15" x14ac:dyDescent="0.35">
      <c r="A2255" s="54">
        <v>45311</v>
      </c>
      <c r="B2255" s="53">
        <v>0.58333333333333337</v>
      </c>
      <c r="C2255" s="3"/>
      <c r="D2255" s="3" t="s">
        <v>229</v>
      </c>
      <c r="E2255" s="3" t="str">
        <f>IF(C2255&lt;&gt;"",INDEX(ΣυνδΑθρ!$I$2:$I$96,MATCH(C2255,ΣυνδΑθρ!$A$2:$A$100,0),1),IF(D2255&lt;&gt;"",INDEX(Υλικά!$D$3:$D$200,MATCH(D2255,Υλικά!$B$3:$B$200,0),1),""))</f>
        <v>gr</v>
      </c>
      <c r="F2255" s="10">
        <f>IF(C2255&lt;&gt;"",MATCH($C2255,ΣυνδΑθρ!$A$2:$A$100,0),IF(D2255&lt;&gt;"",MATCH($D2255,Υλικά!$B$3:$B$200,0),0))</f>
        <v>104</v>
      </c>
      <c r="G2255" s="3">
        <v>100</v>
      </c>
      <c r="H2255" s="16">
        <f>IF($C2255&lt;&gt;"",$G2255*INDEX(ΣυνδΑθρ!$B$2:$B$96,$F2255,1)/INDEX(ΣυνδΑθρ!$J$2:$J$96,$F2255,1),IF($D2255&lt;&gt;"",$G2255*INDEX(Υλικά!$G$3:$G$200,$F2255,1)/INDEX(Υλικά!$E$3:$E$200,$F2255,1),0))</f>
        <v>21</v>
      </c>
      <c r="I2255" s="17">
        <f>IF($C2255&lt;&gt;"",$G2255*INDEX(ΣυνδΑθρ!$C$2:$C$100,$F2255,1)/INDEX(ΣυνδΑθρ!$J$2:$J$96,$F2255,1),IF($D2255&lt;&gt;"",$G2255*INDEX(Υλικά!$H$3:$H$200,$F2255,1)/INDEX(Υλικά!$E$3:$E$200,$F2255,1),0))</f>
        <v>1</v>
      </c>
      <c r="J2255" s="18">
        <f>IF($C2255&lt;&gt;"",$G2255*INDEX(ΣυνδΑθρ!$D$2:$D$96,$F2255,1)/INDEX(ΣυνδΑθρ!$J$2:$J$96,$F2255,1),IF($D2255&lt;&gt;"",$G2255*INDEX(Υλικά!$I$3:$I$200,$F2255,1)/INDEX(Υλικά!$E$3:$E$200,$F2255,1),0))</f>
        <v>2</v>
      </c>
      <c r="K2255" s="16">
        <f>$H2255*Ref!$B$2</f>
        <v>84</v>
      </c>
      <c r="L2255" s="17">
        <f>$I2255*Ref!$B$3</f>
        <v>4</v>
      </c>
      <c r="M2255" s="18">
        <f>$J2255*Ref!$B$4</f>
        <v>18</v>
      </c>
      <c r="N2255" s="18">
        <f>IF($C2255&lt;&gt;"",0,IF($D2255&lt;&gt;"",$G2255*INDEX(Υλικά!$J$3:$J$200,$F2255,1)/INDEX(Υλικά!$E$3:$E$200,$F2255,1),0))</f>
        <v>0</v>
      </c>
      <c r="O2255" s="19">
        <f t="shared" si="42"/>
        <v>106</v>
      </c>
    </row>
    <row r="2256" spans="1:15" x14ac:dyDescent="0.35">
      <c r="A2256" s="54">
        <v>45311</v>
      </c>
      <c r="B2256" s="53">
        <v>0.58333333333333337</v>
      </c>
      <c r="C2256" s="3"/>
      <c r="D2256" s="3" t="s">
        <v>258</v>
      </c>
      <c r="E2256" s="3" t="str">
        <f>IF(C2256&lt;&gt;"",INDEX(ΣυνδΑθρ!$I$2:$I$96,MATCH(C2256,ΣυνδΑθρ!$A$2:$A$100,0),1),IF(D2256&lt;&gt;"",INDEX(Υλικά!$D$3:$D$200,MATCH(D2256,Υλικά!$B$3:$B$200,0),1),""))</f>
        <v>gr</v>
      </c>
      <c r="F2256" s="10">
        <f>IF(C2256&lt;&gt;"",MATCH($C2256,ΣυνδΑθρ!$A$2:$A$100,0),IF(D2256&lt;&gt;"",MATCH($D2256,Υλικά!$B$3:$B$200,0),0))</f>
        <v>121</v>
      </c>
      <c r="G2256" s="3">
        <v>150</v>
      </c>
      <c r="H2256" s="16">
        <f>IF($C2256&lt;&gt;"",$G2256*INDEX(ΣυνδΑθρ!$B$2:$B$96,$F2256,1)/INDEX(ΣυνδΑθρ!$J$2:$J$96,$F2256,1),IF($D2256&lt;&gt;"",$G2256*INDEX(Υλικά!$G$3:$G$200,$F2256,1)/INDEX(Υλικά!$E$3:$E$200,$F2256,1),0))</f>
        <v>2.85</v>
      </c>
      <c r="I2256" s="17">
        <f>IF($C2256&lt;&gt;"",$G2256*INDEX(ΣυνδΑθρ!$C$2:$C$100,$F2256,1)/INDEX(ΣυνδΑθρ!$J$2:$J$96,$F2256,1),IF($D2256&lt;&gt;"",$G2256*INDEX(Υλικά!$H$3:$H$200,$F2256,1)/INDEX(Υλικά!$E$3:$E$200,$F2256,1),0))</f>
        <v>7.5</v>
      </c>
      <c r="J2256" s="18">
        <f>IF($C2256&lt;&gt;"",$G2256*INDEX(ΣυνδΑθρ!$D$2:$D$96,$F2256,1)/INDEX(ΣυνδΑθρ!$J$2:$J$96,$F2256,1),IF($D2256&lt;&gt;"",$G2256*INDEX(Υλικά!$I$3:$I$200,$F2256,1)/INDEX(Υλικά!$E$3:$E$200,$F2256,1),0))</f>
        <v>0.45</v>
      </c>
      <c r="K2256" s="16">
        <f>$H2256*Ref!$B$2</f>
        <v>11.4</v>
      </c>
      <c r="L2256" s="17">
        <f>$I2256*Ref!$B$3</f>
        <v>30</v>
      </c>
      <c r="M2256" s="18">
        <f>$J2256*Ref!$B$4</f>
        <v>4.05</v>
      </c>
      <c r="N2256" s="18">
        <f>IF($C2256&lt;&gt;"",0,IF($D2256&lt;&gt;"",$G2256*INDEX(Υλικά!$J$3:$J$200,$F2256,1)/INDEX(Υλικά!$E$3:$E$200,$F2256,1),0))</f>
        <v>0</v>
      </c>
      <c r="O2256" s="19">
        <f t="shared" si="42"/>
        <v>45.449999999999996</v>
      </c>
    </row>
    <row r="2257" spans="1:15" x14ac:dyDescent="0.35">
      <c r="A2257" s="54">
        <v>45311</v>
      </c>
      <c r="B2257" s="53">
        <v>0.80208333333333337</v>
      </c>
      <c r="C2257" s="3"/>
      <c r="D2257" s="3" t="s">
        <v>9</v>
      </c>
      <c r="E2257" s="3" t="str">
        <f>IF(C2257&lt;&gt;"",INDEX(ΣυνδΑθρ!$I$2:$I$96,MATCH(C2257,ΣυνδΑθρ!$A$2:$A$100,0),1),IF(D2257&lt;&gt;"",INDEX(Υλικά!$D$3:$D$200,MATCH(D2257,Υλικά!$B$3:$B$200,0),1),""))</f>
        <v>gr</v>
      </c>
      <c r="F2257" s="10">
        <f>IF(C2257&lt;&gt;"",MATCH($C2257,ΣυνδΑθρ!$A$2:$A$100,0),IF(D2257&lt;&gt;"",MATCH($D2257,Υλικά!$B$3:$B$200,0),0))</f>
        <v>4</v>
      </c>
      <c r="G2257" s="3">
        <v>100</v>
      </c>
      <c r="H2257" s="16">
        <f>IF($C2257&lt;&gt;"",$G2257*INDEX(ΣυνδΑθρ!$B$2:$B$96,$F2257,1)/INDEX(ΣυνδΑθρ!$J$2:$J$96,$F2257,1),IF($D2257&lt;&gt;"",$G2257*INDEX(Υλικά!$G$3:$G$200,$F2257,1)/INDEX(Υλικά!$E$3:$E$200,$F2257,1),0))</f>
        <v>7.1</v>
      </c>
      <c r="I2257" s="17">
        <f>IF($C2257&lt;&gt;"",$G2257*INDEX(ΣυνδΑθρ!$C$2:$C$100,$F2257,1)/INDEX(ΣυνδΑθρ!$J$2:$J$96,$F2257,1),IF($D2257&lt;&gt;"",$G2257*INDEX(Υλικά!$H$3:$H$200,$F2257,1)/INDEX(Υλικά!$E$3:$E$200,$F2257,1),0))</f>
        <v>80</v>
      </c>
      <c r="J2257" s="18">
        <f>IF($C2257&lt;&gt;"",$G2257*INDEX(ΣυνδΑθρ!$D$2:$D$96,$F2257,1)/INDEX(ΣυνδΑθρ!$J$2:$J$96,$F2257,1),IF($D2257&lt;&gt;"",$G2257*INDEX(Υλικά!$I$3:$I$200,$F2257,1)/INDEX(Υλικά!$E$3:$E$200,$F2257,1),0))</f>
        <v>0.7</v>
      </c>
      <c r="K2257" s="16">
        <f>$H2257*Ref!$B$2</f>
        <v>28.4</v>
      </c>
      <c r="L2257" s="17">
        <f>$I2257*Ref!$B$3</f>
        <v>320</v>
      </c>
      <c r="M2257" s="18">
        <f>$J2257*Ref!$B$4</f>
        <v>6.3</v>
      </c>
      <c r="N2257" s="18">
        <f>IF($C2257&lt;&gt;"",0,IF($D2257&lt;&gt;"",$G2257*INDEX(Υλικά!$J$3:$J$200,$F2257,1)/INDEX(Υλικά!$E$3:$E$200,$F2257,1),0))</f>
        <v>0</v>
      </c>
      <c r="O2257" s="19">
        <f t="shared" si="42"/>
        <v>354.7</v>
      </c>
    </row>
    <row r="2258" spans="1:15" x14ac:dyDescent="0.35">
      <c r="A2258" s="54">
        <v>45311</v>
      </c>
      <c r="B2258" s="53">
        <v>0.80208333333333337</v>
      </c>
      <c r="C2258" s="3"/>
      <c r="D2258" s="3" t="s">
        <v>63</v>
      </c>
      <c r="E2258" s="3" t="str">
        <f>IF(C2258&lt;&gt;"",INDEX(ΣυνδΑθρ!$I$2:$I$96,MATCH(C2258,ΣυνδΑθρ!$A$2:$A$100,0),1),IF(D2258&lt;&gt;"",INDEX(Υλικά!$D$3:$D$200,MATCH(D2258,Υλικά!$B$3:$B$200,0),1),""))</f>
        <v>pc</v>
      </c>
      <c r="F2258" s="10">
        <f>IF(C2258&lt;&gt;"",MATCH($C2258,ΣυνδΑθρ!$A$2:$A$100,0),IF(D2258&lt;&gt;"",MATCH($D2258,Υλικά!$B$3:$B$200,0),0))</f>
        <v>23</v>
      </c>
      <c r="G2258" s="3">
        <v>1</v>
      </c>
      <c r="H2258" s="16">
        <f>IF($C2258&lt;&gt;"",$G2258*INDEX(ΣυνδΑθρ!$B$2:$B$96,$F2258,1)/INDEX(ΣυνδΑθρ!$J$2:$J$96,$F2258,1),IF($D2258&lt;&gt;"",$G2258*INDEX(Υλικά!$G$3:$G$200,$F2258,1)/INDEX(Υλικά!$E$3:$E$200,$F2258,1),0))</f>
        <v>47</v>
      </c>
      <c r="I2258" s="17">
        <f>IF($C2258&lt;&gt;"",$G2258*INDEX(ΣυνδΑθρ!$C$2:$C$100,$F2258,1)/INDEX(ΣυνδΑθρ!$J$2:$J$96,$F2258,1),IF($D2258&lt;&gt;"",$G2258*INDEX(Υλικά!$H$3:$H$200,$F2258,1)/INDEX(Υλικά!$E$3:$E$200,$F2258,1),0))</f>
        <v>0</v>
      </c>
      <c r="J2258" s="18">
        <f>IF($C2258&lt;&gt;"",$G2258*INDEX(ΣυνδΑθρ!$D$2:$D$96,$F2258,1)/INDEX(ΣυνδΑθρ!$J$2:$J$96,$F2258,1),IF($D2258&lt;&gt;"",$G2258*INDEX(Υλικά!$I$3:$I$200,$F2258,1)/INDEX(Υλικά!$E$3:$E$200,$F2258,1),0))</f>
        <v>1.2</v>
      </c>
      <c r="K2258" s="16">
        <f>$H2258*Ref!$B$2</f>
        <v>188</v>
      </c>
      <c r="L2258" s="17">
        <f>$I2258*Ref!$B$3</f>
        <v>0</v>
      </c>
      <c r="M2258" s="18">
        <f>$J2258*Ref!$B$4</f>
        <v>10.799999999999999</v>
      </c>
      <c r="N2258" s="18">
        <f>IF($C2258&lt;&gt;"",0,IF($D2258&lt;&gt;"",$G2258*INDEX(Υλικά!$J$3:$J$200,$F2258,1)/INDEX(Υλικά!$E$3:$E$200,$F2258,1),0))</f>
        <v>0</v>
      </c>
      <c r="O2258" s="19">
        <f t="shared" si="42"/>
        <v>198.8</v>
      </c>
    </row>
    <row r="2259" spans="1:15" x14ac:dyDescent="0.35">
      <c r="A2259" s="54">
        <v>45311</v>
      </c>
      <c r="B2259" s="53">
        <v>0.80208333333333337</v>
      </c>
      <c r="C2259" s="3"/>
      <c r="D2259" s="3" t="s">
        <v>258</v>
      </c>
      <c r="E2259" s="3" t="str">
        <f>IF(C2259&lt;&gt;"",INDEX(ΣυνδΑθρ!$I$2:$I$96,MATCH(C2259,ΣυνδΑθρ!$A$2:$A$100,0),1),IF(D2259&lt;&gt;"",INDEX(Υλικά!$D$3:$D$200,MATCH(D2259,Υλικά!$B$3:$B$200,0),1),""))</f>
        <v>gr</v>
      </c>
      <c r="F2259" s="10">
        <f>IF(C2259&lt;&gt;"",MATCH($C2259,ΣυνδΑθρ!$A$2:$A$100,0),IF(D2259&lt;&gt;"",MATCH($D2259,Υλικά!$B$3:$B$200,0),0))</f>
        <v>121</v>
      </c>
      <c r="G2259" s="3">
        <v>70</v>
      </c>
      <c r="H2259" s="16">
        <f>IF($C2259&lt;&gt;"",$G2259*INDEX(ΣυνδΑθρ!$B$2:$B$96,$F2259,1)/INDEX(ΣυνδΑθρ!$J$2:$J$96,$F2259,1),IF($D2259&lt;&gt;"",$G2259*INDEX(Υλικά!$G$3:$G$200,$F2259,1)/INDEX(Υλικά!$E$3:$E$200,$F2259,1),0))</f>
        <v>1.33</v>
      </c>
      <c r="I2259" s="17">
        <f>IF($C2259&lt;&gt;"",$G2259*INDEX(ΣυνδΑθρ!$C$2:$C$100,$F2259,1)/INDEX(ΣυνδΑθρ!$J$2:$J$96,$F2259,1),IF($D2259&lt;&gt;"",$G2259*INDEX(Υλικά!$H$3:$H$200,$F2259,1)/INDEX(Υλικά!$E$3:$E$200,$F2259,1),0))</f>
        <v>3.5</v>
      </c>
      <c r="J2259" s="18">
        <f>IF($C2259&lt;&gt;"",$G2259*INDEX(ΣυνδΑθρ!$D$2:$D$96,$F2259,1)/INDEX(ΣυνδΑθρ!$J$2:$J$96,$F2259,1),IF($D2259&lt;&gt;"",$G2259*INDEX(Υλικά!$I$3:$I$200,$F2259,1)/INDEX(Υλικά!$E$3:$E$200,$F2259,1),0))</f>
        <v>0.21</v>
      </c>
      <c r="K2259" s="16">
        <f>$H2259*Ref!$B$2</f>
        <v>5.32</v>
      </c>
      <c r="L2259" s="17">
        <f>$I2259*Ref!$B$3</f>
        <v>14</v>
      </c>
      <c r="M2259" s="18">
        <f>$J2259*Ref!$B$4</f>
        <v>1.89</v>
      </c>
      <c r="N2259" s="18">
        <f>IF($C2259&lt;&gt;"",0,IF($D2259&lt;&gt;"",$G2259*INDEX(Υλικά!$J$3:$J$200,$F2259,1)/INDEX(Υλικά!$E$3:$E$200,$F2259,1),0))</f>
        <v>0</v>
      </c>
      <c r="O2259" s="19">
        <f t="shared" si="42"/>
        <v>21.21</v>
      </c>
    </row>
    <row r="2260" spans="1:15" x14ac:dyDescent="0.35">
      <c r="A2260" s="54">
        <v>45311</v>
      </c>
      <c r="B2260" s="53">
        <v>0.80208333333333337</v>
      </c>
      <c r="C2260" s="3"/>
      <c r="D2260" s="3" t="s">
        <v>8</v>
      </c>
      <c r="E2260" s="3" t="str">
        <f>IF(C2260&lt;&gt;"",INDEX(ΣυνδΑθρ!$I$2:$I$96,MATCH(C2260,ΣυνδΑθρ!$A$2:$A$100,0),1),IF(D2260&lt;&gt;"",INDEX(Υλικά!$D$3:$D$200,MATCH(D2260,Υλικά!$B$3:$B$200,0),1),""))</f>
        <v>gr</v>
      </c>
      <c r="F2260" s="10">
        <f>IF(C2260&lt;&gt;"",MATCH($C2260,ΣυνδΑθρ!$A$2:$A$100,0),IF(D2260&lt;&gt;"",MATCH($D2260,Υλικά!$B$3:$B$200,0),0))</f>
        <v>3</v>
      </c>
      <c r="G2260" s="3">
        <v>5</v>
      </c>
      <c r="H2260" s="16">
        <f>IF($C2260&lt;&gt;"",$G2260*INDEX(ΣυνδΑθρ!$B$2:$B$96,$F2260,1)/INDEX(ΣυνδΑθρ!$J$2:$J$96,$F2260,1),IF($D2260&lt;&gt;"",$G2260*INDEX(Υλικά!$G$3:$G$200,$F2260,1)/INDEX(Υλικά!$E$3:$E$200,$F2260,1),0))</f>
        <v>0</v>
      </c>
      <c r="I2260" s="17">
        <f>IF($C2260&lt;&gt;"",$G2260*INDEX(ΣυνδΑθρ!$C$2:$C$100,$F2260,1)/INDEX(ΣυνδΑθρ!$J$2:$J$96,$F2260,1),IF($D2260&lt;&gt;"",$G2260*INDEX(Υλικά!$H$3:$H$200,$F2260,1)/INDEX(Υλικά!$E$3:$E$200,$F2260,1),0))</f>
        <v>0</v>
      </c>
      <c r="J2260" s="18">
        <f>IF($C2260&lt;&gt;"",$G2260*INDEX(ΣυνδΑθρ!$D$2:$D$96,$F2260,1)/INDEX(ΣυνδΑθρ!$J$2:$J$96,$F2260,1),IF($D2260&lt;&gt;"",$G2260*INDEX(Υλικά!$I$3:$I$200,$F2260,1)/INDEX(Υλικά!$E$3:$E$200,$F2260,1),0))</f>
        <v>4.665</v>
      </c>
      <c r="K2260" s="16">
        <f>$H2260*Ref!$B$2</f>
        <v>0</v>
      </c>
      <c r="L2260" s="17">
        <f>$I2260*Ref!$B$3</f>
        <v>0</v>
      </c>
      <c r="M2260" s="18">
        <f>$J2260*Ref!$B$4</f>
        <v>41.984999999999999</v>
      </c>
      <c r="N2260" s="18">
        <f>IF($C2260&lt;&gt;"",0,IF($D2260&lt;&gt;"",$G2260*INDEX(Υλικά!$J$3:$J$200,$F2260,1)/INDEX(Υλικά!$E$3:$E$200,$F2260,1),0))</f>
        <v>0</v>
      </c>
      <c r="O2260" s="19">
        <f t="shared" si="42"/>
        <v>41.984999999999999</v>
      </c>
    </row>
    <row r="2261" spans="1:15" x14ac:dyDescent="0.35">
      <c r="A2261" s="54">
        <v>45311</v>
      </c>
      <c r="B2261" s="53">
        <v>0.95833333333333337</v>
      </c>
      <c r="C2261" s="3"/>
      <c r="D2261" s="3" t="s">
        <v>64</v>
      </c>
      <c r="E2261" s="3" t="str">
        <f>IF(C2261&lt;&gt;"",INDEX(ΣυνδΑθρ!$I$2:$I$96,MATCH(C2261,ΣυνδΑθρ!$A$2:$A$100,0),1),IF(D2261&lt;&gt;"",INDEX(Υλικά!$D$3:$D$200,MATCH(D2261,Υλικά!$B$3:$B$200,0),1),""))</f>
        <v>gr</v>
      </c>
      <c r="F2261" s="10">
        <f>IF(C2261&lt;&gt;"",MATCH($C2261,ΣυνδΑθρ!$A$2:$A$100,0),IF(D2261&lt;&gt;"",MATCH($D2261,Υλικά!$B$3:$B$200,0),0))</f>
        <v>24</v>
      </c>
      <c r="G2261" s="3">
        <v>20</v>
      </c>
      <c r="H2261" s="16">
        <f>IF($C2261&lt;&gt;"",$G2261*INDEX(ΣυνδΑθρ!$B$2:$B$96,$F2261,1)/INDEX(ΣυνδΑθρ!$J$2:$J$96,$F2261,1),IF($D2261&lt;&gt;"",$G2261*INDEX(Υλικά!$G$3:$G$200,$F2261,1)/INDEX(Υλικά!$E$3:$E$200,$F2261,1),0))</f>
        <v>4.74</v>
      </c>
      <c r="I2261" s="17">
        <f>IF($C2261&lt;&gt;"",$G2261*INDEX(ΣυνδΑθρ!$C$2:$C$100,$F2261,1)/INDEX(ΣυνδΑθρ!$J$2:$J$96,$F2261,1),IF($D2261&lt;&gt;"",$G2261*INDEX(Υλικά!$H$3:$H$200,$F2261,1)/INDEX(Υλικά!$E$3:$E$200,$F2261,1),0))</f>
        <v>4.3</v>
      </c>
      <c r="J2261" s="18">
        <f>IF($C2261&lt;&gt;"",$G2261*INDEX(ΣυνδΑθρ!$D$2:$D$96,$F2261,1)/INDEX(ΣυνδΑθρ!$J$2:$J$96,$F2261,1),IF($D2261&lt;&gt;"",$G2261*INDEX(Υλικά!$I$3:$I$200,$F2261,1)/INDEX(Υλικά!$E$3:$E$200,$F2261,1),0))</f>
        <v>9.94</v>
      </c>
      <c r="K2261" s="16">
        <f>$H2261*Ref!$B$2</f>
        <v>18.96</v>
      </c>
      <c r="L2261" s="17">
        <f>$I2261*Ref!$B$3</f>
        <v>17.2</v>
      </c>
      <c r="M2261" s="18">
        <f>$J2261*Ref!$B$4</f>
        <v>89.46</v>
      </c>
      <c r="N2261" s="18">
        <f>IF($C2261&lt;&gt;"",0,IF($D2261&lt;&gt;"",$G2261*INDEX(Υλικά!$J$3:$J$200,$F2261,1)/INDEX(Υλικά!$E$3:$E$200,$F2261,1),0))</f>
        <v>0</v>
      </c>
      <c r="O2261" s="19">
        <f t="shared" si="42"/>
        <v>125.61999999999999</v>
      </c>
    </row>
    <row r="2262" spans="1:15" x14ac:dyDescent="0.35">
      <c r="A2262" s="54">
        <v>45311</v>
      </c>
      <c r="B2262" s="53">
        <v>0.95833333333333337</v>
      </c>
      <c r="C2262" s="3"/>
      <c r="D2262" s="3" t="s">
        <v>117</v>
      </c>
      <c r="E2262" s="3" t="str">
        <f>IF(C2262&lt;&gt;"",INDEX(ΣυνδΑθρ!$I$2:$I$96,MATCH(C2262,ΣυνδΑθρ!$A$2:$A$100,0),1),IF(D2262&lt;&gt;"",INDEX(Υλικά!$D$3:$D$200,MATCH(D2262,Υλικά!$B$3:$B$200,0),1),""))</f>
        <v>gr</v>
      </c>
      <c r="F2262" s="10">
        <f>IF(C2262&lt;&gt;"",MATCH($C2262,ΣυνδΑθρ!$A$2:$A$100,0),IF(D2262&lt;&gt;"",MATCH($D2262,Υλικά!$B$3:$B$200,0),0))</f>
        <v>39</v>
      </c>
      <c r="G2262" s="3">
        <v>50</v>
      </c>
      <c r="H2262" s="16">
        <f>IF($C2262&lt;&gt;"",$G2262*INDEX(ΣυνδΑθρ!$B$2:$B$96,$F2262,1)/INDEX(ΣυνδΑθρ!$J$2:$J$96,$F2262,1),IF($D2262&lt;&gt;"",$G2262*INDEX(Υλικά!$G$3:$G$200,$F2262,1)/INDEX(Υλικά!$E$3:$E$200,$F2262,1),0))</f>
        <v>0</v>
      </c>
      <c r="I2262" s="17">
        <f>IF($C2262&lt;&gt;"",$G2262*INDEX(ΣυνδΑθρ!$C$2:$C$100,$F2262,1)/INDEX(ΣυνδΑθρ!$J$2:$J$96,$F2262,1),IF($D2262&lt;&gt;"",$G2262*INDEX(Υλικά!$H$3:$H$200,$F2262,1)/INDEX(Υλικά!$E$3:$E$200,$F2262,1),0))</f>
        <v>0</v>
      </c>
      <c r="J2262" s="18">
        <f>IF($C2262&lt;&gt;"",$G2262*INDEX(ΣυνδΑθρ!$D$2:$D$96,$F2262,1)/INDEX(ΣυνδΑθρ!$J$2:$J$96,$F2262,1),IF($D2262&lt;&gt;"",$G2262*INDEX(Υλικά!$I$3:$I$200,$F2262,1)/INDEX(Υλικά!$E$3:$E$200,$F2262,1),0))</f>
        <v>0</v>
      </c>
      <c r="K2262" s="16">
        <f>$H2262*Ref!$B$2</f>
        <v>0</v>
      </c>
      <c r="L2262" s="17">
        <f>$I2262*Ref!$B$3</f>
        <v>0</v>
      </c>
      <c r="M2262" s="18">
        <f>$J2262*Ref!$B$4</f>
        <v>0</v>
      </c>
      <c r="N2262" s="18">
        <f>IF($C2262&lt;&gt;"",0,IF($D2262&lt;&gt;"",$G2262*INDEX(Υλικά!$J$3:$J$200,$F2262,1)/INDEX(Υλικά!$E$3:$E$200,$F2262,1),0))</f>
        <v>140</v>
      </c>
      <c r="O2262" s="19">
        <f t="shared" si="42"/>
        <v>140</v>
      </c>
    </row>
    <row r="2263" spans="1:15" x14ac:dyDescent="0.35">
      <c r="A2263" s="54">
        <v>45312</v>
      </c>
      <c r="B2263" s="53">
        <v>0.375</v>
      </c>
      <c r="C2263" s="3"/>
      <c r="D2263" s="3" t="s">
        <v>58</v>
      </c>
      <c r="E2263" s="3" t="str">
        <f>IF(C2263&lt;&gt;"",INDEX(ΣυνδΑθρ!$I$2:$I$96,MATCH(C2263,ΣυνδΑθρ!$A$2:$A$100,0),1),IF(D2263&lt;&gt;"",INDEX(Υλικά!$D$3:$D$200,MATCH(D2263,Υλικά!$B$3:$B$200,0),1),""))</f>
        <v>gr</v>
      </c>
      <c r="F2263" s="10">
        <f>IF(C2263&lt;&gt;"",MATCH($C2263,ΣυνδΑθρ!$A$2:$A$100,0),IF(D2263&lt;&gt;"",MATCH($D2263,Υλικά!$B$3:$B$200,0),0))</f>
        <v>12</v>
      </c>
      <c r="G2263" s="3">
        <v>300</v>
      </c>
      <c r="H2263" s="16">
        <f>IF($C2263&lt;&gt;"",$G2263*INDEX(ΣυνδΑθρ!$B$2:$B$96,$F2263,1)/INDEX(ΣυνδΑθρ!$J$2:$J$96,$F2263,1),IF($D2263&lt;&gt;"",$G2263*INDEX(Υλικά!$G$3:$G$200,$F2263,1)/INDEX(Υλικά!$E$3:$E$200,$F2263,1),0))</f>
        <v>9.9</v>
      </c>
      <c r="I2263" s="17">
        <f>IF($C2263&lt;&gt;"",$G2263*INDEX(ΣυνδΑθρ!$C$2:$C$100,$F2263,1)/INDEX(ΣυνδΑθρ!$J$2:$J$96,$F2263,1),IF($D2263&lt;&gt;"",$G2263*INDEX(Υλικά!$H$3:$H$200,$F2263,1)/INDEX(Υλικά!$E$3:$E$200,$F2263,1),0))</f>
        <v>14.1</v>
      </c>
      <c r="J2263" s="18">
        <f>IF($C2263&lt;&gt;"",$G2263*INDEX(ΣυνδΑθρ!$D$2:$D$96,$F2263,1)/INDEX(ΣυνδΑθρ!$J$2:$J$96,$F2263,1),IF($D2263&lt;&gt;"",$G2263*INDEX(Υλικά!$I$3:$I$200,$F2263,1)/INDEX(Υλικά!$E$3:$E$200,$F2263,1),0))</f>
        <v>4.5</v>
      </c>
      <c r="K2263" s="16">
        <f>$H2263*Ref!$B$2</f>
        <v>39.6</v>
      </c>
      <c r="L2263" s="17">
        <f>$I2263*Ref!$B$3</f>
        <v>56.4</v>
      </c>
      <c r="M2263" s="18">
        <f>$J2263*Ref!$B$4</f>
        <v>40.5</v>
      </c>
      <c r="N2263" s="18">
        <f>IF($C2263&lt;&gt;"",0,IF($D2263&lt;&gt;"",$G2263*INDEX(Υλικά!$J$3:$J$200,$F2263,1)/INDEX(Υλικά!$E$3:$E$200,$F2263,1),0))</f>
        <v>0</v>
      </c>
      <c r="O2263" s="19">
        <f t="shared" si="42"/>
        <v>136.5</v>
      </c>
    </row>
    <row r="2264" spans="1:15" x14ac:dyDescent="0.35">
      <c r="A2264" s="54">
        <v>45312</v>
      </c>
      <c r="B2264" s="53">
        <v>0.375</v>
      </c>
      <c r="C2264" s="3"/>
      <c r="D2264" s="3" t="s">
        <v>289</v>
      </c>
      <c r="E2264" s="3" t="str">
        <f>IF(C2264&lt;&gt;"",INDEX(ΣυνδΑθρ!$I$2:$I$96,MATCH(C2264,ΣυνδΑθρ!$A$2:$A$100,0),1),IF(D2264&lt;&gt;"",INDEX(Υλικά!$D$3:$D$200,MATCH(D2264,Υλικά!$B$3:$B$200,0),1),""))</f>
        <v>gr</v>
      </c>
      <c r="F2264" s="10">
        <f>IF(C2264&lt;&gt;"",MATCH($C2264,ΣυνδΑθρ!$A$2:$A$100,0),IF(D2264&lt;&gt;"",MATCH($D2264,Υλικά!$B$3:$B$200,0),0))</f>
        <v>134</v>
      </c>
      <c r="G2264" s="3">
        <v>51</v>
      </c>
      <c r="H2264" s="16">
        <f>IF($C2264&lt;&gt;"",$G2264*INDEX(ΣυνδΑθρ!$B$2:$B$96,$F2264,1)/INDEX(ΣυνδΑθρ!$J$2:$J$96,$F2264,1),IF($D2264&lt;&gt;"",$G2264*INDEX(Υλικά!$G$3:$G$200,$F2264,1)/INDEX(Υλικά!$E$3:$E$200,$F2264,1),0))</f>
        <v>3.7230000000000003</v>
      </c>
      <c r="I2264" s="17">
        <f>IF($C2264&lt;&gt;"",$G2264*INDEX(ΣυνδΑθρ!$C$2:$C$100,$F2264,1)/INDEX(ΣυνδΑθρ!$J$2:$J$96,$F2264,1),IF($D2264&lt;&gt;"",$G2264*INDEX(Υλικά!$H$3:$H$200,$F2264,1)/INDEX(Υλικά!$E$3:$E$200,$F2264,1),0))</f>
        <v>23.715</v>
      </c>
      <c r="J2264" s="18">
        <f>IF($C2264&lt;&gt;"",$G2264*INDEX(ΣυνδΑθρ!$D$2:$D$96,$F2264,1)/INDEX(ΣυνδΑθρ!$J$2:$J$96,$F2264,1),IF($D2264&lt;&gt;"",$G2264*INDEX(Υλικά!$I$3:$I$200,$F2264,1)/INDEX(Υλικά!$E$3:$E$200,$F2264,1),0))</f>
        <v>0.45899999999999996</v>
      </c>
      <c r="K2264" s="16">
        <f>$H2264*Ref!$B$2</f>
        <v>14.892000000000001</v>
      </c>
      <c r="L2264" s="17">
        <f>$I2264*Ref!$B$3</f>
        <v>94.86</v>
      </c>
      <c r="M2264" s="18">
        <f>$J2264*Ref!$B$4</f>
        <v>4.1309999999999993</v>
      </c>
      <c r="N2264" s="18">
        <f>IF($C2264&lt;&gt;"",0,IF($D2264&lt;&gt;"",$G2264*INDEX(Υλικά!$J$3:$J$200,$F2264,1)/INDEX(Υλικά!$E$3:$E$200,$F2264,1),0))</f>
        <v>0</v>
      </c>
      <c r="O2264" s="19">
        <f t="shared" si="42"/>
        <v>113.883</v>
      </c>
    </row>
    <row r="2265" spans="1:15" x14ac:dyDescent="0.35">
      <c r="A2265" s="54">
        <v>45312</v>
      </c>
      <c r="B2265" s="53">
        <v>0.375</v>
      </c>
      <c r="C2265" s="3"/>
      <c r="D2265" s="3" t="s">
        <v>229</v>
      </c>
      <c r="E2265" s="3" t="str">
        <f>IF(C2265&lt;&gt;"",INDEX(ΣυνδΑθρ!$I$2:$I$96,MATCH(C2265,ΣυνδΑθρ!$A$2:$A$100,0),1),IF(D2265&lt;&gt;"",INDEX(Υλικά!$D$3:$D$200,MATCH(D2265,Υλικά!$B$3:$B$200,0),1),""))</f>
        <v>gr</v>
      </c>
      <c r="F2265" s="10">
        <f>IF(C2265&lt;&gt;"",MATCH($C2265,ΣυνδΑθρ!$A$2:$A$100,0),IF(D2265&lt;&gt;"",MATCH($D2265,Υλικά!$B$3:$B$200,0),0))</f>
        <v>104</v>
      </c>
      <c r="G2265" s="3">
        <v>55</v>
      </c>
      <c r="H2265" s="16">
        <f>IF($C2265&lt;&gt;"",$G2265*INDEX(ΣυνδΑθρ!$B$2:$B$96,$F2265,1)/INDEX(ΣυνδΑθρ!$J$2:$J$96,$F2265,1),IF($D2265&lt;&gt;"",$G2265*INDEX(Υλικά!$G$3:$G$200,$F2265,1)/INDEX(Υλικά!$E$3:$E$200,$F2265,1),0))</f>
        <v>11.55</v>
      </c>
      <c r="I2265" s="17">
        <f>IF($C2265&lt;&gt;"",$G2265*INDEX(ΣυνδΑθρ!$C$2:$C$100,$F2265,1)/INDEX(ΣυνδΑθρ!$J$2:$J$96,$F2265,1),IF($D2265&lt;&gt;"",$G2265*INDEX(Υλικά!$H$3:$H$200,$F2265,1)/INDEX(Υλικά!$E$3:$E$200,$F2265,1),0))</f>
        <v>0.55000000000000004</v>
      </c>
      <c r="J2265" s="18">
        <f>IF($C2265&lt;&gt;"",$G2265*INDEX(ΣυνδΑθρ!$D$2:$D$96,$F2265,1)/INDEX(ΣυνδΑθρ!$J$2:$J$96,$F2265,1),IF($D2265&lt;&gt;"",$G2265*INDEX(Υλικά!$I$3:$I$200,$F2265,1)/INDEX(Υλικά!$E$3:$E$200,$F2265,1),0))</f>
        <v>1.1000000000000001</v>
      </c>
      <c r="K2265" s="16">
        <f>$H2265*Ref!$B$2</f>
        <v>46.2</v>
      </c>
      <c r="L2265" s="17">
        <f>$I2265*Ref!$B$3</f>
        <v>2.2000000000000002</v>
      </c>
      <c r="M2265" s="18">
        <f>$J2265*Ref!$B$4</f>
        <v>9.9</v>
      </c>
      <c r="N2265" s="18">
        <f>IF($C2265&lt;&gt;"",0,IF($D2265&lt;&gt;"",$G2265*INDEX(Υλικά!$J$3:$J$200,$F2265,1)/INDEX(Υλικά!$E$3:$E$200,$F2265,1),0))</f>
        <v>0</v>
      </c>
      <c r="O2265" s="19">
        <f t="shared" si="42"/>
        <v>58.300000000000004</v>
      </c>
    </row>
    <row r="2266" spans="1:15" x14ac:dyDescent="0.35">
      <c r="A2266" s="54">
        <v>45312</v>
      </c>
      <c r="B2266" s="53">
        <v>0.5625</v>
      </c>
      <c r="C2266" s="3"/>
      <c r="D2266" s="3" t="s">
        <v>256</v>
      </c>
      <c r="E2266" s="3" t="str">
        <f>IF(C2266&lt;&gt;"",INDEX(ΣυνδΑθρ!$I$2:$I$96,MATCH(C2266,ΣυνδΑθρ!$A$2:$A$100,0),1),IF(D2266&lt;&gt;"",INDEX(Υλικά!$D$3:$D$200,MATCH(D2266,Υλικά!$B$3:$B$200,0),1),""))</f>
        <v>gr</v>
      </c>
      <c r="F2266" s="10">
        <f>IF(C2266&lt;&gt;"",MATCH($C2266,ΣυνδΑθρ!$A$2:$A$100,0),IF(D2266&lt;&gt;"",MATCH($D2266,Υλικά!$B$3:$B$200,0),0))</f>
        <v>119</v>
      </c>
      <c r="G2266" s="3">
        <v>200</v>
      </c>
      <c r="H2266" s="16">
        <f>IF($C2266&lt;&gt;"",$G2266*INDEX(ΣυνδΑθρ!$B$2:$B$96,$F2266,1)/INDEX(ΣυνδΑθρ!$J$2:$J$96,$F2266,1),IF($D2266&lt;&gt;"",$G2266*INDEX(Υλικά!$G$3:$G$200,$F2266,1)/INDEX(Υλικά!$E$3:$E$200,$F2266,1),0))</f>
        <v>29.6</v>
      </c>
      <c r="I2266" s="17">
        <f>IF($C2266&lt;&gt;"",$G2266*INDEX(ΣυνδΑθρ!$C$2:$C$100,$F2266,1)/INDEX(ΣυνδΑθρ!$J$2:$J$96,$F2266,1),IF($D2266&lt;&gt;"",$G2266*INDEX(Υλικά!$H$3:$H$200,$F2266,1)/INDEX(Υλικά!$E$3:$E$200,$F2266,1),0))</f>
        <v>0</v>
      </c>
      <c r="J2266" s="18">
        <f>IF($C2266&lt;&gt;"",$G2266*INDEX(ΣυνδΑθρ!$D$2:$D$96,$F2266,1)/INDEX(ΣυνδΑθρ!$J$2:$J$96,$F2266,1),IF($D2266&lt;&gt;"",$G2266*INDEX(Υλικά!$I$3:$I$200,$F2266,1)/INDEX(Υλικά!$E$3:$E$200,$F2266,1),0))</f>
        <v>3.6</v>
      </c>
      <c r="K2266" s="16">
        <f>$H2266*Ref!$B$2</f>
        <v>118.4</v>
      </c>
      <c r="L2266" s="17">
        <f>$I2266*Ref!$B$3</f>
        <v>0</v>
      </c>
      <c r="M2266" s="18">
        <f>$J2266*Ref!$B$4</f>
        <v>32.4</v>
      </c>
      <c r="N2266" s="18">
        <f>IF($C2266&lt;&gt;"",0,IF($D2266&lt;&gt;"",$G2266*INDEX(Υλικά!$J$3:$J$200,$F2266,1)/INDEX(Υλικά!$E$3:$E$200,$F2266,1),0))</f>
        <v>0</v>
      </c>
      <c r="O2266" s="19">
        <f t="shared" si="42"/>
        <v>150.80000000000001</v>
      </c>
    </row>
    <row r="2267" spans="1:15" x14ac:dyDescent="0.35">
      <c r="A2267" s="54">
        <v>45312</v>
      </c>
      <c r="B2267" s="53">
        <v>0.5625</v>
      </c>
      <c r="C2267" s="3"/>
      <c r="D2267" s="3" t="s">
        <v>339</v>
      </c>
      <c r="E2267" s="3" t="str">
        <f>IF(C2267&lt;&gt;"",INDEX(ΣυνδΑθρ!$I$2:$I$96,MATCH(C2267,ΣυνδΑθρ!$A$2:$A$100,0),1),IF(D2267&lt;&gt;"",INDEX(Υλικά!$D$3:$D$200,MATCH(D2267,Υλικά!$B$3:$B$200,0),1),""))</f>
        <v>gr</v>
      </c>
      <c r="F2267" s="10">
        <f>IF(C2267&lt;&gt;"",MATCH($C2267,ΣυνδΑθρ!$A$2:$A$100,0),IF(D2267&lt;&gt;"",MATCH($D2267,Υλικά!$B$3:$B$200,0),0))</f>
        <v>153</v>
      </c>
      <c r="G2267" s="3">
        <v>200</v>
      </c>
      <c r="H2267" s="16">
        <f>IF($C2267&lt;&gt;"",$G2267*INDEX(ΣυνδΑθρ!$B$2:$B$96,$F2267,1)/INDEX(ΣυνδΑθρ!$J$2:$J$96,$F2267,1),IF($D2267&lt;&gt;"",$G2267*INDEX(Υλικά!$G$3:$G$200,$F2267,1)/INDEX(Υλικά!$E$3:$E$200,$F2267,1),0))</f>
        <v>36</v>
      </c>
      <c r="I2267" s="17">
        <f>IF($C2267&lt;&gt;"",$G2267*INDEX(ΣυνδΑθρ!$C$2:$C$100,$F2267,1)/INDEX(ΣυνδΑθρ!$J$2:$J$96,$F2267,1),IF($D2267&lt;&gt;"",$G2267*INDEX(Υλικά!$H$3:$H$200,$F2267,1)/INDEX(Υλικά!$E$3:$E$200,$F2267,1),0))</f>
        <v>0</v>
      </c>
      <c r="J2267" s="18">
        <f>IF($C2267&lt;&gt;"",$G2267*INDEX(ΣυνδΑθρ!$D$2:$D$96,$F2267,1)/INDEX(ΣυνδΑθρ!$J$2:$J$96,$F2267,1),IF($D2267&lt;&gt;"",$G2267*INDEX(Υλικά!$I$3:$I$200,$F2267,1)/INDEX(Υλικά!$E$3:$E$200,$F2267,1),0))</f>
        <v>2.6</v>
      </c>
      <c r="K2267" s="16">
        <f>$H2267*Ref!$B$2</f>
        <v>144</v>
      </c>
      <c r="L2267" s="17">
        <f>$I2267*Ref!$B$3</f>
        <v>0</v>
      </c>
      <c r="M2267" s="18">
        <f>$J2267*Ref!$B$4</f>
        <v>23.400000000000002</v>
      </c>
      <c r="N2267" s="18">
        <f>IF($C2267&lt;&gt;"",0,IF($D2267&lt;&gt;"",$G2267*INDEX(Υλικά!$J$3:$J$200,$F2267,1)/INDEX(Υλικά!$E$3:$E$200,$F2267,1),0))</f>
        <v>0</v>
      </c>
      <c r="O2267" s="19">
        <f t="shared" si="42"/>
        <v>167.4</v>
      </c>
    </row>
    <row r="2268" spans="1:15" x14ac:dyDescent="0.35">
      <c r="A2268" s="54">
        <v>45312</v>
      </c>
      <c r="B2268" s="53">
        <v>0.54166666666666663</v>
      </c>
      <c r="C2268" s="3"/>
      <c r="D2268" s="3" t="s">
        <v>128</v>
      </c>
      <c r="E2268" s="3" t="str">
        <f>IF(C2268&lt;&gt;"",INDEX(ΣυνδΑθρ!$I$2:$I$96,MATCH(C2268,ΣυνδΑθρ!$A$2:$A$100,0),1),IF(D2268&lt;&gt;"",INDEX(Υλικά!$D$3:$D$200,MATCH(D2268,Υλικά!$B$3:$B$200,0),1),""))</f>
        <v>gr</v>
      </c>
      <c r="F2268" s="10">
        <f>IF(C2268&lt;&gt;"",MATCH($C2268,ΣυνδΑθρ!$A$2:$A$100,0),IF(D2268&lt;&gt;"",MATCH($D2268,Υλικά!$B$3:$B$200,0),0))</f>
        <v>50</v>
      </c>
      <c r="G2268" s="3">
        <v>150</v>
      </c>
      <c r="H2268" s="16">
        <f>IF($C2268&lt;&gt;"",$G2268*INDEX(ΣυνδΑθρ!$B$2:$B$96,$F2268,1)/INDEX(ΣυνδΑθρ!$J$2:$J$96,$F2268,1),IF($D2268&lt;&gt;"",$G2268*INDEX(Υλικά!$G$3:$G$200,$F2268,1)/INDEX(Υλικά!$E$3:$E$200,$F2268,1),0))</f>
        <v>3</v>
      </c>
      <c r="I2268" s="17">
        <f>IF($C2268&lt;&gt;"",$G2268*INDEX(ΣυνδΑθρ!$C$2:$C$100,$F2268,1)/INDEX(ΣυνδΑθρ!$J$2:$J$96,$F2268,1),IF($D2268&lt;&gt;"",$G2268*INDEX(Υλικά!$H$3:$H$200,$F2268,1)/INDEX(Υλικά!$E$3:$E$200,$F2268,1),0))</f>
        <v>25.5</v>
      </c>
      <c r="J2268" s="18">
        <f>IF($C2268&lt;&gt;"",$G2268*INDEX(ΣυνδΑθρ!$D$2:$D$96,$F2268,1)/INDEX(ΣυνδΑθρ!$J$2:$J$96,$F2268,1),IF($D2268&lt;&gt;"",$G2268*INDEX(Υλικά!$I$3:$I$200,$F2268,1)/INDEX(Υλικά!$E$3:$E$200,$F2268,1),0))</f>
        <v>0</v>
      </c>
      <c r="K2268" s="16">
        <f>$H2268*Ref!$B$2</f>
        <v>12</v>
      </c>
      <c r="L2268" s="17">
        <f>$I2268*Ref!$B$3</f>
        <v>102</v>
      </c>
      <c r="M2268" s="18">
        <f>$J2268*Ref!$B$4</f>
        <v>0</v>
      </c>
      <c r="N2268" s="18">
        <f>IF($C2268&lt;&gt;"",0,IF($D2268&lt;&gt;"",$G2268*INDEX(Υλικά!$J$3:$J$200,$F2268,1)/INDEX(Υλικά!$E$3:$E$200,$F2268,1),0))</f>
        <v>0</v>
      </c>
      <c r="O2268" s="19">
        <f t="shared" si="42"/>
        <v>114</v>
      </c>
    </row>
    <row r="2269" spans="1:15" x14ac:dyDescent="0.35">
      <c r="A2269" s="54">
        <v>45312</v>
      </c>
      <c r="B2269" s="53">
        <v>0.54166666666666663</v>
      </c>
      <c r="C2269" s="3"/>
      <c r="D2269" s="3" t="s">
        <v>120</v>
      </c>
      <c r="E2269" s="3" t="str">
        <f>IF(C2269&lt;&gt;"",INDEX(ΣυνδΑθρ!$I$2:$I$96,MATCH(C2269,ΣυνδΑθρ!$A$2:$A$100,0),1),IF(D2269&lt;&gt;"",INDEX(Υλικά!$D$3:$D$200,MATCH(D2269,Υλικά!$B$3:$B$200,0),1),""))</f>
        <v>gr</v>
      </c>
      <c r="F2269" s="10">
        <f>IF(C2269&lt;&gt;"",MATCH($C2269,ΣυνδΑθρ!$A$2:$A$100,0),IF(D2269&lt;&gt;"",MATCH($D2269,Υλικά!$B$3:$B$200,0),0))</f>
        <v>45</v>
      </c>
      <c r="G2269" s="3">
        <v>100</v>
      </c>
      <c r="H2269" s="16">
        <f>IF($C2269&lt;&gt;"",$G2269*INDEX(ΣυνδΑθρ!$B$2:$B$96,$F2269,1)/INDEX(ΣυνδΑθρ!$J$2:$J$96,$F2269,1),IF($D2269&lt;&gt;"",$G2269*INDEX(Υλικά!$G$3:$G$200,$F2269,1)/INDEX(Υλικά!$E$3:$E$200,$F2269,1),0))</f>
        <v>1.1000000000000001</v>
      </c>
      <c r="I2269" s="17">
        <f>IF($C2269&lt;&gt;"",$G2269*INDEX(ΣυνδΑθρ!$C$2:$C$100,$F2269,1)/INDEX(ΣυνδΑθρ!$J$2:$J$96,$F2269,1),IF($D2269&lt;&gt;"",$G2269*INDEX(Υλικά!$H$3:$H$200,$F2269,1)/INDEX(Υλικά!$E$3:$E$200,$F2269,1),0))</f>
        <v>9.6999999999999993</v>
      </c>
      <c r="J2269" s="18">
        <f>IF($C2269&lt;&gt;"",$G2269*INDEX(ΣυνδΑθρ!$D$2:$D$96,$F2269,1)/INDEX(ΣυνδΑθρ!$J$2:$J$96,$F2269,1),IF($D2269&lt;&gt;"",$G2269*INDEX(Υλικά!$I$3:$I$200,$F2269,1)/INDEX(Υλικά!$E$3:$E$200,$F2269,1),0))</f>
        <v>0.2</v>
      </c>
      <c r="K2269" s="16">
        <f>$H2269*Ref!$B$2</f>
        <v>4.4000000000000004</v>
      </c>
      <c r="L2269" s="17">
        <f>$I2269*Ref!$B$3</f>
        <v>38.799999999999997</v>
      </c>
      <c r="M2269" s="18">
        <f>$J2269*Ref!$B$4</f>
        <v>1.8</v>
      </c>
      <c r="N2269" s="18">
        <f>IF($C2269&lt;&gt;"",0,IF($D2269&lt;&gt;"",$G2269*INDEX(Υλικά!$J$3:$J$200,$F2269,1)/INDEX(Υλικά!$E$3:$E$200,$F2269,1),0))</f>
        <v>0</v>
      </c>
      <c r="O2269" s="19">
        <f t="shared" si="42"/>
        <v>44.999999999999993</v>
      </c>
    </row>
    <row r="2270" spans="1:15" x14ac:dyDescent="0.35">
      <c r="A2270" s="54">
        <v>45312</v>
      </c>
      <c r="B2270" s="53">
        <v>0.54166666666666663</v>
      </c>
      <c r="C2270" s="3"/>
      <c r="D2270" s="3" t="s">
        <v>9</v>
      </c>
      <c r="E2270" s="3" t="str">
        <f>IF(C2270&lt;&gt;"",INDEX(ΣυνδΑθρ!$I$2:$I$96,MATCH(C2270,ΣυνδΑθρ!$A$2:$A$100,0),1),IF(D2270&lt;&gt;"",INDEX(Υλικά!$D$3:$D$200,MATCH(D2270,Υλικά!$B$3:$B$200,0),1),""))</f>
        <v>gr</v>
      </c>
      <c r="F2270" s="10">
        <f>IF(C2270&lt;&gt;"",MATCH($C2270,ΣυνδΑθρ!$A$2:$A$100,0),IF(D2270&lt;&gt;"",MATCH($D2270,Υλικά!$B$3:$B$200,0),0))</f>
        <v>4</v>
      </c>
      <c r="G2270" s="3">
        <v>10</v>
      </c>
      <c r="H2270" s="16">
        <f>IF($C2270&lt;&gt;"",$G2270*INDEX(ΣυνδΑθρ!$B$2:$B$96,$F2270,1)/INDEX(ΣυνδΑθρ!$J$2:$J$96,$F2270,1),IF($D2270&lt;&gt;"",$G2270*INDEX(Υλικά!$G$3:$G$200,$F2270,1)/INDEX(Υλικά!$E$3:$E$200,$F2270,1),0))</f>
        <v>0.71</v>
      </c>
      <c r="I2270" s="17">
        <f>IF($C2270&lt;&gt;"",$G2270*INDEX(ΣυνδΑθρ!$C$2:$C$100,$F2270,1)/INDEX(ΣυνδΑθρ!$J$2:$J$96,$F2270,1),IF($D2270&lt;&gt;"",$G2270*INDEX(Υλικά!$H$3:$H$200,$F2270,1)/INDEX(Υλικά!$E$3:$E$200,$F2270,1),0))</f>
        <v>8</v>
      </c>
      <c r="J2270" s="18">
        <f>IF($C2270&lt;&gt;"",$G2270*INDEX(ΣυνδΑθρ!$D$2:$D$96,$F2270,1)/INDEX(ΣυνδΑθρ!$J$2:$J$96,$F2270,1),IF($D2270&lt;&gt;"",$G2270*INDEX(Υλικά!$I$3:$I$200,$F2270,1)/INDEX(Υλικά!$E$3:$E$200,$F2270,1),0))</f>
        <v>7.0000000000000007E-2</v>
      </c>
      <c r="K2270" s="16">
        <f>$H2270*Ref!$B$2</f>
        <v>2.84</v>
      </c>
      <c r="L2270" s="17">
        <f>$I2270*Ref!$B$3</f>
        <v>32</v>
      </c>
      <c r="M2270" s="18">
        <f>$J2270*Ref!$B$4</f>
        <v>0.63000000000000012</v>
      </c>
      <c r="N2270" s="18">
        <f>IF($C2270&lt;&gt;"",0,IF($D2270&lt;&gt;"",$G2270*INDEX(Υλικά!$J$3:$J$200,$F2270,1)/INDEX(Υλικά!$E$3:$E$200,$F2270,1),0))</f>
        <v>0</v>
      </c>
      <c r="O2270" s="19">
        <f t="shared" si="42"/>
        <v>35.470000000000006</v>
      </c>
    </row>
    <row r="2271" spans="1:15" x14ac:dyDescent="0.35">
      <c r="A2271" s="54">
        <v>45312</v>
      </c>
      <c r="B2271" s="53">
        <v>0.54166666666666663</v>
      </c>
      <c r="C2271" s="3"/>
      <c r="D2271" s="3" t="s">
        <v>8</v>
      </c>
      <c r="E2271" s="3" t="str">
        <f>IF(C2271&lt;&gt;"",INDEX(ΣυνδΑθρ!$I$2:$I$96,MATCH(C2271,ΣυνδΑθρ!$A$2:$A$100,0),1),IF(D2271&lt;&gt;"",INDEX(Υλικά!$D$3:$D$200,MATCH(D2271,Υλικά!$B$3:$B$200,0),1),""))</f>
        <v>gr</v>
      </c>
      <c r="F2271" s="10">
        <f>IF(C2271&lt;&gt;"",MATCH($C2271,ΣυνδΑθρ!$A$2:$A$100,0),IF(D2271&lt;&gt;"",MATCH($D2271,Υλικά!$B$3:$B$200,0),0))</f>
        <v>3</v>
      </c>
      <c r="G2271" s="3">
        <v>10</v>
      </c>
      <c r="H2271" s="16">
        <f>IF($C2271&lt;&gt;"",$G2271*INDEX(ΣυνδΑθρ!$B$2:$B$96,$F2271,1)/INDEX(ΣυνδΑθρ!$J$2:$J$96,$F2271,1),IF($D2271&lt;&gt;"",$G2271*INDEX(Υλικά!$G$3:$G$200,$F2271,1)/INDEX(Υλικά!$E$3:$E$200,$F2271,1),0))</f>
        <v>0</v>
      </c>
      <c r="I2271" s="17">
        <f>IF($C2271&lt;&gt;"",$G2271*INDEX(ΣυνδΑθρ!$C$2:$C$100,$F2271,1)/INDEX(ΣυνδΑθρ!$J$2:$J$96,$F2271,1),IF($D2271&lt;&gt;"",$G2271*INDEX(Υλικά!$H$3:$H$200,$F2271,1)/INDEX(Υλικά!$E$3:$E$200,$F2271,1),0))</f>
        <v>0</v>
      </c>
      <c r="J2271" s="18">
        <f>IF($C2271&lt;&gt;"",$G2271*INDEX(ΣυνδΑθρ!$D$2:$D$96,$F2271,1)/INDEX(ΣυνδΑθρ!$J$2:$J$96,$F2271,1),IF($D2271&lt;&gt;"",$G2271*INDEX(Υλικά!$I$3:$I$200,$F2271,1)/INDEX(Υλικά!$E$3:$E$200,$F2271,1),0))</f>
        <v>9.33</v>
      </c>
      <c r="K2271" s="16">
        <f>$H2271*Ref!$B$2</f>
        <v>0</v>
      </c>
      <c r="L2271" s="17">
        <f>$I2271*Ref!$B$3</f>
        <v>0</v>
      </c>
      <c r="M2271" s="18">
        <f>$J2271*Ref!$B$4</f>
        <v>83.97</v>
      </c>
      <c r="N2271" s="18">
        <f>IF($C2271&lt;&gt;"",0,IF($D2271&lt;&gt;"",$G2271*INDEX(Υλικά!$J$3:$J$200,$F2271,1)/INDEX(Υλικά!$E$3:$E$200,$F2271,1),0))</f>
        <v>0</v>
      </c>
      <c r="O2271" s="19">
        <f t="shared" si="42"/>
        <v>83.97</v>
      </c>
    </row>
    <row r="2272" spans="1:15" x14ac:dyDescent="0.35">
      <c r="A2272" s="54">
        <v>45312</v>
      </c>
      <c r="B2272" s="53">
        <v>0.54166666666666663</v>
      </c>
      <c r="C2272" s="3"/>
      <c r="D2272" s="3" t="s">
        <v>139</v>
      </c>
      <c r="E2272" s="3" t="str">
        <f>IF(C2272&lt;&gt;"",INDEX(ΣυνδΑθρ!$I$2:$I$96,MATCH(C2272,ΣυνδΑθρ!$A$2:$A$100,0),1),IF(D2272&lt;&gt;"",INDEX(Υλικά!$D$3:$D$200,MATCH(D2272,Υλικά!$B$3:$B$200,0),1),""))</f>
        <v>gr</v>
      </c>
      <c r="F2272" s="10">
        <f>IF(C2272&lt;&gt;"",MATCH($C2272,ΣυνδΑθρ!$A$2:$A$100,0),IF(D2272&lt;&gt;"",MATCH($D2272,Υλικά!$B$3:$B$200,0),0))</f>
        <v>54</v>
      </c>
      <c r="G2272" s="3">
        <v>200</v>
      </c>
      <c r="H2272" s="16">
        <f>IF($C2272&lt;&gt;"",$G2272*INDEX(ΣυνδΑθρ!$B$2:$B$96,$F2272,1)/INDEX(ΣυνδΑθρ!$J$2:$J$96,$F2272,1),IF($D2272&lt;&gt;"",$G2272*INDEX(Υλικά!$G$3:$G$200,$F2272,1)/INDEX(Υλικά!$E$3:$E$200,$F2272,1),0))</f>
        <v>5.6</v>
      </c>
      <c r="I2272" s="17">
        <f>IF($C2272&lt;&gt;"",$G2272*INDEX(ΣυνδΑθρ!$C$2:$C$100,$F2272,1)/INDEX(ΣυνδΑθρ!$J$2:$J$96,$F2272,1),IF($D2272&lt;&gt;"",$G2272*INDEX(Υλικά!$H$3:$H$200,$F2272,1)/INDEX(Υλικά!$E$3:$E$200,$F2272,1),0))</f>
        <v>14</v>
      </c>
      <c r="J2272" s="18">
        <f>IF($C2272&lt;&gt;"",$G2272*INDEX(ΣυνδΑθρ!$D$2:$D$96,$F2272,1)/INDEX(ΣυνδΑθρ!$J$2:$J$96,$F2272,1),IF($D2272&lt;&gt;"",$G2272*INDEX(Υλικά!$I$3:$I$200,$F2272,1)/INDEX(Υλικά!$E$3:$E$200,$F2272,1),0))</f>
        <v>0</v>
      </c>
      <c r="K2272" s="16">
        <f>$H2272*Ref!$B$2</f>
        <v>22.4</v>
      </c>
      <c r="L2272" s="17">
        <f>$I2272*Ref!$B$3</f>
        <v>56</v>
      </c>
      <c r="M2272" s="18">
        <f>$J2272*Ref!$B$4</f>
        <v>0</v>
      </c>
      <c r="N2272" s="18">
        <f>IF($C2272&lt;&gt;"",0,IF($D2272&lt;&gt;"",$G2272*INDEX(Υλικά!$J$3:$J$200,$F2272,1)/INDEX(Υλικά!$E$3:$E$200,$F2272,1),0))</f>
        <v>0</v>
      </c>
      <c r="O2272" s="19">
        <f t="shared" si="42"/>
        <v>78.400000000000006</v>
      </c>
    </row>
    <row r="2273" spans="1:16" x14ac:dyDescent="0.35">
      <c r="A2273" s="54">
        <v>45312</v>
      </c>
      <c r="B2273" s="53">
        <v>0.77083333333333337</v>
      </c>
      <c r="C2273" s="3"/>
      <c r="D2273" s="3" t="s">
        <v>18</v>
      </c>
      <c r="E2273" s="3" t="str">
        <f>IF(C2273&lt;&gt;"",INDEX(ΣυνδΑθρ!$I$2:$I$96,MATCH(C2273,ΣυνδΑθρ!$A$2:$A$100,0),1),IF(D2273&lt;&gt;"",INDEX(Υλικά!$D$3:$D$200,MATCH(D2273,Υλικά!$B$3:$B$200,0),1),""))</f>
        <v>slc</v>
      </c>
      <c r="F2273" s="10">
        <f>IF(C2273&lt;&gt;"",MATCH($C2273,ΣυνδΑθρ!$A$2:$A$100,0),IF(D2273&lt;&gt;"",MATCH($D2273,Υλικά!$B$3:$B$200,0),0))</f>
        <v>9</v>
      </c>
      <c r="G2273" s="3">
        <v>2</v>
      </c>
      <c r="H2273" s="16">
        <f>IF($C2273&lt;&gt;"",$G2273*INDEX(ΣυνδΑθρ!$B$2:$B$96,$F2273,1)/INDEX(ΣυνδΑθρ!$J$2:$J$96,$F2273,1),IF($D2273&lt;&gt;"",$G2273*INDEX(Υλικά!$G$3:$G$200,$F2273,1)/INDEX(Υλικά!$E$3:$E$200,$F2273,1),0))</f>
        <v>6</v>
      </c>
      <c r="I2273" s="17">
        <f>IF($C2273&lt;&gt;"",$G2273*INDEX(ΣυνδΑθρ!$C$2:$C$100,$F2273,1)/INDEX(ΣυνδΑθρ!$J$2:$J$96,$F2273,1),IF($D2273&lt;&gt;"",$G2273*INDEX(Υλικά!$H$3:$H$200,$F2273,1)/INDEX(Υλικά!$E$3:$E$200,$F2273,1),0))</f>
        <v>23.4</v>
      </c>
      <c r="J2273" s="18">
        <f>IF($C2273&lt;&gt;"",$G2273*INDEX(ΣυνδΑθρ!$D$2:$D$96,$F2273,1)/INDEX(ΣυνδΑθρ!$J$2:$J$96,$F2273,1),IF($D2273&lt;&gt;"",$G2273*INDEX(Υλικά!$I$3:$I$200,$F2273,1)/INDEX(Υλικά!$E$3:$E$200,$F2273,1),0))</f>
        <v>2.2000000000000002</v>
      </c>
      <c r="K2273" s="16">
        <f>$H2273*Ref!$B$2</f>
        <v>24</v>
      </c>
      <c r="L2273" s="17">
        <f>$I2273*Ref!$B$3</f>
        <v>93.6</v>
      </c>
      <c r="M2273" s="18">
        <f>$J2273*Ref!$B$4</f>
        <v>19.8</v>
      </c>
      <c r="N2273" s="18">
        <f>IF($C2273&lt;&gt;"",0,IF($D2273&lt;&gt;"",$G2273*INDEX(Υλικά!$J$3:$J$200,$F2273,1)/INDEX(Υλικά!$E$3:$E$200,$F2273,1),0))</f>
        <v>0</v>
      </c>
      <c r="O2273" s="19">
        <f t="shared" si="42"/>
        <v>137.4</v>
      </c>
    </row>
    <row r="2274" spans="1:16" x14ac:dyDescent="0.35">
      <c r="A2274" s="54">
        <v>45312</v>
      </c>
      <c r="B2274" s="53">
        <v>0.77083333333333337</v>
      </c>
      <c r="C2274" s="3"/>
      <c r="D2274" s="3" t="s">
        <v>229</v>
      </c>
      <c r="E2274" s="3" t="str">
        <f>IF(C2274&lt;&gt;"",INDEX(ΣυνδΑθρ!$I$2:$I$96,MATCH(C2274,ΣυνδΑθρ!$A$2:$A$100,0),1),IF(D2274&lt;&gt;"",INDEX(Υλικά!$D$3:$D$200,MATCH(D2274,Υλικά!$B$3:$B$200,0),1),""))</f>
        <v>gr</v>
      </c>
      <c r="F2274" s="10">
        <f>IF(C2274&lt;&gt;"",MATCH($C2274,ΣυνδΑθρ!$A$2:$A$100,0),IF(D2274&lt;&gt;"",MATCH($D2274,Υλικά!$B$3:$B$200,0),0))</f>
        <v>104</v>
      </c>
      <c r="G2274" s="3">
        <v>20</v>
      </c>
      <c r="H2274" s="16">
        <f>IF($C2274&lt;&gt;"",$G2274*INDEX(ΣυνδΑθρ!$B$2:$B$96,$F2274,1)/INDEX(ΣυνδΑθρ!$J$2:$J$96,$F2274,1),IF($D2274&lt;&gt;"",$G2274*INDEX(Υλικά!$G$3:$G$200,$F2274,1)/INDEX(Υλικά!$E$3:$E$200,$F2274,1),0))</f>
        <v>4.2</v>
      </c>
      <c r="I2274" s="17">
        <f>IF($C2274&lt;&gt;"",$G2274*INDEX(ΣυνδΑθρ!$C$2:$C$100,$F2274,1)/INDEX(ΣυνδΑθρ!$J$2:$J$96,$F2274,1),IF($D2274&lt;&gt;"",$G2274*INDEX(Υλικά!$H$3:$H$200,$F2274,1)/INDEX(Υλικά!$E$3:$E$200,$F2274,1),0))</f>
        <v>0.2</v>
      </c>
      <c r="J2274" s="18">
        <f>IF($C2274&lt;&gt;"",$G2274*INDEX(ΣυνδΑθρ!$D$2:$D$96,$F2274,1)/INDEX(ΣυνδΑθρ!$J$2:$J$96,$F2274,1),IF($D2274&lt;&gt;"",$G2274*INDEX(Υλικά!$I$3:$I$200,$F2274,1)/INDEX(Υλικά!$E$3:$E$200,$F2274,1),0))</f>
        <v>0.4</v>
      </c>
      <c r="K2274" s="16">
        <f>$H2274*Ref!$B$2</f>
        <v>16.8</v>
      </c>
      <c r="L2274" s="17">
        <f>$I2274*Ref!$B$3</f>
        <v>0.8</v>
      </c>
      <c r="M2274" s="18">
        <f>$J2274*Ref!$B$4</f>
        <v>3.6</v>
      </c>
      <c r="N2274" s="18">
        <f>IF($C2274&lt;&gt;"",0,IF($D2274&lt;&gt;"",$G2274*INDEX(Υλικά!$J$3:$J$200,$F2274,1)/INDEX(Υλικά!$E$3:$E$200,$F2274,1),0))</f>
        <v>0</v>
      </c>
      <c r="O2274" s="19">
        <f t="shared" si="42"/>
        <v>21.200000000000003</v>
      </c>
    </row>
    <row r="2275" spans="1:16" x14ac:dyDescent="0.35">
      <c r="A2275" s="54">
        <v>45312</v>
      </c>
      <c r="B2275" s="53">
        <v>0.79166666666666663</v>
      </c>
      <c r="C2275" s="3"/>
      <c r="D2275" s="3" t="s">
        <v>21</v>
      </c>
      <c r="E2275" s="3" t="str">
        <f>IF(C2275&lt;&gt;"",INDEX(ΣυνδΑθρ!$I$2:$I$96,MATCH(C2275,ΣυνδΑθρ!$A$2:$A$100,0),1),IF(D2275&lt;&gt;"",INDEX(Υλικά!$D$3:$D$200,MATCH(D2275,Υλικά!$B$3:$B$200,0),1),""))</f>
        <v>pc</v>
      </c>
      <c r="F2275" s="10">
        <f>IF(C2275&lt;&gt;"",MATCH($C2275,ΣυνδΑθρ!$A$2:$A$100,0),IF(D2275&lt;&gt;"",MATCH($D2275,Υλικά!$B$3:$B$200,0),0))</f>
        <v>11</v>
      </c>
      <c r="G2275" s="3">
        <v>2</v>
      </c>
      <c r="H2275" s="16">
        <f>IF($C2275&lt;&gt;"",$G2275*INDEX(ΣυνδΑθρ!$B$2:$B$96,$F2275,1)/INDEX(ΣυνδΑθρ!$J$2:$J$96,$F2275,1),IF($D2275&lt;&gt;"",$G2275*INDEX(Υλικά!$G$3:$G$200,$F2275,1)/INDEX(Υλικά!$E$3:$E$200,$F2275,1),0))</f>
        <v>15.6</v>
      </c>
      <c r="I2275" s="17">
        <f>IF($C2275&lt;&gt;"",$G2275*INDEX(ΣυνδΑθρ!$C$2:$C$100,$F2275,1)/INDEX(ΣυνδΑθρ!$J$2:$J$96,$F2275,1),IF($D2275&lt;&gt;"",$G2275*INDEX(Υλικά!$H$3:$H$200,$F2275,1)/INDEX(Υλικά!$E$3:$E$200,$F2275,1),0))</f>
        <v>1.32</v>
      </c>
      <c r="J2275" s="18">
        <f>IF($C2275&lt;&gt;"",$G2275*INDEX(ΣυνδΑθρ!$D$2:$D$96,$F2275,1)/INDEX(ΣυνδΑθρ!$J$2:$J$96,$F2275,1),IF($D2275&lt;&gt;"",$G2275*INDEX(Υλικά!$I$3:$I$200,$F2275,1)/INDEX(Υλικά!$E$3:$E$200,$F2275,1),0))</f>
        <v>13.2</v>
      </c>
      <c r="K2275" s="16">
        <f>$H2275*Ref!$B$2</f>
        <v>62.4</v>
      </c>
      <c r="L2275" s="17">
        <f>$I2275*Ref!$B$3</f>
        <v>5.28</v>
      </c>
      <c r="M2275" s="18">
        <f>$J2275*Ref!$B$4</f>
        <v>118.8</v>
      </c>
      <c r="N2275" s="18">
        <f>IF($C2275&lt;&gt;"",0,IF($D2275&lt;&gt;"",$G2275*INDEX(Υλικά!$J$3:$J$200,$F2275,1)/INDEX(Υλικά!$E$3:$E$200,$F2275,1),0))</f>
        <v>0</v>
      </c>
      <c r="O2275" s="19">
        <f t="shared" si="42"/>
        <v>186.48</v>
      </c>
    </row>
    <row r="2276" spans="1:16" x14ac:dyDescent="0.35">
      <c r="A2276" s="54">
        <v>45312</v>
      </c>
      <c r="B2276" s="53">
        <v>0.79166666666666663</v>
      </c>
      <c r="C2276" s="3"/>
      <c r="D2276" s="3" t="s">
        <v>289</v>
      </c>
      <c r="E2276" s="3" t="str">
        <f>IF(C2276&lt;&gt;"",INDEX(ΣυνδΑθρ!$I$2:$I$96,MATCH(C2276,ΣυνδΑθρ!$A$2:$A$100,0),1),IF(D2276&lt;&gt;"",INDEX(Υλικά!$D$3:$D$200,MATCH(D2276,Υλικά!$B$3:$B$200,0),1),""))</f>
        <v>gr</v>
      </c>
      <c r="F2276" s="10">
        <f>IF(C2276&lt;&gt;"",MATCH($C2276,ΣυνδΑθρ!$A$2:$A$100,0),IF(D2276&lt;&gt;"",MATCH($D2276,Υλικά!$B$3:$B$200,0),0))</f>
        <v>134</v>
      </c>
      <c r="G2276" s="3">
        <v>110</v>
      </c>
      <c r="H2276" s="16">
        <f>IF($C2276&lt;&gt;"",$G2276*INDEX(ΣυνδΑθρ!$B$2:$B$96,$F2276,1)/INDEX(ΣυνδΑθρ!$J$2:$J$96,$F2276,1),IF($D2276&lt;&gt;"",$G2276*INDEX(Υλικά!$G$3:$G$200,$F2276,1)/INDEX(Υλικά!$E$3:$E$200,$F2276,1),0))</f>
        <v>8.0299999999999994</v>
      </c>
      <c r="I2276" s="17">
        <f>IF($C2276&lt;&gt;"",$G2276*INDEX(ΣυνδΑθρ!$C$2:$C$100,$F2276,1)/INDEX(ΣυνδΑθρ!$J$2:$J$96,$F2276,1),IF($D2276&lt;&gt;"",$G2276*INDEX(Υλικά!$H$3:$H$200,$F2276,1)/INDEX(Υλικά!$E$3:$E$200,$F2276,1),0))</f>
        <v>51.15</v>
      </c>
      <c r="J2276" s="18">
        <f>IF($C2276&lt;&gt;"",$G2276*INDEX(ΣυνδΑθρ!$D$2:$D$96,$F2276,1)/INDEX(ΣυνδΑθρ!$J$2:$J$96,$F2276,1),IF($D2276&lt;&gt;"",$G2276*INDEX(Υλικά!$I$3:$I$200,$F2276,1)/INDEX(Υλικά!$E$3:$E$200,$F2276,1),0))</f>
        <v>0.99</v>
      </c>
      <c r="K2276" s="16">
        <f>$H2276*Ref!$B$2</f>
        <v>32.119999999999997</v>
      </c>
      <c r="L2276" s="17">
        <f>$I2276*Ref!$B$3</f>
        <v>204.6</v>
      </c>
      <c r="M2276" s="18">
        <f>$J2276*Ref!$B$4</f>
        <v>8.91</v>
      </c>
      <c r="N2276" s="18">
        <f>IF($C2276&lt;&gt;"",0,IF($D2276&lt;&gt;"",$G2276*INDEX(Υλικά!$J$3:$J$200,$F2276,1)/INDEX(Υλικά!$E$3:$E$200,$F2276,1),0))</f>
        <v>0</v>
      </c>
      <c r="O2276" s="19">
        <f t="shared" si="42"/>
        <v>245.63</v>
      </c>
    </row>
    <row r="2277" spans="1:16" x14ac:dyDescent="0.35">
      <c r="A2277" s="54">
        <v>45312</v>
      </c>
      <c r="B2277" s="53">
        <v>0.79166666666666696</v>
      </c>
      <c r="C2277" s="3"/>
      <c r="D2277" s="3" t="s">
        <v>340</v>
      </c>
      <c r="E2277" s="3" t="str">
        <f>IF(C2277&lt;&gt;"",INDEX(ΣυνδΑθρ!$I$2:$I$96,MATCH(C2277,ΣυνδΑθρ!$A$2:$A$100,0),1),IF(D2277&lt;&gt;"",INDEX(Υλικά!$D$3:$D$200,MATCH(D2277,Υλικά!$B$3:$B$200,0),1),""))</f>
        <v>gr</v>
      </c>
      <c r="F2277" s="10">
        <f>IF(C2277&lt;&gt;"",MATCH($C2277,ΣυνδΑθρ!$A$2:$A$100,0),IF(D2277&lt;&gt;"",MATCH($D2277,Υλικά!$B$3:$B$200,0),0))</f>
        <v>154</v>
      </c>
      <c r="G2277" s="3">
        <v>50</v>
      </c>
      <c r="H2277" s="16">
        <f>IF($C2277&lt;&gt;"",$G2277*INDEX(ΣυνδΑθρ!$B$2:$B$96,$F2277,1)/INDEX(ΣυνδΑθρ!$J$2:$J$96,$F2277,1),IF($D2277&lt;&gt;"",$G2277*INDEX(Υλικά!$G$3:$G$200,$F2277,1)/INDEX(Υλικά!$E$3:$E$200,$F2277,1),0))</f>
        <v>5</v>
      </c>
      <c r="I2277" s="17">
        <f>IF($C2277&lt;&gt;"",$G2277*INDEX(ΣυνδΑθρ!$C$2:$C$100,$F2277,1)/INDEX(ΣυνδΑθρ!$J$2:$J$96,$F2277,1),IF($D2277&lt;&gt;"",$G2277*INDEX(Υλικά!$H$3:$H$200,$F2277,1)/INDEX(Υλικά!$E$3:$E$200,$F2277,1),0))</f>
        <v>2.4</v>
      </c>
      <c r="J2277" s="18">
        <f>IF($C2277&lt;&gt;"",$G2277*INDEX(ΣυνδΑθρ!$D$2:$D$96,$F2277,1)/INDEX(ΣυνδΑθρ!$J$2:$J$96,$F2277,1),IF($D2277&lt;&gt;"",$G2277*INDEX(Υλικά!$I$3:$I$200,$F2277,1)/INDEX(Υλικά!$E$3:$E$200,$F2277,1),0))</f>
        <v>9.1999999999999993</v>
      </c>
      <c r="K2277" s="16">
        <f>$H2277*Ref!$B$2</f>
        <v>20</v>
      </c>
      <c r="L2277" s="17">
        <f>$I2277*Ref!$B$3</f>
        <v>9.6</v>
      </c>
      <c r="M2277" s="18">
        <f>$J2277*Ref!$B$4</f>
        <v>82.8</v>
      </c>
      <c r="N2277" s="18">
        <f>IF($C2277&lt;&gt;"",0,IF($D2277&lt;&gt;"",$G2277*INDEX(Υλικά!$J$3:$J$200,$F2277,1)/INDEX(Υλικά!$E$3:$E$200,$F2277,1),0))</f>
        <v>0</v>
      </c>
      <c r="O2277" s="19">
        <f t="shared" si="42"/>
        <v>112.4</v>
      </c>
    </row>
    <row r="2278" spans="1:16" x14ac:dyDescent="0.35">
      <c r="A2278" s="54">
        <v>45312</v>
      </c>
      <c r="B2278" s="53">
        <v>0.97916666666666663</v>
      </c>
      <c r="C2278" s="3" t="s">
        <v>216</v>
      </c>
      <c r="D2278" s="3"/>
      <c r="E2278" s="3" t="str">
        <f>IF(C2278&lt;&gt;"",INDEX(ΣυνδΑθρ!$I$2:$I$96,MATCH(C2278,ΣυνδΑθρ!$A$2:$A$100,0),1),IF(D2278&lt;&gt;"",INDEX(Υλικά!$D$3:$D$200,MATCH(D2278,Υλικά!$B$3:$B$200,0),1),""))</f>
        <v>gr</v>
      </c>
      <c r="F2278" s="10">
        <f>IF(C2278&lt;&gt;"",MATCH($C2278,ΣυνδΑθρ!$A$2:$A$100,0),IF(D2278&lt;&gt;"",MATCH($D2278,Υλικά!$B$3:$B$200,0),0))</f>
        <v>36</v>
      </c>
      <c r="G2278" s="3">
        <v>100</v>
      </c>
      <c r="H2278" s="16">
        <f>IF($C2278&lt;&gt;"",$G2278*INDEX(ΣυνδΑθρ!$B$2:$B$96,$F2278,1)/INDEX(ΣυνδΑθρ!$J$2:$J$96,$F2278,1),IF($D2278&lt;&gt;"",$G2278*INDEX(Υλικά!$G$3:$G$200,$F2278,1)/INDEX(Υλικά!$E$3:$E$200,$F2278,1),0))</f>
        <v>8.3852380952380958</v>
      </c>
      <c r="I2278" s="17">
        <f>IF($C2278&lt;&gt;"",$G2278*INDEX(ΣυνδΑθρ!$C$2:$C$100,$F2278,1)/INDEX(ΣυνδΑθρ!$J$2:$J$96,$F2278,1),IF($D2278&lt;&gt;"",$G2278*INDEX(Υλικά!$H$3:$H$200,$F2278,1)/INDEX(Υλικά!$E$3:$E$200,$F2278,1),0))</f>
        <v>37.686190476190482</v>
      </c>
      <c r="J2278" s="18">
        <f>IF($C2278&lt;&gt;"",$G2278*INDEX(ΣυνδΑθρ!$D$2:$D$96,$F2278,1)/INDEX(ΣυνδΑθρ!$J$2:$J$96,$F2278,1),IF($D2278&lt;&gt;"",$G2278*INDEX(Υλικά!$I$3:$I$200,$F2278,1)/INDEX(Υλικά!$E$3:$E$200,$F2278,1),0))</f>
        <v>8.4371428571428577</v>
      </c>
      <c r="K2278" s="16">
        <f>$H2278*Ref!$B$2</f>
        <v>33.540952380952383</v>
      </c>
      <c r="L2278" s="17">
        <f>$I2278*Ref!$B$3</f>
        <v>150.74476190476193</v>
      </c>
      <c r="M2278" s="18">
        <f>$J2278*Ref!$B$4</f>
        <v>75.934285714285721</v>
      </c>
      <c r="N2278" s="18">
        <f>IF($C2278&lt;&gt;"",0,IF($D2278&lt;&gt;"",$G2278*INDEX(Υλικά!$J$3:$J$200,$F2278,1)/INDEX(Υλικά!$E$3:$E$200,$F2278,1),0))</f>
        <v>0</v>
      </c>
      <c r="O2278" s="19">
        <f t="shared" si="42"/>
        <v>260.22000000000003</v>
      </c>
      <c r="P2278" t="s">
        <v>341</v>
      </c>
    </row>
    <row r="2279" spans="1:16" x14ac:dyDescent="0.35">
      <c r="A2279" s="54">
        <v>45313</v>
      </c>
      <c r="B2279" s="53">
        <v>0.33333333333333331</v>
      </c>
      <c r="C2279" s="3"/>
      <c r="D2279" s="3" t="s">
        <v>58</v>
      </c>
      <c r="E2279" s="3" t="str">
        <f>IF(C2279&lt;&gt;"",INDEX(ΣυνδΑθρ!$I$2:$I$96,MATCH(C2279,ΣυνδΑθρ!$A$2:$A$100,0),1),IF(D2279&lt;&gt;"",INDEX(Υλικά!$D$3:$D$200,MATCH(D2279,Υλικά!$B$3:$B$200,0),1),""))</f>
        <v>gr</v>
      </c>
      <c r="F2279" s="10">
        <f>IF(C2279&lt;&gt;"",MATCH($C2279,ΣυνδΑθρ!$A$2:$A$100,0),IF(D2279&lt;&gt;"",MATCH($D2279,Υλικά!$B$3:$B$200,0),0))</f>
        <v>12</v>
      </c>
      <c r="G2279" s="3">
        <v>250</v>
      </c>
      <c r="H2279" s="16">
        <f>IF($C2279&lt;&gt;"",$G2279*INDEX(ΣυνδΑθρ!$B$2:$B$96,$F2279,1)/INDEX(ΣυνδΑθρ!$J$2:$J$96,$F2279,1),IF($D2279&lt;&gt;"",$G2279*INDEX(Υλικά!$G$3:$G$200,$F2279,1)/INDEX(Υλικά!$E$3:$E$200,$F2279,1),0))</f>
        <v>8.25</v>
      </c>
      <c r="I2279" s="17">
        <f>IF($C2279&lt;&gt;"",$G2279*INDEX(ΣυνδΑθρ!$C$2:$C$100,$F2279,1)/INDEX(ΣυνδΑθρ!$J$2:$J$96,$F2279,1),IF($D2279&lt;&gt;"",$G2279*INDEX(Υλικά!$H$3:$H$200,$F2279,1)/INDEX(Υλικά!$E$3:$E$200,$F2279,1),0))</f>
        <v>11.75</v>
      </c>
      <c r="J2279" s="18">
        <f>IF($C2279&lt;&gt;"",$G2279*INDEX(ΣυνδΑθρ!$D$2:$D$96,$F2279,1)/INDEX(ΣυνδΑθρ!$J$2:$J$96,$F2279,1),IF($D2279&lt;&gt;"",$G2279*INDEX(Υλικά!$I$3:$I$200,$F2279,1)/INDEX(Υλικά!$E$3:$E$200,$F2279,1),0))</f>
        <v>3.75</v>
      </c>
      <c r="K2279" s="16">
        <f>$H2279*Ref!$B$2</f>
        <v>33</v>
      </c>
      <c r="L2279" s="17">
        <f>$I2279*Ref!$B$3</f>
        <v>47</v>
      </c>
      <c r="M2279" s="18">
        <f>$J2279*Ref!$B$4</f>
        <v>33.75</v>
      </c>
      <c r="N2279" s="18">
        <f>IF($C2279&lt;&gt;"",0,IF($D2279&lt;&gt;"",$G2279*INDEX(Υλικά!$J$3:$J$200,$F2279,1)/INDEX(Υλικά!$E$3:$E$200,$F2279,1),0))</f>
        <v>0</v>
      </c>
      <c r="O2279" s="19">
        <f t="shared" si="42"/>
        <v>113.75</v>
      </c>
    </row>
    <row r="2280" spans="1:16" x14ac:dyDescent="0.35">
      <c r="A2280" s="54">
        <v>45313</v>
      </c>
      <c r="B2280" s="53">
        <v>0.33333333333333331</v>
      </c>
      <c r="C2280" s="3"/>
      <c r="D2280" s="3" t="s">
        <v>229</v>
      </c>
      <c r="E2280" s="3" t="str">
        <f>IF(C2280&lt;&gt;"",INDEX(ΣυνδΑθρ!$I$2:$I$96,MATCH(C2280,ΣυνδΑθρ!$A$2:$A$100,0),1),IF(D2280&lt;&gt;"",INDEX(Υλικά!$D$3:$D$200,MATCH(D2280,Υλικά!$B$3:$B$200,0),1),""))</f>
        <v>gr</v>
      </c>
      <c r="F2280" s="10">
        <f>IF(C2280&lt;&gt;"",MATCH($C2280,ΣυνδΑθρ!$A$2:$A$100,0),IF(D2280&lt;&gt;"",MATCH($D2280,Υλικά!$B$3:$B$200,0),0))</f>
        <v>104</v>
      </c>
      <c r="G2280" s="3">
        <v>55</v>
      </c>
      <c r="H2280" s="16">
        <f>IF($C2280&lt;&gt;"",$G2280*INDEX(ΣυνδΑθρ!$B$2:$B$96,$F2280,1)/INDEX(ΣυνδΑθρ!$J$2:$J$96,$F2280,1),IF($D2280&lt;&gt;"",$G2280*INDEX(Υλικά!$G$3:$G$200,$F2280,1)/INDEX(Υλικά!$E$3:$E$200,$F2280,1),0))</f>
        <v>11.55</v>
      </c>
      <c r="I2280" s="17">
        <f>IF($C2280&lt;&gt;"",$G2280*INDEX(ΣυνδΑθρ!$C$2:$C$100,$F2280,1)/INDEX(ΣυνδΑθρ!$J$2:$J$96,$F2280,1),IF($D2280&lt;&gt;"",$G2280*INDEX(Υλικά!$H$3:$H$200,$F2280,1)/INDEX(Υλικά!$E$3:$E$200,$F2280,1),0))</f>
        <v>0.55000000000000004</v>
      </c>
      <c r="J2280" s="18">
        <f>IF($C2280&lt;&gt;"",$G2280*INDEX(ΣυνδΑθρ!$D$2:$D$96,$F2280,1)/INDEX(ΣυνδΑθρ!$J$2:$J$96,$F2280,1),IF($D2280&lt;&gt;"",$G2280*INDEX(Υλικά!$I$3:$I$200,$F2280,1)/INDEX(Υλικά!$E$3:$E$200,$F2280,1),0))</f>
        <v>1.1000000000000001</v>
      </c>
      <c r="K2280" s="16">
        <f>$H2280*Ref!$B$2</f>
        <v>46.2</v>
      </c>
      <c r="L2280" s="17">
        <f>$I2280*Ref!$B$3</f>
        <v>2.2000000000000002</v>
      </c>
      <c r="M2280" s="18">
        <f>$J2280*Ref!$B$4</f>
        <v>9.9</v>
      </c>
      <c r="N2280" s="18">
        <f>IF($C2280&lt;&gt;"",0,IF($D2280&lt;&gt;"",$G2280*INDEX(Υλικά!$J$3:$J$200,$F2280,1)/INDEX(Υλικά!$E$3:$E$200,$F2280,1),0))</f>
        <v>0</v>
      </c>
      <c r="O2280" s="19">
        <f t="shared" si="42"/>
        <v>58.300000000000004</v>
      </c>
    </row>
    <row r="2281" spans="1:16" x14ac:dyDescent="0.35">
      <c r="A2281" s="54">
        <v>45313</v>
      </c>
      <c r="B2281" s="53">
        <v>0.33333333333333298</v>
      </c>
      <c r="C2281" s="3"/>
      <c r="D2281" s="3" t="s">
        <v>289</v>
      </c>
      <c r="E2281" s="3" t="str">
        <f>IF(C2281&lt;&gt;"",INDEX(ΣυνδΑθρ!$I$2:$I$96,MATCH(C2281,ΣυνδΑθρ!$A$2:$A$100,0),1),IF(D2281&lt;&gt;"",INDEX(Υλικά!$D$3:$D$200,MATCH(D2281,Υλικά!$B$3:$B$200,0),1),""))</f>
        <v>gr</v>
      </c>
      <c r="F2281" s="10">
        <f>IF(C2281&lt;&gt;"",MATCH($C2281,ΣυνδΑθρ!$A$2:$A$100,0),IF(D2281&lt;&gt;"",MATCH($D2281,Υλικά!$B$3:$B$200,0),0))</f>
        <v>134</v>
      </c>
      <c r="G2281" s="3">
        <v>55</v>
      </c>
      <c r="H2281" s="16">
        <f>IF($C2281&lt;&gt;"",$G2281*INDEX(ΣυνδΑθρ!$B$2:$B$96,$F2281,1)/INDEX(ΣυνδΑθρ!$J$2:$J$96,$F2281,1),IF($D2281&lt;&gt;"",$G2281*INDEX(Υλικά!$G$3:$G$200,$F2281,1)/INDEX(Υλικά!$E$3:$E$200,$F2281,1),0))</f>
        <v>4.0149999999999997</v>
      </c>
      <c r="I2281" s="17">
        <f>IF($C2281&lt;&gt;"",$G2281*INDEX(ΣυνδΑθρ!$C$2:$C$100,$F2281,1)/INDEX(ΣυνδΑθρ!$J$2:$J$96,$F2281,1),IF($D2281&lt;&gt;"",$G2281*INDEX(Υλικά!$H$3:$H$200,$F2281,1)/INDEX(Υλικά!$E$3:$E$200,$F2281,1),0))</f>
        <v>25.574999999999999</v>
      </c>
      <c r="J2281" s="18">
        <f>IF($C2281&lt;&gt;"",$G2281*INDEX(ΣυνδΑθρ!$D$2:$D$96,$F2281,1)/INDEX(ΣυνδΑθρ!$J$2:$J$96,$F2281,1),IF($D2281&lt;&gt;"",$G2281*INDEX(Υλικά!$I$3:$I$200,$F2281,1)/INDEX(Υλικά!$E$3:$E$200,$F2281,1),0))</f>
        <v>0.495</v>
      </c>
      <c r="K2281" s="16">
        <f>$H2281*Ref!$B$2</f>
        <v>16.059999999999999</v>
      </c>
      <c r="L2281" s="17">
        <f>$I2281*Ref!$B$3</f>
        <v>102.3</v>
      </c>
      <c r="M2281" s="18">
        <f>$J2281*Ref!$B$4</f>
        <v>4.4550000000000001</v>
      </c>
      <c r="N2281" s="18">
        <f>IF($C2281&lt;&gt;"",0,IF($D2281&lt;&gt;"",$G2281*INDEX(Υλικά!$J$3:$J$200,$F2281,1)/INDEX(Υλικά!$E$3:$E$200,$F2281,1),0))</f>
        <v>0</v>
      </c>
      <c r="O2281" s="19">
        <f t="shared" si="42"/>
        <v>122.815</v>
      </c>
    </row>
    <row r="2282" spans="1:16" x14ac:dyDescent="0.35">
      <c r="A2282" s="54">
        <v>45313</v>
      </c>
      <c r="B2282" s="53">
        <v>0.55555555555555558</v>
      </c>
      <c r="C2282" s="3"/>
      <c r="D2282" s="3" t="s">
        <v>155</v>
      </c>
      <c r="E2282" s="3" t="str">
        <f>IF(C2282&lt;&gt;"",INDEX(ΣυνδΑθρ!$I$2:$I$96,MATCH(C2282,ΣυνδΑθρ!$A$2:$A$100,0),1),IF(D2282&lt;&gt;"",INDEX(Υλικά!$D$3:$D$200,MATCH(D2282,Υλικά!$B$3:$B$200,0),1),""))</f>
        <v>gr</v>
      </c>
      <c r="F2282" s="10">
        <f>IF(C2282&lt;&gt;"",MATCH($C2282,ΣυνδΑθρ!$A$2:$A$100,0),IF(D2282&lt;&gt;"",MATCH($D2282,Υλικά!$B$3:$B$200,0),0))</f>
        <v>63</v>
      </c>
      <c r="G2282" s="3">
        <v>107</v>
      </c>
      <c r="H2282" s="16">
        <f>IF($C2282&lt;&gt;"",$G2282*INDEX(ΣυνδΑθρ!$B$2:$B$96,$F2282,1)/INDEX(ΣυνδΑθρ!$J$2:$J$96,$F2282,1),IF($D2282&lt;&gt;"",$G2282*INDEX(Υλικά!$G$3:$G$200,$F2282,1)/INDEX(Υλικά!$E$3:$E$200,$F2282,1),0))</f>
        <v>1.177</v>
      </c>
      <c r="I2282" s="17">
        <f>IF($C2282&lt;&gt;"",$G2282*INDEX(ΣυνδΑθρ!$C$2:$C$100,$F2282,1)/INDEX(ΣυνδΑθρ!$J$2:$J$96,$F2282,1),IF($D2282&lt;&gt;"",$G2282*INDEX(Υλικά!$H$3:$H$200,$F2282,1)/INDEX(Υλικά!$E$3:$E$200,$F2282,1),0))</f>
        <v>24.396000000000001</v>
      </c>
      <c r="J2282" s="18">
        <f>IF($C2282&lt;&gt;"",$G2282*INDEX(ΣυνδΑθρ!$D$2:$D$96,$F2282,1)/INDEX(ΣυνδΑθρ!$J$2:$J$96,$F2282,1),IF($D2282&lt;&gt;"",$G2282*INDEX(Υλικά!$I$3:$I$200,$F2282,1)/INDEX(Υλικά!$E$3:$E$200,$F2282,1),0))</f>
        <v>0.32100000000000001</v>
      </c>
      <c r="K2282" s="16">
        <f>$H2282*Ref!$B$2</f>
        <v>4.7080000000000002</v>
      </c>
      <c r="L2282" s="17">
        <f>$I2282*Ref!$B$3</f>
        <v>97.584000000000003</v>
      </c>
      <c r="M2282" s="18">
        <f>$J2282*Ref!$B$4</f>
        <v>2.8890000000000002</v>
      </c>
      <c r="N2282" s="18">
        <f>IF($C2282&lt;&gt;"",0,IF($D2282&lt;&gt;"",$G2282*INDEX(Υλικά!$J$3:$J$200,$F2282,1)/INDEX(Υλικά!$E$3:$E$200,$F2282,1),0))</f>
        <v>0</v>
      </c>
      <c r="O2282" s="19">
        <f t="shared" ref="O2282:O2345" si="43">SUM(K2282:N2282)</f>
        <v>105.181</v>
      </c>
    </row>
    <row r="2283" spans="1:16" x14ac:dyDescent="0.35">
      <c r="A2283" s="54">
        <v>45313</v>
      </c>
      <c r="B2283" s="53">
        <v>0.60416666666666663</v>
      </c>
      <c r="C2283" s="3"/>
      <c r="D2283" s="3" t="s">
        <v>199</v>
      </c>
      <c r="E2283" s="3" t="str">
        <f>IF(C2283&lt;&gt;"",INDEX(ΣυνδΑθρ!$I$2:$I$96,MATCH(C2283,ΣυνδΑθρ!$A$2:$A$100,0),1),IF(D2283&lt;&gt;"",INDEX(Υλικά!$D$3:$D$200,MATCH(D2283,Υλικά!$B$3:$B$200,0),1),""))</f>
        <v>gr</v>
      </c>
      <c r="F2283" s="10">
        <f>IF(C2283&lt;&gt;"",MATCH($C2283,ΣυνδΑθρ!$A$2:$A$100,0),IF(D2283&lt;&gt;"",MATCH($D2283,Υλικά!$B$3:$B$200,0),0))</f>
        <v>90</v>
      </c>
      <c r="G2283" s="3">
        <v>100</v>
      </c>
      <c r="H2283" s="16">
        <f>IF($C2283&lt;&gt;"",$G2283*INDEX(ΣυνδΑθρ!$B$2:$B$96,$F2283,1)/INDEX(ΣυνδΑθρ!$J$2:$J$96,$F2283,1),IF($D2283&lt;&gt;"",$G2283*INDEX(Υλικά!$G$3:$G$200,$F2283,1)/INDEX(Υλικά!$E$3:$E$200,$F2283,1),0))</f>
        <v>12.8</v>
      </c>
      <c r="I2283" s="17">
        <f>IF($C2283&lt;&gt;"",$G2283*INDEX(ΣυνδΑθρ!$C$2:$C$100,$F2283,1)/INDEX(ΣυνδΑθρ!$J$2:$J$96,$F2283,1),IF($D2283&lt;&gt;"",$G2283*INDEX(Υλικά!$H$3:$H$200,$F2283,1)/INDEX(Υλικά!$E$3:$E$200,$F2283,1),0))</f>
        <v>67.7</v>
      </c>
      <c r="J2283" s="18">
        <f>IF($C2283&lt;&gt;"",$G2283*INDEX(ΣυνδΑθρ!$D$2:$D$96,$F2283,1)/INDEX(ΣυνδΑθρ!$J$2:$J$96,$F2283,1),IF($D2283&lt;&gt;"",$G2283*INDEX(Υλικά!$I$3:$I$200,$F2283,1)/INDEX(Υλικά!$E$3:$E$200,$F2283,1),0))</f>
        <v>2.1</v>
      </c>
      <c r="K2283" s="16">
        <f>$H2283*Ref!$B$2</f>
        <v>51.2</v>
      </c>
      <c r="L2283" s="17">
        <f>$I2283*Ref!$B$3</f>
        <v>270.8</v>
      </c>
      <c r="M2283" s="18">
        <f>$J2283*Ref!$B$4</f>
        <v>18.900000000000002</v>
      </c>
      <c r="N2283" s="18">
        <f>IF($C2283&lt;&gt;"",0,IF($D2283&lt;&gt;"",$G2283*INDEX(Υλικά!$J$3:$J$200,$F2283,1)/INDEX(Υλικά!$E$3:$E$200,$F2283,1),0))</f>
        <v>0</v>
      </c>
      <c r="O2283" s="19">
        <f t="shared" si="43"/>
        <v>340.9</v>
      </c>
    </row>
    <row r="2284" spans="1:16" x14ac:dyDescent="0.35">
      <c r="A2284" s="54">
        <v>45313</v>
      </c>
      <c r="B2284" s="53">
        <v>0.60416666666666663</v>
      </c>
      <c r="C2284" s="3"/>
      <c r="D2284" s="3" t="s">
        <v>256</v>
      </c>
      <c r="E2284" s="3" t="str">
        <f>IF(C2284&lt;&gt;"",INDEX(ΣυνδΑθρ!$I$2:$I$96,MATCH(C2284,ΣυνδΑθρ!$A$2:$A$100,0),1),IF(D2284&lt;&gt;"",INDEX(Υλικά!$D$3:$D$200,MATCH(D2284,Υλικά!$B$3:$B$200,0),1),""))</f>
        <v>gr</v>
      </c>
      <c r="F2284" s="10">
        <f>IF(C2284&lt;&gt;"",MATCH($C2284,ΣυνδΑθρ!$A$2:$A$100,0),IF(D2284&lt;&gt;"",MATCH($D2284,Υλικά!$B$3:$B$200,0),0))</f>
        <v>119</v>
      </c>
      <c r="G2284" s="3">
        <v>150</v>
      </c>
      <c r="H2284" s="16">
        <f>IF($C2284&lt;&gt;"",$G2284*INDEX(ΣυνδΑθρ!$B$2:$B$96,$F2284,1)/INDEX(ΣυνδΑθρ!$J$2:$J$96,$F2284,1),IF($D2284&lt;&gt;"",$G2284*INDEX(Υλικά!$G$3:$G$200,$F2284,1)/INDEX(Υλικά!$E$3:$E$200,$F2284,1),0))</f>
        <v>22.2</v>
      </c>
      <c r="I2284" s="17">
        <f>IF($C2284&lt;&gt;"",$G2284*INDEX(ΣυνδΑθρ!$C$2:$C$100,$F2284,1)/INDEX(ΣυνδΑθρ!$J$2:$J$96,$F2284,1),IF($D2284&lt;&gt;"",$G2284*INDEX(Υλικά!$H$3:$H$200,$F2284,1)/INDEX(Υλικά!$E$3:$E$200,$F2284,1),0))</f>
        <v>0</v>
      </c>
      <c r="J2284" s="18">
        <f>IF($C2284&lt;&gt;"",$G2284*INDEX(ΣυνδΑθρ!$D$2:$D$96,$F2284,1)/INDEX(ΣυνδΑθρ!$J$2:$J$96,$F2284,1),IF($D2284&lt;&gt;"",$G2284*INDEX(Υλικά!$I$3:$I$200,$F2284,1)/INDEX(Υλικά!$E$3:$E$200,$F2284,1),0))</f>
        <v>2.7</v>
      </c>
      <c r="K2284" s="16">
        <f>$H2284*Ref!$B$2</f>
        <v>88.8</v>
      </c>
      <c r="L2284" s="17">
        <f>$I2284*Ref!$B$3</f>
        <v>0</v>
      </c>
      <c r="M2284" s="18">
        <f>$J2284*Ref!$B$4</f>
        <v>24.3</v>
      </c>
      <c r="N2284" s="18">
        <f>IF($C2284&lt;&gt;"",0,IF($D2284&lt;&gt;"",$G2284*INDEX(Υλικά!$J$3:$J$200,$F2284,1)/INDEX(Υλικά!$E$3:$E$200,$F2284,1),0))</f>
        <v>0</v>
      </c>
      <c r="O2284" s="19">
        <f t="shared" si="43"/>
        <v>113.1</v>
      </c>
    </row>
    <row r="2285" spans="1:16" x14ac:dyDescent="0.35">
      <c r="A2285" s="54">
        <v>45313</v>
      </c>
      <c r="B2285" s="53">
        <v>0.60416666666666663</v>
      </c>
      <c r="C2285" s="3"/>
      <c r="D2285" s="3" t="s">
        <v>340</v>
      </c>
      <c r="E2285" s="3" t="str">
        <f>IF(C2285&lt;&gt;"",INDEX(ΣυνδΑθρ!$I$2:$I$96,MATCH(C2285,ΣυνδΑθρ!$A$2:$A$100,0),1),IF(D2285&lt;&gt;"",INDEX(Υλικά!$D$3:$D$200,MATCH(D2285,Υλικά!$B$3:$B$200,0),1),""))</f>
        <v>gr</v>
      </c>
      <c r="F2285" s="10">
        <f>IF(C2285&lt;&gt;"",MATCH($C2285,ΣυνδΑθρ!$A$2:$A$100,0),IF(D2285&lt;&gt;"",MATCH($D2285,Υλικά!$B$3:$B$200,0),0))</f>
        <v>154</v>
      </c>
      <c r="G2285" s="3">
        <v>50</v>
      </c>
      <c r="H2285" s="16">
        <f>IF($C2285&lt;&gt;"",$G2285*INDEX(ΣυνδΑθρ!$B$2:$B$96,$F2285,1)/INDEX(ΣυνδΑθρ!$J$2:$J$96,$F2285,1),IF($D2285&lt;&gt;"",$G2285*INDEX(Υλικά!$G$3:$G$200,$F2285,1)/INDEX(Υλικά!$E$3:$E$200,$F2285,1),0))</f>
        <v>5</v>
      </c>
      <c r="I2285" s="17">
        <f>IF($C2285&lt;&gt;"",$G2285*INDEX(ΣυνδΑθρ!$C$2:$C$100,$F2285,1)/INDEX(ΣυνδΑθρ!$J$2:$J$96,$F2285,1),IF($D2285&lt;&gt;"",$G2285*INDEX(Υλικά!$H$3:$H$200,$F2285,1)/INDEX(Υλικά!$E$3:$E$200,$F2285,1),0))</f>
        <v>2.4</v>
      </c>
      <c r="J2285" s="18">
        <f>IF($C2285&lt;&gt;"",$G2285*INDEX(ΣυνδΑθρ!$D$2:$D$96,$F2285,1)/INDEX(ΣυνδΑθρ!$J$2:$J$96,$F2285,1),IF($D2285&lt;&gt;"",$G2285*INDEX(Υλικά!$I$3:$I$200,$F2285,1)/INDEX(Υλικά!$E$3:$E$200,$F2285,1),0))</f>
        <v>9.1999999999999993</v>
      </c>
      <c r="K2285" s="16">
        <f>$H2285*Ref!$B$2</f>
        <v>20</v>
      </c>
      <c r="L2285" s="17">
        <f>$I2285*Ref!$B$3</f>
        <v>9.6</v>
      </c>
      <c r="M2285" s="18">
        <f>$J2285*Ref!$B$4</f>
        <v>82.8</v>
      </c>
      <c r="N2285" s="18">
        <f>IF($C2285&lt;&gt;"",0,IF($D2285&lt;&gt;"",$G2285*INDEX(Υλικά!$J$3:$J$200,$F2285,1)/INDEX(Υλικά!$E$3:$E$200,$F2285,1),0))</f>
        <v>0</v>
      </c>
      <c r="O2285" s="19">
        <f t="shared" si="43"/>
        <v>112.4</v>
      </c>
    </row>
    <row r="2286" spans="1:16" x14ac:dyDescent="0.35">
      <c r="A2286" s="54">
        <v>45313</v>
      </c>
      <c r="B2286" s="53">
        <v>0.60416666666666663</v>
      </c>
      <c r="C2286" s="3"/>
      <c r="D2286" s="3" t="s">
        <v>147</v>
      </c>
      <c r="E2286" s="3" t="str">
        <f>IF(C2286&lt;&gt;"",INDEX(ΣυνδΑθρ!$I$2:$I$96,MATCH(C2286,ΣυνδΑθρ!$A$2:$A$100,0),1),IF(D2286&lt;&gt;"",INDEX(Υλικά!$D$3:$D$200,MATCH(D2286,Υλικά!$B$3:$B$200,0),1),""))</f>
        <v>gr</v>
      </c>
      <c r="F2286" s="10">
        <f>IF(C2286&lt;&gt;"",MATCH($C2286,ΣυνδΑθρ!$A$2:$A$100,0),IF(D2286&lt;&gt;"",MATCH($D2286,Υλικά!$B$3:$B$200,0),0))</f>
        <v>58</v>
      </c>
      <c r="G2286" s="3">
        <v>7</v>
      </c>
      <c r="H2286" s="16">
        <f>IF($C2286&lt;&gt;"",$G2286*INDEX(ΣυνδΑθρ!$B$2:$B$96,$F2286,1)/INDEX(ΣυνδΑθρ!$J$2:$J$96,$F2286,1),IF($D2286&lt;&gt;"",$G2286*INDEX(Υλικά!$G$3:$G$200,$F2286,1)/INDEX(Υλικά!$E$3:$E$200,$F2286,1),0))</f>
        <v>4.2000000000000003E-2</v>
      </c>
      <c r="I2286" s="17">
        <f>IF($C2286&lt;&gt;"",$G2286*INDEX(ΣυνδΑθρ!$C$2:$C$100,$F2286,1)/INDEX(ΣυνδΑθρ!$J$2:$J$96,$F2286,1),IF($D2286&lt;&gt;"",$G2286*INDEX(Υλικά!$H$3:$H$200,$F2286,1)/INDEX(Υλικά!$E$3:$E$200,$F2286,1),0))</f>
        <v>4.8999999999999995E-2</v>
      </c>
      <c r="J2286" s="18">
        <f>IF($C2286&lt;&gt;"",$G2286*INDEX(ΣυνδΑθρ!$D$2:$D$96,$F2286,1)/INDEX(ΣυνδΑθρ!$J$2:$J$96,$F2286,1),IF($D2286&lt;&gt;"",$G2286*INDEX(Υλικά!$I$3:$I$200,$F2286,1)/INDEX(Υλικά!$E$3:$E$200,$F2286,1),0))</f>
        <v>5.74</v>
      </c>
      <c r="K2286" s="16">
        <f>$H2286*Ref!$B$2</f>
        <v>0.16800000000000001</v>
      </c>
      <c r="L2286" s="17">
        <f>$I2286*Ref!$B$3</f>
        <v>0.19599999999999998</v>
      </c>
      <c r="M2286" s="18">
        <f>$J2286*Ref!$B$4</f>
        <v>51.660000000000004</v>
      </c>
      <c r="N2286" s="18">
        <f>IF($C2286&lt;&gt;"",0,IF($D2286&lt;&gt;"",$G2286*INDEX(Υλικά!$J$3:$J$200,$F2286,1)/INDEX(Υλικά!$E$3:$E$200,$F2286,1),0))</f>
        <v>0</v>
      </c>
      <c r="O2286" s="19">
        <f t="shared" si="43"/>
        <v>52.024000000000001</v>
      </c>
    </row>
    <row r="2287" spans="1:16" x14ac:dyDescent="0.35">
      <c r="A2287" s="54">
        <v>45313</v>
      </c>
      <c r="B2287" s="53">
        <v>0.77083333333333337</v>
      </c>
      <c r="C2287" s="3"/>
      <c r="D2287" s="3" t="s">
        <v>301</v>
      </c>
      <c r="E2287" s="3" t="str">
        <f>IF(C2287&lt;&gt;"",INDEX(ΣυνδΑθρ!$I$2:$I$96,MATCH(C2287,ΣυνδΑθρ!$A$2:$A$100,0),1),IF(D2287&lt;&gt;"",INDEX(Υλικά!$D$3:$D$200,MATCH(D2287,Υλικά!$B$3:$B$200,0),1),""))</f>
        <v>gr</v>
      </c>
      <c r="F2287" s="10">
        <f>IF(C2287&lt;&gt;"",MATCH($C2287,ΣυνδΑθρ!$A$2:$A$100,0),IF(D2287&lt;&gt;"",MATCH($D2287,Υλικά!$B$3:$B$200,0),0))</f>
        <v>143</v>
      </c>
      <c r="G2287" s="3">
        <v>45</v>
      </c>
      <c r="H2287" s="16">
        <f>IF($C2287&lt;&gt;"",$G2287*INDEX(ΣυνδΑθρ!$B$2:$B$96,$F2287,1)/INDEX(ΣυνδΑθρ!$J$2:$J$96,$F2287,1),IF($D2287&lt;&gt;"",$G2287*INDEX(Υλικά!$G$3:$G$200,$F2287,1)/INDEX(Υλικά!$E$3:$E$200,$F2287,1),0))</f>
        <v>1.62</v>
      </c>
      <c r="I2287" s="17">
        <f>IF($C2287&lt;&gt;"",$G2287*INDEX(ΣυνδΑθρ!$C$2:$C$100,$F2287,1)/INDEX(ΣυνδΑθρ!$J$2:$J$96,$F2287,1),IF($D2287&lt;&gt;"",$G2287*INDEX(Υλικά!$H$3:$H$200,$F2287,1)/INDEX(Υλικά!$E$3:$E$200,$F2287,1),0))</f>
        <v>24.885000000000002</v>
      </c>
      <c r="J2287" s="18">
        <f>IF($C2287&lt;&gt;"",$G2287*INDEX(ΣυνδΑθρ!$D$2:$D$96,$F2287,1)/INDEX(ΣυνδΑθρ!$J$2:$J$96,$F2287,1),IF($D2287&lt;&gt;"",$G2287*INDEX(Υλικά!$I$3:$I$200,$F2287,1)/INDEX(Υλικά!$E$3:$E$200,$F2287,1),0))</f>
        <v>0.67500000000000004</v>
      </c>
      <c r="K2287" s="16">
        <f>$H2287*Ref!$B$2</f>
        <v>6.48</v>
      </c>
      <c r="L2287" s="17">
        <f>$I2287*Ref!$B$3</f>
        <v>99.54</v>
      </c>
      <c r="M2287" s="18">
        <f>$J2287*Ref!$B$4</f>
        <v>6.0750000000000002</v>
      </c>
      <c r="N2287" s="18">
        <f>IF($C2287&lt;&gt;"",0,IF($D2287&lt;&gt;"",$G2287*INDEX(Υλικά!$J$3:$J$200,$F2287,1)/INDEX(Υλικά!$E$3:$E$200,$F2287,1),0))</f>
        <v>0</v>
      </c>
      <c r="O2287" s="19">
        <f t="shared" si="43"/>
        <v>112.09500000000001</v>
      </c>
    </row>
    <row r="2288" spans="1:16" x14ac:dyDescent="0.35">
      <c r="A2288" s="54">
        <v>45313</v>
      </c>
      <c r="B2288" s="53">
        <v>0.89583333333333337</v>
      </c>
      <c r="C2288" s="3"/>
      <c r="D2288" s="3" t="s">
        <v>339</v>
      </c>
      <c r="E2288" s="3" t="str">
        <f>IF(C2288&lt;&gt;"",INDEX(ΣυνδΑθρ!$I$2:$I$96,MATCH(C2288,ΣυνδΑθρ!$A$2:$A$100,0),1),IF(D2288&lt;&gt;"",INDEX(Υλικά!$D$3:$D$200,MATCH(D2288,Υλικά!$B$3:$B$200,0),1),""))</f>
        <v>gr</v>
      </c>
      <c r="F2288" s="10">
        <f>IF(C2288&lt;&gt;"",MATCH($C2288,ΣυνδΑθρ!$A$2:$A$100,0),IF(D2288&lt;&gt;"",MATCH($D2288,Υλικά!$B$3:$B$200,0),0))</f>
        <v>153</v>
      </c>
      <c r="G2288" s="3">
        <v>94</v>
      </c>
      <c r="H2288" s="16">
        <f>IF($C2288&lt;&gt;"",$G2288*INDEX(ΣυνδΑθρ!$B$2:$B$96,$F2288,1)/INDEX(ΣυνδΑθρ!$J$2:$J$96,$F2288,1),IF($D2288&lt;&gt;"",$G2288*INDEX(Υλικά!$G$3:$G$200,$F2288,1)/INDEX(Υλικά!$E$3:$E$200,$F2288,1),0))</f>
        <v>16.920000000000002</v>
      </c>
      <c r="I2288" s="17">
        <f>IF($C2288&lt;&gt;"",$G2288*INDEX(ΣυνδΑθρ!$C$2:$C$100,$F2288,1)/INDEX(ΣυνδΑθρ!$J$2:$J$96,$F2288,1),IF($D2288&lt;&gt;"",$G2288*INDEX(Υλικά!$H$3:$H$200,$F2288,1)/INDEX(Υλικά!$E$3:$E$200,$F2288,1),0))</f>
        <v>0</v>
      </c>
      <c r="J2288" s="18">
        <f>IF($C2288&lt;&gt;"",$G2288*INDEX(ΣυνδΑθρ!$D$2:$D$96,$F2288,1)/INDEX(ΣυνδΑθρ!$J$2:$J$96,$F2288,1),IF($D2288&lt;&gt;"",$G2288*INDEX(Υλικά!$I$3:$I$200,$F2288,1)/INDEX(Υλικά!$E$3:$E$200,$F2288,1),0))</f>
        <v>1.222</v>
      </c>
      <c r="K2288" s="16">
        <f>$H2288*Ref!$B$2</f>
        <v>67.680000000000007</v>
      </c>
      <c r="L2288" s="17">
        <f>$I2288*Ref!$B$3</f>
        <v>0</v>
      </c>
      <c r="M2288" s="18">
        <f>$J2288*Ref!$B$4</f>
        <v>10.997999999999999</v>
      </c>
      <c r="N2288" s="18">
        <f>IF($C2288&lt;&gt;"",0,IF($D2288&lt;&gt;"",$G2288*INDEX(Υλικά!$J$3:$J$200,$F2288,1)/INDEX(Υλικά!$E$3:$E$200,$F2288,1),0))</f>
        <v>0</v>
      </c>
      <c r="O2288" s="19">
        <f t="shared" si="43"/>
        <v>78.678000000000011</v>
      </c>
    </row>
    <row r="2289" spans="1:16" x14ac:dyDescent="0.35">
      <c r="A2289" s="54">
        <v>45313</v>
      </c>
      <c r="B2289" s="53">
        <v>0.89583333333333337</v>
      </c>
      <c r="C2289" s="3"/>
      <c r="D2289" s="3" t="s">
        <v>21</v>
      </c>
      <c r="E2289" s="3" t="str">
        <f>IF(C2289&lt;&gt;"",INDEX(ΣυνδΑθρ!$I$2:$I$96,MATCH(C2289,ΣυνδΑθρ!$A$2:$A$100,0),1),IF(D2289&lt;&gt;"",INDEX(Υλικά!$D$3:$D$200,MATCH(D2289,Υλικά!$B$3:$B$200,0),1),""))</f>
        <v>pc</v>
      </c>
      <c r="F2289" s="10">
        <f>IF(C2289&lt;&gt;"",MATCH($C2289,ΣυνδΑθρ!$A$2:$A$100,0),IF(D2289&lt;&gt;"",MATCH($D2289,Υλικά!$B$3:$B$200,0),0))</f>
        <v>11</v>
      </c>
      <c r="G2289" s="3">
        <v>2</v>
      </c>
      <c r="H2289" s="16">
        <f>IF($C2289&lt;&gt;"",$G2289*INDEX(ΣυνδΑθρ!$B$2:$B$96,$F2289,1)/INDEX(ΣυνδΑθρ!$J$2:$J$96,$F2289,1),IF($D2289&lt;&gt;"",$G2289*INDEX(Υλικά!$G$3:$G$200,$F2289,1)/INDEX(Υλικά!$E$3:$E$200,$F2289,1),0))</f>
        <v>15.6</v>
      </c>
      <c r="I2289" s="17">
        <f>IF($C2289&lt;&gt;"",$G2289*INDEX(ΣυνδΑθρ!$C$2:$C$100,$F2289,1)/INDEX(ΣυνδΑθρ!$J$2:$J$96,$F2289,1),IF($D2289&lt;&gt;"",$G2289*INDEX(Υλικά!$H$3:$H$200,$F2289,1)/INDEX(Υλικά!$E$3:$E$200,$F2289,1),0))</f>
        <v>1.32</v>
      </c>
      <c r="J2289" s="18">
        <f>IF($C2289&lt;&gt;"",$G2289*INDEX(ΣυνδΑθρ!$D$2:$D$96,$F2289,1)/INDEX(ΣυνδΑθρ!$J$2:$J$96,$F2289,1),IF($D2289&lt;&gt;"",$G2289*INDEX(Υλικά!$I$3:$I$200,$F2289,1)/INDEX(Υλικά!$E$3:$E$200,$F2289,1),0))</f>
        <v>13.2</v>
      </c>
      <c r="K2289" s="16">
        <f>$H2289*Ref!$B$2</f>
        <v>62.4</v>
      </c>
      <c r="L2289" s="17">
        <f>$I2289*Ref!$B$3</f>
        <v>5.28</v>
      </c>
      <c r="M2289" s="18">
        <f>$J2289*Ref!$B$4</f>
        <v>118.8</v>
      </c>
      <c r="N2289" s="18">
        <f>IF($C2289&lt;&gt;"",0,IF($D2289&lt;&gt;"",$G2289*INDEX(Υλικά!$J$3:$J$200,$F2289,1)/INDEX(Υλικά!$E$3:$E$200,$F2289,1),0))</f>
        <v>0</v>
      </c>
      <c r="O2289" s="19">
        <f t="shared" si="43"/>
        <v>186.48</v>
      </c>
    </row>
    <row r="2290" spans="1:16" x14ac:dyDescent="0.35">
      <c r="A2290" s="54">
        <v>45313</v>
      </c>
      <c r="B2290" s="53">
        <v>0.89583333333333304</v>
      </c>
      <c r="C2290" s="3"/>
      <c r="D2290" s="3" t="s">
        <v>289</v>
      </c>
      <c r="E2290" s="3" t="str">
        <f>IF(C2290&lt;&gt;"",INDEX(ΣυνδΑθρ!$I$2:$I$96,MATCH(C2290,ΣυνδΑθρ!$A$2:$A$100,0),1),IF(D2290&lt;&gt;"",INDEX(Υλικά!$D$3:$D$200,MATCH(D2290,Υλικά!$B$3:$B$200,0),1),""))</f>
        <v>gr</v>
      </c>
      <c r="F2290" s="10">
        <f>IF(C2290&lt;&gt;"",MATCH($C2290,ΣυνδΑθρ!$A$2:$A$100,0),IF(D2290&lt;&gt;"",MATCH($D2290,Υλικά!$B$3:$B$200,0),0))</f>
        <v>134</v>
      </c>
      <c r="G2290" s="3">
        <v>88</v>
      </c>
      <c r="H2290" s="16">
        <f>IF($C2290&lt;&gt;"",$G2290*INDEX(ΣυνδΑθρ!$B$2:$B$96,$F2290,1)/INDEX(ΣυνδΑθρ!$J$2:$J$96,$F2290,1),IF($D2290&lt;&gt;"",$G2290*INDEX(Υλικά!$G$3:$G$200,$F2290,1)/INDEX(Υλικά!$E$3:$E$200,$F2290,1),0))</f>
        <v>6.4239999999999995</v>
      </c>
      <c r="I2290" s="17">
        <f>IF($C2290&lt;&gt;"",$G2290*INDEX(ΣυνδΑθρ!$C$2:$C$100,$F2290,1)/INDEX(ΣυνδΑθρ!$J$2:$J$96,$F2290,1),IF($D2290&lt;&gt;"",$G2290*INDEX(Υλικά!$H$3:$H$200,$F2290,1)/INDEX(Υλικά!$E$3:$E$200,$F2290,1),0))</f>
        <v>40.92</v>
      </c>
      <c r="J2290" s="18">
        <f>IF($C2290&lt;&gt;"",$G2290*INDEX(ΣυνδΑθρ!$D$2:$D$96,$F2290,1)/INDEX(ΣυνδΑθρ!$J$2:$J$96,$F2290,1),IF($D2290&lt;&gt;"",$G2290*INDEX(Υλικά!$I$3:$I$200,$F2290,1)/INDEX(Υλικά!$E$3:$E$200,$F2290,1),0))</f>
        <v>0.79200000000000004</v>
      </c>
      <c r="K2290" s="16">
        <f>$H2290*Ref!$B$2</f>
        <v>25.695999999999998</v>
      </c>
      <c r="L2290" s="17">
        <f>$I2290*Ref!$B$3</f>
        <v>163.68</v>
      </c>
      <c r="M2290" s="18">
        <f>$J2290*Ref!$B$4</f>
        <v>7.1280000000000001</v>
      </c>
      <c r="N2290" s="18">
        <f>IF($C2290&lt;&gt;"",0,IF($D2290&lt;&gt;"",$G2290*INDEX(Υλικά!$J$3:$J$200,$F2290,1)/INDEX(Υλικά!$E$3:$E$200,$F2290,1),0))</f>
        <v>0</v>
      </c>
      <c r="O2290" s="19">
        <f t="shared" si="43"/>
        <v>196.50400000000002</v>
      </c>
    </row>
    <row r="2291" spans="1:16" x14ac:dyDescent="0.35">
      <c r="A2291" s="54">
        <v>45313</v>
      </c>
      <c r="B2291" s="53">
        <v>0.89583333333333304</v>
      </c>
      <c r="C2291" s="3"/>
      <c r="D2291" s="3" t="s">
        <v>8</v>
      </c>
      <c r="E2291" s="3" t="str">
        <f>IF(C2291&lt;&gt;"",INDEX(ΣυνδΑθρ!$I$2:$I$96,MATCH(C2291,ΣυνδΑθρ!$A$2:$A$100,0),1),IF(D2291&lt;&gt;"",INDEX(Υλικά!$D$3:$D$200,MATCH(D2291,Υλικά!$B$3:$B$200,0),1),""))</f>
        <v>gr</v>
      </c>
      <c r="F2291" s="10">
        <f>IF(C2291&lt;&gt;"",MATCH($C2291,ΣυνδΑθρ!$A$2:$A$100,0),IF(D2291&lt;&gt;"",MATCH($D2291,Υλικά!$B$3:$B$200,0),0))</f>
        <v>3</v>
      </c>
      <c r="G2291" s="3">
        <v>5</v>
      </c>
      <c r="H2291" s="16">
        <f>IF($C2291&lt;&gt;"",$G2291*INDEX(ΣυνδΑθρ!$B$2:$B$96,$F2291,1)/INDEX(ΣυνδΑθρ!$J$2:$J$96,$F2291,1),IF($D2291&lt;&gt;"",$G2291*INDEX(Υλικά!$G$3:$G$200,$F2291,1)/INDEX(Υλικά!$E$3:$E$200,$F2291,1),0))</f>
        <v>0</v>
      </c>
      <c r="I2291" s="17">
        <f>IF($C2291&lt;&gt;"",$G2291*INDEX(ΣυνδΑθρ!$C$2:$C$100,$F2291,1)/INDEX(ΣυνδΑθρ!$J$2:$J$96,$F2291,1),IF($D2291&lt;&gt;"",$G2291*INDEX(Υλικά!$H$3:$H$200,$F2291,1)/INDEX(Υλικά!$E$3:$E$200,$F2291,1),0))</f>
        <v>0</v>
      </c>
      <c r="J2291" s="18">
        <f>IF($C2291&lt;&gt;"",$G2291*INDEX(ΣυνδΑθρ!$D$2:$D$96,$F2291,1)/INDEX(ΣυνδΑθρ!$J$2:$J$96,$F2291,1),IF($D2291&lt;&gt;"",$G2291*INDEX(Υλικά!$I$3:$I$200,$F2291,1)/INDEX(Υλικά!$E$3:$E$200,$F2291,1),0))</f>
        <v>4.665</v>
      </c>
      <c r="K2291" s="16">
        <f>$H2291*Ref!$B$2</f>
        <v>0</v>
      </c>
      <c r="L2291" s="17">
        <f>$I2291*Ref!$B$3</f>
        <v>0</v>
      </c>
      <c r="M2291" s="18">
        <f>$J2291*Ref!$B$4</f>
        <v>41.984999999999999</v>
      </c>
      <c r="N2291" s="18">
        <f>IF($C2291&lt;&gt;"",0,IF($D2291&lt;&gt;"",$G2291*INDEX(Υλικά!$J$3:$J$200,$F2291,1)/INDEX(Υλικά!$E$3:$E$200,$F2291,1),0))</f>
        <v>0</v>
      </c>
      <c r="O2291" s="19">
        <f t="shared" si="43"/>
        <v>41.984999999999999</v>
      </c>
    </row>
    <row r="2292" spans="1:16" x14ac:dyDescent="0.35">
      <c r="A2292" s="54">
        <v>45313</v>
      </c>
      <c r="B2292" s="53">
        <v>0.89583333333333304</v>
      </c>
      <c r="C2292" s="3"/>
      <c r="D2292" s="3" t="s">
        <v>340</v>
      </c>
      <c r="E2292" s="3" t="str">
        <f>IF(C2292&lt;&gt;"",INDEX(ΣυνδΑθρ!$I$2:$I$96,MATCH(C2292,ΣυνδΑθρ!$A$2:$A$100,0),1),IF(D2292&lt;&gt;"",INDEX(Υλικά!$D$3:$D$200,MATCH(D2292,Υλικά!$B$3:$B$200,0),1),""))</f>
        <v>gr</v>
      </c>
      <c r="F2292" s="10">
        <f>IF(C2292&lt;&gt;"",MATCH($C2292,ΣυνδΑθρ!$A$2:$A$100,0),IF(D2292&lt;&gt;"",MATCH($D2292,Υλικά!$B$3:$B$200,0),0))</f>
        <v>154</v>
      </c>
      <c r="G2292" s="3">
        <v>50</v>
      </c>
      <c r="H2292" s="16">
        <f>IF($C2292&lt;&gt;"",$G2292*INDEX(ΣυνδΑθρ!$B$2:$B$96,$F2292,1)/INDEX(ΣυνδΑθρ!$J$2:$J$96,$F2292,1),IF($D2292&lt;&gt;"",$G2292*INDEX(Υλικά!$G$3:$G$200,$F2292,1)/INDEX(Υλικά!$E$3:$E$200,$F2292,1),0))</f>
        <v>5</v>
      </c>
      <c r="I2292" s="17">
        <f>IF($C2292&lt;&gt;"",$G2292*INDEX(ΣυνδΑθρ!$C$2:$C$100,$F2292,1)/INDEX(ΣυνδΑθρ!$J$2:$J$96,$F2292,1),IF($D2292&lt;&gt;"",$G2292*INDEX(Υλικά!$H$3:$H$200,$F2292,1)/INDEX(Υλικά!$E$3:$E$200,$F2292,1),0))</f>
        <v>2.4</v>
      </c>
      <c r="J2292" s="18">
        <f>IF($C2292&lt;&gt;"",$G2292*INDEX(ΣυνδΑθρ!$D$2:$D$96,$F2292,1)/INDEX(ΣυνδΑθρ!$J$2:$J$96,$F2292,1),IF($D2292&lt;&gt;"",$G2292*INDEX(Υλικά!$I$3:$I$200,$F2292,1)/INDEX(Υλικά!$E$3:$E$200,$F2292,1),0))</f>
        <v>9.1999999999999993</v>
      </c>
      <c r="K2292" s="16">
        <f>$H2292*Ref!$B$2</f>
        <v>20</v>
      </c>
      <c r="L2292" s="17">
        <f>$I2292*Ref!$B$3</f>
        <v>9.6</v>
      </c>
      <c r="M2292" s="18">
        <f>$J2292*Ref!$B$4</f>
        <v>82.8</v>
      </c>
      <c r="N2292" s="18">
        <f>IF($C2292&lt;&gt;"",0,IF($D2292&lt;&gt;"",$G2292*INDEX(Υλικά!$J$3:$J$200,$F2292,1)/INDEX(Υλικά!$E$3:$E$200,$F2292,1),0))</f>
        <v>0</v>
      </c>
      <c r="O2292" s="19">
        <f t="shared" si="43"/>
        <v>112.4</v>
      </c>
    </row>
    <row r="2293" spans="1:16" x14ac:dyDescent="0.35">
      <c r="A2293" s="54">
        <v>45314</v>
      </c>
      <c r="B2293" s="53">
        <v>0.375</v>
      </c>
      <c r="C2293" s="3"/>
      <c r="D2293" s="3" t="s">
        <v>58</v>
      </c>
      <c r="E2293" s="3" t="str">
        <f>IF(C2293&lt;&gt;"",INDEX(ΣυνδΑθρ!$I$2:$I$96,MATCH(C2293,ΣυνδΑθρ!$A$2:$A$100,0),1),IF(D2293&lt;&gt;"",INDEX(Υλικά!$D$3:$D$200,MATCH(D2293,Υλικά!$B$3:$B$200,0),1),""))</f>
        <v>gr</v>
      </c>
      <c r="F2293" s="10">
        <f>IF(C2293&lt;&gt;"",MATCH($C2293,ΣυνδΑθρ!$A$2:$A$100,0),IF(D2293&lt;&gt;"",MATCH($D2293,Υλικά!$B$3:$B$200,0),0))</f>
        <v>12</v>
      </c>
      <c r="G2293" s="3">
        <v>250</v>
      </c>
      <c r="H2293" s="16">
        <f>IF($C2293&lt;&gt;"",$G2293*INDEX(ΣυνδΑθρ!$B$2:$B$96,$F2293,1)/INDEX(ΣυνδΑθρ!$J$2:$J$96,$F2293,1),IF($D2293&lt;&gt;"",$G2293*INDEX(Υλικά!$G$3:$G$200,$F2293,1)/INDEX(Υλικά!$E$3:$E$200,$F2293,1),0))</f>
        <v>8.25</v>
      </c>
      <c r="I2293" s="17">
        <f>IF($C2293&lt;&gt;"",$G2293*INDEX(ΣυνδΑθρ!$C$2:$C$100,$F2293,1)/INDEX(ΣυνδΑθρ!$J$2:$J$96,$F2293,1),IF($D2293&lt;&gt;"",$G2293*INDEX(Υλικά!$H$3:$H$200,$F2293,1)/INDEX(Υλικά!$E$3:$E$200,$F2293,1),0))</f>
        <v>11.75</v>
      </c>
      <c r="J2293" s="18">
        <f>IF($C2293&lt;&gt;"",$G2293*INDEX(ΣυνδΑθρ!$D$2:$D$96,$F2293,1)/INDEX(ΣυνδΑθρ!$J$2:$J$96,$F2293,1),IF($D2293&lt;&gt;"",$G2293*INDEX(Υλικά!$I$3:$I$200,$F2293,1)/INDEX(Υλικά!$E$3:$E$200,$F2293,1),0))</f>
        <v>3.75</v>
      </c>
      <c r="K2293" s="16">
        <f>$H2293*Ref!$B$2</f>
        <v>33</v>
      </c>
      <c r="L2293" s="17">
        <f>$I2293*Ref!$B$3</f>
        <v>47</v>
      </c>
      <c r="M2293" s="18">
        <f>$J2293*Ref!$B$4</f>
        <v>33.75</v>
      </c>
      <c r="N2293" s="18">
        <f>IF($C2293&lt;&gt;"",0,IF($D2293&lt;&gt;"",$G2293*INDEX(Υλικά!$J$3:$J$200,$F2293,1)/INDEX(Υλικά!$E$3:$E$200,$F2293,1),0))</f>
        <v>0</v>
      </c>
      <c r="O2293" s="19">
        <f t="shared" si="43"/>
        <v>113.75</v>
      </c>
    </row>
    <row r="2294" spans="1:16" x14ac:dyDescent="0.35">
      <c r="A2294" s="54">
        <v>45314</v>
      </c>
      <c r="B2294" s="53">
        <v>0.375</v>
      </c>
      <c r="C2294" s="3"/>
      <c r="D2294" s="3" t="s">
        <v>289</v>
      </c>
      <c r="E2294" s="3" t="str">
        <f>IF(C2294&lt;&gt;"",INDEX(ΣυνδΑθρ!$I$2:$I$96,MATCH(C2294,ΣυνδΑθρ!$A$2:$A$100,0),1),IF(D2294&lt;&gt;"",INDEX(Υλικά!$D$3:$D$200,MATCH(D2294,Υλικά!$B$3:$B$200,0),1),""))</f>
        <v>gr</v>
      </c>
      <c r="F2294" s="10">
        <f>IF(C2294&lt;&gt;"",MATCH($C2294,ΣυνδΑθρ!$A$2:$A$100,0),IF(D2294&lt;&gt;"",MATCH($D2294,Υλικά!$B$3:$B$200,0),0))</f>
        <v>134</v>
      </c>
      <c r="G2294" s="3">
        <v>52</v>
      </c>
      <c r="H2294" s="16">
        <f>IF($C2294&lt;&gt;"",$G2294*INDEX(ΣυνδΑθρ!$B$2:$B$96,$F2294,1)/INDEX(ΣυνδΑθρ!$J$2:$J$96,$F2294,1),IF($D2294&lt;&gt;"",$G2294*INDEX(Υλικά!$G$3:$G$200,$F2294,1)/INDEX(Υλικά!$E$3:$E$200,$F2294,1),0))</f>
        <v>3.7959999999999998</v>
      </c>
      <c r="I2294" s="17">
        <f>IF($C2294&lt;&gt;"",$G2294*INDEX(ΣυνδΑθρ!$C$2:$C$100,$F2294,1)/INDEX(ΣυνδΑθρ!$J$2:$J$96,$F2294,1),IF($D2294&lt;&gt;"",$G2294*INDEX(Υλικά!$H$3:$H$200,$F2294,1)/INDEX(Υλικά!$E$3:$E$200,$F2294,1),0))</f>
        <v>24.18</v>
      </c>
      <c r="J2294" s="18">
        <f>IF($C2294&lt;&gt;"",$G2294*INDEX(ΣυνδΑθρ!$D$2:$D$96,$F2294,1)/INDEX(ΣυνδΑθρ!$J$2:$J$96,$F2294,1),IF($D2294&lt;&gt;"",$G2294*INDEX(Υλικά!$I$3:$I$200,$F2294,1)/INDEX(Υλικά!$E$3:$E$200,$F2294,1),0))</f>
        <v>0.46800000000000003</v>
      </c>
      <c r="K2294" s="16">
        <f>$H2294*Ref!$B$2</f>
        <v>15.183999999999999</v>
      </c>
      <c r="L2294" s="17">
        <f>$I2294*Ref!$B$3</f>
        <v>96.72</v>
      </c>
      <c r="M2294" s="18">
        <f>$J2294*Ref!$B$4</f>
        <v>4.2120000000000006</v>
      </c>
      <c r="N2294" s="18">
        <f>IF($C2294&lt;&gt;"",0,IF($D2294&lt;&gt;"",$G2294*INDEX(Υλικά!$J$3:$J$200,$F2294,1)/INDEX(Υλικά!$E$3:$E$200,$F2294,1),0))</f>
        <v>0</v>
      </c>
      <c r="O2294" s="19">
        <f t="shared" si="43"/>
        <v>116.116</v>
      </c>
    </row>
    <row r="2295" spans="1:16" x14ac:dyDescent="0.35">
      <c r="A2295" s="54">
        <v>45314</v>
      </c>
      <c r="B2295" s="53">
        <v>0.375</v>
      </c>
      <c r="C2295" s="3"/>
      <c r="D2295" s="3" t="s">
        <v>229</v>
      </c>
      <c r="E2295" s="3" t="str">
        <f>IF(C2295&lt;&gt;"",INDEX(ΣυνδΑθρ!$I$2:$I$96,MATCH(C2295,ΣυνδΑθρ!$A$2:$A$100,0),1),IF(D2295&lt;&gt;"",INDEX(Υλικά!$D$3:$D$200,MATCH(D2295,Υλικά!$B$3:$B$200,0),1),""))</f>
        <v>gr</v>
      </c>
      <c r="F2295" s="10">
        <f>IF(C2295&lt;&gt;"",MATCH($C2295,ΣυνδΑθρ!$A$2:$A$100,0),IF(D2295&lt;&gt;"",MATCH($D2295,Υλικά!$B$3:$B$200,0),0))</f>
        <v>104</v>
      </c>
      <c r="G2295" s="3">
        <v>70</v>
      </c>
      <c r="H2295" s="16">
        <f>IF($C2295&lt;&gt;"",$G2295*INDEX(ΣυνδΑθρ!$B$2:$B$96,$F2295,1)/INDEX(ΣυνδΑθρ!$J$2:$J$96,$F2295,1),IF($D2295&lt;&gt;"",$G2295*INDEX(Υλικά!$G$3:$G$200,$F2295,1)/INDEX(Υλικά!$E$3:$E$200,$F2295,1),0))</f>
        <v>14.7</v>
      </c>
      <c r="I2295" s="17">
        <f>IF($C2295&lt;&gt;"",$G2295*INDEX(ΣυνδΑθρ!$C$2:$C$100,$F2295,1)/INDEX(ΣυνδΑθρ!$J$2:$J$96,$F2295,1),IF($D2295&lt;&gt;"",$G2295*INDEX(Υλικά!$H$3:$H$200,$F2295,1)/INDEX(Υλικά!$E$3:$E$200,$F2295,1),0))</f>
        <v>0.7</v>
      </c>
      <c r="J2295" s="18">
        <f>IF($C2295&lt;&gt;"",$G2295*INDEX(ΣυνδΑθρ!$D$2:$D$96,$F2295,1)/INDEX(ΣυνδΑθρ!$J$2:$J$96,$F2295,1),IF($D2295&lt;&gt;"",$G2295*INDEX(Υλικά!$I$3:$I$200,$F2295,1)/INDEX(Υλικά!$E$3:$E$200,$F2295,1),0))</f>
        <v>1.4</v>
      </c>
      <c r="K2295" s="16">
        <f>$H2295*Ref!$B$2</f>
        <v>58.8</v>
      </c>
      <c r="L2295" s="17">
        <f>$I2295*Ref!$B$3</f>
        <v>2.8</v>
      </c>
      <c r="M2295" s="18">
        <f>$J2295*Ref!$B$4</f>
        <v>12.6</v>
      </c>
      <c r="N2295" s="18">
        <f>IF($C2295&lt;&gt;"",0,IF($D2295&lt;&gt;"",$G2295*INDEX(Υλικά!$J$3:$J$200,$F2295,1)/INDEX(Υλικά!$E$3:$E$200,$F2295,1),0))</f>
        <v>0</v>
      </c>
      <c r="O2295" s="19">
        <f t="shared" si="43"/>
        <v>74.199999999999989</v>
      </c>
    </row>
    <row r="2296" spans="1:16" x14ac:dyDescent="0.35">
      <c r="A2296" s="54">
        <v>45314</v>
      </c>
      <c r="B2296" s="53">
        <v>0.58333333333333337</v>
      </c>
      <c r="C2296" s="3"/>
      <c r="D2296" s="3" t="s">
        <v>199</v>
      </c>
      <c r="E2296" s="3" t="str">
        <f>IF(C2296&lt;&gt;"",INDEX(ΣυνδΑθρ!$I$2:$I$96,MATCH(C2296,ΣυνδΑθρ!$A$2:$A$100,0),1),IF(D2296&lt;&gt;"",INDEX(Υλικά!$D$3:$D$200,MATCH(D2296,Υλικά!$B$3:$B$200,0),1),""))</f>
        <v>gr</v>
      </c>
      <c r="F2296" s="10">
        <f>IF(C2296&lt;&gt;"",MATCH($C2296,ΣυνδΑθρ!$A$2:$A$100,0),IF(D2296&lt;&gt;"",MATCH($D2296,Υλικά!$B$3:$B$200,0),0))</f>
        <v>90</v>
      </c>
      <c r="G2296" s="3">
        <v>100</v>
      </c>
      <c r="H2296" s="16">
        <f>IF($C2296&lt;&gt;"",$G2296*INDEX(ΣυνδΑθρ!$B$2:$B$96,$F2296,1)/INDEX(ΣυνδΑθρ!$J$2:$J$96,$F2296,1),IF($D2296&lt;&gt;"",$G2296*INDEX(Υλικά!$G$3:$G$200,$F2296,1)/INDEX(Υλικά!$E$3:$E$200,$F2296,1),0))</f>
        <v>12.8</v>
      </c>
      <c r="I2296" s="17">
        <f>IF($C2296&lt;&gt;"",$G2296*INDEX(ΣυνδΑθρ!$C$2:$C$100,$F2296,1)/INDEX(ΣυνδΑθρ!$J$2:$J$96,$F2296,1),IF($D2296&lt;&gt;"",$G2296*INDEX(Υλικά!$H$3:$H$200,$F2296,1)/INDEX(Υλικά!$E$3:$E$200,$F2296,1),0))</f>
        <v>67.7</v>
      </c>
      <c r="J2296" s="18">
        <f>IF($C2296&lt;&gt;"",$G2296*INDEX(ΣυνδΑθρ!$D$2:$D$96,$F2296,1)/INDEX(ΣυνδΑθρ!$J$2:$J$96,$F2296,1),IF($D2296&lt;&gt;"",$G2296*INDEX(Υλικά!$I$3:$I$200,$F2296,1)/INDEX(Υλικά!$E$3:$E$200,$F2296,1),0))</f>
        <v>2.1</v>
      </c>
      <c r="K2296" s="16">
        <f>$H2296*Ref!$B$2</f>
        <v>51.2</v>
      </c>
      <c r="L2296" s="17">
        <f>$I2296*Ref!$B$3</f>
        <v>270.8</v>
      </c>
      <c r="M2296" s="18">
        <f>$J2296*Ref!$B$4</f>
        <v>18.900000000000002</v>
      </c>
      <c r="N2296" s="18">
        <f>IF($C2296&lt;&gt;"",0,IF($D2296&lt;&gt;"",$G2296*INDEX(Υλικά!$J$3:$J$200,$F2296,1)/INDEX(Υλικά!$E$3:$E$200,$F2296,1),0))</f>
        <v>0</v>
      </c>
      <c r="O2296" s="19">
        <f t="shared" si="43"/>
        <v>340.9</v>
      </c>
    </row>
    <row r="2297" spans="1:16" x14ac:dyDescent="0.35">
      <c r="A2297" s="54">
        <v>45314</v>
      </c>
      <c r="B2297" s="53">
        <v>0.58333333333333337</v>
      </c>
      <c r="C2297" s="3"/>
      <c r="D2297" s="3" t="s">
        <v>69</v>
      </c>
      <c r="E2297" s="3" t="str">
        <f>IF(C2297&lt;&gt;"",INDEX(ΣυνδΑθρ!$I$2:$I$96,MATCH(C2297,ΣυνδΑθρ!$A$2:$A$100,0),1),IF(D2297&lt;&gt;"",INDEX(Υλικά!$D$3:$D$200,MATCH(D2297,Υλικά!$B$3:$B$200,0),1),""))</f>
        <v>gr</v>
      </c>
      <c r="F2297" s="10">
        <f>IF(C2297&lt;&gt;"",MATCH($C2297,ΣυνδΑθρ!$A$2:$A$100,0),IF(D2297&lt;&gt;"",MATCH($D2297,Υλικά!$B$3:$B$200,0),0))</f>
        <v>26</v>
      </c>
      <c r="G2297" s="3">
        <v>75</v>
      </c>
      <c r="H2297" s="16">
        <f>IF($C2297&lt;&gt;"",$G2297*INDEX(ΣυνδΑθρ!$B$2:$B$96,$F2297,1)/INDEX(ΣυνδΑθρ!$J$2:$J$96,$F2297,1),IF($D2297&lt;&gt;"",$G2297*INDEX(Υλικά!$G$3:$G$200,$F2297,1)/INDEX(Υλικά!$E$3:$E$200,$F2297,1),0))</f>
        <v>18</v>
      </c>
      <c r="I2297" s="17">
        <f>IF($C2297&lt;&gt;"",$G2297*INDEX(ΣυνδΑθρ!$C$2:$C$100,$F2297,1)/INDEX(ΣυνδΑθρ!$J$2:$J$96,$F2297,1),IF($D2297&lt;&gt;"",$G2297*INDEX(Υλικά!$H$3:$H$200,$F2297,1)/INDEX(Υλικά!$E$3:$E$200,$F2297,1),0))</f>
        <v>0</v>
      </c>
      <c r="J2297" s="18">
        <f>IF($C2297&lt;&gt;"",$G2297*INDEX(ΣυνδΑθρ!$D$2:$D$96,$F2297,1)/INDEX(ΣυνδΑθρ!$J$2:$J$96,$F2297,1),IF($D2297&lt;&gt;"",$G2297*INDEX(Υλικά!$I$3:$I$200,$F2297,1)/INDEX(Υλικά!$E$3:$E$200,$F2297,1),0))</f>
        <v>6</v>
      </c>
      <c r="K2297" s="16">
        <f>$H2297*Ref!$B$2</f>
        <v>72</v>
      </c>
      <c r="L2297" s="17">
        <f>$I2297*Ref!$B$3</f>
        <v>0</v>
      </c>
      <c r="M2297" s="18">
        <f>$J2297*Ref!$B$4</f>
        <v>54</v>
      </c>
      <c r="N2297" s="18">
        <f>IF($C2297&lt;&gt;"",0,IF($D2297&lt;&gt;"",$G2297*INDEX(Υλικά!$J$3:$J$200,$F2297,1)/INDEX(Υλικά!$E$3:$E$200,$F2297,1),0))</f>
        <v>0</v>
      </c>
      <c r="O2297" s="19">
        <f t="shared" si="43"/>
        <v>126</v>
      </c>
    </row>
    <row r="2298" spans="1:16" x14ac:dyDescent="0.35">
      <c r="A2298" s="54">
        <v>45314</v>
      </c>
      <c r="B2298" s="53">
        <v>0.58333333333333304</v>
      </c>
      <c r="C2298" s="3"/>
      <c r="D2298" s="3" t="s">
        <v>147</v>
      </c>
      <c r="E2298" s="3" t="str">
        <f>IF(C2298&lt;&gt;"",INDEX(ΣυνδΑθρ!$I$2:$I$96,MATCH(C2298,ΣυνδΑθρ!$A$2:$A$100,0),1),IF(D2298&lt;&gt;"",INDEX(Υλικά!$D$3:$D$200,MATCH(D2298,Υλικά!$B$3:$B$200,0),1),""))</f>
        <v>gr</v>
      </c>
      <c r="F2298" s="10">
        <f>IF(C2298&lt;&gt;"",MATCH($C2298,ΣυνδΑθρ!$A$2:$A$100,0),IF(D2298&lt;&gt;"",MATCH($D2298,Υλικά!$B$3:$B$200,0),0))</f>
        <v>58</v>
      </c>
      <c r="G2298" s="3">
        <v>7</v>
      </c>
      <c r="H2298" s="16">
        <f>IF($C2298&lt;&gt;"",$G2298*INDEX(ΣυνδΑθρ!$B$2:$B$96,$F2298,1)/INDEX(ΣυνδΑθρ!$J$2:$J$96,$F2298,1),IF($D2298&lt;&gt;"",$G2298*INDEX(Υλικά!$G$3:$G$200,$F2298,1)/INDEX(Υλικά!$E$3:$E$200,$F2298,1),0))</f>
        <v>4.2000000000000003E-2</v>
      </c>
      <c r="I2298" s="17">
        <f>IF($C2298&lt;&gt;"",$G2298*INDEX(ΣυνδΑθρ!$C$2:$C$100,$F2298,1)/INDEX(ΣυνδΑθρ!$J$2:$J$96,$F2298,1),IF($D2298&lt;&gt;"",$G2298*INDEX(Υλικά!$H$3:$H$200,$F2298,1)/INDEX(Υλικά!$E$3:$E$200,$F2298,1),0))</f>
        <v>4.8999999999999995E-2</v>
      </c>
      <c r="J2298" s="18">
        <f>IF($C2298&lt;&gt;"",$G2298*INDEX(ΣυνδΑθρ!$D$2:$D$96,$F2298,1)/INDEX(ΣυνδΑθρ!$J$2:$J$96,$F2298,1),IF($D2298&lt;&gt;"",$G2298*INDEX(Υλικά!$I$3:$I$200,$F2298,1)/INDEX(Υλικά!$E$3:$E$200,$F2298,1),0))</f>
        <v>5.74</v>
      </c>
      <c r="K2298" s="16">
        <f>$H2298*Ref!$B$2</f>
        <v>0.16800000000000001</v>
      </c>
      <c r="L2298" s="17">
        <f>$I2298*Ref!$B$3</f>
        <v>0.19599999999999998</v>
      </c>
      <c r="M2298" s="18">
        <f>$J2298*Ref!$B$4</f>
        <v>51.660000000000004</v>
      </c>
      <c r="N2298" s="18">
        <f>IF($C2298&lt;&gt;"",0,IF($D2298&lt;&gt;"",$G2298*INDEX(Υλικά!$J$3:$J$200,$F2298,1)/INDEX(Υλικά!$E$3:$E$200,$F2298,1),0))</f>
        <v>0</v>
      </c>
      <c r="O2298" s="19">
        <f t="shared" si="43"/>
        <v>52.024000000000001</v>
      </c>
    </row>
    <row r="2299" spans="1:16" x14ac:dyDescent="0.35">
      <c r="A2299" s="54">
        <v>45314</v>
      </c>
      <c r="B2299" s="53">
        <v>0.58333333333333337</v>
      </c>
      <c r="C2299" s="3"/>
      <c r="D2299" s="3" t="s">
        <v>340</v>
      </c>
      <c r="E2299" s="3" t="str">
        <f>IF(C2299&lt;&gt;"",INDEX(ΣυνδΑθρ!$I$2:$I$96,MATCH(C2299,ΣυνδΑθρ!$A$2:$A$100,0),1),IF(D2299&lt;&gt;"",INDEX(Υλικά!$D$3:$D$200,MATCH(D2299,Υλικά!$B$3:$B$200,0),1),""))</f>
        <v>gr</v>
      </c>
      <c r="F2299" s="10">
        <f>IF(C2299&lt;&gt;"",MATCH($C2299,ΣυνδΑθρ!$A$2:$A$100,0),IF(D2299&lt;&gt;"",MATCH($D2299,Υλικά!$B$3:$B$200,0),0))</f>
        <v>154</v>
      </c>
      <c r="G2299" s="3">
        <v>0</v>
      </c>
      <c r="H2299" s="16">
        <f>IF($C2299&lt;&gt;"",$G2299*INDEX(ΣυνδΑθρ!$B$2:$B$96,$F2299,1)/INDEX(ΣυνδΑθρ!$J$2:$J$96,$F2299,1),IF($D2299&lt;&gt;"",$G2299*INDEX(Υλικά!$G$3:$G$200,$F2299,1)/INDEX(Υλικά!$E$3:$E$200,$F2299,1),0))</f>
        <v>0</v>
      </c>
      <c r="I2299" s="17">
        <f>IF($C2299&lt;&gt;"",$G2299*INDEX(ΣυνδΑθρ!$C$2:$C$100,$F2299,1)/INDEX(ΣυνδΑθρ!$J$2:$J$96,$F2299,1),IF($D2299&lt;&gt;"",$G2299*INDEX(Υλικά!$H$3:$H$200,$F2299,1)/INDEX(Υλικά!$E$3:$E$200,$F2299,1),0))</f>
        <v>0</v>
      </c>
      <c r="J2299" s="18">
        <f>IF($C2299&lt;&gt;"",$G2299*INDEX(ΣυνδΑθρ!$D$2:$D$96,$F2299,1)/INDEX(ΣυνδΑθρ!$J$2:$J$96,$F2299,1),IF($D2299&lt;&gt;"",$G2299*INDEX(Υλικά!$I$3:$I$200,$F2299,1)/INDEX(Υλικά!$E$3:$E$200,$F2299,1),0))</f>
        <v>0</v>
      </c>
      <c r="K2299" s="16">
        <f>$H2299*Ref!$B$2</f>
        <v>0</v>
      </c>
      <c r="L2299" s="17">
        <f>$I2299*Ref!$B$3</f>
        <v>0</v>
      </c>
      <c r="M2299" s="18">
        <f>$J2299*Ref!$B$4</f>
        <v>0</v>
      </c>
      <c r="N2299" s="18">
        <f>IF($C2299&lt;&gt;"",0,IF($D2299&lt;&gt;"",$G2299*INDEX(Υλικά!$J$3:$J$200,$F2299,1)/INDEX(Υλικά!$E$3:$E$200,$F2299,1),0))</f>
        <v>0</v>
      </c>
      <c r="O2299" s="19">
        <f t="shared" si="43"/>
        <v>0</v>
      </c>
    </row>
    <row r="2300" spans="1:16" x14ac:dyDescent="0.35">
      <c r="A2300" s="54">
        <v>45314</v>
      </c>
      <c r="B2300" s="53">
        <v>0.58333333333333337</v>
      </c>
      <c r="C2300" s="3"/>
      <c r="D2300" s="3" t="s">
        <v>122</v>
      </c>
      <c r="E2300" s="3" t="str">
        <f>IF(C2300&lt;&gt;"",INDEX(ΣυνδΑθρ!$I$2:$I$96,MATCH(C2300,ΣυνδΑθρ!$A$2:$A$100,0),1),IF(D2300&lt;&gt;"",INDEX(Υλικά!$D$3:$D$200,MATCH(D2300,Υλικά!$B$3:$B$200,0),1),""))</f>
        <v>gr</v>
      </c>
      <c r="F2300" s="10">
        <f>IF(C2300&lt;&gt;"",MATCH($C2300,ΣυνδΑθρ!$A$2:$A$100,0),IF(D2300&lt;&gt;"",MATCH($D2300,Υλικά!$B$3:$B$200,0),0))</f>
        <v>47</v>
      </c>
      <c r="G2300" s="3">
        <v>30</v>
      </c>
      <c r="H2300" s="16">
        <f>IF($C2300&lt;&gt;"",$G2300*INDEX(ΣυνδΑθρ!$B$2:$B$96,$F2300,1)/INDEX(ΣυνδΑθρ!$J$2:$J$96,$F2300,1),IF($D2300&lt;&gt;"",$G2300*INDEX(Υλικά!$G$3:$G$200,$F2300,1)/INDEX(Υλικά!$E$3:$E$200,$F2300,1),0))</f>
        <v>4.3499999999999996</v>
      </c>
      <c r="I2300" s="17">
        <f>IF($C2300&lt;&gt;"",$G2300*INDEX(ΣυνδΑθρ!$C$2:$C$100,$F2300,1)/INDEX(ΣυνδΑθρ!$J$2:$J$96,$F2300,1),IF($D2300&lt;&gt;"",$G2300*INDEX(Υλικά!$H$3:$H$200,$F2300,1)/INDEX(Υλικά!$E$3:$E$200,$F2300,1),0))</f>
        <v>20.73</v>
      </c>
      <c r="J2300" s="18">
        <f>IF($C2300&lt;&gt;"",$G2300*INDEX(ΣυνδΑθρ!$D$2:$D$96,$F2300,1)/INDEX(ΣυνδΑθρ!$J$2:$J$96,$F2300,1),IF($D2300&lt;&gt;"",$G2300*INDEX(Υλικά!$I$3:$I$200,$F2300,1)/INDEX(Υλικά!$E$3:$E$200,$F2300,1),0))</f>
        <v>2.25</v>
      </c>
      <c r="K2300" s="16">
        <f>$H2300*Ref!$B$2</f>
        <v>17.399999999999999</v>
      </c>
      <c r="L2300" s="17">
        <f>$I2300*Ref!$B$3</f>
        <v>82.92</v>
      </c>
      <c r="M2300" s="18">
        <f>$J2300*Ref!$B$4</f>
        <v>20.25</v>
      </c>
      <c r="N2300" s="18">
        <f>IF($C2300&lt;&gt;"",0,IF($D2300&lt;&gt;"",$G2300*INDEX(Υλικά!$J$3:$J$200,$F2300,1)/INDEX(Υλικά!$E$3:$E$200,$F2300,1),0))</f>
        <v>0</v>
      </c>
      <c r="O2300" s="19">
        <f t="shared" si="43"/>
        <v>120.57</v>
      </c>
    </row>
    <row r="2301" spans="1:16" x14ac:dyDescent="0.35">
      <c r="A2301" s="54">
        <v>45314</v>
      </c>
      <c r="B2301" s="53">
        <v>0.58333333333333304</v>
      </c>
      <c r="C2301" s="3"/>
      <c r="D2301" s="3" t="s">
        <v>8</v>
      </c>
      <c r="E2301" s="3" t="str">
        <f>IF(C2301&lt;&gt;"",INDEX(ΣυνδΑθρ!$I$2:$I$96,MATCH(C2301,ΣυνδΑθρ!$A$2:$A$100,0),1),IF(D2301&lt;&gt;"",INDEX(Υλικά!$D$3:$D$200,MATCH(D2301,Υλικά!$B$3:$B$200,0),1),""))</f>
        <v>gr</v>
      </c>
      <c r="F2301" s="10">
        <f>IF(C2301&lt;&gt;"",MATCH($C2301,ΣυνδΑθρ!$A$2:$A$100,0),IF(D2301&lt;&gt;"",MATCH($D2301,Υλικά!$B$3:$B$200,0),0))</f>
        <v>3</v>
      </c>
      <c r="G2301" s="3">
        <v>10</v>
      </c>
      <c r="H2301" s="16">
        <f>IF($C2301&lt;&gt;"",$G2301*INDEX(ΣυνδΑθρ!$B$2:$B$96,$F2301,1)/INDEX(ΣυνδΑθρ!$J$2:$J$96,$F2301,1),IF($D2301&lt;&gt;"",$G2301*INDEX(Υλικά!$G$3:$G$200,$F2301,1)/INDEX(Υλικά!$E$3:$E$200,$F2301,1),0))</f>
        <v>0</v>
      </c>
      <c r="I2301" s="17">
        <f>IF($C2301&lt;&gt;"",$G2301*INDEX(ΣυνδΑθρ!$C$2:$C$100,$F2301,1)/INDEX(ΣυνδΑθρ!$J$2:$J$96,$F2301,1),IF($D2301&lt;&gt;"",$G2301*INDEX(Υλικά!$H$3:$H$200,$F2301,1)/INDEX(Υλικά!$E$3:$E$200,$F2301,1),0))</f>
        <v>0</v>
      </c>
      <c r="J2301" s="18">
        <f>IF($C2301&lt;&gt;"",$G2301*INDEX(ΣυνδΑθρ!$D$2:$D$96,$F2301,1)/INDEX(ΣυνδΑθρ!$J$2:$J$96,$F2301,1),IF($D2301&lt;&gt;"",$G2301*INDEX(Υλικά!$I$3:$I$200,$F2301,1)/INDEX(Υλικά!$E$3:$E$200,$F2301,1),0))</f>
        <v>9.33</v>
      </c>
      <c r="K2301" s="16">
        <f>$H2301*Ref!$B$2</f>
        <v>0</v>
      </c>
      <c r="L2301" s="17">
        <f>$I2301*Ref!$B$3</f>
        <v>0</v>
      </c>
      <c r="M2301" s="18">
        <f>$J2301*Ref!$B$4</f>
        <v>83.97</v>
      </c>
      <c r="N2301" s="18">
        <f>IF($C2301&lt;&gt;"",0,IF($D2301&lt;&gt;"",$G2301*INDEX(Υλικά!$J$3:$J$200,$F2301,1)/INDEX(Υλικά!$E$3:$E$200,$F2301,1),0))</f>
        <v>0</v>
      </c>
      <c r="O2301" s="19">
        <f t="shared" si="43"/>
        <v>83.97</v>
      </c>
    </row>
    <row r="2302" spans="1:16" x14ac:dyDescent="0.35">
      <c r="A2302" s="54">
        <v>45314</v>
      </c>
      <c r="B2302" s="53">
        <v>0.83333333333333337</v>
      </c>
      <c r="C2302" s="3"/>
      <c r="D2302" s="3"/>
      <c r="E2302" s="3" t="str">
        <f>IF(C2302&lt;&gt;"",INDEX(ΣυνδΑθρ!$I$2:$I$96,MATCH(C2302,ΣυνδΑθρ!$A$2:$A$100,0),1),IF(D2302&lt;&gt;"",INDEX(Υλικά!$D$3:$D$200,MATCH(D2302,Υλικά!$B$3:$B$200,0),1),""))</f>
        <v/>
      </c>
      <c r="F2302" s="10">
        <f>IF(C2302&lt;&gt;"",MATCH($C2302,ΣυνδΑθρ!$A$2:$A$100,0),IF(D2302&lt;&gt;"",MATCH($D2302,Υλικά!$B$3:$B$200,0),0))</f>
        <v>0</v>
      </c>
      <c r="G2302" s="3"/>
      <c r="H2302" s="16">
        <f>IF($C2302&lt;&gt;"",$G2302*INDEX(ΣυνδΑθρ!$B$2:$B$96,$F2302,1)/INDEX(ΣυνδΑθρ!$J$2:$J$96,$F2302,1),IF($D2302&lt;&gt;"",$G2302*INDEX(Υλικά!$G$3:$G$200,$F2302,1)/INDEX(Υλικά!$E$3:$E$200,$F2302,1),0))</f>
        <v>0</v>
      </c>
      <c r="I2302" s="17">
        <f>IF($C2302&lt;&gt;"",$G2302*INDEX(ΣυνδΑθρ!$C$2:$C$100,$F2302,1)/INDEX(ΣυνδΑθρ!$J$2:$J$96,$F2302,1),IF($D2302&lt;&gt;"",$G2302*INDEX(Υλικά!$H$3:$H$200,$F2302,1)/INDEX(Υλικά!$E$3:$E$200,$F2302,1),0))</f>
        <v>0</v>
      </c>
      <c r="J2302" s="18">
        <f>IF($C2302&lt;&gt;"",$G2302*INDEX(ΣυνδΑθρ!$D$2:$D$96,$F2302,1)/INDEX(ΣυνδΑθρ!$J$2:$J$96,$F2302,1),IF($D2302&lt;&gt;"",$G2302*INDEX(Υλικά!$I$3:$I$200,$F2302,1)/INDEX(Υλικά!$E$3:$E$200,$F2302,1),0))</f>
        <v>0</v>
      </c>
      <c r="K2302" s="16">
        <f>$H2302*Ref!$B$2</f>
        <v>0</v>
      </c>
      <c r="L2302" s="17">
        <f>$I2302*Ref!$B$3</f>
        <v>0</v>
      </c>
      <c r="M2302" s="18">
        <f>$J2302*Ref!$B$4</f>
        <v>0</v>
      </c>
      <c r="N2302" s="18">
        <v>1000</v>
      </c>
      <c r="O2302" s="19">
        <f t="shared" si="43"/>
        <v>1000</v>
      </c>
      <c r="P2302" t="s">
        <v>303</v>
      </c>
    </row>
    <row r="2303" spans="1:16" x14ac:dyDescent="0.35">
      <c r="A2303" s="54">
        <v>45315</v>
      </c>
      <c r="B2303" s="53">
        <v>0.30208333333333331</v>
      </c>
      <c r="C2303" s="3"/>
      <c r="D2303" s="3" t="s">
        <v>21</v>
      </c>
      <c r="E2303" s="3" t="str">
        <f>IF(C2303&lt;&gt;"",INDEX(ΣυνδΑθρ!$I$2:$I$96,MATCH(C2303,ΣυνδΑθρ!$A$2:$A$100,0),1),IF(D2303&lt;&gt;"",INDEX(Υλικά!$D$3:$D$200,MATCH(D2303,Υλικά!$B$3:$B$200,0),1),""))</f>
        <v>pc</v>
      </c>
      <c r="F2303" s="10">
        <f>IF(C2303&lt;&gt;"",MATCH($C2303,ΣυνδΑθρ!$A$2:$A$100,0),IF(D2303&lt;&gt;"",MATCH($D2303,Υλικά!$B$3:$B$200,0),0))</f>
        <v>11</v>
      </c>
      <c r="G2303" s="3">
        <v>2</v>
      </c>
      <c r="H2303" s="16">
        <f>IF($C2303&lt;&gt;"",$G2303*INDEX(ΣυνδΑθρ!$B$2:$B$96,$F2303,1)/INDEX(ΣυνδΑθρ!$J$2:$J$96,$F2303,1),IF($D2303&lt;&gt;"",$G2303*INDEX(Υλικά!$G$3:$G$200,$F2303,1)/INDEX(Υλικά!$E$3:$E$200,$F2303,1),0))</f>
        <v>15.6</v>
      </c>
      <c r="I2303" s="17">
        <f>IF($C2303&lt;&gt;"",$G2303*INDEX(ΣυνδΑθρ!$C$2:$C$100,$F2303,1)/INDEX(ΣυνδΑθρ!$J$2:$J$96,$F2303,1),IF($D2303&lt;&gt;"",$G2303*INDEX(Υλικά!$H$3:$H$200,$F2303,1)/INDEX(Υλικά!$E$3:$E$200,$F2303,1),0))</f>
        <v>1.32</v>
      </c>
      <c r="J2303" s="18">
        <f>IF($C2303&lt;&gt;"",$G2303*INDEX(ΣυνδΑθρ!$D$2:$D$96,$F2303,1)/INDEX(ΣυνδΑθρ!$J$2:$J$96,$F2303,1),IF($D2303&lt;&gt;"",$G2303*INDEX(Υλικά!$I$3:$I$200,$F2303,1)/INDEX(Υλικά!$E$3:$E$200,$F2303,1),0))</f>
        <v>13.2</v>
      </c>
      <c r="K2303" s="16">
        <f>$H2303*Ref!$B$2</f>
        <v>62.4</v>
      </c>
      <c r="L2303" s="17">
        <f>$I2303*Ref!$B$3</f>
        <v>5.28</v>
      </c>
      <c r="M2303" s="18">
        <f>$J2303*Ref!$B$4</f>
        <v>118.8</v>
      </c>
      <c r="N2303" s="18">
        <f>IF($C2303&lt;&gt;"",0,IF($D2303&lt;&gt;"",$G2303*INDEX(Υλικά!$J$3:$J$200,$F2303,1)/INDEX(Υλικά!$E$3:$E$200,$F2303,1),0))</f>
        <v>0</v>
      </c>
      <c r="O2303" s="19">
        <f t="shared" si="43"/>
        <v>186.48</v>
      </c>
    </row>
    <row r="2304" spans="1:16" x14ac:dyDescent="0.35">
      <c r="A2304" s="54">
        <v>45315</v>
      </c>
      <c r="B2304" s="53">
        <v>0.30208333333333331</v>
      </c>
      <c r="C2304" s="3"/>
      <c r="D2304" s="3" t="s">
        <v>289</v>
      </c>
      <c r="E2304" s="3" t="str">
        <f>IF(C2304&lt;&gt;"",INDEX(ΣυνδΑθρ!$I$2:$I$96,MATCH(C2304,ΣυνδΑθρ!$A$2:$A$100,0),1),IF(D2304&lt;&gt;"",INDEX(Υλικά!$D$3:$D$200,MATCH(D2304,Υλικά!$B$3:$B$200,0),1),""))</f>
        <v>gr</v>
      </c>
      <c r="F2304" s="10">
        <f>IF(C2304&lt;&gt;"",MATCH($C2304,ΣυνδΑθρ!$A$2:$A$100,0),IF(D2304&lt;&gt;"",MATCH($D2304,Υλικά!$B$3:$B$200,0),0))</f>
        <v>134</v>
      </c>
      <c r="G2304" s="3">
        <v>50</v>
      </c>
      <c r="H2304" s="16">
        <f>IF($C2304&lt;&gt;"",$G2304*INDEX(ΣυνδΑθρ!$B$2:$B$96,$F2304,1)/INDEX(ΣυνδΑθρ!$J$2:$J$96,$F2304,1),IF($D2304&lt;&gt;"",$G2304*INDEX(Υλικά!$G$3:$G$200,$F2304,1)/INDEX(Υλικά!$E$3:$E$200,$F2304,1),0))</f>
        <v>3.65</v>
      </c>
      <c r="I2304" s="17">
        <f>IF($C2304&lt;&gt;"",$G2304*INDEX(ΣυνδΑθρ!$C$2:$C$100,$F2304,1)/INDEX(ΣυνδΑθρ!$J$2:$J$96,$F2304,1),IF($D2304&lt;&gt;"",$G2304*INDEX(Υλικά!$H$3:$H$200,$F2304,1)/INDEX(Υλικά!$E$3:$E$200,$F2304,1),0))</f>
        <v>23.25</v>
      </c>
      <c r="J2304" s="18">
        <f>IF($C2304&lt;&gt;"",$G2304*INDEX(ΣυνδΑθρ!$D$2:$D$96,$F2304,1)/INDEX(ΣυνδΑθρ!$J$2:$J$96,$F2304,1),IF($D2304&lt;&gt;"",$G2304*INDEX(Υλικά!$I$3:$I$200,$F2304,1)/INDEX(Υλικά!$E$3:$E$200,$F2304,1),0))</f>
        <v>0.45</v>
      </c>
      <c r="K2304" s="16">
        <f>$H2304*Ref!$B$2</f>
        <v>14.6</v>
      </c>
      <c r="L2304" s="17">
        <f>$I2304*Ref!$B$3</f>
        <v>93</v>
      </c>
      <c r="M2304" s="18">
        <f>$J2304*Ref!$B$4</f>
        <v>4.05</v>
      </c>
      <c r="N2304" s="18">
        <f>IF($C2304&lt;&gt;"",0,IF($D2304&lt;&gt;"",$G2304*INDEX(Υλικά!$J$3:$J$200,$F2304,1)/INDEX(Υλικά!$E$3:$E$200,$F2304,1),0))</f>
        <v>0</v>
      </c>
      <c r="O2304" s="19">
        <f t="shared" si="43"/>
        <v>111.64999999999999</v>
      </c>
    </row>
    <row r="2305" spans="1:15" x14ac:dyDescent="0.35">
      <c r="A2305" s="54">
        <v>45315</v>
      </c>
      <c r="B2305" s="53">
        <v>0.30208333333333331</v>
      </c>
      <c r="C2305" s="3"/>
      <c r="D2305" s="3" t="s">
        <v>297</v>
      </c>
      <c r="E2305" s="3" t="str">
        <f>IF(C2305&lt;&gt;"",INDEX(ΣυνδΑθρ!$I$2:$I$96,MATCH(C2305,ΣυνδΑθρ!$A$2:$A$100,0),1),IF(D2305&lt;&gt;"",INDEX(Υλικά!$D$3:$D$200,MATCH(D2305,Υλικά!$B$3:$B$200,0),1),""))</f>
        <v>gr</v>
      </c>
      <c r="F2305" s="10">
        <f>IF(C2305&lt;&gt;"",MATCH($C2305,ΣυνδΑθρ!$A$2:$A$100,0),IF(D2305&lt;&gt;"",MATCH($D2305,Υλικά!$B$3:$B$200,0),0))</f>
        <v>140</v>
      </c>
      <c r="G2305" s="3">
        <v>25</v>
      </c>
      <c r="H2305" s="16">
        <f>IF($C2305&lt;&gt;"",$G2305*INDEX(ΣυνδΑθρ!$B$2:$B$96,$F2305,1)/INDEX(ΣυνδΑθρ!$J$2:$J$96,$F2305,1),IF($D2305&lt;&gt;"",$G2305*INDEX(Υλικά!$G$3:$G$200,$F2305,1)/INDEX(Υλικά!$E$3:$E$200,$F2305,1),0))</f>
        <v>5.75</v>
      </c>
      <c r="I2305" s="17">
        <f>IF($C2305&lt;&gt;"",$G2305*INDEX(ΣυνδΑθρ!$C$2:$C$100,$F2305,1)/INDEX(ΣυνδΑθρ!$J$2:$J$96,$F2305,1),IF($D2305&lt;&gt;"",$G2305*INDEX(Υλικά!$H$3:$H$200,$F2305,1)/INDEX(Υλικά!$E$3:$E$200,$F2305,1),0))</f>
        <v>0</v>
      </c>
      <c r="J2305" s="18">
        <f>IF($C2305&lt;&gt;"",$G2305*INDEX(ΣυνδΑθρ!$D$2:$D$96,$F2305,1)/INDEX(ΣυνδΑθρ!$J$2:$J$96,$F2305,1),IF($D2305&lt;&gt;"",$G2305*INDEX(Υλικά!$I$3:$I$200,$F2305,1)/INDEX(Υλικά!$E$3:$E$200,$F2305,1),0))</f>
        <v>7.5</v>
      </c>
      <c r="K2305" s="16">
        <f>$H2305*Ref!$B$2</f>
        <v>23</v>
      </c>
      <c r="L2305" s="17">
        <f>$I2305*Ref!$B$3</f>
        <v>0</v>
      </c>
      <c r="M2305" s="18">
        <f>$J2305*Ref!$B$4</f>
        <v>67.5</v>
      </c>
      <c r="N2305" s="18">
        <f>IF($C2305&lt;&gt;"",0,IF($D2305&lt;&gt;"",$G2305*INDEX(Υλικά!$J$3:$J$200,$F2305,1)/INDEX(Υλικά!$E$3:$E$200,$F2305,1),0))</f>
        <v>0</v>
      </c>
      <c r="O2305" s="19">
        <f t="shared" si="43"/>
        <v>90.5</v>
      </c>
    </row>
    <row r="2306" spans="1:15" x14ac:dyDescent="0.35">
      <c r="A2306" s="54">
        <v>45315</v>
      </c>
      <c r="B2306" s="53">
        <v>0.30208333333333298</v>
      </c>
      <c r="C2306" s="3"/>
      <c r="D2306" s="3" t="s">
        <v>58</v>
      </c>
      <c r="E2306" s="3" t="str">
        <f>IF(C2306&lt;&gt;"",INDEX(ΣυνδΑθρ!$I$2:$I$96,MATCH(C2306,ΣυνδΑθρ!$A$2:$A$100,0),1),IF(D2306&lt;&gt;"",INDEX(Υλικά!$D$3:$D$200,MATCH(D2306,Υλικά!$B$3:$B$200,0),1),""))</f>
        <v>gr</v>
      </c>
      <c r="F2306" s="10">
        <f>IF(C2306&lt;&gt;"",MATCH($C2306,ΣυνδΑθρ!$A$2:$A$100,0),IF(D2306&lt;&gt;"",MATCH($D2306,Υλικά!$B$3:$B$200,0),0))</f>
        <v>12</v>
      </c>
      <c r="G2306" s="3">
        <v>250</v>
      </c>
      <c r="H2306" s="16">
        <f>IF($C2306&lt;&gt;"",$G2306*INDEX(ΣυνδΑθρ!$B$2:$B$96,$F2306,1)/INDEX(ΣυνδΑθρ!$J$2:$J$96,$F2306,1),IF($D2306&lt;&gt;"",$G2306*INDEX(Υλικά!$G$3:$G$200,$F2306,1)/INDEX(Υλικά!$E$3:$E$200,$F2306,1),0))</f>
        <v>8.25</v>
      </c>
      <c r="I2306" s="17">
        <f>IF($C2306&lt;&gt;"",$G2306*INDEX(ΣυνδΑθρ!$C$2:$C$100,$F2306,1)/INDEX(ΣυνδΑθρ!$J$2:$J$96,$F2306,1),IF($D2306&lt;&gt;"",$G2306*INDEX(Υλικά!$H$3:$H$200,$F2306,1)/INDEX(Υλικά!$E$3:$E$200,$F2306,1),0))</f>
        <v>11.75</v>
      </c>
      <c r="J2306" s="18">
        <f>IF($C2306&lt;&gt;"",$G2306*INDEX(ΣυνδΑθρ!$D$2:$D$96,$F2306,1)/INDEX(ΣυνδΑθρ!$J$2:$J$96,$F2306,1),IF($D2306&lt;&gt;"",$G2306*INDEX(Υλικά!$I$3:$I$200,$F2306,1)/INDEX(Υλικά!$E$3:$E$200,$F2306,1),0))</f>
        <v>3.75</v>
      </c>
      <c r="K2306" s="16">
        <f>$H2306*Ref!$B$2</f>
        <v>33</v>
      </c>
      <c r="L2306" s="17">
        <f>$I2306*Ref!$B$3</f>
        <v>47</v>
      </c>
      <c r="M2306" s="18">
        <f>$J2306*Ref!$B$4</f>
        <v>33.75</v>
      </c>
      <c r="N2306" s="18">
        <f>IF($C2306&lt;&gt;"",0,IF($D2306&lt;&gt;"",$G2306*INDEX(Υλικά!$J$3:$J$200,$F2306,1)/INDEX(Υλικά!$E$3:$E$200,$F2306,1),0))</f>
        <v>0</v>
      </c>
      <c r="O2306" s="19">
        <f t="shared" si="43"/>
        <v>113.75</v>
      </c>
    </row>
    <row r="2307" spans="1:15" x14ac:dyDescent="0.35">
      <c r="A2307" s="54">
        <v>45315</v>
      </c>
      <c r="B2307" s="53">
        <v>0.5</v>
      </c>
      <c r="C2307" s="3"/>
      <c r="D2307" s="3" t="s">
        <v>155</v>
      </c>
      <c r="E2307" s="3" t="str">
        <f>IF(C2307&lt;&gt;"",INDEX(ΣυνδΑθρ!$I$2:$I$96,MATCH(C2307,ΣυνδΑθρ!$A$2:$A$100,0),1),IF(D2307&lt;&gt;"",INDEX(Υλικά!$D$3:$D$200,MATCH(D2307,Υλικά!$B$3:$B$200,0),1),""))</f>
        <v>gr</v>
      </c>
      <c r="F2307" s="10">
        <f>IF(C2307&lt;&gt;"",MATCH($C2307,ΣυνδΑθρ!$A$2:$A$100,0),IF(D2307&lt;&gt;"",MATCH($D2307,Υλικά!$B$3:$B$200,0),0))</f>
        <v>63</v>
      </c>
      <c r="G2307" s="3">
        <v>100</v>
      </c>
      <c r="H2307" s="16">
        <f>IF($C2307&lt;&gt;"",$G2307*INDEX(ΣυνδΑθρ!$B$2:$B$96,$F2307,1)/INDEX(ΣυνδΑθρ!$J$2:$J$96,$F2307,1),IF($D2307&lt;&gt;"",$G2307*INDEX(Υλικά!$G$3:$G$200,$F2307,1)/INDEX(Υλικά!$E$3:$E$200,$F2307,1),0))</f>
        <v>1.1000000000000001</v>
      </c>
      <c r="I2307" s="17">
        <f>IF($C2307&lt;&gt;"",$G2307*INDEX(ΣυνδΑθρ!$C$2:$C$100,$F2307,1)/INDEX(ΣυνδΑθρ!$J$2:$J$96,$F2307,1),IF($D2307&lt;&gt;"",$G2307*INDEX(Υλικά!$H$3:$H$200,$F2307,1)/INDEX(Υλικά!$E$3:$E$200,$F2307,1),0))</f>
        <v>22.8</v>
      </c>
      <c r="J2307" s="18">
        <f>IF($C2307&lt;&gt;"",$G2307*INDEX(ΣυνδΑθρ!$D$2:$D$96,$F2307,1)/INDEX(ΣυνδΑθρ!$J$2:$J$96,$F2307,1),IF($D2307&lt;&gt;"",$G2307*INDEX(Υλικά!$I$3:$I$200,$F2307,1)/INDEX(Υλικά!$E$3:$E$200,$F2307,1),0))</f>
        <v>0.3</v>
      </c>
      <c r="K2307" s="16">
        <f>$H2307*Ref!$B$2</f>
        <v>4.4000000000000004</v>
      </c>
      <c r="L2307" s="17">
        <f>$I2307*Ref!$B$3</f>
        <v>91.2</v>
      </c>
      <c r="M2307" s="18">
        <f>$J2307*Ref!$B$4</f>
        <v>2.6999999999999997</v>
      </c>
      <c r="N2307" s="18">
        <f>IF($C2307&lt;&gt;"",0,IF($D2307&lt;&gt;"",$G2307*INDEX(Υλικά!$J$3:$J$200,$F2307,1)/INDEX(Υλικά!$E$3:$E$200,$F2307,1),0))</f>
        <v>0</v>
      </c>
      <c r="O2307" s="19">
        <f t="shared" si="43"/>
        <v>98.300000000000011</v>
      </c>
    </row>
    <row r="2308" spans="1:15" x14ac:dyDescent="0.35">
      <c r="A2308" s="54">
        <v>45315</v>
      </c>
      <c r="B2308" s="53">
        <v>0.58333333333333337</v>
      </c>
      <c r="C2308" s="3"/>
      <c r="D2308" s="3" t="s">
        <v>9</v>
      </c>
      <c r="E2308" s="3" t="str">
        <f>IF(C2308&lt;&gt;"",INDEX(ΣυνδΑθρ!$I$2:$I$96,MATCH(C2308,ΣυνδΑθρ!$A$2:$A$100,0),1),IF(D2308&lt;&gt;"",INDEX(Υλικά!$D$3:$D$200,MATCH(D2308,Υλικά!$B$3:$B$200,0),1),""))</f>
        <v>gr</v>
      </c>
      <c r="F2308" s="10">
        <f>IF(C2308&lt;&gt;"",MATCH($C2308,ΣυνδΑθρ!$A$2:$A$100,0),IF(D2308&lt;&gt;"",MATCH($D2308,Υλικά!$B$3:$B$200,0),0))</f>
        <v>4</v>
      </c>
      <c r="G2308" s="3">
        <v>100</v>
      </c>
      <c r="H2308" s="16">
        <f>IF($C2308&lt;&gt;"",$G2308*INDEX(ΣυνδΑθρ!$B$2:$B$96,$F2308,1)/INDEX(ΣυνδΑθρ!$J$2:$J$96,$F2308,1),IF($D2308&lt;&gt;"",$G2308*INDEX(Υλικά!$G$3:$G$200,$F2308,1)/INDEX(Υλικά!$E$3:$E$200,$F2308,1),0))</f>
        <v>7.1</v>
      </c>
      <c r="I2308" s="17">
        <f>IF($C2308&lt;&gt;"",$G2308*INDEX(ΣυνδΑθρ!$C$2:$C$100,$F2308,1)/INDEX(ΣυνδΑθρ!$J$2:$J$96,$F2308,1),IF($D2308&lt;&gt;"",$G2308*INDEX(Υλικά!$H$3:$H$200,$F2308,1)/INDEX(Υλικά!$E$3:$E$200,$F2308,1),0))</f>
        <v>80</v>
      </c>
      <c r="J2308" s="18">
        <f>IF($C2308&lt;&gt;"",$G2308*INDEX(ΣυνδΑθρ!$D$2:$D$96,$F2308,1)/INDEX(ΣυνδΑθρ!$J$2:$J$96,$F2308,1),IF($D2308&lt;&gt;"",$G2308*INDEX(Υλικά!$I$3:$I$200,$F2308,1)/INDEX(Υλικά!$E$3:$E$200,$F2308,1),0))</f>
        <v>0.7</v>
      </c>
      <c r="K2308" s="16">
        <f>$H2308*Ref!$B$2</f>
        <v>28.4</v>
      </c>
      <c r="L2308" s="17">
        <f>$I2308*Ref!$B$3</f>
        <v>320</v>
      </c>
      <c r="M2308" s="18">
        <f>$J2308*Ref!$B$4</f>
        <v>6.3</v>
      </c>
      <c r="N2308" s="18">
        <f>IF($C2308&lt;&gt;"",0,IF($D2308&lt;&gt;"",$G2308*INDEX(Υλικά!$J$3:$J$200,$F2308,1)/INDEX(Υλικά!$E$3:$E$200,$F2308,1),0))</f>
        <v>0</v>
      </c>
      <c r="O2308" s="19">
        <f t="shared" si="43"/>
        <v>354.7</v>
      </c>
    </row>
    <row r="2309" spans="1:15" x14ac:dyDescent="0.35">
      <c r="A2309" s="54">
        <v>45315</v>
      </c>
      <c r="B2309" s="53">
        <v>0.58333333333333337</v>
      </c>
      <c r="C2309" s="3"/>
      <c r="D2309" s="3" t="s">
        <v>63</v>
      </c>
      <c r="E2309" s="3" t="str">
        <f>IF(C2309&lt;&gt;"",INDEX(ΣυνδΑθρ!$I$2:$I$96,MATCH(C2309,ΣυνδΑθρ!$A$2:$A$100,0),1),IF(D2309&lt;&gt;"",INDEX(Υλικά!$D$3:$D$200,MATCH(D2309,Υλικά!$B$3:$B$200,0),1),""))</f>
        <v>pc</v>
      </c>
      <c r="F2309" s="10">
        <f>IF(C2309&lt;&gt;"",MATCH($C2309,ΣυνδΑθρ!$A$2:$A$100,0),IF(D2309&lt;&gt;"",MATCH($D2309,Υλικά!$B$3:$B$200,0),0))</f>
        <v>23</v>
      </c>
      <c r="G2309" s="3">
        <v>1</v>
      </c>
      <c r="H2309" s="16">
        <f>IF($C2309&lt;&gt;"",$G2309*INDEX(ΣυνδΑθρ!$B$2:$B$96,$F2309,1)/INDEX(ΣυνδΑθρ!$J$2:$J$96,$F2309,1),IF($D2309&lt;&gt;"",$G2309*INDEX(Υλικά!$G$3:$G$200,$F2309,1)/INDEX(Υλικά!$E$3:$E$200,$F2309,1),0))</f>
        <v>47</v>
      </c>
      <c r="I2309" s="17">
        <f>IF($C2309&lt;&gt;"",$G2309*INDEX(ΣυνδΑθρ!$C$2:$C$100,$F2309,1)/INDEX(ΣυνδΑθρ!$J$2:$J$96,$F2309,1),IF($D2309&lt;&gt;"",$G2309*INDEX(Υλικά!$H$3:$H$200,$F2309,1)/INDEX(Υλικά!$E$3:$E$200,$F2309,1),0))</f>
        <v>0</v>
      </c>
      <c r="J2309" s="18">
        <f>IF($C2309&lt;&gt;"",$G2309*INDEX(ΣυνδΑθρ!$D$2:$D$96,$F2309,1)/INDEX(ΣυνδΑθρ!$J$2:$J$96,$F2309,1),IF($D2309&lt;&gt;"",$G2309*INDEX(Υλικά!$I$3:$I$200,$F2309,1)/INDEX(Υλικά!$E$3:$E$200,$F2309,1),0))</f>
        <v>1.2</v>
      </c>
      <c r="K2309" s="16">
        <f>$H2309*Ref!$B$2</f>
        <v>188</v>
      </c>
      <c r="L2309" s="17">
        <f>$I2309*Ref!$B$3</f>
        <v>0</v>
      </c>
      <c r="M2309" s="18">
        <f>$J2309*Ref!$B$4</f>
        <v>10.799999999999999</v>
      </c>
      <c r="N2309" s="18">
        <f>IF($C2309&lt;&gt;"",0,IF($D2309&lt;&gt;"",$G2309*INDEX(Υλικά!$J$3:$J$200,$F2309,1)/INDEX(Υλικά!$E$3:$E$200,$F2309,1),0))</f>
        <v>0</v>
      </c>
      <c r="O2309" s="19">
        <f t="shared" si="43"/>
        <v>198.8</v>
      </c>
    </row>
    <row r="2310" spans="1:15" x14ac:dyDescent="0.35">
      <c r="A2310" s="54">
        <v>45315</v>
      </c>
      <c r="B2310" s="53">
        <v>0.85416666666666663</v>
      </c>
      <c r="C2310" s="3"/>
      <c r="D2310" s="3" t="s">
        <v>9</v>
      </c>
      <c r="E2310" s="3" t="str">
        <f>IF(C2310&lt;&gt;"",INDEX(ΣυνδΑθρ!$I$2:$I$96,MATCH(C2310,ΣυνδΑθρ!$A$2:$A$100,0),1),IF(D2310&lt;&gt;"",INDEX(Υλικά!$D$3:$D$200,MATCH(D2310,Υλικά!$B$3:$B$200,0),1),""))</f>
        <v>gr</v>
      </c>
      <c r="F2310" s="10">
        <f>IF(C2310&lt;&gt;"",MATCH($C2310,ΣυνδΑθρ!$A$2:$A$100,0),IF(D2310&lt;&gt;"",MATCH($D2310,Υλικά!$B$3:$B$200,0),0))</f>
        <v>4</v>
      </c>
      <c r="G2310" s="3">
        <v>100</v>
      </c>
      <c r="H2310" s="16">
        <f>IF($C2310&lt;&gt;"",$G2310*INDEX(ΣυνδΑθρ!$B$2:$B$96,$F2310,1)/INDEX(ΣυνδΑθρ!$J$2:$J$96,$F2310,1),IF($D2310&lt;&gt;"",$G2310*INDEX(Υλικά!$G$3:$G$200,$F2310,1)/INDEX(Υλικά!$E$3:$E$200,$F2310,1),0))</f>
        <v>7.1</v>
      </c>
      <c r="I2310" s="17">
        <f>IF($C2310&lt;&gt;"",$G2310*INDEX(ΣυνδΑθρ!$C$2:$C$100,$F2310,1)/INDEX(ΣυνδΑθρ!$J$2:$J$96,$F2310,1),IF($D2310&lt;&gt;"",$G2310*INDEX(Υλικά!$H$3:$H$200,$F2310,1)/INDEX(Υλικά!$E$3:$E$200,$F2310,1),0))</f>
        <v>80</v>
      </c>
      <c r="J2310" s="18">
        <f>IF($C2310&lt;&gt;"",$G2310*INDEX(ΣυνδΑθρ!$D$2:$D$96,$F2310,1)/INDEX(ΣυνδΑθρ!$J$2:$J$96,$F2310,1),IF($D2310&lt;&gt;"",$G2310*INDEX(Υλικά!$I$3:$I$200,$F2310,1)/INDEX(Υλικά!$E$3:$E$200,$F2310,1),0))</f>
        <v>0.7</v>
      </c>
      <c r="K2310" s="16">
        <f>$H2310*Ref!$B$2</f>
        <v>28.4</v>
      </c>
      <c r="L2310" s="17">
        <f>$I2310*Ref!$B$3</f>
        <v>320</v>
      </c>
      <c r="M2310" s="18">
        <f>$J2310*Ref!$B$4</f>
        <v>6.3</v>
      </c>
      <c r="N2310" s="18">
        <f>IF($C2310&lt;&gt;"",0,IF($D2310&lt;&gt;"",$G2310*INDEX(Υλικά!$J$3:$J$200,$F2310,1)/INDEX(Υλικά!$E$3:$E$200,$F2310,1),0))</f>
        <v>0</v>
      </c>
      <c r="O2310" s="19">
        <f t="shared" si="43"/>
        <v>354.7</v>
      </c>
    </row>
    <row r="2311" spans="1:15" x14ac:dyDescent="0.35">
      <c r="A2311" s="54">
        <v>45315</v>
      </c>
      <c r="B2311" s="53">
        <v>0.85416666666666663</v>
      </c>
      <c r="C2311" s="3"/>
      <c r="D2311" s="3" t="s">
        <v>32</v>
      </c>
      <c r="E2311" s="3" t="str">
        <f>IF(C2311&lt;&gt;"",INDEX(ΣυνδΑθρ!$I$2:$I$96,MATCH(C2311,ΣυνδΑθρ!$A$2:$A$100,0),1),IF(D2311&lt;&gt;"",INDEX(Υλικά!$D$3:$D$200,MATCH(D2311,Υλικά!$B$3:$B$200,0),1),""))</f>
        <v>gr</v>
      </c>
      <c r="F2311" s="10">
        <f>IF(C2311&lt;&gt;"",MATCH($C2311,ΣυνδΑθρ!$A$2:$A$100,0),IF(D2311&lt;&gt;"",MATCH($D2311,Υλικά!$B$3:$B$200,0),0))</f>
        <v>14</v>
      </c>
      <c r="G2311" s="3">
        <v>200</v>
      </c>
      <c r="H2311" s="16">
        <f>IF($C2311&lt;&gt;"",$G2311*INDEX(ΣυνδΑθρ!$B$2:$B$96,$F2311,1)/INDEX(ΣυνδΑθρ!$J$2:$J$96,$F2311,1),IF($D2311&lt;&gt;"",$G2311*INDEX(Υλικά!$G$3:$G$200,$F2311,1)/INDEX(Υλικά!$E$3:$E$200,$F2311,1),0))</f>
        <v>16</v>
      </c>
      <c r="I2311" s="17">
        <f>IF($C2311&lt;&gt;"",$G2311*INDEX(ΣυνδΑθρ!$C$2:$C$100,$F2311,1)/INDEX(ΣυνδΑθρ!$J$2:$J$96,$F2311,1),IF($D2311&lt;&gt;"",$G2311*INDEX(Υλικά!$H$3:$H$200,$F2311,1)/INDEX(Υλικά!$E$3:$E$200,$F2311,1),0))</f>
        <v>8</v>
      </c>
      <c r="J2311" s="18">
        <f>IF($C2311&lt;&gt;"",$G2311*INDEX(ΣυνδΑθρ!$D$2:$D$96,$F2311,1)/INDEX(ΣυνδΑθρ!$J$2:$J$96,$F2311,1),IF($D2311&lt;&gt;"",$G2311*INDEX(Υλικά!$I$3:$I$200,$F2311,1)/INDEX(Υλικά!$E$3:$E$200,$F2311,1),0))</f>
        <v>4</v>
      </c>
      <c r="K2311" s="16">
        <f>$H2311*Ref!$B$2</f>
        <v>64</v>
      </c>
      <c r="L2311" s="17">
        <f>$I2311*Ref!$B$3</f>
        <v>32</v>
      </c>
      <c r="M2311" s="18">
        <f>$J2311*Ref!$B$4</f>
        <v>36</v>
      </c>
      <c r="N2311" s="18">
        <f>IF($C2311&lt;&gt;"",0,IF($D2311&lt;&gt;"",$G2311*INDEX(Υλικά!$J$3:$J$200,$F2311,1)/INDEX(Υλικά!$E$3:$E$200,$F2311,1),0))</f>
        <v>0</v>
      </c>
      <c r="O2311" s="19">
        <f t="shared" si="43"/>
        <v>132</v>
      </c>
    </row>
    <row r="2312" spans="1:15" x14ac:dyDescent="0.35">
      <c r="A2312" s="54">
        <v>45315</v>
      </c>
      <c r="B2312" s="53">
        <v>0.85416666666666696</v>
      </c>
      <c r="C2312" s="3"/>
      <c r="D2312" s="3" t="s">
        <v>229</v>
      </c>
      <c r="E2312" s="3" t="str">
        <f>IF(C2312&lt;&gt;"",INDEX(ΣυνδΑθρ!$I$2:$I$96,MATCH(C2312,ΣυνδΑθρ!$A$2:$A$100,0),1),IF(D2312&lt;&gt;"",INDEX(Υλικά!$D$3:$D$200,MATCH(D2312,Υλικά!$B$3:$B$200,0),1),""))</f>
        <v>gr</v>
      </c>
      <c r="F2312" s="10">
        <f>IF(C2312&lt;&gt;"",MATCH($C2312,ΣυνδΑθρ!$A$2:$A$100,0),IF(D2312&lt;&gt;"",MATCH($D2312,Υλικά!$B$3:$B$200,0),0))</f>
        <v>104</v>
      </c>
      <c r="G2312" s="3">
        <v>60</v>
      </c>
      <c r="H2312" s="16">
        <f>IF($C2312&lt;&gt;"",$G2312*INDEX(ΣυνδΑθρ!$B$2:$B$96,$F2312,1)/INDEX(ΣυνδΑθρ!$J$2:$J$96,$F2312,1),IF($D2312&lt;&gt;"",$G2312*INDEX(Υλικά!$G$3:$G$200,$F2312,1)/INDEX(Υλικά!$E$3:$E$200,$F2312,1),0))</f>
        <v>12.6</v>
      </c>
      <c r="I2312" s="17">
        <f>IF($C2312&lt;&gt;"",$G2312*INDEX(ΣυνδΑθρ!$C$2:$C$100,$F2312,1)/INDEX(ΣυνδΑθρ!$J$2:$J$96,$F2312,1),IF($D2312&lt;&gt;"",$G2312*INDEX(Υλικά!$H$3:$H$200,$F2312,1)/INDEX(Υλικά!$E$3:$E$200,$F2312,1),0))</f>
        <v>0.6</v>
      </c>
      <c r="J2312" s="18">
        <f>IF($C2312&lt;&gt;"",$G2312*INDEX(ΣυνδΑθρ!$D$2:$D$96,$F2312,1)/INDEX(ΣυνδΑθρ!$J$2:$J$96,$F2312,1),IF($D2312&lt;&gt;"",$G2312*INDEX(Υλικά!$I$3:$I$200,$F2312,1)/INDEX(Υλικά!$E$3:$E$200,$F2312,1),0))</f>
        <v>1.2</v>
      </c>
      <c r="K2312" s="16">
        <f>$H2312*Ref!$B$2</f>
        <v>50.4</v>
      </c>
      <c r="L2312" s="17">
        <f>$I2312*Ref!$B$3</f>
        <v>2.4</v>
      </c>
      <c r="M2312" s="18">
        <f>$J2312*Ref!$B$4</f>
        <v>10.799999999999999</v>
      </c>
      <c r="N2312" s="18">
        <f>IF($C2312&lt;&gt;"",0,IF($D2312&lt;&gt;"",$G2312*INDEX(Υλικά!$J$3:$J$200,$F2312,1)/INDEX(Υλικά!$E$3:$E$200,$F2312,1),0))</f>
        <v>0</v>
      </c>
      <c r="O2312" s="19">
        <f t="shared" si="43"/>
        <v>63.599999999999994</v>
      </c>
    </row>
    <row r="2313" spans="1:15" x14ac:dyDescent="0.35">
      <c r="A2313" s="54">
        <v>45316</v>
      </c>
      <c r="B2313" s="53">
        <v>0.27083333333333331</v>
      </c>
      <c r="C2313" s="3"/>
      <c r="D2313" s="3" t="s">
        <v>58</v>
      </c>
      <c r="E2313" s="3" t="str">
        <f>IF(C2313&lt;&gt;"",INDEX(ΣυνδΑθρ!$I$2:$I$96,MATCH(C2313,ΣυνδΑθρ!$A$2:$A$100,0),1),IF(D2313&lt;&gt;"",INDEX(Υλικά!$D$3:$D$200,MATCH(D2313,Υλικά!$B$3:$B$200,0),1),""))</f>
        <v>gr</v>
      </c>
      <c r="F2313" s="10">
        <f>IF(C2313&lt;&gt;"",MATCH($C2313,ΣυνδΑθρ!$A$2:$A$100,0),IF(D2313&lt;&gt;"",MATCH($D2313,Υλικά!$B$3:$B$200,0),0))</f>
        <v>12</v>
      </c>
      <c r="G2313" s="3">
        <v>250</v>
      </c>
      <c r="H2313" s="16">
        <f>IF($C2313&lt;&gt;"",$G2313*INDEX(ΣυνδΑθρ!$B$2:$B$96,$F2313,1)/INDEX(ΣυνδΑθρ!$J$2:$J$96,$F2313,1),IF($D2313&lt;&gt;"",$G2313*INDEX(Υλικά!$G$3:$G$200,$F2313,1)/INDEX(Υλικά!$E$3:$E$200,$F2313,1),0))</f>
        <v>8.25</v>
      </c>
      <c r="I2313" s="17">
        <f>IF($C2313&lt;&gt;"",$G2313*INDEX(ΣυνδΑθρ!$C$2:$C$100,$F2313,1)/INDEX(ΣυνδΑθρ!$J$2:$J$96,$F2313,1),IF($D2313&lt;&gt;"",$G2313*INDEX(Υλικά!$H$3:$H$200,$F2313,1)/INDEX(Υλικά!$E$3:$E$200,$F2313,1),0))</f>
        <v>11.75</v>
      </c>
      <c r="J2313" s="18">
        <f>IF($C2313&lt;&gt;"",$G2313*INDEX(ΣυνδΑθρ!$D$2:$D$96,$F2313,1)/INDEX(ΣυνδΑθρ!$J$2:$J$96,$F2313,1),IF($D2313&lt;&gt;"",$G2313*INDEX(Υλικά!$I$3:$I$200,$F2313,1)/INDEX(Υλικά!$E$3:$E$200,$F2313,1),0))</f>
        <v>3.75</v>
      </c>
      <c r="K2313" s="16">
        <f>$H2313*Ref!$B$2</f>
        <v>33</v>
      </c>
      <c r="L2313" s="17">
        <f>$I2313*Ref!$B$3</f>
        <v>47</v>
      </c>
      <c r="M2313" s="18">
        <f>$J2313*Ref!$B$4</f>
        <v>33.75</v>
      </c>
      <c r="N2313" s="18">
        <f>IF($C2313&lt;&gt;"",0,IF($D2313&lt;&gt;"",$G2313*INDEX(Υλικά!$J$3:$J$200,$F2313,1)/INDEX(Υλικά!$E$3:$E$200,$F2313,1),0))</f>
        <v>0</v>
      </c>
      <c r="O2313" s="19">
        <f t="shared" si="43"/>
        <v>113.75</v>
      </c>
    </row>
    <row r="2314" spans="1:15" x14ac:dyDescent="0.35">
      <c r="A2314" s="54">
        <v>45316</v>
      </c>
      <c r="B2314" s="53">
        <v>0.27083333333333331</v>
      </c>
      <c r="C2314" s="3"/>
      <c r="D2314" s="3" t="s">
        <v>229</v>
      </c>
      <c r="E2314" s="3" t="str">
        <f>IF(C2314&lt;&gt;"",INDEX(ΣυνδΑθρ!$I$2:$I$96,MATCH(C2314,ΣυνδΑθρ!$A$2:$A$100,0),1),IF(D2314&lt;&gt;"",INDEX(Υλικά!$D$3:$D$200,MATCH(D2314,Υλικά!$B$3:$B$200,0),1),""))</f>
        <v>gr</v>
      </c>
      <c r="F2314" s="10">
        <f>IF(C2314&lt;&gt;"",MATCH($C2314,ΣυνδΑθρ!$A$2:$A$100,0),IF(D2314&lt;&gt;"",MATCH($D2314,Υλικά!$B$3:$B$200,0),0))</f>
        <v>104</v>
      </c>
      <c r="G2314" s="3">
        <v>50</v>
      </c>
      <c r="H2314" s="16">
        <f>IF($C2314&lt;&gt;"",$G2314*INDEX(ΣυνδΑθρ!$B$2:$B$96,$F2314,1)/INDEX(ΣυνδΑθρ!$J$2:$J$96,$F2314,1),IF($D2314&lt;&gt;"",$G2314*INDEX(Υλικά!$G$3:$G$200,$F2314,1)/INDEX(Υλικά!$E$3:$E$200,$F2314,1),0))</f>
        <v>10.5</v>
      </c>
      <c r="I2314" s="17">
        <f>IF($C2314&lt;&gt;"",$G2314*INDEX(ΣυνδΑθρ!$C$2:$C$100,$F2314,1)/INDEX(ΣυνδΑθρ!$J$2:$J$96,$F2314,1),IF($D2314&lt;&gt;"",$G2314*INDEX(Υλικά!$H$3:$H$200,$F2314,1)/INDEX(Υλικά!$E$3:$E$200,$F2314,1),0))</f>
        <v>0.5</v>
      </c>
      <c r="J2314" s="18">
        <f>IF($C2314&lt;&gt;"",$G2314*INDEX(ΣυνδΑθρ!$D$2:$D$96,$F2314,1)/INDEX(ΣυνδΑθρ!$J$2:$J$96,$F2314,1),IF($D2314&lt;&gt;"",$G2314*INDEX(Υλικά!$I$3:$I$200,$F2314,1)/INDEX(Υλικά!$E$3:$E$200,$F2314,1),0))</f>
        <v>1</v>
      </c>
      <c r="K2314" s="16">
        <f>$H2314*Ref!$B$2</f>
        <v>42</v>
      </c>
      <c r="L2314" s="17">
        <f>$I2314*Ref!$B$3</f>
        <v>2</v>
      </c>
      <c r="M2314" s="18">
        <f>$J2314*Ref!$B$4</f>
        <v>9</v>
      </c>
      <c r="N2314" s="18">
        <f>IF($C2314&lt;&gt;"",0,IF($D2314&lt;&gt;"",$G2314*INDEX(Υλικά!$J$3:$J$200,$F2314,1)/INDEX(Υλικά!$E$3:$E$200,$F2314,1),0))</f>
        <v>0</v>
      </c>
      <c r="O2314" s="19">
        <f t="shared" si="43"/>
        <v>53</v>
      </c>
    </row>
    <row r="2315" spans="1:15" x14ac:dyDescent="0.35">
      <c r="A2315" s="54">
        <v>45316</v>
      </c>
      <c r="B2315" s="53">
        <v>0.27083333333333298</v>
      </c>
      <c r="C2315" s="3"/>
      <c r="D2315" s="3" t="s">
        <v>289</v>
      </c>
      <c r="E2315" s="3" t="str">
        <f>IF(C2315&lt;&gt;"",INDEX(ΣυνδΑθρ!$I$2:$I$96,MATCH(C2315,ΣυνδΑθρ!$A$2:$A$100,0),1),IF(D2315&lt;&gt;"",INDEX(Υλικά!$D$3:$D$200,MATCH(D2315,Υλικά!$B$3:$B$200,0),1),""))</f>
        <v>gr</v>
      </c>
      <c r="F2315" s="10">
        <f>IF(C2315&lt;&gt;"",MATCH($C2315,ΣυνδΑθρ!$A$2:$A$100,0),IF(D2315&lt;&gt;"",MATCH($D2315,Υλικά!$B$3:$B$200,0),0))</f>
        <v>134</v>
      </c>
      <c r="G2315" s="3">
        <v>60</v>
      </c>
      <c r="H2315" s="16">
        <f>IF($C2315&lt;&gt;"",$G2315*INDEX(ΣυνδΑθρ!$B$2:$B$96,$F2315,1)/INDEX(ΣυνδΑθρ!$J$2:$J$96,$F2315,1),IF($D2315&lt;&gt;"",$G2315*INDEX(Υλικά!$G$3:$G$200,$F2315,1)/INDEX(Υλικά!$E$3:$E$200,$F2315,1),0))</f>
        <v>4.38</v>
      </c>
      <c r="I2315" s="17">
        <f>IF($C2315&lt;&gt;"",$G2315*INDEX(ΣυνδΑθρ!$C$2:$C$100,$F2315,1)/INDEX(ΣυνδΑθρ!$J$2:$J$96,$F2315,1),IF($D2315&lt;&gt;"",$G2315*INDEX(Υλικά!$H$3:$H$200,$F2315,1)/INDEX(Υλικά!$E$3:$E$200,$F2315,1),0))</f>
        <v>27.9</v>
      </c>
      <c r="J2315" s="18">
        <f>IF($C2315&lt;&gt;"",$G2315*INDEX(ΣυνδΑθρ!$D$2:$D$96,$F2315,1)/INDEX(ΣυνδΑθρ!$J$2:$J$96,$F2315,1),IF($D2315&lt;&gt;"",$G2315*INDEX(Υλικά!$I$3:$I$200,$F2315,1)/INDEX(Υλικά!$E$3:$E$200,$F2315,1),0))</f>
        <v>0.54</v>
      </c>
      <c r="K2315" s="16">
        <f>$H2315*Ref!$B$2</f>
        <v>17.52</v>
      </c>
      <c r="L2315" s="17">
        <f>$I2315*Ref!$B$3</f>
        <v>111.6</v>
      </c>
      <c r="M2315" s="18">
        <f>$J2315*Ref!$B$4</f>
        <v>4.8600000000000003</v>
      </c>
      <c r="N2315" s="18">
        <f>IF($C2315&lt;&gt;"",0,IF($D2315&lt;&gt;"",$G2315*INDEX(Υλικά!$J$3:$J$200,$F2315,1)/INDEX(Υλικά!$E$3:$E$200,$F2315,1),0))</f>
        <v>0</v>
      </c>
      <c r="O2315" s="19">
        <f t="shared" si="43"/>
        <v>133.98000000000002</v>
      </c>
    </row>
    <row r="2316" spans="1:15" x14ac:dyDescent="0.35">
      <c r="A2316" s="54">
        <v>45316</v>
      </c>
      <c r="B2316" s="53">
        <v>0.46875</v>
      </c>
      <c r="C2316" s="3"/>
      <c r="D2316" s="3" t="s">
        <v>155</v>
      </c>
      <c r="E2316" s="3" t="str">
        <f>IF(C2316&lt;&gt;"",INDEX(ΣυνδΑθρ!$I$2:$I$96,MATCH(C2316,ΣυνδΑθρ!$A$2:$A$100,0),1),IF(D2316&lt;&gt;"",INDEX(Υλικά!$D$3:$D$200,MATCH(D2316,Υλικά!$B$3:$B$200,0),1),""))</f>
        <v>gr</v>
      </c>
      <c r="F2316" s="10">
        <f>IF(C2316&lt;&gt;"",MATCH($C2316,ΣυνδΑθρ!$A$2:$A$100,0),IF(D2316&lt;&gt;"",MATCH($D2316,Υλικά!$B$3:$B$200,0),0))</f>
        <v>63</v>
      </c>
      <c r="G2316" s="3">
        <v>120</v>
      </c>
      <c r="H2316" s="16">
        <f>IF($C2316&lt;&gt;"",$G2316*INDEX(ΣυνδΑθρ!$B$2:$B$96,$F2316,1)/INDEX(ΣυνδΑθρ!$J$2:$J$96,$F2316,1),IF($D2316&lt;&gt;"",$G2316*INDEX(Υλικά!$G$3:$G$200,$F2316,1)/INDEX(Υλικά!$E$3:$E$200,$F2316,1),0))</f>
        <v>1.32</v>
      </c>
      <c r="I2316" s="17">
        <f>IF($C2316&lt;&gt;"",$G2316*INDEX(ΣυνδΑθρ!$C$2:$C$100,$F2316,1)/INDEX(ΣυνδΑθρ!$J$2:$J$96,$F2316,1),IF($D2316&lt;&gt;"",$G2316*INDEX(Υλικά!$H$3:$H$200,$F2316,1)/INDEX(Υλικά!$E$3:$E$200,$F2316,1),0))</f>
        <v>27.36</v>
      </c>
      <c r="J2316" s="18">
        <f>IF($C2316&lt;&gt;"",$G2316*INDEX(ΣυνδΑθρ!$D$2:$D$96,$F2316,1)/INDEX(ΣυνδΑθρ!$J$2:$J$96,$F2316,1),IF($D2316&lt;&gt;"",$G2316*INDEX(Υλικά!$I$3:$I$200,$F2316,1)/INDEX(Υλικά!$E$3:$E$200,$F2316,1),0))</f>
        <v>0.36</v>
      </c>
      <c r="K2316" s="16">
        <f>$H2316*Ref!$B$2</f>
        <v>5.28</v>
      </c>
      <c r="L2316" s="17">
        <f>$I2316*Ref!$B$3</f>
        <v>109.44</v>
      </c>
      <c r="M2316" s="18">
        <f>$J2316*Ref!$B$4</f>
        <v>3.2399999999999998</v>
      </c>
      <c r="N2316" s="18">
        <f>IF($C2316&lt;&gt;"",0,IF($D2316&lt;&gt;"",$G2316*INDEX(Υλικά!$J$3:$J$200,$F2316,1)/INDEX(Υλικά!$E$3:$E$200,$F2316,1),0))</f>
        <v>0</v>
      </c>
      <c r="O2316" s="19">
        <f t="shared" si="43"/>
        <v>117.96</v>
      </c>
    </row>
    <row r="2317" spans="1:15" x14ac:dyDescent="0.35">
      <c r="A2317" s="54">
        <v>45316</v>
      </c>
      <c r="B2317" s="53">
        <v>0.60416666666666663</v>
      </c>
      <c r="C2317" s="3"/>
      <c r="D2317" s="3" t="s">
        <v>198</v>
      </c>
      <c r="E2317" s="3" t="str">
        <f>IF(C2317&lt;&gt;"",INDEX(ΣυνδΑθρ!$I$2:$I$96,MATCH(C2317,ΣυνδΑθρ!$A$2:$A$100,0),1),IF(D2317&lt;&gt;"",INDEX(Υλικά!$D$3:$D$200,MATCH(D2317,Υλικά!$B$3:$B$200,0),1),""))</f>
        <v>gr</v>
      </c>
      <c r="F2317" s="10">
        <f>IF(C2317&lt;&gt;"",MATCH($C2317,ΣυνδΑθρ!$A$2:$A$100,0),IF(D2317&lt;&gt;"",MATCH($D2317,Υλικά!$B$3:$B$200,0),0))</f>
        <v>89</v>
      </c>
      <c r="G2317" s="3">
        <v>100</v>
      </c>
      <c r="H2317" s="16">
        <f>IF($C2317&lt;&gt;"",$G2317*INDEX(ΣυνδΑθρ!$B$2:$B$96,$F2317,1)/INDEX(ΣυνδΑθρ!$J$2:$J$96,$F2317,1),IF($D2317&lt;&gt;"",$G2317*INDEX(Υλικά!$G$3:$G$200,$F2317,1)/INDEX(Υλικά!$E$3:$E$200,$F2317,1),0))</f>
        <v>22.5</v>
      </c>
      <c r="I2317" s="17">
        <f>IF($C2317&lt;&gt;"",$G2317*INDEX(ΣυνδΑθρ!$C$2:$C$100,$F2317,1)/INDEX(ΣυνδΑθρ!$J$2:$J$96,$F2317,1),IF($D2317&lt;&gt;"",$G2317*INDEX(Υλικά!$H$3:$H$200,$F2317,1)/INDEX(Υλικά!$E$3:$E$200,$F2317,1),0))</f>
        <v>50</v>
      </c>
      <c r="J2317" s="18">
        <f>IF($C2317&lt;&gt;"",$G2317*INDEX(ΣυνδΑθρ!$D$2:$D$96,$F2317,1)/INDEX(ΣυνδΑθρ!$J$2:$J$96,$F2317,1),IF($D2317&lt;&gt;"",$G2317*INDEX(Υλικά!$I$3:$I$200,$F2317,1)/INDEX(Υλικά!$E$3:$E$200,$F2317,1),0))</f>
        <v>1.9</v>
      </c>
      <c r="K2317" s="16">
        <f>$H2317*Ref!$B$2</f>
        <v>90</v>
      </c>
      <c r="L2317" s="17">
        <f>$I2317*Ref!$B$3</f>
        <v>200</v>
      </c>
      <c r="M2317" s="18">
        <f>$J2317*Ref!$B$4</f>
        <v>17.099999999999998</v>
      </c>
      <c r="N2317" s="18">
        <f>IF($C2317&lt;&gt;"",0,IF($D2317&lt;&gt;"",$G2317*INDEX(Υλικά!$J$3:$J$200,$F2317,1)/INDEX(Υλικά!$E$3:$E$200,$F2317,1),0))</f>
        <v>0</v>
      </c>
      <c r="O2317" s="19">
        <f t="shared" si="43"/>
        <v>307.10000000000002</v>
      </c>
    </row>
    <row r="2318" spans="1:15" x14ac:dyDescent="0.35">
      <c r="A2318" s="54">
        <v>45316</v>
      </c>
      <c r="B2318" s="53">
        <v>0.60416666666666663</v>
      </c>
      <c r="C2318" s="3"/>
      <c r="D2318" s="3" t="s">
        <v>8</v>
      </c>
      <c r="E2318" s="3" t="str">
        <f>IF(C2318&lt;&gt;"",INDEX(ΣυνδΑθρ!$I$2:$I$96,MATCH(C2318,ΣυνδΑθρ!$A$2:$A$100,0),1),IF(D2318&lt;&gt;"",INDEX(Υλικά!$D$3:$D$200,MATCH(D2318,Υλικά!$B$3:$B$200,0),1),""))</f>
        <v>gr</v>
      </c>
      <c r="F2318" s="10">
        <f>IF(C2318&lt;&gt;"",MATCH($C2318,ΣυνδΑθρ!$A$2:$A$100,0),IF(D2318&lt;&gt;"",MATCH($D2318,Υλικά!$B$3:$B$200,0),0))</f>
        <v>3</v>
      </c>
      <c r="G2318" s="3">
        <v>10</v>
      </c>
      <c r="H2318" s="16">
        <f>IF($C2318&lt;&gt;"",$G2318*INDEX(ΣυνδΑθρ!$B$2:$B$96,$F2318,1)/INDEX(ΣυνδΑθρ!$J$2:$J$96,$F2318,1),IF($D2318&lt;&gt;"",$G2318*INDEX(Υλικά!$G$3:$G$200,$F2318,1)/INDEX(Υλικά!$E$3:$E$200,$F2318,1),0))</f>
        <v>0</v>
      </c>
      <c r="I2318" s="17">
        <f>IF($C2318&lt;&gt;"",$G2318*INDEX(ΣυνδΑθρ!$C$2:$C$100,$F2318,1)/INDEX(ΣυνδΑθρ!$J$2:$J$96,$F2318,1),IF($D2318&lt;&gt;"",$G2318*INDEX(Υλικά!$H$3:$H$200,$F2318,1)/INDEX(Υλικά!$E$3:$E$200,$F2318,1),0))</f>
        <v>0</v>
      </c>
      <c r="J2318" s="18">
        <f>IF($C2318&lt;&gt;"",$G2318*INDEX(ΣυνδΑθρ!$D$2:$D$96,$F2318,1)/INDEX(ΣυνδΑθρ!$J$2:$J$96,$F2318,1),IF($D2318&lt;&gt;"",$G2318*INDEX(Υλικά!$I$3:$I$200,$F2318,1)/INDEX(Υλικά!$E$3:$E$200,$F2318,1),0))</f>
        <v>9.33</v>
      </c>
      <c r="K2318" s="16">
        <f>$H2318*Ref!$B$2</f>
        <v>0</v>
      </c>
      <c r="L2318" s="17">
        <f>$I2318*Ref!$B$3</f>
        <v>0</v>
      </c>
      <c r="M2318" s="18">
        <f>$J2318*Ref!$B$4</f>
        <v>83.97</v>
      </c>
      <c r="N2318" s="18">
        <f>IF($C2318&lt;&gt;"",0,IF($D2318&lt;&gt;"",$G2318*INDEX(Υλικά!$J$3:$J$200,$F2318,1)/INDEX(Υλικά!$E$3:$E$200,$F2318,1),0))</f>
        <v>0</v>
      </c>
      <c r="O2318" s="19">
        <f t="shared" si="43"/>
        <v>83.97</v>
      </c>
    </row>
    <row r="2319" spans="1:15" x14ac:dyDescent="0.35">
      <c r="A2319" s="54">
        <v>45316</v>
      </c>
      <c r="B2319" s="53">
        <v>0.60416666666666663</v>
      </c>
      <c r="C2319" s="3"/>
      <c r="D2319" s="3" t="s">
        <v>27</v>
      </c>
      <c r="E2319" s="3" t="str">
        <f>IF(C2319&lt;&gt;"",INDEX(ΣυνδΑθρ!$I$2:$I$96,MATCH(C2319,ΣυνδΑθρ!$A$2:$A$100,0),1),IF(D2319&lt;&gt;"",INDEX(Υλικά!$D$3:$D$200,MATCH(D2319,Υλικά!$B$3:$B$200,0),1),""))</f>
        <v>gr</v>
      </c>
      <c r="F2319" s="10">
        <f>IF(C2319&lt;&gt;"",MATCH($C2319,ΣυνδΑθρ!$A$2:$A$100,0),IF(D2319&lt;&gt;"",MATCH($D2319,Υλικά!$B$3:$B$200,0),0))</f>
        <v>2</v>
      </c>
      <c r="G2319" s="3">
        <v>40</v>
      </c>
      <c r="H2319" s="16">
        <f>IF($C2319&lt;&gt;"",$G2319*INDEX(ΣυνδΑθρ!$B$2:$B$96,$F2319,1)/INDEX(ΣυνδΑθρ!$J$2:$J$96,$F2319,1),IF($D2319&lt;&gt;"",$G2319*INDEX(Υλικά!$G$3:$G$200,$F2319,1)/INDEX(Υλικά!$E$3:$E$200,$F2319,1),0))</f>
        <v>0.44</v>
      </c>
      <c r="I2319" s="17">
        <f>IF($C2319&lt;&gt;"",$G2319*INDEX(ΣυνδΑθρ!$C$2:$C$100,$F2319,1)/INDEX(ΣυνδΑθρ!$J$2:$J$96,$F2319,1),IF($D2319&lt;&gt;"",$G2319*INDEX(Υλικά!$H$3:$H$200,$F2319,1)/INDEX(Υλικά!$E$3:$E$200,$F2319,1),0))</f>
        <v>3.72</v>
      </c>
      <c r="J2319" s="18">
        <f>IF($C2319&lt;&gt;"",$G2319*INDEX(ΣυνδΑθρ!$D$2:$D$96,$F2319,1)/INDEX(ΣυνδΑθρ!$J$2:$J$96,$F2319,1),IF($D2319&lt;&gt;"",$G2319*INDEX(Υλικά!$I$3:$I$200,$F2319,1)/INDEX(Υλικά!$E$3:$E$200,$F2319,1),0))</f>
        <v>0.04</v>
      </c>
      <c r="K2319" s="16">
        <f>$H2319*Ref!$B$2</f>
        <v>1.76</v>
      </c>
      <c r="L2319" s="17">
        <f>$I2319*Ref!$B$3</f>
        <v>14.88</v>
      </c>
      <c r="M2319" s="18">
        <f>$J2319*Ref!$B$4</f>
        <v>0.36</v>
      </c>
      <c r="N2319" s="18">
        <f>IF($C2319&lt;&gt;"",0,IF($D2319&lt;&gt;"",$G2319*INDEX(Υλικά!$J$3:$J$200,$F2319,1)/INDEX(Υλικά!$E$3:$E$200,$F2319,1),0))</f>
        <v>0</v>
      </c>
      <c r="O2319" s="19">
        <f t="shared" si="43"/>
        <v>17</v>
      </c>
    </row>
    <row r="2320" spans="1:15" x14ac:dyDescent="0.35">
      <c r="A2320" s="54">
        <v>45316</v>
      </c>
      <c r="B2320" s="53">
        <v>0.60416666666666663</v>
      </c>
      <c r="C2320" s="3"/>
      <c r="D2320" s="3" t="s">
        <v>63</v>
      </c>
      <c r="E2320" s="3" t="str">
        <f>IF(C2320&lt;&gt;"",INDEX(ΣυνδΑθρ!$I$2:$I$96,MATCH(C2320,ΣυνδΑθρ!$A$2:$A$100,0),1),IF(D2320&lt;&gt;"",INDEX(Υλικά!$D$3:$D$200,MATCH(D2320,Υλικά!$B$3:$B$200,0),1),""))</f>
        <v>pc</v>
      </c>
      <c r="F2320" s="10">
        <f>IF(C2320&lt;&gt;"",MATCH($C2320,ΣυνδΑθρ!$A$2:$A$100,0),IF(D2320&lt;&gt;"",MATCH($D2320,Υλικά!$B$3:$B$200,0),0))</f>
        <v>23</v>
      </c>
      <c r="G2320" s="3">
        <v>0.5</v>
      </c>
      <c r="H2320" s="16">
        <f>IF($C2320&lt;&gt;"",$G2320*INDEX(ΣυνδΑθρ!$B$2:$B$96,$F2320,1)/INDEX(ΣυνδΑθρ!$J$2:$J$96,$F2320,1),IF($D2320&lt;&gt;"",$G2320*INDEX(Υλικά!$G$3:$G$200,$F2320,1)/INDEX(Υλικά!$E$3:$E$200,$F2320,1),0))</f>
        <v>23.5</v>
      </c>
      <c r="I2320" s="17">
        <f>IF($C2320&lt;&gt;"",$G2320*INDEX(ΣυνδΑθρ!$C$2:$C$100,$F2320,1)/INDEX(ΣυνδΑθρ!$J$2:$J$96,$F2320,1),IF($D2320&lt;&gt;"",$G2320*INDEX(Υλικά!$H$3:$H$200,$F2320,1)/INDEX(Υλικά!$E$3:$E$200,$F2320,1),0))</f>
        <v>0</v>
      </c>
      <c r="J2320" s="18">
        <f>IF($C2320&lt;&gt;"",$G2320*INDEX(ΣυνδΑθρ!$D$2:$D$96,$F2320,1)/INDEX(ΣυνδΑθρ!$J$2:$J$96,$F2320,1),IF($D2320&lt;&gt;"",$G2320*INDEX(Υλικά!$I$3:$I$200,$F2320,1)/INDEX(Υλικά!$E$3:$E$200,$F2320,1),0))</f>
        <v>0.6</v>
      </c>
      <c r="K2320" s="16">
        <f>$H2320*Ref!$B$2</f>
        <v>94</v>
      </c>
      <c r="L2320" s="17">
        <f>$I2320*Ref!$B$3</f>
        <v>0</v>
      </c>
      <c r="M2320" s="18">
        <f>$J2320*Ref!$B$4</f>
        <v>5.3999999999999995</v>
      </c>
      <c r="N2320" s="18">
        <f>IF($C2320&lt;&gt;"",0,IF($D2320&lt;&gt;"",$G2320*INDEX(Υλικά!$J$3:$J$200,$F2320,1)/INDEX(Υλικά!$E$3:$E$200,$F2320,1),0))</f>
        <v>0</v>
      </c>
      <c r="O2320" s="19">
        <f t="shared" si="43"/>
        <v>99.4</v>
      </c>
    </row>
    <row r="2321" spans="1:15" x14ac:dyDescent="0.35">
      <c r="A2321" s="54">
        <v>45316</v>
      </c>
      <c r="B2321" s="53">
        <v>0.60416666666666663</v>
      </c>
      <c r="C2321" s="3"/>
      <c r="D2321" s="3" t="s">
        <v>44</v>
      </c>
      <c r="E2321" s="3" t="str">
        <f>IF(C2321&lt;&gt;"",INDEX(ΣυνδΑθρ!$I$2:$I$96,MATCH(C2321,ΣυνδΑθρ!$A$2:$A$100,0),1),IF(D2321&lt;&gt;"",INDEX(Υλικά!$D$3:$D$200,MATCH(D2321,Υλικά!$B$3:$B$200,0),1),""))</f>
        <v>pc</v>
      </c>
      <c r="F2321" s="10">
        <f>IF(C2321&lt;&gt;"",MATCH($C2321,ΣυνδΑθρ!$A$2:$A$100,0),IF(D2321&lt;&gt;"",MATCH($D2321,Υλικά!$B$3:$B$200,0),0))</f>
        <v>18</v>
      </c>
      <c r="G2321" s="3">
        <v>10</v>
      </c>
      <c r="H2321" s="16">
        <f>IF($C2321&lt;&gt;"",$G2321*INDEX(ΣυνδΑθρ!$B$2:$B$96,$F2321,1)/INDEX(ΣυνδΑθρ!$J$2:$J$96,$F2321,1),IF($D2321&lt;&gt;"",$G2321*INDEX(Υλικά!$G$3:$G$200,$F2321,1)/INDEX(Υλικά!$E$3:$E$200,$F2321,1),0))</f>
        <v>0.4</v>
      </c>
      <c r="I2321" s="17">
        <f>IF($C2321&lt;&gt;"",$G2321*INDEX(ΣυνδΑθρ!$C$2:$C$100,$F2321,1)/INDEX(ΣυνδΑθρ!$J$2:$J$96,$F2321,1),IF($D2321&lt;&gt;"",$G2321*INDEX(Υλικά!$H$3:$H$200,$F2321,1)/INDEX(Υλικά!$E$3:$E$200,$F2321,1),0))</f>
        <v>2.8</v>
      </c>
      <c r="J2321" s="18">
        <f>IF($C2321&lt;&gt;"",$G2321*INDEX(ΣυνδΑθρ!$D$2:$D$96,$F2321,1)/INDEX(ΣυνδΑθρ!$J$2:$J$96,$F2321,1),IF($D2321&lt;&gt;"",$G2321*INDEX(Υλικά!$I$3:$I$200,$F2321,1)/INDEX(Υλικά!$E$3:$E$200,$F2321,1),0))</f>
        <v>4.7</v>
      </c>
      <c r="K2321" s="16">
        <f>$H2321*Ref!$B$2</f>
        <v>1.6</v>
      </c>
      <c r="L2321" s="17">
        <f>$I2321*Ref!$B$3</f>
        <v>11.2</v>
      </c>
      <c r="M2321" s="18">
        <f>$J2321*Ref!$B$4</f>
        <v>42.300000000000004</v>
      </c>
      <c r="N2321" s="18">
        <f>IF($C2321&lt;&gt;"",0,IF($D2321&lt;&gt;"",$G2321*INDEX(Υλικά!$J$3:$J$200,$F2321,1)/INDEX(Υλικά!$E$3:$E$200,$F2321,1),0))</f>
        <v>0</v>
      </c>
      <c r="O2321" s="19">
        <f t="shared" si="43"/>
        <v>55.1</v>
      </c>
    </row>
    <row r="2322" spans="1:15" x14ac:dyDescent="0.35">
      <c r="A2322" s="54">
        <v>45316</v>
      </c>
      <c r="B2322" s="53">
        <v>0.9375</v>
      </c>
      <c r="C2322" s="3"/>
      <c r="D2322" s="3" t="s">
        <v>289</v>
      </c>
      <c r="E2322" s="3" t="str">
        <f>IF(C2322&lt;&gt;"",INDEX(ΣυνδΑθρ!$I$2:$I$96,MATCH(C2322,ΣυνδΑθρ!$A$2:$A$100,0),1),IF(D2322&lt;&gt;"",INDEX(Υλικά!$D$3:$D$200,MATCH(D2322,Υλικά!$B$3:$B$200,0),1),""))</f>
        <v>gr</v>
      </c>
      <c r="F2322" s="10">
        <f>IF(C2322&lt;&gt;"",MATCH($C2322,ΣυνδΑθρ!$A$2:$A$100,0),IF(D2322&lt;&gt;"",MATCH($D2322,Υλικά!$B$3:$B$200,0),0))</f>
        <v>134</v>
      </c>
      <c r="G2322" s="3">
        <v>50</v>
      </c>
      <c r="H2322" s="16">
        <f>IF($C2322&lt;&gt;"",$G2322*INDEX(ΣυνδΑθρ!$B$2:$B$96,$F2322,1)/INDEX(ΣυνδΑθρ!$J$2:$J$96,$F2322,1),IF($D2322&lt;&gt;"",$G2322*INDEX(Υλικά!$G$3:$G$200,$F2322,1)/INDEX(Υλικά!$E$3:$E$200,$F2322,1),0))</f>
        <v>3.65</v>
      </c>
      <c r="I2322" s="17">
        <f>IF($C2322&lt;&gt;"",$G2322*INDEX(ΣυνδΑθρ!$C$2:$C$100,$F2322,1)/INDEX(ΣυνδΑθρ!$J$2:$J$96,$F2322,1),IF($D2322&lt;&gt;"",$G2322*INDEX(Υλικά!$H$3:$H$200,$F2322,1)/INDEX(Υλικά!$E$3:$E$200,$F2322,1),0))</f>
        <v>23.25</v>
      </c>
      <c r="J2322" s="18">
        <f>IF($C2322&lt;&gt;"",$G2322*INDEX(ΣυνδΑθρ!$D$2:$D$96,$F2322,1)/INDEX(ΣυνδΑθρ!$J$2:$J$96,$F2322,1),IF($D2322&lt;&gt;"",$G2322*INDEX(Υλικά!$I$3:$I$200,$F2322,1)/INDEX(Υλικά!$E$3:$E$200,$F2322,1),0))</f>
        <v>0.45</v>
      </c>
      <c r="K2322" s="16">
        <f>$H2322*Ref!$B$2</f>
        <v>14.6</v>
      </c>
      <c r="L2322" s="17">
        <f>$I2322*Ref!$B$3</f>
        <v>93</v>
      </c>
      <c r="M2322" s="18">
        <f>$J2322*Ref!$B$4</f>
        <v>4.05</v>
      </c>
      <c r="N2322" s="18">
        <f>IF($C2322&lt;&gt;"",0,IF($D2322&lt;&gt;"",$G2322*INDEX(Υλικά!$J$3:$J$200,$F2322,1)/INDEX(Υλικά!$E$3:$E$200,$F2322,1),0))</f>
        <v>0</v>
      </c>
      <c r="O2322" s="19">
        <f t="shared" si="43"/>
        <v>111.64999999999999</v>
      </c>
    </row>
    <row r="2323" spans="1:15" x14ac:dyDescent="0.35">
      <c r="A2323" s="54">
        <v>45316</v>
      </c>
      <c r="B2323" s="53">
        <v>0.9375</v>
      </c>
      <c r="C2323" s="3"/>
      <c r="D2323" s="3" t="s">
        <v>63</v>
      </c>
      <c r="E2323" s="3" t="str">
        <f>IF(C2323&lt;&gt;"",INDEX(ΣυνδΑθρ!$I$2:$I$96,MATCH(C2323,ΣυνδΑθρ!$A$2:$A$100,0),1),IF(D2323&lt;&gt;"",INDEX(Υλικά!$D$3:$D$200,MATCH(D2323,Υλικά!$B$3:$B$200,0),1),""))</f>
        <v>pc</v>
      </c>
      <c r="F2323" s="10">
        <f>IF(C2323&lt;&gt;"",MATCH($C2323,ΣυνδΑθρ!$A$2:$A$100,0),IF(D2323&lt;&gt;"",MATCH($D2323,Υλικά!$B$3:$B$200,0),0))</f>
        <v>23</v>
      </c>
      <c r="G2323" s="3">
        <v>0.5</v>
      </c>
      <c r="H2323" s="16">
        <f>IF($C2323&lt;&gt;"",$G2323*INDEX(ΣυνδΑθρ!$B$2:$B$96,$F2323,1)/INDEX(ΣυνδΑθρ!$J$2:$J$96,$F2323,1),IF($D2323&lt;&gt;"",$G2323*INDEX(Υλικά!$G$3:$G$200,$F2323,1)/INDEX(Υλικά!$E$3:$E$200,$F2323,1),0))</f>
        <v>23.5</v>
      </c>
      <c r="I2323" s="17">
        <f>IF($C2323&lt;&gt;"",$G2323*INDEX(ΣυνδΑθρ!$C$2:$C$100,$F2323,1)/INDEX(ΣυνδΑθρ!$J$2:$J$96,$F2323,1),IF($D2323&lt;&gt;"",$G2323*INDEX(Υλικά!$H$3:$H$200,$F2323,1)/INDEX(Υλικά!$E$3:$E$200,$F2323,1),0))</f>
        <v>0</v>
      </c>
      <c r="J2323" s="18">
        <f>IF($C2323&lt;&gt;"",$G2323*INDEX(ΣυνδΑθρ!$D$2:$D$96,$F2323,1)/INDEX(ΣυνδΑθρ!$J$2:$J$96,$F2323,1),IF($D2323&lt;&gt;"",$G2323*INDEX(Υλικά!$I$3:$I$200,$F2323,1)/INDEX(Υλικά!$E$3:$E$200,$F2323,1),0))</f>
        <v>0.6</v>
      </c>
      <c r="K2323" s="16">
        <f>$H2323*Ref!$B$2</f>
        <v>94</v>
      </c>
      <c r="L2323" s="17">
        <f>$I2323*Ref!$B$3</f>
        <v>0</v>
      </c>
      <c r="M2323" s="18">
        <f>$J2323*Ref!$B$4</f>
        <v>5.3999999999999995</v>
      </c>
      <c r="N2323" s="18">
        <f>IF($C2323&lt;&gt;"",0,IF($D2323&lt;&gt;"",$G2323*INDEX(Υλικά!$J$3:$J$200,$F2323,1)/INDEX(Υλικά!$E$3:$E$200,$F2323,1),0))</f>
        <v>0</v>
      </c>
      <c r="O2323" s="19">
        <f t="shared" si="43"/>
        <v>99.4</v>
      </c>
    </row>
    <row r="2324" spans="1:15" x14ac:dyDescent="0.35">
      <c r="A2324" s="54">
        <v>45316</v>
      </c>
      <c r="B2324" s="53">
        <v>0.97916666666666663</v>
      </c>
      <c r="C2324" s="3"/>
      <c r="D2324" s="3" t="s">
        <v>64</v>
      </c>
      <c r="E2324" s="3" t="str">
        <f>IF(C2324&lt;&gt;"",INDEX(ΣυνδΑθρ!$I$2:$I$96,MATCH(C2324,ΣυνδΑθρ!$A$2:$A$100,0),1),IF(D2324&lt;&gt;"",INDEX(Υλικά!$D$3:$D$200,MATCH(D2324,Υλικά!$B$3:$B$200,0),1),""))</f>
        <v>gr</v>
      </c>
      <c r="F2324" s="10">
        <f>IF(C2324&lt;&gt;"",MATCH($C2324,ΣυνδΑθρ!$A$2:$A$100,0),IF(D2324&lt;&gt;"",MATCH($D2324,Υλικά!$B$3:$B$200,0),0))</f>
        <v>24</v>
      </c>
      <c r="G2324" s="3">
        <v>30</v>
      </c>
      <c r="H2324" s="16">
        <f>IF($C2324&lt;&gt;"",$G2324*INDEX(ΣυνδΑθρ!$B$2:$B$96,$F2324,1)/INDEX(ΣυνδΑθρ!$J$2:$J$96,$F2324,1),IF($D2324&lt;&gt;"",$G2324*INDEX(Υλικά!$G$3:$G$200,$F2324,1)/INDEX(Υλικά!$E$3:$E$200,$F2324,1),0))</f>
        <v>7.11</v>
      </c>
      <c r="I2324" s="17">
        <f>IF($C2324&lt;&gt;"",$G2324*INDEX(ΣυνδΑθρ!$C$2:$C$100,$F2324,1)/INDEX(ΣυνδΑθρ!$J$2:$J$96,$F2324,1),IF($D2324&lt;&gt;"",$G2324*INDEX(Υλικά!$H$3:$H$200,$F2324,1)/INDEX(Υλικά!$E$3:$E$200,$F2324,1),0))</f>
        <v>6.45</v>
      </c>
      <c r="J2324" s="18">
        <f>IF($C2324&lt;&gt;"",$G2324*INDEX(ΣυνδΑθρ!$D$2:$D$96,$F2324,1)/INDEX(ΣυνδΑθρ!$J$2:$J$96,$F2324,1),IF($D2324&lt;&gt;"",$G2324*INDEX(Υλικά!$I$3:$I$200,$F2324,1)/INDEX(Υλικά!$E$3:$E$200,$F2324,1),0))</f>
        <v>14.91</v>
      </c>
      <c r="K2324" s="16">
        <f>$H2324*Ref!$B$2</f>
        <v>28.44</v>
      </c>
      <c r="L2324" s="17">
        <f>$I2324*Ref!$B$3</f>
        <v>25.8</v>
      </c>
      <c r="M2324" s="18">
        <f>$J2324*Ref!$B$4</f>
        <v>134.19</v>
      </c>
      <c r="N2324" s="18">
        <f>IF($C2324&lt;&gt;"",0,IF($D2324&lt;&gt;"",$G2324*INDEX(Υλικά!$J$3:$J$200,$F2324,1)/INDEX(Υλικά!$E$3:$E$200,$F2324,1),0))</f>
        <v>0</v>
      </c>
      <c r="O2324" s="19">
        <f t="shared" si="43"/>
        <v>188.43</v>
      </c>
    </row>
    <row r="2325" spans="1:15" x14ac:dyDescent="0.35">
      <c r="A2325" s="54">
        <v>45317</v>
      </c>
      <c r="B2325" s="53">
        <v>0.33333333333333331</v>
      </c>
      <c r="C2325" s="3"/>
      <c r="D2325" s="3" t="s">
        <v>58</v>
      </c>
      <c r="E2325" s="3" t="str">
        <f>IF(C2325&lt;&gt;"",INDEX(ΣυνδΑθρ!$I$2:$I$96,MATCH(C2325,ΣυνδΑθρ!$A$2:$A$100,0),1),IF(D2325&lt;&gt;"",INDEX(Υλικά!$D$3:$D$200,MATCH(D2325,Υλικά!$B$3:$B$200,0),1),""))</f>
        <v>gr</v>
      </c>
      <c r="F2325" s="10">
        <f>IF(C2325&lt;&gt;"",MATCH($C2325,ΣυνδΑθρ!$A$2:$A$100,0),IF(D2325&lt;&gt;"",MATCH($D2325,Υλικά!$B$3:$B$200,0),0))</f>
        <v>12</v>
      </c>
      <c r="G2325" s="3">
        <v>250</v>
      </c>
      <c r="H2325" s="16">
        <f>IF($C2325&lt;&gt;"",$G2325*INDEX(ΣυνδΑθρ!$B$2:$B$96,$F2325,1)/INDEX(ΣυνδΑθρ!$J$2:$J$96,$F2325,1),IF($D2325&lt;&gt;"",$G2325*INDEX(Υλικά!$G$3:$G$200,$F2325,1)/INDEX(Υλικά!$E$3:$E$200,$F2325,1),0))</f>
        <v>8.25</v>
      </c>
      <c r="I2325" s="17">
        <f>IF($C2325&lt;&gt;"",$G2325*INDEX(ΣυνδΑθρ!$C$2:$C$100,$F2325,1)/INDEX(ΣυνδΑθρ!$J$2:$J$96,$F2325,1),IF($D2325&lt;&gt;"",$G2325*INDEX(Υλικά!$H$3:$H$200,$F2325,1)/INDEX(Υλικά!$E$3:$E$200,$F2325,1),0))</f>
        <v>11.75</v>
      </c>
      <c r="J2325" s="18">
        <f>IF($C2325&lt;&gt;"",$G2325*INDEX(ΣυνδΑθρ!$D$2:$D$96,$F2325,1)/INDEX(ΣυνδΑθρ!$J$2:$J$96,$F2325,1),IF($D2325&lt;&gt;"",$G2325*INDEX(Υλικά!$I$3:$I$200,$F2325,1)/INDEX(Υλικά!$E$3:$E$200,$F2325,1),0))</f>
        <v>3.75</v>
      </c>
      <c r="K2325" s="16">
        <f>$H2325*Ref!$B$2</f>
        <v>33</v>
      </c>
      <c r="L2325" s="17">
        <f>$I2325*Ref!$B$3</f>
        <v>47</v>
      </c>
      <c r="M2325" s="18">
        <f>$J2325*Ref!$B$4</f>
        <v>33.75</v>
      </c>
      <c r="N2325" s="18">
        <f>IF($C2325&lt;&gt;"",0,IF($D2325&lt;&gt;"",$G2325*INDEX(Υλικά!$J$3:$J$200,$F2325,1)/INDEX(Υλικά!$E$3:$E$200,$F2325,1),0))</f>
        <v>0</v>
      </c>
      <c r="O2325" s="19">
        <f t="shared" si="43"/>
        <v>113.75</v>
      </c>
    </row>
    <row r="2326" spans="1:15" x14ac:dyDescent="0.35">
      <c r="A2326" s="54">
        <v>45317</v>
      </c>
      <c r="B2326" s="53">
        <v>0.33333333333333331</v>
      </c>
      <c r="C2326" s="3"/>
      <c r="D2326" s="3" t="s">
        <v>18</v>
      </c>
      <c r="E2326" s="3" t="str">
        <f>IF(C2326&lt;&gt;"",INDEX(ΣυνδΑθρ!$I$2:$I$96,MATCH(C2326,ΣυνδΑθρ!$A$2:$A$100,0),1),IF(D2326&lt;&gt;"",INDEX(Υλικά!$D$3:$D$200,MATCH(D2326,Υλικά!$B$3:$B$200,0),1),""))</f>
        <v>slc</v>
      </c>
      <c r="F2326" s="10">
        <f>IF(C2326&lt;&gt;"",MATCH($C2326,ΣυνδΑθρ!$A$2:$A$100,0),IF(D2326&lt;&gt;"",MATCH($D2326,Υλικά!$B$3:$B$200,0),0))</f>
        <v>9</v>
      </c>
      <c r="G2326" s="3">
        <v>2</v>
      </c>
      <c r="H2326" s="16">
        <f>IF($C2326&lt;&gt;"",$G2326*INDEX(ΣυνδΑθρ!$B$2:$B$96,$F2326,1)/INDEX(ΣυνδΑθρ!$J$2:$J$96,$F2326,1),IF($D2326&lt;&gt;"",$G2326*INDEX(Υλικά!$G$3:$G$200,$F2326,1)/INDEX(Υλικά!$E$3:$E$200,$F2326,1),0))</f>
        <v>6</v>
      </c>
      <c r="I2326" s="17">
        <f>IF($C2326&lt;&gt;"",$G2326*INDEX(ΣυνδΑθρ!$C$2:$C$100,$F2326,1)/INDEX(ΣυνδΑθρ!$J$2:$J$96,$F2326,1),IF($D2326&lt;&gt;"",$G2326*INDEX(Υλικά!$H$3:$H$200,$F2326,1)/INDEX(Υλικά!$E$3:$E$200,$F2326,1),0))</f>
        <v>23.4</v>
      </c>
      <c r="J2326" s="18">
        <f>IF($C2326&lt;&gt;"",$G2326*INDEX(ΣυνδΑθρ!$D$2:$D$96,$F2326,1)/INDEX(ΣυνδΑθρ!$J$2:$J$96,$F2326,1),IF($D2326&lt;&gt;"",$G2326*INDEX(Υλικά!$I$3:$I$200,$F2326,1)/INDEX(Υλικά!$E$3:$E$200,$F2326,1),0))</f>
        <v>2.2000000000000002</v>
      </c>
      <c r="K2326" s="16">
        <f>$H2326*Ref!$B$2</f>
        <v>24</v>
      </c>
      <c r="L2326" s="17">
        <f>$I2326*Ref!$B$3</f>
        <v>93.6</v>
      </c>
      <c r="M2326" s="18">
        <f>$J2326*Ref!$B$4</f>
        <v>19.8</v>
      </c>
      <c r="N2326" s="18">
        <f>IF($C2326&lt;&gt;"",0,IF($D2326&lt;&gt;"",$G2326*INDEX(Υλικά!$J$3:$J$200,$F2326,1)/INDEX(Υλικά!$E$3:$E$200,$F2326,1),0))</f>
        <v>0</v>
      </c>
      <c r="O2326" s="19">
        <f t="shared" si="43"/>
        <v>137.4</v>
      </c>
    </row>
    <row r="2327" spans="1:15" x14ac:dyDescent="0.35">
      <c r="A2327" s="54">
        <v>45317</v>
      </c>
      <c r="B2327" s="53">
        <v>0.33333333333333298</v>
      </c>
      <c r="C2327" s="3"/>
      <c r="D2327" s="3" t="s">
        <v>229</v>
      </c>
      <c r="E2327" s="3" t="str">
        <f>IF(C2327&lt;&gt;"",INDEX(ΣυνδΑθρ!$I$2:$I$96,MATCH(C2327,ΣυνδΑθρ!$A$2:$A$100,0),1),IF(D2327&lt;&gt;"",INDEX(Υλικά!$D$3:$D$200,MATCH(D2327,Υλικά!$B$3:$B$200,0),1),""))</f>
        <v>gr</v>
      </c>
      <c r="F2327" s="10">
        <f>IF(C2327&lt;&gt;"",MATCH($C2327,ΣυνδΑθρ!$A$2:$A$100,0),IF(D2327&lt;&gt;"",MATCH($D2327,Υλικά!$B$3:$B$200,0),0))</f>
        <v>104</v>
      </c>
      <c r="G2327" s="3">
        <v>60</v>
      </c>
      <c r="H2327" s="16">
        <f>IF($C2327&lt;&gt;"",$G2327*INDEX(ΣυνδΑθρ!$B$2:$B$96,$F2327,1)/INDEX(ΣυνδΑθρ!$J$2:$J$96,$F2327,1),IF($D2327&lt;&gt;"",$G2327*INDEX(Υλικά!$G$3:$G$200,$F2327,1)/INDEX(Υλικά!$E$3:$E$200,$F2327,1),0))</f>
        <v>12.6</v>
      </c>
      <c r="I2327" s="17">
        <f>IF($C2327&lt;&gt;"",$G2327*INDEX(ΣυνδΑθρ!$C$2:$C$100,$F2327,1)/INDEX(ΣυνδΑθρ!$J$2:$J$96,$F2327,1),IF($D2327&lt;&gt;"",$G2327*INDEX(Υλικά!$H$3:$H$200,$F2327,1)/INDEX(Υλικά!$E$3:$E$200,$F2327,1),0))</f>
        <v>0.6</v>
      </c>
      <c r="J2327" s="18">
        <f>IF($C2327&lt;&gt;"",$G2327*INDEX(ΣυνδΑθρ!$D$2:$D$96,$F2327,1)/INDEX(ΣυνδΑθρ!$J$2:$J$96,$F2327,1),IF($D2327&lt;&gt;"",$G2327*INDEX(Υλικά!$I$3:$I$200,$F2327,1)/INDEX(Υλικά!$E$3:$E$200,$F2327,1),0))</f>
        <v>1.2</v>
      </c>
      <c r="K2327" s="16">
        <f>$H2327*Ref!$B$2</f>
        <v>50.4</v>
      </c>
      <c r="L2327" s="17">
        <f>$I2327*Ref!$B$3</f>
        <v>2.4</v>
      </c>
      <c r="M2327" s="18">
        <f>$J2327*Ref!$B$4</f>
        <v>10.799999999999999</v>
      </c>
      <c r="N2327" s="18">
        <f>IF($C2327&lt;&gt;"",0,IF($D2327&lt;&gt;"",$G2327*INDEX(Υλικά!$J$3:$J$200,$F2327,1)/INDEX(Υλικά!$E$3:$E$200,$F2327,1),0))</f>
        <v>0</v>
      </c>
      <c r="O2327" s="19">
        <f t="shared" si="43"/>
        <v>63.599999999999994</v>
      </c>
    </row>
    <row r="2328" spans="1:15" x14ac:dyDescent="0.35">
      <c r="A2328" s="54">
        <v>45317</v>
      </c>
      <c r="B2328" s="53">
        <v>0.5</v>
      </c>
      <c r="C2328" s="3"/>
      <c r="D2328" s="3" t="s">
        <v>155</v>
      </c>
      <c r="E2328" s="3" t="str">
        <f>IF(C2328&lt;&gt;"",INDEX(ΣυνδΑθρ!$I$2:$I$96,MATCH(C2328,ΣυνδΑθρ!$A$2:$A$100,0),1),IF(D2328&lt;&gt;"",INDEX(Υλικά!$D$3:$D$200,MATCH(D2328,Υλικά!$B$3:$B$200,0),1),""))</f>
        <v>gr</v>
      </c>
      <c r="F2328" s="10">
        <f>IF(C2328&lt;&gt;"",MATCH($C2328,ΣυνδΑθρ!$A$2:$A$100,0),IF(D2328&lt;&gt;"",MATCH($D2328,Υλικά!$B$3:$B$200,0),0))</f>
        <v>63</v>
      </c>
      <c r="G2328" s="3">
        <v>110</v>
      </c>
      <c r="H2328" s="16">
        <f>IF($C2328&lt;&gt;"",$G2328*INDEX(ΣυνδΑθρ!$B$2:$B$96,$F2328,1)/INDEX(ΣυνδΑθρ!$J$2:$J$96,$F2328,1),IF($D2328&lt;&gt;"",$G2328*INDEX(Υλικά!$G$3:$G$200,$F2328,1)/INDEX(Υλικά!$E$3:$E$200,$F2328,1),0))</f>
        <v>1.2100000000000002</v>
      </c>
      <c r="I2328" s="17">
        <f>IF($C2328&lt;&gt;"",$G2328*INDEX(ΣυνδΑθρ!$C$2:$C$100,$F2328,1)/INDEX(ΣυνδΑθρ!$J$2:$J$96,$F2328,1),IF($D2328&lt;&gt;"",$G2328*INDEX(Υλικά!$H$3:$H$200,$F2328,1)/INDEX(Υλικά!$E$3:$E$200,$F2328,1),0))</f>
        <v>25.08</v>
      </c>
      <c r="J2328" s="18">
        <f>IF($C2328&lt;&gt;"",$G2328*INDEX(ΣυνδΑθρ!$D$2:$D$96,$F2328,1)/INDEX(ΣυνδΑθρ!$J$2:$J$96,$F2328,1),IF($D2328&lt;&gt;"",$G2328*INDEX(Υλικά!$I$3:$I$200,$F2328,1)/INDEX(Υλικά!$E$3:$E$200,$F2328,1),0))</f>
        <v>0.33</v>
      </c>
      <c r="K2328" s="16">
        <f>$H2328*Ref!$B$2</f>
        <v>4.8400000000000007</v>
      </c>
      <c r="L2328" s="17">
        <f>$I2328*Ref!$B$3</f>
        <v>100.32</v>
      </c>
      <c r="M2328" s="18">
        <f>$J2328*Ref!$B$4</f>
        <v>2.97</v>
      </c>
      <c r="N2328" s="18">
        <f>IF($C2328&lt;&gt;"",0,IF($D2328&lt;&gt;"",$G2328*INDEX(Υλικά!$J$3:$J$200,$F2328,1)/INDEX(Υλικά!$E$3:$E$200,$F2328,1),0))</f>
        <v>0</v>
      </c>
      <c r="O2328" s="19">
        <f t="shared" si="43"/>
        <v>108.13</v>
      </c>
    </row>
    <row r="2329" spans="1:15" x14ac:dyDescent="0.35">
      <c r="A2329" s="54">
        <v>45317</v>
      </c>
      <c r="B2329" s="53">
        <v>0.60416666666666663</v>
      </c>
      <c r="C2329" s="3"/>
      <c r="D2329" s="3" t="s">
        <v>198</v>
      </c>
      <c r="E2329" s="3" t="str">
        <f>IF(C2329&lt;&gt;"",INDEX(ΣυνδΑθρ!$I$2:$I$96,MATCH(C2329,ΣυνδΑθρ!$A$2:$A$100,0),1),IF(D2329&lt;&gt;"",INDEX(Υλικά!$D$3:$D$200,MATCH(D2329,Υλικά!$B$3:$B$200,0),1),""))</f>
        <v>gr</v>
      </c>
      <c r="F2329" s="10">
        <f>IF(C2329&lt;&gt;"",MATCH($C2329,ΣυνδΑθρ!$A$2:$A$100,0),IF(D2329&lt;&gt;"",MATCH($D2329,Υλικά!$B$3:$B$200,0),0))</f>
        <v>89</v>
      </c>
      <c r="G2329" s="3">
        <v>90</v>
      </c>
      <c r="H2329" s="16">
        <f>IF($C2329&lt;&gt;"",$G2329*INDEX(ΣυνδΑθρ!$B$2:$B$96,$F2329,1)/INDEX(ΣυνδΑθρ!$J$2:$J$96,$F2329,1),IF($D2329&lt;&gt;"",$G2329*INDEX(Υλικά!$G$3:$G$200,$F2329,1)/INDEX(Υλικά!$E$3:$E$200,$F2329,1),0))</f>
        <v>20.25</v>
      </c>
      <c r="I2329" s="17">
        <f>IF($C2329&lt;&gt;"",$G2329*INDEX(ΣυνδΑθρ!$C$2:$C$100,$F2329,1)/INDEX(ΣυνδΑθρ!$J$2:$J$96,$F2329,1),IF($D2329&lt;&gt;"",$G2329*INDEX(Υλικά!$H$3:$H$200,$F2329,1)/INDEX(Υλικά!$E$3:$E$200,$F2329,1),0))</f>
        <v>45</v>
      </c>
      <c r="J2329" s="18">
        <f>IF($C2329&lt;&gt;"",$G2329*INDEX(ΣυνδΑθρ!$D$2:$D$96,$F2329,1)/INDEX(ΣυνδΑθρ!$J$2:$J$96,$F2329,1),IF($D2329&lt;&gt;"",$G2329*INDEX(Υλικά!$I$3:$I$200,$F2329,1)/INDEX(Υλικά!$E$3:$E$200,$F2329,1),0))</f>
        <v>1.71</v>
      </c>
      <c r="K2329" s="16">
        <f>$H2329*Ref!$B$2</f>
        <v>81</v>
      </c>
      <c r="L2329" s="17">
        <f>$I2329*Ref!$B$3</f>
        <v>180</v>
      </c>
      <c r="M2329" s="18">
        <f>$J2329*Ref!$B$4</f>
        <v>15.39</v>
      </c>
      <c r="N2329" s="18">
        <f>IF($C2329&lt;&gt;"",0,IF($D2329&lt;&gt;"",$G2329*INDEX(Υλικά!$J$3:$J$200,$F2329,1)/INDEX(Υλικά!$E$3:$E$200,$F2329,1),0))</f>
        <v>0</v>
      </c>
      <c r="O2329" s="19">
        <f t="shared" si="43"/>
        <v>276.39</v>
      </c>
    </row>
    <row r="2330" spans="1:15" x14ac:dyDescent="0.35">
      <c r="A2330" s="54">
        <v>45317</v>
      </c>
      <c r="B2330" s="53">
        <v>0.60416666666666663</v>
      </c>
      <c r="C2330" s="3"/>
      <c r="D2330" s="3" t="s">
        <v>8</v>
      </c>
      <c r="E2330" s="3" t="str">
        <f>IF(C2330&lt;&gt;"",INDEX(ΣυνδΑθρ!$I$2:$I$96,MATCH(C2330,ΣυνδΑθρ!$A$2:$A$100,0),1),IF(D2330&lt;&gt;"",INDEX(Υλικά!$D$3:$D$200,MATCH(D2330,Υλικά!$B$3:$B$200,0),1),""))</f>
        <v>gr</v>
      </c>
      <c r="F2330" s="10">
        <f>IF(C2330&lt;&gt;"",MATCH($C2330,ΣυνδΑθρ!$A$2:$A$100,0),IF(D2330&lt;&gt;"",MATCH($D2330,Υλικά!$B$3:$B$200,0),0))</f>
        <v>3</v>
      </c>
      <c r="G2330" s="3">
        <v>9</v>
      </c>
      <c r="H2330" s="16">
        <f>IF($C2330&lt;&gt;"",$G2330*INDEX(ΣυνδΑθρ!$B$2:$B$96,$F2330,1)/INDEX(ΣυνδΑθρ!$J$2:$J$96,$F2330,1),IF($D2330&lt;&gt;"",$G2330*INDEX(Υλικά!$G$3:$G$200,$F2330,1)/INDEX(Υλικά!$E$3:$E$200,$F2330,1),0))</f>
        <v>0</v>
      </c>
      <c r="I2330" s="17">
        <f>IF($C2330&lt;&gt;"",$G2330*INDEX(ΣυνδΑθρ!$C$2:$C$100,$F2330,1)/INDEX(ΣυνδΑθρ!$J$2:$J$96,$F2330,1),IF($D2330&lt;&gt;"",$G2330*INDEX(Υλικά!$H$3:$H$200,$F2330,1)/INDEX(Υλικά!$E$3:$E$200,$F2330,1),0))</f>
        <v>0</v>
      </c>
      <c r="J2330" s="18">
        <f>IF($C2330&lt;&gt;"",$G2330*INDEX(ΣυνδΑθρ!$D$2:$D$96,$F2330,1)/INDEX(ΣυνδΑθρ!$J$2:$J$96,$F2330,1),IF($D2330&lt;&gt;"",$G2330*INDEX(Υλικά!$I$3:$I$200,$F2330,1)/INDEX(Υλικά!$E$3:$E$200,$F2330,1),0))</f>
        <v>8.3969999999999985</v>
      </c>
      <c r="K2330" s="16">
        <f>$H2330*Ref!$B$2</f>
        <v>0</v>
      </c>
      <c r="L2330" s="17">
        <f>$I2330*Ref!$B$3</f>
        <v>0</v>
      </c>
      <c r="M2330" s="18">
        <f>$J2330*Ref!$B$4</f>
        <v>75.572999999999979</v>
      </c>
      <c r="N2330" s="18">
        <f>IF($C2330&lt;&gt;"",0,IF($D2330&lt;&gt;"",$G2330*INDEX(Υλικά!$J$3:$J$200,$F2330,1)/INDEX(Υλικά!$E$3:$E$200,$F2330,1),0))</f>
        <v>0</v>
      </c>
      <c r="O2330" s="19">
        <f t="shared" si="43"/>
        <v>75.572999999999979</v>
      </c>
    </row>
    <row r="2331" spans="1:15" x14ac:dyDescent="0.35">
      <c r="A2331" s="54">
        <v>45317</v>
      </c>
      <c r="B2331" s="53">
        <v>0.60416666666666696</v>
      </c>
      <c r="C2331" s="3"/>
      <c r="D2331" s="3" t="s">
        <v>27</v>
      </c>
      <c r="E2331" s="3" t="str">
        <f>IF(C2331&lt;&gt;"",INDEX(ΣυνδΑθρ!$I$2:$I$96,MATCH(C2331,ΣυνδΑθρ!$A$2:$A$100,0),1),IF(D2331&lt;&gt;"",INDEX(Υλικά!$D$3:$D$200,MATCH(D2331,Υλικά!$B$3:$B$200,0),1),""))</f>
        <v>gr</v>
      </c>
      <c r="F2331" s="10">
        <f>IF(C2331&lt;&gt;"",MATCH($C2331,ΣυνδΑθρ!$A$2:$A$100,0),IF(D2331&lt;&gt;"",MATCH($D2331,Υλικά!$B$3:$B$200,0),0))</f>
        <v>2</v>
      </c>
      <c r="G2331" s="3">
        <v>35</v>
      </c>
      <c r="H2331" s="16">
        <f>IF($C2331&lt;&gt;"",$G2331*INDEX(ΣυνδΑθρ!$B$2:$B$96,$F2331,1)/INDEX(ΣυνδΑθρ!$J$2:$J$96,$F2331,1),IF($D2331&lt;&gt;"",$G2331*INDEX(Υλικά!$G$3:$G$200,$F2331,1)/INDEX(Υλικά!$E$3:$E$200,$F2331,1),0))</f>
        <v>0.38500000000000001</v>
      </c>
      <c r="I2331" s="17">
        <f>IF($C2331&lt;&gt;"",$G2331*INDEX(ΣυνδΑθρ!$C$2:$C$100,$F2331,1)/INDEX(ΣυνδΑθρ!$J$2:$J$96,$F2331,1),IF($D2331&lt;&gt;"",$G2331*INDEX(Υλικά!$H$3:$H$200,$F2331,1)/INDEX(Υλικά!$E$3:$E$200,$F2331,1),0))</f>
        <v>3.2549999999999999</v>
      </c>
      <c r="J2331" s="18">
        <f>IF($C2331&lt;&gt;"",$G2331*INDEX(ΣυνδΑθρ!$D$2:$D$96,$F2331,1)/INDEX(ΣυνδΑθρ!$J$2:$J$96,$F2331,1),IF($D2331&lt;&gt;"",$G2331*INDEX(Υλικά!$I$3:$I$200,$F2331,1)/INDEX(Υλικά!$E$3:$E$200,$F2331,1),0))</f>
        <v>3.5000000000000003E-2</v>
      </c>
      <c r="K2331" s="16">
        <f>$H2331*Ref!$B$2</f>
        <v>1.54</v>
      </c>
      <c r="L2331" s="17">
        <f>$I2331*Ref!$B$3</f>
        <v>13.02</v>
      </c>
      <c r="M2331" s="18">
        <f>$J2331*Ref!$B$4</f>
        <v>0.31500000000000006</v>
      </c>
      <c r="N2331" s="18">
        <f>IF($C2331&lt;&gt;"",0,IF($D2331&lt;&gt;"",$G2331*INDEX(Υλικά!$J$3:$J$200,$F2331,1)/INDEX(Υλικά!$E$3:$E$200,$F2331,1),0))</f>
        <v>0</v>
      </c>
      <c r="O2331" s="19">
        <f t="shared" si="43"/>
        <v>14.874999999999998</v>
      </c>
    </row>
    <row r="2332" spans="1:15" x14ac:dyDescent="0.35">
      <c r="A2332" s="54">
        <v>45317</v>
      </c>
      <c r="B2332" s="53">
        <v>0.60416666666666696</v>
      </c>
      <c r="C2332" s="3"/>
      <c r="D2332" s="3" t="s">
        <v>44</v>
      </c>
      <c r="E2332" s="3" t="str">
        <f>IF(C2332&lt;&gt;"",INDEX(ΣυνδΑθρ!$I$2:$I$96,MATCH(C2332,ΣυνδΑθρ!$A$2:$A$100,0),1),IF(D2332&lt;&gt;"",INDEX(Υλικά!$D$3:$D$200,MATCH(D2332,Υλικά!$B$3:$B$200,0),1),""))</f>
        <v>pc</v>
      </c>
      <c r="F2332" s="10">
        <f>IF(C2332&lt;&gt;"",MATCH($C2332,ΣυνδΑθρ!$A$2:$A$100,0),IF(D2332&lt;&gt;"",MATCH($D2332,Υλικά!$B$3:$B$200,0),0))</f>
        <v>18</v>
      </c>
      <c r="G2332" s="3">
        <v>10</v>
      </c>
      <c r="H2332" s="16">
        <f>IF($C2332&lt;&gt;"",$G2332*INDEX(ΣυνδΑθρ!$B$2:$B$96,$F2332,1)/INDEX(ΣυνδΑθρ!$J$2:$J$96,$F2332,1),IF($D2332&lt;&gt;"",$G2332*INDEX(Υλικά!$G$3:$G$200,$F2332,1)/INDEX(Υλικά!$E$3:$E$200,$F2332,1),0))</f>
        <v>0.4</v>
      </c>
      <c r="I2332" s="17">
        <f>IF($C2332&lt;&gt;"",$G2332*INDEX(ΣυνδΑθρ!$C$2:$C$100,$F2332,1)/INDEX(ΣυνδΑθρ!$J$2:$J$96,$F2332,1),IF($D2332&lt;&gt;"",$G2332*INDEX(Υλικά!$H$3:$H$200,$F2332,1)/INDEX(Υλικά!$E$3:$E$200,$F2332,1),0))</f>
        <v>2.8</v>
      </c>
      <c r="J2332" s="18">
        <f>IF($C2332&lt;&gt;"",$G2332*INDEX(ΣυνδΑθρ!$D$2:$D$96,$F2332,1)/INDEX(ΣυνδΑθρ!$J$2:$J$96,$F2332,1),IF($D2332&lt;&gt;"",$G2332*INDEX(Υλικά!$I$3:$I$200,$F2332,1)/INDEX(Υλικά!$E$3:$E$200,$F2332,1),0))</f>
        <v>4.7</v>
      </c>
      <c r="K2332" s="16">
        <f>$H2332*Ref!$B$2</f>
        <v>1.6</v>
      </c>
      <c r="L2332" s="17">
        <f>$I2332*Ref!$B$3</f>
        <v>11.2</v>
      </c>
      <c r="M2332" s="18">
        <f>$J2332*Ref!$B$4</f>
        <v>42.300000000000004</v>
      </c>
      <c r="N2332" s="18">
        <f>IF($C2332&lt;&gt;"",0,IF($D2332&lt;&gt;"",$G2332*INDEX(Υλικά!$J$3:$J$200,$F2332,1)/INDEX(Υλικά!$E$3:$E$200,$F2332,1),0))</f>
        <v>0</v>
      </c>
      <c r="O2332" s="19">
        <f t="shared" si="43"/>
        <v>55.1</v>
      </c>
    </row>
    <row r="2333" spans="1:15" x14ac:dyDescent="0.35">
      <c r="A2333" s="54">
        <v>45317</v>
      </c>
      <c r="B2333" s="53">
        <v>0.60416666666666696</v>
      </c>
      <c r="C2333" s="3"/>
      <c r="D2333" s="3" t="s">
        <v>46</v>
      </c>
      <c r="E2333" s="3" t="str">
        <f>IF(C2333&lt;&gt;"",INDEX(ΣυνδΑθρ!$I$2:$I$96,MATCH(C2333,ΣυνδΑθρ!$A$2:$A$100,0),1),IF(D2333&lt;&gt;"",INDEX(Υλικά!$D$3:$D$200,MATCH(D2333,Υλικά!$B$3:$B$200,0),1),""))</f>
        <v>gr</v>
      </c>
      <c r="F2333" s="10">
        <f>IF(C2333&lt;&gt;"",MATCH($C2333,ΣυνδΑθρ!$A$2:$A$100,0),IF(D2333&lt;&gt;"",MATCH($D2333,Υλικά!$B$3:$B$200,0),0))</f>
        <v>19</v>
      </c>
      <c r="G2333" s="3">
        <v>60</v>
      </c>
      <c r="H2333" s="16">
        <f>IF($C2333&lt;&gt;"",$G2333*INDEX(ΣυνδΑθρ!$B$2:$B$96,$F2333,1)/INDEX(ΣυνδΑθρ!$J$2:$J$96,$F2333,1),IF($D2333&lt;&gt;"",$G2333*INDEX(Υλικά!$G$3:$G$200,$F2333,1)/INDEX(Υλικά!$E$3:$E$200,$F2333,1),0))</f>
        <v>8.52</v>
      </c>
      <c r="I2333" s="17">
        <f>IF($C2333&lt;&gt;"",$G2333*INDEX(ΣυνδΑθρ!$C$2:$C$100,$F2333,1)/INDEX(ΣυνδΑθρ!$J$2:$J$96,$F2333,1),IF($D2333&lt;&gt;"",$G2333*INDEX(Υλικά!$H$3:$H$200,$F2333,1)/INDEX(Υλικά!$E$3:$E$200,$F2333,1),0))</f>
        <v>2.4599999999999995</v>
      </c>
      <c r="J2333" s="18">
        <f>IF($C2333&lt;&gt;"",$G2333*INDEX(ΣυνδΑθρ!$D$2:$D$96,$F2333,1)/INDEX(ΣυνδΑθρ!$J$2:$J$96,$F2333,1),IF($D2333&lt;&gt;"",$G2333*INDEX(Υλικά!$I$3:$I$200,$F2333,1)/INDEX(Υλικά!$E$3:$E$200,$F2333,1),0))</f>
        <v>12.78</v>
      </c>
      <c r="K2333" s="16">
        <f>$H2333*Ref!$B$2</f>
        <v>34.08</v>
      </c>
      <c r="L2333" s="17">
        <f>$I2333*Ref!$B$3</f>
        <v>9.8399999999999981</v>
      </c>
      <c r="M2333" s="18">
        <f>$J2333*Ref!$B$4</f>
        <v>115.02</v>
      </c>
      <c r="N2333" s="18">
        <f>IF($C2333&lt;&gt;"",0,IF($D2333&lt;&gt;"",$G2333*INDEX(Υλικά!$J$3:$J$200,$F2333,1)/INDEX(Υλικά!$E$3:$E$200,$F2333,1),0))</f>
        <v>0</v>
      </c>
      <c r="O2333" s="19">
        <f t="shared" si="43"/>
        <v>158.94</v>
      </c>
    </row>
    <row r="2334" spans="1:15" x14ac:dyDescent="0.35">
      <c r="A2334" s="54">
        <v>45317</v>
      </c>
      <c r="B2334" s="53">
        <v>0.875</v>
      </c>
      <c r="C2334" s="3"/>
      <c r="D2334" s="3" t="s">
        <v>18</v>
      </c>
      <c r="E2334" s="3" t="str">
        <f>IF(C2334&lt;&gt;"",INDEX(ΣυνδΑθρ!$I$2:$I$96,MATCH(C2334,ΣυνδΑθρ!$A$2:$A$100,0),1),IF(D2334&lt;&gt;"",INDEX(Υλικά!$D$3:$D$200,MATCH(D2334,Υλικά!$B$3:$B$200,0),1),""))</f>
        <v>slc</v>
      </c>
      <c r="F2334" s="10">
        <f>IF(C2334&lt;&gt;"",MATCH($C2334,ΣυνδΑθρ!$A$2:$A$100,0),IF(D2334&lt;&gt;"",MATCH($D2334,Υλικά!$B$3:$B$200,0),0))</f>
        <v>9</v>
      </c>
      <c r="G2334" s="3">
        <v>4</v>
      </c>
      <c r="H2334" s="16">
        <f>IF($C2334&lt;&gt;"",$G2334*INDEX(ΣυνδΑθρ!$B$2:$B$96,$F2334,1)/INDEX(ΣυνδΑθρ!$J$2:$J$96,$F2334,1),IF($D2334&lt;&gt;"",$G2334*INDEX(Υλικά!$G$3:$G$200,$F2334,1)/INDEX(Υλικά!$E$3:$E$200,$F2334,1),0))</f>
        <v>12</v>
      </c>
      <c r="I2334" s="17">
        <f>IF($C2334&lt;&gt;"",$G2334*INDEX(ΣυνδΑθρ!$C$2:$C$100,$F2334,1)/INDEX(ΣυνδΑθρ!$J$2:$J$96,$F2334,1),IF($D2334&lt;&gt;"",$G2334*INDEX(Υλικά!$H$3:$H$200,$F2334,1)/INDEX(Υλικά!$E$3:$E$200,$F2334,1),0))</f>
        <v>46.8</v>
      </c>
      <c r="J2334" s="18">
        <f>IF($C2334&lt;&gt;"",$G2334*INDEX(ΣυνδΑθρ!$D$2:$D$96,$F2334,1)/INDEX(ΣυνδΑθρ!$J$2:$J$96,$F2334,1),IF($D2334&lt;&gt;"",$G2334*INDEX(Υλικά!$I$3:$I$200,$F2334,1)/INDEX(Υλικά!$E$3:$E$200,$F2334,1),0))</f>
        <v>4.4000000000000004</v>
      </c>
      <c r="K2334" s="16">
        <f>$H2334*Ref!$B$2</f>
        <v>48</v>
      </c>
      <c r="L2334" s="17">
        <f>$I2334*Ref!$B$3</f>
        <v>187.2</v>
      </c>
      <c r="M2334" s="18">
        <f>$J2334*Ref!$B$4</f>
        <v>39.6</v>
      </c>
      <c r="N2334" s="18">
        <f>IF($C2334&lt;&gt;"",0,IF($D2334&lt;&gt;"",$G2334*INDEX(Υλικά!$J$3:$J$200,$F2334,1)/INDEX(Υλικά!$E$3:$E$200,$F2334,1),0))</f>
        <v>0</v>
      </c>
      <c r="O2334" s="19">
        <f t="shared" si="43"/>
        <v>274.8</v>
      </c>
    </row>
    <row r="2335" spans="1:15" x14ac:dyDescent="0.35">
      <c r="A2335" s="54">
        <v>45317</v>
      </c>
      <c r="B2335" s="53">
        <v>0.875</v>
      </c>
      <c r="C2335" s="3"/>
      <c r="D2335" s="3" t="s">
        <v>229</v>
      </c>
      <c r="E2335" s="3" t="str">
        <f>IF(C2335&lt;&gt;"",INDEX(ΣυνδΑθρ!$I$2:$I$96,MATCH(C2335,ΣυνδΑθρ!$A$2:$A$100,0),1),IF(D2335&lt;&gt;"",INDEX(Υλικά!$D$3:$D$200,MATCH(D2335,Υλικά!$B$3:$B$200,0),1),""))</f>
        <v>gr</v>
      </c>
      <c r="F2335" s="10">
        <f>IF(C2335&lt;&gt;"",MATCH($C2335,ΣυνδΑθρ!$A$2:$A$100,0),IF(D2335&lt;&gt;"",MATCH($D2335,Υλικά!$B$3:$B$200,0),0))</f>
        <v>104</v>
      </c>
      <c r="G2335" s="3">
        <v>110</v>
      </c>
      <c r="H2335" s="16">
        <f>IF($C2335&lt;&gt;"",$G2335*INDEX(ΣυνδΑθρ!$B$2:$B$96,$F2335,1)/INDEX(ΣυνδΑθρ!$J$2:$J$96,$F2335,1),IF($D2335&lt;&gt;"",$G2335*INDEX(Υλικά!$G$3:$G$200,$F2335,1)/INDEX(Υλικά!$E$3:$E$200,$F2335,1),0))</f>
        <v>23.1</v>
      </c>
      <c r="I2335" s="17">
        <f>IF($C2335&lt;&gt;"",$G2335*INDEX(ΣυνδΑθρ!$C$2:$C$100,$F2335,1)/INDEX(ΣυνδΑθρ!$J$2:$J$96,$F2335,1),IF($D2335&lt;&gt;"",$G2335*INDEX(Υλικά!$H$3:$H$200,$F2335,1)/INDEX(Υλικά!$E$3:$E$200,$F2335,1),0))</f>
        <v>1.1000000000000001</v>
      </c>
      <c r="J2335" s="18">
        <f>IF($C2335&lt;&gt;"",$G2335*INDEX(ΣυνδΑθρ!$D$2:$D$96,$F2335,1)/INDEX(ΣυνδΑθρ!$J$2:$J$96,$F2335,1),IF($D2335&lt;&gt;"",$G2335*INDEX(Υλικά!$I$3:$I$200,$F2335,1)/INDEX(Υλικά!$E$3:$E$200,$F2335,1),0))</f>
        <v>2.2000000000000002</v>
      </c>
      <c r="K2335" s="16">
        <f>$H2335*Ref!$B$2</f>
        <v>92.4</v>
      </c>
      <c r="L2335" s="17">
        <f>$I2335*Ref!$B$3</f>
        <v>4.4000000000000004</v>
      </c>
      <c r="M2335" s="18">
        <f>$J2335*Ref!$B$4</f>
        <v>19.8</v>
      </c>
      <c r="N2335" s="18">
        <f>IF($C2335&lt;&gt;"",0,IF($D2335&lt;&gt;"",$G2335*INDEX(Υλικά!$J$3:$J$200,$F2335,1)/INDEX(Υλικά!$E$3:$E$200,$F2335,1),0))</f>
        <v>0</v>
      </c>
      <c r="O2335" s="19">
        <f t="shared" si="43"/>
        <v>116.60000000000001</v>
      </c>
    </row>
    <row r="2336" spans="1:15" x14ac:dyDescent="0.35">
      <c r="A2336" s="54">
        <v>45317</v>
      </c>
      <c r="B2336" s="53">
        <v>0.875</v>
      </c>
      <c r="C2336" s="3"/>
      <c r="D2336" s="3" t="s">
        <v>32</v>
      </c>
      <c r="E2336" s="3" t="str">
        <f>IF(C2336&lt;&gt;"",INDEX(ΣυνδΑθρ!$I$2:$I$96,MATCH(C2336,ΣυνδΑθρ!$A$2:$A$100,0),1),IF(D2336&lt;&gt;"",INDEX(Υλικά!$D$3:$D$200,MATCH(D2336,Υλικά!$B$3:$B$200,0),1),""))</f>
        <v>gr</v>
      </c>
      <c r="F2336" s="10">
        <f>IF(C2336&lt;&gt;"",MATCH($C2336,ΣυνδΑθρ!$A$2:$A$100,0),IF(D2336&lt;&gt;"",MATCH($D2336,Υλικά!$B$3:$B$200,0),0))</f>
        <v>14</v>
      </c>
      <c r="G2336" s="3">
        <v>200</v>
      </c>
      <c r="H2336" s="16">
        <f>IF($C2336&lt;&gt;"",$G2336*INDEX(ΣυνδΑθρ!$B$2:$B$96,$F2336,1)/INDEX(ΣυνδΑθρ!$J$2:$J$96,$F2336,1),IF($D2336&lt;&gt;"",$G2336*INDEX(Υλικά!$G$3:$G$200,$F2336,1)/INDEX(Υλικά!$E$3:$E$200,$F2336,1),0))</f>
        <v>16</v>
      </c>
      <c r="I2336" s="17">
        <f>IF($C2336&lt;&gt;"",$G2336*INDEX(ΣυνδΑθρ!$C$2:$C$100,$F2336,1)/INDEX(ΣυνδΑθρ!$J$2:$J$96,$F2336,1),IF($D2336&lt;&gt;"",$G2336*INDEX(Υλικά!$H$3:$H$200,$F2336,1)/INDEX(Υλικά!$E$3:$E$200,$F2336,1),0))</f>
        <v>8</v>
      </c>
      <c r="J2336" s="18">
        <f>IF($C2336&lt;&gt;"",$G2336*INDEX(ΣυνδΑθρ!$D$2:$D$96,$F2336,1)/INDEX(ΣυνδΑθρ!$J$2:$J$96,$F2336,1),IF($D2336&lt;&gt;"",$G2336*INDEX(Υλικά!$I$3:$I$200,$F2336,1)/INDEX(Υλικά!$E$3:$E$200,$F2336,1),0))</f>
        <v>4</v>
      </c>
      <c r="K2336" s="16">
        <f>$H2336*Ref!$B$2</f>
        <v>64</v>
      </c>
      <c r="L2336" s="17">
        <f>$I2336*Ref!$B$3</f>
        <v>32</v>
      </c>
      <c r="M2336" s="18">
        <f>$J2336*Ref!$B$4</f>
        <v>36</v>
      </c>
      <c r="N2336" s="18">
        <f>IF($C2336&lt;&gt;"",0,IF($D2336&lt;&gt;"",$G2336*INDEX(Υλικά!$J$3:$J$200,$F2336,1)/INDEX(Υλικά!$E$3:$E$200,$F2336,1),0))</f>
        <v>0</v>
      </c>
      <c r="O2336" s="19">
        <f t="shared" si="43"/>
        <v>132</v>
      </c>
    </row>
    <row r="2337" spans="1:15" x14ac:dyDescent="0.35">
      <c r="A2337" s="54">
        <v>45317</v>
      </c>
      <c r="B2337" s="53">
        <v>0.875</v>
      </c>
      <c r="C2337" s="3"/>
      <c r="D2337" s="3" t="s">
        <v>340</v>
      </c>
      <c r="E2337" s="3" t="str">
        <f>IF(C2337&lt;&gt;"",INDEX(ΣυνδΑθρ!$I$2:$I$96,MATCH(C2337,ΣυνδΑθρ!$A$2:$A$100,0),1),IF(D2337&lt;&gt;"",INDEX(Υλικά!$D$3:$D$200,MATCH(D2337,Υλικά!$B$3:$B$200,0),1),""))</f>
        <v>gr</v>
      </c>
      <c r="F2337" s="10">
        <f>IF(C2337&lt;&gt;"",MATCH($C2337,ΣυνδΑθρ!$A$2:$A$100,0),IF(D2337&lt;&gt;"",MATCH($D2337,Υλικά!$B$3:$B$200,0),0))</f>
        <v>154</v>
      </c>
      <c r="G2337" s="3">
        <v>30</v>
      </c>
      <c r="H2337" s="16">
        <f>IF($C2337&lt;&gt;"",$G2337*INDEX(ΣυνδΑθρ!$B$2:$B$96,$F2337,1)/INDEX(ΣυνδΑθρ!$J$2:$J$96,$F2337,1),IF($D2337&lt;&gt;"",$G2337*INDEX(Υλικά!$G$3:$G$200,$F2337,1)/INDEX(Υλικά!$E$3:$E$200,$F2337,1),0))</f>
        <v>3</v>
      </c>
      <c r="I2337" s="17">
        <f>IF($C2337&lt;&gt;"",$G2337*INDEX(ΣυνδΑθρ!$C$2:$C$100,$F2337,1)/INDEX(ΣυνδΑθρ!$J$2:$J$96,$F2337,1),IF($D2337&lt;&gt;"",$G2337*INDEX(Υλικά!$H$3:$H$200,$F2337,1)/INDEX(Υλικά!$E$3:$E$200,$F2337,1),0))</f>
        <v>1.44</v>
      </c>
      <c r="J2337" s="18">
        <f>IF($C2337&lt;&gt;"",$G2337*INDEX(ΣυνδΑθρ!$D$2:$D$96,$F2337,1)/INDEX(ΣυνδΑθρ!$J$2:$J$96,$F2337,1),IF($D2337&lt;&gt;"",$G2337*INDEX(Υλικά!$I$3:$I$200,$F2337,1)/INDEX(Υλικά!$E$3:$E$200,$F2337,1),0))</f>
        <v>5.52</v>
      </c>
      <c r="K2337" s="16">
        <f>$H2337*Ref!$B$2</f>
        <v>12</v>
      </c>
      <c r="L2337" s="17">
        <f>$I2337*Ref!$B$3</f>
        <v>5.76</v>
      </c>
      <c r="M2337" s="18">
        <f>$J2337*Ref!$B$4</f>
        <v>49.679999999999993</v>
      </c>
      <c r="N2337" s="18">
        <f>IF($C2337&lt;&gt;"",0,IF($D2337&lt;&gt;"",$G2337*INDEX(Υλικά!$J$3:$J$200,$F2337,1)/INDEX(Υλικά!$E$3:$E$200,$F2337,1),0))</f>
        <v>0</v>
      </c>
      <c r="O2337" s="19">
        <f t="shared" si="43"/>
        <v>67.44</v>
      </c>
    </row>
    <row r="2338" spans="1:15" x14ac:dyDescent="0.35">
      <c r="A2338" s="54">
        <v>45318</v>
      </c>
      <c r="B2338" s="53">
        <v>0.35416666666666669</v>
      </c>
      <c r="C2338" s="3"/>
      <c r="D2338" s="3" t="s">
        <v>58</v>
      </c>
      <c r="E2338" s="3" t="str">
        <f>IF(C2338&lt;&gt;"",INDEX(ΣυνδΑθρ!$I$2:$I$96,MATCH(C2338,ΣυνδΑθρ!$A$2:$A$100,0),1),IF(D2338&lt;&gt;"",INDEX(Υλικά!$D$3:$D$200,MATCH(D2338,Υλικά!$B$3:$B$200,0),1),""))</f>
        <v>gr</v>
      </c>
      <c r="F2338" s="10">
        <f>IF(C2338&lt;&gt;"",MATCH($C2338,ΣυνδΑθρ!$A$2:$A$100,0),IF(D2338&lt;&gt;"",MATCH($D2338,Υλικά!$B$3:$B$200,0),0))</f>
        <v>12</v>
      </c>
      <c r="G2338" s="3">
        <v>250</v>
      </c>
      <c r="H2338" s="16">
        <f>IF($C2338&lt;&gt;"",$G2338*INDEX(ΣυνδΑθρ!$B$2:$B$96,$F2338,1)/INDEX(ΣυνδΑθρ!$J$2:$J$96,$F2338,1),IF($D2338&lt;&gt;"",$G2338*INDEX(Υλικά!$G$3:$G$200,$F2338,1)/INDEX(Υλικά!$E$3:$E$200,$F2338,1),0))</f>
        <v>8.25</v>
      </c>
      <c r="I2338" s="17">
        <f>IF($C2338&lt;&gt;"",$G2338*INDEX(ΣυνδΑθρ!$C$2:$C$100,$F2338,1)/INDEX(ΣυνδΑθρ!$J$2:$J$96,$F2338,1),IF($D2338&lt;&gt;"",$G2338*INDEX(Υλικά!$H$3:$H$200,$F2338,1)/INDEX(Υλικά!$E$3:$E$200,$F2338,1),0))</f>
        <v>11.75</v>
      </c>
      <c r="J2338" s="18">
        <f>IF($C2338&lt;&gt;"",$G2338*INDEX(ΣυνδΑθρ!$D$2:$D$96,$F2338,1)/INDEX(ΣυνδΑθρ!$J$2:$J$96,$F2338,1),IF($D2338&lt;&gt;"",$G2338*INDEX(Υλικά!$I$3:$I$200,$F2338,1)/INDEX(Υλικά!$E$3:$E$200,$F2338,1),0))</f>
        <v>3.75</v>
      </c>
      <c r="K2338" s="16">
        <f>$H2338*Ref!$B$2</f>
        <v>33</v>
      </c>
      <c r="L2338" s="17">
        <f>$I2338*Ref!$B$3</f>
        <v>47</v>
      </c>
      <c r="M2338" s="18">
        <f>$J2338*Ref!$B$4</f>
        <v>33.75</v>
      </c>
      <c r="N2338" s="18">
        <f>IF($C2338&lt;&gt;"",0,IF($D2338&lt;&gt;"",$G2338*INDEX(Υλικά!$J$3:$J$200,$F2338,1)/INDEX(Υλικά!$E$3:$E$200,$F2338,1),0))</f>
        <v>0</v>
      </c>
      <c r="O2338" s="19">
        <f t="shared" si="43"/>
        <v>113.75</v>
      </c>
    </row>
    <row r="2339" spans="1:15" x14ac:dyDescent="0.35">
      <c r="A2339" s="54">
        <v>45318</v>
      </c>
      <c r="B2339" s="53">
        <v>0.35416666666666669</v>
      </c>
      <c r="C2339" s="3"/>
      <c r="D2339" s="3" t="s">
        <v>18</v>
      </c>
      <c r="E2339" s="3" t="str">
        <f>IF(C2339&lt;&gt;"",INDEX(ΣυνδΑθρ!$I$2:$I$96,MATCH(C2339,ΣυνδΑθρ!$A$2:$A$100,0),1),IF(D2339&lt;&gt;"",INDEX(Υλικά!$D$3:$D$200,MATCH(D2339,Υλικά!$B$3:$B$200,0),1),""))</f>
        <v>slc</v>
      </c>
      <c r="F2339" s="10">
        <f>IF(C2339&lt;&gt;"",MATCH($C2339,ΣυνδΑθρ!$A$2:$A$100,0),IF(D2339&lt;&gt;"",MATCH($D2339,Υλικά!$B$3:$B$200,0),0))</f>
        <v>9</v>
      </c>
      <c r="G2339" s="3">
        <v>2</v>
      </c>
      <c r="H2339" s="16">
        <f>IF($C2339&lt;&gt;"",$G2339*INDEX(ΣυνδΑθρ!$B$2:$B$96,$F2339,1)/INDEX(ΣυνδΑθρ!$J$2:$J$96,$F2339,1),IF($D2339&lt;&gt;"",$G2339*INDEX(Υλικά!$G$3:$G$200,$F2339,1)/INDEX(Υλικά!$E$3:$E$200,$F2339,1),0))</f>
        <v>6</v>
      </c>
      <c r="I2339" s="17">
        <f>IF($C2339&lt;&gt;"",$G2339*INDEX(ΣυνδΑθρ!$C$2:$C$100,$F2339,1)/INDEX(ΣυνδΑθρ!$J$2:$J$96,$F2339,1),IF($D2339&lt;&gt;"",$G2339*INDEX(Υλικά!$H$3:$H$200,$F2339,1)/INDEX(Υλικά!$E$3:$E$200,$F2339,1),0))</f>
        <v>23.4</v>
      </c>
      <c r="J2339" s="18">
        <f>IF($C2339&lt;&gt;"",$G2339*INDEX(ΣυνδΑθρ!$D$2:$D$96,$F2339,1)/INDEX(ΣυνδΑθρ!$J$2:$J$96,$F2339,1),IF($D2339&lt;&gt;"",$G2339*INDEX(Υλικά!$I$3:$I$200,$F2339,1)/INDEX(Υλικά!$E$3:$E$200,$F2339,1),0))</f>
        <v>2.2000000000000002</v>
      </c>
      <c r="K2339" s="16">
        <f>$H2339*Ref!$B$2</f>
        <v>24</v>
      </c>
      <c r="L2339" s="17">
        <f>$I2339*Ref!$B$3</f>
        <v>93.6</v>
      </c>
      <c r="M2339" s="18">
        <f>$J2339*Ref!$B$4</f>
        <v>19.8</v>
      </c>
      <c r="N2339" s="18">
        <f>IF($C2339&lt;&gt;"",0,IF($D2339&lt;&gt;"",$G2339*INDEX(Υλικά!$J$3:$J$200,$F2339,1)/INDEX(Υλικά!$E$3:$E$200,$F2339,1),0))</f>
        <v>0</v>
      </c>
      <c r="O2339" s="19">
        <f t="shared" si="43"/>
        <v>137.4</v>
      </c>
    </row>
    <row r="2340" spans="1:15" x14ac:dyDescent="0.35">
      <c r="A2340" s="54">
        <v>45318</v>
      </c>
      <c r="B2340" s="53">
        <v>0.35416666666666669</v>
      </c>
      <c r="C2340" s="3"/>
      <c r="D2340" s="3" t="s">
        <v>229</v>
      </c>
      <c r="E2340" s="3" t="str">
        <f>IF(C2340&lt;&gt;"",INDEX(ΣυνδΑθρ!$I$2:$I$96,MATCH(C2340,ΣυνδΑθρ!$A$2:$A$100,0),1),IF(D2340&lt;&gt;"",INDEX(Υλικά!$D$3:$D$200,MATCH(D2340,Υλικά!$B$3:$B$200,0),1),""))</f>
        <v>gr</v>
      </c>
      <c r="F2340" s="10">
        <f>IF(C2340&lt;&gt;"",MATCH($C2340,ΣυνδΑθρ!$A$2:$A$100,0),IF(D2340&lt;&gt;"",MATCH($D2340,Υλικά!$B$3:$B$200,0),0))</f>
        <v>104</v>
      </c>
      <c r="G2340" s="3">
        <v>55</v>
      </c>
      <c r="H2340" s="16">
        <f>IF($C2340&lt;&gt;"",$G2340*INDEX(ΣυνδΑθρ!$B$2:$B$96,$F2340,1)/INDEX(ΣυνδΑθρ!$J$2:$J$96,$F2340,1),IF($D2340&lt;&gt;"",$G2340*INDEX(Υλικά!$G$3:$G$200,$F2340,1)/INDEX(Υλικά!$E$3:$E$200,$F2340,1),0))</f>
        <v>11.55</v>
      </c>
      <c r="I2340" s="17">
        <f>IF($C2340&lt;&gt;"",$G2340*INDEX(ΣυνδΑθρ!$C$2:$C$100,$F2340,1)/INDEX(ΣυνδΑθρ!$J$2:$J$96,$F2340,1),IF($D2340&lt;&gt;"",$G2340*INDEX(Υλικά!$H$3:$H$200,$F2340,1)/INDEX(Υλικά!$E$3:$E$200,$F2340,1),0))</f>
        <v>0.55000000000000004</v>
      </c>
      <c r="J2340" s="18">
        <f>IF($C2340&lt;&gt;"",$G2340*INDEX(ΣυνδΑθρ!$D$2:$D$96,$F2340,1)/INDEX(ΣυνδΑθρ!$J$2:$J$96,$F2340,1),IF($D2340&lt;&gt;"",$G2340*INDEX(Υλικά!$I$3:$I$200,$F2340,1)/INDEX(Υλικά!$E$3:$E$200,$F2340,1),0))</f>
        <v>1.1000000000000001</v>
      </c>
      <c r="K2340" s="16">
        <f>$H2340*Ref!$B$2</f>
        <v>46.2</v>
      </c>
      <c r="L2340" s="17">
        <f>$I2340*Ref!$B$3</f>
        <v>2.2000000000000002</v>
      </c>
      <c r="M2340" s="18">
        <f>$J2340*Ref!$B$4</f>
        <v>9.9</v>
      </c>
      <c r="N2340" s="18">
        <f>IF($C2340&lt;&gt;"",0,IF($D2340&lt;&gt;"",$G2340*INDEX(Υλικά!$J$3:$J$200,$F2340,1)/INDEX(Υλικά!$E$3:$E$200,$F2340,1),0))</f>
        <v>0</v>
      </c>
      <c r="O2340" s="19">
        <f t="shared" si="43"/>
        <v>58.300000000000004</v>
      </c>
    </row>
    <row r="2341" spans="1:15" x14ac:dyDescent="0.35">
      <c r="A2341" s="54">
        <v>45318</v>
      </c>
      <c r="B2341" s="53">
        <v>0.58333333333333337</v>
      </c>
      <c r="C2341" s="3"/>
      <c r="D2341" s="3" t="s">
        <v>80</v>
      </c>
      <c r="E2341" s="3" t="str">
        <f>IF(C2341&lt;&gt;"",INDEX(ΣυνδΑθρ!$I$2:$I$96,MATCH(C2341,ΣυνδΑθρ!$A$2:$A$100,0),1),IF(D2341&lt;&gt;"",INDEX(Υλικά!$D$3:$D$200,MATCH(D2341,Υλικά!$B$3:$B$200,0),1),""))</f>
        <v>gr</v>
      </c>
      <c r="F2341" s="10">
        <f>IF(C2341&lt;&gt;"",MATCH($C2341,ΣυνδΑθρ!$A$2:$A$100,0),IF(D2341&lt;&gt;"",MATCH($D2341,Υλικά!$B$3:$B$200,0),0))</f>
        <v>32</v>
      </c>
      <c r="G2341" s="3">
        <v>230</v>
      </c>
      <c r="H2341" s="16">
        <f>IF($C2341&lt;&gt;"",$G2341*INDEX(ΣυνδΑθρ!$B$2:$B$96,$F2341,1)/INDEX(ΣυνδΑθρ!$J$2:$J$96,$F2341,1),IF($D2341&lt;&gt;"",$G2341*INDEX(Υλικά!$G$3:$G$200,$F2341,1)/INDEX(Υλικά!$E$3:$E$200,$F2341,1),0))</f>
        <v>71.3</v>
      </c>
      <c r="I2341" s="17">
        <f>IF($C2341&lt;&gt;"",$G2341*INDEX(ΣυνδΑθρ!$C$2:$C$100,$F2341,1)/INDEX(ΣυνδΑθρ!$J$2:$J$96,$F2341,1),IF($D2341&lt;&gt;"",$G2341*INDEX(Υλικά!$H$3:$H$200,$F2341,1)/INDEX(Υλικά!$E$3:$E$200,$F2341,1),0))</f>
        <v>0</v>
      </c>
      <c r="J2341" s="18">
        <f>IF($C2341&lt;&gt;"",$G2341*INDEX(ΣυνδΑθρ!$D$2:$D$96,$F2341,1)/INDEX(ΣυνδΑθρ!$J$2:$J$96,$F2341,1),IF($D2341&lt;&gt;"",$G2341*INDEX(Υλικά!$I$3:$I$200,$F2341,1)/INDEX(Υλικά!$E$3:$E$200,$F2341,1),0))</f>
        <v>8.2799999999999994</v>
      </c>
      <c r="K2341" s="16">
        <f>$H2341*Ref!$B$2</f>
        <v>285.2</v>
      </c>
      <c r="L2341" s="17">
        <f>$I2341*Ref!$B$3</f>
        <v>0</v>
      </c>
      <c r="M2341" s="18">
        <f>$J2341*Ref!$B$4</f>
        <v>74.52</v>
      </c>
      <c r="N2341" s="18">
        <f>IF($C2341&lt;&gt;"",0,IF($D2341&lt;&gt;"",$G2341*INDEX(Υλικά!$J$3:$J$200,$F2341,1)/INDEX(Υλικά!$E$3:$E$200,$F2341,1),0))</f>
        <v>0</v>
      </c>
      <c r="O2341" s="19">
        <f t="shared" si="43"/>
        <v>359.71999999999997</v>
      </c>
    </row>
    <row r="2342" spans="1:15" x14ac:dyDescent="0.35">
      <c r="A2342" s="54">
        <v>45318</v>
      </c>
      <c r="B2342" s="53">
        <v>0.58333333333333337</v>
      </c>
      <c r="C2342" s="3"/>
      <c r="D2342" s="3" t="s">
        <v>148</v>
      </c>
      <c r="E2342" s="3" t="str">
        <f>IF(C2342&lt;&gt;"",INDEX(ΣυνδΑθρ!$I$2:$I$96,MATCH(C2342,ΣυνδΑθρ!$A$2:$A$100,0),1),IF(D2342&lt;&gt;"",INDEX(Υλικά!$D$3:$D$200,MATCH(D2342,Υλικά!$B$3:$B$200,0),1),""))</f>
        <v>gr</v>
      </c>
      <c r="F2342" s="10">
        <f>IF(C2342&lt;&gt;"",MATCH($C2342,ΣυνδΑθρ!$A$2:$A$100,0),IF(D2342&lt;&gt;"",MATCH($D2342,Υλικά!$B$3:$B$200,0),0))</f>
        <v>59</v>
      </c>
      <c r="G2342" s="3">
        <v>100</v>
      </c>
      <c r="H2342" s="16">
        <f>IF($C2342&lt;&gt;"",$G2342*INDEX(ΣυνδΑθρ!$B$2:$B$96,$F2342,1)/INDEX(ΣυνδΑθρ!$J$2:$J$96,$F2342,1),IF($D2342&lt;&gt;"",$G2342*INDEX(Υλικά!$G$3:$G$200,$F2342,1)/INDEX(Υλικά!$E$3:$E$200,$F2342,1),0))</f>
        <v>1.3</v>
      </c>
      <c r="I2342" s="17">
        <f>IF($C2342&lt;&gt;"",$G2342*INDEX(ΣυνδΑθρ!$C$2:$C$100,$F2342,1)/INDEX(ΣυνδΑθρ!$J$2:$J$96,$F2342,1),IF($D2342&lt;&gt;"",$G2342*INDEX(Υλικά!$H$3:$H$200,$F2342,1)/INDEX(Υλικά!$E$3:$E$200,$F2342,1),0))</f>
        <v>6</v>
      </c>
      <c r="J2342" s="18">
        <f>IF($C2342&lt;&gt;"",$G2342*INDEX(ΣυνδΑθρ!$D$2:$D$96,$F2342,1)/INDEX(ΣυνδΑθρ!$J$2:$J$96,$F2342,1),IF($D2342&lt;&gt;"",$G2342*INDEX(Υλικά!$I$3:$I$200,$F2342,1)/INDEX(Υλικά!$E$3:$E$200,$F2342,1),0))</f>
        <v>0</v>
      </c>
      <c r="K2342" s="16">
        <f>$H2342*Ref!$B$2</f>
        <v>5.2</v>
      </c>
      <c r="L2342" s="17">
        <f>$I2342*Ref!$B$3</f>
        <v>24</v>
      </c>
      <c r="M2342" s="18">
        <f>$J2342*Ref!$B$4</f>
        <v>0</v>
      </c>
      <c r="N2342" s="18">
        <f>IF($C2342&lt;&gt;"",0,IF($D2342&lt;&gt;"",$G2342*INDEX(Υλικά!$J$3:$J$200,$F2342,1)/INDEX(Υλικά!$E$3:$E$200,$F2342,1),0))</f>
        <v>0</v>
      </c>
      <c r="O2342" s="19">
        <f t="shared" si="43"/>
        <v>29.2</v>
      </c>
    </row>
    <row r="2343" spans="1:15" x14ac:dyDescent="0.35">
      <c r="A2343" s="54">
        <v>45318</v>
      </c>
      <c r="B2343" s="53">
        <v>0.58333333333333337</v>
      </c>
      <c r="C2343" s="3"/>
      <c r="D2343" s="3" t="s">
        <v>128</v>
      </c>
      <c r="E2343" s="3" t="str">
        <f>IF(C2343&lt;&gt;"",INDEX(ΣυνδΑθρ!$I$2:$I$96,MATCH(C2343,ΣυνδΑθρ!$A$2:$A$100,0),1),IF(D2343&lt;&gt;"",INDEX(Υλικά!$D$3:$D$200,MATCH(D2343,Υλικά!$B$3:$B$200,0),1),""))</f>
        <v>gr</v>
      </c>
      <c r="F2343" s="10">
        <f>IF(C2343&lt;&gt;"",MATCH($C2343,ΣυνδΑθρ!$A$2:$A$100,0),IF(D2343&lt;&gt;"",MATCH($D2343,Υλικά!$B$3:$B$200,0),0))</f>
        <v>50</v>
      </c>
      <c r="G2343" s="3">
        <v>20</v>
      </c>
      <c r="H2343" s="16">
        <f>IF($C2343&lt;&gt;"",$G2343*INDEX(ΣυνδΑθρ!$B$2:$B$96,$F2343,1)/INDEX(ΣυνδΑθρ!$J$2:$J$96,$F2343,1),IF($D2343&lt;&gt;"",$G2343*INDEX(Υλικά!$G$3:$G$200,$F2343,1)/INDEX(Υλικά!$E$3:$E$200,$F2343,1),0))</f>
        <v>0.4</v>
      </c>
      <c r="I2343" s="17">
        <f>IF($C2343&lt;&gt;"",$G2343*INDEX(ΣυνδΑθρ!$C$2:$C$100,$F2343,1)/INDEX(ΣυνδΑθρ!$J$2:$J$96,$F2343,1),IF($D2343&lt;&gt;"",$G2343*INDEX(Υλικά!$H$3:$H$200,$F2343,1)/INDEX(Υλικά!$E$3:$E$200,$F2343,1),0))</f>
        <v>3.4</v>
      </c>
      <c r="J2343" s="18">
        <f>IF($C2343&lt;&gt;"",$G2343*INDEX(ΣυνδΑθρ!$D$2:$D$96,$F2343,1)/INDEX(ΣυνδΑθρ!$J$2:$J$96,$F2343,1),IF($D2343&lt;&gt;"",$G2343*INDEX(Υλικά!$I$3:$I$200,$F2343,1)/INDEX(Υλικά!$E$3:$E$200,$F2343,1),0))</f>
        <v>0</v>
      </c>
      <c r="K2343" s="16">
        <f>$H2343*Ref!$B$2</f>
        <v>1.6</v>
      </c>
      <c r="L2343" s="17">
        <f>$I2343*Ref!$B$3</f>
        <v>13.6</v>
      </c>
      <c r="M2343" s="18">
        <f>$J2343*Ref!$B$4</f>
        <v>0</v>
      </c>
      <c r="N2343" s="18">
        <f>IF($C2343&lt;&gt;"",0,IF($D2343&lt;&gt;"",$G2343*INDEX(Υλικά!$J$3:$J$200,$F2343,1)/INDEX(Υλικά!$E$3:$E$200,$F2343,1),0))</f>
        <v>0</v>
      </c>
      <c r="O2343" s="19">
        <f t="shared" si="43"/>
        <v>15.2</v>
      </c>
    </row>
    <row r="2344" spans="1:15" x14ac:dyDescent="0.35">
      <c r="A2344" s="54">
        <v>45318</v>
      </c>
      <c r="B2344" s="53">
        <v>0.77083333333333337</v>
      </c>
      <c r="C2344" s="3" t="s">
        <v>183</v>
      </c>
      <c r="D2344" s="3"/>
      <c r="E2344" s="3" t="str">
        <f>IF(C2344&lt;&gt;"",INDEX(ΣυνδΑθρ!$I$2:$I$96,MATCH(C2344,ΣυνδΑθρ!$A$2:$A$100,0),1),IF(D2344&lt;&gt;"",INDEX(Υλικά!$D$3:$D$200,MATCH(D2344,Υλικά!$B$3:$B$200,0),1),""))</f>
        <v>gr</v>
      </c>
      <c r="F2344" s="10">
        <f>IF(C2344&lt;&gt;"",MATCH($C2344,ΣυνδΑθρ!$A$2:$A$100,0),IF(D2344&lt;&gt;"",MATCH($D2344,Υλικά!$B$3:$B$200,0),0))</f>
        <v>24</v>
      </c>
      <c r="G2344" s="3">
        <v>70</v>
      </c>
      <c r="H2344" s="16">
        <f>IF($C2344&lt;&gt;"",$G2344*INDEX(ΣυνδΑθρ!$B$2:$B$96,$F2344,1)/INDEX(ΣυνδΑθρ!$J$2:$J$96,$F2344,1),IF($D2344&lt;&gt;"",$G2344*INDEX(Υλικά!$G$3:$G$200,$F2344,1)/INDEX(Υλικά!$E$3:$E$200,$F2344,1),0))</f>
        <v>6.0930434782608698</v>
      </c>
      <c r="I2344" s="17">
        <f>IF($C2344&lt;&gt;"",$G2344*INDEX(ΣυνδΑθρ!$C$2:$C$100,$F2344,1)/INDEX(ΣυνδΑθρ!$J$2:$J$96,$F2344,1),IF($D2344&lt;&gt;"",$G2344*INDEX(Υλικά!$H$3:$H$200,$F2344,1)/INDEX(Υλικά!$E$3:$E$200,$F2344,1),0))</f>
        <v>8.1948695652173917</v>
      </c>
      <c r="J2344" s="18">
        <f>IF($C2344&lt;&gt;"",$G2344*INDEX(ΣυνδΑθρ!$D$2:$D$96,$F2344,1)/INDEX(ΣυνδΑθρ!$J$2:$J$96,$F2344,1),IF($D2344&lt;&gt;"",$G2344*INDEX(Υλικά!$I$3:$I$200,$F2344,1)/INDEX(Υλικά!$E$3:$E$200,$F2344,1),0))</f>
        <v>11.921304347826089</v>
      </c>
      <c r="K2344" s="16">
        <f>$H2344*Ref!$B$2</f>
        <v>24.372173913043479</v>
      </c>
      <c r="L2344" s="17">
        <f>$I2344*Ref!$B$3</f>
        <v>32.779478260869567</v>
      </c>
      <c r="M2344" s="18">
        <f>$J2344*Ref!$B$4</f>
        <v>107.29173913043481</v>
      </c>
      <c r="N2344" s="18">
        <f>IF($C2344&lt;&gt;"",0,IF($D2344&lt;&gt;"",$G2344*INDEX(Υλικά!$J$3:$J$200,$F2344,1)/INDEX(Υλικά!$E$3:$E$200,$F2344,1),0))</f>
        <v>0</v>
      </c>
      <c r="O2344" s="19">
        <f t="shared" si="43"/>
        <v>164.44339130434787</v>
      </c>
    </row>
    <row r="2345" spans="1:15" x14ac:dyDescent="0.35">
      <c r="A2345" s="54">
        <v>45318</v>
      </c>
      <c r="B2345" s="53">
        <v>0.83333333333333337</v>
      </c>
      <c r="C2345" s="3"/>
      <c r="D2345" s="3" t="s">
        <v>338</v>
      </c>
      <c r="E2345" s="3" t="str">
        <f>IF(C2345&lt;&gt;"",INDEX(ΣυνδΑθρ!$I$2:$I$96,MATCH(C2345,ΣυνδΑθρ!$A$2:$A$100,0),1),IF(D2345&lt;&gt;"",INDEX(Υλικά!$D$3:$D$200,MATCH(D2345,Υλικά!$B$3:$B$200,0),1),""))</f>
        <v>gr</v>
      </c>
      <c r="F2345" s="10">
        <f>IF(C2345&lt;&gt;"",MATCH($C2345,ΣυνδΑθρ!$A$2:$A$100,0),IF(D2345&lt;&gt;"",MATCH($D2345,Υλικά!$B$3:$B$200,0),0))</f>
        <v>152</v>
      </c>
      <c r="G2345" s="3">
        <v>90</v>
      </c>
      <c r="H2345" s="16">
        <f>IF($C2345&lt;&gt;"",$G2345*INDEX(ΣυνδΑθρ!$B$2:$B$96,$F2345,1)/INDEX(ΣυνδΑθρ!$J$2:$J$96,$F2345,1),IF($D2345&lt;&gt;"",$G2345*INDEX(Υλικά!$G$3:$G$200,$F2345,1)/INDEX(Υλικά!$E$3:$E$200,$F2345,1),0))</f>
        <v>10.62</v>
      </c>
      <c r="I2345" s="17">
        <f>IF($C2345&lt;&gt;"",$G2345*INDEX(ΣυνδΑθρ!$C$2:$C$100,$F2345,1)/INDEX(ΣυνδΑθρ!$J$2:$J$96,$F2345,1),IF($D2345&lt;&gt;"",$G2345*INDEX(Υλικά!$H$3:$H$200,$F2345,1)/INDEX(Υλικά!$E$3:$E$200,$F2345,1),0))</f>
        <v>38.700000000000003</v>
      </c>
      <c r="J2345" s="18">
        <f>IF($C2345&lt;&gt;"",$G2345*INDEX(ΣυνδΑθρ!$D$2:$D$96,$F2345,1)/INDEX(ΣυνδΑθρ!$J$2:$J$96,$F2345,1),IF($D2345&lt;&gt;"",$G2345*INDEX(Υλικά!$I$3:$I$200,$F2345,1)/INDEX(Υλικά!$E$3:$E$200,$F2345,1),0))</f>
        <v>2.88</v>
      </c>
      <c r="K2345" s="16">
        <f>$H2345*Ref!$B$2</f>
        <v>42.48</v>
      </c>
      <c r="L2345" s="17">
        <f>$I2345*Ref!$B$3</f>
        <v>154.80000000000001</v>
      </c>
      <c r="M2345" s="18">
        <f>$J2345*Ref!$B$4</f>
        <v>25.919999999999998</v>
      </c>
      <c r="N2345" s="18">
        <f>IF($C2345&lt;&gt;"",0,IF($D2345&lt;&gt;"",$G2345*INDEX(Υλικά!$J$3:$J$200,$F2345,1)/INDEX(Υλικά!$E$3:$E$200,$F2345,1),0))</f>
        <v>0</v>
      </c>
      <c r="O2345" s="19">
        <f t="shared" si="43"/>
        <v>223.2</v>
      </c>
    </row>
    <row r="2346" spans="1:15" x14ac:dyDescent="0.35">
      <c r="A2346" s="54">
        <v>45318</v>
      </c>
      <c r="B2346" s="53">
        <v>0.83333333333333337</v>
      </c>
      <c r="C2346" s="3"/>
      <c r="D2346" s="3" t="s">
        <v>151</v>
      </c>
      <c r="E2346" s="3" t="str">
        <f>IF(C2346&lt;&gt;"",INDEX(ΣυνδΑθρ!$I$2:$I$96,MATCH(C2346,ΣυνδΑθρ!$A$2:$A$100,0),1),IF(D2346&lt;&gt;"",INDEX(Υλικά!$D$3:$D$200,MATCH(D2346,Υλικά!$B$3:$B$200,0),1),""))</f>
        <v>gr</v>
      </c>
      <c r="F2346" s="10">
        <f>IF(C2346&lt;&gt;"",MATCH($C2346,ΣυνδΑθρ!$A$2:$A$100,0),IF(D2346&lt;&gt;"",MATCH($D2346,Υλικά!$B$3:$B$200,0),0))</f>
        <v>60</v>
      </c>
      <c r="G2346" s="3">
        <v>190</v>
      </c>
      <c r="H2346" s="16">
        <f>IF($C2346&lt;&gt;"",$G2346*INDEX(ΣυνδΑθρ!$B$2:$B$96,$F2346,1)/INDEX(ΣυνδΑθρ!$J$2:$J$96,$F2346,1),IF($D2346&lt;&gt;"",$G2346*INDEX(Υλικά!$G$3:$G$200,$F2346,1)/INDEX(Υλικά!$E$3:$E$200,$F2346,1),0))</f>
        <v>0.56999999999999995</v>
      </c>
      <c r="I2346" s="17">
        <f>IF($C2346&lt;&gt;"",$G2346*INDEX(ΣυνδΑθρ!$C$2:$C$100,$F2346,1)/INDEX(ΣυνδΑθρ!$J$2:$J$96,$F2346,1),IF($D2346&lt;&gt;"",$G2346*INDEX(Υλικά!$H$3:$H$200,$F2346,1)/INDEX(Υλικά!$E$3:$E$200,$F2346,1),0))</f>
        <v>26.6</v>
      </c>
      <c r="J2346" s="18">
        <f>IF($C2346&lt;&gt;"",$G2346*INDEX(ΣυνδΑθρ!$D$2:$D$96,$F2346,1)/INDEX(ΣυνδΑθρ!$J$2:$J$96,$F2346,1),IF($D2346&lt;&gt;"",$G2346*INDEX(Υλικά!$I$3:$I$200,$F2346,1)/INDEX(Υλικά!$E$3:$E$200,$F2346,1),0))</f>
        <v>0.38</v>
      </c>
      <c r="K2346" s="16">
        <f>$H2346*Ref!$B$2</f>
        <v>2.2799999999999998</v>
      </c>
      <c r="L2346" s="17">
        <f>$I2346*Ref!$B$3</f>
        <v>106.4</v>
      </c>
      <c r="M2346" s="18">
        <f>$J2346*Ref!$B$4</f>
        <v>3.42</v>
      </c>
      <c r="N2346" s="18">
        <f>IF($C2346&lt;&gt;"",0,IF($D2346&lt;&gt;"",$G2346*INDEX(Υλικά!$J$3:$J$200,$F2346,1)/INDEX(Υλικά!$E$3:$E$200,$F2346,1),0))</f>
        <v>0</v>
      </c>
      <c r="O2346" s="19">
        <f t="shared" ref="O2346:O2409" si="44">SUM(K2346:N2346)</f>
        <v>112.10000000000001</v>
      </c>
    </row>
    <row r="2347" spans="1:15" x14ac:dyDescent="0.35">
      <c r="A2347" s="54">
        <v>45318</v>
      </c>
      <c r="B2347" s="53">
        <v>0.83333333333333337</v>
      </c>
      <c r="C2347" s="3"/>
      <c r="D2347" s="3" t="s">
        <v>340</v>
      </c>
      <c r="E2347" s="3" t="str">
        <f>IF(C2347&lt;&gt;"",INDEX(ΣυνδΑθρ!$I$2:$I$96,MATCH(C2347,ΣυνδΑθρ!$A$2:$A$100,0),1),IF(D2347&lt;&gt;"",INDEX(Υλικά!$D$3:$D$200,MATCH(D2347,Υλικά!$B$3:$B$200,0),1),""))</f>
        <v>gr</v>
      </c>
      <c r="F2347" s="10">
        <f>IF(C2347&lt;&gt;"",MATCH($C2347,ΣυνδΑθρ!$A$2:$A$100,0),IF(D2347&lt;&gt;"",MATCH($D2347,Υλικά!$B$3:$B$200,0),0))</f>
        <v>154</v>
      </c>
      <c r="G2347" s="3">
        <v>50</v>
      </c>
      <c r="H2347" s="16">
        <f>IF($C2347&lt;&gt;"",$G2347*INDEX(ΣυνδΑθρ!$B$2:$B$96,$F2347,1)/INDEX(ΣυνδΑθρ!$J$2:$J$96,$F2347,1),IF($D2347&lt;&gt;"",$G2347*INDEX(Υλικά!$G$3:$G$200,$F2347,1)/INDEX(Υλικά!$E$3:$E$200,$F2347,1),0))</f>
        <v>5</v>
      </c>
      <c r="I2347" s="17">
        <f>IF($C2347&lt;&gt;"",$G2347*INDEX(ΣυνδΑθρ!$C$2:$C$100,$F2347,1)/INDEX(ΣυνδΑθρ!$J$2:$J$96,$F2347,1),IF($D2347&lt;&gt;"",$G2347*INDEX(Υλικά!$H$3:$H$200,$F2347,1)/INDEX(Υλικά!$E$3:$E$200,$F2347,1),0))</f>
        <v>2.4</v>
      </c>
      <c r="J2347" s="18">
        <f>IF($C2347&lt;&gt;"",$G2347*INDEX(ΣυνδΑθρ!$D$2:$D$96,$F2347,1)/INDEX(ΣυνδΑθρ!$J$2:$J$96,$F2347,1),IF($D2347&lt;&gt;"",$G2347*INDEX(Υλικά!$I$3:$I$200,$F2347,1)/INDEX(Υλικά!$E$3:$E$200,$F2347,1),0))</f>
        <v>9.1999999999999993</v>
      </c>
      <c r="K2347" s="16">
        <f>$H2347*Ref!$B$2</f>
        <v>20</v>
      </c>
      <c r="L2347" s="17">
        <f>$I2347*Ref!$B$3</f>
        <v>9.6</v>
      </c>
      <c r="M2347" s="18">
        <f>$J2347*Ref!$B$4</f>
        <v>82.8</v>
      </c>
      <c r="N2347" s="18">
        <f>IF($C2347&lt;&gt;"",0,IF($D2347&lt;&gt;"",$G2347*INDEX(Υλικά!$J$3:$J$200,$F2347,1)/INDEX(Υλικά!$E$3:$E$200,$F2347,1),0))</f>
        <v>0</v>
      </c>
      <c r="O2347" s="19">
        <f t="shared" si="44"/>
        <v>112.4</v>
      </c>
    </row>
    <row r="2348" spans="1:15" x14ac:dyDescent="0.35">
      <c r="A2348" s="54">
        <v>45318</v>
      </c>
      <c r="B2348" s="53">
        <v>0.91666666666666663</v>
      </c>
      <c r="C2348" s="3"/>
      <c r="D2348" s="3" t="s">
        <v>187</v>
      </c>
      <c r="E2348" s="3" t="str">
        <f>IF(C2348&lt;&gt;"",INDEX(ΣυνδΑθρ!$I$2:$I$96,MATCH(C2348,ΣυνδΑθρ!$A$2:$A$100,0),1),IF(D2348&lt;&gt;"",INDEX(Υλικά!$D$3:$D$200,MATCH(D2348,Υλικά!$B$3:$B$200,0),1),""))</f>
        <v>gr</v>
      </c>
      <c r="F2348" s="10">
        <f>IF(C2348&lt;&gt;"",MATCH($C2348,ΣυνδΑθρ!$A$2:$A$100,0),IF(D2348&lt;&gt;"",MATCH($D2348,Υλικά!$B$3:$B$200,0),0))</f>
        <v>84</v>
      </c>
      <c r="G2348" s="3">
        <v>120</v>
      </c>
      <c r="H2348" s="16">
        <f>IF($C2348&lt;&gt;"",$G2348*INDEX(ΣυνδΑθρ!$B$2:$B$96,$F2348,1)/INDEX(ΣυνδΑθρ!$J$2:$J$96,$F2348,1),IF($D2348&lt;&gt;"",$G2348*INDEX(Υλικά!$G$3:$G$200,$F2348,1)/INDEX(Υλικά!$E$3:$E$200,$F2348,1),0))</f>
        <v>0.84</v>
      </c>
      <c r="I2348" s="17">
        <f>IF($C2348&lt;&gt;"",$G2348*INDEX(ΣυνδΑθρ!$C$2:$C$100,$F2348,1)/INDEX(ΣυνδΑθρ!$J$2:$J$96,$F2348,1),IF($D2348&lt;&gt;"",$G2348*INDEX(Υλικά!$H$3:$H$200,$F2348,1)/INDEX(Υλικά!$E$3:$E$200,$F2348,1),0))</f>
        <v>14.4</v>
      </c>
      <c r="J2348" s="18">
        <f>IF($C2348&lt;&gt;"",$G2348*INDEX(ΣυνδΑθρ!$D$2:$D$96,$F2348,1)/INDEX(ΣυνδΑθρ!$J$2:$J$96,$F2348,1),IF($D2348&lt;&gt;"",$G2348*INDEX(Υλικά!$I$3:$I$200,$F2348,1)/INDEX(Υλικά!$E$3:$E$200,$F2348,1),0))</f>
        <v>0.24</v>
      </c>
      <c r="K2348" s="16">
        <f>$H2348*Ref!$B$2</f>
        <v>3.36</v>
      </c>
      <c r="L2348" s="17">
        <f>$I2348*Ref!$B$3</f>
        <v>57.6</v>
      </c>
      <c r="M2348" s="18">
        <f>$J2348*Ref!$B$4</f>
        <v>2.16</v>
      </c>
      <c r="N2348" s="18">
        <f>IF($C2348&lt;&gt;"",0,IF($D2348&lt;&gt;"",$G2348*INDEX(Υλικά!$J$3:$J$200,$F2348,1)/INDEX(Υλικά!$E$3:$E$200,$F2348,1),0))</f>
        <v>0</v>
      </c>
      <c r="O2348" s="19">
        <f t="shared" si="44"/>
        <v>63.120000000000005</v>
      </c>
    </row>
    <row r="2349" spans="1:15" x14ac:dyDescent="0.35">
      <c r="A2349" s="54">
        <v>45318</v>
      </c>
      <c r="B2349" s="53">
        <v>0.91666666666666663</v>
      </c>
      <c r="C2349" s="3"/>
      <c r="D2349" s="3" t="s">
        <v>32</v>
      </c>
      <c r="E2349" s="3" t="str">
        <f>IF(C2349&lt;&gt;"",INDEX(ΣυνδΑθρ!$I$2:$I$96,MATCH(C2349,ΣυνδΑθρ!$A$2:$A$100,0),1),IF(D2349&lt;&gt;"",INDEX(Υλικά!$D$3:$D$200,MATCH(D2349,Υλικά!$B$3:$B$200,0),1),""))</f>
        <v>gr</v>
      </c>
      <c r="F2349" s="10">
        <f>IF(C2349&lt;&gt;"",MATCH($C2349,ΣυνδΑθρ!$A$2:$A$100,0),IF(D2349&lt;&gt;"",MATCH($D2349,Υλικά!$B$3:$B$200,0),0))</f>
        <v>14</v>
      </c>
      <c r="G2349" s="3">
        <v>200</v>
      </c>
      <c r="H2349" s="16">
        <f>IF($C2349&lt;&gt;"",$G2349*INDEX(ΣυνδΑθρ!$B$2:$B$96,$F2349,1)/INDEX(ΣυνδΑθρ!$J$2:$J$96,$F2349,1),IF($D2349&lt;&gt;"",$G2349*INDEX(Υλικά!$G$3:$G$200,$F2349,1)/INDEX(Υλικά!$E$3:$E$200,$F2349,1),0))</f>
        <v>16</v>
      </c>
      <c r="I2349" s="17">
        <f>IF($C2349&lt;&gt;"",$G2349*INDEX(ΣυνδΑθρ!$C$2:$C$100,$F2349,1)/INDEX(ΣυνδΑθρ!$J$2:$J$96,$F2349,1),IF($D2349&lt;&gt;"",$G2349*INDEX(Υλικά!$H$3:$H$200,$F2349,1)/INDEX(Υλικά!$E$3:$E$200,$F2349,1),0))</f>
        <v>8</v>
      </c>
      <c r="J2349" s="18">
        <f>IF($C2349&lt;&gt;"",$G2349*INDEX(ΣυνδΑθρ!$D$2:$D$96,$F2349,1)/INDEX(ΣυνδΑθρ!$J$2:$J$96,$F2349,1),IF($D2349&lt;&gt;"",$G2349*INDEX(Υλικά!$I$3:$I$200,$F2349,1)/INDEX(Υλικά!$E$3:$E$200,$F2349,1),0))</f>
        <v>4</v>
      </c>
      <c r="K2349" s="16">
        <f>$H2349*Ref!$B$2</f>
        <v>64</v>
      </c>
      <c r="L2349" s="17">
        <f>$I2349*Ref!$B$3</f>
        <v>32</v>
      </c>
      <c r="M2349" s="18">
        <f>$J2349*Ref!$B$4</f>
        <v>36</v>
      </c>
      <c r="N2349" s="18">
        <f>IF($C2349&lt;&gt;"",0,IF($D2349&lt;&gt;"",$G2349*INDEX(Υλικά!$J$3:$J$200,$F2349,1)/INDEX(Υλικά!$E$3:$E$200,$F2349,1),0))</f>
        <v>0</v>
      </c>
      <c r="O2349" s="19">
        <f t="shared" si="44"/>
        <v>132</v>
      </c>
    </row>
    <row r="2350" spans="1:15" x14ac:dyDescent="0.35">
      <c r="A2350" s="54">
        <v>45318</v>
      </c>
      <c r="B2350" s="53">
        <v>0.91666666666666663</v>
      </c>
      <c r="C2350" s="3"/>
      <c r="D2350" s="3" t="s">
        <v>155</v>
      </c>
      <c r="E2350" s="3" t="str">
        <f>IF(C2350&lt;&gt;"",INDEX(ΣυνδΑθρ!$I$2:$I$96,MATCH(C2350,ΣυνδΑθρ!$A$2:$A$100,0),1),IF(D2350&lt;&gt;"",INDEX(Υλικά!$D$3:$D$200,MATCH(D2350,Υλικά!$B$3:$B$200,0),1),""))</f>
        <v>gr</v>
      </c>
      <c r="F2350" s="10">
        <f>IF(C2350&lt;&gt;"",MATCH($C2350,ΣυνδΑθρ!$A$2:$A$100,0),IF(D2350&lt;&gt;"",MATCH($D2350,Υλικά!$B$3:$B$200,0),0))</f>
        <v>63</v>
      </c>
      <c r="G2350" s="3">
        <v>130</v>
      </c>
      <c r="H2350" s="16">
        <f>IF($C2350&lt;&gt;"",$G2350*INDEX(ΣυνδΑθρ!$B$2:$B$96,$F2350,1)/INDEX(ΣυνδΑθρ!$J$2:$J$96,$F2350,1),IF($D2350&lt;&gt;"",$G2350*INDEX(Υλικά!$G$3:$G$200,$F2350,1)/INDEX(Υλικά!$E$3:$E$200,$F2350,1),0))</f>
        <v>1.43</v>
      </c>
      <c r="I2350" s="17">
        <f>IF($C2350&lt;&gt;"",$G2350*INDEX(ΣυνδΑθρ!$C$2:$C$100,$F2350,1)/INDEX(ΣυνδΑθρ!$J$2:$J$96,$F2350,1),IF($D2350&lt;&gt;"",$G2350*INDEX(Υλικά!$H$3:$H$200,$F2350,1)/INDEX(Υλικά!$E$3:$E$200,$F2350,1),0))</f>
        <v>29.64</v>
      </c>
      <c r="J2350" s="18">
        <f>IF($C2350&lt;&gt;"",$G2350*INDEX(ΣυνδΑθρ!$D$2:$D$96,$F2350,1)/INDEX(ΣυνδΑθρ!$J$2:$J$96,$F2350,1),IF($D2350&lt;&gt;"",$G2350*INDEX(Υλικά!$I$3:$I$200,$F2350,1)/INDEX(Υλικά!$E$3:$E$200,$F2350,1),0))</f>
        <v>0.39</v>
      </c>
      <c r="K2350" s="16">
        <f>$H2350*Ref!$B$2</f>
        <v>5.72</v>
      </c>
      <c r="L2350" s="17">
        <f>$I2350*Ref!$B$3</f>
        <v>118.56</v>
      </c>
      <c r="M2350" s="18">
        <f>$J2350*Ref!$B$4</f>
        <v>3.5100000000000002</v>
      </c>
      <c r="N2350" s="18">
        <f>IF($C2350&lt;&gt;"",0,IF($D2350&lt;&gt;"",$G2350*INDEX(Υλικά!$J$3:$J$200,$F2350,1)/INDEX(Υλικά!$E$3:$E$200,$F2350,1),0))</f>
        <v>0</v>
      </c>
      <c r="O2350" s="19">
        <f t="shared" si="44"/>
        <v>127.79</v>
      </c>
    </row>
    <row r="2351" spans="1:15" x14ac:dyDescent="0.35">
      <c r="A2351" s="54">
        <v>45318</v>
      </c>
      <c r="B2351" s="53">
        <v>0.95833333333333337</v>
      </c>
      <c r="C2351" s="3"/>
      <c r="D2351" s="3" t="s">
        <v>64</v>
      </c>
      <c r="E2351" s="3" t="str">
        <f>IF(C2351&lt;&gt;"",INDEX(ΣυνδΑθρ!$I$2:$I$96,MATCH(C2351,ΣυνδΑθρ!$A$2:$A$100,0),1),IF(D2351&lt;&gt;"",INDEX(Υλικά!$D$3:$D$200,MATCH(D2351,Υλικά!$B$3:$B$200,0),1),""))</f>
        <v>gr</v>
      </c>
      <c r="F2351" s="10">
        <f>IF(C2351&lt;&gt;"",MATCH($C2351,ΣυνδΑθρ!$A$2:$A$100,0),IF(D2351&lt;&gt;"",MATCH($D2351,Υλικά!$B$3:$B$200,0),0))</f>
        <v>24</v>
      </c>
      <c r="G2351" s="3">
        <v>35</v>
      </c>
      <c r="H2351" s="16">
        <f>IF($C2351&lt;&gt;"",$G2351*INDEX(ΣυνδΑθρ!$B$2:$B$96,$F2351,1)/INDEX(ΣυνδΑθρ!$J$2:$J$96,$F2351,1),IF($D2351&lt;&gt;"",$G2351*INDEX(Υλικά!$G$3:$G$200,$F2351,1)/INDEX(Υλικά!$E$3:$E$200,$F2351,1),0))</f>
        <v>8.2949999999999999</v>
      </c>
      <c r="I2351" s="17">
        <f>IF($C2351&lt;&gt;"",$G2351*INDEX(ΣυνδΑθρ!$C$2:$C$100,$F2351,1)/INDEX(ΣυνδΑθρ!$J$2:$J$96,$F2351,1),IF($D2351&lt;&gt;"",$G2351*INDEX(Υλικά!$H$3:$H$200,$F2351,1)/INDEX(Υλικά!$E$3:$E$200,$F2351,1),0))</f>
        <v>7.5250000000000004</v>
      </c>
      <c r="J2351" s="18">
        <f>IF($C2351&lt;&gt;"",$G2351*INDEX(ΣυνδΑθρ!$D$2:$D$96,$F2351,1)/INDEX(ΣυνδΑθρ!$J$2:$J$96,$F2351,1),IF($D2351&lt;&gt;"",$G2351*INDEX(Υλικά!$I$3:$I$200,$F2351,1)/INDEX(Υλικά!$E$3:$E$200,$F2351,1),0))</f>
        <v>17.395</v>
      </c>
      <c r="K2351" s="16">
        <f>$H2351*Ref!$B$2</f>
        <v>33.18</v>
      </c>
      <c r="L2351" s="17">
        <f>$I2351*Ref!$B$3</f>
        <v>30.1</v>
      </c>
      <c r="M2351" s="18">
        <f>$J2351*Ref!$B$4</f>
        <v>156.55500000000001</v>
      </c>
      <c r="N2351" s="18">
        <f>IF($C2351&lt;&gt;"",0,IF($D2351&lt;&gt;"",$G2351*INDEX(Υλικά!$J$3:$J$200,$F2351,1)/INDEX(Υλικά!$E$3:$E$200,$F2351,1),0))</f>
        <v>0</v>
      </c>
      <c r="O2351" s="19">
        <f t="shared" si="44"/>
        <v>219.83500000000001</v>
      </c>
    </row>
    <row r="2352" spans="1:15" x14ac:dyDescent="0.35">
      <c r="A2352" s="54">
        <v>45318</v>
      </c>
      <c r="B2352" s="53">
        <v>0.5</v>
      </c>
      <c r="C2352" s="3"/>
      <c r="D2352" s="3" t="s">
        <v>233</v>
      </c>
      <c r="E2352" s="3" t="str">
        <f>IF(C2352&lt;&gt;"",INDEX(ΣυνδΑθρ!$I$2:$I$96,MATCH(C2352,ΣυνδΑθρ!$A$2:$A$100,0),1),IF(D2352&lt;&gt;"",INDEX(Υλικά!$D$3:$D$200,MATCH(D2352,Υλικά!$B$3:$B$200,0),1),""))</f>
        <v>gr</v>
      </c>
      <c r="F2352" s="10">
        <f>IF(C2352&lt;&gt;"",MATCH($C2352,ΣυνδΑθρ!$A$2:$A$100,0),IF(D2352&lt;&gt;"",MATCH($D2352,Υλικά!$B$3:$B$200,0),0))</f>
        <v>107</v>
      </c>
      <c r="G2352" s="3">
        <v>10</v>
      </c>
      <c r="H2352" s="16">
        <f>IF($C2352&lt;&gt;"",$G2352*INDEX(ΣυνδΑθρ!$B$2:$B$96,$F2352,1)/INDEX(ΣυνδΑθρ!$J$2:$J$96,$F2352,1),IF($D2352&lt;&gt;"",$G2352*INDEX(Υλικά!$G$3:$G$200,$F2352,1)/INDEX(Υλικά!$E$3:$E$200,$F2352,1),0))</f>
        <v>2.21</v>
      </c>
      <c r="I2352" s="17">
        <f>IF($C2352&lt;&gt;"",$G2352*INDEX(ΣυνδΑθρ!$C$2:$C$100,$F2352,1)/INDEX(ΣυνδΑθρ!$J$2:$J$96,$F2352,1),IF($D2352&lt;&gt;"",$G2352*INDEX(Υλικά!$H$3:$H$200,$F2352,1)/INDEX(Υλικά!$E$3:$E$200,$F2352,1),0))</f>
        <v>2</v>
      </c>
      <c r="J2352" s="18">
        <f>IF($C2352&lt;&gt;"",$G2352*INDEX(ΣυνδΑθρ!$D$2:$D$96,$F2352,1)/INDEX(ΣυνδΑθρ!$J$2:$J$96,$F2352,1),IF($D2352&lt;&gt;"",$G2352*INDEX(Υλικά!$I$3:$I$200,$F2352,1)/INDEX(Υλικά!$E$3:$E$200,$F2352,1),0))</f>
        <v>5.28</v>
      </c>
      <c r="K2352" s="16">
        <f>$H2352*Ref!$B$2</f>
        <v>8.84</v>
      </c>
      <c r="L2352" s="17">
        <f>$I2352*Ref!$B$3</f>
        <v>8</v>
      </c>
      <c r="M2352" s="18">
        <f>$J2352*Ref!$B$4</f>
        <v>47.52</v>
      </c>
      <c r="N2352" s="18">
        <f>IF($C2352&lt;&gt;"",0,IF($D2352&lt;&gt;"",$G2352*INDEX(Υλικά!$J$3:$J$200,$F2352,1)/INDEX(Υλικά!$E$3:$E$200,$F2352,1),0))</f>
        <v>0</v>
      </c>
      <c r="O2352" s="19">
        <f t="shared" si="44"/>
        <v>64.36</v>
      </c>
    </row>
    <row r="2353" spans="1:15" x14ac:dyDescent="0.35">
      <c r="A2353" s="54">
        <v>45319</v>
      </c>
      <c r="B2353" s="53">
        <v>0.35416666666666669</v>
      </c>
      <c r="C2353" s="3"/>
      <c r="D2353" s="3" t="s">
        <v>58</v>
      </c>
      <c r="E2353" s="3" t="str">
        <f>IF(C2353&lt;&gt;"",INDEX(ΣυνδΑθρ!$I$2:$I$96,MATCH(C2353,ΣυνδΑθρ!$A$2:$A$100,0),1),IF(D2353&lt;&gt;"",INDEX(Υλικά!$D$3:$D$200,MATCH(D2353,Υλικά!$B$3:$B$200,0),1),""))</f>
        <v>gr</v>
      </c>
      <c r="F2353" s="10">
        <f>IF(C2353&lt;&gt;"",MATCH($C2353,ΣυνδΑθρ!$A$2:$A$100,0),IF(D2353&lt;&gt;"",MATCH($D2353,Υλικά!$B$3:$B$200,0),0))</f>
        <v>12</v>
      </c>
      <c r="G2353" s="3">
        <v>250</v>
      </c>
      <c r="H2353" s="16">
        <f>IF($C2353&lt;&gt;"",$G2353*INDEX(ΣυνδΑθρ!$B$2:$B$96,$F2353,1)/INDEX(ΣυνδΑθρ!$J$2:$J$96,$F2353,1),IF($D2353&lt;&gt;"",$G2353*INDEX(Υλικά!$G$3:$G$200,$F2353,1)/INDEX(Υλικά!$E$3:$E$200,$F2353,1),0))</f>
        <v>8.25</v>
      </c>
      <c r="I2353" s="17">
        <f>IF($C2353&lt;&gt;"",$G2353*INDEX(ΣυνδΑθρ!$C$2:$C$100,$F2353,1)/INDEX(ΣυνδΑθρ!$J$2:$J$96,$F2353,1),IF($D2353&lt;&gt;"",$G2353*INDEX(Υλικά!$H$3:$H$200,$F2353,1)/INDEX(Υλικά!$E$3:$E$200,$F2353,1),0))</f>
        <v>11.75</v>
      </c>
      <c r="J2353" s="18">
        <f>IF($C2353&lt;&gt;"",$G2353*INDEX(ΣυνδΑθρ!$D$2:$D$96,$F2353,1)/INDEX(ΣυνδΑθρ!$J$2:$J$96,$F2353,1),IF($D2353&lt;&gt;"",$G2353*INDEX(Υλικά!$I$3:$I$200,$F2353,1)/INDEX(Υλικά!$E$3:$E$200,$F2353,1),0))</f>
        <v>3.75</v>
      </c>
      <c r="K2353" s="16">
        <f>$H2353*Ref!$B$2</f>
        <v>33</v>
      </c>
      <c r="L2353" s="17">
        <f>$I2353*Ref!$B$3</f>
        <v>47</v>
      </c>
      <c r="M2353" s="18">
        <f>$J2353*Ref!$B$4</f>
        <v>33.75</v>
      </c>
      <c r="N2353" s="18">
        <f>IF($C2353&lt;&gt;"",0,IF($D2353&lt;&gt;"",$G2353*INDEX(Υλικά!$J$3:$J$200,$F2353,1)/INDEX(Υλικά!$E$3:$E$200,$F2353,1),0))</f>
        <v>0</v>
      </c>
      <c r="O2353" s="19">
        <f t="shared" si="44"/>
        <v>113.75</v>
      </c>
    </row>
    <row r="2354" spans="1:15" x14ac:dyDescent="0.35">
      <c r="A2354" s="54">
        <v>45319</v>
      </c>
      <c r="B2354" s="53">
        <v>0.35416666666666669</v>
      </c>
      <c r="C2354" s="3"/>
      <c r="D2354" s="3" t="s">
        <v>229</v>
      </c>
      <c r="E2354" s="3" t="str">
        <f>IF(C2354&lt;&gt;"",INDEX(ΣυνδΑθρ!$I$2:$I$96,MATCH(C2354,ΣυνδΑθρ!$A$2:$A$100,0),1),IF(D2354&lt;&gt;"",INDEX(Υλικά!$D$3:$D$200,MATCH(D2354,Υλικά!$B$3:$B$200,0),1),""))</f>
        <v>gr</v>
      </c>
      <c r="F2354" s="10">
        <f>IF(C2354&lt;&gt;"",MATCH($C2354,ΣυνδΑθρ!$A$2:$A$100,0),IF(D2354&lt;&gt;"",MATCH($D2354,Υλικά!$B$3:$B$200,0),0))</f>
        <v>104</v>
      </c>
      <c r="G2354" s="3">
        <v>55</v>
      </c>
      <c r="H2354" s="16">
        <f>IF($C2354&lt;&gt;"",$G2354*INDEX(ΣυνδΑθρ!$B$2:$B$96,$F2354,1)/INDEX(ΣυνδΑθρ!$J$2:$J$96,$F2354,1),IF($D2354&lt;&gt;"",$G2354*INDEX(Υλικά!$G$3:$G$200,$F2354,1)/INDEX(Υλικά!$E$3:$E$200,$F2354,1),0))</f>
        <v>11.55</v>
      </c>
      <c r="I2354" s="17">
        <f>IF($C2354&lt;&gt;"",$G2354*INDEX(ΣυνδΑθρ!$C$2:$C$100,$F2354,1)/INDEX(ΣυνδΑθρ!$J$2:$J$96,$F2354,1),IF($D2354&lt;&gt;"",$G2354*INDEX(Υλικά!$H$3:$H$200,$F2354,1)/INDEX(Υλικά!$E$3:$E$200,$F2354,1),0))</f>
        <v>0.55000000000000004</v>
      </c>
      <c r="J2354" s="18">
        <f>IF($C2354&lt;&gt;"",$G2354*INDEX(ΣυνδΑθρ!$D$2:$D$96,$F2354,1)/INDEX(ΣυνδΑθρ!$J$2:$J$96,$F2354,1),IF($D2354&lt;&gt;"",$G2354*INDEX(Υλικά!$I$3:$I$200,$F2354,1)/INDEX(Υλικά!$E$3:$E$200,$F2354,1),0))</f>
        <v>1.1000000000000001</v>
      </c>
      <c r="K2354" s="16">
        <f>$H2354*Ref!$B$2</f>
        <v>46.2</v>
      </c>
      <c r="L2354" s="17">
        <f>$I2354*Ref!$B$3</f>
        <v>2.2000000000000002</v>
      </c>
      <c r="M2354" s="18">
        <f>$J2354*Ref!$B$4</f>
        <v>9.9</v>
      </c>
      <c r="N2354" s="18">
        <f>IF($C2354&lt;&gt;"",0,IF($D2354&lt;&gt;"",$G2354*INDEX(Υλικά!$J$3:$J$200,$F2354,1)/INDEX(Υλικά!$E$3:$E$200,$F2354,1),0))</f>
        <v>0</v>
      </c>
      <c r="O2354" s="19">
        <f t="shared" si="44"/>
        <v>58.300000000000004</v>
      </c>
    </row>
    <row r="2355" spans="1:15" x14ac:dyDescent="0.35">
      <c r="A2355" s="54">
        <v>45319</v>
      </c>
      <c r="B2355" s="53">
        <v>0.35416666666666669</v>
      </c>
      <c r="C2355" s="3"/>
      <c r="D2355" s="3" t="s">
        <v>338</v>
      </c>
      <c r="E2355" s="3" t="str">
        <f>IF(C2355&lt;&gt;"",INDEX(ΣυνδΑθρ!$I$2:$I$96,MATCH(C2355,ΣυνδΑθρ!$A$2:$A$100,0),1),IF(D2355&lt;&gt;"",INDEX(Υλικά!$D$3:$D$200,MATCH(D2355,Υλικά!$B$3:$B$200,0),1),""))</f>
        <v>gr</v>
      </c>
      <c r="F2355" s="10">
        <f>IF(C2355&lt;&gt;"",MATCH($C2355,ΣυνδΑθρ!$A$2:$A$100,0),IF(D2355&lt;&gt;"",MATCH($D2355,Υλικά!$B$3:$B$200,0),0))</f>
        <v>152</v>
      </c>
      <c r="G2355" s="3">
        <v>50</v>
      </c>
      <c r="H2355" s="16">
        <f>IF($C2355&lt;&gt;"",$G2355*INDEX(ΣυνδΑθρ!$B$2:$B$96,$F2355,1)/INDEX(ΣυνδΑθρ!$J$2:$J$96,$F2355,1),IF($D2355&lt;&gt;"",$G2355*INDEX(Υλικά!$G$3:$G$200,$F2355,1)/INDEX(Υλικά!$E$3:$E$200,$F2355,1),0))</f>
        <v>5.9</v>
      </c>
      <c r="I2355" s="17">
        <f>IF($C2355&lt;&gt;"",$G2355*INDEX(ΣυνδΑθρ!$C$2:$C$100,$F2355,1)/INDEX(ΣυνδΑθρ!$J$2:$J$96,$F2355,1),IF($D2355&lt;&gt;"",$G2355*INDEX(Υλικά!$H$3:$H$200,$F2355,1)/INDEX(Υλικά!$E$3:$E$200,$F2355,1),0))</f>
        <v>21.5</v>
      </c>
      <c r="J2355" s="18">
        <f>IF($C2355&lt;&gt;"",$G2355*INDEX(ΣυνδΑθρ!$D$2:$D$96,$F2355,1)/INDEX(ΣυνδΑθρ!$J$2:$J$96,$F2355,1),IF($D2355&lt;&gt;"",$G2355*INDEX(Υλικά!$I$3:$I$200,$F2355,1)/INDEX(Υλικά!$E$3:$E$200,$F2355,1),0))</f>
        <v>1.6</v>
      </c>
      <c r="K2355" s="16">
        <f>$H2355*Ref!$B$2</f>
        <v>23.6</v>
      </c>
      <c r="L2355" s="17">
        <f>$I2355*Ref!$B$3</f>
        <v>86</v>
      </c>
      <c r="M2355" s="18">
        <f>$J2355*Ref!$B$4</f>
        <v>14.4</v>
      </c>
      <c r="N2355" s="18">
        <f>IF($C2355&lt;&gt;"",0,IF($D2355&lt;&gt;"",$G2355*INDEX(Υλικά!$J$3:$J$200,$F2355,1)/INDEX(Υλικά!$E$3:$E$200,$F2355,1),0))</f>
        <v>0</v>
      </c>
      <c r="O2355" s="19">
        <f t="shared" si="44"/>
        <v>124</v>
      </c>
    </row>
    <row r="2356" spans="1:15" x14ac:dyDescent="0.35">
      <c r="A2356" s="54">
        <v>45319</v>
      </c>
      <c r="B2356" s="53">
        <v>0.58333333333333337</v>
      </c>
      <c r="C2356" s="3" t="s">
        <v>342</v>
      </c>
      <c r="D2356" s="3"/>
      <c r="E2356" s="3" t="str">
        <f>IF(C2356&lt;&gt;"",INDEX(ΣυνδΑθρ!$I$2:$I$96,MATCH(C2356,ΣυνδΑθρ!$A$2:$A$100,0),1),IF(D2356&lt;&gt;"",INDEX(Υλικά!$D$3:$D$200,MATCH(D2356,Υλικά!$B$3:$B$200,0),1),""))</f>
        <v>gr</v>
      </c>
      <c r="F2356" s="10">
        <f>IF(C2356&lt;&gt;"",MATCH($C2356,ΣυνδΑθρ!$A$2:$A$100,0),IF(D2356&lt;&gt;"",MATCH($D2356,Υλικά!$B$3:$B$200,0),0))</f>
        <v>71</v>
      </c>
      <c r="G2356" s="3">
        <v>400</v>
      </c>
      <c r="H2356" s="16">
        <f>IF($C2356&lt;&gt;"",$G2356*INDEX(ΣυνδΑθρ!$B$2:$B$96,$F2356,1)/INDEX(ΣυνδΑθρ!$J$2:$J$96,$F2356,1),IF($D2356&lt;&gt;"",$G2356*INDEX(Υλικά!$G$3:$G$200,$F2356,1)/INDEX(Υλικά!$E$3:$E$200,$F2356,1),0))</f>
        <v>45.815238095238094</v>
      </c>
      <c r="I2356" s="17">
        <f>IF($C2356&lt;&gt;"",$G2356*INDEX(ΣυνδΑθρ!$C$2:$C$100,$F2356,1)/INDEX(ΣυνδΑθρ!$J$2:$J$96,$F2356,1),IF($D2356&lt;&gt;"",$G2356*INDEX(Υλικά!$H$3:$H$200,$F2356,1)/INDEX(Υλικά!$E$3:$E$200,$F2356,1),0))</f>
        <v>22.611428571428572</v>
      </c>
      <c r="J2356" s="18">
        <f>IF($C2356&lt;&gt;"",$G2356*INDEX(ΣυνδΑθρ!$D$2:$D$96,$F2356,1)/INDEX(ΣυνδΑθρ!$J$2:$J$96,$F2356,1),IF($D2356&lt;&gt;"",$G2356*INDEX(Υλικά!$I$3:$I$200,$F2356,1)/INDEX(Υλικά!$E$3:$E$200,$F2356,1),0))</f>
        <v>34.516190476190474</v>
      </c>
      <c r="K2356" s="16">
        <f>$H2356*Ref!$B$2</f>
        <v>183.26095238095238</v>
      </c>
      <c r="L2356" s="17">
        <f>$I2356*Ref!$B$3</f>
        <v>90.445714285714288</v>
      </c>
      <c r="M2356" s="18">
        <f>$J2356*Ref!$B$4</f>
        <v>310.64571428571423</v>
      </c>
      <c r="N2356" s="18">
        <f>IF($C2356&lt;&gt;"",0,IF($D2356&lt;&gt;"",$G2356*INDEX(Υλικά!$J$3:$J$200,$F2356,1)/INDEX(Υλικά!$E$3:$E$200,$F2356,1),0))</f>
        <v>0</v>
      </c>
      <c r="O2356" s="19">
        <f t="shared" si="44"/>
        <v>584.35238095238083</v>
      </c>
    </row>
    <row r="2357" spans="1:15" x14ac:dyDescent="0.35">
      <c r="A2357" s="54">
        <v>45319</v>
      </c>
      <c r="B2357" s="53">
        <v>0.58333333333333337</v>
      </c>
      <c r="C2357" s="3"/>
      <c r="D2357" s="3" t="s">
        <v>9</v>
      </c>
      <c r="E2357" s="3" t="str">
        <f>IF(C2357&lt;&gt;"",INDEX(ΣυνδΑθρ!$I$2:$I$96,MATCH(C2357,ΣυνδΑθρ!$A$2:$A$100,0),1),IF(D2357&lt;&gt;"",INDEX(Υλικά!$D$3:$D$200,MATCH(D2357,Υλικά!$B$3:$B$200,0),1),""))</f>
        <v>gr</v>
      </c>
      <c r="F2357" s="10">
        <f>IF(C2357&lt;&gt;"",MATCH($C2357,ΣυνδΑθρ!$A$2:$A$100,0),IF(D2357&lt;&gt;"",MATCH($D2357,Υλικά!$B$3:$B$200,0),0))</f>
        <v>4</v>
      </c>
      <c r="G2357" s="3">
        <v>50</v>
      </c>
      <c r="H2357" s="16">
        <f>IF($C2357&lt;&gt;"",$G2357*INDEX(ΣυνδΑθρ!$B$2:$B$96,$F2357,1)/INDEX(ΣυνδΑθρ!$J$2:$J$96,$F2357,1),IF($D2357&lt;&gt;"",$G2357*INDEX(Υλικά!$G$3:$G$200,$F2357,1)/INDEX(Υλικά!$E$3:$E$200,$F2357,1),0))</f>
        <v>3.55</v>
      </c>
      <c r="I2357" s="17">
        <f>IF($C2357&lt;&gt;"",$G2357*INDEX(ΣυνδΑθρ!$C$2:$C$100,$F2357,1)/INDEX(ΣυνδΑθρ!$J$2:$J$96,$F2357,1),IF($D2357&lt;&gt;"",$G2357*INDEX(Υλικά!$H$3:$H$200,$F2357,1)/INDEX(Υλικά!$E$3:$E$200,$F2357,1),0))</f>
        <v>40</v>
      </c>
      <c r="J2357" s="18">
        <f>IF($C2357&lt;&gt;"",$G2357*INDEX(ΣυνδΑθρ!$D$2:$D$96,$F2357,1)/INDEX(ΣυνδΑθρ!$J$2:$J$96,$F2357,1),IF($D2357&lt;&gt;"",$G2357*INDEX(Υλικά!$I$3:$I$200,$F2357,1)/INDEX(Υλικά!$E$3:$E$200,$F2357,1),0))</f>
        <v>0.35</v>
      </c>
      <c r="K2357" s="16">
        <f>$H2357*Ref!$B$2</f>
        <v>14.2</v>
      </c>
      <c r="L2357" s="17">
        <f>$I2357*Ref!$B$3</f>
        <v>160</v>
      </c>
      <c r="M2357" s="18">
        <f>$J2357*Ref!$B$4</f>
        <v>3.15</v>
      </c>
      <c r="N2357" s="18">
        <f>IF($C2357&lt;&gt;"",0,IF($D2357&lt;&gt;"",$G2357*INDEX(Υλικά!$J$3:$J$200,$F2357,1)/INDEX(Υλικά!$E$3:$E$200,$F2357,1),0))</f>
        <v>0</v>
      </c>
      <c r="O2357" s="19">
        <f t="shared" si="44"/>
        <v>177.35</v>
      </c>
    </row>
    <row r="2358" spans="1:15" x14ac:dyDescent="0.35">
      <c r="A2358" s="54">
        <v>45319</v>
      </c>
      <c r="B2358" s="53">
        <v>0.58333333333333304</v>
      </c>
      <c r="C2358" s="3"/>
      <c r="D2358" s="3" t="s">
        <v>97</v>
      </c>
      <c r="E2358" s="3" t="str">
        <f>IF(C2358&lt;&gt;"",INDEX(ΣυνδΑθρ!$I$2:$I$96,MATCH(C2358,ΣυνδΑθρ!$A$2:$A$100,0),1),IF(D2358&lt;&gt;"",INDEX(Υλικά!$D$3:$D$200,MATCH(D2358,Υλικά!$B$3:$B$200,0),1),""))</f>
        <v>gr</v>
      </c>
      <c r="F2358" s="10">
        <f>IF(C2358&lt;&gt;"",MATCH($C2358,ΣυνδΑθρ!$A$2:$A$100,0),IF(D2358&lt;&gt;"",MATCH($D2358,Υλικά!$B$3:$B$200,0),0))</f>
        <v>37</v>
      </c>
      <c r="G2358" s="3">
        <v>200</v>
      </c>
      <c r="H2358" s="16">
        <f>IF($C2358&lt;&gt;"",$G2358*INDEX(ΣυνδΑθρ!$B$2:$B$96,$F2358,1)/INDEX(ΣυνδΑθρ!$J$2:$J$96,$F2358,1),IF($D2358&lt;&gt;"",$G2358*INDEX(Υλικά!$G$3:$G$200,$F2358,1)/INDEX(Υλικά!$E$3:$E$200,$F2358,1),0))</f>
        <v>0</v>
      </c>
      <c r="I2358" s="17">
        <f>IF($C2358&lt;&gt;"",$G2358*INDEX(ΣυνδΑθρ!$C$2:$C$100,$F2358,1)/INDEX(ΣυνδΑθρ!$J$2:$J$96,$F2358,1),IF($D2358&lt;&gt;"",$G2358*INDEX(Υλικά!$H$3:$H$200,$F2358,1)/INDEX(Υλικά!$E$3:$E$200,$F2358,1),0))</f>
        <v>0</v>
      </c>
      <c r="J2358" s="18">
        <f>IF($C2358&lt;&gt;"",$G2358*INDEX(ΣυνδΑθρ!$D$2:$D$96,$F2358,1)/INDEX(ΣυνδΑθρ!$J$2:$J$96,$F2358,1),IF($D2358&lt;&gt;"",$G2358*INDEX(Υλικά!$I$3:$I$200,$F2358,1)/INDEX(Υλικά!$E$3:$E$200,$F2358,1),0))</f>
        <v>0</v>
      </c>
      <c r="K2358" s="16">
        <f>$H2358*Ref!$B$2</f>
        <v>0</v>
      </c>
      <c r="L2358" s="17">
        <f>$I2358*Ref!$B$3</f>
        <v>0</v>
      </c>
      <c r="M2358" s="18">
        <f>$J2358*Ref!$B$4</f>
        <v>0</v>
      </c>
      <c r="N2358" s="18">
        <f>IF($C2358&lt;&gt;"",0,IF($D2358&lt;&gt;"",$G2358*INDEX(Υλικά!$J$3:$J$200,$F2358,1)/INDEX(Υλικά!$E$3:$E$200,$F2358,1),0))</f>
        <v>170</v>
      </c>
      <c r="O2358" s="19">
        <f t="shared" si="44"/>
        <v>170</v>
      </c>
    </row>
    <row r="2359" spans="1:15" x14ac:dyDescent="0.35">
      <c r="A2359" s="54">
        <v>45319</v>
      </c>
      <c r="B2359" s="53">
        <v>0.95833333333333337</v>
      </c>
      <c r="C2359" s="3"/>
      <c r="D2359" s="3" t="s">
        <v>9</v>
      </c>
      <c r="E2359" s="3" t="str">
        <f>IF(C2359&lt;&gt;"",INDEX(ΣυνδΑθρ!$I$2:$I$96,MATCH(C2359,ΣυνδΑθρ!$A$2:$A$100,0),1),IF(D2359&lt;&gt;"",INDEX(Υλικά!$D$3:$D$200,MATCH(D2359,Υλικά!$B$3:$B$200,0),1),""))</f>
        <v>gr</v>
      </c>
      <c r="F2359" s="10">
        <f>IF(C2359&lt;&gt;"",MATCH($C2359,ΣυνδΑθρ!$A$2:$A$100,0),IF(D2359&lt;&gt;"",MATCH($D2359,Υλικά!$B$3:$B$200,0),0))</f>
        <v>4</v>
      </c>
      <c r="G2359" s="3">
        <v>70</v>
      </c>
      <c r="H2359" s="16">
        <f>IF($C2359&lt;&gt;"",$G2359*INDEX(ΣυνδΑθρ!$B$2:$B$96,$F2359,1)/INDEX(ΣυνδΑθρ!$J$2:$J$96,$F2359,1),IF($D2359&lt;&gt;"",$G2359*INDEX(Υλικά!$G$3:$G$200,$F2359,1)/INDEX(Υλικά!$E$3:$E$200,$F2359,1),0))</f>
        <v>4.97</v>
      </c>
      <c r="I2359" s="17">
        <f>IF($C2359&lt;&gt;"",$G2359*INDEX(ΣυνδΑθρ!$C$2:$C$100,$F2359,1)/INDEX(ΣυνδΑθρ!$J$2:$J$96,$F2359,1),IF($D2359&lt;&gt;"",$G2359*INDEX(Υλικά!$H$3:$H$200,$F2359,1)/INDEX(Υλικά!$E$3:$E$200,$F2359,1),0))</f>
        <v>56</v>
      </c>
      <c r="J2359" s="18">
        <f>IF($C2359&lt;&gt;"",$G2359*INDEX(ΣυνδΑθρ!$D$2:$D$96,$F2359,1)/INDEX(ΣυνδΑθρ!$J$2:$J$96,$F2359,1),IF($D2359&lt;&gt;"",$G2359*INDEX(Υλικά!$I$3:$I$200,$F2359,1)/INDEX(Υλικά!$E$3:$E$200,$F2359,1),0))</f>
        <v>0.49</v>
      </c>
      <c r="K2359" s="16">
        <f>$H2359*Ref!$B$2</f>
        <v>19.88</v>
      </c>
      <c r="L2359" s="17">
        <f>$I2359*Ref!$B$3</f>
        <v>224</v>
      </c>
      <c r="M2359" s="18">
        <f>$J2359*Ref!$B$4</f>
        <v>4.41</v>
      </c>
      <c r="N2359" s="18">
        <f>IF($C2359&lt;&gt;"",0,IF($D2359&lt;&gt;"",$G2359*INDEX(Υλικά!$J$3:$J$200,$F2359,1)/INDEX(Υλικά!$E$3:$E$200,$F2359,1),0))</f>
        <v>0</v>
      </c>
      <c r="O2359" s="19">
        <f t="shared" si="44"/>
        <v>248.29</v>
      </c>
    </row>
    <row r="2360" spans="1:15" x14ac:dyDescent="0.35">
      <c r="A2360" s="54">
        <v>45319</v>
      </c>
      <c r="B2360" s="53">
        <v>0.95833333333333337</v>
      </c>
      <c r="C2360" s="3"/>
      <c r="D2360" s="3" t="s">
        <v>32</v>
      </c>
      <c r="E2360" s="3" t="str">
        <f>IF(C2360&lt;&gt;"",INDEX(ΣυνδΑθρ!$I$2:$I$96,MATCH(C2360,ΣυνδΑθρ!$A$2:$A$100,0),1),IF(D2360&lt;&gt;"",INDEX(Υλικά!$D$3:$D$200,MATCH(D2360,Υλικά!$B$3:$B$200,0),1),""))</f>
        <v>gr</v>
      </c>
      <c r="F2360" s="10">
        <f>IF(C2360&lt;&gt;"",MATCH($C2360,ΣυνδΑθρ!$A$2:$A$100,0),IF(D2360&lt;&gt;"",MATCH($D2360,Υλικά!$B$3:$B$200,0),0))</f>
        <v>14</v>
      </c>
      <c r="G2360" s="3">
        <v>200</v>
      </c>
      <c r="H2360" s="16">
        <f>IF($C2360&lt;&gt;"",$G2360*INDEX(ΣυνδΑθρ!$B$2:$B$96,$F2360,1)/INDEX(ΣυνδΑθρ!$J$2:$J$96,$F2360,1),IF($D2360&lt;&gt;"",$G2360*INDEX(Υλικά!$G$3:$G$200,$F2360,1)/INDEX(Υλικά!$E$3:$E$200,$F2360,1),0))</f>
        <v>16</v>
      </c>
      <c r="I2360" s="17">
        <f>IF($C2360&lt;&gt;"",$G2360*INDEX(ΣυνδΑθρ!$C$2:$C$100,$F2360,1)/INDEX(ΣυνδΑθρ!$J$2:$J$96,$F2360,1),IF($D2360&lt;&gt;"",$G2360*INDEX(Υλικά!$H$3:$H$200,$F2360,1)/INDEX(Υλικά!$E$3:$E$200,$F2360,1),0))</f>
        <v>8</v>
      </c>
      <c r="J2360" s="18">
        <f>IF($C2360&lt;&gt;"",$G2360*INDEX(ΣυνδΑθρ!$D$2:$D$96,$F2360,1)/INDEX(ΣυνδΑθρ!$J$2:$J$96,$F2360,1),IF($D2360&lt;&gt;"",$G2360*INDEX(Υλικά!$I$3:$I$200,$F2360,1)/INDEX(Υλικά!$E$3:$E$200,$F2360,1),0))</f>
        <v>4</v>
      </c>
      <c r="K2360" s="16">
        <f>$H2360*Ref!$B$2</f>
        <v>64</v>
      </c>
      <c r="L2360" s="17">
        <f>$I2360*Ref!$B$3</f>
        <v>32</v>
      </c>
      <c r="M2360" s="18">
        <f>$J2360*Ref!$B$4</f>
        <v>36</v>
      </c>
      <c r="N2360" s="18">
        <f>IF($C2360&lt;&gt;"",0,IF($D2360&lt;&gt;"",$G2360*INDEX(Υλικά!$J$3:$J$200,$F2360,1)/INDEX(Υλικά!$E$3:$E$200,$F2360,1),0))</f>
        <v>0</v>
      </c>
      <c r="O2360" s="19">
        <f t="shared" si="44"/>
        <v>132</v>
      </c>
    </row>
    <row r="2361" spans="1:15" x14ac:dyDescent="0.35">
      <c r="A2361" s="54">
        <v>45320</v>
      </c>
      <c r="B2361" s="53">
        <v>0.30208333333333331</v>
      </c>
      <c r="C2361" s="3"/>
      <c r="D2361" s="3" t="s">
        <v>58</v>
      </c>
      <c r="E2361" s="3" t="str">
        <f>IF(C2361&lt;&gt;"",INDEX(ΣυνδΑθρ!$I$2:$I$96,MATCH(C2361,ΣυνδΑθρ!$A$2:$A$100,0),1),IF(D2361&lt;&gt;"",INDEX(Υλικά!$D$3:$D$200,MATCH(D2361,Υλικά!$B$3:$B$200,0),1),""))</f>
        <v>gr</v>
      </c>
      <c r="F2361" s="10">
        <f>IF(C2361&lt;&gt;"",MATCH($C2361,ΣυνδΑθρ!$A$2:$A$100,0),IF(D2361&lt;&gt;"",MATCH($D2361,Υλικά!$B$3:$B$200,0),0))</f>
        <v>12</v>
      </c>
      <c r="G2361" s="3">
        <v>250</v>
      </c>
      <c r="H2361" s="16">
        <f>IF($C2361&lt;&gt;"",$G2361*INDEX(ΣυνδΑθρ!$B$2:$B$96,$F2361,1)/INDEX(ΣυνδΑθρ!$J$2:$J$96,$F2361,1),IF($D2361&lt;&gt;"",$G2361*INDEX(Υλικά!$G$3:$G$200,$F2361,1)/INDEX(Υλικά!$E$3:$E$200,$F2361,1),0))</f>
        <v>8.25</v>
      </c>
      <c r="I2361" s="17">
        <f>IF($C2361&lt;&gt;"",$G2361*INDEX(ΣυνδΑθρ!$C$2:$C$100,$F2361,1)/INDEX(ΣυνδΑθρ!$J$2:$J$96,$F2361,1),IF($D2361&lt;&gt;"",$G2361*INDEX(Υλικά!$H$3:$H$200,$F2361,1)/INDEX(Υλικά!$E$3:$E$200,$F2361,1),0))</f>
        <v>11.75</v>
      </c>
      <c r="J2361" s="18">
        <f>IF($C2361&lt;&gt;"",$G2361*INDEX(ΣυνδΑθρ!$D$2:$D$96,$F2361,1)/INDEX(ΣυνδΑθρ!$J$2:$J$96,$F2361,1),IF($D2361&lt;&gt;"",$G2361*INDEX(Υλικά!$I$3:$I$200,$F2361,1)/INDEX(Υλικά!$E$3:$E$200,$F2361,1),0))</f>
        <v>3.75</v>
      </c>
      <c r="K2361" s="16">
        <f>$H2361*Ref!$B$2</f>
        <v>33</v>
      </c>
      <c r="L2361" s="17">
        <f>$I2361*Ref!$B$3</f>
        <v>47</v>
      </c>
      <c r="M2361" s="18">
        <f>$J2361*Ref!$B$4</f>
        <v>33.75</v>
      </c>
      <c r="N2361" s="18">
        <f>IF($C2361&lt;&gt;"",0,IF($D2361&lt;&gt;"",$G2361*INDEX(Υλικά!$J$3:$J$200,$F2361,1)/INDEX(Υλικά!$E$3:$E$200,$F2361,1),0))</f>
        <v>0</v>
      </c>
      <c r="O2361" s="19">
        <f t="shared" si="44"/>
        <v>113.75</v>
      </c>
    </row>
    <row r="2362" spans="1:15" x14ac:dyDescent="0.35">
      <c r="A2362" s="54">
        <v>45320</v>
      </c>
      <c r="B2362" s="53">
        <v>0.30208333333333331</v>
      </c>
      <c r="C2362" s="3"/>
      <c r="D2362" s="3" t="s">
        <v>338</v>
      </c>
      <c r="E2362" s="3" t="str">
        <f>IF(C2362&lt;&gt;"",INDEX(ΣυνδΑθρ!$I$2:$I$96,MATCH(C2362,ΣυνδΑθρ!$A$2:$A$100,0),1),IF(D2362&lt;&gt;"",INDEX(Υλικά!$D$3:$D$200,MATCH(D2362,Υλικά!$B$3:$B$200,0),1),""))</f>
        <v>gr</v>
      </c>
      <c r="F2362" s="10">
        <f>IF(C2362&lt;&gt;"",MATCH($C2362,ΣυνδΑθρ!$A$2:$A$100,0),IF(D2362&lt;&gt;"",MATCH($D2362,Υλικά!$B$3:$B$200,0),0))</f>
        <v>152</v>
      </c>
      <c r="G2362" s="3">
        <v>60</v>
      </c>
      <c r="H2362" s="16">
        <f>IF($C2362&lt;&gt;"",$G2362*INDEX(ΣυνδΑθρ!$B$2:$B$96,$F2362,1)/INDEX(ΣυνδΑθρ!$J$2:$J$96,$F2362,1),IF($D2362&lt;&gt;"",$G2362*INDEX(Υλικά!$G$3:$G$200,$F2362,1)/INDEX(Υλικά!$E$3:$E$200,$F2362,1),0))</f>
        <v>7.08</v>
      </c>
      <c r="I2362" s="17">
        <f>IF($C2362&lt;&gt;"",$G2362*INDEX(ΣυνδΑθρ!$C$2:$C$100,$F2362,1)/INDEX(ΣυνδΑθρ!$J$2:$J$96,$F2362,1),IF($D2362&lt;&gt;"",$G2362*INDEX(Υλικά!$H$3:$H$200,$F2362,1)/INDEX(Υλικά!$E$3:$E$200,$F2362,1),0))</f>
        <v>25.8</v>
      </c>
      <c r="J2362" s="18">
        <f>IF($C2362&lt;&gt;"",$G2362*INDEX(ΣυνδΑθρ!$D$2:$D$96,$F2362,1)/INDEX(ΣυνδΑθρ!$J$2:$J$96,$F2362,1),IF($D2362&lt;&gt;"",$G2362*INDEX(Υλικά!$I$3:$I$200,$F2362,1)/INDEX(Υλικά!$E$3:$E$200,$F2362,1),0))</f>
        <v>1.92</v>
      </c>
      <c r="K2362" s="16">
        <f>$H2362*Ref!$B$2</f>
        <v>28.32</v>
      </c>
      <c r="L2362" s="17">
        <f>$I2362*Ref!$B$3</f>
        <v>103.2</v>
      </c>
      <c r="M2362" s="18">
        <f>$J2362*Ref!$B$4</f>
        <v>17.28</v>
      </c>
      <c r="N2362" s="18">
        <f>IF($C2362&lt;&gt;"",0,IF($D2362&lt;&gt;"",$G2362*INDEX(Υλικά!$J$3:$J$200,$F2362,1)/INDEX(Υλικά!$E$3:$E$200,$F2362,1),0))</f>
        <v>0</v>
      </c>
      <c r="O2362" s="19">
        <f t="shared" si="44"/>
        <v>148.80000000000001</v>
      </c>
    </row>
    <row r="2363" spans="1:15" x14ac:dyDescent="0.35">
      <c r="A2363" s="54">
        <v>45320</v>
      </c>
      <c r="B2363" s="53">
        <v>0.30208333333333331</v>
      </c>
      <c r="C2363" s="3"/>
      <c r="D2363" s="3" t="s">
        <v>229</v>
      </c>
      <c r="E2363" s="3" t="str">
        <f>IF(C2363&lt;&gt;"",INDEX(ΣυνδΑθρ!$I$2:$I$96,MATCH(C2363,ΣυνδΑθρ!$A$2:$A$100,0),1),IF(D2363&lt;&gt;"",INDEX(Υλικά!$D$3:$D$200,MATCH(D2363,Υλικά!$B$3:$B$200,0),1),""))</f>
        <v>gr</v>
      </c>
      <c r="F2363" s="10">
        <f>IF(C2363&lt;&gt;"",MATCH($C2363,ΣυνδΑθρ!$A$2:$A$100,0),IF(D2363&lt;&gt;"",MATCH($D2363,Υλικά!$B$3:$B$200,0),0))</f>
        <v>104</v>
      </c>
      <c r="G2363" s="3">
        <v>55</v>
      </c>
      <c r="H2363" s="16">
        <f>IF($C2363&lt;&gt;"",$G2363*INDEX(ΣυνδΑθρ!$B$2:$B$96,$F2363,1)/INDEX(ΣυνδΑθρ!$J$2:$J$96,$F2363,1),IF($D2363&lt;&gt;"",$G2363*INDEX(Υλικά!$G$3:$G$200,$F2363,1)/INDEX(Υλικά!$E$3:$E$200,$F2363,1),0))</f>
        <v>11.55</v>
      </c>
      <c r="I2363" s="17">
        <f>IF($C2363&lt;&gt;"",$G2363*INDEX(ΣυνδΑθρ!$C$2:$C$100,$F2363,1)/INDEX(ΣυνδΑθρ!$J$2:$J$96,$F2363,1),IF($D2363&lt;&gt;"",$G2363*INDEX(Υλικά!$H$3:$H$200,$F2363,1)/INDEX(Υλικά!$E$3:$E$200,$F2363,1),0))</f>
        <v>0.55000000000000004</v>
      </c>
      <c r="J2363" s="18">
        <f>IF($C2363&lt;&gt;"",$G2363*INDEX(ΣυνδΑθρ!$D$2:$D$96,$F2363,1)/INDEX(ΣυνδΑθρ!$J$2:$J$96,$F2363,1),IF($D2363&lt;&gt;"",$G2363*INDEX(Υλικά!$I$3:$I$200,$F2363,1)/INDEX(Υλικά!$E$3:$E$200,$F2363,1),0))</f>
        <v>1.1000000000000001</v>
      </c>
      <c r="K2363" s="16">
        <f>$H2363*Ref!$B$2</f>
        <v>46.2</v>
      </c>
      <c r="L2363" s="17">
        <f>$I2363*Ref!$B$3</f>
        <v>2.2000000000000002</v>
      </c>
      <c r="M2363" s="18">
        <f>$J2363*Ref!$B$4</f>
        <v>9.9</v>
      </c>
      <c r="N2363" s="18">
        <f>IF($C2363&lt;&gt;"",0,IF($D2363&lt;&gt;"",$G2363*INDEX(Υλικά!$J$3:$J$200,$F2363,1)/INDEX(Υλικά!$E$3:$E$200,$F2363,1),0))</f>
        <v>0</v>
      </c>
      <c r="O2363" s="19">
        <f t="shared" si="44"/>
        <v>58.300000000000004</v>
      </c>
    </row>
    <row r="2364" spans="1:15" x14ac:dyDescent="0.35">
      <c r="A2364" s="54">
        <v>45320</v>
      </c>
      <c r="B2364" s="53">
        <v>0.47916666666666669</v>
      </c>
      <c r="C2364" s="3"/>
      <c r="D2364" s="3" t="s">
        <v>155</v>
      </c>
      <c r="E2364" s="3" t="str">
        <f>IF(C2364&lt;&gt;"",INDEX(ΣυνδΑθρ!$I$2:$I$96,MATCH(C2364,ΣυνδΑθρ!$A$2:$A$100,0),1),IF(D2364&lt;&gt;"",INDEX(Υλικά!$D$3:$D$200,MATCH(D2364,Υλικά!$B$3:$B$200,0),1),""))</f>
        <v>gr</v>
      </c>
      <c r="F2364" s="10">
        <f>IF(C2364&lt;&gt;"",MATCH($C2364,ΣυνδΑθρ!$A$2:$A$100,0),IF(D2364&lt;&gt;"",MATCH($D2364,Υλικά!$B$3:$B$200,0),0))</f>
        <v>63</v>
      </c>
      <c r="G2364" s="3">
        <v>120</v>
      </c>
      <c r="H2364" s="16">
        <f>IF($C2364&lt;&gt;"",$G2364*INDEX(ΣυνδΑθρ!$B$2:$B$96,$F2364,1)/INDEX(ΣυνδΑθρ!$J$2:$J$96,$F2364,1),IF($D2364&lt;&gt;"",$G2364*INDEX(Υλικά!$G$3:$G$200,$F2364,1)/INDEX(Υλικά!$E$3:$E$200,$F2364,1),0))</f>
        <v>1.32</v>
      </c>
      <c r="I2364" s="17">
        <f>IF($C2364&lt;&gt;"",$G2364*INDEX(ΣυνδΑθρ!$C$2:$C$100,$F2364,1)/INDEX(ΣυνδΑθρ!$J$2:$J$96,$F2364,1),IF($D2364&lt;&gt;"",$G2364*INDEX(Υλικά!$H$3:$H$200,$F2364,1)/INDEX(Υλικά!$E$3:$E$200,$F2364,1),0))</f>
        <v>27.36</v>
      </c>
      <c r="J2364" s="18">
        <f>IF($C2364&lt;&gt;"",$G2364*INDEX(ΣυνδΑθρ!$D$2:$D$96,$F2364,1)/INDEX(ΣυνδΑθρ!$J$2:$J$96,$F2364,1),IF($D2364&lt;&gt;"",$G2364*INDEX(Υλικά!$I$3:$I$200,$F2364,1)/INDEX(Υλικά!$E$3:$E$200,$F2364,1),0))</f>
        <v>0.36</v>
      </c>
      <c r="K2364" s="16">
        <f>$H2364*Ref!$B$2</f>
        <v>5.28</v>
      </c>
      <c r="L2364" s="17">
        <f>$I2364*Ref!$B$3</f>
        <v>109.44</v>
      </c>
      <c r="M2364" s="18">
        <f>$J2364*Ref!$B$4</f>
        <v>3.2399999999999998</v>
      </c>
      <c r="N2364" s="18">
        <f>IF($C2364&lt;&gt;"",0,IF($D2364&lt;&gt;"",$G2364*INDEX(Υλικά!$J$3:$J$200,$F2364,1)/INDEX(Υλικά!$E$3:$E$200,$F2364,1),0))</f>
        <v>0</v>
      </c>
      <c r="O2364" s="19">
        <f t="shared" si="44"/>
        <v>117.96</v>
      </c>
    </row>
    <row r="2365" spans="1:15" x14ac:dyDescent="0.35">
      <c r="A2365" s="54">
        <v>45320</v>
      </c>
      <c r="B2365" s="53">
        <v>0.58333333333333337</v>
      </c>
      <c r="C2365" s="3" t="s">
        <v>342</v>
      </c>
      <c r="D2365" s="3"/>
      <c r="E2365" s="3" t="str">
        <f>IF(C2365&lt;&gt;"",INDEX(ΣυνδΑθρ!$I$2:$I$96,MATCH(C2365,ΣυνδΑθρ!$A$2:$A$100,0),1),IF(D2365&lt;&gt;"",INDEX(Υλικά!$D$3:$D$200,MATCH(D2365,Υλικά!$B$3:$B$200,0),1),""))</f>
        <v>gr</v>
      </c>
      <c r="F2365" s="10">
        <f>IF(C2365&lt;&gt;"",MATCH($C2365,ΣυνδΑθρ!$A$2:$A$100,0),IF(D2365&lt;&gt;"",MATCH($D2365,Υλικά!$B$3:$B$200,0),0))</f>
        <v>71</v>
      </c>
      <c r="G2365" s="3">
        <v>400</v>
      </c>
      <c r="H2365" s="16">
        <f>IF($C2365&lt;&gt;"",$G2365*INDEX(ΣυνδΑθρ!$B$2:$B$96,$F2365,1)/INDEX(ΣυνδΑθρ!$J$2:$J$96,$F2365,1),IF($D2365&lt;&gt;"",$G2365*INDEX(Υλικά!$G$3:$G$200,$F2365,1)/INDEX(Υλικά!$E$3:$E$200,$F2365,1),0))</f>
        <v>45.815238095238094</v>
      </c>
      <c r="I2365" s="17">
        <f>IF($C2365&lt;&gt;"",$G2365*INDEX(ΣυνδΑθρ!$C$2:$C$100,$F2365,1)/INDEX(ΣυνδΑθρ!$J$2:$J$96,$F2365,1),IF($D2365&lt;&gt;"",$G2365*INDEX(Υλικά!$H$3:$H$200,$F2365,1)/INDEX(Υλικά!$E$3:$E$200,$F2365,1),0))</f>
        <v>22.611428571428572</v>
      </c>
      <c r="J2365" s="18">
        <f>IF($C2365&lt;&gt;"",$G2365*INDEX(ΣυνδΑθρ!$D$2:$D$96,$F2365,1)/INDEX(ΣυνδΑθρ!$J$2:$J$96,$F2365,1),IF($D2365&lt;&gt;"",$G2365*INDEX(Υλικά!$I$3:$I$200,$F2365,1)/INDEX(Υλικά!$E$3:$E$200,$F2365,1),0))</f>
        <v>34.516190476190474</v>
      </c>
      <c r="K2365" s="16">
        <f>$H2365*Ref!$B$2</f>
        <v>183.26095238095238</v>
      </c>
      <c r="L2365" s="17">
        <f>$I2365*Ref!$B$3</f>
        <v>90.445714285714288</v>
      </c>
      <c r="M2365" s="18">
        <f>$J2365*Ref!$B$4</f>
        <v>310.64571428571423</v>
      </c>
      <c r="N2365" s="18">
        <f>IF($C2365&lt;&gt;"",0,IF($D2365&lt;&gt;"",$G2365*INDEX(Υλικά!$J$3:$J$200,$F2365,1)/INDEX(Υλικά!$E$3:$E$200,$F2365,1),0))</f>
        <v>0</v>
      </c>
      <c r="O2365" s="19">
        <f t="shared" si="44"/>
        <v>584.35238095238083</v>
      </c>
    </row>
    <row r="2366" spans="1:15" x14ac:dyDescent="0.35">
      <c r="A2366" s="54">
        <v>45320</v>
      </c>
      <c r="B2366" s="53">
        <v>0.58333333333333337</v>
      </c>
      <c r="C2366" s="3"/>
      <c r="D2366" s="3" t="s">
        <v>128</v>
      </c>
      <c r="E2366" s="3" t="str">
        <f>IF(C2366&lt;&gt;"",INDEX(ΣυνδΑθρ!$I$2:$I$96,MATCH(C2366,ΣυνδΑθρ!$A$2:$A$100,0),1),IF(D2366&lt;&gt;"",INDEX(Υλικά!$D$3:$D$200,MATCH(D2366,Υλικά!$B$3:$B$200,0),1),""))</f>
        <v>gr</v>
      </c>
      <c r="F2366" s="10">
        <f>IF(C2366&lt;&gt;"",MATCH($C2366,ΣυνδΑθρ!$A$2:$A$100,0),IF(D2366&lt;&gt;"",MATCH($D2366,Υλικά!$B$3:$B$200,0),0))</f>
        <v>50</v>
      </c>
      <c r="G2366" s="3">
        <v>150</v>
      </c>
      <c r="H2366" s="16">
        <f>IF($C2366&lt;&gt;"",$G2366*INDEX(ΣυνδΑθρ!$B$2:$B$96,$F2366,1)/INDEX(ΣυνδΑθρ!$J$2:$J$96,$F2366,1),IF($D2366&lt;&gt;"",$G2366*INDEX(Υλικά!$G$3:$G$200,$F2366,1)/INDEX(Υλικά!$E$3:$E$200,$F2366,1),0))</f>
        <v>3</v>
      </c>
      <c r="I2366" s="17">
        <f>IF($C2366&lt;&gt;"",$G2366*INDEX(ΣυνδΑθρ!$C$2:$C$100,$F2366,1)/INDEX(ΣυνδΑθρ!$J$2:$J$96,$F2366,1),IF($D2366&lt;&gt;"",$G2366*INDEX(Υλικά!$H$3:$H$200,$F2366,1)/INDEX(Υλικά!$E$3:$E$200,$F2366,1),0))</f>
        <v>25.5</v>
      </c>
      <c r="J2366" s="18">
        <f>IF($C2366&lt;&gt;"",$G2366*INDEX(ΣυνδΑθρ!$D$2:$D$96,$F2366,1)/INDEX(ΣυνδΑθρ!$J$2:$J$96,$F2366,1),IF($D2366&lt;&gt;"",$G2366*INDEX(Υλικά!$I$3:$I$200,$F2366,1)/INDEX(Υλικά!$E$3:$E$200,$F2366,1),0))</f>
        <v>0</v>
      </c>
      <c r="K2366" s="16">
        <f>$H2366*Ref!$B$2</f>
        <v>12</v>
      </c>
      <c r="L2366" s="17">
        <f>$I2366*Ref!$B$3</f>
        <v>102</v>
      </c>
      <c r="M2366" s="18">
        <f>$J2366*Ref!$B$4</f>
        <v>0</v>
      </c>
      <c r="N2366" s="18">
        <f>IF($C2366&lt;&gt;"",0,IF($D2366&lt;&gt;"",$G2366*INDEX(Υλικά!$J$3:$J$200,$F2366,1)/INDEX(Υλικά!$E$3:$E$200,$F2366,1),0))</f>
        <v>0</v>
      </c>
      <c r="O2366" s="19">
        <f t="shared" si="44"/>
        <v>114</v>
      </c>
    </row>
    <row r="2367" spans="1:15" x14ac:dyDescent="0.35">
      <c r="A2367" s="54">
        <v>45320</v>
      </c>
      <c r="B2367" s="53">
        <v>0.75</v>
      </c>
      <c r="C2367" s="3"/>
      <c r="D2367" s="3" t="s">
        <v>233</v>
      </c>
      <c r="E2367" s="3" t="str">
        <f>IF(C2367&lt;&gt;"",INDEX(ΣυνδΑθρ!$I$2:$I$96,MATCH(C2367,ΣυνδΑθρ!$A$2:$A$100,0),1),IF(D2367&lt;&gt;"",INDEX(Υλικά!$D$3:$D$200,MATCH(D2367,Υλικά!$B$3:$B$200,0),1),""))</f>
        <v>gr</v>
      </c>
      <c r="F2367" s="10">
        <f>IF(C2367&lt;&gt;"",MATCH($C2367,ΣυνδΑθρ!$A$2:$A$100,0),IF(D2367&lt;&gt;"",MATCH($D2367,Υλικά!$B$3:$B$200,0),0))</f>
        <v>107</v>
      </c>
      <c r="G2367" s="3">
        <v>15</v>
      </c>
      <c r="H2367" s="16">
        <f>IF($C2367&lt;&gt;"",$G2367*INDEX(ΣυνδΑθρ!$B$2:$B$96,$F2367,1)/INDEX(ΣυνδΑθρ!$J$2:$J$96,$F2367,1),IF($D2367&lt;&gt;"",$G2367*INDEX(Υλικά!$G$3:$G$200,$F2367,1)/INDEX(Υλικά!$E$3:$E$200,$F2367,1),0))</f>
        <v>3.3149999999999999</v>
      </c>
      <c r="I2367" s="17">
        <f>IF($C2367&lt;&gt;"",$G2367*INDEX(ΣυνδΑθρ!$C$2:$C$100,$F2367,1)/INDEX(ΣυνδΑθρ!$J$2:$J$96,$F2367,1),IF($D2367&lt;&gt;"",$G2367*INDEX(Υλικά!$H$3:$H$200,$F2367,1)/INDEX(Υλικά!$E$3:$E$200,$F2367,1),0))</f>
        <v>3</v>
      </c>
      <c r="J2367" s="18">
        <f>IF($C2367&lt;&gt;"",$G2367*INDEX(ΣυνδΑθρ!$D$2:$D$96,$F2367,1)/INDEX(ΣυνδΑθρ!$J$2:$J$96,$F2367,1),IF($D2367&lt;&gt;"",$G2367*INDEX(Υλικά!$I$3:$I$200,$F2367,1)/INDEX(Υλικά!$E$3:$E$200,$F2367,1),0))</f>
        <v>7.92</v>
      </c>
      <c r="K2367" s="16">
        <f>$H2367*Ref!$B$2</f>
        <v>13.26</v>
      </c>
      <c r="L2367" s="17">
        <f>$I2367*Ref!$B$3</f>
        <v>12</v>
      </c>
      <c r="M2367" s="18">
        <f>$J2367*Ref!$B$4</f>
        <v>71.28</v>
      </c>
      <c r="N2367" s="18">
        <f>IF($C2367&lt;&gt;"",0,IF($D2367&lt;&gt;"",$G2367*INDEX(Υλικά!$J$3:$J$200,$F2367,1)/INDEX(Υλικά!$E$3:$E$200,$F2367,1),0))</f>
        <v>0</v>
      </c>
      <c r="O2367" s="19">
        <f t="shared" si="44"/>
        <v>96.539999999999992</v>
      </c>
    </row>
    <row r="2368" spans="1:15" x14ac:dyDescent="0.35">
      <c r="A2368" s="54">
        <v>45320</v>
      </c>
      <c r="B2368" s="53">
        <v>0.89583333333333337</v>
      </c>
      <c r="C2368" s="3"/>
      <c r="D2368" s="3" t="s">
        <v>9</v>
      </c>
      <c r="E2368" s="3" t="str">
        <f>IF(C2368&lt;&gt;"",INDEX(ΣυνδΑθρ!$I$2:$I$96,MATCH(C2368,ΣυνδΑθρ!$A$2:$A$100,0),1),IF(D2368&lt;&gt;"",INDEX(Υλικά!$D$3:$D$200,MATCH(D2368,Υλικά!$B$3:$B$200,0),1),""))</f>
        <v>gr</v>
      </c>
      <c r="F2368" s="10">
        <f>IF(C2368&lt;&gt;"",MATCH($C2368,ΣυνδΑθρ!$A$2:$A$100,0),IF(D2368&lt;&gt;"",MATCH($D2368,Υλικά!$B$3:$B$200,0),0))</f>
        <v>4</v>
      </c>
      <c r="G2368" s="3">
        <v>100</v>
      </c>
      <c r="H2368" s="16">
        <f>IF($C2368&lt;&gt;"",$G2368*INDEX(ΣυνδΑθρ!$B$2:$B$96,$F2368,1)/INDEX(ΣυνδΑθρ!$J$2:$J$96,$F2368,1),IF($D2368&lt;&gt;"",$G2368*INDEX(Υλικά!$G$3:$G$200,$F2368,1)/INDEX(Υλικά!$E$3:$E$200,$F2368,1),0))</f>
        <v>7.1</v>
      </c>
      <c r="I2368" s="17">
        <f>IF($C2368&lt;&gt;"",$G2368*INDEX(ΣυνδΑθρ!$C$2:$C$100,$F2368,1)/INDEX(ΣυνδΑθρ!$J$2:$J$96,$F2368,1),IF($D2368&lt;&gt;"",$G2368*INDEX(Υλικά!$H$3:$H$200,$F2368,1)/INDEX(Υλικά!$E$3:$E$200,$F2368,1),0))</f>
        <v>80</v>
      </c>
      <c r="J2368" s="18">
        <f>IF($C2368&lt;&gt;"",$G2368*INDEX(ΣυνδΑθρ!$D$2:$D$96,$F2368,1)/INDEX(ΣυνδΑθρ!$J$2:$J$96,$F2368,1),IF($D2368&lt;&gt;"",$G2368*INDEX(Υλικά!$I$3:$I$200,$F2368,1)/INDEX(Υλικά!$E$3:$E$200,$F2368,1),0))</f>
        <v>0.7</v>
      </c>
      <c r="K2368" s="16">
        <f>$H2368*Ref!$B$2</f>
        <v>28.4</v>
      </c>
      <c r="L2368" s="17">
        <f>$I2368*Ref!$B$3</f>
        <v>320</v>
      </c>
      <c r="M2368" s="18">
        <f>$J2368*Ref!$B$4</f>
        <v>6.3</v>
      </c>
      <c r="N2368" s="18">
        <f>IF($C2368&lt;&gt;"",0,IF($D2368&lt;&gt;"",$G2368*INDEX(Υλικά!$J$3:$J$200,$F2368,1)/INDEX(Υλικά!$E$3:$E$200,$F2368,1),0))</f>
        <v>0</v>
      </c>
      <c r="O2368" s="19">
        <f t="shared" si="44"/>
        <v>354.7</v>
      </c>
    </row>
    <row r="2369" spans="1:15" x14ac:dyDescent="0.35">
      <c r="A2369" s="54">
        <v>45320</v>
      </c>
      <c r="B2369" s="53">
        <v>0.89583333333333337</v>
      </c>
      <c r="C2369" s="3"/>
      <c r="D2369" s="3" t="s">
        <v>32</v>
      </c>
      <c r="E2369" s="3" t="str">
        <f>IF(C2369&lt;&gt;"",INDEX(ΣυνδΑθρ!$I$2:$I$96,MATCH(C2369,ΣυνδΑθρ!$A$2:$A$100,0),1),IF(D2369&lt;&gt;"",INDEX(Υλικά!$D$3:$D$200,MATCH(D2369,Υλικά!$B$3:$B$200,0),1),""))</f>
        <v>gr</v>
      </c>
      <c r="F2369" s="10">
        <f>IF(C2369&lt;&gt;"",MATCH($C2369,ΣυνδΑθρ!$A$2:$A$100,0),IF(D2369&lt;&gt;"",MATCH($D2369,Υλικά!$B$3:$B$200,0),0))</f>
        <v>14</v>
      </c>
      <c r="G2369" s="3">
        <v>150</v>
      </c>
      <c r="H2369" s="16">
        <f>IF($C2369&lt;&gt;"",$G2369*INDEX(ΣυνδΑθρ!$B$2:$B$96,$F2369,1)/INDEX(ΣυνδΑθρ!$J$2:$J$96,$F2369,1),IF($D2369&lt;&gt;"",$G2369*INDEX(Υλικά!$G$3:$G$200,$F2369,1)/INDEX(Υλικά!$E$3:$E$200,$F2369,1),0))</f>
        <v>12</v>
      </c>
      <c r="I2369" s="17">
        <f>IF($C2369&lt;&gt;"",$G2369*INDEX(ΣυνδΑθρ!$C$2:$C$100,$F2369,1)/INDEX(ΣυνδΑθρ!$J$2:$J$96,$F2369,1),IF($D2369&lt;&gt;"",$G2369*INDEX(Υλικά!$H$3:$H$200,$F2369,1)/INDEX(Υλικά!$E$3:$E$200,$F2369,1),0))</f>
        <v>6</v>
      </c>
      <c r="J2369" s="18">
        <f>IF($C2369&lt;&gt;"",$G2369*INDEX(ΣυνδΑθρ!$D$2:$D$96,$F2369,1)/INDEX(ΣυνδΑθρ!$J$2:$J$96,$F2369,1),IF($D2369&lt;&gt;"",$G2369*INDEX(Υλικά!$I$3:$I$200,$F2369,1)/INDEX(Υλικά!$E$3:$E$200,$F2369,1),0))</f>
        <v>3</v>
      </c>
      <c r="K2369" s="16">
        <f>$H2369*Ref!$B$2</f>
        <v>48</v>
      </c>
      <c r="L2369" s="17">
        <f>$I2369*Ref!$B$3</f>
        <v>24</v>
      </c>
      <c r="M2369" s="18">
        <f>$J2369*Ref!$B$4</f>
        <v>27</v>
      </c>
      <c r="N2369" s="18">
        <f>IF($C2369&lt;&gt;"",0,IF($D2369&lt;&gt;"",$G2369*INDEX(Υλικά!$J$3:$J$200,$F2369,1)/INDEX(Υλικά!$E$3:$E$200,$F2369,1),0))</f>
        <v>0</v>
      </c>
      <c r="O2369" s="19">
        <f t="shared" si="44"/>
        <v>99</v>
      </c>
    </row>
    <row r="2370" spans="1:15" x14ac:dyDescent="0.35">
      <c r="A2370" s="54">
        <v>45320</v>
      </c>
      <c r="B2370" s="53">
        <v>0.89583333333333304</v>
      </c>
      <c r="C2370" s="3"/>
      <c r="D2370" s="3" t="s">
        <v>80</v>
      </c>
      <c r="E2370" s="3" t="str">
        <f>IF(C2370&lt;&gt;"",INDEX(ΣυνδΑθρ!$I$2:$I$96,MATCH(C2370,ΣυνδΑθρ!$A$2:$A$100,0),1),IF(D2370&lt;&gt;"",INDEX(Υλικά!$D$3:$D$200,MATCH(D2370,Υλικά!$B$3:$B$200,0),1),""))</f>
        <v>gr</v>
      </c>
      <c r="F2370" s="10">
        <f>IF(C2370&lt;&gt;"",MATCH($C2370,ΣυνδΑθρ!$A$2:$A$100,0),IF(D2370&lt;&gt;"",MATCH($D2370,Υλικά!$B$3:$B$200,0),0))</f>
        <v>32</v>
      </c>
      <c r="G2370" s="3">
        <v>50</v>
      </c>
      <c r="H2370" s="16">
        <f>IF($C2370&lt;&gt;"",$G2370*INDEX(ΣυνδΑθρ!$B$2:$B$96,$F2370,1)/INDEX(ΣυνδΑθρ!$J$2:$J$96,$F2370,1),IF($D2370&lt;&gt;"",$G2370*INDEX(Υλικά!$G$3:$G$200,$F2370,1)/INDEX(Υλικά!$E$3:$E$200,$F2370,1),0))</f>
        <v>15.5</v>
      </c>
      <c r="I2370" s="17">
        <f>IF($C2370&lt;&gt;"",$G2370*INDEX(ΣυνδΑθρ!$C$2:$C$100,$F2370,1)/INDEX(ΣυνδΑθρ!$J$2:$J$96,$F2370,1),IF($D2370&lt;&gt;"",$G2370*INDEX(Υλικά!$H$3:$H$200,$F2370,1)/INDEX(Υλικά!$E$3:$E$200,$F2370,1),0))</f>
        <v>0</v>
      </c>
      <c r="J2370" s="18">
        <f>IF($C2370&lt;&gt;"",$G2370*INDEX(ΣυνδΑθρ!$D$2:$D$96,$F2370,1)/INDEX(ΣυνδΑθρ!$J$2:$J$96,$F2370,1),IF($D2370&lt;&gt;"",$G2370*INDEX(Υλικά!$I$3:$I$200,$F2370,1)/INDEX(Υλικά!$E$3:$E$200,$F2370,1),0))</f>
        <v>1.8</v>
      </c>
      <c r="K2370" s="16">
        <f>$H2370*Ref!$B$2</f>
        <v>62</v>
      </c>
      <c r="L2370" s="17">
        <f>$I2370*Ref!$B$3</f>
        <v>0</v>
      </c>
      <c r="M2370" s="18">
        <f>$J2370*Ref!$B$4</f>
        <v>16.2</v>
      </c>
      <c r="N2370" s="18">
        <f>IF($C2370&lt;&gt;"",0,IF($D2370&lt;&gt;"",$G2370*INDEX(Υλικά!$J$3:$J$200,$F2370,1)/INDEX(Υλικά!$E$3:$E$200,$F2370,1),0))</f>
        <v>0</v>
      </c>
      <c r="O2370" s="19">
        <f t="shared" si="44"/>
        <v>78.2</v>
      </c>
    </row>
    <row r="2371" spans="1:15" x14ac:dyDescent="0.35">
      <c r="A2371" s="54">
        <v>45321</v>
      </c>
      <c r="B2371" s="53">
        <v>0.33333333333333331</v>
      </c>
      <c r="C2371" s="3"/>
      <c r="D2371" s="3" t="s">
        <v>58</v>
      </c>
      <c r="E2371" s="3" t="str">
        <f>IF(C2371&lt;&gt;"",INDEX(ΣυνδΑθρ!$I$2:$I$96,MATCH(C2371,ΣυνδΑθρ!$A$2:$A$100,0),1),IF(D2371&lt;&gt;"",INDEX(Υλικά!$D$3:$D$200,MATCH(D2371,Υλικά!$B$3:$B$200,0),1),""))</f>
        <v>gr</v>
      </c>
      <c r="F2371" s="10">
        <f>IF(C2371&lt;&gt;"",MATCH($C2371,ΣυνδΑθρ!$A$2:$A$100,0),IF(D2371&lt;&gt;"",MATCH($D2371,Υλικά!$B$3:$B$200,0),0))</f>
        <v>12</v>
      </c>
      <c r="G2371" s="3">
        <v>250</v>
      </c>
      <c r="H2371" s="16">
        <f>IF($C2371&lt;&gt;"",$G2371*INDEX(ΣυνδΑθρ!$B$2:$B$96,$F2371,1)/INDEX(ΣυνδΑθρ!$J$2:$J$96,$F2371,1),IF($D2371&lt;&gt;"",$G2371*INDEX(Υλικά!$G$3:$G$200,$F2371,1)/INDEX(Υλικά!$E$3:$E$200,$F2371,1),0))</f>
        <v>8.25</v>
      </c>
      <c r="I2371" s="17">
        <f>IF($C2371&lt;&gt;"",$G2371*INDEX(ΣυνδΑθρ!$C$2:$C$100,$F2371,1)/INDEX(ΣυνδΑθρ!$J$2:$J$96,$F2371,1),IF($D2371&lt;&gt;"",$G2371*INDEX(Υλικά!$H$3:$H$200,$F2371,1)/INDEX(Υλικά!$E$3:$E$200,$F2371,1),0))</f>
        <v>11.75</v>
      </c>
      <c r="J2371" s="18">
        <f>IF($C2371&lt;&gt;"",$G2371*INDEX(ΣυνδΑθρ!$D$2:$D$96,$F2371,1)/INDEX(ΣυνδΑθρ!$J$2:$J$96,$F2371,1),IF($D2371&lt;&gt;"",$G2371*INDEX(Υλικά!$I$3:$I$200,$F2371,1)/INDEX(Υλικά!$E$3:$E$200,$F2371,1),0))</f>
        <v>3.75</v>
      </c>
      <c r="K2371" s="16">
        <f>$H2371*Ref!$B$2</f>
        <v>33</v>
      </c>
      <c r="L2371" s="17">
        <f>$I2371*Ref!$B$3</f>
        <v>47</v>
      </c>
      <c r="M2371" s="18">
        <f>$J2371*Ref!$B$4</f>
        <v>33.75</v>
      </c>
      <c r="N2371" s="18">
        <f>IF($C2371&lt;&gt;"",0,IF($D2371&lt;&gt;"",$G2371*INDEX(Υλικά!$J$3:$J$200,$F2371,1)/INDEX(Υλικά!$E$3:$E$200,$F2371,1),0))</f>
        <v>0</v>
      </c>
      <c r="O2371" s="19">
        <f t="shared" si="44"/>
        <v>113.75</v>
      </c>
    </row>
    <row r="2372" spans="1:15" x14ac:dyDescent="0.35">
      <c r="A2372" s="54">
        <v>45321</v>
      </c>
      <c r="B2372" s="53">
        <v>0.33333333333333331</v>
      </c>
      <c r="C2372" s="3"/>
      <c r="D2372" s="3" t="s">
        <v>229</v>
      </c>
      <c r="E2372" s="3" t="str">
        <f>IF(C2372&lt;&gt;"",INDEX(ΣυνδΑθρ!$I$2:$I$96,MATCH(C2372,ΣυνδΑθρ!$A$2:$A$100,0),1),IF(D2372&lt;&gt;"",INDEX(Υλικά!$D$3:$D$200,MATCH(D2372,Υλικά!$B$3:$B$200,0),1),""))</f>
        <v>gr</v>
      </c>
      <c r="F2372" s="10">
        <f>IF(C2372&lt;&gt;"",MATCH($C2372,ΣυνδΑθρ!$A$2:$A$100,0),IF(D2372&lt;&gt;"",MATCH($D2372,Υλικά!$B$3:$B$200,0),0))</f>
        <v>104</v>
      </c>
      <c r="G2372" s="3">
        <v>55</v>
      </c>
      <c r="H2372" s="16">
        <f>IF($C2372&lt;&gt;"",$G2372*INDEX(ΣυνδΑθρ!$B$2:$B$96,$F2372,1)/INDEX(ΣυνδΑθρ!$J$2:$J$96,$F2372,1),IF($D2372&lt;&gt;"",$G2372*INDEX(Υλικά!$G$3:$G$200,$F2372,1)/INDEX(Υλικά!$E$3:$E$200,$F2372,1),0))</f>
        <v>11.55</v>
      </c>
      <c r="I2372" s="17">
        <f>IF($C2372&lt;&gt;"",$G2372*INDEX(ΣυνδΑθρ!$C$2:$C$100,$F2372,1)/INDEX(ΣυνδΑθρ!$J$2:$J$96,$F2372,1),IF($D2372&lt;&gt;"",$G2372*INDEX(Υλικά!$H$3:$H$200,$F2372,1)/INDEX(Υλικά!$E$3:$E$200,$F2372,1),0))</f>
        <v>0.55000000000000004</v>
      </c>
      <c r="J2372" s="18">
        <f>IF($C2372&lt;&gt;"",$G2372*INDEX(ΣυνδΑθρ!$D$2:$D$96,$F2372,1)/INDEX(ΣυνδΑθρ!$J$2:$J$96,$F2372,1),IF($D2372&lt;&gt;"",$G2372*INDEX(Υλικά!$I$3:$I$200,$F2372,1)/INDEX(Υλικά!$E$3:$E$200,$F2372,1),0))</f>
        <v>1.1000000000000001</v>
      </c>
      <c r="K2372" s="16">
        <f>$H2372*Ref!$B$2</f>
        <v>46.2</v>
      </c>
      <c r="L2372" s="17">
        <f>$I2372*Ref!$B$3</f>
        <v>2.2000000000000002</v>
      </c>
      <c r="M2372" s="18">
        <f>$J2372*Ref!$B$4</f>
        <v>9.9</v>
      </c>
      <c r="N2372" s="18">
        <f>IF($C2372&lt;&gt;"",0,IF($D2372&lt;&gt;"",$G2372*INDEX(Υλικά!$J$3:$J$200,$F2372,1)/INDEX(Υλικά!$E$3:$E$200,$F2372,1),0))</f>
        <v>0</v>
      </c>
      <c r="O2372" s="19">
        <f t="shared" si="44"/>
        <v>58.300000000000004</v>
      </c>
    </row>
    <row r="2373" spans="1:15" x14ac:dyDescent="0.35">
      <c r="A2373" s="54">
        <v>45321</v>
      </c>
      <c r="B2373" s="53">
        <v>0.33333333333333331</v>
      </c>
      <c r="C2373" s="3"/>
      <c r="D2373" s="3" t="s">
        <v>338</v>
      </c>
      <c r="E2373" s="3" t="str">
        <f>IF(C2373&lt;&gt;"",INDEX(ΣυνδΑθρ!$I$2:$I$96,MATCH(C2373,ΣυνδΑθρ!$A$2:$A$100,0),1),IF(D2373&lt;&gt;"",INDEX(Υλικά!$D$3:$D$200,MATCH(D2373,Υλικά!$B$3:$B$200,0),1),""))</f>
        <v>gr</v>
      </c>
      <c r="F2373" s="10">
        <f>IF(C2373&lt;&gt;"",MATCH($C2373,ΣυνδΑθρ!$A$2:$A$100,0),IF(D2373&lt;&gt;"",MATCH($D2373,Υλικά!$B$3:$B$200,0),0))</f>
        <v>152</v>
      </c>
      <c r="G2373" s="3">
        <v>65</v>
      </c>
      <c r="H2373" s="16">
        <f>IF($C2373&lt;&gt;"",$G2373*INDEX(ΣυνδΑθρ!$B$2:$B$96,$F2373,1)/INDEX(ΣυνδΑθρ!$J$2:$J$96,$F2373,1),IF($D2373&lt;&gt;"",$G2373*INDEX(Υλικά!$G$3:$G$200,$F2373,1)/INDEX(Υλικά!$E$3:$E$200,$F2373,1),0))</f>
        <v>7.67</v>
      </c>
      <c r="I2373" s="17">
        <f>IF($C2373&lt;&gt;"",$G2373*INDEX(ΣυνδΑθρ!$C$2:$C$100,$F2373,1)/INDEX(ΣυνδΑθρ!$J$2:$J$96,$F2373,1),IF($D2373&lt;&gt;"",$G2373*INDEX(Υλικά!$H$3:$H$200,$F2373,1)/INDEX(Υλικά!$E$3:$E$200,$F2373,1),0))</f>
        <v>27.95</v>
      </c>
      <c r="J2373" s="18">
        <f>IF($C2373&lt;&gt;"",$G2373*INDEX(ΣυνδΑθρ!$D$2:$D$96,$F2373,1)/INDEX(ΣυνδΑθρ!$J$2:$J$96,$F2373,1),IF($D2373&lt;&gt;"",$G2373*INDEX(Υλικά!$I$3:$I$200,$F2373,1)/INDEX(Υλικά!$E$3:$E$200,$F2373,1),0))</f>
        <v>2.08</v>
      </c>
      <c r="K2373" s="16">
        <f>$H2373*Ref!$B$2</f>
        <v>30.68</v>
      </c>
      <c r="L2373" s="17">
        <f>$I2373*Ref!$B$3</f>
        <v>111.8</v>
      </c>
      <c r="M2373" s="18">
        <f>$J2373*Ref!$B$4</f>
        <v>18.72</v>
      </c>
      <c r="N2373" s="18">
        <f>IF($C2373&lt;&gt;"",0,IF($D2373&lt;&gt;"",$G2373*INDEX(Υλικά!$J$3:$J$200,$F2373,1)/INDEX(Υλικά!$E$3:$E$200,$F2373,1),0))</f>
        <v>0</v>
      </c>
      <c r="O2373" s="19">
        <f t="shared" si="44"/>
        <v>161.19999999999999</v>
      </c>
    </row>
    <row r="2374" spans="1:15" x14ac:dyDescent="0.35">
      <c r="A2374" s="54">
        <v>45321</v>
      </c>
      <c r="B2374" s="53">
        <v>0.47916666666666669</v>
      </c>
      <c r="C2374" s="3"/>
      <c r="D2374" s="3" t="s">
        <v>155</v>
      </c>
      <c r="E2374" s="3" t="str">
        <f>IF(C2374&lt;&gt;"",INDEX(ΣυνδΑθρ!$I$2:$I$96,MATCH(C2374,ΣυνδΑθρ!$A$2:$A$100,0),1),IF(D2374&lt;&gt;"",INDEX(Υλικά!$D$3:$D$200,MATCH(D2374,Υλικά!$B$3:$B$200,0),1),""))</f>
        <v>gr</v>
      </c>
      <c r="F2374" s="10">
        <f>IF(C2374&lt;&gt;"",MATCH($C2374,ΣυνδΑθρ!$A$2:$A$100,0),IF(D2374&lt;&gt;"",MATCH($D2374,Υλικά!$B$3:$B$200,0),0))</f>
        <v>63</v>
      </c>
      <c r="G2374" s="3">
        <v>135</v>
      </c>
      <c r="H2374" s="16">
        <f>IF($C2374&lt;&gt;"",$G2374*INDEX(ΣυνδΑθρ!$B$2:$B$96,$F2374,1)/INDEX(ΣυνδΑθρ!$J$2:$J$96,$F2374,1),IF($D2374&lt;&gt;"",$G2374*INDEX(Υλικά!$G$3:$G$200,$F2374,1)/INDEX(Υλικά!$E$3:$E$200,$F2374,1),0))</f>
        <v>1.4850000000000001</v>
      </c>
      <c r="I2374" s="17">
        <f>IF($C2374&lt;&gt;"",$G2374*INDEX(ΣυνδΑθρ!$C$2:$C$100,$F2374,1)/INDEX(ΣυνδΑθρ!$J$2:$J$96,$F2374,1),IF($D2374&lt;&gt;"",$G2374*INDEX(Υλικά!$H$3:$H$200,$F2374,1)/INDEX(Υλικά!$E$3:$E$200,$F2374,1),0))</f>
        <v>30.78</v>
      </c>
      <c r="J2374" s="18">
        <f>IF($C2374&lt;&gt;"",$G2374*INDEX(ΣυνδΑθρ!$D$2:$D$96,$F2374,1)/INDEX(ΣυνδΑθρ!$J$2:$J$96,$F2374,1),IF($D2374&lt;&gt;"",$G2374*INDEX(Υλικά!$I$3:$I$200,$F2374,1)/INDEX(Υλικά!$E$3:$E$200,$F2374,1),0))</f>
        <v>0.40500000000000003</v>
      </c>
      <c r="K2374" s="16">
        <f>$H2374*Ref!$B$2</f>
        <v>5.94</v>
      </c>
      <c r="L2374" s="17">
        <f>$I2374*Ref!$B$3</f>
        <v>123.12</v>
      </c>
      <c r="M2374" s="18">
        <f>$J2374*Ref!$B$4</f>
        <v>3.6450000000000005</v>
      </c>
      <c r="N2374" s="18">
        <f>IF($C2374&lt;&gt;"",0,IF($D2374&lt;&gt;"",$G2374*INDEX(Υλικά!$J$3:$J$200,$F2374,1)/INDEX(Υλικά!$E$3:$E$200,$F2374,1),0))</f>
        <v>0</v>
      </c>
      <c r="O2374" s="19">
        <f t="shared" si="44"/>
        <v>132.70500000000001</v>
      </c>
    </row>
    <row r="2375" spans="1:15" x14ac:dyDescent="0.35">
      <c r="A2375" s="54">
        <v>45321</v>
      </c>
      <c r="B2375" s="53">
        <v>0.58333333333333337</v>
      </c>
      <c r="C2375" s="3"/>
      <c r="D2375" s="3" t="s">
        <v>232</v>
      </c>
      <c r="E2375" s="3" t="str">
        <f>IF(C2375&lt;&gt;"",INDEX(ΣυνδΑθρ!$I$2:$I$96,MATCH(C2375,ΣυνδΑθρ!$A$2:$A$100,0),1),IF(D2375&lt;&gt;"",INDEX(Υλικά!$D$3:$D$200,MATCH(D2375,Υλικά!$B$3:$B$200,0),1),""))</f>
        <v>gr</v>
      </c>
      <c r="F2375" s="10">
        <f>IF(C2375&lt;&gt;"",MATCH($C2375,ΣυνδΑθρ!$A$2:$A$100,0),IF(D2375&lt;&gt;"",MATCH($D2375,Υλικά!$B$3:$B$200,0),0))</f>
        <v>106</v>
      </c>
      <c r="G2375" s="3">
        <v>40</v>
      </c>
      <c r="H2375" s="16">
        <f>IF($C2375&lt;&gt;"",$G2375*INDEX(ΣυνδΑθρ!$B$2:$B$96,$F2375,1)/INDEX(ΣυνδΑθρ!$J$2:$J$96,$F2375,1),IF($D2375&lt;&gt;"",$G2375*INDEX(Υλικά!$G$3:$G$200,$F2375,1)/INDEX(Υλικά!$E$3:$E$200,$F2375,1),0))</f>
        <v>4.76</v>
      </c>
      <c r="I2375" s="17">
        <f>IF($C2375&lt;&gt;"",$G2375*INDEX(ΣυνδΑθρ!$C$2:$C$100,$F2375,1)/INDEX(ΣυνδΑθρ!$J$2:$J$96,$F2375,1),IF($D2375&lt;&gt;"",$G2375*INDEX(Υλικά!$H$3:$H$200,$F2375,1)/INDEX(Υλικά!$E$3:$E$200,$F2375,1),0))</f>
        <v>20</v>
      </c>
      <c r="J2375" s="18">
        <f>IF($C2375&lt;&gt;"",$G2375*INDEX(ΣυνδΑθρ!$D$2:$D$96,$F2375,1)/INDEX(ΣυνδΑθρ!$J$2:$J$96,$F2375,1),IF($D2375&lt;&gt;"",$G2375*INDEX(Υλικά!$I$3:$I$200,$F2375,1)/INDEX(Υλικά!$E$3:$E$200,$F2375,1),0))</f>
        <v>0.8</v>
      </c>
      <c r="K2375" s="16">
        <f>$H2375*Ref!$B$2</f>
        <v>19.04</v>
      </c>
      <c r="L2375" s="17">
        <f>$I2375*Ref!$B$3</f>
        <v>80</v>
      </c>
      <c r="M2375" s="18">
        <f>$J2375*Ref!$B$4</f>
        <v>7.2</v>
      </c>
      <c r="N2375" s="18">
        <f>IF($C2375&lt;&gt;"",0,IF($D2375&lt;&gt;"",$G2375*INDEX(Υλικά!$J$3:$J$200,$F2375,1)/INDEX(Υλικά!$E$3:$E$200,$F2375,1),0))</f>
        <v>0</v>
      </c>
      <c r="O2375" s="19">
        <f t="shared" si="44"/>
        <v>106.24</v>
      </c>
    </row>
    <row r="2376" spans="1:15" x14ac:dyDescent="0.35">
      <c r="A2376" s="54">
        <v>45321</v>
      </c>
      <c r="B2376" s="53">
        <v>0.58333333333333337</v>
      </c>
      <c r="C2376" s="3"/>
      <c r="D2376" s="3" t="s">
        <v>8</v>
      </c>
      <c r="E2376" s="3" t="str">
        <f>IF(C2376&lt;&gt;"",INDEX(ΣυνδΑθρ!$I$2:$I$96,MATCH(C2376,ΣυνδΑθρ!$A$2:$A$100,0),1),IF(D2376&lt;&gt;"",INDEX(Υλικά!$D$3:$D$200,MATCH(D2376,Υλικά!$B$3:$B$200,0),1),""))</f>
        <v>gr</v>
      </c>
      <c r="F2376" s="10">
        <f>IF(C2376&lt;&gt;"",MATCH($C2376,ΣυνδΑθρ!$A$2:$A$100,0),IF(D2376&lt;&gt;"",MATCH($D2376,Υλικά!$B$3:$B$200,0),0))</f>
        <v>3</v>
      </c>
      <c r="G2376" s="3">
        <v>8</v>
      </c>
      <c r="H2376" s="16">
        <f>IF($C2376&lt;&gt;"",$G2376*INDEX(ΣυνδΑθρ!$B$2:$B$96,$F2376,1)/INDEX(ΣυνδΑθρ!$J$2:$J$96,$F2376,1),IF($D2376&lt;&gt;"",$G2376*INDEX(Υλικά!$G$3:$G$200,$F2376,1)/INDEX(Υλικά!$E$3:$E$200,$F2376,1),0))</f>
        <v>0</v>
      </c>
      <c r="I2376" s="17">
        <f>IF($C2376&lt;&gt;"",$G2376*INDEX(ΣυνδΑθρ!$C$2:$C$100,$F2376,1)/INDEX(ΣυνδΑθρ!$J$2:$J$96,$F2376,1),IF($D2376&lt;&gt;"",$G2376*INDEX(Υλικά!$H$3:$H$200,$F2376,1)/INDEX(Υλικά!$E$3:$E$200,$F2376,1),0))</f>
        <v>0</v>
      </c>
      <c r="J2376" s="18">
        <f>IF($C2376&lt;&gt;"",$G2376*INDEX(ΣυνδΑθρ!$D$2:$D$96,$F2376,1)/INDEX(ΣυνδΑθρ!$J$2:$J$96,$F2376,1),IF($D2376&lt;&gt;"",$G2376*INDEX(Υλικά!$I$3:$I$200,$F2376,1)/INDEX(Υλικά!$E$3:$E$200,$F2376,1),0))</f>
        <v>7.4639999999999995</v>
      </c>
      <c r="K2376" s="16">
        <f>$H2376*Ref!$B$2</f>
        <v>0</v>
      </c>
      <c r="L2376" s="17">
        <f>$I2376*Ref!$B$3</f>
        <v>0</v>
      </c>
      <c r="M2376" s="18">
        <f>$J2376*Ref!$B$4</f>
        <v>67.176000000000002</v>
      </c>
      <c r="N2376" s="18">
        <f>IF($C2376&lt;&gt;"",0,IF($D2376&lt;&gt;"",$G2376*INDEX(Υλικά!$J$3:$J$200,$F2376,1)/INDEX(Υλικά!$E$3:$E$200,$F2376,1),0))</f>
        <v>0</v>
      </c>
      <c r="O2376" s="19">
        <f t="shared" si="44"/>
        <v>67.176000000000002</v>
      </c>
    </row>
    <row r="2377" spans="1:15" x14ac:dyDescent="0.35">
      <c r="A2377" s="54">
        <v>45321</v>
      </c>
      <c r="B2377" s="53">
        <v>0.58333333333333337</v>
      </c>
      <c r="C2377" s="3"/>
      <c r="D2377" s="3" t="s">
        <v>340</v>
      </c>
      <c r="E2377" s="3" t="str">
        <f>IF(C2377&lt;&gt;"",INDEX(ΣυνδΑθρ!$I$2:$I$96,MATCH(C2377,ΣυνδΑθρ!$A$2:$A$100,0),1),IF(D2377&lt;&gt;"",INDEX(Υλικά!$D$3:$D$200,MATCH(D2377,Υλικά!$B$3:$B$200,0),1),""))</f>
        <v>gr</v>
      </c>
      <c r="F2377" s="10">
        <f>IF(C2377&lt;&gt;"",MATCH($C2377,ΣυνδΑθρ!$A$2:$A$100,0),IF(D2377&lt;&gt;"",MATCH($D2377,Υλικά!$B$3:$B$200,0),0))</f>
        <v>154</v>
      </c>
      <c r="G2377" s="3">
        <v>30</v>
      </c>
      <c r="H2377" s="16">
        <f>IF($C2377&lt;&gt;"",$G2377*INDEX(ΣυνδΑθρ!$B$2:$B$96,$F2377,1)/INDEX(ΣυνδΑθρ!$J$2:$J$96,$F2377,1),IF($D2377&lt;&gt;"",$G2377*INDEX(Υλικά!$G$3:$G$200,$F2377,1)/INDEX(Υλικά!$E$3:$E$200,$F2377,1),0))</f>
        <v>3</v>
      </c>
      <c r="I2377" s="17">
        <f>IF($C2377&lt;&gt;"",$G2377*INDEX(ΣυνδΑθρ!$C$2:$C$100,$F2377,1)/INDEX(ΣυνδΑθρ!$J$2:$J$96,$F2377,1),IF($D2377&lt;&gt;"",$G2377*INDEX(Υλικά!$H$3:$H$200,$F2377,1)/INDEX(Υλικά!$E$3:$E$200,$F2377,1),0))</f>
        <v>1.44</v>
      </c>
      <c r="J2377" s="18">
        <f>IF($C2377&lt;&gt;"",$G2377*INDEX(ΣυνδΑθρ!$D$2:$D$96,$F2377,1)/INDEX(ΣυνδΑθρ!$J$2:$J$96,$F2377,1),IF($D2377&lt;&gt;"",$G2377*INDEX(Υλικά!$I$3:$I$200,$F2377,1)/INDEX(Υλικά!$E$3:$E$200,$F2377,1),0))</f>
        <v>5.52</v>
      </c>
      <c r="K2377" s="16">
        <f>$H2377*Ref!$B$2</f>
        <v>12</v>
      </c>
      <c r="L2377" s="17">
        <f>$I2377*Ref!$B$3</f>
        <v>5.76</v>
      </c>
      <c r="M2377" s="18">
        <f>$J2377*Ref!$B$4</f>
        <v>49.679999999999993</v>
      </c>
      <c r="N2377" s="18">
        <f>IF($C2377&lt;&gt;"",0,IF($D2377&lt;&gt;"",$G2377*INDEX(Υλικά!$J$3:$J$200,$F2377,1)/INDEX(Υλικά!$E$3:$E$200,$F2377,1),0))</f>
        <v>0</v>
      </c>
      <c r="O2377" s="19">
        <f t="shared" si="44"/>
        <v>67.44</v>
      </c>
    </row>
    <row r="2378" spans="1:15" x14ac:dyDescent="0.35">
      <c r="A2378" s="54">
        <v>45321</v>
      </c>
      <c r="B2378" s="53">
        <v>0.58333333333333337</v>
      </c>
      <c r="C2378" s="3"/>
      <c r="D2378" s="3" t="s">
        <v>343</v>
      </c>
      <c r="E2378" s="3" t="str">
        <f>IF(C2378&lt;&gt;"",INDEX(ΣυνδΑθρ!$I$2:$I$96,MATCH(C2378,ΣυνδΑθρ!$A$2:$A$100,0),1),IF(D2378&lt;&gt;"",INDEX(Υλικά!$D$3:$D$200,MATCH(D2378,Υλικά!$B$3:$B$200,0),1),""))</f>
        <v>gr</v>
      </c>
      <c r="F2378" s="10">
        <f>IF(C2378&lt;&gt;"",MATCH($C2378,ΣυνδΑθρ!$A$2:$A$100,0),IF(D2378&lt;&gt;"",MATCH($D2378,Υλικά!$B$3:$B$200,0),0))</f>
        <v>155</v>
      </c>
      <c r="G2378" s="3">
        <v>100</v>
      </c>
      <c r="H2378" s="16">
        <f>IF($C2378&lt;&gt;"",$G2378*INDEX(ΣυνδΑθρ!$B$2:$B$96,$F2378,1)/INDEX(ΣυνδΑθρ!$J$2:$J$96,$F2378,1),IF($D2378&lt;&gt;"",$G2378*INDEX(Υλικά!$G$3:$G$200,$F2378,1)/INDEX(Υλικά!$E$3:$E$200,$F2378,1),0))</f>
        <v>14</v>
      </c>
      <c r="I2378" s="17">
        <f>IF($C2378&lt;&gt;"",$G2378*INDEX(ΣυνδΑθρ!$C$2:$C$100,$F2378,1)/INDEX(ΣυνδΑθρ!$J$2:$J$96,$F2378,1),IF($D2378&lt;&gt;"",$G2378*INDEX(Υλικά!$H$3:$H$200,$F2378,1)/INDEX(Υλικά!$E$3:$E$200,$F2378,1),0))</f>
        <v>17.5</v>
      </c>
      <c r="J2378" s="18">
        <f>IF($C2378&lt;&gt;"",$G2378*INDEX(ΣυνδΑθρ!$D$2:$D$96,$F2378,1)/INDEX(ΣυνδΑθρ!$J$2:$J$96,$F2378,1),IF($D2378&lt;&gt;"",$G2378*INDEX(Υλικά!$I$3:$I$200,$F2378,1)/INDEX(Υλικά!$E$3:$E$200,$F2378,1),0))</f>
        <v>12.9</v>
      </c>
      <c r="K2378" s="16">
        <f>$H2378*Ref!$B$2</f>
        <v>56</v>
      </c>
      <c r="L2378" s="17">
        <f>$I2378*Ref!$B$3</f>
        <v>70</v>
      </c>
      <c r="M2378" s="18">
        <f>$J2378*Ref!$B$4</f>
        <v>116.10000000000001</v>
      </c>
      <c r="N2378" s="18">
        <f>IF($C2378&lt;&gt;"",0,IF($D2378&lt;&gt;"",$G2378*INDEX(Υλικά!$J$3:$J$200,$F2378,1)/INDEX(Υλικά!$E$3:$E$200,$F2378,1),0))</f>
        <v>0</v>
      </c>
      <c r="O2378" s="19">
        <f t="shared" si="44"/>
        <v>242.10000000000002</v>
      </c>
    </row>
    <row r="2379" spans="1:15" x14ac:dyDescent="0.35">
      <c r="A2379" s="54">
        <v>45321</v>
      </c>
      <c r="B2379" s="53">
        <v>0.58333333333333337</v>
      </c>
      <c r="C2379" s="3" t="s">
        <v>342</v>
      </c>
      <c r="D2379" s="3"/>
      <c r="E2379" s="3" t="str">
        <f>IF(C2379&lt;&gt;"",INDEX(ΣυνδΑθρ!$I$2:$I$96,MATCH(C2379,ΣυνδΑθρ!$A$2:$A$100,0),1),IF(D2379&lt;&gt;"",INDEX(Υλικά!$D$3:$D$200,MATCH(D2379,Υλικά!$B$3:$B$200,0),1),""))</f>
        <v>gr</v>
      </c>
      <c r="F2379" s="10">
        <f>IF(C2379&lt;&gt;"",MATCH($C2379,ΣυνδΑθρ!$A$2:$A$100,0),IF(D2379&lt;&gt;"",MATCH($D2379,Υλικά!$B$3:$B$200,0),0))</f>
        <v>71</v>
      </c>
      <c r="G2379" s="3">
        <v>100</v>
      </c>
      <c r="H2379" s="16">
        <f>IF($C2379&lt;&gt;"",$G2379*INDEX(ΣυνδΑθρ!$B$2:$B$96,$F2379,1)/INDEX(ΣυνδΑθρ!$J$2:$J$96,$F2379,1),IF($D2379&lt;&gt;"",$G2379*INDEX(Υλικά!$G$3:$G$200,$F2379,1)/INDEX(Υλικά!$E$3:$E$200,$F2379,1),0))</f>
        <v>11.453809523809523</v>
      </c>
      <c r="I2379" s="17">
        <f>IF($C2379&lt;&gt;"",$G2379*INDEX(ΣυνδΑθρ!$C$2:$C$100,$F2379,1)/INDEX(ΣυνδΑθρ!$J$2:$J$96,$F2379,1),IF($D2379&lt;&gt;"",$G2379*INDEX(Υλικά!$H$3:$H$200,$F2379,1)/INDEX(Υλικά!$E$3:$E$200,$F2379,1),0))</f>
        <v>5.652857142857143</v>
      </c>
      <c r="J2379" s="18">
        <f>IF($C2379&lt;&gt;"",$G2379*INDEX(ΣυνδΑθρ!$D$2:$D$96,$F2379,1)/INDEX(ΣυνδΑθρ!$J$2:$J$96,$F2379,1),IF($D2379&lt;&gt;"",$G2379*INDEX(Υλικά!$I$3:$I$200,$F2379,1)/INDEX(Υλικά!$E$3:$E$200,$F2379,1),0))</f>
        <v>8.6290476190476184</v>
      </c>
      <c r="K2379" s="16">
        <f>$H2379*Ref!$B$2</f>
        <v>45.815238095238094</v>
      </c>
      <c r="L2379" s="17">
        <f>$I2379*Ref!$B$3</f>
        <v>22.611428571428572</v>
      </c>
      <c r="M2379" s="18">
        <f>$J2379*Ref!$B$4</f>
        <v>77.661428571428559</v>
      </c>
      <c r="N2379" s="18">
        <f>IF($C2379&lt;&gt;"",0,IF($D2379&lt;&gt;"",$G2379*INDEX(Υλικά!$J$3:$J$200,$F2379,1)/INDEX(Υλικά!$E$3:$E$200,$F2379,1),0))</f>
        <v>0</v>
      </c>
      <c r="O2379" s="19">
        <f t="shared" si="44"/>
        <v>146.08809523809521</v>
      </c>
    </row>
    <row r="2380" spans="1:15" x14ac:dyDescent="0.35">
      <c r="A2380" s="54">
        <v>45321</v>
      </c>
      <c r="B2380" s="53">
        <v>0.83333333333333337</v>
      </c>
      <c r="C2380" s="3"/>
      <c r="D2380" s="3" t="s">
        <v>343</v>
      </c>
      <c r="E2380" s="3" t="str">
        <f>IF(C2380&lt;&gt;"",INDEX(ΣυνδΑθρ!$I$2:$I$96,MATCH(C2380,ΣυνδΑθρ!$A$2:$A$100,0),1),IF(D2380&lt;&gt;"",INDEX(Υλικά!$D$3:$D$200,MATCH(D2380,Υλικά!$B$3:$B$200,0),1),""))</f>
        <v>gr</v>
      </c>
      <c r="F2380" s="10">
        <f>IF(C2380&lt;&gt;"",MATCH($C2380,ΣυνδΑθρ!$A$2:$A$100,0),IF(D2380&lt;&gt;"",MATCH($D2380,Υλικά!$B$3:$B$200,0),0))</f>
        <v>155</v>
      </c>
      <c r="G2380" s="3">
        <v>100</v>
      </c>
      <c r="H2380" s="16">
        <f>IF($C2380&lt;&gt;"",$G2380*INDEX(ΣυνδΑθρ!$B$2:$B$96,$F2380,1)/INDEX(ΣυνδΑθρ!$J$2:$J$96,$F2380,1),IF($D2380&lt;&gt;"",$G2380*INDEX(Υλικά!$G$3:$G$200,$F2380,1)/INDEX(Υλικά!$E$3:$E$200,$F2380,1),0))</f>
        <v>14</v>
      </c>
      <c r="I2380" s="17">
        <f>IF($C2380&lt;&gt;"",$G2380*INDEX(ΣυνδΑθρ!$C$2:$C$100,$F2380,1)/INDEX(ΣυνδΑθρ!$J$2:$J$96,$F2380,1),IF($D2380&lt;&gt;"",$G2380*INDEX(Υλικά!$H$3:$H$200,$F2380,1)/INDEX(Υλικά!$E$3:$E$200,$F2380,1),0))</f>
        <v>17.5</v>
      </c>
      <c r="J2380" s="18">
        <f>IF($C2380&lt;&gt;"",$G2380*INDEX(ΣυνδΑθρ!$D$2:$D$96,$F2380,1)/INDEX(ΣυνδΑθρ!$J$2:$J$96,$F2380,1),IF($D2380&lt;&gt;"",$G2380*INDEX(Υλικά!$I$3:$I$200,$F2380,1)/INDEX(Υλικά!$E$3:$E$200,$F2380,1),0))</f>
        <v>12.9</v>
      </c>
      <c r="K2380" s="16">
        <f>$H2380*Ref!$B$2</f>
        <v>56</v>
      </c>
      <c r="L2380" s="17">
        <f>$I2380*Ref!$B$3</f>
        <v>70</v>
      </c>
      <c r="M2380" s="18">
        <f>$J2380*Ref!$B$4</f>
        <v>116.10000000000001</v>
      </c>
      <c r="N2380" s="18">
        <f>IF($C2380&lt;&gt;"",0,IF($D2380&lt;&gt;"",$G2380*INDEX(Υλικά!$J$3:$J$200,$F2380,1)/INDEX(Υλικά!$E$3:$E$200,$F2380,1),0))</f>
        <v>0</v>
      </c>
      <c r="O2380" s="19">
        <f t="shared" si="44"/>
        <v>242.10000000000002</v>
      </c>
    </row>
    <row r="2381" spans="1:15" x14ac:dyDescent="0.35">
      <c r="A2381" s="54">
        <v>45321</v>
      </c>
      <c r="B2381" s="53">
        <v>0.83333333333333337</v>
      </c>
      <c r="C2381" s="3"/>
      <c r="D2381" s="3" t="s">
        <v>128</v>
      </c>
      <c r="E2381" s="3" t="str">
        <f>IF(C2381&lt;&gt;"",INDEX(ΣυνδΑθρ!$I$2:$I$96,MATCH(C2381,ΣυνδΑθρ!$A$2:$A$100,0),1),IF(D2381&lt;&gt;"",INDEX(Υλικά!$D$3:$D$200,MATCH(D2381,Υλικά!$B$3:$B$200,0),1),""))</f>
        <v>gr</v>
      </c>
      <c r="F2381" s="10">
        <f>IF(C2381&lt;&gt;"",MATCH($C2381,ΣυνδΑθρ!$A$2:$A$100,0),IF(D2381&lt;&gt;"",MATCH($D2381,Υλικά!$B$3:$B$200,0),0))</f>
        <v>50</v>
      </c>
      <c r="G2381" s="3">
        <v>115</v>
      </c>
      <c r="H2381" s="16">
        <f>IF($C2381&lt;&gt;"",$G2381*INDEX(ΣυνδΑθρ!$B$2:$B$96,$F2381,1)/INDEX(ΣυνδΑθρ!$J$2:$J$96,$F2381,1),IF($D2381&lt;&gt;"",$G2381*INDEX(Υλικά!$G$3:$G$200,$F2381,1)/INDEX(Υλικά!$E$3:$E$200,$F2381,1),0))</f>
        <v>2.2999999999999998</v>
      </c>
      <c r="I2381" s="17">
        <f>IF($C2381&lt;&gt;"",$G2381*INDEX(ΣυνδΑθρ!$C$2:$C$100,$F2381,1)/INDEX(ΣυνδΑθρ!$J$2:$J$96,$F2381,1),IF($D2381&lt;&gt;"",$G2381*INDEX(Υλικά!$H$3:$H$200,$F2381,1)/INDEX(Υλικά!$E$3:$E$200,$F2381,1),0))</f>
        <v>19.55</v>
      </c>
      <c r="J2381" s="18">
        <f>IF($C2381&lt;&gt;"",$G2381*INDEX(ΣυνδΑθρ!$D$2:$D$96,$F2381,1)/INDEX(ΣυνδΑθρ!$J$2:$J$96,$F2381,1),IF($D2381&lt;&gt;"",$G2381*INDEX(Υλικά!$I$3:$I$200,$F2381,1)/INDEX(Υλικά!$E$3:$E$200,$F2381,1),0))</f>
        <v>0</v>
      </c>
      <c r="K2381" s="16">
        <f>$H2381*Ref!$B$2</f>
        <v>9.1999999999999993</v>
      </c>
      <c r="L2381" s="17">
        <f>$I2381*Ref!$B$3</f>
        <v>78.2</v>
      </c>
      <c r="M2381" s="18">
        <f>$J2381*Ref!$B$4</f>
        <v>0</v>
      </c>
      <c r="N2381" s="18">
        <f>IF($C2381&lt;&gt;"",0,IF($D2381&lt;&gt;"",$G2381*INDEX(Υλικά!$J$3:$J$200,$F2381,1)/INDEX(Υλικά!$E$3:$E$200,$F2381,1),0))</f>
        <v>0</v>
      </c>
      <c r="O2381" s="19">
        <f t="shared" si="44"/>
        <v>87.4</v>
      </c>
    </row>
    <row r="2382" spans="1:15" x14ac:dyDescent="0.35">
      <c r="A2382" s="54">
        <v>45321</v>
      </c>
      <c r="B2382" s="53">
        <v>0.83333333333333304</v>
      </c>
      <c r="C2382" s="3"/>
      <c r="D2382" s="3" t="s">
        <v>232</v>
      </c>
      <c r="E2382" s="3" t="str">
        <f>IF(C2382&lt;&gt;"",INDEX(ΣυνδΑθρ!$I$2:$I$96,MATCH(C2382,ΣυνδΑθρ!$A$2:$A$100,0),1),IF(D2382&lt;&gt;"",INDEX(Υλικά!$D$3:$D$200,MATCH(D2382,Υλικά!$B$3:$B$200,0),1),""))</f>
        <v>gr</v>
      </c>
      <c r="F2382" s="10">
        <f>IF(C2382&lt;&gt;"",MATCH($C2382,ΣυνδΑθρ!$A$2:$A$100,0),IF(D2382&lt;&gt;"",MATCH($D2382,Υλικά!$B$3:$B$200,0),0))</f>
        <v>106</v>
      </c>
      <c r="G2382" s="3">
        <v>10</v>
      </c>
      <c r="H2382" s="16">
        <f>IF($C2382&lt;&gt;"",$G2382*INDEX(ΣυνδΑθρ!$B$2:$B$96,$F2382,1)/INDEX(ΣυνδΑθρ!$J$2:$J$96,$F2382,1),IF($D2382&lt;&gt;"",$G2382*INDEX(Υλικά!$G$3:$G$200,$F2382,1)/INDEX(Υλικά!$E$3:$E$200,$F2382,1),0))</f>
        <v>1.19</v>
      </c>
      <c r="I2382" s="17">
        <f>IF($C2382&lt;&gt;"",$G2382*INDEX(ΣυνδΑθρ!$C$2:$C$100,$F2382,1)/INDEX(ΣυνδΑθρ!$J$2:$J$96,$F2382,1),IF($D2382&lt;&gt;"",$G2382*INDEX(Υλικά!$H$3:$H$200,$F2382,1)/INDEX(Υλικά!$E$3:$E$200,$F2382,1),0))</f>
        <v>5</v>
      </c>
      <c r="J2382" s="18">
        <f>IF($C2382&lt;&gt;"",$G2382*INDEX(ΣυνδΑθρ!$D$2:$D$96,$F2382,1)/INDEX(ΣυνδΑθρ!$J$2:$J$96,$F2382,1),IF($D2382&lt;&gt;"",$G2382*INDEX(Υλικά!$I$3:$I$200,$F2382,1)/INDEX(Υλικά!$E$3:$E$200,$F2382,1),0))</f>
        <v>0.2</v>
      </c>
      <c r="K2382" s="16">
        <f>$H2382*Ref!$B$2</f>
        <v>4.76</v>
      </c>
      <c r="L2382" s="17">
        <f>$I2382*Ref!$B$3</f>
        <v>20</v>
      </c>
      <c r="M2382" s="18">
        <f>$J2382*Ref!$B$4</f>
        <v>1.8</v>
      </c>
      <c r="N2382" s="18">
        <f>IF($C2382&lt;&gt;"",0,IF($D2382&lt;&gt;"",$G2382*INDEX(Υλικά!$J$3:$J$200,$F2382,1)/INDEX(Υλικά!$E$3:$E$200,$F2382,1),0))</f>
        <v>0</v>
      </c>
      <c r="O2382" s="19">
        <f t="shared" si="44"/>
        <v>26.56</v>
      </c>
    </row>
    <row r="2383" spans="1:15" x14ac:dyDescent="0.35">
      <c r="A2383" s="54">
        <v>45321</v>
      </c>
      <c r="B2383" s="53">
        <v>0.83333333333333304</v>
      </c>
      <c r="C2383" s="3"/>
      <c r="D2383" s="3" t="s">
        <v>80</v>
      </c>
      <c r="E2383" s="3" t="str">
        <f>IF(C2383&lt;&gt;"",INDEX(ΣυνδΑθρ!$I$2:$I$96,MATCH(C2383,ΣυνδΑθρ!$A$2:$A$100,0),1),IF(D2383&lt;&gt;"",INDEX(Υλικά!$D$3:$D$200,MATCH(D2383,Υλικά!$B$3:$B$200,0),1),""))</f>
        <v>gr</v>
      </c>
      <c r="F2383" s="10">
        <f>IF(C2383&lt;&gt;"",MATCH($C2383,ΣυνδΑθρ!$A$2:$A$100,0),IF(D2383&lt;&gt;"",MATCH($D2383,Υλικά!$B$3:$B$200,0),0))</f>
        <v>32</v>
      </c>
      <c r="G2383" s="3">
        <v>120</v>
      </c>
      <c r="H2383" s="16">
        <f>IF($C2383&lt;&gt;"",$G2383*INDEX(ΣυνδΑθρ!$B$2:$B$96,$F2383,1)/INDEX(ΣυνδΑθρ!$J$2:$J$96,$F2383,1),IF($D2383&lt;&gt;"",$G2383*INDEX(Υλικά!$G$3:$G$200,$F2383,1)/INDEX(Υλικά!$E$3:$E$200,$F2383,1),0))</f>
        <v>37.200000000000003</v>
      </c>
      <c r="I2383" s="17">
        <f>IF($C2383&lt;&gt;"",$G2383*INDEX(ΣυνδΑθρ!$C$2:$C$100,$F2383,1)/INDEX(ΣυνδΑθρ!$J$2:$J$96,$F2383,1),IF($D2383&lt;&gt;"",$G2383*INDEX(Υλικά!$H$3:$H$200,$F2383,1)/INDEX(Υλικά!$E$3:$E$200,$F2383,1),0))</f>
        <v>0</v>
      </c>
      <c r="J2383" s="18">
        <f>IF($C2383&lt;&gt;"",$G2383*INDEX(ΣυνδΑθρ!$D$2:$D$96,$F2383,1)/INDEX(ΣυνδΑθρ!$J$2:$J$96,$F2383,1),IF($D2383&lt;&gt;"",$G2383*INDEX(Υλικά!$I$3:$I$200,$F2383,1)/INDEX(Υλικά!$E$3:$E$200,$F2383,1),0))</f>
        <v>4.32</v>
      </c>
      <c r="K2383" s="16">
        <f>$H2383*Ref!$B$2</f>
        <v>148.80000000000001</v>
      </c>
      <c r="L2383" s="17">
        <f>$I2383*Ref!$B$3</f>
        <v>0</v>
      </c>
      <c r="M2383" s="18">
        <f>$J2383*Ref!$B$4</f>
        <v>38.880000000000003</v>
      </c>
      <c r="N2383" s="18">
        <f>IF($C2383&lt;&gt;"",0,IF($D2383&lt;&gt;"",$G2383*INDEX(Υλικά!$J$3:$J$200,$F2383,1)/INDEX(Υλικά!$E$3:$E$200,$F2383,1),0))</f>
        <v>0</v>
      </c>
      <c r="O2383" s="19">
        <f t="shared" si="44"/>
        <v>187.68</v>
      </c>
    </row>
    <row r="2384" spans="1:15" x14ac:dyDescent="0.35">
      <c r="A2384" s="54">
        <v>45321</v>
      </c>
      <c r="B2384" s="53">
        <v>0.83333333333333304</v>
      </c>
      <c r="C2384" s="3"/>
      <c r="D2384" s="3" t="s">
        <v>338</v>
      </c>
      <c r="E2384" s="3" t="str">
        <f>IF(C2384&lt;&gt;"",INDEX(ΣυνδΑθρ!$I$2:$I$96,MATCH(C2384,ΣυνδΑθρ!$A$2:$A$100,0),1),IF(D2384&lt;&gt;"",INDEX(Υλικά!$D$3:$D$200,MATCH(D2384,Υλικά!$B$3:$B$200,0),1),""))</f>
        <v>gr</v>
      </c>
      <c r="F2384" s="10">
        <f>IF(C2384&lt;&gt;"",MATCH($C2384,ΣυνδΑθρ!$A$2:$A$100,0),IF(D2384&lt;&gt;"",MATCH($D2384,Υλικά!$B$3:$B$200,0),0))</f>
        <v>152</v>
      </c>
      <c r="G2384" s="3">
        <v>30</v>
      </c>
      <c r="H2384" s="16">
        <f>IF($C2384&lt;&gt;"",$G2384*INDEX(ΣυνδΑθρ!$B$2:$B$96,$F2384,1)/INDEX(ΣυνδΑθρ!$J$2:$J$96,$F2384,1),IF($D2384&lt;&gt;"",$G2384*INDEX(Υλικά!$G$3:$G$200,$F2384,1)/INDEX(Υλικά!$E$3:$E$200,$F2384,1),0))</f>
        <v>3.54</v>
      </c>
      <c r="I2384" s="17">
        <f>IF($C2384&lt;&gt;"",$G2384*INDEX(ΣυνδΑθρ!$C$2:$C$100,$F2384,1)/INDEX(ΣυνδΑθρ!$J$2:$J$96,$F2384,1),IF($D2384&lt;&gt;"",$G2384*INDEX(Υλικά!$H$3:$H$200,$F2384,1)/INDEX(Υλικά!$E$3:$E$200,$F2384,1),0))</f>
        <v>12.9</v>
      </c>
      <c r="J2384" s="18">
        <f>IF($C2384&lt;&gt;"",$G2384*INDEX(ΣυνδΑθρ!$D$2:$D$96,$F2384,1)/INDEX(ΣυνδΑθρ!$J$2:$J$96,$F2384,1),IF($D2384&lt;&gt;"",$G2384*INDEX(Υλικά!$I$3:$I$200,$F2384,1)/INDEX(Υλικά!$E$3:$E$200,$F2384,1),0))</f>
        <v>0.96</v>
      </c>
      <c r="K2384" s="16">
        <f>$H2384*Ref!$B$2</f>
        <v>14.16</v>
      </c>
      <c r="L2384" s="17">
        <f>$I2384*Ref!$B$3</f>
        <v>51.6</v>
      </c>
      <c r="M2384" s="18">
        <f>$J2384*Ref!$B$4</f>
        <v>8.64</v>
      </c>
      <c r="N2384" s="18">
        <f>IF($C2384&lt;&gt;"",0,IF($D2384&lt;&gt;"",$G2384*INDEX(Υλικά!$J$3:$J$200,$F2384,1)/INDEX(Υλικά!$E$3:$E$200,$F2384,1),0))</f>
        <v>0</v>
      </c>
      <c r="O2384" s="19">
        <f t="shared" si="44"/>
        <v>74.400000000000006</v>
      </c>
    </row>
    <row r="2385" spans="1:15" x14ac:dyDescent="0.35">
      <c r="A2385" s="54">
        <v>45321</v>
      </c>
      <c r="B2385" s="53">
        <v>0.83333333333333304</v>
      </c>
      <c r="C2385" s="3"/>
      <c r="D2385" s="3" t="s">
        <v>8</v>
      </c>
      <c r="E2385" s="3" t="str">
        <f>IF(C2385&lt;&gt;"",INDEX(ΣυνδΑθρ!$I$2:$I$96,MATCH(C2385,ΣυνδΑθρ!$A$2:$A$100,0),1),IF(D2385&lt;&gt;"",INDEX(Υλικά!$D$3:$D$200,MATCH(D2385,Υλικά!$B$3:$B$200,0),1),""))</f>
        <v>gr</v>
      </c>
      <c r="F2385" s="10">
        <f>IF(C2385&lt;&gt;"",MATCH($C2385,ΣυνδΑθρ!$A$2:$A$100,0),IF(D2385&lt;&gt;"",MATCH($D2385,Υλικά!$B$3:$B$200,0),0))</f>
        <v>3</v>
      </c>
      <c r="G2385" s="3">
        <v>4</v>
      </c>
      <c r="H2385" s="16">
        <f>IF($C2385&lt;&gt;"",$G2385*INDEX(ΣυνδΑθρ!$B$2:$B$96,$F2385,1)/INDEX(ΣυνδΑθρ!$J$2:$J$96,$F2385,1),IF($D2385&lt;&gt;"",$G2385*INDEX(Υλικά!$G$3:$G$200,$F2385,1)/INDEX(Υλικά!$E$3:$E$200,$F2385,1),0))</f>
        <v>0</v>
      </c>
      <c r="I2385" s="17">
        <f>IF($C2385&lt;&gt;"",$G2385*INDEX(ΣυνδΑθρ!$C$2:$C$100,$F2385,1)/INDEX(ΣυνδΑθρ!$J$2:$J$96,$F2385,1),IF($D2385&lt;&gt;"",$G2385*INDEX(Υλικά!$H$3:$H$200,$F2385,1)/INDEX(Υλικά!$E$3:$E$200,$F2385,1),0))</f>
        <v>0</v>
      </c>
      <c r="J2385" s="18">
        <f>IF($C2385&lt;&gt;"",$G2385*INDEX(ΣυνδΑθρ!$D$2:$D$96,$F2385,1)/INDEX(ΣυνδΑθρ!$J$2:$J$96,$F2385,1),IF($D2385&lt;&gt;"",$G2385*INDEX(Υλικά!$I$3:$I$200,$F2385,1)/INDEX(Υλικά!$E$3:$E$200,$F2385,1),0))</f>
        <v>3.7319999999999998</v>
      </c>
      <c r="K2385" s="16">
        <f>$H2385*Ref!$B$2</f>
        <v>0</v>
      </c>
      <c r="L2385" s="17">
        <f>$I2385*Ref!$B$3</f>
        <v>0</v>
      </c>
      <c r="M2385" s="18">
        <f>$J2385*Ref!$B$4</f>
        <v>33.588000000000001</v>
      </c>
      <c r="N2385" s="18">
        <f>IF($C2385&lt;&gt;"",0,IF($D2385&lt;&gt;"",$G2385*INDEX(Υλικά!$J$3:$J$200,$F2385,1)/INDEX(Υλικά!$E$3:$E$200,$F2385,1),0))</f>
        <v>0</v>
      </c>
      <c r="O2385" s="19">
        <f t="shared" si="44"/>
        <v>33.588000000000001</v>
      </c>
    </row>
    <row r="2386" spans="1:15" x14ac:dyDescent="0.35">
      <c r="A2386" s="54">
        <v>45322</v>
      </c>
      <c r="B2386" s="53">
        <v>0.3125</v>
      </c>
      <c r="C2386" s="3"/>
      <c r="D2386" s="3" t="s">
        <v>58</v>
      </c>
      <c r="E2386" s="3" t="str">
        <f>IF(C2386&lt;&gt;"",INDEX(ΣυνδΑθρ!$I$2:$I$96,MATCH(C2386,ΣυνδΑθρ!$A$2:$A$100,0),1),IF(D2386&lt;&gt;"",INDEX(Υλικά!$D$3:$D$200,MATCH(D2386,Υλικά!$B$3:$B$200,0),1),""))</f>
        <v>gr</v>
      </c>
      <c r="F2386" s="10">
        <f>IF(C2386&lt;&gt;"",MATCH($C2386,ΣυνδΑθρ!$A$2:$A$100,0),IF(D2386&lt;&gt;"",MATCH($D2386,Υλικά!$B$3:$B$200,0),0))</f>
        <v>12</v>
      </c>
      <c r="G2386" s="3">
        <v>250</v>
      </c>
      <c r="H2386" s="16">
        <f>IF($C2386&lt;&gt;"",$G2386*INDEX(ΣυνδΑθρ!$B$2:$B$96,$F2386,1)/INDEX(ΣυνδΑθρ!$J$2:$J$96,$F2386,1),IF($D2386&lt;&gt;"",$G2386*INDEX(Υλικά!$G$3:$G$200,$F2386,1)/INDEX(Υλικά!$E$3:$E$200,$F2386,1),0))</f>
        <v>8.25</v>
      </c>
      <c r="I2386" s="17">
        <f>IF($C2386&lt;&gt;"",$G2386*INDEX(ΣυνδΑθρ!$C$2:$C$100,$F2386,1)/INDEX(ΣυνδΑθρ!$J$2:$J$96,$F2386,1),IF($D2386&lt;&gt;"",$G2386*INDEX(Υλικά!$H$3:$H$200,$F2386,1)/INDEX(Υλικά!$E$3:$E$200,$F2386,1),0))</f>
        <v>11.75</v>
      </c>
      <c r="J2386" s="18">
        <f>IF($C2386&lt;&gt;"",$G2386*INDEX(ΣυνδΑθρ!$D$2:$D$96,$F2386,1)/INDEX(ΣυνδΑθρ!$J$2:$J$96,$F2386,1),IF($D2386&lt;&gt;"",$G2386*INDEX(Υλικά!$I$3:$I$200,$F2386,1)/INDEX(Υλικά!$E$3:$E$200,$F2386,1),0))</f>
        <v>3.75</v>
      </c>
      <c r="K2386" s="16">
        <f>$H2386*Ref!$B$2</f>
        <v>33</v>
      </c>
      <c r="L2386" s="17">
        <f>$I2386*Ref!$B$3</f>
        <v>47</v>
      </c>
      <c r="M2386" s="18">
        <f>$J2386*Ref!$B$4</f>
        <v>33.75</v>
      </c>
      <c r="N2386" s="18">
        <f>IF($C2386&lt;&gt;"",0,IF($D2386&lt;&gt;"",$G2386*INDEX(Υλικά!$J$3:$J$200,$F2386,1)/INDEX(Υλικά!$E$3:$E$200,$F2386,1),0))</f>
        <v>0</v>
      </c>
      <c r="O2386" s="19">
        <f t="shared" si="44"/>
        <v>113.75</v>
      </c>
    </row>
    <row r="2387" spans="1:15" x14ac:dyDescent="0.35">
      <c r="A2387" s="54">
        <v>45322</v>
      </c>
      <c r="B2387" s="53">
        <v>0.33333333333333331</v>
      </c>
      <c r="C2387" s="3"/>
      <c r="D2387" s="3" t="s">
        <v>338</v>
      </c>
      <c r="E2387" s="3" t="str">
        <f>IF(C2387&lt;&gt;"",INDEX(ΣυνδΑθρ!$I$2:$I$96,MATCH(C2387,ΣυνδΑθρ!$A$2:$A$100,0),1),IF(D2387&lt;&gt;"",INDEX(Υλικά!$D$3:$D$200,MATCH(D2387,Υλικά!$B$3:$B$200,0),1),""))</f>
        <v>gr</v>
      </c>
      <c r="F2387" s="10">
        <f>IF(C2387&lt;&gt;"",MATCH($C2387,ΣυνδΑθρ!$A$2:$A$100,0),IF(D2387&lt;&gt;"",MATCH($D2387,Υλικά!$B$3:$B$200,0),0))</f>
        <v>152</v>
      </c>
      <c r="G2387" s="3">
        <v>60</v>
      </c>
      <c r="H2387" s="16">
        <f>IF($C2387&lt;&gt;"",$G2387*INDEX(ΣυνδΑθρ!$B$2:$B$96,$F2387,1)/INDEX(ΣυνδΑθρ!$J$2:$J$96,$F2387,1),IF($D2387&lt;&gt;"",$G2387*INDEX(Υλικά!$G$3:$G$200,$F2387,1)/INDEX(Υλικά!$E$3:$E$200,$F2387,1),0))</f>
        <v>7.08</v>
      </c>
      <c r="I2387" s="17">
        <f>IF($C2387&lt;&gt;"",$G2387*INDEX(ΣυνδΑθρ!$C$2:$C$100,$F2387,1)/INDEX(ΣυνδΑθρ!$J$2:$J$96,$F2387,1),IF($D2387&lt;&gt;"",$G2387*INDEX(Υλικά!$H$3:$H$200,$F2387,1)/INDEX(Υλικά!$E$3:$E$200,$F2387,1),0))</f>
        <v>25.8</v>
      </c>
      <c r="J2387" s="18">
        <f>IF($C2387&lt;&gt;"",$G2387*INDEX(ΣυνδΑθρ!$D$2:$D$96,$F2387,1)/INDEX(ΣυνδΑθρ!$J$2:$J$96,$F2387,1),IF($D2387&lt;&gt;"",$G2387*INDEX(Υλικά!$I$3:$I$200,$F2387,1)/INDEX(Υλικά!$E$3:$E$200,$F2387,1),0))</f>
        <v>1.92</v>
      </c>
      <c r="K2387" s="16">
        <f>$H2387*Ref!$B$2</f>
        <v>28.32</v>
      </c>
      <c r="L2387" s="17">
        <f>$I2387*Ref!$B$3</f>
        <v>103.2</v>
      </c>
      <c r="M2387" s="18">
        <f>$J2387*Ref!$B$4</f>
        <v>17.28</v>
      </c>
      <c r="N2387" s="18">
        <f>IF($C2387&lt;&gt;"",0,IF($D2387&lt;&gt;"",$G2387*INDEX(Υλικά!$J$3:$J$200,$F2387,1)/INDEX(Υλικά!$E$3:$E$200,$F2387,1),0))</f>
        <v>0</v>
      </c>
      <c r="O2387" s="19">
        <f t="shared" si="44"/>
        <v>148.80000000000001</v>
      </c>
    </row>
    <row r="2388" spans="1:15" x14ac:dyDescent="0.35">
      <c r="A2388" s="54">
        <v>45322</v>
      </c>
      <c r="B2388" s="53">
        <v>0.33333333333333331</v>
      </c>
      <c r="C2388" s="3"/>
      <c r="D2388" s="3" t="s">
        <v>229</v>
      </c>
      <c r="E2388" s="3" t="str">
        <f>IF(C2388&lt;&gt;"",INDEX(ΣυνδΑθρ!$I$2:$I$96,MATCH(C2388,ΣυνδΑθρ!$A$2:$A$100,0),1),IF(D2388&lt;&gt;"",INDEX(Υλικά!$D$3:$D$200,MATCH(D2388,Υλικά!$B$3:$B$200,0),1),""))</f>
        <v>gr</v>
      </c>
      <c r="F2388" s="10">
        <f>IF(C2388&lt;&gt;"",MATCH($C2388,ΣυνδΑθρ!$A$2:$A$100,0),IF(D2388&lt;&gt;"",MATCH($D2388,Υλικά!$B$3:$B$200,0),0))</f>
        <v>104</v>
      </c>
      <c r="G2388" s="3">
        <v>60</v>
      </c>
      <c r="H2388" s="16">
        <f>IF($C2388&lt;&gt;"",$G2388*INDEX(ΣυνδΑθρ!$B$2:$B$96,$F2388,1)/INDEX(ΣυνδΑθρ!$J$2:$J$96,$F2388,1),IF($D2388&lt;&gt;"",$G2388*INDEX(Υλικά!$G$3:$G$200,$F2388,1)/INDEX(Υλικά!$E$3:$E$200,$F2388,1),0))</f>
        <v>12.6</v>
      </c>
      <c r="I2388" s="17">
        <f>IF($C2388&lt;&gt;"",$G2388*INDEX(ΣυνδΑθρ!$C$2:$C$100,$F2388,1)/INDEX(ΣυνδΑθρ!$J$2:$J$96,$F2388,1),IF($D2388&lt;&gt;"",$G2388*INDEX(Υλικά!$H$3:$H$200,$F2388,1)/INDEX(Υλικά!$E$3:$E$200,$F2388,1),0))</f>
        <v>0.6</v>
      </c>
      <c r="J2388" s="18">
        <f>IF($C2388&lt;&gt;"",$G2388*INDEX(ΣυνδΑθρ!$D$2:$D$96,$F2388,1)/INDEX(ΣυνδΑθρ!$J$2:$J$96,$F2388,1),IF($D2388&lt;&gt;"",$G2388*INDEX(Υλικά!$I$3:$I$200,$F2388,1)/INDEX(Υλικά!$E$3:$E$200,$F2388,1),0))</f>
        <v>1.2</v>
      </c>
      <c r="K2388" s="16">
        <f>$H2388*Ref!$B$2</f>
        <v>50.4</v>
      </c>
      <c r="L2388" s="17">
        <f>$I2388*Ref!$B$3</f>
        <v>2.4</v>
      </c>
      <c r="M2388" s="18">
        <f>$J2388*Ref!$B$4</f>
        <v>10.799999999999999</v>
      </c>
      <c r="N2388" s="18">
        <f>IF($C2388&lt;&gt;"",0,IF($D2388&lt;&gt;"",$G2388*INDEX(Υλικά!$J$3:$J$200,$F2388,1)/INDEX(Υλικά!$E$3:$E$200,$F2388,1),0))</f>
        <v>0</v>
      </c>
      <c r="O2388" s="19">
        <f t="shared" si="44"/>
        <v>63.599999999999994</v>
      </c>
    </row>
    <row r="2389" spans="1:15" x14ac:dyDescent="0.35">
      <c r="A2389" s="54">
        <v>45322</v>
      </c>
      <c r="B2389" s="53">
        <v>0.5625</v>
      </c>
      <c r="C2389" s="3" t="s">
        <v>344</v>
      </c>
      <c r="D2389" s="3"/>
      <c r="E2389" s="3" t="str">
        <f>IF(C2389&lt;&gt;"",INDEX(ΣυνδΑθρ!$I$2:$I$96,MATCH(C2389,ΣυνδΑθρ!$A$2:$A$100,0),1),IF(D2389&lt;&gt;"",INDEX(Υλικά!$D$3:$D$200,MATCH(D2389,Υλικά!$B$3:$B$200,0),1),""))</f>
        <v>gr</v>
      </c>
      <c r="F2389" s="10">
        <f>IF(C2389&lt;&gt;"",MATCH($C2389,ΣυνδΑθρ!$A$2:$A$100,0),IF(D2389&lt;&gt;"",MATCH($D2389,Υλικά!$B$3:$B$200,0),0))</f>
        <v>72</v>
      </c>
      <c r="G2389" s="3">
        <v>500</v>
      </c>
      <c r="H2389" s="16">
        <f>IF($C2389&lt;&gt;"",$G2389*INDEX(ΣυνδΑθρ!$B$2:$B$96,$F2389,1)/INDEX(ΣυνδΑθρ!$J$2:$J$96,$F2389,1),IF($D2389&lt;&gt;"",$G2389*INDEX(Υλικά!$G$3:$G$200,$F2389,1)/INDEX(Υλικά!$E$3:$E$200,$F2389,1),0))</f>
        <v>27.59</v>
      </c>
      <c r="I2389" s="17">
        <f>IF($C2389&lt;&gt;"",$G2389*INDEX(ΣυνδΑθρ!$C$2:$C$100,$F2389,1)/INDEX(ΣυνδΑθρ!$J$2:$J$96,$F2389,1),IF($D2389&lt;&gt;"",$G2389*INDEX(Υλικά!$H$3:$H$200,$F2389,1)/INDEX(Υλικά!$E$3:$E$200,$F2389,1),0))</f>
        <v>70.98</v>
      </c>
      <c r="J2389" s="18">
        <f>IF($C2389&lt;&gt;"",$G2389*INDEX(ΣυνδΑθρ!$D$2:$D$96,$F2389,1)/INDEX(ΣυνδΑθρ!$J$2:$J$96,$F2389,1),IF($D2389&lt;&gt;"",$G2389*INDEX(Υλικά!$I$3:$I$200,$F2389,1)/INDEX(Υλικά!$E$3:$E$200,$F2389,1),0))</f>
        <v>10.71</v>
      </c>
      <c r="K2389" s="16">
        <f>$H2389*Ref!$B$2</f>
        <v>110.36</v>
      </c>
      <c r="L2389" s="17">
        <f>$I2389*Ref!$B$3</f>
        <v>283.92</v>
      </c>
      <c r="M2389" s="18">
        <f>$J2389*Ref!$B$4</f>
        <v>96.390000000000015</v>
      </c>
      <c r="N2389" s="18">
        <f>IF($C2389&lt;&gt;"",0,IF($D2389&lt;&gt;"",$G2389*INDEX(Υλικά!$J$3:$J$200,$F2389,1)/INDEX(Υλικά!$E$3:$E$200,$F2389,1),0))</f>
        <v>0</v>
      </c>
      <c r="O2389" s="19">
        <f t="shared" si="44"/>
        <v>490.67000000000007</v>
      </c>
    </row>
    <row r="2390" spans="1:15" x14ac:dyDescent="0.35">
      <c r="A2390" s="54">
        <v>45322</v>
      </c>
      <c r="B2390" s="53">
        <v>0.5625</v>
      </c>
      <c r="C2390" s="3"/>
      <c r="D2390" s="3" t="s">
        <v>44</v>
      </c>
      <c r="E2390" s="3" t="str">
        <f>IF(C2390&lt;&gt;"",INDEX(ΣυνδΑθρ!$I$2:$I$96,MATCH(C2390,ΣυνδΑθρ!$A$2:$A$100,0),1),IF(D2390&lt;&gt;"",INDEX(Υλικά!$D$3:$D$200,MATCH(D2390,Υλικά!$B$3:$B$200,0),1),""))</f>
        <v>pc</v>
      </c>
      <c r="F2390" s="10">
        <f>IF(C2390&lt;&gt;"",MATCH($C2390,ΣυνδΑθρ!$A$2:$A$100,0),IF(D2390&lt;&gt;"",MATCH($D2390,Υλικά!$B$3:$B$200,0),0))</f>
        <v>18</v>
      </c>
      <c r="G2390" s="3">
        <v>10</v>
      </c>
      <c r="H2390" s="16">
        <f>IF($C2390&lt;&gt;"",$G2390*INDEX(ΣυνδΑθρ!$B$2:$B$96,$F2390,1)/INDEX(ΣυνδΑθρ!$J$2:$J$96,$F2390,1),IF($D2390&lt;&gt;"",$G2390*INDEX(Υλικά!$G$3:$G$200,$F2390,1)/INDEX(Υλικά!$E$3:$E$200,$F2390,1),0))</f>
        <v>0.4</v>
      </c>
      <c r="I2390" s="17">
        <f>IF($C2390&lt;&gt;"",$G2390*INDEX(ΣυνδΑθρ!$C$2:$C$100,$F2390,1)/INDEX(ΣυνδΑθρ!$J$2:$J$96,$F2390,1),IF($D2390&lt;&gt;"",$G2390*INDEX(Υλικά!$H$3:$H$200,$F2390,1)/INDEX(Υλικά!$E$3:$E$200,$F2390,1),0))</f>
        <v>2.8</v>
      </c>
      <c r="J2390" s="18">
        <f>IF($C2390&lt;&gt;"",$G2390*INDEX(ΣυνδΑθρ!$D$2:$D$96,$F2390,1)/INDEX(ΣυνδΑθρ!$J$2:$J$96,$F2390,1),IF($D2390&lt;&gt;"",$G2390*INDEX(Υλικά!$I$3:$I$200,$F2390,1)/INDEX(Υλικά!$E$3:$E$200,$F2390,1),0))</f>
        <v>4.7</v>
      </c>
      <c r="K2390" s="16">
        <f>$H2390*Ref!$B$2</f>
        <v>1.6</v>
      </c>
      <c r="L2390" s="17">
        <f>$I2390*Ref!$B$3</f>
        <v>11.2</v>
      </c>
      <c r="M2390" s="18">
        <f>$J2390*Ref!$B$4</f>
        <v>42.300000000000004</v>
      </c>
      <c r="N2390" s="18">
        <f>IF($C2390&lt;&gt;"",0,IF($D2390&lt;&gt;"",$G2390*INDEX(Υλικά!$J$3:$J$200,$F2390,1)/INDEX(Υλικά!$E$3:$E$200,$F2390,1),0))</f>
        <v>0</v>
      </c>
      <c r="O2390" s="19">
        <f t="shared" si="44"/>
        <v>55.1</v>
      </c>
    </row>
    <row r="2391" spans="1:15" x14ac:dyDescent="0.35">
      <c r="A2391" s="54">
        <v>45322</v>
      </c>
      <c r="B2391" s="53">
        <v>0.5625</v>
      </c>
      <c r="C2391" s="3"/>
      <c r="D2391" s="3" t="s">
        <v>289</v>
      </c>
      <c r="E2391" s="3" t="str">
        <f>IF(C2391&lt;&gt;"",INDEX(ΣυνδΑθρ!$I$2:$I$96,MATCH(C2391,ΣυνδΑθρ!$A$2:$A$100,0),1),IF(D2391&lt;&gt;"",INDEX(Υλικά!$D$3:$D$200,MATCH(D2391,Υλικά!$B$3:$B$200,0),1),""))</f>
        <v>gr</v>
      </c>
      <c r="F2391" s="10">
        <f>IF(C2391&lt;&gt;"",MATCH($C2391,ΣυνδΑθρ!$A$2:$A$100,0),IF(D2391&lt;&gt;"",MATCH($D2391,Υλικά!$B$3:$B$200,0),0))</f>
        <v>134</v>
      </c>
      <c r="G2391" s="3">
        <v>66</v>
      </c>
      <c r="H2391" s="16">
        <f>IF($C2391&lt;&gt;"",$G2391*INDEX(ΣυνδΑθρ!$B$2:$B$96,$F2391,1)/INDEX(ΣυνδΑθρ!$J$2:$J$96,$F2391,1),IF($D2391&lt;&gt;"",$G2391*INDEX(Υλικά!$G$3:$G$200,$F2391,1)/INDEX(Υλικά!$E$3:$E$200,$F2391,1),0))</f>
        <v>4.8180000000000005</v>
      </c>
      <c r="I2391" s="17">
        <f>IF($C2391&lt;&gt;"",$G2391*INDEX(ΣυνδΑθρ!$C$2:$C$100,$F2391,1)/INDEX(ΣυνδΑθρ!$J$2:$J$96,$F2391,1),IF($D2391&lt;&gt;"",$G2391*INDEX(Υλικά!$H$3:$H$200,$F2391,1)/INDEX(Υλικά!$E$3:$E$200,$F2391,1),0))</f>
        <v>30.69</v>
      </c>
      <c r="J2391" s="18">
        <f>IF($C2391&lt;&gt;"",$G2391*INDEX(ΣυνδΑθρ!$D$2:$D$96,$F2391,1)/INDEX(ΣυνδΑθρ!$J$2:$J$96,$F2391,1),IF($D2391&lt;&gt;"",$G2391*INDEX(Υλικά!$I$3:$I$200,$F2391,1)/INDEX(Υλικά!$E$3:$E$200,$F2391,1),0))</f>
        <v>0.59399999999999997</v>
      </c>
      <c r="K2391" s="16">
        <f>$H2391*Ref!$B$2</f>
        <v>19.272000000000002</v>
      </c>
      <c r="L2391" s="17">
        <f>$I2391*Ref!$B$3</f>
        <v>122.76</v>
      </c>
      <c r="M2391" s="18">
        <f>$J2391*Ref!$B$4</f>
        <v>5.3460000000000001</v>
      </c>
      <c r="N2391" s="18">
        <f>IF($C2391&lt;&gt;"",0,IF($D2391&lt;&gt;"",$G2391*INDEX(Υλικά!$J$3:$J$200,$F2391,1)/INDEX(Υλικά!$E$3:$E$200,$F2391,1),0))</f>
        <v>0</v>
      </c>
      <c r="O2391" s="19">
        <f t="shared" si="44"/>
        <v>147.37800000000001</v>
      </c>
    </row>
    <row r="2392" spans="1:15" x14ac:dyDescent="0.35">
      <c r="A2392" s="54">
        <v>45322</v>
      </c>
      <c r="B2392" s="53">
        <v>0.5625</v>
      </c>
      <c r="C2392" s="3"/>
      <c r="D2392" s="3" t="s">
        <v>63</v>
      </c>
      <c r="E2392" s="3" t="str">
        <f>IF(C2392&lt;&gt;"",INDEX(ΣυνδΑθρ!$I$2:$I$96,MATCH(C2392,ΣυνδΑθρ!$A$2:$A$100,0),1),IF(D2392&lt;&gt;"",INDEX(Υλικά!$D$3:$D$200,MATCH(D2392,Υλικά!$B$3:$B$200,0),1),""))</f>
        <v>pc</v>
      </c>
      <c r="F2392" s="10">
        <f>IF(C2392&lt;&gt;"",MATCH($C2392,ΣυνδΑθρ!$A$2:$A$100,0),IF(D2392&lt;&gt;"",MATCH($D2392,Υλικά!$B$3:$B$200,0),0))</f>
        <v>23</v>
      </c>
      <c r="G2392" s="3">
        <v>0.5</v>
      </c>
      <c r="H2392" s="16">
        <f>IF($C2392&lt;&gt;"",$G2392*INDEX(ΣυνδΑθρ!$B$2:$B$96,$F2392,1)/INDEX(ΣυνδΑθρ!$J$2:$J$96,$F2392,1),IF($D2392&lt;&gt;"",$G2392*INDEX(Υλικά!$G$3:$G$200,$F2392,1)/INDEX(Υλικά!$E$3:$E$200,$F2392,1),0))</f>
        <v>23.5</v>
      </c>
      <c r="I2392" s="17">
        <f>IF($C2392&lt;&gt;"",$G2392*INDEX(ΣυνδΑθρ!$C$2:$C$100,$F2392,1)/INDEX(ΣυνδΑθρ!$J$2:$J$96,$F2392,1),IF($D2392&lt;&gt;"",$G2392*INDEX(Υλικά!$H$3:$H$200,$F2392,1)/INDEX(Υλικά!$E$3:$E$200,$F2392,1),0))</f>
        <v>0</v>
      </c>
      <c r="J2392" s="18">
        <f>IF($C2392&lt;&gt;"",$G2392*INDEX(ΣυνδΑθρ!$D$2:$D$96,$F2392,1)/INDEX(ΣυνδΑθρ!$J$2:$J$96,$F2392,1),IF($D2392&lt;&gt;"",$G2392*INDEX(Υλικά!$I$3:$I$200,$F2392,1)/INDEX(Υλικά!$E$3:$E$200,$F2392,1),0))</f>
        <v>0.6</v>
      </c>
      <c r="K2392" s="16">
        <f>$H2392*Ref!$B$2</f>
        <v>94</v>
      </c>
      <c r="L2392" s="17">
        <f>$I2392*Ref!$B$3</f>
        <v>0</v>
      </c>
      <c r="M2392" s="18">
        <f>$J2392*Ref!$B$4</f>
        <v>5.3999999999999995</v>
      </c>
      <c r="N2392" s="18">
        <f>IF($C2392&lt;&gt;"",0,IF($D2392&lt;&gt;"",$G2392*INDEX(Υλικά!$J$3:$J$200,$F2392,1)/INDEX(Υλικά!$E$3:$E$200,$F2392,1),0))</f>
        <v>0</v>
      </c>
      <c r="O2392" s="19">
        <f t="shared" si="44"/>
        <v>99.4</v>
      </c>
    </row>
    <row r="2393" spans="1:15" x14ac:dyDescent="0.35">
      <c r="A2393" s="54">
        <v>45322</v>
      </c>
      <c r="B2393" s="53">
        <v>0.89583333333333337</v>
      </c>
      <c r="C2393" s="3"/>
      <c r="D2393" s="3" t="s">
        <v>63</v>
      </c>
      <c r="E2393" s="3" t="str">
        <f>IF(C2393&lt;&gt;"",INDEX(ΣυνδΑθρ!$I$2:$I$96,MATCH(C2393,ΣυνδΑθρ!$A$2:$A$100,0),1),IF(D2393&lt;&gt;"",INDEX(Υλικά!$D$3:$D$200,MATCH(D2393,Υλικά!$B$3:$B$200,0),1),""))</f>
        <v>pc</v>
      </c>
      <c r="F2393" s="10">
        <f>IF(C2393&lt;&gt;"",MATCH($C2393,ΣυνδΑθρ!$A$2:$A$100,0),IF(D2393&lt;&gt;"",MATCH($D2393,Υλικά!$B$3:$B$200,0),0))</f>
        <v>23</v>
      </c>
      <c r="G2393" s="3">
        <v>0.5</v>
      </c>
      <c r="H2393" s="16">
        <f>IF($C2393&lt;&gt;"",$G2393*INDEX(ΣυνδΑθρ!$B$2:$B$96,$F2393,1)/INDEX(ΣυνδΑθρ!$J$2:$J$96,$F2393,1),IF($D2393&lt;&gt;"",$G2393*INDEX(Υλικά!$G$3:$G$200,$F2393,1)/INDEX(Υλικά!$E$3:$E$200,$F2393,1),0))</f>
        <v>23.5</v>
      </c>
      <c r="I2393" s="17">
        <f>IF($C2393&lt;&gt;"",$G2393*INDEX(ΣυνδΑθρ!$C$2:$C$100,$F2393,1)/INDEX(ΣυνδΑθρ!$J$2:$J$96,$F2393,1),IF($D2393&lt;&gt;"",$G2393*INDEX(Υλικά!$H$3:$H$200,$F2393,1)/INDEX(Υλικά!$E$3:$E$200,$F2393,1),0))</f>
        <v>0</v>
      </c>
      <c r="J2393" s="18">
        <f>IF($C2393&lt;&gt;"",$G2393*INDEX(ΣυνδΑθρ!$D$2:$D$96,$F2393,1)/INDEX(ΣυνδΑθρ!$J$2:$J$96,$F2393,1),IF($D2393&lt;&gt;"",$G2393*INDEX(Υλικά!$I$3:$I$200,$F2393,1)/INDEX(Υλικά!$E$3:$E$200,$F2393,1),0))</f>
        <v>0.6</v>
      </c>
      <c r="K2393" s="16">
        <f>$H2393*Ref!$B$2</f>
        <v>94</v>
      </c>
      <c r="L2393" s="17">
        <f>$I2393*Ref!$B$3</f>
        <v>0</v>
      </c>
      <c r="M2393" s="18">
        <f>$J2393*Ref!$B$4</f>
        <v>5.3999999999999995</v>
      </c>
      <c r="N2393" s="18">
        <f>IF($C2393&lt;&gt;"",0,IF($D2393&lt;&gt;"",$G2393*INDEX(Υλικά!$J$3:$J$200,$F2393,1)/INDEX(Υλικά!$E$3:$E$200,$F2393,1),0))</f>
        <v>0</v>
      </c>
      <c r="O2393" s="19">
        <f t="shared" si="44"/>
        <v>99.4</v>
      </c>
    </row>
    <row r="2394" spans="1:15" x14ac:dyDescent="0.35">
      <c r="A2394" s="54">
        <v>45322</v>
      </c>
      <c r="B2394" s="53">
        <v>0.89583333333333337</v>
      </c>
      <c r="C2394" s="3" t="s">
        <v>344</v>
      </c>
      <c r="D2394" s="3"/>
      <c r="E2394" s="3" t="str">
        <f>IF(C2394&lt;&gt;"",INDEX(ΣυνδΑθρ!$I$2:$I$96,MATCH(C2394,ΣυνδΑθρ!$A$2:$A$100,0),1),IF(D2394&lt;&gt;"",INDEX(Υλικά!$D$3:$D$200,MATCH(D2394,Υλικά!$B$3:$B$200,0),1),""))</f>
        <v>gr</v>
      </c>
      <c r="F2394" s="10">
        <f>IF(C2394&lt;&gt;"",MATCH($C2394,ΣυνδΑθρ!$A$2:$A$100,0),IF(D2394&lt;&gt;"",MATCH($D2394,Υλικά!$B$3:$B$200,0),0))</f>
        <v>72</v>
      </c>
      <c r="G2394" s="3">
        <v>250</v>
      </c>
      <c r="H2394" s="16">
        <f>IF($C2394&lt;&gt;"",$G2394*INDEX(ΣυνδΑθρ!$B$2:$B$96,$F2394,1)/INDEX(ΣυνδΑθρ!$J$2:$J$96,$F2394,1),IF($D2394&lt;&gt;"",$G2394*INDEX(Υλικά!$G$3:$G$200,$F2394,1)/INDEX(Υλικά!$E$3:$E$200,$F2394,1),0))</f>
        <v>13.795</v>
      </c>
      <c r="I2394" s="17">
        <f>IF($C2394&lt;&gt;"",$G2394*INDEX(ΣυνδΑθρ!$C$2:$C$100,$F2394,1)/INDEX(ΣυνδΑθρ!$J$2:$J$96,$F2394,1),IF($D2394&lt;&gt;"",$G2394*INDEX(Υλικά!$H$3:$H$200,$F2394,1)/INDEX(Υλικά!$E$3:$E$200,$F2394,1),0))</f>
        <v>35.49</v>
      </c>
      <c r="J2394" s="18">
        <f>IF($C2394&lt;&gt;"",$G2394*INDEX(ΣυνδΑθρ!$D$2:$D$96,$F2394,1)/INDEX(ΣυνδΑθρ!$J$2:$J$96,$F2394,1),IF($D2394&lt;&gt;"",$G2394*INDEX(Υλικά!$I$3:$I$200,$F2394,1)/INDEX(Υλικά!$E$3:$E$200,$F2394,1),0))</f>
        <v>5.3550000000000004</v>
      </c>
      <c r="K2394" s="16">
        <f>$H2394*Ref!$B$2</f>
        <v>55.18</v>
      </c>
      <c r="L2394" s="17">
        <f>$I2394*Ref!$B$3</f>
        <v>141.96</v>
      </c>
      <c r="M2394" s="18">
        <f>$J2394*Ref!$B$4</f>
        <v>48.195000000000007</v>
      </c>
      <c r="N2394" s="18">
        <f>IF($C2394&lt;&gt;"",0,IF($D2394&lt;&gt;"",$G2394*INDEX(Υλικά!$J$3:$J$200,$F2394,1)/INDEX(Υλικά!$E$3:$E$200,$F2394,1),0))</f>
        <v>0</v>
      </c>
      <c r="O2394" s="19">
        <f t="shared" si="44"/>
        <v>245.33500000000004</v>
      </c>
    </row>
    <row r="2395" spans="1:15" x14ac:dyDescent="0.35">
      <c r="A2395" s="54">
        <v>45322</v>
      </c>
      <c r="B2395" s="53">
        <v>0.77083333333333337</v>
      </c>
      <c r="C2395" s="3"/>
      <c r="D2395" s="3" t="s">
        <v>133</v>
      </c>
      <c r="E2395" s="3" t="str">
        <f>IF(C2395&lt;&gt;"",INDEX(ΣυνδΑθρ!$I$2:$I$96,MATCH(C2395,ΣυνδΑθρ!$A$2:$A$100,0),1),IF(D2395&lt;&gt;"",INDEX(Υλικά!$D$3:$D$200,MATCH(D2395,Υλικά!$B$3:$B$200,0),1),""))</f>
        <v>gr</v>
      </c>
      <c r="F2395" s="10">
        <f>IF(C2395&lt;&gt;"",MATCH($C2395,ΣυνδΑθρ!$A$2:$A$100,0),IF(D2395&lt;&gt;"",MATCH($D2395,Υλικά!$B$3:$B$200,0),0))</f>
        <v>52</v>
      </c>
      <c r="G2395" s="3">
        <v>20</v>
      </c>
      <c r="H2395" s="16">
        <f>IF($C2395&lt;&gt;"",$G2395*INDEX(ΣυνδΑθρ!$B$2:$B$96,$F2395,1)/INDEX(ΣυνδΑθρ!$J$2:$J$96,$F2395,1),IF($D2395&lt;&gt;"",$G2395*INDEX(Υλικά!$G$3:$G$200,$F2395,1)/INDEX(Υλικά!$E$3:$E$200,$F2395,1),0))</f>
        <v>0.88</v>
      </c>
      <c r="I2395" s="17">
        <f>IF($C2395&lt;&gt;"",$G2395*INDEX(ΣυνδΑθρ!$C$2:$C$100,$F2395,1)/INDEX(ΣυνδΑθρ!$J$2:$J$96,$F2395,1),IF($D2395&lt;&gt;"",$G2395*INDEX(Υλικά!$H$3:$H$200,$F2395,1)/INDEX(Υλικά!$E$3:$E$200,$F2395,1),0))</f>
        <v>10.9</v>
      </c>
      <c r="J2395" s="18">
        <f>IF($C2395&lt;&gt;"",$G2395*INDEX(ΣυνδΑθρ!$D$2:$D$96,$F2395,1)/INDEX(ΣυνδΑθρ!$J$2:$J$96,$F2395,1),IF($D2395&lt;&gt;"",$G2395*INDEX(Υλικά!$I$3:$I$200,$F2395,1)/INDEX(Υλικά!$E$3:$E$200,$F2395,1),0))</f>
        <v>6.1</v>
      </c>
      <c r="K2395" s="16">
        <f>$H2395*Ref!$B$2</f>
        <v>3.52</v>
      </c>
      <c r="L2395" s="17">
        <f>$I2395*Ref!$B$3</f>
        <v>43.6</v>
      </c>
      <c r="M2395" s="18">
        <f>$J2395*Ref!$B$4</f>
        <v>54.9</v>
      </c>
      <c r="N2395" s="18">
        <f>IF($C2395&lt;&gt;"",0,IF($D2395&lt;&gt;"",$G2395*INDEX(Υλικά!$J$3:$J$200,$F2395,1)/INDEX(Υλικά!$E$3:$E$200,$F2395,1),0))</f>
        <v>0</v>
      </c>
      <c r="O2395" s="19">
        <f t="shared" si="44"/>
        <v>102.02000000000001</v>
      </c>
    </row>
    <row r="2396" spans="1:15" x14ac:dyDescent="0.35">
      <c r="A2396" s="54">
        <v>45322</v>
      </c>
      <c r="B2396" s="53">
        <v>0.89583333333333337</v>
      </c>
      <c r="C2396" s="3"/>
      <c r="D2396" s="3" t="s">
        <v>289</v>
      </c>
      <c r="E2396" s="3" t="str">
        <f>IF(C2396&lt;&gt;"",INDEX(ΣυνδΑθρ!$I$2:$I$96,MATCH(C2396,ΣυνδΑθρ!$A$2:$A$100,0),1),IF(D2396&lt;&gt;"",INDEX(Υλικά!$D$3:$D$200,MATCH(D2396,Υλικά!$B$3:$B$200,0),1),""))</f>
        <v>gr</v>
      </c>
      <c r="F2396" s="10">
        <f>IF(C2396&lt;&gt;"",MATCH($C2396,ΣυνδΑθρ!$A$2:$A$100,0),IF(D2396&lt;&gt;"",MATCH($D2396,Υλικά!$B$3:$B$200,0),0))</f>
        <v>134</v>
      </c>
      <c r="G2396" s="3">
        <v>50</v>
      </c>
      <c r="H2396" s="16">
        <f>IF($C2396&lt;&gt;"",$G2396*INDEX(ΣυνδΑθρ!$B$2:$B$96,$F2396,1)/INDEX(ΣυνδΑθρ!$J$2:$J$96,$F2396,1),IF($D2396&lt;&gt;"",$G2396*INDEX(Υλικά!$G$3:$G$200,$F2396,1)/INDEX(Υλικά!$E$3:$E$200,$F2396,1),0))</f>
        <v>3.65</v>
      </c>
      <c r="I2396" s="17">
        <f>IF($C2396&lt;&gt;"",$G2396*INDEX(ΣυνδΑθρ!$C$2:$C$100,$F2396,1)/INDEX(ΣυνδΑθρ!$J$2:$J$96,$F2396,1),IF($D2396&lt;&gt;"",$G2396*INDEX(Υλικά!$H$3:$H$200,$F2396,1)/INDEX(Υλικά!$E$3:$E$200,$F2396,1),0))</f>
        <v>23.25</v>
      </c>
      <c r="J2396" s="18">
        <f>IF($C2396&lt;&gt;"",$G2396*INDEX(ΣυνδΑθρ!$D$2:$D$96,$F2396,1)/INDEX(ΣυνδΑθρ!$J$2:$J$96,$F2396,1),IF($D2396&lt;&gt;"",$G2396*INDEX(Υλικά!$I$3:$I$200,$F2396,1)/INDEX(Υλικά!$E$3:$E$200,$F2396,1),0))</f>
        <v>0.45</v>
      </c>
      <c r="K2396" s="16">
        <f>$H2396*Ref!$B$2</f>
        <v>14.6</v>
      </c>
      <c r="L2396" s="17">
        <f>$I2396*Ref!$B$3</f>
        <v>93</v>
      </c>
      <c r="M2396" s="18">
        <f>$J2396*Ref!$B$4</f>
        <v>4.05</v>
      </c>
      <c r="N2396" s="18">
        <f>IF($C2396&lt;&gt;"",0,IF($D2396&lt;&gt;"",$G2396*INDEX(Υλικά!$J$3:$J$200,$F2396,1)/INDEX(Υλικά!$E$3:$E$200,$F2396,1),0))</f>
        <v>0</v>
      </c>
      <c r="O2396" s="19">
        <f t="shared" si="44"/>
        <v>111.64999999999999</v>
      </c>
    </row>
    <row r="2397" spans="1:15" x14ac:dyDescent="0.35">
      <c r="A2397" s="54">
        <v>45322</v>
      </c>
      <c r="B2397" s="53">
        <v>0.89583333333333337</v>
      </c>
      <c r="C2397" s="3"/>
      <c r="D2397" s="3" t="s">
        <v>8</v>
      </c>
      <c r="E2397" s="3" t="str">
        <f>IF(C2397&lt;&gt;"",INDEX(ΣυνδΑθρ!$I$2:$I$96,MATCH(C2397,ΣυνδΑθρ!$A$2:$A$100,0),1),IF(D2397&lt;&gt;"",INDEX(Υλικά!$D$3:$D$200,MATCH(D2397,Υλικά!$B$3:$B$200,0),1),""))</f>
        <v>gr</v>
      </c>
      <c r="F2397" s="10">
        <f>IF(C2397&lt;&gt;"",MATCH($C2397,ΣυνδΑθρ!$A$2:$A$100,0),IF(D2397&lt;&gt;"",MATCH($D2397,Υλικά!$B$3:$B$200,0),0))</f>
        <v>3</v>
      </c>
      <c r="G2397" s="3">
        <v>5</v>
      </c>
      <c r="H2397" s="16">
        <f>IF($C2397&lt;&gt;"",$G2397*INDEX(ΣυνδΑθρ!$B$2:$B$96,$F2397,1)/INDEX(ΣυνδΑθρ!$J$2:$J$96,$F2397,1),IF($D2397&lt;&gt;"",$G2397*INDEX(Υλικά!$G$3:$G$200,$F2397,1)/INDEX(Υλικά!$E$3:$E$200,$F2397,1),0))</f>
        <v>0</v>
      </c>
      <c r="I2397" s="17">
        <f>IF($C2397&lt;&gt;"",$G2397*INDEX(ΣυνδΑθρ!$C$2:$C$100,$F2397,1)/INDEX(ΣυνδΑθρ!$J$2:$J$96,$F2397,1),IF($D2397&lt;&gt;"",$G2397*INDEX(Υλικά!$H$3:$H$200,$F2397,1)/INDEX(Υλικά!$E$3:$E$200,$F2397,1),0))</f>
        <v>0</v>
      </c>
      <c r="J2397" s="18">
        <f>IF($C2397&lt;&gt;"",$G2397*INDEX(ΣυνδΑθρ!$D$2:$D$96,$F2397,1)/INDEX(ΣυνδΑθρ!$J$2:$J$96,$F2397,1),IF($D2397&lt;&gt;"",$G2397*INDEX(Υλικά!$I$3:$I$200,$F2397,1)/INDEX(Υλικά!$E$3:$E$200,$F2397,1),0))</f>
        <v>4.665</v>
      </c>
      <c r="K2397" s="16">
        <f>$H2397*Ref!$B$2</f>
        <v>0</v>
      </c>
      <c r="L2397" s="17">
        <f>$I2397*Ref!$B$3</f>
        <v>0</v>
      </c>
      <c r="M2397" s="18">
        <f>$J2397*Ref!$B$4</f>
        <v>41.984999999999999</v>
      </c>
      <c r="N2397" s="18">
        <f>IF($C2397&lt;&gt;"",0,IF($D2397&lt;&gt;"",$G2397*INDEX(Υλικά!$J$3:$J$200,$F2397,1)/INDEX(Υλικά!$E$3:$E$200,$F2397,1),0))</f>
        <v>0</v>
      </c>
      <c r="O2397" s="19">
        <f t="shared" si="44"/>
        <v>41.984999999999999</v>
      </c>
    </row>
    <row r="2398" spans="1:15" x14ac:dyDescent="0.35">
      <c r="A2398" s="54">
        <v>45323</v>
      </c>
      <c r="B2398" s="53">
        <v>0.29166666666666669</v>
      </c>
      <c r="C2398" s="3"/>
      <c r="D2398" s="3" t="s">
        <v>58</v>
      </c>
      <c r="E2398" s="3" t="str">
        <f>IF(C2398&lt;&gt;"",INDEX(ΣυνδΑθρ!$I$2:$I$96,MATCH(C2398,ΣυνδΑθρ!$A$2:$A$100,0),1),IF(D2398&lt;&gt;"",INDEX(Υλικά!$D$3:$D$200,MATCH(D2398,Υλικά!$B$3:$B$200,0),1),""))</f>
        <v>gr</v>
      </c>
      <c r="F2398" s="10">
        <f>IF(C2398&lt;&gt;"",MATCH($C2398,ΣυνδΑθρ!$A$2:$A$100,0),IF(D2398&lt;&gt;"",MATCH($D2398,Υλικά!$B$3:$B$200,0),0))</f>
        <v>12</v>
      </c>
      <c r="G2398" s="3">
        <v>250</v>
      </c>
      <c r="H2398" s="16">
        <f>IF($C2398&lt;&gt;"",$G2398*INDEX(ΣυνδΑθρ!$B$2:$B$96,$F2398,1)/INDEX(ΣυνδΑθρ!$J$2:$J$96,$F2398,1),IF($D2398&lt;&gt;"",$G2398*INDEX(Υλικά!$G$3:$G$200,$F2398,1)/INDEX(Υλικά!$E$3:$E$200,$F2398,1),0))</f>
        <v>8.25</v>
      </c>
      <c r="I2398" s="17">
        <f>IF($C2398&lt;&gt;"",$G2398*INDEX(ΣυνδΑθρ!$C$2:$C$100,$F2398,1)/INDEX(ΣυνδΑθρ!$J$2:$J$96,$F2398,1),IF($D2398&lt;&gt;"",$G2398*INDEX(Υλικά!$H$3:$H$200,$F2398,1)/INDEX(Υλικά!$E$3:$E$200,$F2398,1),0))</f>
        <v>11.75</v>
      </c>
      <c r="J2398" s="18">
        <f>IF($C2398&lt;&gt;"",$G2398*INDEX(ΣυνδΑθρ!$D$2:$D$96,$F2398,1)/INDEX(ΣυνδΑθρ!$J$2:$J$96,$F2398,1),IF($D2398&lt;&gt;"",$G2398*INDEX(Υλικά!$I$3:$I$200,$F2398,1)/INDEX(Υλικά!$E$3:$E$200,$F2398,1),0))</f>
        <v>3.75</v>
      </c>
      <c r="K2398" s="16">
        <f>$H2398*Ref!$B$2</f>
        <v>33</v>
      </c>
      <c r="L2398" s="17">
        <f>$I2398*Ref!$B$3</f>
        <v>47</v>
      </c>
      <c r="M2398" s="18">
        <f>$J2398*Ref!$B$4</f>
        <v>33.75</v>
      </c>
      <c r="N2398" s="18">
        <f>IF($C2398&lt;&gt;"",0,IF($D2398&lt;&gt;"",$G2398*INDEX(Υλικά!$J$3:$J$200,$F2398,1)/INDEX(Υλικά!$E$3:$E$200,$F2398,1),0))</f>
        <v>0</v>
      </c>
      <c r="O2398" s="19">
        <f t="shared" si="44"/>
        <v>113.75</v>
      </c>
    </row>
    <row r="2399" spans="1:15" x14ac:dyDescent="0.35">
      <c r="A2399" s="54">
        <v>45323</v>
      </c>
      <c r="B2399" s="53">
        <v>0.29166666666666669</v>
      </c>
      <c r="C2399" s="3"/>
      <c r="D2399" s="3" t="s">
        <v>289</v>
      </c>
      <c r="E2399" s="3" t="str">
        <f>IF(C2399&lt;&gt;"",INDEX(ΣυνδΑθρ!$I$2:$I$96,MATCH(C2399,ΣυνδΑθρ!$A$2:$A$100,0),1),IF(D2399&lt;&gt;"",INDEX(Υλικά!$D$3:$D$200,MATCH(D2399,Υλικά!$B$3:$B$200,0),1),""))</f>
        <v>gr</v>
      </c>
      <c r="F2399" s="10">
        <f>IF(C2399&lt;&gt;"",MATCH($C2399,ΣυνδΑθρ!$A$2:$A$100,0),IF(D2399&lt;&gt;"",MATCH($D2399,Υλικά!$B$3:$B$200,0),0))</f>
        <v>134</v>
      </c>
      <c r="G2399" s="3">
        <v>50</v>
      </c>
      <c r="H2399" s="16">
        <f>IF($C2399&lt;&gt;"",$G2399*INDEX(ΣυνδΑθρ!$B$2:$B$96,$F2399,1)/INDEX(ΣυνδΑθρ!$J$2:$J$96,$F2399,1),IF($D2399&lt;&gt;"",$G2399*INDEX(Υλικά!$G$3:$G$200,$F2399,1)/INDEX(Υλικά!$E$3:$E$200,$F2399,1),0))</f>
        <v>3.65</v>
      </c>
      <c r="I2399" s="17">
        <f>IF($C2399&lt;&gt;"",$G2399*INDEX(ΣυνδΑθρ!$C$2:$C$100,$F2399,1)/INDEX(ΣυνδΑθρ!$J$2:$J$96,$F2399,1),IF($D2399&lt;&gt;"",$G2399*INDEX(Υλικά!$H$3:$H$200,$F2399,1)/INDEX(Υλικά!$E$3:$E$200,$F2399,1),0))</f>
        <v>23.25</v>
      </c>
      <c r="J2399" s="18">
        <f>IF($C2399&lt;&gt;"",$G2399*INDEX(ΣυνδΑθρ!$D$2:$D$96,$F2399,1)/INDEX(ΣυνδΑθρ!$J$2:$J$96,$F2399,1),IF($D2399&lt;&gt;"",$G2399*INDEX(Υλικά!$I$3:$I$200,$F2399,1)/INDEX(Υλικά!$E$3:$E$200,$F2399,1),0))</f>
        <v>0.45</v>
      </c>
      <c r="K2399" s="16">
        <f>$H2399*Ref!$B$2</f>
        <v>14.6</v>
      </c>
      <c r="L2399" s="17">
        <f>$I2399*Ref!$B$3</f>
        <v>93</v>
      </c>
      <c r="M2399" s="18">
        <f>$J2399*Ref!$B$4</f>
        <v>4.05</v>
      </c>
      <c r="N2399" s="18">
        <f>IF($C2399&lt;&gt;"",0,IF($D2399&lt;&gt;"",$G2399*INDEX(Υλικά!$J$3:$J$200,$F2399,1)/INDEX(Υλικά!$E$3:$E$200,$F2399,1),0))</f>
        <v>0</v>
      </c>
      <c r="O2399" s="19">
        <f t="shared" si="44"/>
        <v>111.64999999999999</v>
      </c>
    </row>
    <row r="2400" spans="1:15" x14ac:dyDescent="0.35">
      <c r="A2400" s="54">
        <v>45323</v>
      </c>
      <c r="B2400" s="53">
        <v>0.29166666666666702</v>
      </c>
      <c r="C2400" s="3"/>
      <c r="D2400" s="3" t="s">
        <v>229</v>
      </c>
      <c r="E2400" s="3" t="str">
        <f>IF(C2400&lt;&gt;"",INDEX(ΣυνδΑθρ!$I$2:$I$96,MATCH(C2400,ΣυνδΑθρ!$A$2:$A$100,0),1),IF(D2400&lt;&gt;"",INDEX(Υλικά!$D$3:$D$200,MATCH(D2400,Υλικά!$B$3:$B$200,0),1),""))</f>
        <v>gr</v>
      </c>
      <c r="F2400" s="10">
        <f>IF(C2400&lt;&gt;"",MATCH($C2400,ΣυνδΑθρ!$A$2:$A$100,0),IF(D2400&lt;&gt;"",MATCH($D2400,Υλικά!$B$3:$B$200,0),0))</f>
        <v>104</v>
      </c>
      <c r="G2400" s="3">
        <v>30</v>
      </c>
      <c r="H2400" s="16">
        <f>IF($C2400&lt;&gt;"",$G2400*INDEX(ΣυνδΑθρ!$B$2:$B$96,$F2400,1)/INDEX(ΣυνδΑθρ!$J$2:$J$96,$F2400,1),IF($D2400&lt;&gt;"",$G2400*INDEX(Υλικά!$G$3:$G$200,$F2400,1)/INDEX(Υλικά!$E$3:$E$200,$F2400,1),0))</f>
        <v>6.3</v>
      </c>
      <c r="I2400" s="17">
        <f>IF($C2400&lt;&gt;"",$G2400*INDEX(ΣυνδΑθρ!$C$2:$C$100,$F2400,1)/INDEX(ΣυνδΑθρ!$J$2:$J$96,$F2400,1),IF($D2400&lt;&gt;"",$G2400*INDEX(Υλικά!$H$3:$H$200,$F2400,1)/INDEX(Υλικά!$E$3:$E$200,$F2400,1),0))</f>
        <v>0.3</v>
      </c>
      <c r="J2400" s="18">
        <f>IF($C2400&lt;&gt;"",$G2400*INDEX(ΣυνδΑθρ!$D$2:$D$96,$F2400,1)/INDEX(ΣυνδΑθρ!$J$2:$J$96,$F2400,1),IF($D2400&lt;&gt;"",$G2400*INDEX(Υλικά!$I$3:$I$200,$F2400,1)/INDEX(Υλικά!$E$3:$E$200,$F2400,1),0))</f>
        <v>0.6</v>
      </c>
      <c r="K2400" s="16">
        <f>$H2400*Ref!$B$2</f>
        <v>25.2</v>
      </c>
      <c r="L2400" s="17">
        <f>$I2400*Ref!$B$3</f>
        <v>1.2</v>
      </c>
      <c r="M2400" s="18">
        <f>$J2400*Ref!$B$4</f>
        <v>5.3999999999999995</v>
      </c>
      <c r="N2400" s="18">
        <f>IF($C2400&lt;&gt;"",0,IF($D2400&lt;&gt;"",$G2400*INDEX(Υλικά!$J$3:$J$200,$F2400,1)/INDEX(Υλικά!$E$3:$E$200,$F2400,1),0))</f>
        <v>0</v>
      </c>
      <c r="O2400" s="19">
        <f t="shared" si="44"/>
        <v>31.799999999999997</v>
      </c>
    </row>
    <row r="2401" spans="1:15" x14ac:dyDescent="0.35">
      <c r="A2401" s="54">
        <v>45323</v>
      </c>
      <c r="B2401" s="53">
        <v>0.47916666666666669</v>
      </c>
      <c r="C2401" s="3"/>
      <c r="D2401" s="3" t="s">
        <v>155</v>
      </c>
      <c r="E2401" s="3" t="str">
        <f>IF(C2401&lt;&gt;"",INDEX(ΣυνδΑθρ!$I$2:$I$96,MATCH(C2401,ΣυνδΑθρ!$A$2:$A$100,0),1),IF(D2401&lt;&gt;"",INDEX(Υλικά!$D$3:$D$200,MATCH(D2401,Υλικά!$B$3:$B$200,0),1),""))</f>
        <v>gr</v>
      </c>
      <c r="F2401" s="10">
        <f>IF(C2401&lt;&gt;"",MATCH($C2401,ΣυνδΑθρ!$A$2:$A$100,0),IF(D2401&lt;&gt;"",MATCH($D2401,Υλικά!$B$3:$B$200,0),0))</f>
        <v>63</v>
      </c>
      <c r="G2401" s="3">
        <v>120</v>
      </c>
      <c r="H2401" s="16">
        <f>IF($C2401&lt;&gt;"",$G2401*INDEX(ΣυνδΑθρ!$B$2:$B$96,$F2401,1)/INDEX(ΣυνδΑθρ!$J$2:$J$96,$F2401,1),IF($D2401&lt;&gt;"",$G2401*INDEX(Υλικά!$G$3:$G$200,$F2401,1)/INDEX(Υλικά!$E$3:$E$200,$F2401,1),0))</f>
        <v>1.32</v>
      </c>
      <c r="I2401" s="17">
        <f>IF($C2401&lt;&gt;"",$G2401*INDEX(ΣυνδΑθρ!$C$2:$C$100,$F2401,1)/INDEX(ΣυνδΑθρ!$J$2:$J$96,$F2401,1),IF($D2401&lt;&gt;"",$G2401*INDEX(Υλικά!$H$3:$H$200,$F2401,1)/INDEX(Υλικά!$E$3:$E$200,$F2401,1),0))</f>
        <v>27.36</v>
      </c>
      <c r="J2401" s="18">
        <f>IF($C2401&lt;&gt;"",$G2401*INDEX(ΣυνδΑθρ!$D$2:$D$96,$F2401,1)/INDEX(ΣυνδΑθρ!$J$2:$J$96,$F2401,1),IF($D2401&lt;&gt;"",$G2401*INDEX(Υλικά!$I$3:$I$200,$F2401,1)/INDEX(Υλικά!$E$3:$E$200,$F2401,1),0))</f>
        <v>0.36</v>
      </c>
      <c r="K2401" s="16">
        <f>$H2401*Ref!$B$2</f>
        <v>5.28</v>
      </c>
      <c r="L2401" s="17">
        <f>$I2401*Ref!$B$3</f>
        <v>109.44</v>
      </c>
      <c r="M2401" s="18">
        <f>$J2401*Ref!$B$4</f>
        <v>3.2399999999999998</v>
      </c>
      <c r="N2401" s="18">
        <f>IF($C2401&lt;&gt;"",0,IF($D2401&lt;&gt;"",$G2401*INDEX(Υλικά!$J$3:$J$200,$F2401,1)/INDEX(Υλικά!$E$3:$E$200,$F2401,1),0))</f>
        <v>0</v>
      </c>
      <c r="O2401" s="19">
        <f t="shared" si="44"/>
        <v>117.96</v>
      </c>
    </row>
    <row r="2402" spans="1:15" x14ac:dyDescent="0.35">
      <c r="A2402" s="54">
        <v>45323</v>
      </c>
      <c r="B2402" s="53">
        <v>0.47916666666666669</v>
      </c>
      <c r="C2402" s="3"/>
      <c r="D2402" s="3" t="s">
        <v>111</v>
      </c>
      <c r="E2402" s="3" t="str">
        <f>IF(C2402&lt;&gt;"",INDEX(ΣυνδΑθρ!$I$2:$I$96,MATCH(C2402,ΣυνδΑθρ!$A$2:$A$100,0),1),IF(D2402&lt;&gt;"",INDEX(Υλικά!$D$3:$D$200,MATCH(D2402,Υλικά!$B$3:$B$200,0),1),""))</f>
        <v>gr</v>
      </c>
      <c r="F2402" s="10">
        <f>IF(C2402&lt;&gt;"",MATCH($C2402,ΣυνδΑθρ!$A$2:$A$100,0),IF(D2402&lt;&gt;"",MATCH($D2402,Υλικά!$B$3:$B$200,0),0))</f>
        <v>43</v>
      </c>
      <c r="G2402" s="3">
        <v>15</v>
      </c>
      <c r="H2402" s="16">
        <f>IF($C2402&lt;&gt;"",$G2402*INDEX(ΣυνδΑθρ!$B$2:$B$96,$F2402,1)/INDEX(ΣυνδΑθρ!$J$2:$J$96,$F2402,1),IF($D2402&lt;&gt;"",$G2402*INDEX(Υλικά!$G$3:$G$200,$F2402,1)/INDEX(Υλικά!$E$3:$E$200,$F2402,1),0))</f>
        <v>4.4999999999999998E-2</v>
      </c>
      <c r="I2402" s="17">
        <f>IF($C2402&lt;&gt;"",$G2402*INDEX(ΣυνδΑθρ!$C$2:$C$100,$F2402,1)/INDEX(ΣυνδΑθρ!$J$2:$J$96,$F2402,1),IF($D2402&lt;&gt;"",$G2402*INDEX(Υλικά!$H$3:$H$200,$F2402,1)/INDEX(Υλικά!$E$3:$E$200,$F2402,1),0))</f>
        <v>12.39</v>
      </c>
      <c r="J2402" s="18">
        <f>IF($C2402&lt;&gt;"",$G2402*INDEX(ΣυνδΑθρ!$D$2:$D$96,$F2402,1)/INDEX(ΣυνδΑθρ!$J$2:$J$96,$F2402,1),IF($D2402&lt;&gt;"",$G2402*INDEX(Υλικά!$I$3:$I$200,$F2402,1)/INDEX(Υλικά!$E$3:$E$200,$F2402,1),0))</f>
        <v>0</v>
      </c>
      <c r="K2402" s="16">
        <f>$H2402*Ref!$B$2</f>
        <v>0.18</v>
      </c>
      <c r="L2402" s="17">
        <f>$I2402*Ref!$B$3</f>
        <v>49.56</v>
      </c>
      <c r="M2402" s="18">
        <f>$J2402*Ref!$B$4</f>
        <v>0</v>
      </c>
      <c r="N2402" s="18">
        <f>IF($C2402&lt;&gt;"",0,IF($D2402&lt;&gt;"",$G2402*INDEX(Υλικά!$J$3:$J$200,$F2402,1)/INDEX(Υλικά!$E$3:$E$200,$F2402,1),0))</f>
        <v>0</v>
      </c>
      <c r="O2402" s="19">
        <f t="shared" si="44"/>
        <v>49.74</v>
      </c>
    </row>
    <row r="2403" spans="1:15" x14ac:dyDescent="0.35">
      <c r="A2403" s="54">
        <v>45323</v>
      </c>
      <c r="B2403" s="53">
        <v>0.47916666666666702</v>
      </c>
      <c r="C2403" s="3"/>
      <c r="D2403" s="3" t="s">
        <v>321</v>
      </c>
      <c r="E2403" s="3" t="str">
        <f>IF(C2403&lt;&gt;"",INDEX(ΣυνδΑθρ!$I$2:$I$96,MATCH(C2403,ΣυνδΑθρ!$A$2:$A$100,0),1),IF(D2403&lt;&gt;"",INDEX(Υλικά!$D$3:$D$200,MATCH(D2403,Υλικά!$B$3:$B$200,0),1),""))</f>
        <v>gr</v>
      </c>
      <c r="F2403" s="10">
        <f>IF(C2403&lt;&gt;"",MATCH($C2403,ΣυνδΑθρ!$A$2:$A$100,0),IF(D2403&lt;&gt;"",MATCH($D2403,Υλικά!$B$3:$B$200,0),0))</f>
        <v>149</v>
      </c>
      <c r="G2403" s="3">
        <v>5</v>
      </c>
      <c r="H2403" s="16">
        <f>IF($C2403&lt;&gt;"",$G2403*INDEX(ΣυνδΑθρ!$B$2:$B$96,$F2403,1)/INDEX(ΣυνδΑθρ!$J$2:$J$96,$F2403,1),IF($D2403&lt;&gt;"",$G2403*INDEX(Υλικά!$G$3:$G$200,$F2403,1)/INDEX(Υλικά!$E$3:$E$200,$F2403,1),0))</f>
        <v>1.105</v>
      </c>
      <c r="I2403" s="17">
        <f>IF($C2403&lt;&gt;"",$G2403*INDEX(ΣυνδΑθρ!$C$2:$C$100,$F2403,1)/INDEX(ΣυνδΑθρ!$J$2:$J$96,$F2403,1),IF($D2403&lt;&gt;"",$G2403*INDEX(Υλικά!$H$3:$H$200,$F2403,1)/INDEX(Υλικά!$E$3:$E$200,$F2403,1),0))</f>
        <v>0.51</v>
      </c>
      <c r="J2403" s="18">
        <f>IF($C2403&lt;&gt;"",$G2403*INDEX(ΣυνδΑθρ!$D$2:$D$96,$F2403,1)/INDEX(ΣυνδΑθρ!$J$2:$J$96,$F2403,1),IF($D2403&lt;&gt;"",$G2403*INDEX(Υλικά!$I$3:$I$200,$F2403,1)/INDEX(Υλικά!$E$3:$E$200,$F2403,1),0))</f>
        <v>2.4649999999999999</v>
      </c>
      <c r="K2403" s="16">
        <f>$H2403*Ref!$B$2</f>
        <v>4.42</v>
      </c>
      <c r="L2403" s="17">
        <f>$I2403*Ref!$B$3</f>
        <v>2.04</v>
      </c>
      <c r="M2403" s="18">
        <f>$J2403*Ref!$B$4</f>
        <v>22.184999999999999</v>
      </c>
      <c r="N2403" s="18">
        <f>IF($C2403&lt;&gt;"",0,IF($D2403&lt;&gt;"",$G2403*INDEX(Υλικά!$J$3:$J$200,$F2403,1)/INDEX(Υλικά!$E$3:$E$200,$F2403,1),0))</f>
        <v>0</v>
      </c>
      <c r="O2403" s="19">
        <f t="shared" si="44"/>
        <v>28.645</v>
      </c>
    </row>
    <row r="2404" spans="1:15" x14ac:dyDescent="0.35">
      <c r="A2404" s="54">
        <v>45323</v>
      </c>
      <c r="B2404" s="53">
        <v>0.58333333333333337</v>
      </c>
      <c r="C2404" s="3" t="s">
        <v>344</v>
      </c>
      <c r="D2404" s="3"/>
      <c r="E2404" s="3" t="str">
        <f>IF(C2404&lt;&gt;"",INDEX(ΣυνδΑθρ!$I$2:$I$96,MATCH(C2404,ΣυνδΑθρ!$A$2:$A$100,0),1),IF(D2404&lt;&gt;"",INDEX(Υλικά!$D$3:$D$200,MATCH(D2404,Υλικά!$B$3:$B$200,0),1),""))</f>
        <v>gr</v>
      </c>
      <c r="F2404" s="10">
        <f>IF(C2404&lt;&gt;"",MATCH($C2404,ΣυνδΑθρ!$A$2:$A$100,0),IF(D2404&lt;&gt;"",MATCH($D2404,Υλικά!$B$3:$B$200,0),0))</f>
        <v>72</v>
      </c>
      <c r="G2404" s="3">
        <v>400</v>
      </c>
      <c r="H2404" s="16">
        <f>IF($C2404&lt;&gt;"",$G2404*INDEX(ΣυνδΑθρ!$B$2:$B$96,$F2404,1)/INDEX(ΣυνδΑθρ!$J$2:$J$96,$F2404,1),IF($D2404&lt;&gt;"",$G2404*INDEX(Υλικά!$G$3:$G$200,$F2404,1)/INDEX(Υλικά!$E$3:$E$200,$F2404,1),0))</f>
        <v>22.071999999999996</v>
      </c>
      <c r="I2404" s="17">
        <f>IF($C2404&lt;&gt;"",$G2404*INDEX(ΣυνδΑθρ!$C$2:$C$100,$F2404,1)/INDEX(ΣυνδΑθρ!$J$2:$J$96,$F2404,1),IF($D2404&lt;&gt;"",$G2404*INDEX(Υλικά!$H$3:$H$200,$F2404,1)/INDEX(Υλικά!$E$3:$E$200,$F2404,1),0))</f>
        <v>56.783999999999999</v>
      </c>
      <c r="J2404" s="18">
        <f>IF($C2404&lt;&gt;"",$G2404*INDEX(ΣυνδΑθρ!$D$2:$D$96,$F2404,1)/INDEX(ΣυνδΑθρ!$J$2:$J$96,$F2404,1),IF($D2404&lt;&gt;"",$G2404*INDEX(Υλικά!$I$3:$I$200,$F2404,1)/INDEX(Υλικά!$E$3:$E$200,$F2404,1),0))</f>
        <v>8.5679999999999996</v>
      </c>
      <c r="K2404" s="16">
        <f>$H2404*Ref!$B$2</f>
        <v>88.287999999999982</v>
      </c>
      <c r="L2404" s="17">
        <f>$I2404*Ref!$B$3</f>
        <v>227.136</v>
      </c>
      <c r="M2404" s="18">
        <f>$J2404*Ref!$B$4</f>
        <v>77.111999999999995</v>
      </c>
      <c r="N2404" s="18">
        <f>IF($C2404&lt;&gt;"",0,IF($D2404&lt;&gt;"",$G2404*INDEX(Υλικά!$J$3:$J$200,$F2404,1)/INDEX(Υλικά!$E$3:$E$200,$F2404,1),0))</f>
        <v>0</v>
      </c>
      <c r="O2404" s="19">
        <f t="shared" si="44"/>
        <v>392.53599999999994</v>
      </c>
    </row>
    <row r="2405" spans="1:15" x14ac:dyDescent="0.35">
      <c r="A2405" s="54">
        <v>45323</v>
      </c>
      <c r="B2405" s="53">
        <v>0.58333333333333337</v>
      </c>
      <c r="C2405" s="3"/>
      <c r="D2405" s="3" t="s">
        <v>63</v>
      </c>
      <c r="E2405" s="3" t="str">
        <f>IF(C2405&lt;&gt;"",INDEX(ΣυνδΑθρ!$I$2:$I$96,MATCH(C2405,ΣυνδΑθρ!$A$2:$A$100,0),1),IF(D2405&lt;&gt;"",INDEX(Υλικά!$D$3:$D$200,MATCH(D2405,Υλικά!$B$3:$B$200,0),1),""))</f>
        <v>pc</v>
      </c>
      <c r="F2405" s="10">
        <f>IF(C2405&lt;&gt;"",MATCH($C2405,ΣυνδΑθρ!$A$2:$A$100,0),IF(D2405&lt;&gt;"",MATCH($D2405,Υλικά!$B$3:$B$200,0),0))</f>
        <v>23</v>
      </c>
      <c r="G2405" s="3">
        <v>1</v>
      </c>
      <c r="H2405" s="16">
        <f>IF($C2405&lt;&gt;"",$G2405*INDEX(ΣυνδΑθρ!$B$2:$B$96,$F2405,1)/INDEX(ΣυνδΑθρ!$J$2:$J$96,$F2405,1),IF($D2405&lt;&gt;"",$G2405*INDEX(Υλικά!$G$3:$G$200,$F2405,1)/INDEX(Υλικά!$E$3:$E$200,$F2405,1),0))</f>
        <v>47</v>
      </c>
      <c r="I2405" s="17">
        <f>IF($C2405&lt;&gt;"",$G2405*INDEX(ΣυνδΑθρ!$C$2:$C$100,$F2405,1)/INDEX(ΣυνδΑθρ!$J$2:$J$96,$F2405,1),IF($D2405&lt;&gt;"",$G2405*INDEX(Υλικά!$H$3:$H$200,$F2405,1)/INDEX(Υλικά!$E$3:$E$200,$F2405,1),0))</f>
        <v>0</v>
      </c>
      <c r="J2405" s="18">
        <f>IF($C2405&lt;&gt;"",$G2405*INDEX(ΣυνδΑθρ!$D$2:$D$96,$F2405,1)/INDEX(ΣυνδΑθρ!$J$2:$J$96,$F2405,1),IF($D2405&lt;&gt;"",$G2405*INDEX(Υλικά!$I$3:$I$200,$F2405,1)/INDEX(Υλικά!$E$3:$E$200,$F2405,1),0))</f>
        <v>1.2</v>
      </c>
      <c r="K2405" s="16">
        <f>$H2405*Ref!$B$2</f>
        <v>188</v>
      </c>
      <c r="L2405" s="17">
        <f>$I2405*Ref!$B$3</f>
        <v>0</v>
      </c>
      <c r="M2405" s="18">
        <f>$J2405*Ref!$B$4</f>
        <v>10.799999999999999</v>
      </c>
      <c r="N2405" s="18">
        <f>IF($C2405&lt;&gt;"",0,IF($D2405&lt;&gt;"",$G2405*INDEX(Υλικά!$J$3:$J$200,$F2405,1)/INDEX(Υλικά!$E$3:$E$200,$F2405,1),0))</f>
        <v>0</v>
      </c>
      <c r="O2405" s="19">
        <f t="shared" si="44"/>
        <v>198.8</v>
      </c>
    </row>
    <row r="2406" spans="1:15" x14ac:dyDescent="0.35">
      <c r="A2406" s="54">
        <v>45323</v>
      </c>
      <c r="B2406" s="53">
        <v>0.58333333333333304</v>
      </c>
      <c r="C2406" s="3"/>
      <c r="D2406" s="3" t="s">
        <v>44</v>
      </c>
      <c r="E2406" s="3" t="str">
        <f>IF(C2406&lt;&gt;"",INDEX(ΣυνδΑθρ!$I$2:$I$96,MATCH(C2406,ΣυνδΑθρ!$A$2:$A$100,0),1),IF(D2406&lt;&gt;"",INDEX(Υλικά!$D$3:$D$200,MATCH(D2406,Υλικά!$B$3:$B$200,0),1),""))</f>
        <v>pc</v>
      </c>
      <c r="F2406" s="10">
        <f>IF(C2406&lt;&gt;"",MATCH($C2406,ΣυνδΑθρ!$A$2:$A$100,0),IF(D2406&lt;&gt;"",MATCH($D2406,Υλικά!$B$3:$B$200,0),0))</f>
        <v>18</v>
      </c>
      <c r="G2406" s="3">
        <v>10</v>
      </c>
      <c r="H2406" s="16">
        <f>IF($C2406&lt;&gt;"",$G2406*INDEX(ΣυνδΑθρ!$B$2:$B$96,$F2406,1)/INDEX(ΣυνδΑθρ!$J$2:$J$96,$F2406,1),IF($D2406&lt;&gt;"",$G2406*INDEX(Υλικά!$G$3:$G$200,$F2406,1)/INDEX(Υλικά!$E$3:$E$200,$F2406,1),0))</f>
        <v>0.4</v>
      </c>
      <c r="I2406" s="17">
        <f>IF($C2406&lt;&gt;"",$G2406*INDEX(ΣυνδΑθρ!$C$2:$C$100,$F2406,1)/INDEX(ΣυνδΑθρ!$J$2:$J$96,$F2406,1),IF($D2406&lt;&gt;"",$G2406*INDEX(Υλικά!$H$3:$H$200,$F2406,1)/INDEX(Υλικά!$E$3:$E$200,$F2406,1),0))</f>
        <v>2.8</v>
      </c>
      <c r="J2406" s="18">
        <f>IF($C2406&lt;&gt;"",$G2406*INDEX(ΣυνδΑθρ!$D$2:$D$96,$F2406,1)/INDEX(ΣυνδΑθρ!$J$2:$J$96,$F2406,1),IF($D2406&lt;&gt;"",$G2406*INDEX(Υλικά!$I$3:$I$200,$F2406,1)/INDEX(Υλικά!$E$3:$E$200,$F2406,1),0))</f>
        <v>4.7</v>
      </c>
      <c r="K2406" s="16">
        <f>$H2406*Ref!$B$2</f>
        <v>1.6</v>
      </c>
      <c r="L2406" s="17">
        <f>$I2406*Ref!$B$3</f>
        <v>11.2</v>
      </c>
      <c r="M2406" s="18">
        <f>$J2406*Ref!$B$4</f>
        <v>42.300000000000004</v>
      </c>
      <c r="N2406" s="18">
        <f>IF($C2406&lt;&gt;"",0,IF($D2406&lt;&gt;"",$G2406*INDEX(Υλικά!$J$3:$J$200,$F2406,1)/INDEX(Υλικά!$E$3:$E$200,$F2406,1),0))</f>
        <v>0</v>
      </c>
      <c r="O2406" s="19">
        <f t="shared" si="44"/>
        <v>55.1</v>
      </c>
    </row>
    <row r="2407" spans="1:15" x14ac:dyDescent="0.35">
      <c r="A2407" s="54">
        <v>45323</v>
      </c>
      <c r="B2407" s="53">
        <v>0.58333333333333304</v>
      </c>
      <c r="C2407" s="3"/>
      <c r="D2407" s="3" t="s">
        <v>8</v>
      </c>
      <c r="E2407" s="3" t="str">
        <f>IF(C2407&lt;&gt;"",INDEX(ΣυνδΑθρ!$I$2:$I$96,MATCH(C2407,ΣυνδΑθρ!$A$2:$A$100,0),1),IF(D2407&lt;&gt;"",INDEX(Υλικά!$D$3:$D$200,MATCH(D2407,Υλικά!$B$3:$B$200,0),1),""))</f>
        <v>gr</v>
      </c>
      <c r="F2407" s="10">
        <f>IF(C2407&lt;&gt;"",MATCH($C2407,ΣυνδΑθρ!$A$2:$A$100,0),IF(D2407&lt;&gt;"",MATCH($D2407,Υλικά!$B$3:$B$200,0),0))</f>
        <v>3</v>
      </c>
      <c r="G2407" s="3">
        <v>5</v>
      </c>
      <c r="H2407" s="16">
        <f>IF($C2407&lt;&gt;"",$G2407*INDEX(ΣυνδΑθρ!$B$2:$B$96,$F2407,1)/INDEX(ΣυνδΑθρ!$J$2:$J$96,$F2407,1),IF($D2407&lt;&gt;"",$G2407*INDEX(Υλικά!$G$3:$G$200,$F2407,1)/INDEX(Υλικά!$E$3:$E$200,$F2407,1),0))</f>
        <v>0</v>
      </c>
      <c r="I2407" s="17">
        <f>IF($C2407&lt;&gt;"",$G2407*INDEX(ΣυνδΑθρ!$C$2:$C$100,$F2407,1)/INDEX(ΣυνδΑθρ!$J$2:$J$96,$F2407,1),IF($D2407&lt;&gt;"",$G2407*INDEX(Υλικά!$H$3:$H$200,$F2407,1)/INDEX(Υλικά!$E$3:$E$200,$F2407,1),0))</f>
        <v>0</v>
      </c>
      <c r="J2407" s="18">
        <f>IF($C2407&lt;&gt;"",$G2407*INDEX(ΣυνδΑθρ!$D$2:$D$96,$F2407,1)/INDEX(ΣυνδΑθρ!$J$2:$J$96,$F2407,1),IF($D2407&lt;&gt;"",$G2407*INDEX(Υλικά!$I$3:$I$200,$F2407,1)/INDEX(Υλικά!$E$3:$E$200,$F2407,1),0))</f>
        <v>4.665</v>
      </c>
      <c r="K2407" s="16">
        <f>$H2407*Ref!$B$2</f>
        <v>0</v>
      </c>
      <c r="L2407" s="17">
        <f>$I2407*Ref!$B$3</f>
        <v>0</v>
      </c>
      <c r="M2407" s="18">
        <f>$J2407*Ref!$B$4</f>
        <v>41.984999999999999</v>
      </c>
      <c r="N2407" s="18">
        <f>IF($C2407&lt;&gt;"",0,IF($D2407&lt;&gt;"",$G2407*INDEX(Υλικά!$J$3:$J$200,$F2407,1)/INDEX(Υλικά!$E$3:$E$200,$F2407,1),0))</f>
        <v>0</v>
      </c>
      <c r="O2407" s="19">
        <f t="shared" si="44"/>
        <v>41.984999999999999</v>
      </c>
    </row>
    <row r="2408" spans="1:15" x14ac:dyDescent="0.35">
      <c r="A2408" s="54">
        <v>45323</v>
      </c>
      <c r="B2408" s="53">
        <v>0.83333333333333337</v>
      </c>
      <c r="C2408" s="3" t="s">
        <v>342</v>
      </c>
      <c r="D2408" s="3"/>
      <c r="E2408" s="3" t="str">
        <f>IF(C2408&lt;&gt;"",INDEX(ΣυνδΑθρ!$I$2:$I$96,MATCH(C2408,ΣυνδΑθρ!$A$2:$A$100,0),1),IF(D2408&lt;&gt;"",INDEX(Υλικά!$D$3:$D$200,MATCH(D2408,Υλικά!$B$3:$B$200,0),1),""))</f>
        <v>gr</v>
      </c>
      <c r="F2408" s="10">
        <f>IF(C2408&lt;&gt;"",MATCH($C2408,ΣυνδΑθρ!$A$2:$A$100,0),IF(D2408&lt;&gt;"",MATCH($D2408,Υλικά!$B$3:$B$200,0),0))</f>
        <v>71</v>
      </c>
      <c r="G2408" s="3">
        <v>350</v>
      </c>
      <c r="H2408" s="16">
        <f>IF($C2408&lt;&gt;"",$G2408*INDEX(ΣυνδΑθρ!$B$2:$B$96,$F2408,1)/INDEX(ΣυνδΑθρ!$J$2:$J$96,$F2408,1),IF($D2408&lt;&gt;"",$G2408*INDEX(Υλικά!$G$3:$G$200,$F2408,1)/INDEX(Υλικά!$E$3:$E$200,$F2408,1),0))</f>
        <v>40.088333333333331</v>
      </c>
      <c r="I2408" s="17">
        <f>IF($C2408&lt;&gt;"",$G2408*INDEX(ΣυνδΑθρ!$C$2:$C$100,$F2408,1)/INDEX(ΣυνδΑθρ!$J$2:$J$96,$F2408,1),IF($D2408&lt;&gt;"",$G2408*INDEX(Υλικά!$H$3:$H$200,$F2408,1)/INDEX(Υλικά!$E$3:$E$200,$F2408,1),0))</f>
        <v>19.785</v>
      </c>
      <c r="J2408" s="18">
        <f>IF($C2408&lt;&gt;"",$G2408*INDEX(ΣυνδΑθρ!$D$2:$D$96,$F2408,1)/INDEX(ΣυνδΑθρ!$J$2:$J$96,$F2408,1),IF($D2408&lt;&gt;"",$G2408*INDEX(Υλικά!$I$3:$I$200,$F2408,1)/INDEX(Υλικά!$E$3:$E$200,$F2408,1),0))</f>
        <v>30.201666666666668</v>
      </c>
      <c r="K2408" s="16">
        <f>$H2408*Ref!$B$2</f>
        <v>160.35333333333332</v>
      </c>
      <c r="L2408" s="17">
        <f>$I2408*Ref!$B$3</f>
        <v>79.14</v>
      </c>
      <c r="M2408" s="18">
        <f>$J2408*Ref!$B$4</f>
        <v>271.815</v>
      </c>
      <c r="N2408" s="18">
        <f>IF($C2408&lt;&gt;"",0,IF($D2408&lt;&gt;"",$G2408*INDEX(Υλικά!$J$3:$J$200,$F2408,1)/INDEX(Υλικά!$E$3:$E$200,$F2408,1),0))</f>
        <v>0</v>
      </c>
      <c r="O2408" s="19">
        <f t="shared" si="44"/>
        <v>511.30833333333334</v>
      </c>
    </row>
    <row r="2409" spans="1:15" x14ac:dyDescent="0.35">
      <c r="A2409" s="54">
        <v>45323</v>
      </c>
      <c r="B2409" s="53">
        <v>0.83333333333333337</v>
      </c>
      <c r="C2409" s="3"/>
      <c r="D2409" s="3" t="s">
        <v>289</v>
      </c>
      <c r="E2409" s="3" t="str">
        <f>IF(C2409&lt;&gt;"",INDEX(ΣυνδΑθρ!$I$2:$I$96,MATCH(C2409,ΣυνδΑθρ!$A$2:$A$100,0),1),IF(D2409&lt;&gt;"",INDEX(Υλικά!$D$3:$D$200,MATCH(D2409,Υλικά!$B$3:$B$200,0),1),""))</f>
        <v>gr</v>
      </c>
      <c r="F2409" s="10">
        <f>IF(C2409&lt;&gt;"",MATCH($C2409,ΣυνδΑθρ!$A$2:$A$100,0),IF(D2409&lt;&gt;"",MATCH($D2409,Υλικά!$B$3:$B$200,0),0))</f>
        <v>134</v>
      </c>
      <c r="G2409" s="3">
        <v>36</v>
      </c>
      <c r="H2409" s="16">
        <f>IF($C2409&lt;&gt;"",$G2409*INDEX(ΣυνδΑθρ!$B$2:$B$96,$F2409,1)/INDEX(ΣυνδΑθρ!$J$2:$J$96,$F2409,1),IF($D2409&lt;&gt;"",$G2409*INDEX(Υλικά!$G$3:$G$200,$F2409,1)/INDEX(Υλικά!$E$3:$E$200,$F2409,1),0))</f>
        <v>2.6280000000000001</v>
      </c>
      <c r="I2409" s="17">
        <f>IF($C2409&lt;&gt;"",$G2409*INDEX(ΣυνδΑθρ!$C$2:$C$100,$F2409,1)/INDEX(ΣυνδΑθρ!$J$2:$J$96,$F2409,1),IF($D2409&lt;&gt;"",$G2409*INDEX(Υλικά!$H$3:$H$200,$F2409,1)/INDEX(Υλικά!$E$3:$E$200,$F2409,1),0))</f>
        <v>16.739999999999998</v>
      </c>
      <c r="J2409" s="18">
        <f>IF($C2409&lt;&gt;"",$G2409*INDEX(ΣυνδΑθρ!$D$2:$D$96,$F2409,1)/INDEX(ΣυνδΑθρ!$J$2:$J$96,$F2409,1),IF($D2409&lt;&gt;"",$G2409*INDEX(Υλικά!$I$3:$I$200,$F2409,1)/INDEX(Υλικά!$E$3:$E$200,$F2409,1),0))</f>
        <v>0.32400000000000001</v>
      </c>
      <c r="K2409" s="16">
        <f>$H2409*Ref!$B$2</f>
        <v>10.512</v>
      </c>
      <c r="L2409" s="17">
        <f>$I2409*Ref!$B$3</f>
        <v>66.959999999999994</v>
      </c>
      <c r="M2409" s="18">
        <f>$J2409*Ref!$B$4</f>
        <v>2.9159999999999999</v>
      </c>
      <c r="N2409" s="18">
        <f>IF($C2409&lt;&gt;"",0,IF($D2409&lt;&gt;"",$G2409*INDEX(Υλικά!$J$3:$J$200,$F2409,1)/INDEX(Υλικά!$E$3:$E$200,$F2409,1),0))</f>
        <v>0</v>
      </c>
      <c r="O2409" s="19">
        <f t="shared" si="44"/>
        <v>80.387999999999991</v>
      </c>
    </row>
    <row r="2410" spans="1:15" x14ac:dyDescent="0.35">
      <c r="A2410" s="54">
        <v>45323</v>
      </c>
      <c r="B2410" s="53">
        <v>0.98958333333333337</v>
      </c>
      <c r="C2410" s="3"/>
      <c r="D2410" s="3" t="s">
        <v>151</v>
      </c>
      <c r="E2410" s="3" t="str">
        <f>IF(C2410&lt;&gt;"",INDEX(ΣυνδΑθρ!$I$2:$I$96,MATCH(C2410,ΣυνδΑθρ!$A$2:$A$100,0),1),IF(D2410&lt;&gt;"",INDEX(Υλικά!$D$3:$D$200,MATCH(D2410,Υλικά!$B$3:$B$200,0),1),""))</f>
        <v>gr</v>
      </c>
      <c r="F2410" s="10">
        <f>IF(C2410&lt;&gt;"",MATCH($C2410,ΣυνδΑθρ!$A$2:$A$100,0),IF(D2410&lt;&gt;"",MATCH($D2410,Υλικά!$B$3:$B$200,0),0))</f>
        <v>60</v>
      </c>
      <c r="G2410" s="3">
        <v>200</v>
      </c>
      <c r="H2410" s="16">
        <f>IF($C2410&lt;&gt;"",$G2410*INDEX(ΣυνδΑθρ!$B$2:$B$96,$F2410,1)/INDEX(ΣυνδΑθρ!$J$2:$J$96,$F2410,1),IF($D2410&lt;&gt;"",$G2410*INDEX(Υλικά!$G$3:$G$200,$F2410,1)/INDEX(Υλικά!$E$3:$E$200,$F2410,1),0))</f>
        <v>0.6</v>
      </c>
      <c r="I2410" s="17">
        <f>IF($C2410&lt;&gt;"",$G2410*INDEX(ΣυνδΑθρ!$C$2:$C$100,$F2410,1)/INDEX(ΣυνδΑθρ!$J$2:$J$96,$F2410,1),IF($D2410&lt;&gt;"",$G2410*INDEX(Υλικά!$H$3:$H$200,$F2410,1)/INDEX(Υλικά!$E$3:$E$200,$F2410,1),0))</f>
        <v>28</v>
      </c>
      <c r="J2410" s="18">
        <f>IF($C2410&lt;&gt;"",$G2410*INDEX(ΣυνδΑθρ!$D$2:$D$96,$F2410,1)/INDEX(ΣυνδΑθρ!$J$2:$J$96,$F2410,1),IF($D2410&lt;&gt;"",$G2410*INDEX(Υλικά!$I$3:$I$200,$F2410,1)/INDEX(Υλικά!$E$3:$E$200,$F2410,1),0))</f>
        <v>0.4</v>
      </c>
      <c r="K2410" s="16">
        <f>$H2410*Ref!$B$2</f>
        <v>2.4</v>
      </c>
      <c r="L2410" s="17">
        <f>$I2410*Ref!$B$3</f>
        <v>112</v>
      </c>
      <c r="M2410" s="18">
        <f>$J2410*Ref!$B$4</f>
        <v>3.6</v>
      </c>
      <c r="N2410" s="18">
        <f>IF($C2410&lt;&gt;"",0,IF($D2410&lt;&gt;"",$G2410*INDEX(Υλικά!$J$3:$J$200,$F2410,1)/INDEX(Υλικά!$E$3:$E$200,$F2410,1),0))</f>
        <v>0</v>
      </c>
      <c r="O2410" s="19">
        <f t="shared" ref="O2410:O2473" si="45">SUM(K2410:N2410)</f>
        <v>118</v>
      </c>
    </row>
    <row r="2411" spans="1:15" x14ac:dyDescent="0.35">
      <c r="A2411" s="54">
        <v>45323</v>
      </c>
      <c r="B2411" s="53">
        <v>0.98958333333333337</v>
      </c>
      <c r="C2411" s="3"/>
      <c r="D2411" s="3" t="s">
        <v>187</v>
      </c>
      <c r="E2411" s="3" t="str">
        <f>IF(C2411&lt;&gt;"",INDEX(ΣυνδΑθρ!$I$2:$I$96,MATCH(C2411,ΣυνδΑθρ!$A$2:$A$100,0),1),IF(D2411&lt;&gt;"",INDEX(Υλικά!$D$3:$D$200,MATCH(D2411,Υλικά!$B$3:$B$200,0),1),""))</f>
        <v>gr</v>
      </c>
      <c r="F2411" s="10">
        <f>IF(C2411&lt;&gt;"",MATCH($C2411,ΣυνδΑθρ!$A$2:$A$100,0),IF(D2411&lt;&gt;"",MATCH($D2411,Υλικά!$B$3:$B$200,0),0))</f>
        <v>84</v>
      </c>
      <c r="G2411" s="3">
        <v>120</v>
      </c>
      <c r="H2411" s="16">
        <f>IF($C2411&lt;&gt;"",$G2411*INDEX(ΣυνδΑθρ!$B$2:$B$96,$F2411,1)/INDEX(ΣυνδΑθρ!$J$2:$J$96,$F2411,1),IF($D2411&lt;&gt;"",$G2411*INDEX(Υλικά!$G$3:$G$200,$F2411,1)/INDEX(Υλικά!$E$3:$E$200,$F2411,1),0))</f>
        <v>0.84</v>
      </c>
      <c r="I2411" s="17">
        <f>IF($C2411&lt;&gt;"",$G2411*INDEX(ΣυνδΑθρ!$C$2:$C$100,$F2411,1)/INDEX(ΣυνδΑθρ!$J$2:$J$96,$F2411,1),IF($D2411&lt;&gt;"",$G2411*INDEX(Υλικά!$H$3:$H$200,$F2411,1)/INDEX(Υλικά!$E$3:$E$200,$F2411,1),0))</f>
        <v>14.4</v>
      </c>
      <c r="J2411" s="18">
        <f>IF($C2411&lt;&gt;"",$G2411*INDEX(ΣυνδΑθρ!$D$2:$D$96,$F2411,1)/INDEX(ΣυνδΑθρ!$J$2:$J$96,$F2411,1),IF($D2411&lt;&gt;"",$G2411*INDEX(Υλικά!$I$3:$I$200,$F2411,1)/INDEX(Υλικά!$E$3:$E$200,$F2411,1),0))</f>
        <v>0.24</v>
      </c>
      <c r="K2411" s="16">
        <f>$H2411*Ref!$B$2</f>
        <v>3.36</v>
      </c>
      <c r="L2411" s="17">
        <f>$I2411*Ref!$B$3</f>
        <v>57.6</v>
      </c>
      <c r="M2411" s="18">
        <f>$J2411*Ref!$B$4</f>
        <v>2.16</v>
      </c>
      <c r="N2411" s="18">
        <f>IF($C2411&lt;&gt;"",0,IF($D2411&lt;&gt;"",$G2411*INDEX(Υλικά!$J$3:$J$200,$F2411,1)/INDEX(Υλικά!$E$3:$E$200,$F2411,1),0))</f>
        <v>0</v>
      </c>
      <c r="O2411" s="19">
        <f t="shared" si="45"/>
        <v>63.120000000000005</v>
      </c>
    </row>
    <row r="2412" spans="1:15" x14ac:dyDescent="0.35">
      <c r="A2412" s="54">
        <v>45324</v>
      </c>
      <c r="B2412" s="53">
        <v>0.29166666666666669</v>
      </c>
      <c r="C2412" s="3"/>
      <c r="D2412" s="3" t="s">
        <v>58</v>
      </c>
      <c r="E2412" s="3" t="str">
        <f>IF(C2412&lt;&gt;"",INDEX(ΣυνδΑθρ!$I$2:$I$96,MATCH(C2412,ΣυνδΑθρ!$A$2:$A$100,0),1),IF(D2412&lt;&gt;"",INDEX(Υλικά!$D$3:$D$200,MATCH(D2412,Υλικά!$B$3:$B$200,0),1),""))</f>
        <v>gr</v>
      </c>
      <c r="F2412" s="10">
        <f>IF(C2412&lt;&gt;"",MATCH($C2412,ΣυνδΑθρ!$A$2:$A$100,0),IF(D2412&lt;&gt;"",MATCH($D2412,Υλικά!$B$3:$B$200,0),0))</f>
        <v>12</v>
      </c>
      <c r="G2412" s="3">
        <v>250</v>
      </c>
      <c r="H2412" s="16">
        <f>IF($C2412&lt;&gt;"",$G2412*INDEX(ΣυνδΑθρ!$B$2:$B$96,$F2412,1)/INDEX(ΣυνδΑθρ!$J$2:$J$96,$F2412,1),IF($D2412&lt;&gt;"",$G2412*INDEX(Υλικά!$G$3:$G$200,$F2412,1)/INDEX(Υλικά!$E$3:$E$200,$F2412,1),0))</f>
        <v>8.25</v>
      </c>
      <c r="I2412" s="17">
        <f>IF($C2412&lt;&gt;"",$G2412*INDEX(ΣυνδΑθρ!$C$2:$C$100,$F2412,1)/INDEX(ΣυνδΑθρ!$J$2:$J$96,$F2412,1),IF($D2412&lt;&gt;"",$G2412*INDEX(Υλικά!$H$3:$H$200,$F2412,1)/INDEX(Υλικά!$E$3:$E$200,$F2412,1),0))</f>
        <v>11.75</v>
      </c>
      <c r="J2412" s="18">
        <f>IF($C2412&lt;&gt;"",$G2412*INDEX(ΣυνδΑθρ!$D$2:$D$96,$F2412,1)/INDEX(ΣυνδΑθρ!$J$2:$J$96,$F2412,1),IF($D2412&lt;&gt;"",$G2412*INDEX(Υλικά!$I$3:$I$200,$F2412,1)/INDEX(Υλικά!$E$3:$E$200,$F2412,1),0))</f>
        <v>3.75</v>
      </c>
      <c r="K2412" s="16">
        <f>$H2412*Ref!$B$2</f>
        <v>33</v>
      </c>
      <c r="L2412" s="17">
        <f>$I2412*Ref!$B$3</f>
        <v>47</v>
      </c>
      <c r="M2412" s="18">
        <f>$J2412*Ref!$B$4</f>
        <v>33.75</v>
      </c>
      <c r="N2412" s="18">
        <f>IF($C2412&lt;&gt;"",0,IF($D2412&lt;&gt;"",$G2412*INDEX(Υλικά!$J$3:$J$200,$F2412,1)/INDEX(Υλικά!$E$3:$E$200,$F2412,1),0))</f>
        <v>0</v>
      </c>
      <c r="O2412" s="19">
        <f t="shared" si="45"/>
        <v>113.75</v>
      </c>
    </row>
    <row r="2413" spans="1:15" x14ac:dyDescent="0.35">
      <c r="A2413" s="54">
        <v>45324</v>
      </c>
      <c r="B2413" s="53">
        <v>0.29166666666666669</v>
      </c>
      <c r="C2413" s="3"/>
      <c r="D2413" s="3" t="s">
        <v>66</v>
      </c>
      <c r="E2413" s="3" t="str">
        <f>IF(C2413&lt;&gt;"",INDEX(ΣυνδΑθρ!$I$2:$I$96,MATCH(C2413,ΣυνδΑθρ!$A$2:$A$100,0),1),IF(D2413&lt;&gt;"",INDEX(Υλικά!$D$3:$D$200,MATCH(D2413,Υλικά!$B$3:$B$200,0),1),""))</f>
        <v>gr</v>
      </c>
      <c r="F2413" s="10">
        <f>IF(C2413&lt;&gt;"",MATCH($C2413,ΣυνδΑθρ!$A$2:$A$100,0),IF(D2413&lt;&gt;"",MATCH($D2413,Υλικά!$B$3:$B$200,0),0))</f>
        <v>25</v>
      </c>
      <c r="G2413" s="3">
        <v>75</v>
      </c>
      <c r="H2413" s="16">
        <f>IF($C2413&lt;&gt;"",$G2413*INDEX(ΣυνδΑθρ!$B$2:$B$96,$F2413,1)/INDEX(ΣυνδΑθρ!$J$2:$J$96,$F2413,1),IF($D2413&lt;&gt;"",$G2413*INDEX(Υλικά!$G$3:$G$200,$F2413,1)/INDEX(Υλικά!$E$3:$E$200,$F2413,1),0))</f>
        <v>7.5750000000000002</v>
      </c>
      <c r="I2413" s="17">
        <f>IF($C2413&lt;&gt;"",$G2413*INDEX(ΣυνδΑθρ!$C$2:$C$100,$F2413,1)/INDEX(ΣυνδΑθρ!$J$2:$J$96,$F2413,1),IF($D2413&lt;&gt;"",$G2413*INDEX(Υλικά!$H$3:$H$200,$F2413,1)/INDEX(Υλικά!$E$3:$E$200,$F2413,1),0))</f>
        <v>50.4</v>
      </c>
      <c r="J2413" s="18">
        <f>IF($C2413&lt;&gt;"",$G2413*INDEX(ΣυνδΑθρ!$D$2:$D$96,$F2413,1)/INDEX(ΣυνδΑθρ!$J$2:$J$96,$F2413,1),IF($D2413&lt;&gt;"",$G2413*INDEX(Υλικά!$I$3:$I$200,$F2413,1)/INDEX(Υλικά!$E$3:$E$200,$F2413,1),0))</f>
        <v>4.05</v>
      </c>
      <c r="K2413" s="16">
        <f>$H2413*Ref!$B$2</f>
        <v>30.3</v>
      </c>
      <c r="L2413" s="17">
        <f>$I2413*Ref!$B$3</f>
        <v>201.6</v>
      </c>
      <c r="M2413" s="18">
        <f>$J2413*Ref!$B$4</f>
        <v>36.449999999999996</v>
      </c>
      <c r="N2413" s="18">
        <f>IF($C2413&lt;&gt;"",0,IF($D2413&lt;&gt;"",$G2413*INDEX(Υλικά!$J$3:$J$200,$F2413,1)/INDEX(Υλικά!$E$3:$E$200,$F2413,1),0))</f>
        <v>0</v>
      </c>
      <c r="O2413" s="19">
        <f t="shared" si="45"/>
        <v>268.35000000000002</v>
      </c>
    </row>
    <row r="2414" spans="1:15" x14ac:dyDescent="0.35">
      <c r="A2414" s="54">
        <v>45324</v>
      </c>
      <c r="B2414" s="53">
        <v>0.29166666666666669</v>
      </c>
      <c r="C2414" s="3"/>
      <c r="D2414" s="3" t="s">
        <v>46</v>
      </c>
      <c r="E2414" s="3" t="str">
        <f>IF(C2414&lt;&gt;"",INDEX(ΣυνδΑθρ!$I$2:$I$96,MATCH(C2414,ΣυνδΑθρ!$A$2:$A$100,0),1),IF(D2414&lt;&gt;"",INDEX(Υλικά!$D$3:$D$200,MATCH(D2414,Υλικά!$B$3:$B$200,0),1),""))</f>
        <v>gr</v>
      </c>
      <c r="F2414" s="10">
        <f>IF(C2414&lt;&gt;"",MATCH($C2414,ΣυνδΑθρ!$A$2:$A$100,0),IF(D2414&lt;&gt;"",MATCH($D2414,Υλικά!$B$3:$B$200,0),0))</f>
        <v>19</v>
      </c>
      <c r="G2414" s="3">
        <v>52</v>
      </c>
      <c r="H2414" s="16">
        <f>IF($C2414&lt;&gt;"",$G2414*INDEX(ΣυνδΑθρ!$B$2:$B$96,$F2414,1)/INDEX(ΣυνδΑθρ!$J$2:$J$96,$F2414,1),IF($D2414&lt;&gt;"",$G2414*INDEX(Υλικά!$G$3:$G$200,$F2414,1)/INDEX(Υλικά!$E$3:$E$200,$F2414,1),0))</f>
        <v>7.3839999999999995</v>
      </c>
      <c r="I2414" s="17">
        <f>IF($C2414&lt;&gt;"",$G2414*INDEX(ΣυνδΑθρ!$C$2:$C$100,$F2414,1)/INDEX(ΣυνδΑθρ!$J$2:$J$96,$F2414,1),IF($D2414&lt;&gt;"",$G2414*INDEX(Υλικά!$H$3:$H$200,$F2414,1)/INDEX(Υλικά!$E$3:$E$200,$F2414,1),0))</f>
        <v>2.1319999999999997</v>
      </c>
      <c r="J2414" s="18">
        <f>IF($C2414&lt;&gt;"",$G2414*INDEX(ΣυνδΑθρ!$D$2:$D$96,$F2414,1)/INDEX(ΣυνδΑθρ!$J$2:$J$96,$F2414,1),IF($D2414&lt;&gt;"",$G2414*INDEX(Υλικά!$I$3:$I$200,$F2414,1)/INDEX(Υλικά!$E$3:$E$200,$F2414,1),0))</f>
        <v>11.076000000000001</v>
      </c>
      <c r="K2414" s="16">
        <f>$H2414*Ref!$B$2</f>
        <v>29.535999999999998</v>
      </c>
      <c r="L2414" s="17">
        <f>$I2414*Ref!$B$3</f>
        <v>8.5279999999999987</v>
      </c>
      <c r="M2414" s="18">
        <f>$J2414*Ref!$B$4</f>
        <v>99.683999999999997</v>
      </c>
      <c r="N2414" s="18">
        <f>IF($C2414&lt;&gt;"",0,IF($D2414&lt;&gt;"",$G2414*INDEX(Υλικά!$J$3:$J$200,$F2414,1)/INDEX(Υλικά!$E$3:$E$200,$F2414,1),0))</f>
        <v>0</v>
      </c>
      <c r="O2414" s="19">
        <f t="shared" si="45"/>
        <v>137.74799999999999</v>
      </c>
    </row>
    <row r="2415" spans="1:15" x14ac:dyDescent="0.35">
      <c r="A2415" s="54">
        <v>45324</v>
      </c>
      <c r="B2415" s="53">
        <v>0.60416666666666663</v>
      </c>
      <c r="C2415" s="3"/>
      <c r="D2415" s="3" t="s">
        <v>80</v>
      </c>
      <c r="E2415" s="3" t="str">
        <f>IF(C2415&lt;&gt;"",INDEX(ΣυνδΑθρ!$I$2:$I$96,MATCH(C2415,ΣυνδΑθρ!$A$2:$A$100,0),1),IF(D2415&lt;&gt;"",INDEX(Υλικά!$D$3:$D$200,MATCH(D2415,Υλικά!$B$3:$B$200,0),1),""))</f>
        <v>gr</v>
      </c>
      <c r="F2415" s="10">
        <f>IF(C2415&lt;&gt;"",MATCH($C2415,ΣυνδΑθρ!$A$2:$A$100,0),IF(D2415&lt;&gt;"",MATCH($D2415,Υλικά!$B$3:$B$200,0),0))</f>
        <v>32</v>
      </c>
      <c r="G2415" s="3">
        <v>244</v>
      </c>
      <c r="H2415" s="16">
        <f>IF($C2415&lt;&gt;"",$G2415*INDEX(ΣυνδΑθρ!$B$2:$B$96,$F2415,1)/INDEX(ΣυνδΑθρ!$J$2:$J$96,$F2415,1),IF($D2415&lt;&gt;"",$G2415*INDEX(Υλικά!$G$3:$G$200,$F2415,1)/INDEX(Υλικά!$E$3:$E$200,$F2415,1),0))</f>
        <v>75.64</v>
      </c>
      <c r="I2415" s="17">
        <f>IF($C2415&lt;&gt;"",$G2415*INDEX(ΣυνδΑθρ!$C$2:$C$100,$F2415,1)/INDEX(ΣυνδΑθρ!$J$2:$J$96,$F2415,1),IF($D2415&lt;&gt;"",$G2415*INDEX(Υλικά!$H$3:$H$200,$F2415,1)/INDEX(Υλικά!$E$3:$E$200,$F2415,1),0))</f>
        <v>0</v>
      </c>
      <c r="J2415" s="18">
        <f>IF($C2415&lt;&gt;"",$G2415*INDEX(ΣυνδΑθρ!$D$2:$D$96,$F2415,1)/INDEX(ΣυνδΑθρ!$J$2:$J$96,$F2415,1),IF($D2415&lt;&gt;"",$G2415*INDEX(Υλικά!$I$3:$I$200,$F2415,1)/INDEX(Υλικά!$E$3:$E$200,$F2415,1),0))</f>
        <v>8.7839999999999989</v>
      </c>
      <c r="K2415" s="16">
        <f>$H2415*Ref!$B$2</f>
        <v>302.56</v>
      </c>
      <c r="L2415" s="17">
        <f>$I2415*Ref!$B$3</f>
        <v>0</v>
      </c>
      <c r="M2415" s="18">
        <f>$J2415*Ref!$B$4</f>
        <v>79.055999999999983</v>
      </c>
      <c r="N2415" s="18">
        <f>IF($C2415&lt;&gt;"",0,IF($D2415&lt;&gt;"",$G2415*INDEX(Υλικά!$J$3:$J$200,$F2415,1)/INDEX(Υλικά!$E$3:$E$200,$F2415,1),0))</f>
        <v>0</v>
      </c>
      <c r="O2415" s="19">
        <f t="shared" si="45"/>
        <v>381.61599999999999</v>
      </c>
    </row>
    <row r="2416" spans="1:15" x14ac:dyDescent="0.35">
      <c r="A2416" s="54">
        <v>45324</v>
      </c>
      <c r="B2416" s="53">
        <v>0.60416666666666663</v>
      </c>
      <c r="C2416" s="3"/>
      <c r="D2416" s="3" t="s">
        <v>8</v>
      </c>
      <c r="E2416" s="3" t="str">
        <f>IF(C2416&lt;&gt;"",INDEX(ΣυνδΑθρ!$I$2:$I$96,MATCH(C2416,ΣυνδΑθρ!$A$2:$A$100,0),1),IF(D2416&lt;&gt;"",INDEX(Υλικά!$D$3:$D$200,MATCH(D2416,Υλικά!$B$3:$B$200,0),1),""))</f>
        <v>gr</v>
      </c>
      <c r="F2416" s="10">
        <f>IF(C2416&lt;&gt;"",MATCH($C2416,ΣυνδΑθρ!$A$2:$A$100,0),IF(D2416&lt;&gt;"",MATCH($D2416,Υλικά!$B$3:$B$200,0),0))</f>
        <v>3</v>
      </c>
      <c r="G2416" s="3">
        <v>5</v>
      </c>
      <c r="H2416" s="16">
        <f>IF($C2416&lt;&gt;"",$G2416*INDEX(ΣυνδΑθρ!$B$2:$B$96,$F2416,1)/INDEX(ΣυνδΑθρ!$J$2:$J$96,$F2416,1),IF($D2416&lt;&gt;"",$G2416*INDEX(Υλικά!$G$3:$G$200,$F2416,1)/INDEX(Υλικά!$E$3:$E$200,$F2416,1),0))</f>
        <v>0</v>
      </c>
      <c r="I2416" s="17">
        <f>IF($C2416&lt;&gt;"",$G2416*INDEX(ΣυνδΑθρ!$C$2:$C$100,$F2416,1)/INDEX(ΣυνδΑθρ!$J$2:$J$96,$F2416,1),IF($D2416&lt;&gt;"",$G2416*INDEX(Υλικά!$H$3:$H$200,$F2416,1)/INDEX(Υλικά!$E$3:$E$200,$F2416,1),0))</f>
        <v>0</v>
      </c>
      <c r="J2416" s="18">
        <f>IF($C2416&lt;&gt;"",$G2416*INDEX(ΣυνδΑθρ!$D$2:$D$96,$F2416,1)/INDEX(ΣυνδΑθρ!$J$2:$J$96,$F2416,1),IF($D2416&lt;&gt;"",$G2416*INDEX(Υλικά!$I$3:$I$200,$F2416,1)/INDEX(Υλικά!$E$3:$E$200,$F2416,1),0))</f>
        <v>4.665</v>
      </c>
      <c r="K2416" s="16">
        <f>$H2416*Ref!$B$2</f>
        <v>0</v>
      </c>
      <c r="L2416" s="17">
        <f>$I2416*Ref!$B$3</f>
        <v>0</v>
      </c>
      <c r="M2416" s="18">
        <f>$J2416*Ref!$B$4</f>
        <v>41.984999999999999</v>
      </c>
      <c r="N2416" s="18">
        <f>IF($C2416&lt;&gt;"",0,IF($D2416&lt;&gt;"",$G2416*INDEX(Υλικά!$J$3:$J$200,$F2416,1)/INDEX(Υλικά!$E$3:$E$200,$F2416,1),0))</f>
        <v>0</v>
      </c>
      <c r="O2416" s="19">
        <f t="shared" si="45"/>
        <v>41.984999999999999</v>
      </c>
    </row>
    <row r="2417" spans="1:15" x14ac:dyDescent="0.35">
      <c r="A2417" s="54">
        <v>45324</v>
      </c>
      <c r="B2417" s="53">
        <v>0.60416666666666663</v>
      </c>
      <c r="C2417" s="3"/>
      <c r="D2417" s="3" t="s">
        <v>128</v>
      </c>
      <c r="E2417" s="3" t="str">
        <f>IF(C2417&lt;&gt;"",INDEX(ΣυνδΑθρ!$I$2:$I$96,MATCH(C2417,ΣυνδΑθρ!$A$2:$A$100,0),1),IF(D2417&lt;&gt;"",INDEX(Υλικά!$D$3:$D$200,MATCH(D2417,Υλικά!$B$3:$B$200,0),1),""))</f>
        <v>gr</v>
      </c>
      <c r="F2417" s="10">
        <f>IF(C2417&lt;&gt;"",MATCH($C2417,ΣυνδΑθρ!$A$2:$A$100,0),IF(D2417&lt;&gt;"",MATCH($D2417,Υλικά!$B$3:$B$200,0),0))</f>
        <v>50</v>
      </c>
      <c r="G2417" s="3">
        <v>200</v>
      </c>
      <c r="H2417" s="16">
        <f>IF($C2417&lt;&gt;"",$G2417*INDEX(ΣυνδΑθρ!$B$2:$B$96,$F2417,1)/INDEX(ΣυνδΑθρ!$J$2:$J$96,$F2417,1),IF($D2417&lt;&gt;"",$G2417*INDEX(Υλικά!$G$3:$G$200,$F2417,1)/INDEX(Υλικά!$E$3:$E$200,$F2417,1),0))</f>
        <v>4</v>
      </c>
      <c r="I2417" s="17">
        <f>IF($C2417&lt;&gt;"",$G2417*INDEX(ΣυνδΑθρ!$C$2:$C$100,$F2417,1)/INDEX(ΣυνδΑθρ!$J$2:$J$96,$F2417,1),IF($D2417&lt;&gt;"",$G2417*INDEX(Υλικά!$H$3:$H$200,$F2417,1)/INDEX(Υλικά!$E$3:$E$200,$F2417,1),0))</f>
        <v>34</v>
      </c>
      <c r="J2417" s="18">
        <f>IF($C2417&lt;&gt;"",$G2417*INDEX(ΣυνδΑθρ!$D$2:$D$96,$F2417,1)/INDEX(ΣυνδΑθρ!$J$2:$J$96,$F2417,1),IF($D2417&lt;&gt;"",$G2417*INDEX(Υλικά!$I$3:$I$200,$F2417,1)/INDEX(Υλικά!$E$3:$E$200,$F2417,1),0))</f>
        <v>0</v>
      </c>
      <c r="K2417" s="16">
        <f>$H2417*Ref!$B$2</f>
        <v>16</v>
      </c>
      <c r="L2417" s="17">
        <f>$I2417*Ref!$B$3</f>
        <v>136</v>
      </c>
      <c r="M2417" s="18">
        <f>$J2417*Ref!$B$4</f>
        <v>0</v>
      </c>
      <c r="N2417" s="18">
        <f>IF($C2417&lt;&gt;"",0,IF($D2417&lt;&gt;"",$G2417*INDEX(Υλικά!$J$3:$J$200,$F2417,1)/INDEX(Υλικά!$E$3:$E$200,$F2417,1),0))</f>
        <v>0</v>
      </c>
      <c r="O2417" s="19">
        <f t="shared" si="45"/>
        <v>152</v>
      </c>
    </row>
    <row r="2418" spans="1:15" x14ac:dyDescent="0.35">
      <c r="A2418" s="54">
        <v>45324</v>
      </c>
      <c r="B2418" s="53">
        <v>0.60416666666666696</v>
      </c>
      <c r="C2418" s="3"/>
      <c r="D2418" s="3" t="s">
        <v>148</v>
      </c>
      <c r="E2418" s="3" t="str">
        <f>IF(C2418&lt;&gt;"",INDEX(ΣυνδΑθρ!$I$2:$I$96,MATCH(C2418,ΣυνδΑθρ!$A$2:$A$100,0),1),IF(D2418&lt;&gt;"",INDEX(Υλικά!$D$3:$D$200,MATCH(D2418,Υλικά!$B$3:$B$200,0),1),""))</f>
        <v>gr</v>
      </c>
      <c r="F2418" s="10">
        <f>IF(C2418&lt;&gt;"",MATCH($C2418,ΣυνδΑθρ!$A$2:$A$100,0),IF(D2418&lt;&gt;"",MATCH($D2418,Υλικά!$B$3:$B$200,0),0))</f>
        <v>59</v>
      </c>
      <c r="G2418" s="3">
        <v>200</v>
      </c>
      <c r="H2418" s="16">
        <f>IF($C2418&lt;&gt;"",$G2418*INDEX(ΣυνδΑθρ!$B$2:$B$96,$F2418,1)/INDEX(ΣυνδΑθρ!$J$2:$J$96,$F2418,1),IF($D2418&lt;&gt;"",$G2418*INDEX(Υλικά!$G$3:$G$200,$F2418,1)/INDEX(Υλικά!$E$3:$E$200,$F2418,1),0))</f>
        <v>2.6</v>
      </c>
      <c r="I2418" s="17">
        <f>IF($C2418&lt;&gt;"",$G2418*INDEX(ΣυνδΑθρ!$C$2:$C$100,$F2418,1)/INDEX(ΣυνδΑθρ!$J$2:$J$96,$F2418,1),IF($D2418&lt;&gt;"",$G2418*INDEX(Υλικά!$H$3:$H$200,$F2418,1)/INDEX(Υλικά!$E$3:$E$200,$F2418,1),0))</f>
        <v>12</v>
      </c>
      <c r="J2418" s="18">
        <f>IF($C2418&lt;&gt;"",$G2418*INDEX(ΣυνδΑθρ!$D$2:$D$96,$F2418,1)/INDEX(ΣυνδΑθρ!$J$2:$J$96,$F2418,1),IF($D2418&lt;&gt;"",$G2418*INDEX(Υλικά!$I$3:$I$200,$F2418,1)/INDEX(Υλικά!$E$3:$E$200,$F2418,1),0))</f>
        <v>0</v>
      </c>
      <c r="K2418" s="16">
        <f>$H2418*Ref!$B$2</f>
        <v>10.4</v>
      </c>
      <c r="L2418" s="17">
        <f>$I2418*Ref!$B$3</f>
        <v>48</v>
      </c>
      <c r="M2418" s="18">
        <f>$J2418*Ref!$B$4</f>
        <v>0</v>
      </c>
      <c r="N2418" s="18">
        <f>IF($C2418&lt;&gt;"",0,IF($D2418&lt;&gt;"",$G2418*INDEX(Υλικά!$J$3:$J$200,$F2418,1)/INDEX(Υλικά!$E$3:$E$200,$F2418,1),0))</f>
        <v>0</v>
      </c>
      <c r="O2418" s="19">
        <f t="shared" si="45"/>
        <v>58.4</v>
      </c>
    </row>
    <row r="2419" spans="1:15" x14ac:dyDescent="0.35">
      <c r="A2419" s="54">
        <v>45324</v>
      </c>
      <c r="B2419" s="53">
        <v>0.89583333333333337</v>
      </c>
      <c r="C2419" s="3"/>
      <c r="D2419" s="3" t="s">
        <v>289</v>
      </c>
      <c r="E2419" s="3" t="str">
        <f>IF(C2419&lt;&gt;"",INDEX(ΣυνδΑθρ!$I$2:$I$96,MATCH(C2419,ΣυνδΑθρ!$A$2:$A$100,0),1),IF(D2419&lt;&gt;"",INDEX(Υλικά!$D$3:$D$200,MATCH(D2419,Υλικά!$B$3:$B$200,0),1),""))</f>
        <v>gr</v>
      </c>
      <c r="F2419" s="10">
        <f>IF(C2419&lt;&gt;"",MATCH($C2419,ΣυνδΑθρ!$A$2:$A$100,0),IF(D2419&lt;&gt;"",MATCH($D2419,Υλικά!$B$3:$B$200,0),0))</f>
        <v>134</v>
      </c>
      <c r="G2419" s="3">
        <v>85</v>
      </c>
      <c r="H2419" s="16">
        <f>IF($C2419&lt;&gt;"",$G2419*INDEX(ΣυνδΑθρ!$B$2:$B$96,$F2419,1)/INDEX(ΣυνδΑθρ!$J$2:$J$96,$F2419,1),IF($D2419&lt;&gt;"",$G2419*INDEX(Υλικά!$G$3:$G$200,$F2419,1)/INDEX(Υλικά!$E$3:$E$200,$F2419,1),0))</f>
        <v>6.2050000000000001</v>
      </c>
      <c r="I2419" s="17">
        <f>IF($C2419&lt;&gt;"",$G2419*INDEX(ΣυνδΑθρ!$C$2:$C$100,$F2419,1)/INDEX(ΣυνδΑθρ!$J$2:$J$96,$F2419,1),IF($D2419&lt;&gt;"",$G2419*INDEX(Υλικά!$H$3:$H$200,$F2419,1)/INDEX(Υλικά!$E$3:$E$200,$F2419,1),0))</f>
        <v>39.524999999999999</v>
      </c>
      <c r="J2419" s="18">
        <f>IF($C2419&lt;&gt;"",$G2419*INDEX(ΣυνδΑθρ!$D$2:$D$96,$F2419,1)/INDEX(ΣυνδΑθρ!$J$2:$J$96,$F2419,1),IF($D2419&lt;&gt;"",$G2419*INDEX(Υλικά!$I$3:$I$200,$F2419,1)/INDEX(Υλικά!$E$3:$E$200,$F2419,1),0))</f>
        <v>0.76500000000000001</v>
      </c>
      <c r="K2419" s="16">
        <f>$H2419*Ref!$B$2</f>
        <v>24.82</v>
      </c>
      <c r="L2419" s="17">
        <f>$I2419*Ref!$B$3</f>
        <v>158.1</v>
      </c>
      <c r="M2419" s="18">
        <f>$J2419*Ref!$B$4</f>
        <v>6.8849999999999998</v>
      </c>
      <c r="N2419" s="18">
        <f>IF($C2419&lt;&gt;"",0,IF($D2419&lt;&gt;"",$G2419*INDEX(Υλικά!$J$3:$J$200,$F2419,1)/INDEX(Υλικά!$E$3:$E$200,$F2419,1),0))</f>
        <v>0</v>
      </c>
      <c r="O2419" s="19">
        <f t="shared" si="45"/>
        <v>189.80499999999998</v>
      </c>
    </row>
    <row r="2420" spans="1:15" x14ac:dyDescent="0.35">
      <c r="A2420" s="54">
        <v>45324</v>
      </c>
      <c r="B2420" s="53">
        <v>0.89583333333333337</v>
      </c>
      <c r="C2420" s="3" t="s">
        <v>344</v>
      </c>
      <c r="D2420" s="3"/>
      <c r="E2420" s="3" t="str">
        <f>IF(C2420&lt;&gt;"",INDEX(ΣυνδΑθρ!$I$2:$I$96,MATCH(C2420,ΣυνδΑθρ!$A$2:$A$100,0),1),IF(D2420&lt;&gt;"",INDEX(Υλικά!$D$3:$D$200,MATCH(D2420,Υλικά!$B$3:$B$200,0),1),""))</f>
        <v>gr</v>
      </c>
      <c r="F2420" s="10">
        <f>IF(C2420&lt;&gt;"",MATCH($C2420,ΣυνδΑθρ!$A$2:$A$100,0),IF(D2420&lt;&gt;"",MATCH($D2420,Υλικά!$B$3:$B$200,0),0))</f>
        <v>72</v>
      </c>
      <c r="G2420" s="3">
        <v>300</v>
      </c>
      <c r="H2420" s="16">
        <f>IF($C2420&lt;&gt;"",$G2420*INDEX(ΣυνδΑθρ!$B$2:$B$96,$F2420,1)/INDEX(ΣυνδΑθρ!$J$2:$J$96,$F2420,1),IF($D2420&lt;&gt;"",$G2420*INDEX(Υλικά!$G$3:$G$200,$F2420,1)/INDEX(Υλικά!$E$3:$E$200,$F2420,1),0))</f>
        <v>16.553999999999998</v>
      </c>
      <c r="I2420" s="17">
        <f>IF($C2420&lt;&gt;"",$G2420*INDEX(ΣυνδΑθρ!$C$2:$C$100,$F2420,1)/INDEX(ΣυνδΑθρ!$J$2:$J$96,$F2420,1),IF($D2420&lt;&gt;"",$G2420*INDEX(Υλικά!$H$3:$H$200,$F2420,1)/INDEX(Υλικά!$E$3:$E$200,$F2420,1),0))</f>
        <v>42.588000000000001</v>
      </c>
      <c r="J2420" s="18">
        <f>IF($C2420&lt;&gt;"",$G2420*INDEX(ΣυνδΑθρ!$D$2:$D$96,$F2420,1)/INDEX(ΣυνδΑθρ!$J$2:$J$96,$F2420,1),IF($D2420&lt;&gt;"",$G2420*INDEX(Υλικά!$I$3:$I$200,$F2420,1)/INDEX(Υλικά!$E$3:$E$200,$F2420,1),0))</f>
        <v>6.4260000000000002</v>
      </c>
      <c r="K2420" s="16">
        <f>$H2420*Ref!$B$2</f>
        <v>66.215999999999994</v>
      </c>
      <c r="L2420" s="17">
        <f>$I2420*Ref!$B$3</f>
        <v>170.352</v>
      </c>
      <c r="M2420" s="18">
        <f>$J2420*Ref!$B$4</f>
        <v>57.834000000000003</v>
      </c>
      <c r="N2420" s="18">
        <f>IF($C2420&lt;&gt;"",0,IF($D2420&lt;&gt;"",$G2420*INDEX(Υλικά!$J$3:$J$200,$F2420,1)/INDEX(Υλικά!$E$3:$E$200,$F2420,1),0))</f>
        <v>0</v>
      </c>
      <c r="O2420" s="19">
        <f t="shared" si="45"/>
        <v>294.40199999999999</v>
      </c>
    </row>
    <row r="2421" spans="1:15" x14ac:dyDescent="0.35">
      <c r="A2421" s="54">
        <v>45324</v>
      </c>
      <c r="B2421" s="53">
        <v>0.89583333333333304</v>
      </c>
      <c r="C2421" s="3"/>
      <c r="D2421" s="3" t="s">
        <v>345</v>
      </c>
      <c r="E2421" s="3" t="str">
        <f>IF(C2421&lt;&gt;"",INDEX(ΣυνδΑθρ!$I$2:$I$96,MATCH(C2421,ΣυνδΑθρ!$A$2:$A$100,0),1),IF(D2421&lt;&gt;"",INDEX(Υλικά!$D$3:$D$200,MATCH(D2421,Υλικά!$B$3:$B$200,0),1),""))</f>
        <v>gr</v>
      </c>
      <c r="F2421" s="10">
        <f>IF(C2421&lt;&gt;"",MATCH($C2421,ΣυνδΑθρ!$A$2:$A$100,0),IF(D2421&lt;&gt;"",MATCH($D2421,Υλικά!$B$3:$B$200,0),0))</f>
        <v>156</v>
      </c>
      <c r="G2421" s="3">
        <v>50</v>
      </c>
      <c r="H2421" s="16">
        <f>IF($C2421&lt;&gt;"",$G2421*INDEX(ΣυνδΑθρ!$B$2:$B$96,$F2421,1)/INDEX(ΣυνδΑθρ!$J$2:$J$96,$F2421,1),IF($D2421&lt;&gt;"",$G2421*INDEX(Υλικά!$G$3:$G$200,$F2421,1)/INDEX(Υλικά!$E$3:$E$200,$F2421,1),0))</f>
        <v>11</v>
      </c>
      <c r="I2421" s="17">
        <f>IF($C2421&lt;&gt;"",$G2421*INDEX(ΣυνδΑθρ!$C$2:$C$100,$F2421,1)/INDEX(ΣυνδΑθρ!$J$2:$J$96,$F2421,1),IF($D2421&lt;&gt;"",$G2421*INDEX(Υλικά!$H$3:$H$200,$F2421,1)/INDEX(Υλικά!$E$3:$E$200,$F2421,1),0))</f>
        <v>0.25</v>
      </c>
      <c r="J2421" s="18">
        <f>IF($C2421&lt;&gt;"",$G2421*INDEX(ΣυνδΑθρ!$D$2:$D$96,$F2421,1)/INDEX(ΣυνδΑθρ!$J$2:$J$96,$F2421,1),IF($D2421&lt;&gt;"",$G2421*INDEX(Υλικά!$I$3:$I$200,$F2421,1)/INDEX(Υλικά!$E$3:$E$200,$F2421,1),0))</f>
        <v>12</v>
      </c>
      <c r="K2421" s="16">
        <f>$H2421*Ref!$B$2</f>
        <v>44</v>
      </c>
      <c r="L2421" s="17">
        <f>$I2421*Ref!$B$3</f>
        <v>1</v>
      </c>
      <c r="M2421" s="18">
        <f>$J2421*Ref!$B$4</f>
        <v>108</v>
      </c>
      <c r="N2421" s="18">
        <f>IF($C2421&lt;&gt;"",0,IF($D2421&lt;&gt;"",$G2421*INDEX(Υλικά!$J$3:$J$200,$F2421,1)/INDEX(Υλικά!$E$3:$E$200,$F2421,1),0))</f>
        <v>0</v>
      </c>
      <c r="O2421" s="19">
        <f t="shared" si="45"/>
        <v>153</v>
      </c>
    </row>
    <row r="2422" spans="1:15" x14ac:dyDescent="0.35">
      <c r="A2422" s="54">
        <v>45325</v>
      </c>
      <c r="B2422" s="53">
        <v>0.35416666666666669</v>
      </c>
      <c r="C2422" s="3"/>
      <c r="D2422" s="3" t="s">
        <v>58</v>
      </c>
      <c r="E2422" s="3" t="str">
        <f>IF(C2422&lt;&gt;"",INDEX(ΣυνδΑθρ!$I$2:$I$96,MATCH(C2422,ΣυνδΑθρ!$A$2:$A$100,0),1),IF(D2422&lt;&gt;"",INDEX(Υλικά!$D$3:$D$200,MATCH(D2422,Υλικά!$B$3:$B$200,0),1),""))</f>
        <v>gr</v>
      </c>
      <c r="F2422" s="10">
        <f>IF(C2422&lt;&gt;"",MATCH($C2422,ΣυνδΑθρ!$A$2:$A$100,0),IF(D2422&lt;&gt;"",MATCH($D2422,Υλικά!$B$3:$B$200,0),0))</f>
        <v>12</v>
      </c>
      <c r="G2422" s="3">
        <v>190</v>
      </c>
      <c r="H2422" s="16">
        <f>IF($C2422&lt;&gt;"",$G2422*INDEX(ΣυνδΑθρ!$B$2:$B$96,$F2422,1)/INDEX(ΣυνδΑθρ!$J$2:$J$96,$F2422,1),IF($D2422&lt;&gt;"",$G2422*INDEX(Υλικά!$G$3:$G$200,$F2422,1)/INDEX(Υλικά!$E$3:$E$200,$F2422,1),0))</f>
        <v>6.27</v>
      </c>
      <c r="I2422" s="17">
        <f>IF($C2422&lt;&gt;"",$G2422*INDEX(ΣυνδΑθρ!$C$2:$C$100,$F2422,1)/INDEX(ΣυνδΑθρ!$J$2:$J$96,$F2422,1),IF($D2422&lt;&gt;"",$G2422*INDEX(Υλικά!$H$3:$H$200,$F2422,1)/INDEX(Υλικά!$E$3:$E$200,$F2422,1),0))</f>
        <v>8.93</v>
      </c>
      <c r="J2422" s="18">
        <f>IF($C2422&lt;&gt;"",$G2422*INDEX(ΣυνδΑθρ!$D$2:$D$96,$F2422,1)/INDEX(ΣυνδΑθρ!$J$2:$J$96,$F2422,1),IF($D2422&lt;&gt;"",$G2422*INDEX(Υλικά!$I$3:$I$200,$F2422,1)/INDEX(Υλικά!$E$3:$E$200,$F2422,1),0))</f>
        <v>2.85</v>
      </c>
      <c r="K2422" s="16">
        <f>$H2422*Ref!$B$2</f>
        <v>25.08</v>
      </c>
      <c r="L2422" s="17">
        <f>$I2422*Ref!$B$3</f>
        <v>35.72</v>
      </c>
      <c r="M2422" s="18">
        <f>$J2422*Ref!$B$4</f>
        <v>25.650000000000002</v>
      </c>
      <c r="N2422" s="18">
        <f>IF($C2422&lt;&gt;"",0,IF($D2422&lt;&gt;"",$G2422*INDEX(Υλικά!$J$3:$J$200,$F2422,1)/INDEX(Υλικά!$E$3:$E$200,$F2422,1),0))</f>
        <v>0</v>
      </c>
      <c r="O2422" s="19">
        <f t="shared" si="45"/>
        <v>86.45</v>
      </c>
    </row>
    <row r="2423" spans="1:15" x14ac:dyDescent="0.35">
      <c r="A2423" s="54">
        <v>45325</v>
      </c>
      <c r="B2423" s="53">
        <v>0.35416666666666669</v>
      </c>
      <c r="C2423" s="3"/>
      <c r="D2423" s="3" t="s">
        <v>18</v>
      </c>
      <c r="E2423" s="3" t="str">
        <f>IF(C2423&lt;&gt;"",INDEX(ΣυνδΑθρ!$I$2:$I$96,MATCH(C2423,ΣυνδΑθρ!$A$2:$A$100,0),1),IF(D2423&lt;&gt;"",INDEX(Υλικά!$D$3:$D$200,MATCH(D2423,Υλικά!$B$3:$B$200,0),1),""))</f>
        <v>slc</v>
      </c>
      <c r="F2423" s="10">
        <f>IF(C2423&lt;&gt;"",MATCH($C2423,ΣυνδΑθρ!$A$2:$A$100,0),IF(D2423&lt;&gt;"",MATCH($D2423,Υλικά!$B$3:$B$200,0),0))</f>
        <v>9</v>
      </c>
      <c r="G2423" s="3">
        <v>2</v>
      </c>
      <c r="H2423" s="16">
        <f>IF($C2423&lt;&gt;"",$G2423*INDEX(ΣυνδΑθρ!$B$2:$B$96,$F2423,1)/INDEX(ΣυνδΑθρ!$J$2:$J$96,$F2423,1),IF($D2423&lt;&gt;"",$G2423*INDEX(Υλικά!$G$3:$G$200,$F2423,1)/INDEX(Υλικά!$E$3:$E$200,$F2423,1),0))</f>
        <v>6</v>
      </c>
      <c r="I2423" s="17">
        <f>IF($C2423&lt;&gt;"",$G2423*INDEX(ΣυνδΑθρ!$C$2:$C$100,$F2423,1)/INDEX(ΣυνδΑθρ!$J$2:$J$96,$F2423,1),IF($D2423&lt;&gt;"",$G2423*INDEX(Υλικά!$H$3:$H$200,$F2423,1)/INDEX(Υλικά!$E$3:$E$200,$F2423,1),0))</f>
        <v>23.4</v>
      </c>
      <c r="J2423" s="18">
        <f>IF($C2423&lt;&gt;"",$G2423*INDEX(ΣυνδΑθρ!$D$2:$D$96,$F2423,1)/INDEX(ΣυνδΑθρ!$J$2:$J$96,$F2423,1),IF($D2423&lt;&gt;"",$G2423*INDEX(Υλικά!$I$3:$I$200,$F2423,1)/INDEX(Υλικά!$E$3:$E$200,$F2423,1),0))</f>
        <v>2.2000000000000002</v>
      </c>
      <c r="K2423" s="16">
        <f>$H2423*Ref!$B$2</f>
        <v>24</v>
      </c>
      <c r="L2423" s="17">
        <f>$I2423*Ref!$B$3</f>
        <v>93.6</v>
      </c>
      <c r="M2423" s="18">
        <f>$J2423*Ref!$B$4</f>
        <v>19.8</v>
      </c>
      <c r="N2423" s="18">
        <f>IF($C2423&lt;&gt;"",0,IF($D2423&lt;&gt;"",$G2423*INDEX(Υλικά!$J$3:$J$200,$F2423,1)/INDEX(Υλικά!$E$3:$E$200,$F2423,1),0))</f>
        <v>0</v>
      </c>
      <c r="O2423" s="19">
        <f t="shared" si="45"/>
        <v>137.4</v>
      </c>
    </row>
    <row r="2424" spans="1:15" x14ac:dyDescent="0.35">
      <c r="A2424" s="54">
        <v>45325</v>
      </c>
      <c r="B2424" s="53">
        <v>0.35416666666666702</v>
      </c>
      <c r="C2424" s="3"/>
      <c r="D2424" s="3" t="s">
        <v>297</v>
      </c>
      <c r="E2424" s="3" t="str">
        <f>IF(C2424&lt;&gt;"",INDEX(ΣυνδΑθρ!$I$2:$I$96,MATCH(C2424,ΣυνδΑθρ!$A$2:$A$100,0),1),IF(D2424&lt;&gt;"",INDEX(Υλικά!$D$3:$D$200,MATCH(D2424,Υλικά!$B$3:$B$200,0),1),""))</f>
        <v>gr</v>
      </c>
      <c r="F2424" s="10">
        <f>IF(C2424&lt;&gt;"",MATCH($C2424,ΣυνδΑθρ!$A$2:$A$100,0),IF(D2424&lt;&gt;"",MATCH($D2424,Υλικά!$B$3:$B$200,0),0))</f>
        <v>140</v>
      </c>
      <c r="G2424" s="3">
        <v>36</v>
      </c>
      <c r="H2424" s="16">
        <f>IF($C2424&lt;&gt;"",$G2424*INDEX(ΣυνδΑθρ!$B$2:$B$96,$F2424,1)/INDEX(ΣυνδΑθρ!$J$2:$J$96,$F2424,1),IF($D2424&lt;&gt;"",$G2424*INDEX(Υλικά!$G$3:$G$200,$F2424,1)/INDEX(Υλικά!$E$3:$E$200,$F2424,1),0))</f>
        <v>8.2799999999999994</v>
      </c>
      <c r="I2424" s="17">
        <f>IF($C2424&lt;&gt;"",$G2424*INDEX(ΣυνδΑθρ!$C$2:$C$100,$F2424,1)/INDEX(ΣυνδΑθρ!$J$2:$J$96,$F2424,1),IF($D2424&lt;&gt;"",$G2424*INDEX(Υλικά!$H$3:$H$200,$F2424,1)/INDEX(Υλικά!$E$3:$E$200,$F2424,1),0))</f>
        <v>0</v>
      </c>
      <c r="J2424" s="18">
        <f>IF($C2424&lt;&gt;"",$G2424*INDEX(ΣυνδΑθρ!$D$2:$D$96,$F2424,1)/INDEX(ΣυνδΑθρ!$J$2:$J$96,$F2424,1),IF($D2424&lt;&gt;"",$G2424*INDEX(Υλικά!$I$3:$I$200,$F2424,1)/INDEX(Υλικά!$E$3:$E$200,$F2424,1),0))</f>
        <v>10.8</v>
      </c>
      <c r="K2424" s="16">
        <f>$H2424*Ref!$B$2</f>
        <v>33.119999999999997</v>
      </c>
      <c r="L2424" s="17">
        <f>$I2424*Ref!$B$3</f>
        <v>0</v>
      </c>
      <c r="M2424" s="18">
        <f>$J2424*Ref!$B$4</f>
        <v>97.2</v>
      </c>
      <c r="N2424" s="18">
        <f>IF($C2424&lt;&gt;"",0,IF($D2424&lt;&gt;"",$G2424*INDEX(Υλικά!$J$3:$J$200,$F2424,1)/INDEX(Υλικά!$E$3:$E$200,$F2424,1),0))</f>
        <v>0</v>
      </c>
      <c r="O2424" s="19">
        <f t="shared" si="45"/>
        <v>130.32</v>
      </c>
    </row>
    <row r="2425" spans="1:15" x14ac:dyDescent="0.35">
      <c r="A2425" s="54">
        <v>45325</v>
      </c>
      <c r="B2425" s="53">
        <v>0.52083333333333337</v>
      </c>
      <c r="C2425" s="3"/>
      <c r="D2425" s="3" t="s">
        <v>233</v>
      </c>
      <c r="E2425" s="3" t="str">
        <f>IF(C2425&lt;&gt;"",INDEX(ΣυνδΑθρ!$I$2:$I$96,MATCH(C2425,ΣυνδΑθρ!$A$2:$A$100,0),1),IF(D2425&lt;&gt;"",INDEX(Υλικά!$D$3:$D$200,MATCH(D2425,Υλικά!$B$3:$B$200,0),1),""))</f>
        <v>gr</v>
      </c>
      <c r="F2425" s="10">
        <f>IF(C2425&lt;&gt;"",MATCH($C2425,ΣυνδΑθρ!$A$2:$A$100,0),IF(D2425&lt;&gt;"",MATCH($D2425,Υλικά!$B$3:$B$200,0),0))</f>
        <v>107</v>
      </c>
      <c r="G2425" s="3">
        <v>8</v>
      </c>
      <c r="H2425" s="16">
        <f>IF($C2425&lt;&gt;"",$G2425*INDEX(ΣυνδΑθρ!$B$2:$B$96,$F2425,1)/INDEX(ΣυνδΑθρ!$J$2:$J$96,$F2425,1),IF($D2425&lt;&gt;"",$G2425*INDEX(Υλικά!$G$3:$G$200,$F2425,1)/INDEX(Υλικά!$E$3:$E$200,$F2425,1),0))</f>
        <v>1.768</v>
      </c>
      <c r="I2425" s="17">
        <f>IF($C2425&lt;&gt;"",$G2425*INDEX(ΣυνδΑθρ!$C$2:$C$100,$F2425,1)/INDEX(ΣυνδΑθρ!$J$2:$J$96,$F2425,1),IF($D2425&lt;&gt;"",$G2425*INDEX(Υλικά!$H$3:$H$200,$F2425,1)/INDEX(Υλικά!$E$3:$E$200,$F2425,1),0))</f>
        <v>1.6</v>
      </c>
      <c r="J2425" s="18">
        <f>IF($C2425&lt;&gt;"",$G2425*INDEX(ΣυνδΑθρ!$D$2:$D$96,$F2425,1)/INDEX(ΣυνδΑθρ!$J$2:$J$96,$F2425,1),IF($D2425&lt;&gt;"",$G2425*INDEX(Υλικά!$I$3:$I$200,$F2425,1)/INDEX(Υλικά!$E$3:$E$200,$F2425,1),0))</f>
        <v>4.2240000000000002</v>
      </c>
      <c r="K2425" s="16">
        <f>$H2425*Ref!$B$2</f>
        <v>7.0720000000000001</v>
      </c>
      <c r="L2425" s="17">
        <f>$I2425*Ref!$B$3</f>
        <v>6.4</v>
      </c>
      <c r="M2425" s="18">
        <f>$J2425*Ref!$B$4</f>
        <v>38.016000000000005</v>
      </c>
      <c r="N2425" s="18">
        <f>IF($C2425&lt;&gt;"",0,IF($D2425&lt;&gt;"",$G2425*INDEX(Υλικά!$J$3:$J$200,$F2425,1)/INDEX(Υλικά!$E$3:$E$200,$F2425,1),0))</f>
        <v>0</v>
      </c>
      <c r="O2425" s="19">
        <f t="shared" si="45"/>
        <v>51.488000000000007</v>
      </c>
    </row>
    <row r="2426" spans="1:15" x14ac:dyDescent="0.35">
      <c r="A2426" s="54">
        <v>45325</v>
      </c>
      <c r="B2426" s="53">
        <v>0.60416666666666663</v>
      </c>
      <c r="C2426" s="3"/>
      <c r="D2426" s="3" t="s">
        <v>186</v>
      </c>
      <c r="E2426" s="3" t="str">
        <f>IF(C2426&lt;&gt;"",INDEX(ΣυνδΑθρ!$I$2:$I$96,MATCH(C2426,ΣυνδΑθρ!$A$2:$A$100,0),1),IF(D2426&lt;&gt;"",INDEX(Υλικά!$D$3:$D$200,MATCH(D2426,Υλικά!$B$3:$B$200,0),1),""))</f>
        <v>gr</v>
      </c>
      <c r="F2426" s="10">
        <f>IF(C2426&lt;&gt;"",MATCH($C2426,ΣυνδΑθρ!$A$2:$A$100,0),IF(D2426&lt;&gt;"",MATCH($D2426,Υλικά!$B$3:$B$200,0),0))</f>
        <v>83</v>
      </c>
      <c r="G2426" s="3">
        <v>300</v>
      </c>
      <c r="H2426" s="16">
        <f>IF($C2426&lt;&gt;"",$G2426*INDEX(ΣυνδΑθρ!$B$2:$B$96,$F2426,1)/INDEX(ΣυνδΑθρ!$J$2:$J$96,$F2426,1),IF($D2426&lt;&gt;"",$G2426*INDEX(Υλικά!$G$3:$G$200,$F2426,1)/INDEX(Υλικά!$E$3:$E$200,$F2426,1),0))</f>
        <v>61.2</v>
      </c>
      <c r="I2426" s="17">
        <f>IF($C2426&lt;&gt;"",$G2426*INDEX(ΣυνδΑθρ!$C$2:$C$100,$F2426,1)/INDEX(ΣυνδΑθρ!$J$2:$J$96,$F2426,1),IF($D2426&lt;&gt;"",$G2426*INDEX(Υλικά!$H$3:$H$200,$F2426,1)/INDEX(Υλικά!$E$3:$E$200,$F2426,1),0))</f>
        <v>0</v>
      </c>
      <c r="J2426" s="18">
        <f>IF($C2426&lt;&gt;"",$G2426*INDEX(ΣυνδΑθρ!$D$2:$D$96,$F2426,1)/INDEX(ΣυνδΑθρ!$J$2:$J$96,$F2426,1),IF($D2426&lt;&gt;"",$G2426*INDEX(Υλικά!$I$3:$I$200,$F2426,1)/INDEX(Υλικά!$E$3:$E$200,$F2426,1),0))</f>
        <v>40.200000000000003</v>
      </c>
      <c r="K2426" s="16">
        <f>$H2426*Ref!$B$2</f>
        <v>244.8</v>
      </c>
      <c r="L2426" s="17">
        <f>$I2426*Ref!$B$3</f>
        <v>0</v>
      </c>
      <c r="M2426" s="18">
        <f>$J2426*Ref!$B$4</f>
        <v>361.8</v>
      </c>
      <c r="N2426" s="18">
        <f>IF($C2426&lt;&gt;"",0,IF($D2426&lt;&gt;"",$G2426*INDEX(Υλικά!$J$3:$J$200,$F2426,1)/INDEX(Υλικά!$E$3:$E$200,$F2426,1),0))</f>
        <v>0</v>
      </c>
      <c r="O2426" s="19">
        <f t="shared" si="45"/>
        <v>606.6</v>
      </c>
    </row>
    <row r="2427" spans="1:15" x14ac:dyDescent="0.35">
      <c r="A2427" s="54">
        <v>45325</v>
      </c>
      <c r="B2427" s="53">
        <v>0.60416666666666663</v>
      </c>
      <c r="C2427" s="3"/>
      <c r="D2427" s="3" t="s">
        <v>128</v>
      </c>
      <c r="E2427" s="3" t="str">
        <f>IF(C2427&lt;&gt;"",INDEX(ΣυνδΑθρ!$I$2:$I$96,MATCH(C2427,ΣυνδΑθρ!$A$2:$A$100,0),1),IF(D2427&lt;&gt;"",INDEX(Υλικά!$D$3:$D$200,MATCH(D2427,Υλικά!$B$3:$B$200,0),1),""))</f>
        <v>gr</v>
      </c>
      <c r="F2427" s="10">
        <f>IF(C2427&lt;&gt;"",MATCH($C2427,ΣυνδΑθρ!$A$2:$A$100,0),IF(D2427&lt;&gt;"",MATCH($D2427,Υλικά!$B$3:$B$200,0),0))</f>
        <v>50</v>
      </c>
      <c r="G2427" s="3">
        <v>150</v>
      </c>
      <c r="H2427" s="16">
        <f>IF($C2427&lt;&gt;"",$G2427*INDEX(ΣυνδΑθρ!$B$2:$B$96,$F2427,1)/INDEX(ΣυνδΑθρ!$J$2:$J$96,$F2427,1),IF($D2427&lt;&gt;"",$G2427*INDEX(Υλικά!$G$3:$G$200,$F2427,1)/INDEX(Υλικά!$E$3:$E$200,$F2427,1),0))</f>
        <v>3</v>
      </c>
      <c r="I2427" s="17">
        <f>IF($C2427&lt;&gt;"",$G2427*INDEX(ΣυνδΑθρ!$C$2:$C$100,$F2427,1)/INDEX(ΣυνδΑθρ!$J$2:$J$96,$F2427,1),IF($D2427&lt;&gt;"",$G2427*INDEX(Υλικά!$H$3:$H$200,$F2427,1)/INDEX(Υλικά!$E$3:$E$200,$F2427,1),0))</f>
        <v>25.5</v>
      </c>
      <c r="J2427" s="18">
        <f>IF($C2427&lt;&gt;"",$G2427*INDEX(ΣυνδΑθρ!$D$2:$D$96,$F2427,1)/INDEX(ΣυνδΑθρ!$J$2:$J$96,$F2427,1),IF($D2427&lt;&gt;"",$G2427*INDEX(Υλικά!$I$3:$I$200,$F2427,1)/INDEX(Υλικά!$E$3:$E$200,$F2427,1),0))</f>
        <v>0</v>
      </c>
      <c r="K2427" s="16">
        <f>$H2427*Ref!$B$2</f>
        <v>12</v>
      </c>
      <c r="L2427" s="17">
        <f>$I2427*Ref!$B$3</f>
        <v>102</v>
      </c>
      <c r="M2427" s="18">
        <f>$J2427*Ref!$B$4</f>
        <v>0</v>
      </c>
      <c r="N2427" s="18">
        <f>IF($C2427&lt;&gt;"",0,IF($D2427&lt;&gt;"",$G2427*INDEX(Υλικά!$J$3:$J$200,$F2427,1)/INDEX(Υλικά!$E$3:$E$200,$F2427,1),0))</f>
        <v>0</v>
      </c>
      <c r="O2427" s="19">
        <f t="shared" si="45"/>
        <v>114</v>
      </c>
    </row>
    <row r="2428" spans="1:15" x14ac:dyDescent="0.35">
      <c r="A2428" s="54">
        <v>45325</v>
      </c>
      <c r="B2428" s="53">
        <v>0.60416666666666696</v>
      </c>
      <c r="C2428" s="3"/>
      <c r="D2428" s="3" t="s">
        <v>289</v>
      </c>
      <c r="E2428" s="3" t="str">
        <f>IF(C2428&lt;&gt;"",INDEX(ΣυνδΑθρ!$I$2:$I$96,MATCH(C2428,ΣυνδΑθρ!$A$2:$A$100,0),1),IF(D2428&lt;&gt;"",INDEX(Υλικά!$D$3:$D$200,MATCH(D2428,Υλικά!$B$3:$B$200,0),1),""))</f>
        <v>gr</v>
      </c>
      <c r="F2428" s="10">
        <f>IF(C2428&lt;&gt;"",MATCH($C2428,ΣυνδΑθρ!$A$2:$A$100,0),IF(D2428&lt;&gt;"",MATCH($D2428,Υλικά!$B$3:$B$200,0),0))</f>
        <v>134</v>
      </c>
      <c r="G2428" s="3">
        <v>30</v>
      </c>
      <c r="H2428" s="16">
        <f>IF($C2428&lt;&gt;"",$G2428*INDEX(ΣυνδΑθρ!$B$2:$B$96,$F2428,1)/INDEX(ΣυνδΑθρ!$J$2:$J$96,$F2428,1),IF($D2428&lt;&gt;"",$G2428*INDEX(Υλικά!$G$3:$G$200,$F2428,1)/INDEX(Υλικά!$E$3:$E$200,$F2428,1),0))</f>
        <v>2.19</v>
      </c>
      <c r="I2428" s="17">
        <f>IF($C2428&lt;&gt;"",$G2428*INDEX(ΣυνδΑθρ!$C$2:$C$100,$F2428,1)/INDEX(ΣυνδΑθρ!$J$2:$J$96,$F2428,1),IF($D2428&lt;&gt;"",$G2428*INDEX(Υλικά!$H$3:$H$200,$F2428,1)/INDEX(Υλικά!$E$3:$E$200,$F2428,1),0))</f>
        <v>13.95</v>
      </c>
      <c r="J2428" s="18">
        <f>IF($C2428&lt;&gt;"",$G2428*INDEX(ΣυνδΑθρ!$D$2:$D$96,$F2428,1)/INDEX(ΣυνδΑθρ!$J$2:$J$96,$F2428,1),IF($D2428&lt;&gt;"",$G2428*INDEX(Υλικά!$I$3:$I$200,$F2428,1)/INDEX(Υλικά!$E$3:$E$200,$F2428,1),0))</f>
        <v>0.27</v>
      </c>
      <c r="K2428" s="16">
        <f>$H2428*Ref!$B$2</f>
        <v>8.76</v>
      </c>
      <c r="L2428" s="17">
        <f>$I2428*Ref!$B$3</f>
        <v>55.8</v>
      </c>
      <c r="M2428" s="18">
        <f>$J2428*Ref!$B$4</f>
        <v>2.4300000000000002</v>
      </c>
      <c r="N2428" s="18">
        <f>IF($C2428&lt;&gt;"",0,IF($D2428&lt;&gt;"",$G2428*INDEX(Υλικά!$J$3:$J$200,$F2428,1)/INDEX(Υλικά!$E$3:$E$200,$F2428,1),0))</f>
        <v>0</v>
      </c>
      <c r="O2428" s="19">
        <f t="shared" si="45"/>
        <v>66.990000000000009</v>
      </c>
    </row>
    <row r="2429" spans="1:15" x14ac:dyDescent="0.35">
      <c r="A2429" s="54">
        <v>45325</v>
      </c>
      <c r="B2429" s="53">
        <v>0.60416666666666696</v>
      </c>
      <c r="C2429" s="3"/>
      <c r="D2429" s="3" t="s">
        <v>97</v>
      </c>
      <c r="E2429" s="3" t="str">
        <f>IF(C2429&lt;&gt;"",INDEX(ΣυνδΑθρ!$I$2:$I$96,MATCH(C2429,ΣυνδΑθρ!$A$2:$A$100,0),1),IF(D2429&lt;&gt;"",INDEX(Υλικά!$D$3:$D$200,MATCH(D2429,Υλικά!$B$3:$B$200,0),1),""))</f>
        <v>gr</v>
      </c>
      <c r="F2429" s="10">
        <f>IF(C2429&lt;&gt;"",MATCH($C2429,ΣυνδΑθρ!$A$2:$A$100,0),IF(D2429&lt;&gt;"",MATCH($D2429,Υλικά!$B$3:$B$200,0),0))</f>
        <v>37</v>
      </c>
      <c r="G2429" s="3">
        <v>200</v>
      </c>
      <c r="H2429" s="16">
        <f>IF($C2429&lt;&gt;"",$G2429*INDEX(ΣυνδΑθρ!$B$2:$B$96,$F2429,1)/INDEX(ΣυνδΑθρ!$J$2:$J$96,$F2429,1),IF($D2429&lt;&gt;"",$G2429*INDEX(Υλικά!$G$3:$G$200,$F2429,1)/INDEX(Υλικά!$E$3:$E$200,$F2429,1),0))</f>
        <v>0</v>
      </c>
      <c r="I2429" s="17">
        <f>IF($C2429&lt;&gt;"",$G2429*INDEX(ΣυνδΑθρ!$C$2:$C$100,$F2429,1)/INDEX(ΣυνδΑθρ!$J$2:$J$96,$F2429,1),IF($D2429&lt;&gt;"",$G2429*INDEX(Υλικά!$H$3:$H$200,$F2429,1)/INDEX(Υλικά!$E$3:$E$200,$F2429,1),0))</f>
        <v>0</v>
      </c>
      <c r="J2429" s="18">
        <f>IF($C2429&lt;&gt;"",$G2429*INDEX(ΣυνδΑθρ!$D$2:$D$96,$F2429,1)/INDEX(ΣυνδΑθρ!$J$2:$J$96,$F2429,1),IF($D2429&lt;&gt;"",$G2429*INDEX(Υλικά!$I$3:$I$200,$F2429,1)/INDEX(Υλικά!$E$3:$E$200,$F2429,1),0))</f>
        <v>0</v>
      </c>
      <c r="K2429" s="16">
        <f>$H2429*Ref!$B$2</f>
        <v>0</v>
      </c>
      <c r="L2429" s="17">
        <f>$I2429*Ref!$B$3</f>
        <v>0</v>
      </c>
      <c r="M2429" s="18">
        <f>$J2429*Ref!$B$4</f>
        <v>0</v>
      </c>
      <c r="N2429" s="18">
        <f>IF($C2429&lt;&gt;"",0,IF($D2429&lt;&gt;"",$G2429*INDEX(Υλικά!$J$3:$J$200,$F2429,1)/INDEX(Υλικά!$E$3:$E$200,$F2429,1),0))</f>
        <v>170</v>
      </c>
      <c r="O2429" s="19">
        <f t="shared" si="45"/>
        <v>170</v>
      </c>
    </row>
    <row r="2430" spans="1:15" x14ac:dyDescent="0.35">
      <c r="A2430" s="54">
        <v>45325</v>
      </c>
      <c r="B2430" s="53">
        <v>0.83333333333333337</v>
      </c>
      <c r="C2430" s="3"/>
      <c r="D2430" s="3" t="s">
        <v>128</v>
      </c>
      <c r="E2430" s="3" t="str">
        <f>IF(C2430&lt;&gt;"",INDEX(ΣυνδΑθρ!$I$2:$I$96,MATCH(C2430,ΣυνδΑθρ!$A$2:$A$100,0),1),IF(D2430&lt;&gt;"",INDEX(Υλικά!$D$3:$D$200,MATCH(D2430,Υλικά!$B$3:$B$200,0),1),""))</f>
        <v>gr</v>
      </c>
      <c r="F2430" s="10">
        <f>IF(C2430&lt;&gt;"",MATCH($C2430,ΣυνδΑθρ!$A$2:$A$100,0),IF(D2430&lt;&gt;"",MATCH($D2430,Υλικά!$B$3:$B$200,0),0))</f>
        <v>50</v>
      </c>
      <c r="G2430" s="3">
        <v>150</v>
      </c>
      <c r="H2430" s="16">
        <f>IF($C2430&lt;&gt;"",$G2430*INDEX(ΣυνδΑθρ!$B$2:$B$96,$F2430,1)/INDEX(ΣυνδΑθρ!$J$2:$J$96,$F2430,1),IF($D2430&lt;&gt;"",$G2430*INDEX(Υλικά!$G$3:$G$200,$F2430,1)/INDEX(Υλικά!$E$3:$E$200,$F2430,1),0))</f>
        <v>3</v>
      </c>
      <c r="I2430" s="17">
        <f>IF($C2430&lt;&gt;"",$G2430*INDEX(ΣυνδΑθρ!$C$2:$C$100,$F2430,1)/INDEX(ΣυνδΑθρ!$J$2:$J$96,$F2430,1),IF($D2430&lt;&gt;"",$G2430*INDEX(Υλικά!$H$3:$H$200,$F2430,1)/INDEX(Υλικά!$E$3:$E$200,$F2430,1),0))</f>
        <v>25.5</v>
      </c>
      <c r="J2430" s="18">
        <f>IF($C2430&lt;&gt;"",$G2430*INDEX(ΣυνδΑθρ!$D$2:$D$96,$F2430,1)/INDEX(ΣυνδΑθρ!$J$2:$J$96,$F2430,1),IF($D2430&lt;&gt;"",$G2430*INDEX(Υλικά!$I$3:$I$200,$F2430,1)/INDEX(Υλικά!$E$3:$E$200,$F2430,1),0))</f>
        <v>0</v>
      </c>
      <c r="K2430" s="16">
        <f>$H2430*Ref!$B$2</f>
        <v>12</v>
      </c>
      <c r="L2430" s="17">
        <f>$I2430*Ref!$B$3</f>
        <v>102</v>
      </c>
      <c r="M2430" s="18">
        <f>$J2430*Ref!$B$4</f>
        <v>0</v>
      </c>
      <c r="N2430" s="18">
        <f>IF($C2430&lt;&gt;"",0,IF($D2430&lt;&gt;"",$G2430*INDEX(Υλικά!$J$3:$J$200,$F2430,1)/INDEX(Υλικά!$E$3:$E$200,$F2430,1),0))</f>
        <v>0</v>
      </c>
      <c r="O2430" s="19">
        <f t="shared" si="45"/>
        <v>114</v>
      </c>
    </row>
    <row r="2431" spans="1:15" x14ac:dyDescent="0.35">
      <c r="A2431" s="54">
        <v>45325</v>
      </c>
      <c r="B2431" s="53">
        <v>0.83333333333333337</v>
      </c>
      <c r="C2431" s="3"/>
      <c r="D2431" s="3" t="s">
        <v>80</v>
      </c>
      <c r="E2431" s="3" t="str">
        <f>IF(C2431&lt;&gt;"",INDEX(ΣυνδΑθρ!$I$2:$I$96,MATCH(C2431,ΣυνδΑθρ!$A$2:$A$100,0),1),IF(D2431&lt;&gt;"",INDEX(Υλικά!$D$3:$D$200,MATCH(D2431,Υλικά!$B$3:$B$200,0),1),""))</f>
        <v>gr</v>
      </c>
      <c r="F2431" s="10">
        <f>IF(C2431&lt;&gt;"",MATCH($C2431,ΣυνδΑθρ!$A$2:$A$100,0),IF(D2431&lt;&gt;"",MATCH($D2431,Υλικά!$B$3:$B$200,0),0))</f>
        <v>32</v>
      </c>
      <c r="G2431" s="3">
        <v>100</v>
      </c>
      <c r="H2431" s="16">
        <f>IF($C2431&lt;&gt;"",$G2431*INDEX(ΣυνδΑθρ!$B$2:$B$96,$F2431,1)/INDEX(ΣυνδΑθρ!$J$2:$J$96,$F2431,1),IF($D2431&lt;&gt;"",$G2431*INDEX(Υλικά!$G$3:$G$200,$F2431,1)/INDEX(Υλικά!$E$3:$E$200,$F2431,1),0))</f>
        <v>31</v>
      </c>
      <c r="I2431" s="17">
        <f>IF($C2431&lt;&gt;"",$G2431*INDEX(ΣυνδΑθρ!$C$2:$C$100,$F2431,1)/INDEX(ΣυνδΑθρ!$J$2:$J$96,$F2431,1),IF($D2431&lt;&gt;"",$G2431*INDEX(Υλικά!$H$3:$H$200,$F2431,1)/INDEX(Υλικά!$E$3:$E$200,$F2431,1),0))</f>
        <v>0</v>
      </c>
      <c r="J2431" s="18">
        <f>IF($C2431&lt;&gt;"",$G2431*INDEX(ΣυνδΑθρ!$D$2:$D$96,$F2431,1)/INDEX(ΣυνδΑθρ!$J$2:$J$96,$F2431,1),IF($D2431&lt;&gt;"",$G2431*INDEX(Υλικά!$I$3:$I$200,$F2431,1)/INDEX(Υλικά!$E$3:$E$200,$F2431,1),0))</f>
        <v>3.6</v>
      </c>
      <c r="K2431" s="16">
        <f>$H2431*Ref!$B$2</f>
        <v>124</v>
      </c>
      <c r="L2431" s="17">
        <f>$I2431*Ref!$B$3</f>
        <v>0</v>
      </c>
      <c r="M2431" s="18">
        <f>$J2431*Ref!$B$4</f>
        <v>32.4</v>
      </c>
      <c r="N2431" s="18">
        <f>IF($C2431&lt;&gt;"",0,IF($D2431&lt;&gt;"",$G2431*INDEX(Υλικά!$J$3:$J$200,$F2431,1)/INDEX(Υλικά!$E$3:$E$200,$F2431,1),0))</f>
        <v>0</v>
      </c>
      <c r="O2431" s="19">
        <f t="shared" si="45"/>
        <v>156.4</v>
      </c>
    </row>
    <row r="2432" spans="1:15" x14ac:dyDescent="0.35">
      <c r="A2432" s="54">
        <v>45325</v>
      </c>
      <c r="B2432" s="53">
        <v>0.83333333333333304</v>
      </c>
      <c r="C2432" s="3"/>
      <c r="D2432" s="3" t="s">
        <v>289</v>
      </c>
      <c r="E2432" s="3" t="str">
        <f>IF(C2432&lt;&gt;"",INDEX(ΣυνδΑθρ!$I$2:$I$96,MATCH(C2432,ΣυνδΑθρ!$A$2:$A$100,0),1),IF(D2432&lt;&gt;"",INDEX(Υλικά!$D$3:$D$200,MATCH(D2432,Υλικά!$B$3:$B$200,0),1),""))</f>
        <v>gr</v>
      </c>
      <c r="F2432" s="10">
        <f>IF(C2432&lt;&gt;"",MATCH($C2432,ΣυνδΑθρ!$A$2:$A$100,0),IF(D2432&lt;&gt;"",MATCH($D2432,Υλικά!$B$3:$B$200,0),0))</f>
        <v>134</v>
      </c>
      <c r="G2432" s="3">
        <v>20</v>
      </c>
      <c r="H2432" s="16">
        <f>IF($C2432&lt;&gt;"",$G2432*INDEX(ΣυνδΑθρ!$B$2:$B$96,$F2432,1)/INDEX(ΣυνδΑθρ!$J$2:$J$96,$F2432,1),IF($D2432&lt;&gt;"",$G2432*INDEX(Υλικά!$G$3:$G$200,$F2432,1)/INDEX(Υλικά!$E$3:$E$200,$F2432,1),0))</f>
        <v>1.46</v>
      </c>
      <c r="I2432" s="17">
        <f>IF($C2432&lt;&gt;"",$G2432*INDEX(ΣυνδΑθρ!$C$2:$C$100,$F2432,1)/INDEX(ΣυνδΑθρ!$J$2:$J$96,$F2432,1),IF($D2432&lt;&gt;"",$G2432*INDEX(Υλικά!$H$3:$H$200,$F2432,1)/INDEX(Υλικά!$E$3:$E$200,$F2432,1),0))</f>
        <v>9.3000000000000007</v>
      </c>
      <c r="J2432" s="18">
        <f>IF($C2432&lt;&gt;"",$G2432*INDEX(ΣυνδΑθρ!$D$2:$D$96,$F2432,1)/INDEX(ΣυνδΑθρ!$J$2:$J$96,$F2432,1),IF($D2432&lt;&gt;"",$G2432*INDEX(Υλικά!$I$3:$I$200,$F2432,1)/INDEX(Υλικά!$E$3:$E$200,$F2432,1),0))</f>
        <v>0.18</v>
      </c>
      <c r="K2432" s="16">
        <f>$H2432*Ref!$B$2</f>
        <v>5.84</v>
      </c>
      <c r="L2432" s="17">
        <f>$I2432*Ref!$B$3</f>
        <v>37.200000000000003</v>
      </c>
      <c r="M2432" s="18">
        <f>$J2432*Ref!$B$4</f>
        <v>1.6199999999999999</v>
      </c>
      <c r="N2432" s="18">
        <f>IF($C2432&lt;&gt;"",0,IF($D2432&lt;&gt;"",$G2432*INDEX(Υλικά!$J$3:$J$200,$F2432,1)/INDEX(Υλικά!$E$3:$E$200,$F2432,1),0))</f>
        <v>0</v>
      </c>
      <c r="O2432" s="19">
        <f t="shared" si="45"/>
        <v>44.660000000000004</v>
      </c>
    </row>
    <row r="2433" spans="1:15" x14ac:dyDescent="0.35">
      <c r="A2433" s="54">
        <v>45325</v>
      </c>
      <c r="B2433" s="53">
        <v>0.99652777777777779</v>
      </c>
      <c r="C2433" s="3" t="s">
        <v>216</v>
      </c>
      <c r="D2433" s="3"/>
      <c r="E2433" s="3" t="str">
        <f>IF(C2433&lt;&gt;"",INDEX(ΣυνδΑθρ!$I$2:$I$96,MATCH(C2433,ΣυνδΑθρ!$A$2:$A$100,0),1),IF(D2433&lt;&gt;"",INDEX(Υλικά!$D$3:$D$200,MATCH(D2433,Υλικά!$B$3:$B$200,0),1),""))</f>
        <v>gr</v>
      </c>
      <c r="F2433" s="10">
        <f>IF(C2433&lt;&gt;"",MATCH($C2433,ΣυνδΑθρ!$A$2:$A$100,0),IF(D2433&lt;&gt;"",MATCH($D2433,Υλικά!$B$3:$B$200,0),0))</f>
        <v>36</v>
      </c>
      <c r="G2433" s="3">
        <v>68</v>
      </c>
      <c r="H2433" s="16">
        <f>IF($C2433&lt;&gt;"",$G2433*INDEX(ΣυνδΑθρ!$B$2:$B$96,$F2433,1)/INDEX(ΣυνδΑθρ!$J$2:$J$96,$F2433,1),IF($D2433&lt;&gt;"",$G2433*INDEX(Υλικά!$G$3:$G$200,$F2433,1)/INDEX(Υλικά!$E$3:$E$200,$F2433,1),0))</f>
        <v>5.7019619047619052</v>
      </c>
      <c r="I2433" s="17">
        <f>IF($C2433&lt;&gt;"",$G2433*INDEX(ΣυνδΑθρ!$C$2:$C$100,$F2433,1)/INDEX(ΣυνδΑθρ!$J$2:$J$96,$F2433,1),IF($D2433&lt;&gt;"",$G2433*INDEX(Υλικά!$H$3:$H$200,$F2433,1)/INDEX(Υλικά!$E$3:$E$200,$F2433,1),0))</f>
        <v>25.626609523809528</v>
      </c>
      <c r="J2433" s="18">
        <f>IF($C2433&lt;&gt;"",$G2433*INDEX(ΣυνδΑθρ!$D$2:$D$96,$F2433,1)/INDEX(ΣυνδΑθρ!$J$2:$J$96,$F2433,1),IF($D2433&lt;&gt;"",$G2433*INDEX(Υλικά!$I$3:$I$200,$F2433,1)/INDEX(Υλικά!$E$3:$E$200,$F2433,1),0))</f>
        <v>5.7372571428571426</v>
      </c>
      <c r="K2433" s="16">
        <f>$H2433*Ref!$B$2</f>
        <v>22.807847619047621</v>
      </c>
      <c r="L2433" s="17">
        <f>$I2433*Ref!$B$3</f>
        <v>102.50643809523811</v>
      </c>
      <c r="M2433" s="18">
        <f>$J2433*Ref!$B$4</f>
        <v>51.635314285714287</v>
      </c>
      <c r="N2433" s="18">
        <f>IF($C2433&lt;&gt;"",0,IF($D2433&lt;&gt;"",$G2433*INDEX(Υλικά!$J$3:$J$200,$F2433,1)/INDEX(Υλικά!$E$3:$E$200,$F2433,1),0))</f>
        <v>0</v>
      </c>
      <c r="O2433" s="19">
        <f t="shared" si="45"/>
        <v>176.94960000000003</v>
      </c>
    </row>
    <row r="2434" spans="1:15" x14ac:dyDescent="0.35">
      <c r="A2434" s="54">
        <v>45326</v>
      </c>
      <c r="B2434" s="53">
        <v>0.375</v>
      </c>
      <c r="C2434" s="3"/>
      <c r="D2434" s="3" t="s">
        <v>58</v>
      </c>
      <c r="E2434" s="3" t="str">
        <f>IF(C2434&lt;&gt;"",INDEX(ΣυνδΑθρ!$I$2:$I$96,MATCH(C2434,ΣυνδΑθρ!$A$2:$A$100,0),1),IF(D2434&lt;&gt;"",INDEX(Υλικά!$D$3:$D$200,MATCH(D2434,Υλικά!$B$3:$B$200,0),1),""))</f>
        <v>gr</v>
      </c>
      <c r="F2434" s="10">
        <f>IF(C2434&lt;&gt;"",MATCH($C2434,ΣυνδΑθρ!$A$2:$A$100,0),IF(D2434&lt;&gt;"",MATCH($D2434,Υλικά!$B$3:$B$200,0),0))</f>
        <v>12</v>
      </c>
      <c r="G2434" s="3">
        <v>250</v>
      </c>
      <c r="H2434" s="16">
        <f>IF($C2434&lt;&gt;"",$G2434*INDEX(ΣυνδΑθρ!$B$2:$B$96,$F2434,1)/INDEX(ΣυνδΑθρ!$J$2:$J$96,$F2434,1),IF($D2434&lt;&gt;"",$G2434*INDEX(Υλικά!$G$3:$G$200,$F2434,1)/INDEX(Υλικά!$E$3:$E$200,$F2434,1),0))</f>
        <v>8.25</v>
      </c>
      <c r="I2434" s="17">
        <f>IF($C2434&lt;&gt;"",$G2434*INDEX(ΣυνδΑθρ!$C$2:$C$100,$F2434,1)/INDEX(ΣυνδΑθρ!$J$2:$J$96,$F2434,1),IF($D2434&lt;&gt;"",$G2434*INDEX(Υλικά!$H$3:$H$200,$F2434,1)/INDEX(Υλικά!$E$3:$E$200,$F2434,1),0))</f>
        <v>11.75</v>
      </c>
      <c r="J2434" s="18">
        <f>IF($C2434&lt;&gt;"",$G2434*INDEX(ΣυνδΑθρ!$D$2:$D$96,$F2434,1)/INDEX(ΣυνδΑθρ!$J$2:$J$96,$F2434,1),IF($D2434&lt;&gt;"",$G2434*INDEX(Υλικά!$I$3:$I$200,$F2434,1)/INDEX(Υλικά!$E$3:$E$200,$F2434,1),0))</f>
        <v>3.75</v>
      </c>
      <c r="K2434" s="16">
        <f>$H2434*Ref!$B$2</f>
        <v>33</v>
      </c>
      <c r="L2434" s="17">
        <f>$I2434*Ref!$B$3</f>
        <v>47</v>
      </c>
      <c r="M2434" s="18">
        <f>$J2434*Ref!$B$4</f>
        <v>33.75</v>
      </c>
      <c r="N2434" s="18">
        <f>IF($C2434&lt;&gt;"",0,IF($D2434&lt;&gt;"",$G2434*INDEX(Υλικά!$J$3:$J$200,$F2434,1)/INDEX(Υλικά!$E$3:$E$200,$F2434,1),0))</f>
        <v>0</v>
      </c>
      <c r="O2434" s="19">
        <f t="shared" si="45"/>
        <v>113.75</v>
      </c>
    </row>
    <row r="2435" spans="1:15" x14ac:dyDescent="0.35">
      <c r="A2435" s="54">
        <v>45326</v>
      </c>
      <c r="B2435" s="53">
        <v>0.375</v>
      </c>
      <c r="C2435" s="3"/>
      <c r="D2435" s="3" t="s">
        <v>229</v>
      </c>
      <c r="E2435" s="3" t="str">
        <f>IF(C2435&lt;&gt;"",INDEX(ΣυνδΑθρ!$I$2:$I$96,MATCH(C2435,ΣυνδΑθρ!$A$2:$A$100,0),1),IF(D2435&lt;&gt;"",INDEX(Υλικά!$D$3:$D$200,MATCH(D2435,Υλικά!$B$3:$B$200,0),1),""))</f>
        <v>gr</v>
      </c>
      <c r="F2435" s="10">
        <f>IF(C2435&lt;&gt;"",MATCH($C2435,ΣυνδΑθρ!$A$2:$A$100,0),IF(D2435&lt;&gt;"",MATCH($D2435,Υλικά!$B$3:$B$200,0),0))</f>
        <v>104</v>
      </c>
      <c r="G2435" s="3">
        <v>55</v>
      </c>
      <c r="H2435" s="16">
        <f>IF($C2435&lt;&gt;"",$G2435*INDEX(ΣυνδΑθρ!$B$2:$B$96,$F2435,1)/INDEX(ΣυνδΑθρ!$J$2:$J$96,$F2435,1),IF($D2435&lt;&gt;"",$G2435*INDEX(Υλικά!$G$3:$G$200,$F2435,1)/INDEX(Υλικά!$E$3:$E$200,$F2435,1),0))</f>
        <v>11.55</v>
      </c>
      <c r="I2435" s="17">
        <f>IF($C2435&lt;&gt;"",$G2435*INDEX(ΣυνδΑθρ!$C$2:$C$100,$F2435,1)/INDEX(ΣυνδΑθρ!$J$2:$J$96,$F2435,1),IF($D2435&lt;&gt;"",$G2435*INDEX(Υλικά!$H$3:$H$200,$F2435,1)/INDEX(Υλικά!$E$3:$E$200,$F2435,1),0))</f>
        <v>0.55000000000000004</v>
      </c>
      <c r="J2435" s="18">
        <f>IF($C2435&lt;&gt;"",$G2435*INDEX(ΣυνδΑθρ!$D$2:$D$96,$F2435,1)/INDEX(ΣυνδΑθρ!$J$2:$J$96,$F2435,1),IF($D2435&lt;&gt;"",$G2435*INDEX(Υλικά!$I$3:$I$200,$F2435,1)/INDEX(Υλικά!$E$3:$E$200,$F2435,1),0))</f>
        <v>1.1000000000000001</v>
      </c>
      <c r="K2435" s="16">
        <f>$H2435*Ref!$B$2</f>
        <v>46.2</v>
      </c>
      <c r="L2435" s="17">
        <f>$I2435*Ref!$B$3</f>
        <v>2.2000000000000002</v>
      </c>
      <c r="M2435" s="18">
        <f>$J2435*Ref!$B$4</f>
        <v>9.9</v>
      </c>
      <c r="N2435" s="18">
        <f>IF($C2435&lt;&gt;"",0,IF($D2435&lt;&gt;"",$G2435*INDEX(Υλικά!$J$3:$J$200,$F2435,1)/INDEX(Υλικά!$E$3:$E$200,$F2435,1),0))</f>
        <v>0</v>
      </c>
      <c r="O2435" s="19">
        <f t="shared" si="45"/>
        <v>58.300000000000004</v>
      </c>
    </row>
    <row r="2436" spans="1:15" x14ac:dyDescent="0.35">
      <c r="A2436" s="54">
        <v>45326</v>
      </c>
      <c r="B2436" s="53">
        <v>0.375</v>
      </c>
      <c r="C2436" s="3"/>
      <c r="D2436" s="3" t="s">
        <v>289</v>
      </c>
      <c r="E2436" s="3" t="str">
        <f>IF(C2436&lt;&gt;"",INDEX(ΣυνδΑθρ!$I$2:$I$96,MATCH(C2436,ΣυνδΑθρ!$A$2:$A$100,0),1),IF(D2436&lt;&gt;"",INDEX(Υλικά!$D$3:$D$200,MATCH(D2436,Υλικά!$B$3:$B$200,0),1),""))</f>
        <v>gr</v>
      </c>
      <c r="F2436" s="10">
        <f>IF(C2436&lt;&gt;"",MATCH($C2436,ΣυνδΑθρ!$A$2:$A$100,0),IF(D2436&lt;&gt;"",MATCH($D2436,Υλικά!$B$3:$B$200,0),0))</f>
        <v>134</v>
      </c>
      <c r="G2436" s="3">
        <v>80</v>
      </c>
      <c r="H2436" s="16">
        <f>IF($C2436&lt;&gt;"",$G2436*INDEX(ΣυνδΑθρ!$B$2:$B$96,$F2436,1)/INDEX(ΣυνδΑθρ!$J$2:$J$96,$F2436,1),IF($D2436&lt;&gt;"",$G2436*INDEX(Υλικά!$G$3:$G$200,$F2436,1)/INDEX(Υλικά!$E$3:$E$200,$F2436,1),0))</f>
        <v>5.84</v>
      </c>
      <c r="I2436" s="17">
        <f>IF($C2436&lt;&gt;"",$G2436*INDEX(ΣυνδΑθρ!$C$2:$C$100,$F2436,1)/INDEX(ΣυνδΑθρ!$J$2:$J$96,$F2436,1),IF($D2436&lt;&gt;"",$G2436*INDEX(Υλικά!$H$3:$H$200,$F2436,1)/INDEX(Υλικά!$E$3:$E$200,$F2436,1),0))</f>
        <v>37.200000000000003</v>
      </c>
      <c r="J2436" s="18">
        <f>IF($C2436&lt;&gt;"",$G2436*INDEX(ΣυνδΑθρ!$D$2:$D$96,$F2436,1)/INDEX(ΣυνδΑθρ!$J$2:$J$96,$F2436,1),IF($D2436&lt;&gt;"",$G2436*INDEX(Υλικά!$I$3:$I$200,$F2436,1)/INDEX(Υλικά!$E$3:$E$200,$F2436,1),0))</f>
        <v>0.72</v>
      </c>
      <c r="K2436" s="16">
        <f>$H2436*Ref!$B$2</f>
        <v>23.36</v>
      </c>
      <c r="L2436" s="17">
        <f>$I2436*Ref!$B$3</f>
        <v>148.80000000000001</v>
      </c>
      <c r="M2436" s="18">
        <f>$J2436*Ref!$B$4</f>
        <v>6.4799999999999995</v>
      </c>
      <c r="N2436" s="18">
        <f>IF($C2436&lt;&gt;"",0,IF($D2436&lt;&gt;"",$G2436*INDEX(Υλικά!$J$3:$J$200,$F2436,1)/INDEX(Υλικά!$E$3:$E$200,$F2436,1),0))</f>
        <v>0</v>
      </c>
      <c r="O2436" s="19">
        <f t="shared" si="45"/>
        <v>178.64000000000001</v>
      </c>
    </row>
    <row r="2437" spans="1:15" x14ac:dyDescent="0.35">
      <c r="A2437" s="54">
        <v>45326</v>
      </c>
      <c r="B2437" s="53">
        <v>0.66666666666666663</v>
      </c>
      <c r="C2437" s="3" t="s">
        <v>332</v>
      </c>
      <c r="D2437" s="3"/>
      <c r="E2437" s="3" t="str">
        <f>IF(C2437&lt;&gt;"",INDEX(ΣυνδΑθρ!$I$2:$I$96,MATCH(C2437,ΣυνδΑθρ!$A$2:$A$100,0),1),IF(D2437&lt;&gt;"",INDEX(Υλικά!$D$3:$D$200,MATCH(D2437,Υλικά!$B$3:$B$200,0),1),""))</f>
        <v>gr</v>
      </c>
      <c r="F2437" s="10">
        <f>IF(C2437&lt;&gt;"",MATCH($C2437,ΣυνδΑθρ!$A$2:$A$100,0),IF(D2437&lt;&gt;"",MATCH($D2437,Υλικά!$B$3:$B$200,0),0))</f>
        <v>70</v>
      </c>
      <c r="G2437" s="3">
        <v>550</v>
      </c>
      <c r="H2437" s="16">
        <f>IF($C2437&lt;&gt;"",$G2437*INDEX(ΣυνδΑθρ!$B$2:$B$96,$F2437,1)/INDEX(ΣυνδΑθρ!$J$2:$J$96,$F2437,1),IF($D2437&lt;&gt;"",$G2437*INDEX(Υλικά!$G$3:$G$200,$F2437,1)/INDEX(Υλικά!$E$3:$E$200,$F2437,1),0))</f>
        <v>35.717499999999994</v>
      </c>
      <c r="I2437" s="17">
        <f>IF($C2437&lt;&gt;"",$G2437*INDEX(ΣυνδΑθρ!$C$2:$C$100,$F2437,1)/INDEX(ΣυνδΑθρ!$J$2:$J$96,$F2437,1),IF($D2437&lt;&gt;"",$G2437*INDEX(Υλικά!$H$3:$H$200,$F2437,1)/INDEX(Υλικά!$E$3:$E$200,$F2437,1),0))</f>
        <v>51.587499999999999</v>
      </c>
      <c r="J2437" s="18">
        <f>IF($C2437&lt;&gt;"",$G2437*INDEX(ΣυνδΑθρ!$D$2:$D$96,$F2437,1)/INDEX(ΣυνδΑθρ!$J$2:$J$96,$F2437,1),IF($D2437&lt;&gt;"",$G2437*INDEX(Υλικά!$I$3:$I$200,$F2437,1)/INDEX(Υλικά!$E$3:$E$200,$F2437,1),0))</f>
        <v>22.049999999999997</v>
      </c>
      <c r="K2437" s="16">
        <f>$H2437*Ref!$B$2</f>
        <v>142.86999999999998</v>
      </c>
      <c r="L2437" s="17">
        <f>$I2437*Ref!$B$3</f>
        <v>206.35</v>
      </c>
      <c r="M2437" s="18">
        <f>$J2437*Ref!$B$4</f>
        <v>198.45</v>
      </c>
      <c r="N2437" s="18">
        <f>IF($C2437&lt;&gt;"",0,IF($D2437&lt;&gt;"",$G2437*INDEX(Υλικά!$J$3:$J$200,$F2437,1)/INDEX(Υλικά!$E$3:$E$200,$F2437,1),0))</f>
        <v>0</v>
      </c>
      <c r="O2437" s="19">
        <f t="shared" si="45"/>
        <v>547.66999999999996</v>
      </c>
    </row>
    <row r="2438" spans="1:15" x14ac:dyDescent="0.35">
      <c r="A2438" s="54">
        <v>45326</v>
      </c>
      <c r="B2438" s="53">
        <v>0.66666666666666663</v>
      </c>
      <c r="C2438" s="3"/>
      <c r="D2438" s="3" t="s">
        <v>289</v>
      </c>
      <c r="E2438" s="3" t="str">
        <f>IF(C2438&lt;&gt;"",INDEX(ΣυνδΑθρ!$I$2:$I$96,MATCH(C2438,ΣυνδΑθρ!$A$2:$A$100,0),1),IF(D2438&lt;&gt;"",INDEX(Υλικά!$D$3:$D$200,MATCH(D2438,Υλικά!$B$3:$B$200,0),1),""))</f>
        <v>gr</v>
      </c>
      <c r="F2438" s="10">
        <f>IF(C2438&lt;&gt;"",MATCH($C2438,ΣυνδΑθρ!$A$2:$A$100,0),IF(D2438&lt;&gt;"",MATCH($D2438,Υλικά!$B$3:$B$200,0),0))</f>
        <v>134</v>
      </c>
      <c r="G2438" s="3">
        <v>70</v>
      </c>
      <c r="H2438" s="16">
        <f>IF($C2438&lt;&gt;"",$G2438*INDEX(ΣυνδΑθρ!$B$2:$B$96,$F2438,1)/INDEX(ΣυνδΑθρ!$J$2:$J$96,$F2438,1),IF($D2438&lt;&gt;"",$G2438*INDEX(Υλικά!$G$3:$G$200,$F2438,1)/INDEX(Υλικά!$E$3:$E$200,$F2438,1),0))</f>
        <v>5.1100000000000003</v>
      </c>
      <c r="I2438" s="17">
        <f>IF($C2438&lt;&gt;"",$G2438*INDEX(ΣυνδΑθρ!$C$2:$C$100,$F2438,1)/INDEX(ΣυνδΑθρ!$J$2:$J$96,$F2438,1),IF($D2438&lt;&gt;"",$G2438*INDEX(Υλικά!$H$3:$H$200,$F2438,1)/INDEX(Υλικά!$E$3:$E$200,$F2438,1),0))</f>
        <v>32.549999999999997</v>
      </c>
      <c r="J2438" s="18">
        <f>IF($C2438&lt;&gt;"",$G2438*INDEX(ΣυνδΑθρ!$D$2:$D$96,$F2438,1)/INDEX(ΣυνδΑθρ!$J$2:$J$96,$F2438,1),IF($D2438&lt;&gt;"",$G2438*INDEX(Υλικά!$I$3:$I$200,$F2438,1)/INDEX(Υλικά!$E$3:$E$200,$F2438,1),0))</f>
        <v>0.63</v>
      </c>
      <c r="K2438" s="16">
        <f>$H2438*Ref!$B$2</f>
        <v>20.440000000000001</v>
      </c>
      <c r="L2438" s="17">
        <f>$I2438*Ref!$B$3</f>
        <v>130.19999999999999</v>
      </c>
      <c r="M2438" s="18">
        <f>$J2438*Ref!$B$4</f>
        <v>5.67</v>
      </c>
      <c r="N2438" s="18">
        <f>IF($C2438&lt;&gt;"",0,IF($D2438&lt;&gt;"",$G2438*INDEX(Υλικά!$J$3:$J$200,$F2438,1)/INDEX(Υλικά!$E$3:$E$200,$F2438,1),0))</f>
        <v>0</v>
      </c>
      <c r="O2438" s="19">
        <f t="shared" si="45"/>
        <v>156.30999999999997</v>
      </c>
    </row>
    <row r="2439" spans="1:15" x14ac:dyDescent="0.35">
      <c r="A2439" s="54">
        <v>45326</v>
      </c>
      <c r="B2439" s="53">
        <v>0.66666666666666663</v>
      </c>
      <c r="C2439" s="3"/>
      <c r="D2439" s="3" t="s">
        <v>340</v>
      </c>
      <c r="E2439" s="3" t="str">
        <f>IF(C2439&lt;&gt;"",INDEX(ΣυνδΑθρ!$I$2:$I$96,MATCH(C2439,ΣυνδΑθρ!$A$2:$A$100,0),1),IF(D2439&lt;&gt;"",INDEX(Υλικά!$D$3:$D$200,MATCH(D2439,Υλικά!$B$3:$B$200,0),1),""))</f>
        <v>gr</v>
      </c>
      <c r="F2439" s="10">
        <f>IF(C2439&lt;&gt;"",MATCH($C2439,ΣυνδΑθρ!$A$2:$A$100,0),IF(D2439&lt;&gt;"",MATCH($D2439,Υλικά!$B$3:$B$200,0),0))</f>
        <v>154</v>
      </c>
      <c r="G2439" s="3">
        <v>50</v>
      </c>
      <c r="H2439" s="16">
        <f>IF($C2439&lt;&gt;"",$G2439*INDEX(ΣυνδΑθρ!$B$2:$B$96,$F2439,1)/INDEX(ΣυνδΑθρ!$J$2:$J$96,$F2439,1),IF($D2439&lt;&gt;"",$G2439*INDEX(Υλικά!$G$3:$G$200,$F2439,1)/INDEX(Υλικά!$E$3:$E$200,$F2439,1),0))</f>
        <v>5</v>
      </c>
      <c r="I2439" s="17">
        <f>IF($C2439&lt;&gt;"",$G2439*INDEX(ΣυνδΑθρ!$C$2:$C$100,$F2439,1)/INDEX(ΣυνδΑθρ!$J$2:$J$96,$F2439,1),IF($D2439&lt;&gt;"",$G2439*INDEX(Υλικά!$H$3:$H$200,$F2439,1)/INDEX(Υλικά!$E$3:$E$200,$F2439,1),0))</f>
        <v>2.4</v>
      </c>
      <c r="J2439" s="18">
        <f>IF($C2439&lt;&gt;"",$G2439*INDEX(ΣυνδΑθρ!$D$2:$D$96,$F2439,1)/INDEX(ΣυνδΑθρ!$J$2:$J$96,$F2439,1),IF($D2439&lt;&gt;"",$G2439*INDEX(Υλικά!$I$3:$I$200,$F2439,1)/INDEX(Υλικά!$E$3:$E$200,$F2439,1),0))</f>
        <v>9.1999999999999993</v>
      </c>
      <c r="K2439" s="16">
        <f>$H2439*Ref!$B$2</f>
        <v>20</v>
      </c>
      <c r="L2439" s="17">
        <f>$I2439*Ref!$B$3</f>
        <v>9.6</v>
      </c>
      <c r="M2439" s="18">
        <f>$J2439*Ref!$B$4</f>
        <v>82.8</v>
      </c>
      <c r="N2439" s="18">
        <f>IF($C2439&lt;&gt;"",0,IF($D2439&lt;&gt;"",$G2439*INDEX(Υλικά!$J$3:$J$200,$F2439,1)/INDEX(Υλικά!$E$3:$E$200,$F2439,1),0))</f>
        <v>0</v>
      </c>
      <c r="O2439" s="19">
        <f t="shared" si="45"/>
        <v>112.4</v>
      </c>
    </row>
    <row r="2440" spans="1:15" x14ac:dyDescent="0.35">
      <c r="A2440" s="54">
        <v>45326</v>
      </c>
      <c r="B2440" s="53">
        <v>0.75</v>
      </c>
      <c r="C2440" s="3" t="s">
        <v>216</v>
      </c>
      <c r="D2440" s="3"/>
      <c r="E2440" s="3" t="str">
        <f>IF(C2440&lt;&gt;"",INDEX(ΣυνδΑθρ!$I$2:$I$96,MATCH(C2440,ΣυνδΑθρ!$A$2:$A$100,0),1),IF(D2440&lt;&gt;"",INDEX(Υλικά!$D$3:$D$200,MATCH(D2440,Υλικά!$B$3:$B$200,0),1),""))</f>
        <v>gr</v>
      </c>
      <c r="F2440" s="10">
        <f>IF(C2440&lt;&gt;"",MATCH($C2440,ΣυνδΑθρ!$A$2:$A$100,0),IF(D2440&lt;&gt;"",MATCH($D2440,Υλικά!$B$3:$B$200,0),0))</f>
        <v>36</v>
      </c>
      <c r="G2440" s="3">
        <v>50</v>
      </c>
      <c r="H2440" s="16">
        <f>IF($C2440&lt;&gt;"",$G2440*INDEX(ΣυνδΑθρ!$B$2:$B$96,$F2440,1)/INDEX(ΣυνδΑθρ!$J$2:$J$96,$F2440,1),IF($D2440&lt;&gt;"",$G2440*INDEX(Υλικά!$G$3:$G$200,$F2440,1)/INDEX(Υλικά!$E$3:$E$200,$F2440,1),0))</f>
        <v>4.1926190476190479</v>
      </c>
      <c r="I2440" s="17">
        <f>IF($C2440&lt;&gt;"",$G2440*INDEX(ΣυνδΑθρ!$C$2:$C$100,$F2440,1)/INDEX(ΣυνδΑθρ!$J$2:$J$96,$F2440,1),IF($D2440&lt;&gt;"",$G2440*INDEX(Υλικά!$H$3:$H$200,$F2440,1)/INDEX(Υλικά!$E$3:$E$200,$F2440,1),0))</f>
        <v>18.843095238095241</v>
      </c>
      <c r="J2440" s="18">
        <f>IF($C2440&lt;&gt;"",$G2440*INDEX(ΣυνδΑθρ!$D$2:$D$96,$F2440,1)/INDEX(ΣυνδΑθρ!$J$2:$J$96,$F2440,1),IF($D2440&lt;&gt;"",$G2440*INDEX(Υλικά!$I$3:$I$200,$F2440,1)/INDEX(Υλικά!$E$3:$E$200,$F2440,1),0))</f>
        <v>4.2185714285714289</v>
      </c>
      <c r="K2440" s="16">
        <f>$H2440*Ref!$B$2</f>
        <v>16.770476190476192</v>
      </c>
      <c r="L2440" s="17">
        <f>$I2440*Ref!$B$3</f>
        <v>75.372380952380965</v>
      </c>
      <c r="M2440" s="18">
        <f>$J2440*Ref!$B$4</f>
        <v>37.967142857142861</v>
      </c>
      <c r="N2440" s="18">
        <f>IF($C2440&lt;&gt;"",0,IF($D2440&lt;&gt;"",$G2440*INDEX(Υλικά!$J$3:$J$200,$F2440,1)/INDEX(Υλικά!$E$3:$E$200,$F2440,1),0))</f>
        <v>0</v>
      </c>
      <c r="O2440" s="19">
        <f t="shared" si="45"/>
        <v>130.11000000000001</v>
      </c>
    </row>
    <row r="2441" spans="1:15" x14ac:dyDescent="0.35">
      <c r="A2441" s="54">
        <v>45326</v>
      </c>
      <c r="B2441" s="53">
        <v>0.875</v>
      </c>
      <c r="C2441" s="3"/>
      <c r="D2441" s="3" t="s">
        <v>80</v>
      </c>
      <c r="E2441" s="3" t="str">
        <f>IF(C2441&lt;&gt;"",INDEX(ΣυνδΑθρ!$I$2:$I$96,MATCH(C2441,ΣυνδΑθρ!$A$2:$A$100,0),1),IF(D2441&lt;&gt;"",INDEX(Υλικά!$D$3:$D$200,MATCH(D2441,Υλικά!$B$3:$B$200,0),1),""))</f>
        <v>gr</v>
      </c>
      <c r="F2441" s="10">
        <f>IF(C2441&lt;&gt;"",MATCH($C2441,ΣυνδΑθρ!$A$2:$A$100,0),IF(D2441&lt;&gt;"",MATCH($D2441,Υλικά!$B$3:$B$200,0),0))</f>
        <v>32</v>
      </c>
      <c r="G2441" s="3">
        <v>120</v>
      </c>
      <c r="H2441" s="16">
        <f>IF($C2441&lt;&gt;"",$G2441*INDEX(ΣυνδΑθρ!$B$2:$B$96,$F2441,1)/INDEX(ΣυνδΑθρ!$J$2:$J$96,$F2441,1),IF($D2441&lt;&gt;"",$G2441*INDEX(Υλικά!$G$3:$G$200,$F2441,1)/INDEX(Υλικά!$E$3:$E$200,$F2441,1),0))</f>
        <v>37.200000000000003</v>
      </c>
      <c r="I2441" s="17">
        <f>IF($C2441&lt;&gt;"",$G2441*INDEX(ΣυνδΑθρ!$C$2:$C$100,$F2441,1)/INDEX(ΣυνδΑθρ!$J$2:$J$96,$F2441,1),IF($D2441&lt;&gt;"",$G2441*INDEX(Υλικά!$H$3:$H$200,$F2441,1)/INDEX(Υλικά!$E$3:$E$200,$F2441,1),0))</f>
        <v>0</v>
      </c>
      <c r="J2441" s="18">
        <f>IF($C2441&lt;&gt;"",$G2441*INDEX(ΣυνδΑθρ!$D$2:$D$96,$F2441,1)/INDEX(ΣυνδΑθρ!$J$2:$J$96,$F2441,1),IF($D2441&lt;&gt;"",$G2441*INDEX(Υλικά!$I$3:$I$200,$F2441,1)/INDEX(Υλικά!$E$3:$E$200,$F2441,1),0))</f>
        <v>4.32</v>
      </c>
      <c r="K2441" s="16">
        <f>$H2441*Ref!$B$2</f>
        <v>148.80000000000001</v>
      </c>
      <c r="L2441" s="17">
        <f>$I2441*Ref!$B$3</f>
        <v>0</v>
      </c>
      <c r="M2441" s="18">
        <f>$J2441*Ref!$B$4</f>
        <v>38.880000000000003</v>
      </c>
      <c r="N2441" s="18">
        <f>IF($C2441&lt;&gt;"",0,IF($D2441&lt;&gt;"",$G2441*INDEX(Υλικά!$J$3:$J$200,$F2441,1)/INDEX(Υλικά!$E$3:$E$200,$F2441,1),0))</f>
        <v>0</v>
      </c>
      <c r="O2441" s="19">
        <f t="shared" si="45"/>
        <v>187.68</v>
      </c>
    </row>
    <row r="2442" spans="1:15" x14ac:dyDescent="0.35">
      <c r="A2442" s="54">
        <v>45326</v>
      </c>
      <c r="B2442" s="53">
        <v>0.875</v>
      </c>
      <c r="C2442" s="3"/>
      <c r="D2442" s="3" t="s">
        <v>128</v>
      </c>
      <c r="E2442" s="3" t="str">
        <f>IF(C2442&lt;&gt;"",INDEX(ΣυνδΑθρ!$I$2:$I$96,MATCH(C2442,ΣυνδΑθρ!$A$2:$A$100,0),1),IF(D2442&lt;&gt;"",INDEX(Υλικά!$D$3:$D$200,MATCH(D2442,Υλικά!$B$3:$B$200,0),1),""))</f>
        <v>gr</v>
      </c>
      <c r="F2442" s="10">
        <f>IF(C2442&lt;&gt;"",MATCH($C2442,ΣυνδΑθρ!$A$2:$A$100,0),IF(D2442&lt;&gt;"",MATCH($D2442,Υλικά!$B$3:$B$200,0),0))</f>
        <v>50</v>
      </c>
      <c r="G2442" s="3">
        <v>190</v>
      </c>
      <c r="H2442" s="16">
        <f>IF($C2442&lt;&gt;"",$G2442*INDEX(ΣυνδΑθρ!$B$2:$B$96,$F2442,1)/INDEX(ΣυνδΑθρ!$J$2:$J$96,$F2442,1),IF($D2442&lt;&gt;"",$G2442*INDEX(Υλικά!$G$3:$G$200,$F2442,1)/INDEX(Υλικά!$E$3:$E$200,$F2442,1),0))</f>
        <v>3.8</v>
      </c>
      <c r="I2442" s="17">
        <f>IF($C2442&lt;&gt;"",$G2442*INDEX(ΣυνδΑθρ!$C$2:$C$100,$F2442,1)/INDEX(ΣυνδΑθρ!$J$2:$J$96,$F2442,1),IF($D2442&lt;&gt;"",$G2442*INDEX(Υλικά!$H$3:$H$200,$F2442,1)/INDEX(Υλικά!$E$3:$E$200,$F2442,1),0))</f>
        <v>32.299999999999997</v>
      </c>
      <c r="J2442" s="18">
        <f>IF($C2442&lt;&gt;"",$G2442*INDEX(ΣυνδΑθρ!$D$2:$D$96,$F2442,1)/INDEX(ΣυνδΑθρ!$J$2:$J$96,$F2442,1),IF($D2442&lt;&gt;"",$G2442*INDEX(Υλικά!$I$3:$I$200,$F2442,1)/INDEX(Υλικά!$E$3:$E$200,$F2442,1),0))</f>
        <v>0</v>
      </c>
      <c r="K2442" s="16">
        <f>$H2442*Ref!$B$2</f>
        <v>15.2</v>
      </c>
      <c r="L2442" s="17">
        <f>$I2442*Ref!$B$3</f>
        <v>129.19999999999999</v>
      </c>
      <c r="M2442" s="18">
        <f>$J2442*Ref!$B$4</f>
        <v>0</v>
      </c>
      <c r="N2442" s="18">
        <f>IF($C2442&lt;&gt;"",0,IF($D2442&lt;&gt;"",$G2442*INDEX(Υλικά!$J$3:$J$200,$F2442,1)/INDEX(Υλικά!$E$3:$E$200,$F2442,1),0))</f>
        <v>0</v>
      </c>
      <c r="O2442" s="19">
        <f t="shared" si="45"/>
        <v>144.39999999999998</v>
      </c>
    </row>
    <row r="2443" spans="1:15" x14ac:dyDescent="0.35">
      <c r="A2443" s="54">
        <v>45326</v>
      </c>
      <c r="B2443" s="53">
        <v>0.95833333333333337</v>
      </c>
      <c r="C2443" s="3"/>
      <c r="D2443" s="3" t="s">
        <v>98</v>
      </c>
      <c r="E2443" s="3" t="str">
        <f>IF(C2443&lt;&gt;"",INDEX(ΣυνδΑθρ!$I$2:$I$96,MATCH(C2443,ΣυνδΑθρ!$A$2:$A$100,0),1),IF(D2443&lt;&gt;"",INDEX(Υλικά!$D$3:$D$200,MATCH(D2443,Υλικά!$B$3:$B$200,0),1),""))</f>
        <v>gr</v>
      </c>
      <c r="F2443" s="10">
        <f>IF(C2443&lt;&gt;"",MATCH($C2443,ΣυνδΑθρ!$A$2:$A$100,0),IF(D2443&lt;&gt;"",MATCH($D2443,Υλικά!$B$3:$B$200,0),0))</f>
        <v>38</v>
      </c>
      <c r="G2443" s="3">
        <v>150</v>
      </c>
      <c r="H2443" s="16">
        <f>IF($C2443&lt;&gt;"",$G2443*INDEX(ΣυνδΑθρ!$B$2:$B$96,$F2443,1)/INDEX(ΣυνδΑθρ!$J$2:$J$96,$F2443,1),IF($D2443&lt;&gt;"",$G2443*INDEX(Υλικά!$G$3:$G$200,$F2443,1)/INDEX(Υλικά!$E$3:$E$200,$F2443,1),0))</f>
        <v>0</v>
      </c>
      <c r="I2443" s="17">
        <f>IF($C2443&lt;&gt;"",$G2443*INDEX(ΣυνδΑθρ!$C$2:$C$100,$F2443,1)/INDEX(ΣυνδΑθρ!$J$2:$J$96,$F2443,1),IF($D2443&lt;&gt;"",$G2443*INDEX(Υλικά!$H$3:$H$200,$F2443,1)/INDEX(Υλικά!$E$3:$E$200,$F2443,1),0))</f>
        <v>0</v>
      </c>
      <c r="J2443" s="18">
        <f>IF($C2443&lt;&gt;"",$G2443*INDEX(ΣυνδΑθρ!$D$2:$D$96,$F2443,1)/INDEX(ΣυνδΑθρ!$J$2:$J$96,$F2443,1),IF($D2443&lt;&gt;"",$G2443*INDEX(Υλικά!$I$3:$I$200,$F2443,1)/INDEX(Υλικά!$E$3:$E$200,$F2443,1),0))</f>
        <v>0</v>
      </c>
      <c r="K2443" s="16">
        <f>$H2443*Ref!$B$2</f>
        <v>0</v>
      </c>
      <c r="L2443" s="17">
        <f>$I2443*Ref!$B$3</f>
        <v>0</v>
      </c>
      <c r="M2443" s="18">
        <f>$J2443*Ref!$B$4</f>
        <v>0</v>
      </c>
      <c r="N2443" s="18">
        <f>IF($C2443&lt;&gt;"",0,IF($D2443&lt;&gt;"",$G2443*INDEX(Υλικά!$J$3:$J$200,$F2443,1)/INDEX(Υλικά!$E$3:$E$200,$F2443,1),0))</f>
        <v>205.5</v>
      </c>
      <c r="O2443" s="19">
        <f t="shared" si="45"/>
        <v>205.5</v>
      </c>
    </row>
    <row r="2444" spans="1:15" x14ac:dyDescent="0.35">
      <c r="A2444" s="54">
        <v>45326</v>
      </c>
      <c r="B2444" s="53">
        <v>0.95833333333333337</v>
      </c>
      <c r="C2444" s="3"/>
      <c r="D2444" s="3" t="s">
        <v>187</v>
      </c>
      <c r="E2444" s="3" t="s">
        <v>61</v>
      </c>
      <c r="F2444" s="10">
        <f>IF(C2444&lt;&gt;"",MATCH($C2444,ΣυνδΑθρ!$A$2:$A$100,0),IF(D2444&lt;&gt;"",MATCH($D2444,Υλικά!$B$3:$B$200,0),0))</f>
        <v>84</v>
      </c>
      <c r="G2444" s="3">
        <v>50</v>
      </c>
      <c r="H2444" s="16">
        <f>IF($C2444&lt;&gt;"",$G2444*INDEX(ΣυνδΑθρ!$B$2:$B$96,$F2444,1)/INDEX(ΣυνδΑθρ!$J$2:$J$96,$F2444,1),IF($D2444&lt;&gt;"",$G2444*INDEX(Υλικά!$G$3:$G$200,$F2444,1)/INDEX(Υλικά!$E$3:$E$200,$F2444,1),0))</f>
        <v>0.35</v>
      </c>
      <c r="I2444" s="17">
        <f>IF($C2444&lt;&gt;"",$G2444*INDEX(ΣυνδΑθρ!$C$2:$C$100,$F2444,1)/INDEX(ΣυνδΑθρ!$J$2:$J$96,$F2444,1),IF($D2444&lt;&gt;"",$G2444*INDEX(Υλικά!$H$3:$H$200,$F2444,1)/INDEX(Υλικά!$E$3:$E$200,$F2444,1),0))</f>
        <v>6</v>
      </c>
      <c r="J2444" s="18">
        <f>IF($C2444&lt;&gt;"",$G2444*INDEX(ΣυνδΑθρ!$D$2:$D$96,$F2444,1)/INDEX(ΣυνδΑθρ!$J$2:$J$96,$F2444,1),IF($D2444&lt;&gt;"",$G2444*INDEX(Υλικά!$I$3:$I$200,$F2444,1)/INDEX(Υλικά!$E$3:$E$200,$F2444,1),0))</f>
        <v>0.1</v>
      </c>
      <c r="K2444" s="16">
        <f>$H2444*Ref!$B$2</f>
        <v>1.4</v>
      </c>
      <c r="L2444" s="17">
        <f>$I2444*Ref!$B$3</f>
        <v>24</v>
      </c>
      <c r="M2444" s="18">
        <f>$J2444*Ref!$B$4</f>
        <v>0.9</v>
      </c>
      <c r="N2444" s="18">
        <f>IF($C2444&lt;&gt;"",0,IF($D2444&lt;&gt;"",$G2444*INDEX(Υλικά!$J$3:$J$200,$F2444,1)/INDEX(Υλικά!$E$3:$E$200,$F2444,1),0))</f>
        <v>0</v>
      </c>
      <c r="O2444" s="19">
        <f t="shared" si="45"/>
        <v>26.299999999999997</v>
      </c>
    </row>
    <row r="2445" spans="1:15" x14ac:dyDescent="0.35">
      <c r="A2445" s="54">
        <v>45326</v>
      </c>
      <c r="B2445" s="53">
        <v>0.95833333333333304</v>
      </c>
      <c r="C2445" s="3"/>
      <c r="D2445" s="3" t="s">
        <v>151</v>
      </c>
      <c r="E2445" s="3" t="str">
        <f>IF(C2445&lt;&gt;"",INDEX(ΣυνδΑθρ!$I$2:$I$96,MATCH(C2445,ΣυνδΑθρ!$A$2:$A$100,0),1),IF(D2445&lt;&gt;"",INDEX(Υλικά!$D$3:$D$200,MATCH(D2445,Υλικά!$B$3:$B$200,0),1),""))</f>
        <v>gr</v>
      </c>
      <c r="F2445" s="10">
        <f>IF(C2445&lt;&gt;"",MATCH($C2445,ΣυνδΑθρ!$A$2:$A$100,0),IF(D2445&lt;&gt;"",MATCH($D2445,Υλικά!$B$3:$B$200,0),0))</f>
        <v>60</v>
      </c>
      <c r="G2445" s="3">
        <v>50</v>
      </c>
      <c r="H2445" s="16">
        <f>IF($C2445&lt;&gt;"",$G2445*INDEX(ΣυνδΑθρ!$B$2:$B$96,$F2445,1)/INDEX(ΣυνδΑθρ!$J$2:$J$96,$F2445,1),IF($D2445&lt;&gt;"",$G2445*INDEX(Υλικά!$G$3:$G$200,$F2445,1)/INDEX(Υλικά!$E$3:$E$200,$F2445,1),0))</f>
        <v>0.15</v>
      </c>
      <c r="I2445" s="17">
        <f>IF($C2445&lt;&gt;"",$G2445*INDEX(ΣυνδΑθρ!$C$2:$C$100,$F2445,1)/INDEX(ΣυνδΑθρ!$J$2:$J$96,$F2445,1),IF($D2445&lt;&gt;"",$G2445*INDEX(Υλικά!$H$3:$H$200,$F2445,1)/INDEX(Υλικά!$E$3:$E$200,$F2445,1),0))</f>
        <v>7</v>
      </c>
      <c r="J2445" s="18">
        <f>IF($C2445&lt;&gt;"",$G2445*INDEX(ΣυνδΑθρ!$D$2:$D$96,$F2445,1)/INDEX(ΣυνδΑθρ!$J$2:$J$96,$F2445,1),IF($D2445&lt;&gt;"",$G2445*INDEX(Υλικά!$I$3:$I$200,$F2445,1)/INDEX(Υλικά!$E$3:$E$200,$F2445,1),0))</f>
        <v>0.1</v>
      </c>
      <c r="K2445" s="16">
        <f>$H2445*Ref!$B$2</f>
        <v>0.6</v>
      </c>
      <c r="L2445" s="17">
        <f>$I2445*Ref!$B$3</f>
        <v>28</v>
      </c>
      <c r="M2445" s="18">
        <f>$J2445*Ref!$B$4</f>
        <v>0.9</v>
      </c>
      <c r="N2445" s="18">
        <f>IF($C2445&lt;&gt;"",0,IF($D2445&lt;&gt;"",$G2445*INDEX(Υλικά!$J$3:$J$200,$F2445,1)/INDEX(Υλικά!$E$3:$E$200,$F2445,1),0))</f>
        <v>0</v>
      </c>
      <c r="O2445" s="19">
        <f t="shared" si="45"/>
        <v>29.5</v>
      </c>
    </row>
    <row r="2446" spans="1:15" x14ac:dyDescent="0.35">
      <c r="A2446" s="54">
        <v>45327</v>
      </c>
      <c r="B2446" s="53">
        <v>0.29166666666666669</v>
      </c>
      <c r="C2446" s="3"/>
      <c r="D2446" s="3" t="s">
        <v>58</v>
      </c>
      <c r="E2446" s="3" t="str">
        <f>IF(C2446&lt;&gt;"",INDEX(ΣυνδΑθρ!$I$2:$I$96,MATCH(C2446,ΣυνδΑθρ!$A$2:$A$100,0),1),IF(D2446&lt;&gt;"",INDEX(Υλικά!$D$3:$D$200,MATCH(D2446,Υλικά!$B$3:$B$200,0),1),""))</f>
        <v>gr</v>
      </c>
      <c r="F2446" s="10">
        <f>IF(C2446&lt;&gt;"",MATCH($C2446,ΣυνδΑθρ!$A$2:$A$100,0),IF(D2446&lt;&gt;"",MATCH($D2446,Υλικά!$B$3:$B$200,0),0))</f>
        <v>12</v>
      </c>
      <c r="G2446" s="3">
        <v>250</v>
      </c>
      <c r="H2446" s="16">
        <f>IF($C2446&lt;&gt;"",$G2446*INDEX(ΣυνδΑθρ!$B$2:$B$96,$F2446,1)/INDEX(ΣυνδΑθρ!$J$2:$J$96,$F2446,1),IF($D2446&lt;&gt;"",$G2446*INDEX(Υλικά!$G$3:$G$200,$F2446,1)/INDEX(Υλικά!$E$3:$E$200,$F2446,1),0))</f>
        <v>8.25</v>
      </c>
      <c r="I2446" s="17">
        <f>IF($C2446&lt;&gt;"",$G2446*INDEX(ΣυνδΑθρ!$C$2:$C$100,$F2446,1)/INDEX(ΣυνδΑθρ!$J$2:$J$96,$F2446,1),IF($D2446&lt;&gt;"",$G2446*INDEX(Υλικά!$H$3:$H$200,$F2446,1)/INDEX(Υλικά!$E$3:$E$200,$F2446,1),0))</f>
        <v>11.75</v>
      </c>
      <c r="J2446" s="18">
        <f>IF($C2446&lt;&gt;"",$G2446*INDEX(ΣυνδΑθρ!$D$2:$D$96,$F2446,1)/INDEX(ΣυνδΑθρ!$J$2:$J$96,$F2446,1),IF($D2446&lt;&gt;"",$G2446*INDEX(Υλικά!$I$3:$I$200,$F2446,1)/INDEX(Υλικά!$E$3:$E$200,$F2446,1),0))</f>
        <v>3.75</v>
      </c>
      <c r="K2446" s="16">
        <f>$H2446*Ref!$B$2</f>
        <v>33</v>
      </c>
      <c r="L2446" s="17">
        <f>$I2446*Ref!$B$3</f>
        <v>47</v>
      </c>
      <c r="M2446" s="18">
        <f>$J2446*Ref!$B$4</f>
        <v>33.75</v>
      </c>
      <c r="N2446" s="18">
        <f>IF($C2446&lt;&gt;"",0,IF($D2446&lt;&gt;"",$G2446*INDEX(Υλικά!$J$3:$J$200,$F2446,1)/INDEX(Υλικά!$E$3:$E$200,$F2446,1),0))</f>
        <v>0</v>
      </c>
      <c r="O2446" s="19">
        <f t="shared" si="45"/>
        <v>113.75</v>
      </c>
    </row>
    <row r="2447" spans="1:15" x14ac:dyDescent="0.35">
      <c r="A2447" s="54">
        <v>45327</v>
      </c>
      <c r="B2447" s="53">
        <v>0.33333333333333331</v>
      </c>
      <c r="C2447" s="3"/>
      <c r="D2447" s="3" t="s">
        <v>289</v>
      </c>
      <c r="E2447" s="3" t="str">
        <f>IF(C2447&lt;&gt;"",INDEX(ΣυνδΑθρ!$I$2:$I$96,MATCH(C2447,ΣυνδΑθρ!$A$2:$A$100,0),1),IF(D2447&lt;&gt;"",INDEX(Υλικά!$D$3:$D$200,MATCH(D2447,Υλικά!$B$3:$B$200,0),1),""))</f>
        <v>gr</v>
      </c>
      <c r="F2447" s="10">
        <f>IF(C2447&lt;&gt;"",MATCH($C2447,ΣυνδΑθρ!$A$2:$A$100,0),IF(D2447&lt;&gt;"",MATCH($D2447,Υλικά!$B$3:$B$200,0),0))</f>
        <v>134</v>
      </c>
      <c r="G2447" s="3">
        <v>55</v>
      </c>
      <c r="H2447" s="16">
        <f>IF($C2447&lt;&gt;"",$G2447*INDEX(ΣυνδΑθρ!$B$2:$B$96,$F2447,1)/INDEX(ΣυνδΑθρ!$J$2:$J$96,$F2447,1),IF($D2447&lt;&gt;"",$G2447*INDEX(Υλικά!$G$3:$G$200,$F2447,1)/INDEX(Υλικά!$E$3:$E$200,$F2447,1),0))</f>
        <v>4.0149999999999997</v>
      </c>
      <c r="I2447" s="17">
        <f>IF($C2447&lt;&gt;"",$G2447*INDEX(ΣυνδΑθρ!$C$2:$C$100,$F2447,1)/INDEX(ΣυνδΑθρ!$J$2:$J$96,$F2447,1),IF($D2447&lt;&gt;"",$G2447*INDEX(Υλικά!$H$3:$H$200,$F2447,1)/INDEX(Υλικά!$E$3:$E$200,$F2447,1),0))</f>
        <v>25.574999999999999</v>
      </c>
      <c r="J2447" s="18">
        <f>IF($C2447&lt;&gt;"",$G2447*INDEX(ΣυνδΑθρ!$D$2:$D$96,$F2447,1)/INDEX(ΣυνδΑθρ!$J$2:$J$96,$F2447,1),IF($D2447&lt;&gt;"",$G2447*INDEX(Υλικά!$I$3:$I$200,$F2447,1)/INDEX(Υλικά!$E$3:$E$200,$F2447,1),0))</f>
        <v>0.495</v>
      </c>
      <c r="K2447" s="16">
        <f>$H2447*Ref!$B$2</f>
        <v>16.059999999999999</v>
      </c>
      <c r="L2447" s="17">
        <f>$I2447*Ref!$B$3</f>
        <v>102.3</v>
      </c>
      <c r="M2447" s="18">
        <f>$J2447*Ref!$B$4</f>
        <v>4.4550000000000001</v>
      </c>
      <c r="N2447" s="18">
        <f>IF($C2447&lt;&gt;"",0,IF($D2447&lt;&gt;"",$G2447*INDEX(Υλικά!$J$3:$J$200,$F2447,1)/INDEX(Υλικά!$E$3:$E$200,$F2447,1),0))</f>
        <v>0</v>
      </c>
      <c r="O2447" s="19">
        <f t="shared" si="45"/>
        <v>122.815</v>
      </c>
    </row>
    <row r="2448" spans="1:15" x14ac:dyDescent="0.35">
      <c r="A2448" s="54">
        <v>45327</v>
      </c>
      <c r="B2448" s="53">
        <v>0.33333333333333331</v>
      </c>
      <c r="C2448" s="3"/>
      <c r="D2448" s="3" t="s">
        <v>229</v>
      </c>
      <c r="E2448" s="3" t="str">
        <f>IF(C2448&lt;&gt;"",INDEX(ΣυνδΑθρ!$I$2:$I$96,MATCH(C2448,ΣυνδΑθρ!$A$2:$A$100,0),1),IF(D2448&lt;&gt;"",INDEX(Υλικά!$D$3:$D$200,MATCH(D2448,Υλικά!$B$3:$B$200,0),1),""))</f>
        <v>gr</v>
      </c>
      <c r="F2448" s="10">
        <f>IF(C2448&lt;&gt;"",MATCH($C2448,ΣυνδΑθρ!$A$2:$A$100,0),IF(D2448&lt;&gt;"",MATCH($D2448,Υλικά!$B$3:$B$200,0),0))</f>
        <v>104</v>
      </c>
      <c r="G2448" s="3">
        <v>55</v>
      </c>
      <c r="H2448" s="16">
        <f>IF($C2448&lt;&gt;"",$G2448*INDEX(ΣυνδΑθρ!$B$2:$B$96,$F2448,1)/INDEX(ΣυνδΑθρ!$J$2:$J$96,$F2448,1),IF($D2448&lt;&gt;"",$G2448*INDEX(Υλικά!$G$3:$G$200,$F2448,1)/INDEX(Υλικά!$E$3:$E$200,$F2448,1),0))</f>
        <v>11.55</v>
      </c>
      <c r="I2448" s="17">
        <f>IF($C2448&lt;&gt;"",$G2448*INDEX(ΣυνδΑθρ!$C$2:$C$100,$F2448,1)/INDEX(ΣυνδΑθρ!$J$2:$J$96,$F2448,1),IF($D2448&lt;&gt;"",$G2448*INDEX(Υλικά!$H$3:$H$200,$F2448,1)/INDEX(Υλικά!$E$3:$E$200,$F2448,1),0))</f>
        <v>0.55000000000000004</v>
      </c>
      <c r="J2448" s="18">
        <f>IF($C2448&lt;&gt;"",$G2448*INDEX(ΣυνδΑθρ!$D$2:$D$96,$F2448,1)/INDEX(ΣυνδΑθρ!$J$2:$J$96,$F2448,1),IF($D2448&lt;&gt;"",$G2448*INDEX(Υλικά!$I$3:$I$200,$F2448,1)/INDEX(Υλικά!$E$3:$E$200,$F2448,1),0))</f>
        <v>1.1000000000000001</v>
      </c>
      <c r="K2448" s="16">
        <f>$H2448*Ref!$B$2</f>
        <v>46.2</v>
      </c>
      <c r="L2448" s="17">
        <f>$I2448*Ref!$B$3</f>
        <v>2.2000000000000002</v>
      </c>
      <c r="M2448" s="18">
        <f>$J2448*Ref!$B$4</f>
        <v>9.9</v>
      </c>
      <c r="N2448" s="18">
        <f>IF($C2448&lt;&gt;"",0,IF($D2448&lt;&gt;"",$G2448*INDEX(Υλικά!$J$3:$J$200,$F2448,1)/INDEX(Υλικά!$E$3:$E$200,$F2448,1),0))</f>
        <v>0</v>
      </c>
      <c r="O2448" s="19">
        <f t="shared" si="45"/>
        <v>58.300000000000004</v>
      </c>
    </row>
    <row r="2449" spans="1:15" x14ac:dyDescent="0.35">
      <c r="A2449" s="54">
        <v>45327</v>
      </c>
      <c r="B2449" s="53">
        <v>0.58333333333333337</v>
      </c>
      <c r="C2449" s="3"/>
      <c r="D2449" s="3" t="s">
        <v>340</v>
      </c>
      <c r="E2449" s="3" t="str">
        <f>IF(C2449&lt;&gt;"",INDEX(ΣυνδΑθρ!$I$2:$I$96,MATCH(C2449,ΣυνδΑθρ!$A$2:$A$100,0),1),IF(D2449&lt;&gt;"",INDEX(Υλικά!$D$3:$D$200,MATCH(D2449,Υλικά!$B$3:$B$200,0),1),""))</f>
        <v>gr</v>
      </c>
      <c r="F2449" s="10">
        <f>IF(C2449&lt;&gt;"",MATCH($C2449,ΣυνδΑθρ!$A$2:$A$100,0),IF(D2449&lt;&gt;"",MATCH($D2449,Υλικά!$B$3:$B$200,0),0))</f>
        <v>154</v>
      </c>
      <c r="G2449" s="3">
        <v>40</v>
      </c>
      <c r="H2449" s="16">
        <f>IF($C2449&lt;&gt;"",$G2449*INDEX(ΣυνδΑθρ!$B$2:$B$96,$F2449,1)/INDEX(ΣυνδΑθρ!$J$2:$J$96,$F2449,1),IF($D2449&lt;&gt;"",$G2449*INDEX(Υλικά!$G$3:$G$200,$F2449,1)/INDEX(Υλικά!$E$3:$E$200,$F2449,1),0))</f>
        <v>4</v>
      </c>
      <c r="I2449" s="17">
        <f>IF($C2449&lt;&gt;"",$G2449*INDEX(ΣυνδΑθρ!$C$2:$C$100,$F2449,1)/INDEX(ΣυνδΑθρ!$J$2:$J$96,$F2449,1),IF($D2449&lt;&gt;"",$G2449*INDEX(Υλικά!$H$3:$H$200,$F2449,1)/INDEX(Υλικά!$E$3:$E$200,$F2449,1),0))</f>
        <v>1.92</v>
      </c>
      <c r="J2449" s="18">
        <f>IF($C2449&lt;&gt;"",$G2449*INDEX(ΣυνδΑθρ!$D$2:$D$96,$F2449,1)/INDEX(ΣυνδΑθρ!$J$2:$J$96,$F2449,1),IF($D2449&lt;&gt;"",$G2449*INDEX(Υλικά!$I$3:$I$200,$F2449,1)/INDEX(Υλικά!$E$3:$E$200,$F2449,1),0))</f>
        <v>7.36</v>
      </c>
      <c r="K2449" s="16">
        <f>$H2449*Ref!$B$2</f>
        <v>16</v>
      </c>
      <c r="L2449" s="17">
        <f>$I2449*Ref!$B$3</f>
        <v>7.68</v>
      </c>
      <c r="M2449" s="18">
        <f>$J2449*Ref!$B$4</f>
        <v>66.240000000000009</v>
      </c>
      <c r="N2449" s="18">
        <f>IF($C2449&lt;&gt;"",0,IF($D2449&lt;&gt;"",$G2449*INDEX(Υλικά!$J$3:$J$200,$F2449,1)/INDEX(Υλικά!$E$3:$E$200,$F2449,1),0))</f>
        <v>0</v>
      </c>
      <c r="O2449" s="19">
        <f t="shared" si="45"/>
        <v>89.920000000000016</v>
      </c>
    </row>
    <row r="2450" spans="1:15" x14ac:dyDescent="0.35">
      <c r="A2450" s="54">
        <v>45327</v>
      </c>
      <c r="B2450" s="53">
        <v>0.58333333333333337</v>
      </c>
      <c r="C2450" s="3" t="s">
        <v>332</v>
      </c>
      <c r="D2450" s="3"/>
      <c r="E2450" s="3" t="str">
        <f>IF(C2450&lt;&gt;"",INDEX(ΣυνδΑθρ!$I$2:$I$96,MATCH(C2450,ΣυνδΑθρ!$A$2:$A$100,0),1),IF(D2450&lt;&gt;"",INDEX(Υλικά!$D$3:$D$200,MATCH(D2450,Υλικά!$B$3:$B$200,0),1),""))</f>
        <v>gr</v>
      </c>
      <c r="F2450" s="10">
        <f>IF(C2450&lt;&gt;"",MATCH($C2450,ΣυνδΑθρ!$A$2:$A$100,0),IF(D2450&lt;&gt;"",MATCH($D2450,Υλικά!$B$3:$B$200,0),0))</f>
        <v>70</v>
      </c>
      <c r="G2450" s="3">
        <v>550</v>
      </c>
      <c r="H2450" s="16">
        <f>IF($C2450&lt;&gt;"",$G2450*INDEX(ΣυνδΑθρ!$B$2:$B$96,$F2450,1)/INDEX(ΣυνδΑθρ!$J$2:$J$96,$F2450,1),IF($D2450&lt;&gt;"",$G2450*INDEX(Υλικά!$G$3:$G$200,$F2450,1)/INDEX(Υλικά!$E$3:$E$200,$F2450,1),0))</f>
        <v>35.717499999999994</v>
      </c>
      <c r="I2450" s="17">
        <f>IF($C2450&lt;&gt;"",$G2450*INDEX(ΣυνδΑθρ!$C$2:$C$100,$F2450,1)/INDEX(ΣυνδΑθρ!$J$2:$J$96,$F2450,1),IF($D2450&lt;&gt;"",$G2450*INDEX(Υλικά!$H$3:$H$200,$F2450,1)/INDEX(Υλικά!$E$3:$E$200,$F2450,1),0))</f>
        <v>51.587499999999999</v>
      </c>
      <c r="J2450" s="18">
        <f>IF($C2450&lt;&gt;"",$G2450*INDEX(ΣυνδΑθρ!$D$2:$D$96,$F2450,1)/INDEX(ΣυνδΑθρ!$J$2:$J$96,$F2450,1),IF($D2450&lt;&gt;"",$G2450*INDEX(Υλικά!$I$3:$I$200,$F2450,1)/INDEX(Υλικά!$E$3:$E$200,$F2450,1),0))</f>
        <v>22.049999999999997</v>
      </c>
      <c r="K2450" s="16">
        <f>$H2450*Ref!$B$2</f>
        <v>142.86999999999998</v>
      </c>
      <c r="L2450" s="17">
        <f>$I2450*Ref!$B$3</f>
        <v>206.35</v>
      </c>
      <c r="M2450" s="18">
        <f>$J2450*Ref!$B$4</f>
        <v>198.45</v>
      </c>
      <c r="N2450" s="18">
        <f>IF($C2450&lt;&gt;"",0,IF($D2450&lt;&gt;"",$G2450*INDEX(Υλικά!$J$3:$J$200,$F2450,1)/INDEX(Υλικά!$E$3:$E$200,$F2450,1),0))</f>
        <v>0</v>
      </c>
      <c r="O2450" s="19">
        <f t="shared" si="45"/>
        <v>547.66999999999996</v>
      </c>
    </row>
    <row r="2451" spans="1:15" x14ac:dyDescent="0.35">
      <c r="A2451" s="54">
        <v>45327</v>
      </c>
      <c r="B2451" s="53">
        <v>0.76041666666666663</v>
      </c>
      <c r="C2451" s="3" t="s">
        <v>216</v>
      </c>
      <c r="D2451" s="3"/>
      <c r="E2451" s="3" t="str">
        <f>IF(C2451&lt;&gt;"",INDEX(ΣυνδΑθρ!$I$2:$I$96,MATCH(C2451,ΣυνδΑθρ!$A$2:$A$100,0),1),IF(D2451&lt;&gt;"",INDEX(Υλικά!$D$3:$D$200,MATCH(D2451,Υλικά!$B$3:$B$200,0),1),""))</f>
        <v>gr</v>
      </c>
      <c r="F2451" s="10">
        <f>IF(C2451&lt;&gt;"",MATCH($C2451,ΣυνδΑθρ!$A$2:$A$100,0),IF(D2451&lt;&gt;"",MATCH($D2451,Υλικά!$B$3:$B$200,0),0))</f>
        <v>36</v>
      </c>
      <c r="G2451" s="3">
        <v>70</v>
      </c>
      <c r="H2451" s="16">
        <f>IF($C2451&lt;&gt;"",$G2451*INDEX(ΣυνδΑθρ!$B$2:$B$96,$F2451,1)/INDEX(ΣυνδΑθρ!$J$2:$J$96,$F2451,1),IF($D2451&lt;&gt;"",$G2451*INDEX(Υλικά!$G$3:$G$200,$F2451,1)/INDEX(Υλικά!$E$3:$E$200,$F2451,1),0))</f>
        <v>5.8696666666666673</v>
      </c>
      <c r="I2451" s="17">
        <f>IF($C2451&lt;&gt;"",$G2451*INDEX(ΣυνδΑθρ!$C$2:$C$100,$F2451,1)/INDEX(ΣυνδΑθρ!$J$2:$J$96,$F2451,1),IF($D2451&lt;&gt;"",$G2451*INDEX(Υλικά!$H$3:$H$200,$F2451,1)/INDEX(Υλικά!$E$3:$E$200,$F2451,1),0))</f>
        <v>26.380333333333336</v>
      </c>
      <c r="J2451" s="18">
        <f>IF($C2451&lt;&gt;"",$G2451*INDEX(ΣυνδΑθρ!$D$2:$D$96,$F2451,1)/INDEX(ΣυνδΑθρ!$J$2:$J$96,$F2451,1),IF($D2451&lt;&gt;"",$G2451*INDEX(Υλικά!$I$3:$I$200,$F2451,1)/INDEX(Υλικά!$E$3:$E$200,$F2451,1),0))</f>
        <v>5.9060000000000006</v>
      </c>
      <c r="K2451" s="16">
        <f>$H2451*Ref!$B$2</f>
        <v>23.478666666666669</v>
      </c>
      <c r="L2451" s="17">
        <f>$I2451*Ref!$B$3</f>
        <v>105.52133333333335</v>
      </c>
      <c r="M2451" s="18">
        <f>$J2451*Ref!$B$4</f>
        <v>53.154000000000003</v>
      </c>
      <c r="N2451" s="18">
        <f>IF($C2451&lt;&gt;"",0,IF($D2451&lt;&gt;"",$G2451*INDEX(Υλικά!$J$3:$J$200,$F2451,1)/INDEX(Υλικά!$E$3:$E$200,$F2451,1),0))</f>
        <v>0</v>
      </c>
      <c r="O2451" s="19">
        <f t="shared" si="45"/>
        <v>182.154</v>
      </c>
    </row>
    <row r="2452" spans="1:15" x14ac:dyDescent="0.35">
      <c r="A2452" s="54">
        <v>45327</v>
      </c>
      <c r="B2452" s="53">
        <v>0.5</v>
      </c>
      <c r="C2452" s="3"/>
      <c r="D2452" s="3" t="s">
        <v>155</v>
      </c>
      <c r="E2452" s="3" t="str">
        <f>IF(C2452&lt;&gt;"",INDEX(ΣυνδΑθρ!$I$2:$I$96,MATCH(C2452,ΣυνδΑθρ!$A$2:$A$100,0),1),IF(D2452&lt;&gt;"",INDEX(Υλικά!$D$3:$D$200,MATCH(D2452,Υλικά!$B$3:$B$200,0),1),""))</f>
        <v>gr</v>
      </c>
      <c r="F2452" s="10">
        <f>IF(C2452&lt;&gt;"",MATCH($C2452,ΣυνδΑθρ!$A$2:$A$100,0),IF(D2452&lt;&gt;"",MATCH($D2452,Υλικά!$B$3:$B$200,0),0))</f>
        <v>63</v>
      </c>
      <c r="G2452" s="3">
        <v>115</v>
      </c>
      <c r="H2452" s="16">
        <f>IF($C2452&lt;&gt;"",$G2452*INDEX(ΣυνδΑθρ!$B$2:$B$96,$F2452,1)/INDEX(ΣυνδΑθρ!$J$2:$J$96,$F2452,1),IF($D2452&lt;&gt;"",$G2452*INDEX(Υλικά!$G$3:$G$200,$F2452,1)/INDEX(Υλικά!$E$3:$E$200,$F2452,1),0))</f>
        <v>1.2650000000000001</v>
      </c>
      <c r="I2452" s="17">
        <f>IF($C2452&lt;&gt;"",$G2452*INDEX(ΣυνδΑθρ!$C$2:$C$100,$F2452,1)/INDEX(ΣυνδΑθρ!$J$2:$J$96,$F2452,1),IF($D2452&lt;&gt;"",$G2452*INDEX(Υλικά!$H$3:$H$200,$F2452,1)/INDEX(Υλικά!$E$3:$E$200,$F2452,1),0))</f>
        <v>26.22</v>
      </c>
      <c r="J2452" s="18">
        <f>IF($C2452&lt;&gt;"",$G2452*INDEX(ΣυνδΑθρ!$D$2:$D$96,$F2452,1)/INDEX(ΣυνδΑθρ!$J$2:$J$96,$F2452,1),IF($D2452&lt;&gt;"",$G2452*INDEX(Υλικά!$I$3:$I$200,$F2452,1)/INDEX(Υλικά!$E$3:$E$200,$F2452,1),0))</f>
        <v>0.34499999999999997</v>
      </c>
      <c r="K2452" s="16">
        <f>$H2452*Ref!$B$2</f>
        <v>5.0600000000000005</v>
      </c>
      <c r="L2452" s="17">
        <f>$I2452*Ref!$B$3</f>
        <v>104.88</v>
      </c>
      <c r="M2452" s="18">
        <f>$J2452*Ref!$B$4</f>
        <v>3.1049999999999995</v>
      </c>
      <c r="N2452" s="18">
        <f>IF($C2452&lt;&gt;"",0,IF($D2452&lt;&gt;"",$G2452*INDEX(Υλικά!$J$3:$J$200,$F2452,1)/INDEX(Υλικά!$E$3:$E$200,$F2452,1),0))</f>
        <v>0</v>
      </c>
      <c r="O2452" s="19">
        <f t="shared" si="45"/>
        <v>113.045</v>
      </c>
    </row>
    <row r="2453" spans="1:15" x14ac:dyDescent="0.35">
      <c r="A2453" s="54">
        <v>45327</v>
      </c>
      <c r="B2453" s="53">
        <v>0.875</v>
      </c>
      <c r="C2453" s="3" t="s">
        <v>332</v>
      </c>
      <c r="D2453" s="3"/>
      <c r="E2453" s="3" t="str">
        <f>IF(C2453&lt;&gt;"",INDEX(ΣυνδΑθρ!$I$2:$I$96,MATCH(C2453,ΣυνδΑθρ!$A$2:$A$100,0),1),IF(D2453&lt;&gt;"",INDEX(Υλικά!$D$3:$D$200,MATCH(D2453,Υλικά!$B$3:$B$200,0),1),""))</f>
        <v>gr</v>
      </c>
      <c r="F2453" s="10">
        <f>IF(C2453&lt;&gt;"",MATCH($C2453,ΣυνδΑθρ!$A$2:$A$100,0),IF(D2453&lt;&gt;"",MATCH($D2453,Υλικά!$B$3:$B$200,0),0))</f>
        <v>70</v>
      </c>
      <c r="G2453" s="3">
        <v>125</v>
      </c>
      <c r="H2453" s="16">
        <f>IF($C2453&lt;&gt;"",$G2453*INDEX(ΣυνδΑθρ!$B$2:$B$96,$F2453,1)/INDEX(ΣυνδΑθρ!$J$2:$J$96,$F2453,1),IF($D2453&lt;&gt;"",$G2453*INDEX(Υλικά!$G$3:$G$200,$F2453,1)/INDEX(Υλικά!$E$3:$E$200,$F2453,1),0))</f>
        <v>8.1176136363636342</v>
      </c>
      <c r="I2453" s="17">
        <f>IF($C2453&lt;&gt;"",$G2453*INDEX(ΣυνδΑθρ!$C$2:$C$100,$F2453,1)/INDEX(ΣυνδΑθρ!$J$2:$J$96,$F2453,1),IF($D2453&lt;&gt;"",$G2453*INDEX(Υλικά!$H$3:$H$200,$F2453,1)/INDEX(Υλικά!$E$3:$E$200,$F2453,1),0))</f>
        <v>11.724431818181818</v>
      </c>
      <c r="J2453" s="18">
        <f>IF($C2453&lt;&gt;"",$G2453*INDEX(ΣυνδΑθρ!$D$2:$D$96,$F2453,1)/INDEX(ΣυνδΑθρ!$J$2:$J$96,$F2453,1),IF($D2453&lt;&gt;"",$G2453*INDEX(Υλικά!$I$3:$I$200,$F2453,1)/INDEX(Υλικά!$E$3:$E$200,$F2453,1),0))</f>
        <v>5.0113636363636358</v>
      </c>
      <c r="K2453" s="16">
        <f>$H2453*Ref!$B$2</f>
        <v>32.470454545454537</v>
      </c>
      <c r="L2453" s="17">
        <f>$I2453*Ref!$B$3</f>
        <v>46.897727272727273</v>
      </c>
      <c r="M2453" s="18">
        <f>$J2453*Ref!$B$4</f>
        <v>45.10227272727272</v>
      </c>
      <c r="N2453" s="18">
        <f>IF($C2453&lt;&gt;"",0,IF($D2453&lt;&gt;"",$G2453*INDEX(Υλικά!$J$3:$J$200,$F2453,1)/INDEX(Υλικά!$E$3:$E$200,$F2453,1),0))</f>
        <v>0</v>
      </c>
      <c r="O2453" s="19">
        <f t="shared" si="45"/>
        <v>124.47045454545453</v>
      </c>
    </row>
    <row r="2454" spans="1:15" x14ac:dyDescent="0.35">
      <c r="A2454" s="54">
        <v>45327</v>
      </c>
      <c r="B2454" s="53">
        <v>0.875</v>
      </c>
      <c r="C2454" s="3"/>
      <c r="D2454" s="3" t="s">
        <v>229</v>
      </c>
      <c r="E2454" s="3" t="str">
        <f>IF(C2454&lt;&gt;"",INDEX(ΣυνδΑθρ!$I$2:$I$96,MATCH(C2454,ΣυνδΑθρ!$A$2:$A$100,0),1),IF(D2454&lt;&gt;"",INDEX(Υλικά!$D$3:$D$200,MATCH(D2454,Υλικά!$B$3:$B$200,0),1),""))</f>
        <v>gr</v>
      </c>
      <c r="F2454" s="10">
        <f>IF(C2454&lt;&gt;"",MATCH($C2454,ΣυνδΑθρ!$A$2:$A$100,0),IF(D2454&lt;&gt;"",MATCH($D2454,Υλικά!$B$3:$B$200,0),0))</f>
        <v>104</v>
      </c>
      <c r="G2454" s="3">
        <v>25</v>
      </c>
      <c r="H2454" s="16">
        <f>IF($C2454&lt;&gt;"",$G2454*INDEX(ΣυνδΑθρ!$B$2:$B$96,$F2454,1)/INDEX(ΣυνδΑθρ!$J$2:$J$96,$F2454,1),IF($D2454&lt;&gt;"",$G2454*INDEX(Υλικά!$G$3:$G$200,$F2454,1)/INDEX(Υλικά!$E$3:$E$200,$F2454,1),0))</f>
        <v>5.25</v>
      </c>
      <c r="I2454" s="17">
        <f>IF($C2454&lt;&gt;"",$G2454*INDEX(ΣυνδΑθρ!$C$2:$C$100,$F2454,1)/INDEX(ΣυνδΑθρ!$J$2:$J$96,$F2454,1),IF($D2454&lt;&gt;"",$G2454*INDEX(Υλικά!$H$3:$H$200,$F2454,1)/INDEX(Υλικά!$E$3:$E$200,$F2454,1),0))</f>
        <v>0.25</v>
      </c>
      <c r="J2454" s="18">
        <f>IF($C2454&lt;&gt;"",$G2454*INDEX(ΣυνδΑθρ!$D$2:$D$96,$F2454,1)/INDEX(ΣυνδΑθρ!$J$2:$J$96,$F2454,1),IF($D2454&lt;&gt;"",$G2454*INDEX(Υλικά!$I$3:$I$200,$F2454,1)/INDEX(Υλικά!$E$3:$E$200,$F2454,1),0))</f>
        <v>0.5</v>
      </c>
      <c r="K2454" s="16">
        <f>$H2454*Ref!$B$2</f>
        <v>21</v>
      </c>
      <c r="L2454" s="17">
        <f>$I2454*Ref!$B$3</f>
        <v>1</v>
      </c>
      <c r="M2454" s="18">
        <f>$J2454*Ref!$B$4</f>
        <v>4.5</v>
      </c>
      <c r="N2454" s="18">
        <f>IF($C2454&lt;&gt;"",0,IF($D2454&lt;&gt;"",$G2454*INDEX(Υλικά!$J$3:$J$200,$F2454,1)/INDEX(Υλικά!$E$3:$E$200,$F2454,1),0))</f>
        <v>0</v>
      </c>
      <c r="O2454" s="19">
        <f t="shared" si="45"/>
        <v>26.5</v>
      </c>
    </row>
    <row r="2455" spans="1:15" x14ac:dyDescent="0.35">
      <c r="A2455" s="54">
        <v>45327</v>
      </c>
      <c r="B2455" s="53">
        <v>0.875</v>
      </c>
      <c r="C2455" s="3"/>
      <c r="D2455" s="3" t="s">
        <v>289</v>
      </c>
      <c r="E2455" s="3" t="str">
        <f>IF(C2455&lt;&gt;"",INDEX(ΣυνδΑθρ!$I$2:$I$96,MATCH(C2455,ΣυνδΑθρ!$A$2:$A$100,0),1),IF(D2455&lt;&gt;"",INDEX(Υλικά!$D$3:$D$200,MATCH(D2455,Υλικά!$B$3:$B$200,0),1),""))</f>
        <v>gr</v>
      </c>
      <c r="F2455" s="10">
        <f>IF(C2455&lt;&gt;"",MATCH($C2455,ΣυνδΑθρ!$A$2:$A$100,0),IF(D2455&lt;&gt;"",MATCH($D2455,Υλικά!$B$3:$B$200,0),0))</f>
        <v>134</v>
      </c>
      <c r="G2455" s="3">
        <v>37</v>
      </c>
      <c r="H2455" s="16">
        <f>IF($C2455&lt;&gt;"",$G2455*INDEX(ΣυνδΑθρ!$B$2:$B$96,$F2455,1)/INDEX(ΣυνδΑθρ!$J$2:$J$96,$F2455,1),IF($D2455&lt;&gt;"",$G2455*INDEX(Υλικά!$G$3:$G$200,$F2455,1)/INDEX(Υλικά!$E$3:$E$200,$F2455,1),0))</f>
        <v>2.7009999999999996</v>
      </c>
      <c r="I2455" s="17">
        <f>IF($C2455&lt;&gt;"",$G2455*INDEX(ΣυνδΑθρ!$C$2:$C$100,$F2455,1)/INDEX(ΣυνδΑθρ!$J$2:$J$96,$F2455,1),IF($D2455&lt;&gt;"",$G2455*INDEX(Υλικά!$H$3:$H$200,$F2455,1)/INDEX(Υλικά!$E$3:$E$200,$F2455,1),0))</f>
        <v>17.204999999999998</v>
      </c>
      <c r="J2455" s="18">
        <f>IF($C2455&lt;&gt;"",$G2455*INDEX(ΣυνδΑθρ!$D$2:$D$96,$F2455,1)/INDEX(ΣυνδΑθρ!$J$2:$J$96,$F2455,1),IF($D2455&lt;&gt;"",$G2455*INDEX(Υλικά!$I$3:$I$200,$F2455,1)/INDEX(Υλικά!$E$3:$E$200,$F2455,1),0))</f>
        <v>0.33300000000000002</v>
      </c>
      <c r="K2455" s="16">
        <f>$H2455*Ref!$B$2</f>
        <v>10.803999999999998</v>
      </c>
      <c r="L2455" s="17">
        <f>$I2455*Ref!$B$3</f>
        <v>68.819999999999993</v>
      </c>
      <c r="M2455" s="18">
        <f>$J2455*Ref!$B$4</f>
        <v>2.9970000000000003</v>
      </c>
      <c r="N2455" s="18">
        <f>IF($C2455&lt;&gt;"",0,IF($D2455&lt;&gt;"",$G2455*INDEX(Υλικά!$J$3:$J$200,$F2455,1)/INDEX(Υλικά!$E$3:$E$200,$F2455,1),0))</f>
        <v>0</v>
      </c>
      <c r="O2455" s="19">
        <f t="shared" si="45"/>
        <v>82.620999999999995</v>
      </c>
    </row>
    <row r="2456" spans="1:15" x14ac:dyDescent="0.35">
      <c r="A2456" s="54">
        <v>45327</v>
      </c>
      <c r="B2456" s="53">
        <v>0.91666666666666663</v>
      </c>
      <c r="C2456" s="3"/>
      <c r="D2456" s="3" t="s">
        <v>151</v>
      </c>
      <c r="E2456" s="3" t="str">
        <f>IF(C2456&lt;&gt;"",INDEX(ΣυνδΑθρ!$I$2:$I$96,MATCH(C2456,ΣυνδΑθρ!$A$2:$A$100,0),1),IF(D2456&lt;&gt;"",INDEX(Υλικά!$D$3:$D$200,MATCH(D2456,Υλικά!$B$3:$B$200,0),1),""))</f>
        <v>gr</v>
      </c>
      <c r="F2456" s="10">
        <f>IF(C2456&lt;&gt;"",MATCH($C2456,ΣυνδΑθρ!$A$2:$A$100,0),IF(D2456&lt;&gt;"",MATCH($D2456,Υλικά!$B$3:$B$200,0),0))</f>
        <v>60</v>
      </c>
      <c r="G2456" s="3">
        <v>180</v>
      </c>
      <c r="H2456" s="16">
        <f>IF($C2456&lt;&gt;"",$G2456*INDEX(ΣυνδΑθρ!$B$2:$B$96,$F2456,1)/INDEX(ΣυνδΑθρ!$J$2:$J$96,$F2456,1),IF($D2456&lt;&gt;"",$G2456*INDEX(Υλικά!$G$3:$G$200,$F2456,1)/INDEX(Υλικά!$E$3:$E$200,$F2456,1),0))</f>
        <v>0.54</v>
      </c>
      <c r="I2456" s="17">
        <f>IF($C2456&lt;&gt;"",$G2456*INDEX(ΣυνδΑθρ!$C$2:$C$100,$F2456,1)/INDEX(ΣυνδΑθρ!$J$2:$J$96,$F2456,1),IF($D2456&lt;&gt;"",$G2456*INDEX(Υλικά!$H$3:$H$200,$F2456,1)/INDEX(Υλικά!$E$3:$E$200,$F2456,1),0))</f>
        <v>25.2</v>
      </c>
      <c r="J2456" s="18">
        <f>IF($C2456&lt;&gt;"",$G2456*INDEX(ΣυνδΑθρ!$D$2:$D$96,$F2456,1)/INDEX(ΣυνδΑθρ!$J$2:$J$96,$F2456,1),IF($D2456&lt;&gt;"",$G2456*INDEX(Υλικά!$I$3:$I$200,$F2456,1)/INDEX(Υλικά!$E$3:$E$200,$F2456,1),0))</f>
        <v>0.36</v>
      </c>
      <c r="K2456" s="16">
        <f>$H2456*Ref!$B$2</f>
        <v>2.16</v>
      </c>
      <c r="L2456" s="17">
        <f>$I2456*Ref!$B$3</f>
        <v>100.8</v>
      </c>
      <c r="M2456" s="18">
        <f>$J2456*Ref!$B$4</f>
        <v>3.2399999999999998</v>
      </c>
      <c r="N2456" s="18">
        <f>IF($C2456&lt;&gt;"",0,IF($D2456&lt;&gt;"",$G2456*INDEX(Υλικά!$J$3:$J$200,$F2456,1)/INDEX(Υλικά!$E$3:$E$200,$F2456,1),0))</f>
        <v>0</v>
      </c>
      <c r="O2456" s="19">
        <f t="shared" si="45"/>
        <v>106.19999999999999</v>
      </c>
    </row>
    <row r="2457" spans="1:15" x14ac:dyDescent="0.35">
      <c r="A2457" s="54">
        <v>45327</v>
      </c>
      <c r="B2457" s="53">
        <v>0.91666666666666663</v>
      </c>
      <c r="C2457" s="3"/>
      <c r="D2457" s="3" t="s">
        <v>32</v>
      </c>
      <c r="E2457" s="3" t="str">
        <f>IF(C2457&lt;&gt;"",INDEX(ΣυνδΑθρ!$I$2:$I$96,MATCH(C2457,ΣυνδΑθρ!$A$2:$A$100,0),1),IF(D2457&lt;&gt;"",INDEX(Υλικά!$D$3:$D$200,MATCH(D2457,Υλικά!$B$3:$B$200,0),1),""))</f>
        <v>gr</v>
      </c>
      <c r="F2457" s="10">
        <f>IF(C2457&lt;&gt;"",MATCH($C2457,ΣυνδΑθρ!$A$2:$A$100,0),IF(D2457&lt;&gt;"",MATCH($D2457,Υλικά!$B$3:$B$200,0),0))</f>
        <v>14</v>
      </c>
      <c r="G2457" s="3">
        <v>200</v>
      </c>
      <c r="H2457" s="16">
        <f>IF($C2457&lt;&gt;"",$G2457*INDEX(ΣυνδΑθρ!$B$2:$B$96,$F2457,1)/INDEX(ΣυνδΑθρ!$J$2:$J$96,$F2457,1),IF($D2457&lt;&gt;"",$G2457*INDEX(Υλικά!$G$3:$G$200,$F2457,1)/INDEX(Υλικά!$E$3:$E$200,$F2457,1),0))</f>
        <v>16</v>
      </c>
      <c r="I2457" s="17">
        <f>IF($C2457&lt;&gt;"",$G2457*INDEX(ΣυνδΑθρ!$C$2:$C$100,$F2457,1)/INDEX(ΣυνδΑθρ!$J$2:$J$96,$F2457,1),IF($D2457&lt;&gt;"",$G2457*INDEX(Υλικά!$H$3:$H$200,$F2457,1)/INDEX(Υλικά!$E$3:$E$200,$F2457,1),0))</f>
        <v>8</v>
      </c>
      <c r="J2457" s="18">
        <f>IF($C2457&lt;&gt;"",$G2457*INDEX(ΣυνδΑθρ!$D$2:$D$96,$F2457,1)/INDEX(ΣυνδΑθρ!$J$2:$J$96,$F2457,1),IF($D2457&lt;&gt;"",$G2457*INDEX(Υλικά!$I$3:$I$200,$F2457,1)/INDEX(Υλικά!$E$3:$E$200,$F2457,1),0))</f>
        <v>4</v>
      </c>
      <c r="K2457" s="16">
        <f>$H2457*Ref!$B$2</f>
        <v>64</v>
      </c>
      <c r="L2457" s="17">
        <f>$I2457*Ref!$B$3</f>
        <v>32</v>
      </c>
      <c r="M2457" s="18">
        <f>$J2457*Ref!$B$4</f>
        <v>36</v>
      </c>
      <c r="N2457" s="18">
        <f>IF($C2457&lt;&gt;"",0,IF($D2457&lt;&gt;"",$G2457*INDEX(Υλικά!$J$3:$J$200,$F2457,1)/INDEX(Υλικά!$E$3:$E$200,$F2457,1),0))</f>
        <v>0</v>
      </c>
      <c r="O2457" s="19">
        <f t="shared" si="45"/>
        <v>132</v>
      </c>
    </row>
    <row r="2458" spans="1:15" x14ac:dyDescent="0.35">
      <c r="A2458" s="54">
        <v>45327</v>
      </c>
      <c r="B2458" s="53">
        <v>0.91666666666666663</v>
      </c>
      <c r="C2458" s="3"/>
      <c r="D2458" s="3" t="s">
        <v>187</v>
      </c>
      <c r="E2458" s="3" t="str">
        <f>IF(C2458&lt;&gt;"",INDEX(ΣυνδΑθρ!$I$2:$I$96,MATCH(C2458,ΣυνδΑθρ!$A$2:$A$100,0),1),IF(D2458&lt;&gt;"",INDEX(Υλικά!$D$3:$D$200,MATCH(D2458,Υλικά!$B$3:$B$200,0),1),""))</f>
        <v>gr</v>
      </c>
      <c r="F2458" s="10">
        <f>IF(C2458&lt;&gt;"",MATCH($C2458,ΣυνδΑθρ!$A$2:$A$100,0),IF(D2458&lt;&gt;"",MATCH($D2458,Υλικά!$B$3:$B$200,0),0))</f>
        <v>84</v>
      </c>
      <c r="G2458" s="3">
        <v>120</v>
      </c>
      <c r="H2458" s="16">
        <f>IF($C2458&lt;&gt;"",$G2458*INDEX(ΣυνδΑθρ!$B$2:$B$96,$F2458,1)/INDEX(ΣυνδΑθρ!$J$2:$J$96,$F2458,1),IF($D2458&lt;&gt;"",$G2458*INDEX(Υλικά!$G$3:$G$200,$F2458,1)/INDEX(Υλικά!$E$3:$E$200,$F2458,1),0))</f>
        <v>0.84</v>
      </c>
      <c r="I2458" s="17">
        <f>IF($C2458&lt;&gt;"",$G2458*INDEX(ΣυνδΑθρ!$C$2:$C$100,$F2458,1)/INDEX(ΣυνδΑθρ!$J$2:$J$96,$F2458,1),IF($D2458&lt;&gt;"",$G2458*INDEX(Υλικά!$H$3:$H$200,$F2458,1)/INDEX(Υλικά!$E$3:$E$200,$F2458,1),0))</f>
        <v>14.4</v>
      </c>
      <c r="J2458" s="18">
        <f>IF($C2458&lt;&gt;"",$G2458*INDEX(ΣυνδΑθρ!$D$2:$D$96,$F2458,1)/INDEX(ΣυνδΑθρ!$J$2:$J$96,$F2458,1),IF($D2458&lt;&gt;"",$G2458*INDEX(Υλικά!$I$3:$I$200,$F2458,1)/INDEX(Υλικά!$E$3:$E$200,$F2458,1),0))</f>
        <v>0.24</v>
      </c>
      <c r="K2458" s="16">
        <f>$H2458*Ref!$B$2</f>
        <v>3.36</v>
      </c>
      <c r="L2458" s="17">
        <f>$I2458*Ref!$B$3</f>
        <v>57.6</v>
      </c>
      <c r="M2458" s="18">
        <f>$J2458*Ref!$B$4</f>
        <v>2.16</v>
      </c>
      <c r="N2458" s="18">
        <f>IF($C2458&lt;&gt;"",0,IF($D2458&lt;&gt;"",$G2458*INDEX(Υλικά!$J$3:$J$200,$F2458,1)/INDEX(Υλικά!$E$3:$E$200,$F2458,1),0))</f>
        <v>0</v>
      </c>
      <c r="O2458" s="19">
        <f t="shared" si="45"/>
        <v>63.120000000000005</v>
      </c>
    </row>
    <row r="2459" spans="1:15" x14ac:dyDescent="0.35">
      <c r="A2459" s="54">
        <v>45328</v>
      </c>
      <c r="B2459" s="53">
        <v>0.35416666666666669</v>
      </c>
      <c r="C2459" s="3"/>
      <c r="D2459" s="3" t="s">
        <v>58</v>
      </c>
      <c r="E2459" s="3" t="str">
        <f>IF(C2459&lt;&gt;"",INDEX(ΣυνδΑθρ!$I$2:$I$96,MATCH(C2459,ΣυνδΑθρ!$A$2:$A$100,0),1),IF(D2459&lt;&gt;"",INDEX(Υλικά!$D$3:$D$200,MATCH(D2459,Υλικά!$B$3:$B$200,0),1),""))</f>
        <v>gr</v>
      </c>
      <c r="F2459" s="10">
        <f>IF(C2459&lt;&gt;"",MATCH($C2459,ΣυνδΑθρ!$A$2:$A$100,0),IF(D2459&lt;&gt;"",MATCH($D2459,Υλικά!$B$3:$B$200,0),0))</f>
        <v>12</v>
      </c>
      <c r="G2459" s="3">
        <v>250</v>
      </c>
      <c r="H2459" s="16">
        <f>IF($C2459&lt;&gt;"",$G2459*INDEX(ΣυνδΑθρ!$B$2:$B$96,$F2459,1)/INDEX(ΣυνδΑθρ!$J$2:$J$96,$F2459,1),IF($D2459&lt;&gt;"",$G2459*INDEX(Υλικά!$G$3:$G$200,$F2459,1)/INDEX(Υλικά!$E$3:$E$200,$F2459,1),0))</f>
        <v>8.25</v>
      </c>
      <c r="I2459" s="17">
        <f>IF($C2459&lt;&gt;"",$G2459*INDEX(ΣυνδΑθρ!$C$2:$C$100,$F2459,1)/INDEX(ΣυνδΑθρ!$J$2:$J$96,$F2459,1),IF($D2459&lt;&gt;"",$G2459*INDEX(Υλικά!$H$3:$H$200,$F2459,1)/INDEX(Υλικά!$E$3:$E$200,$F2459,1),0))</f>
        <v>11.75</v>
      </c>
      <c r="J2459" s="18">
        <f>IF($C2459&lt;&gt;"",$G2459*INDEX(ΣυνδΑθρ!$D$2:$D$96,$F2459,1)/INDEX(ΣυνδΑθρ!$J$2:$J$96,$F2459,1),IF($D2459&lt;&gt;"",$G2459*INDEX(Υλικά!$I$3:$I$200,$F2459,1)/INDEX(Υλικά!$E$3:$E$200,$F2459,1),0))</f>
        <v>3.75</v>
      </c>
      <c r="K2459" s="16">
        <f>$H2459*Ref!$B$2</f>
        <v>33</v>
      </c>
      <c r="L2459" s="17">
        <f>$I2459*Ref!$B$3</f>
        <v>47</v>
      </c>
      <c r="M2459" s="18">
        <f>$J2459*Ref!$B$4</f>
        <v>33.75</v>
      </c>
      <c r="N2459" s="18">
        <f>IF($C2459&lt;&gt;"",0,IF($D2459&lt;&gt;"",$G2459*INDEX(Υλικά!$J$3:$J$200,$F2459,1)/INDEX(Υλικά!$E$3:$E$200,$F2459,1),0))</f>
        <v>0</v>
      </c>
      <c r="O2459" s="19">
        <f t="shared" si="45"/>
        <v>113.75</v>
      </c>
    </row>
    <row r="2460" spans="1:15" x14ac:dyDescent="0.35">
      <c r="A2460" s="54">
        <v>45328</v>
      </c>
      <c r="B2460" s="53">
        <v>0.35416666666666669</v>
      </c>
      <c r="C2460" s="3"/>
      <c r="D2460" s="3" t="s">
        <v>289</v>
      </c>
      <c r="E2460" s="3" t="str">
        <f>IF(C2460&lt;&gt;"",INDEX(ΣυνδΑθρ!$I$2:$I$96,MATCH(C2460,ΣυνδΑθρ!$A$2:$A$100,0),1),IF(D2460&lt;&gt;"",INDEX(Υλικά!$D$3:$D$200,MATCH(D2460,Υλικά!$B$3:$B$200,0),1),""))</f>
        <v>gr</v>
      </c>
      <c r="F2460" s="10">
        <f>IF(C2460&lt;&gt;"",MATCH($C2460,ΣυνδΑθρ!$A$2:$A$100,0),IF(D2460&lt;&gt;"",MATCH($D2460,Υλικά!$B$3:$B$200,0),0))</f>
        <v>134</v>
      </c>
      <c r="G2460" s="3">
        <v>58</v>
      </c>
      <c r="H2460" s="16">
        <f>IF($C2460&lt;&gt;"",$G2460*INDEX(ΣυνδΑθρ!$B$2:$B$96,$F2460,1)/INDEX(ΣυνδΑθρ!$J$2:$J$96,$F2460,1),IF($D2460&lt;&gt;"",$G2460*INDEX(Υλικά!$G$3:$G$200,$F2460,1)/INDEX(Υλικά!$E$3:$E$200,$F2460,1),0))</f>
        <v>4.234</v>
      </c>
      <c r="I2460" s="17">
        <f>IF($C2460&lt;&gt;"",$G2460*INDEX(ΣυνδΑθρ!$C$2:$C$100,$F2460,1)/INDEX(ΣυνδΑθρ!$J$2:$J$96,$F2460,1),IF($D2460&lt;&gt;"",$G2460*INDEX(Υλικά!$H$3:$H$200,$F2460,1)/INDEX(Υλικά!$E$3:$E$200,$F2460,1),0))</f>
        <v>26.97</v>
      </c>
      <c r="J2460" s="18">
        <f>IF($C2460&lt;&gt;"",$G2460*INDEX(ΣυνδΑθρ!$D$2:$D$96,$F2460,1)/INDEX(ΣυνδΑθρ!$J$2:$J$96,$F2460,1),IF($D2460&lt;&gt;"",$G2460*INDEX(Υλικά!$I$3:$I$200,$F2460,1)/INDEX(Υλικά!$E$3:$E$200,$F2460,1),0))</f>
        <v>0.52200000000000002</v>
      </c>
      <c r="K2460" s="16">
        <f>$H2460*Ref!$B$2</f>
        <v>16.936</v>
      </c>
      <c r="L2460" s="17">
        <f>$I2460*Ref!$B$3</f>
        <v>107.88</v>
      </c>
      <c r="M2460" s="18">
        <f>$J2460*Ref!$B$4</f>
        <v>4.6980000000000004</v>
      </c>
      <c r="N2460" s="18">
        <f>IF($C2460&lt;&gt;"",0,IF($D2460&lt;&gt;"",$G2460*INDEX(Υλικά!$J$3:$J$200,$F2460,1)/INDEX(Υλικά!$E$3:$E$200,$F2460,1),0))</f>
        <v>0</v>
      </c>
      <c r="O2460" s="19">
        <f t="shared" si="45"/>
        <v>129.51400000000001</v>
      </c>
    </row>
    <row r="2461" spans="1:15" x14ac:dyDescent="0.35">
      <c r="A2461" s="54">
        <v>45328</v>
      </c>
      <c r="B2461" s="53">
        <v>0.35416666666666669</v>
      </c>
      <c r="C2461" s="3"/>
      <c r="D2461" s="3" t="s">
        <v>229</v>
      </c>
      <c r="E2461" s="3" t="str">
        <f>IF(C2461&lt;&gt;"",INDEX(ΣυνδΑθρ!$I$2:$I$96,MATCH(C2461,ΣυνδΑθρ!$A$2:$A$100,0),1),IF(D2461&lt;&gt;"",INDEX(Υλικά!$D$3:$D$200,MATCH(D2461,Υλικά!$B$3:$B$200,0),1),""))</f>
        <v>gr</v>
      </c>
      <c r="F2461" s="10">
        <f>IF(C2461&lt;&gt;"",MATCH($C2461,ΣυνδΑθρ!$A$2:$A$100,0),IF(D2461&lt;&gt;"",MATCH($D2461,Υλικά!$B$3:$B$200,0),0))</f>
        <v>104</v>
      </c>
      <c r="G2461" s="3">
        <v>50</v>
      </c>
      <c r="H2461" s="16">
        <f>IF($C2461&lt;&gt;"",$G2461*INDEX(ΣυνδΑθρ!$B$2:$B$96,$F2461,1)/INDEX(ΣυνδΑθρ!$J$2:$J$96,$F2461,1),IF($D2461&lt;&gt;"",$G2461*INDEX(Υλικά!$G$3:$G$200,$F2461,1)/INDEX(Υλικά!$E$3:$E$200,$F2461,1),0))</f>
        <v>10.5</v>
      </c>
      <c r="I2461" s="17">
        <f>IF($C2461&lt;&gt;"",$G2461*INDEX(ΣυνδΑθρ!$C$2:$C$100,$F2461,1)/INDEX(ΣυνδΑθρ!$J$2:$J$96,$F2461,1),IF($D2461&lt;&gt;"",$G2461*INDEX(Υλικά!$H$3:$H$200,$F2461,1)/INDEX(Υλικά!$E$3:$E$200,$F2461,1),0))</f>
        <v>0.5</v>
      </c>
      <c r="J2461" s="18">
        <f>IF($C2461&lt;&gt;"",$G2461*INDEX(ΣυνδΑθρ!$D$2:$D$96,$F2461,1)/INDEX(ΣυνδΑθρ!$J$2:$J$96,$F2461,1),IF($D2461&lt;&gt;"",$G2461*INDEX(Υλικά!$I$3:$I$200,$F2461,1)/INDEX(Υλικά!$E$3:$E$200,$F2461,1),0))</f>
        <v>1</v>
      </c>
      <c r="K2461" s="16">
        <f>$H2461*Ref!$B$2</f>
        <v>42</v>
      </c>
      <c r="L2461" s="17">
        <f>$I2461*Ref!$B$3</f>
        <v>2</v>
      </c>
      <c r="M2461" s="18">
        <f>$J2461*Ref!$B$4</f>
        <v>9</v>
      </c>
      <c r="N2461" s="18">
        <f>IF($C2461&lt;&gt;"",0,IF($D2461&lt;&gt;"",$G2461*INDEX(Υλικά!$J$3:$J$200,$F2461,1)/INDEX(Υλικά!$E$3:$E$200,$F2461,1),0))</f>
        <v>0</v>
      </c>
      <c r="O2461" s="19">
        <f t="shared" si="45"/>
        <v>53</v>
      </c>
    </row>
    <row r="2462" spans="1:15" x14ac:dyDescent="0.35">
      <c r="A2462" s="54">
        <v>45328</v>
      </c>
      <c r="B2462" s="53">
        <v>0.5</v>
      </c>
      <c r="C2462" s="3"/>
      <c r="D2462" s="3" t="s">
        <v>155</v>
      </c>
      <c r="E2462" s="3" t="str">
        <f>IF(C2462&lt;&gt;"",INDEX(ΣυνδΑθρ!$I$2:$I$96,MATCH(C2462,ΣυνδΑθρ!$A$2:$A$100,0),1),IF(D2462&lt;&gt;"",INDEX(Υλικά!$D$3:$D$200,MATCH(D2462,Υλικά!$B$3:$B$200,0),1),""))</f>
        <v>gr</v>
      </c>
      <c r="F2462" s="10">
        <f>IF(C2462&lt;&gt;"",MATCH($C2462,ΣυνδΑθρ!$A$2:$A$100,0),IF(D2462&lt;&gt;"",MATCH($D2462,Υλικά!$B$3:$B$200,0),0))</f>
        <v>63</v>
      </c>
      <c r="G2462" s="3">
        <v>105</v>
      </c>
      <c r="H2462" s="16">
        <f>IF($C2462&lt;&gt;"",$G2462*INDEX(ΣυνδΑθρ!$B$2:$B$96,$F2462,1)/INDEX(ΣυνδΑθρ!$J$2:$J$96,$F2462,1),IF($D2462&lt;&gt;"",$G2462*INDEX(Υλικά!$G$3:$G$200,$F2462,1)/INDEX(Υλικά!$E$3:$E$200,$F2462,1),0))</f>
        <v>1.1550000000000002</v>
      </c>
      <c r="I2462" s="17">
        <f>IF($C2462&lt;&gt;"",$G2462*INDEX(ΣυνδΑθρ!$C$2:$C$100,$F2462,1)/INDEX(ΣυνδΑθρ!$J$2:$J$96,$F2462,1),IF($D2462&lt;&gt;"",$G2462*INDEX(Υλικά!$H$3:$H$200,$F2462,1)/INDEX(Υλικά!$E$3:$E$200,$F2462,1),0))</f>
        <v>23.94</v>
      </c>
      <c r="J2462" s="18">
        <f>IF($C2462&lt;&gt;"",$G2462*INDEX(ΣυνδΑθρ!$D$2:$D$96,$F2462,1)/INDEX(ΣυνδΑθρ!$J$2:$J$96,$F2462,1),IF($D2462&lt;&gt;"",$G2462*INDEX(Υλικά!$I$3:$I$200,$F2462,1)/INDEX(Υλικά!$E$3:$E$200,$F2462,1),0))</f>
        <v>0.315</v>
      </c>
      <c r="K2462" s="16">
        <f>$H2462*Ref!$B$2</f>
        <v>4.620000000000001</v>
      </c>
      <c r="L2462" s="17">
        <f>$I2462*Ref!$B$3</f>
        <v>95.76</v>
      </c>
      <c r="M2462" s="18">
        <f>$J2462*Ref!$B$4</f>
        <v>2.835</v>
      </c>
      <c r="N2462" s="18">
        <f>IF($C2462&lt;&gt;"",0,IF($D2462&lt;&gt;"",$G2462*INDEX(Υλικά!$J$3:$J$200,$F2462,1)/INDEX(Υλικά!$E$3:$E$200,$F2462,1),0))</f>
        <v>0</v>
      </c>
      <c r="O2462" s="19">
        <f t="shared" si="45"/>
        <v>103.215</v>
      </c>
    </row>
    <row r="2463" spans="1:15" x14ac:dyDescent="0.35">
      <c r="A2463" s="54">
        <v>45328</v>
      </c>
      <c r="B2463" s="53">
        <v>0.58333333333333337</v>
      </c>
      <c r="C2463" s="3"/>
      <c r="D2463" s="3" t="s">
        <v>198</v>
      </c>
      <c r="E2463" s="3" t="str">
        <f>IF(C2463&lt;&gt;"",INDEX(ΣυνδΑθρ!$I$2:$I$96,MATCH(C2463,ΣυνδΑθρ!$A$2:$A$100,0),1),IF(D2463&lt;&gt;"",INDEX(Υλικά!$D$3:$D$200,MATCH(D2463,Υλικά!$B$3:$B$200,0),1),""))</f>
        <v>gr</v>
      </c>
      <c r="F2463" s="10">
        <f>IF(C2463&lt;&gt;"",MATCH($C2463,ΣυνδΑθρ!$A$2:$A$100,0),IF(D2463&lt;&gt;"",MATCH($D2463,Υλικά!$B$3:$B$200,0),0))</f>
        <v>89</v>
      </c>
      <c r="G2463" s="3">
        <v>100</v>
      </c>
      <c r="H2463" s="16">
        <f>IF($C2463&lt;&gt;"",$G2463*INDEX(ΣυνδΑθρ!$B$2:$B$96,$F2463,1)/INDEX(ΣυνδΑθρ!$J$2:$J$96,$F2463,1),IF($D2463&lt;&gt;"",$G2463*INDEX(Υλικά!$G$3:$G$200,$F2463,1)/INDEX(Υλικά!$E$3:$E$200,$F2463,1),0))</f>
        <v>22.5</v>
      </c>
      <c r="I2463" s="17">
        <f>IF($C2463&lt;&gt;"",$G2463*INDEX(ΣυνδΑθρ!$C$2:$C$100,$F2463,1)/INDEX(ΣυνδΑθρ!$J$2:$J$96,$F2463,1),IF($D2463&lt;&gt;"",$G2463*INDEX(Υλικά!$H$3:$H$200,$F2463,1)/INDEX(Υλικά!$E$3:$E$200,$F2463,1),0))</f>
        <v>50</v>
      </c>
      <c r="J2463" s="18">
        <f>IF($C2463&lt;&gt;"",$G2463*INDEX(ΣυνδΑθρ!$D$2:$D$96,$F2463,1)/INDEX(ΣυνδΑθρ!$J$2:$J$96,$F2463,1),IF($D2463&lt;&gt;"",$G2463*INDEX(Υλικά!$I$3:$I$200,$F2463,1)/INDEX(Υλικά!$E$3:$E$200,$F2463,1),0))</f>
        <v>1.9</v>
      </c>
      <c r="K2463" s="16">
        <f>$H2463*Ref!$B$2</f>
        <v>90</v>
      </c>
      <c r="L2463" s="17">
        <f>$I2463*Ref!$B$3</f>
        <v>200</v>
      </c>
      <c r="M2463" s="18">
        <f>$J2463*Ref!$B$4</f>
        <v>17.099999999999998</v>
      </c>
      <c r="N2463" s="18">
        <f>IF($C2463&lt;&gt;"",0,IF($D2463&lt;&gt;"",$G2463*INDEX(Υλικά!$J$3:$J$200,$F2463,1)/INDEX(Υλικά!$E$3:$E$200,$F2463,1),0))</f>
        <v>0</v>
      </c>
      <c r="O2463" s="19">
        <f t="shared" si="45"/>
        <v>307.10000000000002</v>
      </c>
    </row>
    <row r="2464" spans="1:15" x14ac:dyDescent="0.35">
      <c r="A2464" s="54">
        <v>45328</v>
      </c>
      <c r="B2464" s="53">
        <v>0.58333333333333337</v>
      </c>
      <c r="C2464" s="3"/>
      <c r="D2464" s="3" t="s">
        <v>8</v>
      </c>
      <c r="E2464" s="3" t="str">
        <f>IF(C2464&lt;&gt;"",INDEX(ΣυνδΑθρ!$I$2:$I$96,MATCH(C2464,ΣυνδΑθρ!$A$2:$A$100,0),1),IF(D2464&lt;&gt;"",INDEX(Υλικά!$D$3:$D$200,MATCH(D2464,Υλικά!$B$3:$B$200,0),1),""))</f>
        <v>gr</v>
      </c>
      <c r="F2464" s="10">
        <f>IF(C2464&lt;&gt;"",MATCH($C2464,ΣυνδΑθρ!$A$2:$A$100,0),IF(D2464&lt;&gt;"",MATCH($D2464,Υλικά!$B$3:$B$200,0),0))</f>
        <v>3</v>
      </c>
      <c r="G2464" s="3">
        <v>10</v>
      </c>
      <c r="H2464" s="16">
        <f>IF($C2464&lt;&gt;"",$G2464*INDEX(ΣυνδΑθρ!$B$2:$B$96,$F2464,1)/INDEX(ΣυνδΑθρ!$J$2:$J$96,$F2464,1),IF($D2464&lt;&gt;"",$G2464*INDEX(Υλικά!$G$3:$G$200,$F2464,1)/INDEX(Υλικά!$E$3:$E$200,$F2464,1),0))</f>
        <v>0</v>
      </c>
      <c r="I2464" s="17">
        <f>IF($C2464&lt;&gt;"",$G2464*INDEX(ΣυνδΑθρ!$C$2:$C$100,$F2464,1)/INDEX(ΣυνδΑθρ!$J$2:$J$96,$F2464,1),IF($D2464&lt;&gt;"",$G2464*INDEX(Υλικά!$H$3:$H$200,$F2464,1)/INDEX(Υλικά!$E$3:$E$200,$F2464,1),0))</f>
        <v>0</v>
      </c>
      <c r="J2464" s="18">
        <f>IF($C2464&lt;&gt;"",$G2464*INDEX(ΣυνδΑθρ!$D$2:$D$96,$F2464,1)/INDEX(ΣυνδΑθρ!$J$2:$J$96,$F2464,1),IF($D2464&lt;&gt;"",$G2464*INDEX(Υλικά!$I$3:$I$200,$F2464,1)/INDEX(Υλικά!$E$3:$E$200,$F2464,1),0))</f>
        <v>9.33</v>
      </c>
      <c r="K2464" s="16">
        <f>$H2464*Ref!$B$2</f>
        <v>0</v>
      </c>
      <c r="L2464" s="17">
        <f>$I2464*Ref!$B$3</f>
        <v>0</v>
      </c>
      <c r="M2464" s="18">
        <f>$J2464*Ref!$B$4</f>
        <v>83.97</v>
      </c>
      <c r="N2464" s="18">
        <f>IF($C2464&lt;&gt;"",0,IF($D2464&lt;&gt;"",$G2464*INDEX(Υλικά!$J$3:$J$200,$F2464,1)/INDEX(Υλικά!$E$3:$E$200,$F2464,1),0))</f>
        <v>0</v>
      </c>
      <c r="O2464" s="19">
        <f t="shared" si="45"/>
        <v>83.97</v>
      </c>
    </row>
    <row r="2465" spans="1:16" x14ac:dyDescent="0.35">
      <c r="A2465" s="54">
        <v>45328</v>
      </c>
      <c r="B2465" s="53">
        <v>0.58333333333333304</v>
      </c>
      <c r="C2465" s="3"/>
      <c r="D2465" s="3" t="s">
        <v>27</v>
      </c>
      <c r="E2465" s="3" t="str">
        <f>IF(C2465&lt;&gt;"",INDEX(ΣυνδΑθρ!$I$2:$I$96,MATCH(C2465,ΣυνδΑθρ!$A$2:$A$100,0),1),IF(D2465&lt;&gt;"",INDEX(Υλικά!$D$3:$D$200,MATCH(D2465,Υλικά!$B$3:$B$200,0),1),""))</f>
        <v>gr</v>
      </c>
      <c r="F2465" s="10">
        <f>IF(C2465&lt;&gt;"",MATCH($C2465,ΣυνδΑθρ!$A$2:$A$100,0),IF(D2465&lt;&gt;"",MATCH($D2465,Υλικά!$B$3:$B$200,0),0))</f>
        <v>2</v>
      </c>
      <c r="G2465" s="3">
        <v>30</v>
      </c>
      <c r="H2465" s="16">
        <f>IF($C2465&lt;&gt;"",$G2465*INDEX(ΣυνδΑθρ!$B$2:$B$96,$F2465,1)/INDEX(ΣυνδΑθρ!$J$2:$J$96,$F2465,1),IF($D2465&lt;&gt;"",$G2465*INDEX(Υλικά!$G$3:$G$200,$F2465,1)/INDEX(Υλικά!$E$3:$E$200,$F2465,1),0))</f>
        <v>0.33</v>
      </c>
      <c r="I2465" s="17">
        <f>IF($C2465&lt;&gt;"",$G2465*INDEX(ΣυνδΑθρ!$C$2:$C$100,$F2465,1)/INDEX(ΣυνδΑθρ!$J$2:$J$96,$F2465,1),IF($D2465&lt;&gt;"",$G2465*INDEX(Υλικά!$H$3:$H$200,$F2465,1)/INDEX(Υλικά!$E$3:$E$200,$F2465,1),0))</f>
        <v>2.79</v>
      </c>
      <c r="J2465" s="18">
        <f>IF($C2465&lt;&gt;"",$G2465*INDEX(ΣυνδΑθρ!$D$2:$D$96,$F2465,1)/INDEX(ΣυνδΑθρ!$J$2:$J$96,$F2465,1),IF($D2465&lt;&gt;"",$G2465*INDEX(Υλικά!$I$3:$I$200,$F2465,1)/INDEX(Υλικά!$E$3:$E$200,$F2465,1),0))</f>
        <v>0.03</v>
      </c>
      <c r="K2465" s="16">
        <f>$H2465*Ref!$B$2</f>
        <v>1.32</v>
      </c>
      <c r="L2465" s="17">
        <f>$I2465*Ref!$B$3</f>
        <v>11.16</v>
      </c>
      <c r="M2465" s="18">
        <f>$J2465*Ref!$B$4</f>
        <v>0.27</v>
      </c>
      <c r="N2465" s="18">
        <f>IF($C2465&lt;&gt;"",0,IF($D2465&lt;&gt;"",$G2465*INDEX(Υλικά!$J$3:$J$200,$F2465,1)/INDEX(Υλικά!$E$3:$E$200,$F2465,1),0))</f>
        <v>0</v>
      </c>
      <c r="O2465" s="19">
        <f t="shared" si="45"/>
        <v>12.75</v>
      </c>
    </row>
    <row r="2466" spans="1:16" x14ac:dyDescent="0.35">
      <c r="A2466" s="54">
        <v>45328</v>
      </c>
      <c r="B2466" s="53">
        <v>0.58333333333333304</v>
      </c>
      <c r="C2466" s="3"/>
      <c r="D2466" s="3" t="s">
        <v>63</v>
      </c>
      <c r="E2466" s="3" t="str">
        <f>IF(C2466&lt;&gt;"",INDEX(ΣυνδΑθρ!$I$2:$I$96,MATCH(C2466,ΣυνδΑθρ!$A$2:$A$100,0),1),IF(D2466&lt;&gt;"",INDEX(Υλικά!$D$3:$D$200,MATCH(D2466,Υλικά!$B$3:$B$200,0),1),""))</f>
        <v>pc</v>
      </c>
      <c r="F2466" s="10">
        <f>IF(C2466&lt;&gt;"",MATCH($C2466,ΣυνδΑθρ!$A$2:$A$100,0),IF(D2466&lt;&gt;"",MATCH($D2466,Υλικά!$B$3:$B$200,0),0))</f>
        <v>23</v>
      </c>
      <c r="G2466" s="3">
        <v>0.5</v>
      </c>
      <c r="H2466" s="16">
        <f>IF($C2466&lt;&gt;"",$G2466*INDEX(ΣυνδΑθρ!$B$2:$B$96,$F2466,1)/INDEX(ΣυνδΑθρ!$J$2:$J$96,$F2466,1),IF($D2466&lt;&gt;"",$G2466*INDEX(Υλικά!$G$3:$G$200,$F2466,1)/INDEX(Υλικά!$E$3:$E$200,$F2466,1),0))</f>
        <v>23.5</v>
      </c>
      <c r="I2466" s="17">
        <f>IF($C2466&lt;&gt;"",$G2466*INDEX(ΣυνδΑθρ!$C$2:$C$100,$F2466,1)/INDEX(ΣυνδΑθρ!$J$2:$J$96,$F2466,1),IF($D2466&lt;&gt;"",$G2466*INDEX(Υλικά!$H$3:$H$200,$F2466,1)/INDEX(Υλικά!$E$3:$E$200,$F2466,1),0))</f>
        <v>0</v>
      </c>
      <c r="J2466" s="18">
        <f>IF($C2466&lt;&gt;"",$G2466*INDEX(ΣυνδΑθρ!$D$2:$D$96,$F2466,1)/INDEX(ΣυνδΑθρ!$J$2:$J$96,$F2466,1),IF($D2466&lt;&gt;"",$G2466*INDEX(Υλικά!$I$3:$I$200,$F2466,1)/INDEX(Υλικά!$E$3:$E$200,$F2466,1),0))</f>
        <v>0.6</v>
      </c>
      <c r="K2466" s="16">
        <f>$H2466*Ref!$B$2</f>
        <v>94</v>
      </c>
      <c r="L2466" s="17">
        <f>$I2466*Ref!$B$3</f>
        <v>0</v>
      </c>
      <c r="M2466" s="18">
        <f>$J2466*Ref!$B$4</f>
        <v>5.3999999999999995</v>
      </c>
      <c r="N2466" s="18">
        <f>IF($C2466&lt;&gt;"",0,IF($D2466&lt;&gt;"",$G2466*INDEX(Υλικά!$J$3:$J$200,$F2466,1)/INDEX(Υλικά!$E$3:$E$200,$F2466,1),0))</f>
        <v>0</v>
      </c>
      <c r="O2466" s="19">
        <f t="shared" si="45"/>
        <v>99.4</v>
      </c>
    </row>
    <row r="2467" spans="1:16" x14ac:dyDescent="0.35">
      <c r="A2467" s="54">
        <v>45328</v>
      </c>
      <c r="B2467" s="53">
        <v>0.58333333333333304</v>
      </c>
      <c r="C2467" s="3"/>
      <c r="D2467" s="3" t="s">
        <v>32</v>
      </c>
      <c r="E2467" s="3" t="str">
        <f>IF(C2467&lt;&gt;"",INDEX(ΣυνδΑθρ!$I$2:$I$96,MATCH(C2467,ΣυνδΑθρ!$A$2:$A$100,0),1),IF(D2467&lt;&gt;"",INDEX(Υλικά!$D$3:$D$200,MATCH(D2467,Υλικά!$B$3:$B$200,0),1),""))</f>
        <v>gr</v>
      </c>
      <c r="F2467" s="10">
        <f>IF(C2467&lt;&gt;"",MATCH($C2467,ΣυνδΑθρ!$A$2:$A$100,0),IF(D2467&lt;&gt;"",MATCH($D2467,Υλικά!$B$3:$B$200,0),0))</f>
        <v>14</v>
      </c>
      <c r="G2467" s="3">
        <v>60</v>
      </c>
      <c r="H2467" s="16">
        <f>IF($C2467&lt;&gt;"",$G2467*INDEX(ΣυνδΑθρ!$B$2:$B$96,$F2467,1)/INDEX(ΣυνδΑθρ!$J$2:$J$96,$F2467,1),IF($D2467&lt;&gt;"",$G2467*INDEX(Υλικά!$G$3:$G$200,$F2467,1)/INDEX(Υλικά!$E$3:$E$200,$F2467,1),0))</f>
        <v>4.8</v>
      </c>
      <c r="I2467" s="17">
        <f>IF($C2467&lt;&gt;"",$G2467*INDEX(ΣυνδΑθρ!$C$2:$C$100,$F2467,1)/INDEX(ΣυνδΑθρ!$J$2:$J$96,$F2467,1),IF($D2467&lt;&gt;"",$G2467*INDEX(Υλικά!$H$3:$H$200,$F2467,1)/INDEX(Υλικά!$E$3:$E$200,$F2467,1),0))</f>
        <v>2.4</v>
      </c>
      <c r="J2467" s="18">
        <f>IF($C2467&lt;&gt;"",$G2467*INDEX(ΣυνδΑθρ!$D$2:$D$96,$F2467,1)/INDEX(ΣυνδΑθρ!$J$2:$J$96,$F2467,1),IF($D2467&lt;&gt;"",$G2467*INDEX(Υλικά!$I$3:$I$200,$F2467,1)/INDEX(Υλικά!$E$3:$E$200,$F2467,1),0))</f>
        <v>1.2</v>
      </c>
      <c r="K2467" s="16">
        <f>$H2467*Ref!$B$2</f>
        <v>19.2</v>
      </c>
      <c r="L2467" s="17">
        <f>$I2467*Ref!$B$3</f>
        <v>9.6</v>
      </c>
      <c r="M2467" s="18">
        <f>$J2467*Ref!$B$4</f>
        <v>10.799999999999999</v>
      </c>
      <c r="N2467" s="18">
        <f>IF($C2467&lt;&gt;"",0,IF($D2467&lt;&gt;"",$G2467*INDEX(Υλικά!$J$3:$J$200,$F2467,1)/INDEX(Υλικά!$E$3:$E$200,$F2467,1),0))</f>
        <v>0</v>
      </c>
      <c r="O2467" s="19">
        <f t="shared" si="45"/>
        <v>39.599999999999994</v>
      </c>
    </row>
    <row r="2468" spans="1:16" x14ac:dyDescent="0.35">
      <c r="A2468" s="54">
        <v>45328</v>
      </c>
      <c r="B2468" s="53">
        <v>0.65625</v>
      </c>
      <c r="C2468" s="3" t="s">
        <v>216</v>
      </c>
      <c r="D2468" s="3"/>
      <c r="E2468" s="3" t="str">
        <f>IF(C2468&lt;&gt;"",INDEX(ΣυνδΑθρ!$I$2:$I$96,MATCH(C2468,ΣυνδΑθρ!$A$2:$A$100,0),1),IF(D2468&lt;&gt;"",INDEX(Υλικά!$D$3:$D$200,MATCH(D2468,Υλικά!$B$3:$B$200,0),1),""))</f>
        <v>gr</v>
      </c>
      <c r="F2468" s="10">
        <f>IF(C2468&lt;&gt;"",MATCH($C2468,ΣυνδΑθρ!$A$2:$A$100,0),IF(D2468&lt;&gt;"",MATCH($D2468,Υλικά!$B$3:$B$200,0),0))</f>
        <v>36</v>
      </c>
      <c r="G2468" s="3">
        <v>34</v>
      </c>
      <c r="H2468" s="16">
        <f>IF($C2468&lt;&gt;"",$G2468*INDEX(ΣυνδΑθρ!$B$2:$B$96,$F2468,1)/INDEX(ΣυνδΑθρ!$J$2:$J$96,$F2468,1),IF($D2468&lt;&gt;"",$G2468*INDEX(Υλικά!$G$3:$G$200,$F2468,1)/INDEX(Υλικά!$E$3:$E$200,$F2468,1),0))</f>
        <v>2.8509809523809526</v>
      </c>
      <c r="I2468" s="17">
        <f>IF($C2468&lt;&gt;"",$G2468*INDEX(ΣυνδΑθρ!$C$2:$C$100,$F2468,1)/INDEX(ΣυνδΑθρ!$J$2:$J$96,$F2468,1),IF($D2468&lt;&gt;"",$G2468*INDEX(Υλικά!$H$3:$H$200,$F2468,1)/INDEX(Υλικά!$E$3:$E$200,$F2468,1),0))</f>
        <v>12.813304761904764</v>
      </c>
      <c r="J2468" s="18">
        <f>IF($C2468&lt;&gt;"",$G2468*INDEX(ΣυνδΑθρ!$D$2:$D$96,$F2468,1)/INDEX(ΣυνδΑθρ!$J$2:$J$96,$F2468,1),IF($D2468&lt;&gt;"",$G2468*INDEX(Υλικά!$I$3:$I$200,$F2468,1)/INDEX(Υλικά!$E$3:$E$200,$F2468,1),0))</f>
        <v>2.8686285714285713</v>
      </c>
      <c r="K2468" s="16">
        <f>$H2468*Ref!$B$2</f>
        <v>11.40392380952381</v>
      </c>
      <c r="L2468" s="17">
        <f>$I2468*Ref!$B$3</f>
        <v>51.253219047619055</v>
      </c>
      <c r="M2468" s="18">
        <f>$J2468*Ref!$B$4</f>
        <v>25.817657142857144</v>
      </c>
      <c r="N2468" s="18">
        <f>IF($C2468&lt;&gt;"",0,IF($D2468&lt;&gt;"",$G2468*INDEX(Υλικά!$J$3:$J$200,$F2468,1)/INDEX(Υλικά!$E$3:$E$200,$F2468,1),0))</f>
        <v>0</v>
      </c>
      <c r="O2468" s="19">
        <f t="shared" si="45"/>
        <v>88.474800000000016</v>
      </c>
    </row>
    <row r="2469" spans="1:16" x14ac:dyDescent="0.35">
      <c r="A2469" s="54">
        <v>45328</v>
      </c>
      <c r="B2469" s="53">
        <v>0.83333333333333337</v>
      </c>
      <c r="C2469" s="3"/>
      <c r="D2469" s="3"/>
      <c r="E2469" s="3" t="str">
        <f>IF(C2469&lt;&gt;"",INDEX(ΣυνδΑθρ!$I$2:$I$96,MATCH(C2469,ΣυνδΑθρ!$A$2:$A$100,0),1),IF(D2469&lt;&gt;"",INDEX(Υλικά!$D$3:$D$200,MATCH(D2469,Υλικά!$B$3:$B$200,0),1),""))</f>
        <v/>
      </c>
      <c r="F2469" s="10">
        <f>IF(C2469&lt;&gt;"",MATCH($C2469,ΣυνδΑθρ!$A$2:$A$100,0),IF(D2469&lt;&gt;"",MATCH($D2469,Υλικά!$B$3:$B$200,0),0))</f>
        <v>0</v>
      </c>
      <c r="G2469" s="3"/>
      <c r="H2469" s="16">
        <f>IF($C2469&lt;&gt;"",$G2469*INDEX(ΣυνδΑθρ!$B$2:$B$96,$F2469,1)/INDEX(ΣυνδΑθρ!$J$2:$J$96,$F2469,1),IF($D2469&lt;&gt;"",$G2469*INDEX(Υλικά!$G$3:$G$200,$F2469,1)/INDEX(Υλικά!$E$3:$E$200,$F2469,1),0))</f>
        <v>0</v>
      </c>
      <c r="I2469" s="17">
        <f>IF($C2469&lt;&gt;"",$G2469*INDEX(ΣυνδΑθρ!$C$2:$C$100,$F2469,1)/INDEX(ΣυνδΑθρ!$J$2:$J$96,$F2469,1),IF($D2469&lt;&gt;"",$G2469*INDEX(Υλικά!$H$3:$H$200,$F2469,1)/INDEX(Υλικά!$E$3:$E$200,$F2469,1),0))</f>
        <v>0</v>
      </c>
      <c r="J2469" s="18">
        <f>IF($C2469&lt;&gt;"",$G2469*INDEX(ΣυνδΑθρ!$D$2:$D$96,$F2469,1)/INDEX(ΣυνδΑθρ!$J$2:$J$96,$F2469,1),IF($D2469&lt;&gt;"",$G2469*INDEX(Υλικά!$I$3:$I$200,$F2469,1)/INDEX(Υλικά!$E$3:$E$200,$F2469,1),0))</f>
        <v>0</v>
      </c>
      <c r="K2469" s="16">
        <f>$H2469*Ref!$B$2</f>
        <v>0</v>
      </c>
      <c r="L2469" s="17">
        <f>$I2469*Ref!$B$3</f>
        <v>0</v>
      </c>
      <c r="M2469" s="18">
        <f>$J2469*Ref!$B$4</f>
        <v>0</v>
      </c>
      <c r="N2469" s="18">
        <v>1000</v>
      </c>
      <c r="O2469" s="19">
        <f t="shared" si="45"/>
        <v>1000</v>
      </c>
      <c r="P2469" t="s">
        <v>303</v>
      </c>
    </row>
    <row r="2470" spans="1:16" x14ac:dyDescent="0.35">
      <c r="A2470" s="54">
        <v>45329</v>
      </c>
      <c r="B2470" s="53">
        <v>0.29166666666666669</v>
      </c>
      <c r="C2470" s="3"/>
      <c r="D2470" s="3" t="s">
        <v>58</v>
      </c>
      <c r="E2470" s="3" t="str">
        <f>IF(C2470&lt;&gt;"",INDEX(ΣυνδΑθρ!$I$2:$I$96,MATCH(C2470,ΣυνδΑθρ!$A$2:$A$100,0),1),IF(D2470&lt;&gt;"",INDEX(Υλικά!$D$3:$D$200,MATCH(D2470,Υλικά!$B$3:$B$200,0),1),""))</f>
        <v>gr</v>
      </c>
      <c r="F2470" s="10">
        <f>IF(C2470&lt;&gt;"",MATCH($C2470,ΣυνδΑθρ!$A$2:$A$100,0),IF(D2470&lt;&gt;"",MATCH($D2470,Υλικά!$B$3:$B$200,0),0))</f>
        <v>12</v>
      </c>
      <c r="G2470" s="3">
        <v>250</v>
      </c>
      <c r="H2470" s="16">
        <f>IF($C2470&lt;&gt;"",$G2470*INDEX(ΣυνδΑθρ!$B$2:$B$96,$F2470,1)/INDEX(ΣυνδΑθρ!$J$2:$J$96,$F2470,1),IF($D2470&lt;&gt;"",$G2470*INDEX(Υλικά!$G$3:$G$200,$F2470,1)/INDEX(Υλικά!$E$3:$E$200,$F2470,1),0))</f>
        <v>8.25</v>
      </c>
      <c r="I2470" s="17">
        <f>IF($C2470&lt;&gt;"",$G2470*INDEX(ΣυνδΑθρ!$C$2:$C$100,$F2470,1)/INDEX(ΣυνδΑθρ!$J$2:$J$96,$F2470,1),IF($D2470&lt;&gt;"",$G2470*INDEX(Υλικά!$H$3:$H$200,$F2470,1)/INDEX(Υλικά!$E$3:$E$200,$F2470,1),0))</f>
        <v>11.75</v>
      </c>
      <c r="J2470" s="18">
        <f>IF($C2470&lt;&gt;"",$G2470*INDEX(ΣυνδΑθρ!$D$2:$D$96,$F2470,1)/INDEX(ΣυνδΑθρ!$J$2:$J$96,$F2470,1),IF($D2470&lt;&gt;"",$G2470*INDEX(Υλικά!$I$3:$I$200,$F2470,1)/INDEX(Υλικά!$E$3:$E$200,$F2470,1),0))</f>
        <v>3.75</v>
      </c>
      <c r="K2470" s="16">
        <f>$H2470*Ref!$B$2</f>
        <v>33</v>
      </c>
      <c r="L2470" s="17">
        <f>$I2470*Ref!$B$3</f>
        <v>47</v>
      </c>
      <c r="M2470" s="18">
        <f>$J2470*Ref!$B$4</f>
        <v>33.75</v>
      </c>
      <c r="N2470" s="18">
        <f>IF($C2470&lt;&gt;"",0,IF($D2470&lt;&gt;"",$G2470*INDEX(Υλικά!$J$3:$J$200,$F2470,1)/INDEX(Υλικά!$E$3:$E$200,$F2470,1),0))</f>
        <v>0</v>
      </c>
      <c r="O2470" s="19">
        <f t="shared" si="45"/>
        <v>113.75</v>
      </c>
    </row>
    <row r="2471" spans="1:16" x14ac:dyDescent="0.35">
      <c r="A2471" s="54">
        <v>45329</v>
      </c>
      <c r="B2471" s="53">
        <v>0.35416666666666669</v>
      </c>
      <c r="C2471" s="3"/>
      <c r="D2471" s="3" t="s">
        <v>229</v>
      </c>
      <c r="E2471" s="3" t="str">
        <f>IF(C2471&lt;&gt;"",INDEX(ΣυνδΑθρ!$I$2:$I$96,MATCH(C2471,ΣυνδΑθρ!$A$2:$A$100,0),1),IF(D2471&lt;&gt;"",INDEX(Υλικά!$D$3:$D$200,MATCH(D2471,Υλικά!$B$3:$B$200,0),1),""))</f>
        <v>gr</v>
      </c>
      <c r="F2471" s="10">
        <f>IF(C2471&lt;&gt;"",MATCH($C2471,ΣυνδΑθρ!$A$2:$A$100,0),IF(D2471&lt;&gt;"",MATCH($D2471,Υλικά!$B$3:$B$200,0),0))</f>
        <v>104</v>
      </c>
      <c r="G2471" s="3">
        <v>50</v>
      </c>
      <c r="H2471" s="16">
        <f>IF($C2471&lt;&gt;"",$G2471*INDEX(ΣυνδΑθρ!$B$2:$B$96,$F2471,1)/INDEX(ΣυνδΑθρ!$J$2:$J$96,$F2471,1),IF($D2471&lt;&gt;"",$G2471*INDEX(Υλικά!$G$3:$G$200,$F2471,1)/INDEX(Υλικά!$E$3:$E$200,$F2471,1),0))</f>
        <v>10.5</v>
      </c>
      <c r="I2471" s="17">
        <f>IF($C2471&lt;&gt;"",$G2471*INDEX(ΣυνδΑθρ!$C$2:$C$100,$F2471,1)/INDEX(ΣυνδΑθρ!$J$2:$J$96,$F2471,1),IF($D2471&lt;&gt;"",$G2471*INDEX(Υλικά!$H$3:$H$200,$F2471,1)/INDEX(Υλικά!$E$3:$E$200,$F2471,1),0))</f>
        <v>0.5</v>
      </c>
      <c r="J2471" s="18">
        <f>IF($C2471&lt;&gt;"",$G2471*INDEX(ΣυνδΑθρ!$D$2:$D$96,$F2471,1)/INDEX(ΣυνδΑθρ!$J$2:$J$96,$F2471,1),IF($D2471&lt;&gt;"",$G2471*INDEX(Υλικά!$I$3:$I$200,$F2471,1)/INDEX(Υλικά!$E$3:$E$200,$F2471,1),0))</f>
        <v>1</v>
      </c>
      <c r="K2471" s="16">
        <f>$H2471*Ref!$B$2</f>
        <v>42</v>
      </c>
      <c r="L2471" s="17">
        <f>$I2471*Ref!$B$3</f>
        <v>2</v>
      </c>
      <c r="M2471" s="18">
        <f>$J2471*Ref!$B$4</f>
        <v>9</v>
      </c>
      <c r="N2471" s="18">
        <f>IF($C2471&lt;&gt;"",0,IF($D2471&lt;&gt;"",$G2471*INDEX(Υλικά!$J$3:$J$200,$F2471,1)/INDEX(Υλικά!$E$3:$E$200,$F2471,1),0))</f>
        <v>0</v>
      </c>
      <c r="O2471" s="19">
        <f t="shared" si="45"/>
        <v>53</v>
      </c>
    </row>
    <row r="2472" spans="1:16" x14ac:dyDescent="0.35">
      <c r="A2472" s="54">
        <v>45329</v>
      </c>
      <c r="B2472" s="53">
        <v>0.35416666666666669</v>
      </c>
      <c r="C2472" s="3"/>
      <c r="D2472" s="3" t="s">
        <v>289</v>
      </c>
      <c r="E2472" s="3" t="str">
        <f>IF(C2472&lt;&gt;"",INDEX(ΣυνδΑθρ!$I$2:$I$96,MATCH(C2472,ΣυνδΑθρ!$A$2:$A$100,0),1),IF(D2472&lt;&gt;"",INDEX(Υλικά!$D$3:$D$200,MATCH(D2472,Υλικά!$B$3:$B$200,0),1),""))</f>
        <v>gr</v>
      </c>
      <c r="F2472" s="10">
        <f>IF(C2472&lt;&gt;"",MATCH($C2472,ΣυνδΑθρ!$A$2:$A$100,0),IF(D2472&lt;&gt;"",MATCH($D2472,Υλικά!$B$3:$B$200,0),0))</f>
        <v>134</v>
      </c>
      <c r="G2472" s="3">
        <v>60</v>
      </c>
      <c r="H2472" s="16">
        <f>IF($C2472&lt;&gt;"",$G2472*INDEX(ΣυνδΑθρ!$B$2:$B$96,$F2472,1)/INDEX(ΣυνδΑθρ!$J$2:$J$96,$F2472,1),IF($D2472&lt;&gt;"",$G2472*INDEX(Υλικά!$G$3:$G$200,$F2472,1)/INDEX(Υλικά!$E$3:$E$200,$F2472,1),0))</f>
        <v>4.38</v>
      </c>
      <c r="I2472" s="17">
        <f>IF($C2472&lt;&gt;"",$G2472*INDEX(ΣυνδΑθρ!$C$2:$C$100,$F2472,1)/INDEX(ΣυνδΑθρ!$J$2:$J$96,$F2472,1),IF($D2472&lt;&gt;"",$G2472*INDEX(Υλικά!$H$3:$H$200,$F2472,1)/INDEX(Υλικά!$E$3:$E$200,$F2472,1),0))</f>
        <v>27.9</v>
      </c>
      <c r="J2472" s="18">
        <f>IF($C2472&lt;&gt;"",$G2472*INDEX(ΣυνδΑθρ!$D$2:$D$96,$F2472,1)/INDEX(ΣυνδΑθρ!$J$2:$J$96,$F2472,1),IF($D2472&lt;&gt;"",$G2472*INDEX(Υλικά!$I$3:$I$200,$F2472,1)/INDEX(Υλικά!$E$3:$E$200,$F2472,1),0))</f>
        <v>0.54</v>
      </c>
      <c r="K2472" s="16">
        <f>$H2472*Ref!$B$2</f>
        <v>17.52</v>
      </c>
      <c r="L2472" s="17">
        <f>$I2472*Ref!$B$3</f>
        <v>111.6</v>
      </c>
      <c r="M2472" s="18">
        <f>$J2472*Ref!$B$4</f>
        <v>4.8600000000000003</v>
      </c>
      <c r="N2472" s="18">
        <f>IF($C2472&lt;&gt;"",0,IF($D2472&lt;&gt;"",$G2472*INDEX(Υλικά!$J$3:$J$200,$F2472,1)/INDEX(Υλικά!$E$3:$E$200,$F2472,1),0))</f>
        <v>0</v>
      </c>
      <c r="O2472" s="19">
        <f t="shared" si="45"/>
        <v>133.98000000000002</v>
      </c>
    </row>
    <row r="2473" spans="1:16" x14ac:dyDescent="0.35">
      <c r="A2473" s="54">
        <v>45329</v>
      </c>
      <c r="B2473" s="53">
        <v>0.47916666666666669</v>
      </c>
      <c r="C2473" s="3"/>
      <c r="D2473" s="3" t="s">
        <v>155</v>
      </c>
      <c r="E2473" s="3" t="str">
        <f>IF(C2473&lt;&gt;"",INDEX(ΣυνδΑθρ!$I$2:$I$96,MATCH(C2473,ΣυνδΑθρ!$A$2:$A$100,0),1),IF(D2473&lt;&gt;"",INDEX(Υλικά!$D$3:$D$200,MATCH(D2473,Υλικά!$B$3:$B$200,0),1),""))</f>
        <v>gr</v>
      </c>
      <c r="F2473" s="10">
        <f>IF(C2473&lt;&gt;"",MATCH($C2473,ΣυνδΑθρ!$A$2:$A$100,0),IF(D2473&lt;&gt;"",MATCH($D2473,Υλικά!$B$3:$B$200,0),0))</f>
        <v>63</v>
      </c>
      <c r="G2473" s="3">
        <v>100</v>
      </c>
      <c r="H2473" s="16">
        <f>IF($C2473&lt;&gt;"",$G2473*INDEX(ΣυνδΑθρ!$B$2:$B$96,$F2473,1)/INDEX(ΣυνδΑθρ!$J$2:$J$96,$F2473,1),IF($D2473&lt;&gt;"",$G2473*INDEX(Υλικά!$G$3:$G$200,$F2473,1)/INDEX(Υλικά!$E$3:$E$200,$F2473,1),0))</f>
        <v>1.1000000000000001</v>
      </c>
      <c r="I2473" s="17">
        <f>IF($C2473&lt;&gt;"",$G2473*INDEX(ΣυνδΑθρ!$C$2:$C$100,$F2473,1)/INDEX(ΣυνδΑθρ!$J$2:$J$96,$F2473,1),IF($D2473&lt;&gt;"",$G2473*INDEX(Υλικά!$H$3:$H$200,$F2473,1)/INDEX(Υλικά!$E$3:$E$200,$F2473,1),0))</f>
        <v>22.8</v>
      </c>
      <c r="J2473" s="18">
        <f>IF($C2473&lt;&gt;"",$G2473*INDEX(ΣυνδΑθρ!$D$2:$D$96,$F2473,1)/INDEX(ΣυνδΑθρ!$J$2:$J$96,$F2473,1),IF($D2473&lt;&gt;"",$G2473*INDEX(Υλικά!$I$3:$I$200,$F2473,1)/INDEX(Υλικά!$E$3:$E$200,$F2473,1),0))</f>
        <v>0.3</v>
      </c>
      <c r="K2473" s="16">
        <f>$H2473*Ref!$B$2</f>
        <v>4.4000000000000004</v>
      </c>
      <c r="L2473" s="17">
        <f>$I2473*Ref!$B$3</f>
        <v>91.2</v>
      </c>
      <c r="M2473" s="18">
        <f>$J2473*Ref!$B$4</f>
        <v>2.6999999999999997</v>
      </c>
      <c r="N2473" s="18">
        <f>IF($C2473&lt;&gt;"",0,IF($D2473&lt;&gt;"",$G2473*INDEX(Υλικά!$J$3:$J$200,$F2473,1)/INDEX(Υλικά!$E$3:$E$200,$F2473,1),0))</f>
        <v>0</v>
      </c>
      <c r="O2473" s="19">
        <f t="shared" si="45"/>
        <v>98.300000000000011</v>
      </c>
    </row>
    <row r="2474" spans="1:16" x14ac:dyDescent="0.35">
      <c r="A2474" s="54">
        <v>45329</v>
      </c>
      <c r="B2474" s="53">
        <v>0.58333333333333337</v>
      </c>
      <c r="C2474" s="3"/>
      <c r="D2474" s="3" t="s">
        <v>198</v>
      </c>
      <c r="E2474" s="3" t="str">
        <f>IF(C2474&lt;&gt;"",INDEX(ΣυνδΑθρ!$I$2:$I$96,MATCH(C2474,ΣυνδΑθρ!$A$2:$A$100,0),1),IF(D2474&lt;&gt;"",INDEX(Υλικά!$D$3:$D$200,MATCH(D2474,Υλικά!$B$3:$B$200,0),1),""))</f>
        <v>gr</v>
      </c>
      <c r="F2474" s="10">
        <f>IF(C2474&lt;&gt;"",MATCH($C2474,ΣυνδΑθρ!$A$2:$A$100,0),IF(D2474&lt;&gt;"",MATCH($D2474,Υλικά!$B$3:$B$200,0),0))</f>
        <v>89</v>
      </c>
      <c r="G2474" s="3">
        <v>100</v>
      </c>
      <c r="H2474" s="16">
        <f>IF($C2474&lt;&gt;"",$G2474*INDEX(ΣυνδΑθρ!$B$2:$B$96,$F2474,1)/INDEX(ΣυνδΑθρ!$J$2:$J$96,$F2474,1),IF($D2474&lt;&gt;"",$G2474*INDEX(Υλικά!$G$3:$G$200,$F2474,1)/INDEX(Υλικά!$E$3:$E$200,$F2474,1),0))</f>
        <v>22.5</v>
      </c>
      <c r="I2474" s="17">
        <f>IF($C2474&lt;&gt;"",$G2474*INDEX(ΣυνδΑθρ!$C$2:$C$100,$F2474,1)/INDEX(ΣυνδΑθρ!$J$2:$J$96,$F2474,1),IF($D2474&lt;&gt;"",$G2474*INDEX(Υλικά!$H$3:$H$200,$F2474,1)/INDEX(Υλικά!$E$3:$E$200,$F2474,1),0))</f>
        <v>50</v>
      </c>
      <c r="J2474" s="18">
        <f>IF($C2474&lt;&gt;"",$G2474*INDEX(ΣυνδΑθρ!$D$2:$D$96,$F2474,1)/INDEX(ΣυνδΑθρ!$J$2:$J$96,$F2474,1),IF($D2474&lt;&gt;"",$G2474*INDEX(Υλικά!$I$3:$I$200,$F2474,1)/INDEX(Υλικά!$E$3:$E$200,$F2474,1),0))</f>
        <v>1.9</v>
      </c>
      <c r="K2474" s="16">
        <f>$H2474*Ref!$B$2</f>
        <v>90</v>
      </c>
      <c r="L2474" s="17">
        <f>$I2474*Ref!$B$3</f>
        <v>200</v>
      </c>
      <c r="M2474" s="18">
        <f>$J2474*Ref!$B$4</f>
        <v>17.099999999999998</v>
      </c>
      <c r="N2474" s="18">
        <f>IF($C2474&lt;&gt;"",0,IF($D2474&lt;&gt;"",$G2474*INDEX(Υλικά!$J$3:$J$200,$F2474,1)/INDEX(Υλικά!$E$3:$E$200,$F2474,1),0))</f>
        <v>0</v>
      </c>
      <c r="O2474" s="19">
        <f t="shared" ref="O2474:O2537" si="46">SUM(K2474:N2474)</f>
        <v>307.10000000000002</v>
      </c>
    </row>
    <row r="2475" spans="1:16" x14ac:dyDescent="0.35">
      <c r="A2475" s="54">
        <v>45329</v>
      </c>
      <c r="B2475" s="53">
        <v>0.58333333333333337</v>
      </c>
      <c r="C2475" s="3"/>
      <c r="D2475" s="3" t="s">
        <v>8</v>
      </c>
      <c r="E2475" s="3" t="str">
        <f>IF(C2475&lt;&gt;"",INDEX(ΣυνδΑθρ!$I$2:$I$96,MATCH(C2475,ΣυνδΑθρ!$A$2:$A$100,0),1),IF(D2475&lt;&gt;"",INDEX(Υλικά!$D$3:$D$200,MATCH(D2475,Υλικά!$B$3:$B$200,0),1),""))</f>
        <v>gr</v>
      </c>
      <c r="F2475" s="10">
        <f>IF(C2475&lt;&gt;"",MATCH($C2475,ΣυνδΑθρ!$A$2:$A$100,0),IF(D2475&lt;&gt;"",MATCH($D2475,Υλικά!$B$3:$B$200,0),0))</f>
        <v>3</v>
      </c>
      <c r="G2475" s="3">
        <v>10</v>
      </c>
      <c r="H2475" s="16">
        <f>IF($C2475&lt;&gt;"",$G2475*INDEX(ΣυνδΑθρ!$B$2:$B$96,$F2475,1)/INDEX(ΣυνδΑθρ!$J$2:$J$96,$F2475,1),IF($D2475&lt;&gt;"",$G2475*INDEX(Υλικά!$G$3:$G$200,$F2475,1)/INDEX(Υλικά!$E$3:$E$200,$F2475,1),0))</f>
        <v>0</v>
      </c>
      <c r="I2475" s="17">
        <f>IF($C2475&lt;&gt;"",$G2475*INDEX(ΣυνδΑθρ!$C$2:$C$100,$F2475,1)/INDEX(ΣυνδΑθρ!$J$2:$J$96,$F2475,1),IF($D2475&lt;&gt;"",$G2475*INDEX(Υλικά!$H$3:$H$200,$F2475,1)/INDEX(Υλικά!$E$3:$E$200,$F2475,1),0))</f>
        <v>0</v>
      </c>
      <c r="J2475" s="18">
        <f>IF($C2475&lt;&gt;"",$G2475*INDEX(ΣυνδΑθρ!$D$2:$D$96,$F2475,1)/INDEX(ΣυνδΑθρ!$J$2:$J$96,$F2475,1),IF($D2475&lt;&gt;"",$G2475*INDEX(Υλικά!$I$3:$I$200,$F2475,1)/INDEX(Υλικά!$E$3:$E$200,$F2475,1),0))</f>
        <v>9.33</v>
      </c>
      <c r="K2475" s="16">
        <f>$H2475*Ref!$B$2</f>
        <v>0</v>
      </c>
      <c r="L2475" s="17">
        <f>$I2475*Ref!$B$3</f>
        <v>0</v>
      </c>
      <c r="M2475" s="18">
        <f>$J2475*Ref!$B$4</f>
        <v>83.97</v>
      </c>
      <c r="N2475" s="18">
        <f>IF($C2475&lt;&gt;"",0,IF($D2475&lt;&gt;"",$G2475*INDEX(Υλικά!$J$3:$J$200,$F2475,1)/INDEX(Υλικά!$E$3:$E$200,$F2475,1),0))</f>
        <v>0</v>
      </c>
      <c r="O2475" s="19">
        <f t="shared" si="46"/>
        <v>83.97</v>
      </c>
    </row>
    <row r="2476" spans="1:16" x14ac:dyDescent="0.35">
      <c r="A2476" s="54">
        <v>45329</v>
      </c>
      <c r="B2476" s="53">
        <v>0.58333333333333304</v>
      </c>
      <c r="C2476" s="3"/>
      <c r="D2476" s="3" t="s">
        <v>27</v>
      </c>
      <c r="E2476" s="3" t="str">
        <f>IF(C2476&lt;&gt;"",INDEX(ΣυνδΑθρ!$I$2:$I$96,MATCH(C2476,ΣυνδΑθρ!$A$2:$A$100,0),1),IF(D2476&lt;&gt;"",INDEX(Υλικά!$D$3:$D$200,MATCH(D2476,Υλικά!$B$3:$B$200,0),1),""))</f>
        <v>gr</v>
      </c>
      <c r="F2476" s="10">
        <f>IF(C2476&lt;&gt;"",MATCH($C2476,ΣυνδΑθρ!$A$2:$A$100,0),IF(D2476&lt;&gt;"",MATCH($D2476,Υλικά!$B$3:$B$200,0),0))</f>
        <v>2</v>
      </c>
      <c r="G2476" s="3">
        <v>30</v>
      </c>
      <c r="H2476" s="16">
        <f>IF($C2476&lt;&gt;"",$G2476*INDEX(ΣυνδΑθρ!$B$2:$B$96,$F2476,1)/INDEX(ΣυνδΑθρ!$J$2:$J$96,$F2476,1),IF($D2476&lt;&gt;"",$G2476*INDEX(Υλικά!$G$3:$G$200,$F2476,1)/INDEX(Υλικά!$E$3:$E$200,$F2476,1),0))</f>
        <v>0.33</v>
      </c>
      <c r="I2476" s="17">
        <f>IF($C2476&lt;&gt;"",$G2476*INDEX(ΣυνδΑθρ!$C$2:$C$100,$F2476,1)/INDEX(ΣυνδΑθρ!$J$2:$J$96,$F2476,1),IF($D2476&lt;&gt;"",$G2476*INDEX(Υλικά!$H$3:$H$200,$F2476,1)/INDEX(Υλικά!$E$3:$E$200,$F2476,1),0))</f>
        <v>2.79</v>
      </c>
      <c r="J2476" s="18">
        <f>IF($C2476&lt;&gt;"",$G2476*INDEX(ΣυνδΑθρ!$D$2:$D$96,$F2476,1)/INDEX(ΣυνδΑθρ!$J$2:$J$96,$F2476,1),IF($D2476&lt;&gt;"",$G2476*INDEX(Υλικά!$I$3:$I$200,$F2476,1)/INDEX(Υλικά!$E$3:$E$200,$F2476,1),0))</f>
        <v>0.03</v>
      </c>
      <c r="K2476" s="16">
        <f>$H2476*Ref!$B$2</f>
        <v>1.32</v>
      </c>
      <c r="L2476" s="17">
        <f>$I2476*Ref!$B$3</f>
        <v>11.16</v>
      </c>
      <c r="M2476" s="18">
        <f>$J2476*Ref!$B$4</f>
        <v>0.27</v>
      </c>
      <c r="N2476" s="18">
        <f>IF($C2476&lt;&gt;"",0,IF($D2476&lt;&gt;"",$G2476*INDEX(Υλικά!$J$3:$J$200,$F2476,1)/INDEX(Υλικά!$E$3:$E$200,$F2476,1),0))</f>
        <v>0</v>
      </c>
      <c r="O2476" s="19">
        <f t="shared" si="46"/>
        <v>12.75</v>
      </c>
    </row>
    <row r="2477" spans="1:16" x14ac:dyDescent="0.35">
      <c r="A2477" s="54">
        <v>45329</v>
      </c>
      <c r="B2477" s="53">
        <v>0.58333333333333304</v>
      </c>
      <c r="C2477" s="3"/>
      <c r="D2477" s="3" t="s">
        <v>63</v>
      </c>
      <c r="E2477" s="3" t="str">
        <f>IF(C2477&lt;&gt;"",INDEX(ΣυνδΑθρ!$I$2:$I$96,MATCH(C2477,ΣυνδΑθρ!$A$2:$A$100,0),1),IF(D2477&lt;&gt;"",INDEX(Υλικά!$D$3:$D$200,MATCH(D2477,Υλικά!$B$3:$B$200,0),1),""))</f>
        <v>pc</v>
      </c>
      <c r="F2477" s="10">
        <f>IF(C2477&lt;&gt;"",MATCH($C2477,ΣυνδΑθρ!$A$2:$A$100,0),IF(D2477&lt;&gt;"",MATCH($D2477,Υλικά!$B$3:$B$200,0),0))</f>
        <v>23</v>
      </c>
      <c r="G2477" s="3">
        <v>0.5</v>
      </c>
      <c r="H2477" s="16">
        <f>IF($C2477&lt;&gt;"",$G2477*INDEX(ΣυνδΑθρ!$B$2:$B$96,$F2477,1)/INDEX(ΣυνδΑθρ!$J$2:$J$96,$F2477,1),IF($D2477&lt;&gt;"",$G2477*INDEX(Υλικά!$G$3:$G$200,$F2477,1)/INDEX(Υλικά!$E$3:$E$200,$F2477,1),0))</f>
        <v>23.5</v>
      </c>
      <c r="I2477" s="17">
        <f>IF($C2477&lt;&gt;"",$G2477*INDEX(ΣυνδΑθρ!$C$2:$C$100,$F2477,1)/INDEX(ΣυνδΑθρ!$J$2:$J$96,$F2477,1),IF($D2477&lt;&gt;"",$G2477*INDEX(Υλικά!$H$3:$H$200,$F2477,1)/INDEX(Υλικά!$E$3:$E$200,$F2477,1),0))</f>
        <v>0</v>
      </c>
      <c r="J2477" s="18">
        <f>IF($C2477&lt;&gt;"",$G2477*INDEX(ΣυνδΑθρ!$D$2:$D$96,$F2477,1)/INDEX(ΣυνδΑθρ!$J$2:$J$96,$F2477,1),IF($D2477&lt;&gt;"",$G2477*INDEX(Υλικά!$I$3:$I$200,$F2477,1)/INDEX(Υλικά!$E$3:$E$200,$F2477,1),0))</f>
        <v>0.6</v>
      </c>
      <c r="K2477" s="16">
        <f>$H2477*Ref!$B$2</f>
        <v>94</v>
      </c>
      <c r="L2477" s="17">
        <f>$I2477*Ref!$B$3</f>
        <v>0</v>
      </c>
      <c r="M2477" s="18">
        <f>$J2477*Ref!$B$4</f>
        <v>5.3999999999999995</v>
      </c>
      <c r="N2477" s="18">
        <f>IF($C2477&lt;&gt;"",0,IF($D2477&lt;&gt;"",$G2477*INDEX(Υλικά!$J$3:$J$200,$F2477,1)/INDEX(Υλικά!$E$3:$E$200,$F2477,1),0))</f>
        <v>0</v>
      </c>
      <c r="O2477" s="19">
        <f t="shared" si="46"/>
        <v>99.4</v>
      </c>
    </row>
    <row r="2478" spans="1:16" x14ac:dyDescent="0.35">
      <c r="A2478" s="54">
        <v>45329</v>
      </c>
      <c r="B2478" s="53">
        <v>0.70833333333333337</v>
      </c>
      <c r="C2478" s="3" t="s">
        <v>216</v>
      </c>
      <c r="D2478" s="3"/>
      <c r="E2478" s="3" t="str">
        <f>IF(C2478&lt;&gt;"",INDEX(ΣυνδΑθρ!$I$2:$I$96,MATCH(C2478,ΣυνδΑθρ!$A$2:$A$100,0),1),IF(D2478&lt;&gt;"",INDEX(Υλικά!$D$3:$D$200,MATCH(D2478,Υλικά!$B$3:$B$200,0),1),""))</f>
        <v>gr</v>
      </c>
      <c r="F2478" s="10">
        <f>IF(C2478&lt;&gt;"",MATCH($C2478,ΣυνδΑθρ!$A$2:$A$100,0),IF(D2478&lt;&gt;"",MATCH($D2478,Υλικά!$B$3:$B$200,0),0))</f>
        <v>36</v>
      </c>
      <c r="G2478" s="3">
        <v>50</v>
      </c>
      <c r="H2478" s="16">
        <f>IF($C2478&lt;&gt;"",$G2478*INDEX(ΣυνδΑθρ!$B$2:$B$96,$F2478,1)/INDEX(ΣυνδΑθρ!$J$2:$J$96,$F2478,1),IF($D2478&lt;&gt;"",$G2478*INDEX(Υλικά!$G$3:$G$200,$F2478,1)/INDEX(Υλικά!$E$3:$E$200,$F2478,1),0))</f>
        <v>4.1926190476190479</v>
      </c>
      <c r="I2478" s="17">
        <f>IF($C2478&lt;&gt;"",$G2478*INDEX(ΣυνδΑθρ!$C$2:$C$100,$F2478,1)/INDEX(ΣυνδΑθρ!$J$2:$J$96,$F2478,1),IF($D2478&lt;&gt;"",$G2478*INDEX(Υλικά!$H$3:$H$200,$F2478,1)/INDEX(Υλικά!$E$3:$E$200,$F2478,1),0))</f>
        <v>18.843095238095241</v>
      </c>
      <c r="J2478" s="18">
        <f>IF($C2478&lt;&gt;"",$G2478*INDEX(ΣυνδΑθρ!$D$2:$D$96,$F2478,1)/INDEX(ΣυνδΑθρ!$J$2:$J$96,$F2478,1),IF($D2478&lt;&gt;"",$G2478*INDEX(Υλικά!$I$3:$I$200,$F2478,1)/INDEX(Υλικά!$E$3:$E$200,$F2478,1),0))</f>
        <v>4.2185714285714289</v>
      </c>
      <c r="K2478" s="16">
        <f>$H2478*Ref!$B$2</f>
        <v>16.770476190476192</v>
      </c>
      <c r="L2478" s="17">
        <f>$I2478*Ref!$B$3</f>
        <v>75.372380952380965</v>
      </c>
      <c r="M2478" s="18">
        <f>$J2478*Ref!$B$4</f>
        <v>37.967142857142861</v>
      </c>
      <c r="N2478" s="18">
        <f>IF($C2478&lt;&gt;"",0,IF($D2478&lt;&gt;"",$G2478*INDEX(Υλικά!$J$3:$J$200,$F2478,1)/INDEX(Υλικά!$E$3:$E$200,$F2478,1),0))</f>
        <v>0</v>
      </c>
      <c r="O2478" s="19">
        <f t="shared" si="46"/>
        <v>130.11000000000001</v>
      </c>
    </row>
    <row r="2479" spans="1:16" x14ac:dyDescent="0.35">
      <c r="A2479" s="54">
        <v>45329</v>
      </c>
      <c r="B2479" s="53">
        <v>0.89583333333333337</v>
      </c>
      <c r="C2479" s="3"/>
      <c r="D2479" s="3" t="s">
        <v>18</v>
      </c>
      <c r="E2479" s="3" t="str">
        <f>IF(C2479&lt;&gt;"",INDEX(ΣυνδΑθρ!$I$2:$I$96,MATCH(C2479,ΣυνδΑθρ!$A$2:$A$100,0),1),IF(D2479&lt;&gt;"",INDEX(Υλικά!$D$3:$D$200,MATCH(D2479,Υλικά!$B$3:$B$200,0),1),""))</f>
        <v>slc</v>
      </c>
      <c r="F2479" s="10">
        <f>IF(C2479&lt;&gt;"",MATCH($C2479,ΣυνδΑθρ!$A$2:$A$100,0),IF(D2479&lt;&gt;"",MATCH($D2479,Υλικά!$B$3:$B$200,0),0))</f>
        <v>9</v>
      </c>
      <c r="G2479" s="3">
        <v>2</v>
      </c>
      <c r="H2479" s="16">
        <f>IF($C2479&lt;&gt;"",$G2479*INDEX(ΣυνδΑθρ!$B$2:$B$96,$F2479,1)/INDEX(ΣυνδΑθρ!$J$2:$J$96,$F2479,1),IF($D2479&lt;&gt;"",$G2479*INDEX(Υλικά!$G$3:$G$200,$F2479,1)/INDEX(Υλικά!$E$3:$E$200,$F2479,1),0))</f>
        <v>6</v>
      </c>
      <c r="I2479" s="17">
        <f>IF($C2479&lt;&gt;"",$G2479*INDEX(ΣυνδΑθρ!$C$2:$C$100,$F2479,1)/INDEX(ΣυνδΑθρ!$J$2:$J$96,$F2479,1),IF($D2479&lt;&gt;"",$G2479*INDEX(Υλικά!$H$3:$H$200,$F2479,1)/INDEX(Υλικά!$E$3:$E$200,$F2479,1),0))</f>
        <v>23.4</v>
      </c>
      <c r="J2479" s="18">
        <f>IF($C2479&lt;&gt;"",$G2479*INDEX(ΣυνδΑθρ!$D$2:$D$96,$F2479,1)/INDEX(ΣυνδΑθρ!$J$2:$J$96,$F2479,1),IF($D2479&lt;&gt;"",$G2479*INDEX(Υλικά!$I$3:$I$200,$F2479,1)/INDEX(Υλικά!$E$3:$E$200,$F2479,1),0))</f>
        <v>2.2000000000000002</v>
      </c>
      <c r="K2479" s="16">
        <f>$H2479*Ref!$B$2</f>
        <v>24</v>
      </c>
      <c r="L2479" s="17">
        <f>$I2479*Ref!$B$3</f>
        <v>93.6</v>
      </c>
      <c r="M2479" s="18">
        <f>$J2479*Ref!$B$4</f>
        <v>19.8</v>
      </c>
      <c r="N2479" s="18">
        <f>IF($C2479&lt;&gt;"",0,IF($D2479&lt;&gt;"",$G2479*INDEX(Υλικά!$J$3:$J$200,$F2479,1)/INDEX(Υλικά!$E$3:$E$200,$F2479,1),0))</f>
        <v>0</v>
      </c>
      <c r="O2479" s="19">
        <f t="shared" si="46"/>
        <v>137.4</v>
      </c>
    </row>
    <row r="2480" spans="1:16" x14ac:dyDescent="0.35">
      <c r="A2480" s="54">
        <v>45329</v>
      </c>
      <c r="B2480" s="53">
        <v>0.89583333333333337</v>
      </c>
      <c r="C2480" s="3"/>
      <c r="D2480" s="3" t="s">
        <v>315</v>
      </c>
      <c r="E2480" s="3" t="str">
        <f>IF(C2480&lt;&gt;"",INDEX(ΣυνδΑθρ!$I$2:$I$96,MATCH(C2480,ΣυνδΑθρ!$A$2:$A$100,0),1),IF(D2480&lt;&gt;"",INDEX(Υλικά!$D$3:$D$200,MATCH(D2480,Υλικά!$B$3:$B$200,0),1),""))</f>
        <v>gr</v>
      </c>
      <c r="F2480" s="10">
        <f>IF(C2480&lt;&gt;"",MATCH($C2480,ΣυνδΑθρ!$A$2:$A$100,0),IF(D2480&lt;&gt;"",MATCH($D2480,Υλικά!$B$3:$B$200,0),0))</f>
        <v>146</v>
      </c>
      <c r="G2480" s="3">
        <v>60</v>
      </c>
      <c r="H2480" s="16">
        <f>IF($C2480&lt;&gt;"",$G2480*INDEX(ΣυνδΑθρ!$B$2:$B$96,$F2480,1)/INDEX(ΣυνδΑθρ!$J$2:$J$96,$F2480,1),IF($D2480&lt;&gt;"",$G2480*INDEX(Υλικά!$G$3:$G$200,$F2480,1)/INDEX(Υλικά!$E$3:$E$200,$F2480,1),0))</f>
        <v>11.4</v>
      </c>
      <c r="I2480" s="17">
        <f>IF($C2480&lt;&gt;"",$G2480*INDEX(ΣυνδΑθρ!$C$2:$C$100,$F2480,1)/INDEX(ΣυνδΑθρ!$J$2:$J$96,$F2480,1),IF($D2480&lt;&gt;"",$G2480*INDEX(Υλικά!$H$3:$H$200,$F2480,1)/INDEX(Υλικά!$E$3:$E$200,$F2480,1),0))</f>
        <v>0</v>
      </c>
      <c r="J2480" s="18">
        <f>IF($C2480&lt;&gt;"",$G2480*INDEX(ΣυνδΑθρ!$D$2:$D$96,$F2480,1)/INDEX(ΣυνδΑθρ!$J$2:$J$96,$F2480,1),IF($D2480&lt;&gt;"",$G2480*INDEX(Υλικά!$I$3:$I$200,$F2480,1)/INDEX(Υλικά!$E$3:$E$200,$F2480,1),0))</f>
        <v>1.5</v>
      </c>
      <c r="K2480" s="16">
        <f>$H2480*Ref!$B$2</f>
        <v>45.6</v>
      </c>
      <c r="L2480" s="17">
        <f>$I2480*Ref!$B$3</f>
        <v>0</v>
      </c>
      <c r="M2480" s="18">
        <f>$J2480*Ref!$B$4</f>
        <v>13.5</v>
      </c>
      <c r="N2480" s="18">
        <f>IF($C2480&lt;&gt;"",0,IF($D2480&lt;&gt;"",$G2480*INDEX(Υλικά!$J$3:$J$200,$F2480,1)/INDEX(Υλικά!$E$3:$E$200,$F2480,1),0))</f>
        <v>0</v>
      </c>
      <c r="O2480" s="19">
        <f t="shared" si="46"/>
        <v>59.1</v>
      </c>
    </row>
    <row r="2481" spans="1:15" x14ac:dyDescent="0.35">
      <c r="A2481" s="54">
        <v>45329</v>
      </c>
      <c r="B2481" s="53">
        <v>0.89583333333333337</v>
      </c>
      <c r="C2481" s="3"/>
      <c r="D2481" s="3" t="s">
        <v>8</v>
      </c>
      <c r="E2481" s="3" t="str">
        <f>IF(C2481&lt;&gt;"",INDEX(ΣυνδΑθρ!$I$2:$I$96,MATCH(C2481,ΣυνδΑθρ!$A$2:$A$100,0),1),IF(D2481&lt;&gt;"",INDEX(Υλικά!$D$3:$D$200,MATCH(D2481,Υλικά!$B$3:$B$200,0),1),""))</f>
        <v>gr</v>
      </c>
      <c r="F2481" s="10">
        <f>IF(C2481&lt;&gt;"",MATCH($C2481,ΣυνδΑθρ!$A$2:$A$100,0),IF(D2481&lt;&gt;"",MATCH($D2481,Υλικά!$B$3:$B$200,0),0))</f>
        <v>3</v>
      </c>
      <c r="G2481" s="3">
        <v>3</v>
      </c>
      <c r="H2481" s="16">
        <f>IF($C2481&lt;&gt;"",$G2481*INDEX(ΣυνδΑθρ!$B$2:$B$96,$F2481,1)/INDEX(ΣυνδΑθρ!$J$2:$J$96,$F2481,1),IF($D2481&lt;&gt;"",$G2481*INDEX(Υλικά!$G$3:$G$200,$F2481,1)/INDEX(Υλικά!$E$3:$E$200,$F2481,1),0))</f>
        <v>0</v>
      </c>
      <c r="I2481" s="17">
        <f>IF($C2481&lt;&gt;"",$G2481*INDEX(ΣυνδΑθρ!$C$2:$C$100,$F2481,1)/INDEX(ΣυνδΑθρ!$J$2:$J$96,$F2481,1),IF($D2481&lt;&gt;"",$G2481*INDEX(Υλικά!$H$3:$H$200,$F2481,1)/INDEX(Υλικά!$E$3:$E$200,$F2481,1),0))</f>
        <v>0</v>
      </c>
      <c r="J2481" s="18">
        <f>IF($C2481&lt;&gt;"",$G2481*INDEX(ΣυνδΑθρ!$D$2:$D$96,$F2481,1)/INDEX(ΣυνδΑθρ!$J$2:$J$96,$F2481,1),IF($D2481&lt;&gt;"",$G2481*INDEX(Υλικά!$I$3:$I$200,$F2481,1)/INDEX(Υλικά!$E$3:$E$200,$F2481,1),0))</f>
        <v>2.7989999999999999</v>
      </c>
      <c r="K2481" s="16">
        <f>$H2481*Ref!$B$2</f>
        <v>0</v>
      </c>
      <c r="L2481" s="17">
        <f>$I2481*Ref!$B$3</f>
        <v>0</v>
      </c>
      <c r="M2481" s="18">
        <f>$J2481*Ref!$B$4</f>
        <v>25.190999999999999</v>
      </c>
      <c r="N2481" s="18">
        <f>IF($C2481&lt;&gt;"",0,IF($D2481&lt;&gt;"",$G2481*INDEX(Υλικά!$J$3:$J$200,$F2481,1)/INDEX(Υλικά!$E$3:$E$200,$F2481,1),0))</f>
        <v>0</v>
      </c>
      <c r="O2481" s="19">
        <f t="shared" si="46"/>
        <v>25.190999999999999</v>
      </c>
    </row>
    <row r="2482" spans="1:15" x14ac:dyDescent="0.35">
      <c r="A2482" s="54">
        <v>45329</v>
      </c>
      <c r="B2482" s="53">
        <v>0.89583333333333337</v>
      </c>
      <c r="C2482" s="3"/>
      <c r="D2482" s="3" t="s">
        <v>198</v>
      </c>
      <c r="E2482" s="3" t="str">
        <f>IF(C2482&lt;&gt;"",INDEX(ΣυνδΑθρ!$I$2:$I$96,MATCH(C2482,ΣυνδΑθρ!$A$2:$A$100,0),1),IF(D2482&lt;&gt;"",INDEX(Υλικά!$D$3:$D$200,MATCH(D2482,Υλικά!$B$3:$B$200,0),1),""))</f>
        <v>gr</v>
      </c>
      <c r="F2482" s="10">
        <f>IF(C2482&lt;&gt;"",MATCH($C2482,ΣυνδΑθρ!$A$2:$A$100,0),IF(D2482&lt;&gt;"",MATCH($D2482,Υλικά!$B$3:$B$200,0),0))</f>
        <v>89</v>
      </c>
      <c r="G2482" s="3">
        <v>5</v>
      </c>
      <c r="H2482" s="16">
        <f>IF($C2482&lt;&gt;"",$G2482*INDEX(ΣυνδΑθρ!$B$2:$B$96,$F2482,1)/INDEX(ΣυνδΑθρ!$J$2:$J$96,$F2482,1),IF($D2482&lt;&gt;"",$G2482*INDEX(Υλικά!$G$3:$G$200,$F2482,1)/INDEX(Υλικά!$E$3:$E$200,$F2482,1),0))</f>
        <v>1.125</v>
      </c>
      <c r="I2482" s="17">
        <f>IF($C2482&lt;&gt;"",$G2482*INDEX(ΣυνδΑθρ!$C$2:$C$100,$F2482,1)/INDEX(ΣυνδΑθρ!$J$2:$J$96,$F2482,1),IF($D2482&lt;&gt;"",$G2482*INDEX(Υλικά!$H$3:$H$200,$F2482,1)/INDEX(Υλικά!$E$3:$E$200,$F2482,1),0))</f>
        <v>2.5</v>
      </c>
      <c r="J2482" s="18">
        <f>IF($C2482&lt;&gt;"",$G2482*INDEX(ΣυνδΑθρ!$D$2:$D$96,$F2482,1)/INDEX(ΣυνδΑθρ!$J$2:$J$96,$F2482,1),IF($D2482&lt;&gt;"",$G2482*INDEX(Υλικά!$I$3:$I$200,$F2482,1)/INDEX(Υλικά!$E$3:$E$200,$F2482,1),0))</f>
        <v>9.5000000000000001E-2</v>
      </c>
      <c r="K2482" s="16">
        <f>$H2482*Ref!$B$2</f>
        <v>4.5</v>
      </c>
      <c r="L2482" s="17">
        <f>$I2482*Ref!$B$3</f>
        <v>10</v>
      </c>
      <c r="M2482" s="18">
        <f>$J2482*Ref!$B$4</f>
        <v>0.85499999999999998</v>
      </c>
      <c r="N2482" s="18">
        <f>IF($C2482&lt;&gt;"",0,IF($D2482&lt;&gt;"",$G2482*INDEX(Υλικά!$J$3:$J$200,$F2482,1)/INDEX(Υλικά!$E$3:$E$200,$F2482,1),0))</f>
        <v>0</v>
      </c>
      <c r="O2482" s="19">
        <f t="shared" si="46"/>
        <v>15.355</v>
      </c>
    </row>
    <row r="2483" spans="1:15" x14ac:dyDescent="0.35">
      <c r="A2483" s="54">
        <v>45329</v>
      </c>
      <c r="B2483" s="53">
        <v>0.89583333333333337</v>
      </c>
      <c r="C2483" s="3"/>
      <c r="D2483" s="3" t="s">
        <v>233</v>
      </c>
      <c r="E2483" s="3" t="str">
        <f>IF(C2483&lt;&gt;"",INDEX(ΣυνδΑθρ!$I$2:$I$96,MATCH(C2483,ΣυνδΑθρ!$A$2:$A$100,0),1),IF(D2483&lt;&gt;"",INDEX(Υλικά!$D$3:$D$200,MATCH(D2483,Υλικά!$B$3:$B$200,0),1),""))</f>
        <v>gr</v>
      </c>
      <c r="F2483" s="10">
        <f>IF(C2483&lt;&gt;"",MATCH($C2483,ΣυνδΑθρ!$A$2:$A$100,0),IF(D2483&lt;&gt;"",MATCH($D2483,Υλικά!$B$3:$B$200,0),0))</f>
        <v>107</v>
      </c>
      <c r="G2483" s="3">
        <v>15</v>
      </c>
      <c r="H2483" s="16">
        <f>IF($C2483&lt;&gt;"",$G2483*INDEX(ΣυνδΑθρ!$B$2:$B$96,$F2483,1)/INDEX(ΣυνδΑθρ!$J$2:$J$96,$F2483,1),IF($D2483&lt;&gt;"",$G2483*INDEX(Υλικά!$G$3:$G$200,$F2483,1)/INDEX(Υλικά!$E$3:$E$200,$F2483,1),0))</f>
        <v>3.3149999999999999</v>
      </c>
      <c r="I2483" s="17">
        <f>IF($C2483&lt;&gt;"",$G2483*INDEX(ΣυνδΑθρ!$C$2:$C$100,$F2483,1)/INDEX(ΣυνδΑθρ!$J$2:$J$96,$F2483,1),IF($D2483&lt;&gt;"",$G2483*INDEX(Υλικά!$H$3:$H$200,$F2483,1)/INDEX(Υλικά!$E$3:$E$200,$F2483,1),0))</f>
        <v>3</v>
      </c>
      <c r="J2483" s="18">
        <f>IF($C2483&lt;&gt;"",$G2483*INDEX(ΣυνδΑθρ!$D$2:$D$96,$F2483,1)/INDEX(ΣυνδΑθρ!$J$2:$J$96,$F2483,1),IF($D2483&lt;&gt;"",$G2483*INDEX(Υλικά!$I$3:$I$200,$F2483,1)/INDEX(Υλικά!$E$3:$E$200,$F2483,1),0))</f>
        <v>7.92</v>
      </c>
      <c r="K2483" s="16">
        <f>$H2483*Ref!$B$2</f>
        <v>13.26</v>
      </c>
      <c r="L2483" s="17">
        <f>$I2483*Ref!$B$3</f>
        <v>12</v>
      </c>
      <c r="M2483" s="18">
        <f>$J2483*Ref!$B$4</f>
        <v>71.28</v>
      </c>
      <c r="N2483" s="18">
        <f>IF($C2483&lt;&gt;"",0,IF($D2483&lt;&gt;"",$G2483*INDEX(Υλικά!$J$3:$J$200,$F2483,1)/INDEX(Υλικά!$E$3:$E$200,$F2483,1),0))</f>
        <v>0</v>
      </c>
      <c r="O2483" s="19">
        <f t="shared" si="46"/>
        <v>96.539999999999992</v>
      </c>
    </row>
    <row r="2484" spans="1:15" x14ac:dyDescent="0.35">
      <c r="A2484" s="54">
        <v>45329</v>
      </c>
      <c r="B2484" s="53">
        <v>0.9375</v>
      </c>
      <c r="C2484" s="3"/>
      <c r="D2484" s="3" t="s">
        <v>32</v>
      </c>
      <c r="E2484" s="3" t="str">
        <f>IF(C2484&lt;&gt;"",INDEX(ΣυνδΑθρ!$I$2:$I$96,MATCH(C2484,ΣυνδΑθρ!$A$2:$A$100,0),1),IF(D2484&lt;&gt;"",INDEX(Υλικά!$D$3:$D$200,MATCH(D2484,Υλικά!$B$3:$B$200,0),1),""))</f>
        <v>gr</v>
      </c>
      <c r="F2484" s="10">
        <f>IF(C2484&lt;&gt;"",MATCH($C2484,ΣυνδΑθρ!$A$2:$A$100,0),IF(D2484&lt;&gt;"",MATCH($D2484,Υλικά!$B$3:$B$200,0),0))</f>
        <v>14</v>
      </c>
      <c r="G2484" s="3">
        <v>200</v>
      </c>
      <c r="H2484" s="16">
        <f>IF($C2484&lt;&gt;"",$G2484*INDEX(ΣυνδΑθρ!$B$2:$B$96,$F2484,1)/INDEX(ΣυνδΑθρ!$J$2:$J$96,$F2484,1),IF($D2484&lt;&gt;"",$G2484*INDEX(Υλικά!$G$3:$G$200,$F2484,1)/INDEX(Υλικά!$E$3:$E$200,$F2484,1),0))</f>
        <v>16</v>
      </c>
      <c r="I2484" s="17">
        <f>IF($C2484&lt;&gt;"",$G2484*INDEX(ΣυνδΑθρ!$C$2:$C$100,$F2484,1)/INDEX(ΣυνδΑθρ!$J$2:$J$96,$F2484,1),IF($D2484&lt;&gt;"",$G2484*INDEX(Υλικά!$H$3:$H$200,$F2484,1)/INDEX(Υλικά!$E$3:$E$200,$F2484,1),0))</f>
        <v>8</v>
      </c>
      <c r="J2484" s="18">
        <f>IF($C2484&lt;&gt;"",$G2484*INDEX(ΣυνδΑθρ!$D$2:$D$96,$F2484,1)/INDEX(ΣυνδΑθρ!$J$2:$J$96,$F2484,1),IF($D2484&lt;&gt;"",$G2484*INDEX(Υλικά!$I$3:$I$200,$F2484,1)/INDEX(Υλικά!$E$3:$E$200,$F2484,1),0))</f>
        <v>4</v>
      </c>
      <c r="K2484" s="16">
        <f>$H2484*Ref!$B$2</f>
        <v>64</v>
      </c>
      <c r="L2484" s="17">
        <f>$I2484*Ref!$B$3</f>
        <v>32</v>
      </c>
      <c r="M2484" s="18">
        <f>$J2484*Ref!$B$4</f>
        <v>36</v>
      </c>
      <c r="N2484" s="18">
        <f>IF($C2484&lt;&gt;"",0,IF($D2484&lt;&gt;"",$G2484*INDEX(Υλικά!$J$3:$J$200,$F2484,1)/INDEX(Υλικά!$E$3:$E$200,$F2484,1),0))</f>
        <v>0</v>
      </c>
      <c r="O2484" s="19">
        <f t="shared" si="46"/>
        <v>132</v>
      </c>
    </row>
    <row r="2485" spans="1:15" x14ac:dyDescent="0.35">
      <c r="A2485" s="54">
        <v>45329</v>
      </c>
      <c r="B2485" s="53">
        <v>0.9375</v>
      </c>
      <c r="C2485" s="3"/>
      <c r="D2485" s="3" t="s">
        <v>151</v>
      </c>
      <c r="E2485" s="3" t="str">
        <f>IF(C2485&lt;&gt;"",INDEX(ΣυνδΑθρ!$I$2:$I$96,MATCH(C2485,ΣυνδΑθρ!$A$2:$A$100,0),1),IF(D2485&lt;&gt;"",INDEX(Υλικά!$D$3:$D$200,MATCH(D2485,Υλικά!$B$3:$B$200,0),1),""))</f>
        <v>gr</v>
      </c>
      <c r="F2485" s="10">
        <f>IF(C2485&lt;&gt;"",MATCH($C2485,ΣυνδΑθρ!$A$2:$A$100,0),IF(D2485&lt;&gt;"",MATCH($D2485,Υλικά!$B$3:$B$200,0),0))</f>
        <v>60</v>
      </c>
      <c r="G2485" s="3">
        <v>200</v>
      </c>
      <c r="H2485" s="16">
        <f>IF($C2485&lt;&gt;"",$G2485*INDEX(ΣυνδΑθρ!$B$2:$B$96,$F2485,1)/INDEX(ΣυνδΑθρ!$J$2:$J$96,$F2485,1),IF($D2485&lt;&gt;"",$G2485*INDEX(Υλικά!$G$3:$G$200,$F2485,1)/INDEX(Υλικά!$E$3:$E$200,$F2485,1),0))</f>
        <v>0.6</v>
      </c>
      <c r="I2485" s="17">
        <f>IF($C2485&lt;&gt;"",$G2485*INDEX(ΣυνδΑθρ!$C$2:$C$100,$F2485,1)/INDEX(ΣυνδΑθρ!$J$2:$J$96,$F2485,1),IF($D2485&lt;&gt;"",$G2485*INDEX(Υλικά!$H$3:$H$200,$F2485,1)/INDEX(Υλικά!$E$3:$E$200,$F2485,1),0))</f>
        <v>28</v>
      </c>
      <c r="J2485" s="18">
        <f>IF($C2485&lt;&gt;"",$G2485*INDEX(ΣυνδΑθρ!$D$2:$D$96,$F2485,1)/INDEX(ΣυνδΑθρ!$J$2:$J$96,$F2485,1),IF($D2485&lt;&gt;"",$G2485*INDEX(Υλικά!$I$3:$I$200,$F2485,1)/INDEX(Υλικά!$E$3:$E$200,$F2485,1),0))</f>
        <v>0.4</v>
      </c>
      <c r="K2485" s="16">
        <f>$H2485*Ref!$B$2</f>
        <v>2.4</v>
      </c>
      <c r="L2485" s="17">
        <f>$I2485*Ref!$B$3</f>
        <v>112</v>
      </c>
      <c r="M2485" s="18">
        <f>$J2485*Ref!$B$4</f>
        <v>3.6</v>
      </c>
      <c r="N2485" s="18">
        <f>IF($C2485&lt;&gt;"",0,IF($D2485&lt;&gt;"",$G2485*INDEX(Υλικά!$J$3:$J$200,$F2485,1)/INDEX(Υλικά!$E$3:$E$200,$F2485,1),0))</f>
        <v>0</v>
      </c>
      <c r="O2485" s="19">
        <f t="shared" si="46"/>
        <v>118</v>
      </c>
    </row>
    <row r="2486" spans="1:15" x14ac:dyDescent="0.35">
      <c r="A2486" s="54">
        <v>45329</v>
      </c>
      <c r="B2486" s="53">
        <v>0.9375</v>
      </c>
      <c r="C2486" s="3"/>
      <c r="D2486" s="3" t="s">
        <v>187</v>
      </c>
      <c r="E2486" s="3" t="str">
        <f>IF(C2486&lt;&gt;"",INDEX(ΣυνδΑθρ!$I$2:$I$96,MATCH(C2486,ΣυνδΑθρ!$A$2:$A$100,0),1),IF(D2486&lt;&gt;"",INDEX(Υλικά!$D$3:$D$200,MATCH(D2486,Υλικά!$B$3:$B$200,0),1),""))</f>
        <v>gr</v>
      </c>
      <c r="F2486" s="10">
        <f>IF(C2486&lt;&gt;"",MATCH($C2486,ΣυνδΑθρ!$A$2:$A$100,0),IF(D2486&lt;&gt;"",MATCH($D2486,Υλικά!$B$3:$B$200,0),0))</f>
        <v>84</v>
      </c>
      <c r="G2486" s="3">
        <v>120</v>
      </c>
      <c r="H2486" s="16">
        <f>IF($C2486&lt;&gt;"",$G2486*INDEX(ΣυνδΑθρ!$B$2:$B$96,$F2486,1)/INDEX(ΣυνδΑθρ!$J$2:$J$96,$F2486,1),IF($D2486&lt;&gt;"",$G2486*INDEX(Υλικά!$G$3:$G$200,$F2486,1)/INDEX(Υλικά!$E$3:$E$200,$F2486,1),0))</f>
        <v>0.84</v>
      </c>
      <c r="I2486" s="17">
        <f>IF($C2486&lt;&gt;"",$G2486*INDEX(ΣυνδΑθρ!$C$2:$C$100,$F2486,1)/INDEX(ΣυνδΑθρ!$J$2:$J$96,$F2486,1),IF($D2486&lt;&gt;"",$G2486*INDEX(Υλικά!$H$3:$H$200,$F2486,1)/INDEX(Υλικά!$E$3:$E$200,$F2486,1),0))</f>
        <v>14.4</v>
      </c>
      <c r="J2486" s="18">
        <f>IF($C2486&lt;&gt;"",$G2486*INDEX(ΣυνδΑθρ!$D$2:$D$96,$F2486,1)/INDEX(ΣυνδΑθρ!$J$2:$J$96,$F2486,1),IF($D2486&lt;&gt;"",$G2486*INDEX(Υλικά!$I$3:$I$200,$F2486,1)/INDEX(Υλικά!$E$3:$E$200,$F2486,1),0))</f>
        <v>0.24</v>
      </c>
      <c r="K2486" s="16">
        <f>$H2486*Ref!$B$2</f>
        <v>3.36</v>
      </c>
      <c r="L2486" s="17">
        <f>$I2486*Ref!$B$3</f>
        <v>57.6</v>
      </c>
      <c r="M2486" s="18">
        <f>$J2486*Ref!$B$4</f>
        <v>2.16</v>
      </c>
      <c r="N2486" s="18">
        <f>IF($C2486&lt;&gt;"",0,IF($D2486&lt;&gt;"",$G2486*INDEX(Υλικά!$J$3:$J$200,$F2486,1)/INDEX(Υλικά!$E$3:$E$200,$F2486,1),0))</f>
        <v>0</v>
      </c>
      <c r="O2486" s="19">
        <f t="shared" si="46"/>
        <v>63.120000000000005</v>
      </c>
    </row>
    <row r="2487" spans="1:15" x14ac:dyDescent="0.35">
      <c r="A2487" s="54">
        <v>45329</v>
      </c>
      <c r="B2487" s="53">
        <v>0.89583333333333337</v>
      </c>
      <c r="C2487" s="3"/>
      <c r="D2487" s="3" t="s">
        <v>117</v>
      </c>
      <c r="E2487" s="3" t="str">
        <f>IF(C2487&lt;&gt;"",INDEX(ΣυνδΑθρ!$I$2:$I$96,MATCH(C2487,ΣυνδΑθρ!$A$2:$A$100,0),1),IF(D2487&lt;&gt;"",INDEX(Υλικά!$D$3:$D$200,MATCH(D2487,Υλικά!$B$3:$B$200,0),1),""))</f>
        <v>gr</v>
      </c>
      <c r="F2487" s="10">
        <f>IF(C2487&lt;&gt;"",MATCH($C2487,ΣυνδΑθρ!$A$2:$A$100,0),IF(D2487&lt;&gt;"",MATCH($D2487,Υλικά!$B$3:$B$200,0),0))</f>
        <v>39</v>
      </c>
      <c r="G2487" s="3">
        <v>20</v>
      </c>
      <c r="H2487" s="16">
        <f>IF($C2487&lt;&gt;"",$G2487*INDEX(ΣυνδΑθρ!$B$2:$B$96,$F2487,1)/INDEX(ΣυνδΑθρ!$J$2:$J$96,$F2487,1),IF($D2487&lt;&gt;"",$G2487*INDEX(Υλικά!$G$3:$G$200,$F2487,1)/INDEX(Υλικά!$E$3:$E$200,$F2487,1),0))</f>
        <v>0</v>
      </c>
      <c r="I2487" s="17">
        <f>IF($C2487&lt;&gt;"",$G2487*INDEX(ΣυνδΑθρ!$C$2:$C$100,$F2487,1)/INDEX(ΣυνδΑθρ!$J$2:$J$96,$F2487,1),IF($D2487&lt;&gt;"",$G2487*INDEX(Υλικά!$H$3:$H$200,$F2487,1)/INDEX(Υλικά!$E$3:$E$200,$F2487,1),0))</f>
        <v>0</v>
      </c>
      <c r="J2487" s="18">
        <f>IF($C2487&lt;&gt;"",$G2487*INDEX(ΣυνδΑθρ!$D$2:$D$96,$F2487,1)/INDEX(ΣυνδΑθρ!$J$2:$J$96,$F2487,1),IF($D2487&lt;&gt;"",$G2487*INDEX(Υλικά!$I$3:$I$200,$F2487,1)/INDEX(Υλικά!$E$3:$E$200,$F2487,1),0))</f>
        <v>0</v>
      </c>
      <c r="K2487" s="16">
        <f>$H2487*Ref!$B$2</f>
        <v>0</v>
      </c>
      <c r="L2487" s="17">
        <f>$I2487*Ref!$B$3</f>
        <v>0</v>
      </c>
      <c r="M2487" s="18">
        <f>$J2487*Ref!$B$4</f>
        <v>0</v>
      </c>
      <c r="N2487" s="18">
        <f>IF($C2487&lt;&gt;"",0,IF($D2487&lt;&gt;"",$G2487*INDEX(Υλικά!$J$3:$J$200,$F2487,1)/INDEX(Υλικά!$E$3:$E$200,$F2487,1),0))</f>
        <v>56</v>
      </c>
      <c r="O2487" s="19">
        <f t="shared" si="46"/>
        <v>56</v>
      </c>
    </row>
    <row r="2488" spans="1:15" x14ac:dyDescent="0.35">
      <c r="A2488" s="54">
        <v>45330</v>
      </c>
      <c r="B2488" s="53">
        <v>0.29166666666666669</v>
      </c>
      <c r="C2488" s="3"/>
      <c r="D2488" s="3" t="s">
        <v>58</v>
      </c>
      <c r="E2488" s="3" t="str">
        <f>IF(C2488&lt;&gt;"",INDEX(ΣυνδΑθρ!$I$2:$I$96,MATCH(C2488,ΣυνδΑθρ!$A$2:$A$100,0),1),IF(D2488&lt;&gt;"",INDEX(Υλικά!$D$3:$D$200,MATCH(D2488,Υλικά!$B$3:$B$200,0),1),""))</f>
        <v>gr</v>
      </c>
      <c r="F2488" s="10">
        <f>IF(C2488&lt;&gt;"",MATCH($C2488,ΣυνδΑθρ!$A$2:$A$100,0),IF(D2488&lt;&gt;"",MATCH($D2488,Υλικά!$B$3:$B$200,0),0))</f>
        <v>12</v>
      </c>
      <c r="G2488" s="3">
        <v>250</v>
      </c>
      <c r="H2488" s="16">
        <f>IF($C2488&lt;&gt;"",$G2488*INDEX(ΣυνδΑθρ!$B$2:$B$96,$F2488,1)/INDEX(ΣυνδΑθρ!$J$2:$J$96,$F2488,1),IF($D2488&lt;&gt;"",$G2488*INDEX(Υλικά!$G$3:$G$200,$F2488,1)/INDEX(Υλικά!$E$3:$E$200,$F2488,1),0))</f>
        <v>8.25</v>
      </c>
      <c r="I2488" s="17">
        <f>IF($C2488&lt;&gt;"",$G2488*INDEX(ΣυνδΑθρ!$C$2:$C$100,$F2488,1)/INDEX(ΣυνδΑθρ!$J$2:$J$96,$F2488,1),IF($D2488&lt;&gt;"",$G2488*INDEX(Υλικά!$H$3:$H$200,$F2488,1)/INDEX(Υλικά!$E$3:$E$200,$F2488,1),0))</f>
        <v>11.75</v>
      </c>
      <c r="J2488" s="18">
        <f>IF($C2488&lt;&gt;"",$G2488*INDEX(ΣυνδΑθρ!$D$2:$D$96,$F2488,1)/INDEX(ΣυνδΑθρ!$J$2:$J$96,$F2488,1),IF($D2488&lt;&gt;"",$G2488*INDEX(Υλικά!$I$3:$I$200,$F2488,1)/INDEX(Υλικά!$E$3:$E$200,$F2488,1),0))</f>
        <v>3.75</v>
      </c>
      <c r="K2488" s="16">
        <f>$H2488*Ref!$B$2</f>
        <v>33</v>
      </c>
      <c r="L2488" s="17">
        <f>$I2488*Ref!$B$3</f>
        <v>47</v>
      </c>
      <c r="M2488" s="18">
        <f>$J2488*Ref!$B$4</f>
        <v>33.75</v>
      </c>
      <c r="N2488" s="18">
        <f>IF($C2488&lt;&gt;"",0,IF($D2488&lt;&gt;"",$G2488*INDEX(Υλικά!$J$3:$J$200,$F2488,1)/INDEX(Υλικά!$E$3:$E$200,$F2488,1),0))</f>
        <v>0</v>
      </c>
      <c r="O2488" s="19">
        <f t="shared" si="46"/>
        <v>113.75</v>
      </c>
    </row>
    <row r="2489" spans="1:15" x14ac:dyDescent="0.35">
      <c r="A2489" s="54">
        <v>45330</v>
      </c>
      <c r="B2489" s="53">
        <v>0.33333333333333331</v>
      </c>
      <c r="C2489" s="3"/>
      <c r="D2489" s="3" t="s">
        <v>289</v>
      </c>
      <c r="E2489" s="3" t="str">
        <f>IF(C2489&lt;&gt;"",INDEX(ΣυνδΑθρ!$I$2:$I$96,MATCH(C2489,ΣυνδΑθρ!$A$2:$A$100,0),1),IF(D2489&lt;&gt;"",INDEX(Υλικά!$D$3:$D$200,MATCH(D2489,Υλικά!$B$3:$B$200,0),1),""))</f>
        <v>gr</v>
      </c>
      <c r="F2489" s="10">
        <f>IF(C2489&lt;&gt;"",MATCH($C2489,ΣυνδΑθρ!$A$2:$A$100,0),IF(D2489&lt;&gt;"",MATCH($D2489,Υλικά!$B$3:$B$200,0),0))</f>
        <v>134</v>
      </c>
      <c r="G2489" s="3">
        <v>38</v>
      </c>
      <c r="H2489" s="16">
        <f>IF($C2489&lt;&gt;"",$G2489*INDEX(ΣυνδΑθρ!$B$2:$B$96,$F2489,1)/INDEX(ΣυνδΑθρ!$J$2:$J$96,$F2489,1),IF($D2489&lt;&gt;"",$G2489*INDEX(Υλικά!$G$3:$G$200,$F2489,1)/INDEX(Υλικά!$E$3:$E$200,$F2489,1),0))</f>
        <v>2.7739999999999996</v>
      </c>
      <c r="I2489" s="17">
        <f>IF($C2489&lt;&gt;"",$G2489*INDEX(ΣυνδΑθρ!$C$2:$C$100,$F2489,1)/INDEX(ΣυνδΑθρ!$J$2:$J$96,$F2489,1),IF($D2489&lt;&gt;"",$G2489*INDEX(Υλικά!$H$3:$H$200,$F2489,1)/INDEX(Υλικά!$E$3:$E$200,$F2489,1),0))</f>
        <v>17.670000000000002</v>
      </c>
      <c r="J2489" s="18">
        <f>IF($C2489&lt;&gt;"",$G2489*INDEX(ΣυνδΑθρ!$D$2:$D$96,$F2489,1)/INDEX(ΣυνδΑθρ!$J$2:$J$96,$F2489,1),IF($D2489&lt;&gt;"",$G2489*INDEX(Υλικά!$I$3:$I$200,$F2489,1)/INDEX(Υλικά!$E$3:$E$200,$F2489,1),0))</f>
        <v>0.34200000000000003</v>
      </c>
      <c r="K2489" s="16">
        <f>$H2489*Ref!$B$2</f>
        <v>11.095999999999998</v>
      </c>
      <c r="L2489" s="17">
        <f>$I2489*Ref!$B$3</f>
        <v>70.680000000000007</v>
      </c>
      <c r="M2489" s="18">
        <f>$J2489*Ref!$B$4</f>
        <v>3.0780000000000003</v>
      </c>
      <c r="N2489" s="18">
        <f>IF($C2489&lt;&gt;"",0,IF($D2489&lt;&gt;"",$G2489*INDEX(Υλικά!$J$3:$J$200,$F2489,1)/INDEX(Υλικά!$E$3:$E$200,$F2489,1),0))</f>
        <v>0</v>
      </c>
      <c r="O2489" s="19">
        <f t="shared" si="46"/>
        <v>84.854000000000013</v>
      </c>
    </row>
    <row r="2490" spans="1:15" x14ac:dyDescent="0.35">
      <c r="A2490" s="54">
        <v>45330</v>
      </c>
      <c r="B2490" s="53">
        <v>0.33333333333333331</v>
      </c>
      <c r="C2490" s="3"/>
      <c r="D2490" s="3" t="s">
        <v>229</v>
      </c>
      <c r="E2490" s="3" t="str">
        <f>IF(C2490&lt;&gt;"",INDEX(ΣυνδΑθρ!$I$2:$I$96,MATCH(C2490,ΣυνδΑθρ!$A$2:$A$100,0),1),IF(D2490&lt;&gt;"",INDEX(Υλικά!$D$3:$D$200,MATCH(D2490,Υλικά!$B$3:$B$200,0),1),""))</f>
        <v>gr</v>
      </c>
      <c r="F2490" s="10">
        <f>IF(C2490&lt;&gt;"",MATCH($C2490,ΣυνδΑθρ!$A$2:$A$100,0),IF(D2490&lt;&gt;"",MATCH($D2490,Υλικά!$B$3:$B$200,0),0))</f>
        <v>104</v>
      </c>
      <c r="G2490" s="3">
        <v>35</v>
      </c>
      <c r="H2490" s="16">
        <f>IF($C2490&lt;&gt;"",$G2490*INDEX(ΣυνδΑθρ!$B$2:$B$96,$F2490,1)/INDEX(ΣυνδΑθρ!$J$2:$J$96,$F2490,1),IF($D2490&lt;&gt;"",$G2490*INDEX(Υλικά!$G$3:$G$200,$F2490,1)/INDEX(Υλικά!$E$3:$E$200,$F2490,1),0))</f>
        <v>7.35</v>
      </c>
      <c r="I2490" s="17">
        <f>IF($C2490&lt;&gt;"",$G2490*INDEX(ΣυνδΑθρ!$C$2:$C$100,$F2490,1)/INDEX(ΣυνδΑθρ!$J$2:$J$96,$F2490,1),IF($D2490&lt;&gt;"",$G2490*INDEX(Υλικά!$H$3:$H$200,$F2490,1)/INDEX(Υλικά!$E$3:$E$200,$F2490,1),0))</f>
        <v>0.35</v>
      </c>
      <c r="J2490" s="18">
        <f>IF($C2490&lt;&gt;"",$G2490*INDEX(ΣυνδΑθρ!$D$2:$D$96,$F2490,1)/INDEX(ΣυνδΑθρ!$J$2:$J$96,$F2490,1),IF($D2490&lt;&gt;"",$G2490*INDEX(Υλικά!$I$3:$I$200,$F2490,1)/INDEX(Υλικά!$E$3:$E$200,$F2490,1),0))</f>
        <v>0.7</v>
      </c>
      <c r="K2490" s="16">
        <f>$H2490*Ref!$B$2</f>
        <v>29.4</v>
      </c>
      <c r="L2490" s="17">
        <f>$I2490*Ref!$B$3</f>
        <v>1.4</v>
      </c>
      <c r="M2490" s="18">
        <f>$J2490*Ref!$B$4</f>
        <v>6.3</v>
      </c>
      <c r="N2490" s="18">
        <f>IF($C2490&lt;&gt;"",0,IF($D2490&lt;&gt;"",$G2490*INDEX(Υλικά!$J$3:$J$200,$F2490,1)/INDEX(Υλικά!$E$3:$E$200,$F2490,1),0))</f>
        <v>0</v>
      </c>
      <c r="O2490" s="19">
        <f t="shared" si="46"/>
        <v>37.099999999999994</v>
      </c>
    </row>
    <row r="2491" spans="1:15" x14ac:dyDescent="0.35">
      <c r="A2491" s="54">
        <v>45330</v>
      </c>
      <c r="B2491" s="53">
        <v>0.45833333333333331</v>
      </c>
      <c r="C2491" s="3"/>
      <c r="D2491" s="3" t="s">
        <v>155</v>
      </c>
      <c r="E2491" s="3" t="str">
        <f>IF(C2491&lt;&gt;"",INDEX(ΣυνδΑθρ!$I$2:$I$96,MATCH(C2491,ΣυνδΑθρ!$A$2:$A$100,0),1),IF(D2491&lt;&gt;"",INDEX(Υλικά!$D$3:$D$200,MATCH(D2491,Υλικά!$B$3:$B$200,0),1),""))</f>
        <v>gr</v>
      </c>
      <c r="F2491" s="10">
        <f>IF(C2491&lt;&gt;"",MATCH($C2491,ΣυνδΑθρ!$A$2:$A$100,0),IF(D2491&lt;&gt;"",MATCH($D2491,Υλικά!$B$3:$B$200,0),0))</f>
        <v>63</v>
      </c>
      <c r="G2491" s="3">
        <v>110</v>
      </c>
      <c r="H2491" s="16">
        <f>IF($C2491&lt;&gt;"",$G2491*INDEX(ΣυνδΑθρ!$B$2:$B$96,$F2491,1)/INDEX(ΣυνδΑθρ!$J$2:$J$96,$F2491,1),IF($D2491&lt;&gt;"",$G2491*INDEX(Υλικά!$G$3:$G$200,$F2491,1)/INDEX(Υλικά!$E$3:$E$200,$F2491,1),0))</f>
        <v>1.2100000000000002</v>
      </c>
      <c r="I2491" s="17">
        <f>IF($C2491&lt;&gt;"",$G2491*INDEX(ΣυνδΑθρ!$C$2:$C$100,$F2491,1)/INDEX(ΣυνδΑθρ!$J$2:$J$96,$F2491,1),IF($D2491&lt;&gt;"",$G2491*INDEX(Υλικά!$H$3:$H$200,$F2491,1)/INDEX(Υλικά!$E$3:$E$200,$F2491,1),0))</f>
        <v>25.08</v>
      </c>
      <c r="J2491" s="18">
        <f>IF($C2491&lt;&gt;"",$G2491*INDEX(ΣυνδΑθρ!$D$2:$D$96,$F2491,1)/INDEX(ΣυνδΑθρ!$J$2:$J$96,$F2491,1),IF($D2491&lt;&gt;"",$G2491*INDEX(Υλικά!$I$3:$I$200,$F2491,1)/INDEX(Υλικά!$E$3:$E$200,$F2491,1),0))</f>
        <v>0.33</v>
      </c>
      <c r="K2491" s="16">
        <f>$H2491*Ref!$B$2</f>
        <v>4.8400000000000007</v>
      </c>
      <c r="L2491" s="17">
        <f>$I2491*Ref!$B$3</f>
        <v>100.32</v>
      </c>
      <c r="M2491" s="18">
        <f>$J2491*Ref!$B$4</f>
        <v>2.97</v>
      </c>
      <c r="N2491" s="18">
        <f>IF($C2491&lt;&gt;"",0,IF($D2491&lt;&gt;"",$G2491*INDEX(Υλικά!$J$3:$J$200,$F2491,1)/INDEX(Υλικά!$E$3:$E$200,$F2491,1),0))</f>
        <v>0</v>
      </c>
      <c r="O2491" s="19">
        <f t="shared" si="46"/>
        <v>108.13</v>
      </c>
    </row>
    <row r="2492" spans="1:15" x14ac:dyDescent="0.35">
      <c r="A2492" s="54">
        <v>45330</v>
      </c>
      <c r="B2492" s="53">
        <v>0.58333333333333337</v>
      </c>
      <c r="C2492" s="3" t="s">
        <v>332</v>
      </c>
      <c r="D2492" s="3"/>
      <c r="E2492" s="3" t="str">
        <f>IF(C2492&lt;&gt;"",INDEX(ΣυνδΑθρ!$I$2:$I$96,MATCH(C2492,ΣυνδΑθρ!$A$2:$A$100,0),1),IF(D2492&lt;&gt;"",INDEX(Υλικά!$D$3:$D$200,MATCH(D2492,Υλικά!$B$3:$B$200,0),1),""))</f>
        <v>gr</v>
      </c>
      <c r="F2492" s="10">
        <f>IF(C2492&lt;&gt;"",MATCH($C2492,ΣυνδΑθρ!$A$2:$A$100,0),IF(D2492&lt;&gt;"",MATCH($D2492,Υλικά!$B$3:$B$200,0),0))</f>
        <v>70</v>
      </c>
      <c r="G2492" s="3">
        <v>450</v>
      </c>
      <c r="H2492" s="16">
        <f>IF($C2492&lt;&gt;"",$G2492*INDEX(ΣυνδΑθρ!$B$2:$B$96,$F2492,1)/INDEX(ΣυνδΑθρ!$J$2:$J$96,$F2492,1),IF($D2492&lt;&gt;"",$G2492*INDEX(Υλικά!$G$3:$G$200,$F2492,1)/INDEX(Υλικά!$E$3:$E$200,$F2492,1),0))</f>
        <v>29.223409090909087</v>
      </c>
      <c r="I2492" s="17">
        <f>IF($C2492&lt;&gt;"",$G2492*INDEX(ΣυνδΑθρ!$C$2:$C$100,$F2492,1)/INDEX(ΣυνδΑθρ!$J$2:$J$96,$F2492,1),IF($D2492&lt;&gt;"",$G2492*INDEX(Υλικά!$H$3:$H$200,$F2492,1)/INDEX(Υλικά!$E$3:$E$200,$F2492,1),0))</f>
        <v>42.207954545454548</v>
      </c>
      <c r="J2492" s="18">
        <f>IF($C2492&lt;&gt;"",$G2492*INDEX(ΣυνδΑθρ!$D$2:$D$96,$F2492,1)/INDEX(ΣυνδΑθρ!$J$2:$J$96,$F2492,1),IF($D2492&lt;&gt;"",$G2492*INDEX(Υλικά!$I$3:$I$200,$F2492,1)/INDEX(Υλικά!$E$3:$E$200,$F2492,1),0))</f>
        <v>18.040909090909089</v>
      </c>
      <c r="K2492" s="16">
        <f>$H2492*Ref!$B$2</f>
        <v>116.89363636363635</v>
      </c>
      <c r="L2492" s="17">
        <f>$I2492*Ref!$B$3</f>
        <v>168.83181818181819</v>
      </c>
      <c r="M2492" s="18">
        <f>$J2492*Ref!$B$4</f>
        <v>162.3681818181818</v>
      </c>
      <c r="N2492" s="18">
        <f>IF($C2492&lt;&gt;"",0,IF($D2492&lt;&gt;"",$G2492*INDEX(Υλικά!$J$3:$J$200,$F2492,1)/INDEX(Υλικά!$E$3:$E$200,$F2492,1),0))</f>
        <v>0</v>
      </c>
      <c r="O2492" s="19">
        <f t="shared" si="46"/>
        <v>448.09363636363639</v>
      </c>
    </row>
    <row r="2493" spans="1:15" x14ac:dyDescent="0.35">
      <c r="A2493" s="54">
        <v>45330</v>
      </c>
      <c r="B2493" s="53">
        <v>0.58333333333333337</v>
      </c>
      <c r="C2493" s="3"/>
      <c r="D2493" s="3" t="s">
        <v>18</v>
      </c>
      <c r="E2493" s="3" t="str">
        <f>IF(C2493&lt;&gt;"",INDEX(ΣυνδΑθρ!$I$2:$I$96,MATCH(C2493,ΣυνδΑθρ!$A$2:$A$100,0),1),IF(D2493&lt;&gt;"",INDEX(Υλικά!$D$3:$D$200,MATCH(D2493,Υλικά!$B$3:$B$200,0),1),""))</f>
        <v>slc</v>
      </c>
      <c r="F2493" s="10">
        <f>IF(C2493&lt;&gt;"",MATCH($C2493,ΣυνδΑθρ!$A$2:$A$100,0),IF(D2493&lt;&gt;"",MATCH($D2493,Υλικά!$B$3:$B$200,0),0))</f>
        <v>9</v>
      </c>
      <c r="G2493" s="3">
        <v>2</v>
      </c>
      <c r="H2493" s="16">
        <f>IF($C2493&lt;&gt;"",$G2493*INDEX(ΣυνδΑθρ!$B$2:$B$96,$F2493,1)/INDEX(ΣυνδΑθρ!$J$2:$J$96,$F2493,1),IF($D2493&lt;&gt;"",$G2493*INDEX(Υλικά!$G$3:$G$200,$F2493,1)/INDEX(Υλικά!$E$3:$E$200,$F2493,1),0))</f>
        <v>6</v>
      </c>
      <c r="I2493" s="17">
        <f>IF($C2493&lt;&gt;"",$G2493*INDEX(ΣυνδΑθρ!$C$2:$C$100,$F2493,1)/INDEX(ΣυνδΑθρ!$J$2:$J$96,$F2493,1),IF($D2493&lt;&gt;"",$G2493*INDEX(Υλικά!$H$3:$H$200,$F2493,1)/INDEX(Υλικά!$E$3:$E$200,$F2493,1),0))</f>
        <v>23.4</v>
      </c>
      <c r="J2493" s="18">
        <f>IF($C2493&lt;&gt;"",$G2493*INDEX(ΣυνδΑθρ!$D$2:$D$96,$F2493,1)/INDEX(ΣυνδΑθρ!$J$2:$J$96,$F2493,1),IF($D2493&lt;&gt;"",$G2493*INDEX(Υλικά!$I$3:$I$200,$F2493,1)/INDEX(Υλικά!$E$3:$E$200,$F2493,1),0))</f>
        <v>2.2000000000000002</v>
      </c>
      <c r="K2493" s="16">
        <f>$H2493*Ref!$B$2</f>
        <v>24</v>
      </c>
      <c r="L2493" s="17">
        <f>$I2493*Ref!$B$3</f>
        <v>93.6</v>
      </c>
      <c r="M2493" s="18">
        <f>$J2493*Ref!$B$4</f>
        <v>19.8</v>
      </c>
      <c r="N2493" s="18">
        <f>IF($C2493&lt;&gt;"",0,IF($D2493&lt;&gt;"",$G2493*INDEX(Υλικά!$J$3:$J$200,$F2493,1)/INDEX(Υλικά!$E$3:$E$200,$F2493,1),0))</f>
        <v>0</v>
      </c>
      <c r="O2493" s="19">
        <f t="shared" si="46"/>
        <v>137.4</v>
      </c>
    </row>
    <row r="2494" spans="1:15" x14ac:dyDescent="0.35">
      <c r="A2494" s="54">
        <v>45330</v>
      </c>
      <c r="B2494" s="53">
        <v>0.58333333333333337</v>
      </c>
      <c r="C2494" s="3"/>
      <c r="D2494" s="3" t="s">
        <v>345</v>
      </c>
      <c r="E2494" s="3" t="str">
        <f>IF(C2494&lt;&gt;"",INDEX(ΣυνδΑθρ!$I$2:$I$96,MATCH(C2494,ΣυνδΑθρ!$A$2:$A$100,0),1),IF(D2494&lt;&gt;"",INDEX(Υλικά!$D$3:$D$200,MATCH(D2494,Υλικά!$B$3:$B$200,0),1),""))</f>
        <v>gr</v>
      </c>
      <c r="F2494" s="10">
        <f>IF(C2494&lt;&gt;"",MATCH($C2494,ΣυνδΑθρ!$A$2:$A$100,0),IF(D2494&lt;&gt;"",MATCH($D2494,Υλικά!$B$3:$B$200,0),0))</f>
        <v>156</v>
      </c>
      <c r="G2494" s="3">
        <v>30</v>
      </c>
      <c r="H2494" s="16">
        <f>IF($C2494&lt;&gt;"",$G2494*INDEX(ΣυνδΑθρ!$B$2:$B$96,$F2494,1)/INDEX(ΣυνδΑθρ!$J$2:$J$96,$F2494,1),IF($D2494&lt;&gt;"",$G2494*INDEX(Υλικά!$G$3:$G$200,$F2494,1)/INDEX(Υλικά!$E$3:$E$200,$F2494,1),0))</f>
        <v>6.6</v>
      </c>
      <c r="I2494" s="17">
        <f>IF($C2494&lt;&gt;"",$G2494*INDEX(ΣυνδΑθρ!$C$2:$C$100,$F2494,1)/INDEX(ΣυνδΑθρ!$J$2:$J$96,$F2494,1),IF($D2494&lt;&gt;"",$G2494*INDEX(Υλικά!$H$3:$H$200,$F2494,1)/INDEX(Υλικά!$E$3:$E$200,$F2494,1),0))</f>
        <v>0.15</v>
      </c>
      <c r="J2494" s="18">
        <f>IF($C2494&lt;&gt;"",$G2494*INDEX(ΣυνδΑθρ!$D$2:$D$96,$F2494,1)/INDEX(ΣυνδΑθρ!$J$2:$J$96,$F2494,1),IF($D2494&lt;&gt;"",$G2494*INDEX(Υλικά!$I$3:$I$200,$F2494,1)/INDEX(Υλικά!$E$3:$E$200,$F2494,1),0))</f>
        <v>7.2</v>
      </c>
      <c r="K2494" s="16">
        <f>$H2494*Ref!$B$2</f>
        <v>26.4</v>
      </c>
      <c r="L2494" s="17">
        <f>$I2494*Ref!$B$3</f>
        <v>0.6</v>
      </c>
      <c r="M2494" s="18">
        <f>$J2494*Ref!$B$4</f>
        <v>64.8</v>
      </c>
      <c r="N2494" s="18">
        <f>IF($C2494&lt;&gt;"",0,IF($D2494&lt;&gt;"",$G2494*INDEX(Υλικά!$J$3:$J$200,$F2494,1)/INDEX(Υλικά!$E$3:$E$200,$F2494,1),0))</f>
        <v>0</v>
      </c>
      <c r="O2494" s="19">
        <f t="shared" si="46"/>
        <v>91.8</v>
      </c>
    </row>
    <row r="2495" spans="1:15" x14ac:dyDescent="0.35">
      <c r="A2495" s="54">
        <v>45330</v>
      </c>
      <c r="B2495" s="53">
        <v>0.58333333333333304</v>
      </c>
      <c r="C2495" s="3"/>
      <c r="D2495" s="3" t="s">
        <v>158</v>
      </c>
      <c r="E2495" s="3" t="str">
        <f>IF(C2495&lt;&gt;"",INDEX(ΣυνδΑθρ!$I$2:$I$96,MATCH(C2495,ΣυνδΑθρ!$A$2:$A$100,0),1),IF(D2495&lt;&gt;"",INDEX(Υλικά!$D$3:$D$200,MATCH(D2495,Υλικά!$B$3:$B$200,0),1),""))</f>
        <v>gr</v>
      </c>
      <c r="F2495" s="10">
        <f>IF(C2495&lt;&gt;"",MATCH($C2495,ΣυνδΑθρ!$A$2:$A$100,0),IF(D2495&lt;&gt;"",MATCH($D2495,Υλικά!$B$3:$B$200,0),0))</f>
        <v>65</v>
      </c>
      <c r="G2495" s="3">
        <v>23</v>
      </c>
      <c r="H2495" s="16">
        <f>IF($C2495&lt;&gt;"",$G2495*INDEX(ΣυνδΑθρ!$B$2:$B$96,$F2495,1)/INDEX(ΣυνδΑθρ!$J$2:$J$96,$F2495,1),IF($D2495&lt;&gt;"",$G2495*INDEX(Υλικά!$G$3:$G$200,$F2495,1)/INDEX(Υλικά!$E$3:$E$200,$F2495,1),0))</f>
        <v>6.9</v>
      </c>
      <c r="I2495" s="17">
        <f>IF($C2495&lt;&gt;"",$G2495*INDEX(ΣυνδΑθρ!$C$2:$C$100,$F2495,1)/INDEX(ΣυνδΑθρ!$J$2:$J$96,$F2495,1),IF($D2495&lt;&gt;"",$G2495*INDEX(Υλικά!$H$3:$H$200,$F2495,1)/INDEX(Υλικά!$E$3:$E$200,$F2495,1),0))</f>
        <v>0</v>
      </c>
      <c r="J2495" s="18">
        <f>IF($C2495&lt;&gt;"",$G2495*INDEX(ΣυνδΑθρ!$D$2:$D$96,$F2495,1)/INDEX(ΣυνδΑθρ!$J$2:$J$96,$F2495,1),IF($D2495&lt;&gt;"",$G2495*INDEX(Υλικά!$I$3:$I$200,$F2495,1)/INDEX(Υλικά!$E$3:$E$200,$F2495,1),0))</f>
        <v>7.82</v>
      </c>
      <c r="K2495" s="16">
        <f>$H2495*Ref!$B$2</f>
        <v>27.6</v>
      </c>
      <c r="L2495" s="17">
        <f>$I2495*Ref!$B$3</f>
        <v>0</v>
      </c>
      <c r="M2495" s="18">
        <f>$J2495*Ref!$B$4</f>
        <v>70.38</v>
      </c>
      <c r="N2495" s="18">
        <f>IF($C2495&lt;&gt;"",0,IF($D2495&lt;&gt;"",$G2495*INDEX(Υλικά!$J$3:$J$200,$F2495,1)/INDEX(Υλικά!$E$3:$E$200,$F2495,1),0))</f>
        <v>0</v>
      </c>
      <c r="O2495" s="19">
        <f t="shared" si="46"/>
        <v>97.97999999999999</v>
      </c>
    </row>
    <row r="2496" spans="1:15" x14ac:dyDescent="0.35">
      <c r="A2496" s="54">
        <v>45330</v>
      </c>
      <c r="B2496" s="53">
        <v>0.625</v>
      </c>
      <c r="C2496" s="3"/>
      <c r="D2496" s="3" t="s">
        <v>133</v>
      </c>
      <c r="E2496" s="3" t="str">
        <f>IF(C2496&lt;&gt;"",INDEX(ΣυνδΑθρ!$I$2:$I$96,MATCH(C2496,ΣυνδΑθρ!$A$2:$A$100,0),1),IF(D2496&lt;&gt;"",INDEX(Υλικά!$D$3:$D$200,MATCH(D2496,Υλικά!$B$3:$B$200,0),1),""))</f>
        <v>gr</v>
      </c>
      <c r="F2496" s="10">
        <f>IF(C2496&lt;&gt;"",MATCH($C2496,ΣυνδΑθρ!$A$2:$A$100,0),IF(D2496&lt;&gt;"",MATCH($D2496,Υλικά!$B$3:$B$200,0),0))</f>
        <v>52</v>
      </c>
      <c r="G2496" s="3">
        <v>15</v>
      </c>
      <c r="H2496" s="16">
        <f>IF($C2496&lt;&gt;"",$G2496*INDEX(ΣυνδΑθρ!$B$2:$B$96,$F2496,1)/INDEX(ΣυνδΑθρ!$J$2:$J$96,$F2496,1),IF($D2496&lt;&gt;"",$G2496*INDEX(Υλικά!$G$3:$G$200,$F2496,1)/INDEX(Υλικά!$E$3:$E$200,$F2496,1),0))</f>
        <v>0.66</v>
      </c>
      <c r="I2496" s="17">
        <f>IF($C2496&lt;&gt;"",$G2496*INDEX(ΣυνδΑθρ!$C$2:$C$100,$F2496,1)/INDEX(ΣυνδΑθρ!$J$2:$J$96,$F2496,1),IF($D2496&lt;&gt;"",$G2496*INDEX(Υλικά!$H$3:$H$200,$F2496,1)/INDEX(Υλικά!$E$3:$E$200,$F2496,1),0))</f>
        <v>8.1750000000000007</v>
      </c>
      <c r="J2496" s="18">
        <f>IF($C2496&lt;&gt;"",$G2496*INDEX(ΣυνδΑθρ!$D$2:$D$96,$F2496,1)/INDEX(ΣυνδΑθρ!$J$2:$J$96,$F2496,1),IF($D2496&lt;&gt;"",$G2496*INDEX(Υλικά!$I$3:$I$200,$F2496,1)/INDEX(Υλικά!$E$3:$E$200,$F2496,1),0))</f>
        <v>4.5750000000000002</v>
      </c>
      <c r="K2496" s="16">
        <f>$H2496*Ref!$B$2</f>
        <v>2.64</v>
      </c>
      <c r="L2496" s="17">
        <f>$I2496*Ref!$B$3</f>
        <v>32.700000000000003</v>
      </c>
      <c r="M2496" s="18">
        <f>$J2496*Ref!$B$4</f>
        <v>41.175000000000004</v>
      </c>
      <c r="N2496" s="18">
        <f>IF($C2496&lt;&gt;"",0,IF($D2496&lt;&gt;"",$G2496*INDEX(Υλικά!$J$3:$J$200,$F2496,1)/INDEX(Υλικά!$E$3:$E$200,$F2496,1),0))</f>
        <v>0</v>
      </c>
      <c r="O2496" s="19">
        <f t="shared" si="46"/>
        <v>76.515000000000015</v>
      </c>
    </row>
    <row r="2497" spans="1:15" x14ac:dyDescent="0.35">
      <c r="A2497" s="54">
        <v>45330</v>
      </c>
      <c r="B2497" s="53">
        <v>0.77083333333333337</v>
      </c>
      <c r="C2497" s="3" t="s">
        <v>216</v>
      </c>
      <c r="D2497" s="3"/>
      <c r="E2497" s="3" t="str">
        <f>IF(C2497&lt;&gt;"",INDEX(ΣυνδΑθρ!$I$2:$I$96,MATCH(C2497,ΣυνδΑθρ!$A$2:$A$100,0),1),IF(D2497&lt;&gt;"",INDEX(Υλικά!$D$3:$D$200,MATCH(D2497,Υλικά!$B$3:$B$200,0),1),""))</f>
        <v>gr</v>
      </c>
      <c r="F2497" s="10">
        <f>IF(C2497&lt;&gt;"",MATCH($C2497,ΣυνδΑθρ!$A$2:$A$100,0),IF(D2497&lt;&gt;"",MATCH($D2497,Υλικά!$B$3:$B$200,0),0))</f>
        <v>36</v>
      </c>
      <c r="G2497" s="3">
        <v>52</v>
      </c>
      <c r="H2497" s="16">
        <f>IF($C2497&lt;&gt;"",$G2497*INDEX(ΣυνδΑθρ!$B$2:$B$96,$F2497,1)/INDEX(ΣυνδΑθρ!$J$2:$J$96,$F2497,1),IF($D2497&lt;&gt;"",$G2497*INDEX(Υλικά!$G$3:$G$200,$F2497,1)/INDEX(Υλικά!$E$3:$E$200,$F2497,1),0))</f>
        <v>4.3603238095238099</v>
      </c>
      <c r="I2497" s="17">
        <f>IF($C2497&lt;&gt;"",$G2497*INDEX(ΣυνδΑθρ!$C$2:$C$100,$F2497,1)/INDEX(ΣυνδΑθρ!$J$2:$J$96,$F2497,1),IF($D2497&lt;&gt;"",$G2497*INDEX(Υλικά!$H$3:$H$200,$F2497,1)/INDEX(Υλικά!$E$3:$E$200,$F2497,1),0))</f>
        <v>19.59681904761905</v>
      </c>
      <c r="J2497" s="18">
        <f>IF($C2497&lt;&gt;"",$G2497*INDEX(ΣυνδΑθρ!$D$2:$D$96,$F2497,1)/INDEX(ΣυνδΑθρ!$J$2:$J$96,$F2497,1),IF($D2497&lt;&gt;"",$G2497*INDEX(Υλικά!$I$3:$I$200,$F2497,1)/INDEX(Υλικά!$E$3:$E$200,$F2497,1),0))</f>
        <v>4.3873142857142859</v>
      </c>
      <c r="K2497" s="16">
        <f>$H2497*Ref!$B$2</f>
        <v>17.44129523809524</v>
      </c>
      <c r="L2497" s="17">
        <f>$I2497*Ref!$B$3</f>
        <v>78.3872761904762</v>
      </c>
      <c r="M2497" s="18">
        <f>$J2497*Ref!$B$4</f>
        <v>39.48582857142857</v>
      </c>
      <c r="N2497" s="18">
        <f>IF($C2497&lt;&gt;"",0,IF($D2497&lt;&gt;"",$G2497*INDEX(Υλικά!$J$3:$J$200,$F2497,1)/INDEX(Υλικά!$E$3:$E$200,$F2497,1),0))</f>
        <v>0</v>
      </c>
      <c r="O2497" s="19">
        <f t="shared" si="46"/>
        <v>135.31440000000001</v>
      </c>
    </row>
    <row r="2498" spans="1:15" x14ac:dyDescent="0.35">
      <c r="A2498" s="54">
        <v>45330</v>
      </c>
      <c r="B2498" s="53">
        <v>0.85416666666666663</v>
      </c>
      <c r="C2498" s="3"/>
      <c r="D2498" s="3" t="s">
        <v>18</v>
      </c>
      <c r="E2498" s="3" t="str">
        <f>IF(C2498&lt;&gt;"",INDEX(ΣυνδΑθρ!$I$2:$I$96,MATCH(C2498,ΣυνδΑθρ!$A$2:$A$100,0),1),IF(D2498&lt;&gt;"",INDEX(Υλικά!$D$3:$D$200,MATCH(D2498,Υλικά!$B$3:$B$200,0),1),""))</f>
        <v>slc</v>
      </c>
      <c r="F2498" s="10">
        <f>IF(C2498&lt;&gt;"",MATCH($C2498,ΣυνδΑθρ!$A$2:$A$100,0),IF(D2498&lt;&gt;"",MATCH($D2498,Υλικά!$B$3:$B$200,0),0))</f>
        <v>9</v>
      </c>
      <c r="G2498" s="3">
        <v>2</v>
      </c>
      <c r="H2498" s="16">
        <f>IF($C2498&lt;&gt;"",$G2498*INDEX(ΣυνδΑθρ!$B$2:$B$96,$F2498,1)/INDEX(ΣυνδΑθρ!$J$2:$J$96,$F2498,1),IF($D2498&lt;&gt;"",$G2498*INDEX(Υλικά!$G$3:$G$200,$F2498,1)/INDEX(Υλικά!$E$3:$E$200,$F2498,1),0))</f>
        <v>6</v>
      </c>
      <c r="I2498" s="17">
        <f>IF($C2498&lt;&gt;"",$G2498*INDEX(ΣυνδΑθρ!$C$2:$C$100,$F2498,1)/INDEX(ΣυνδΑθρ!$J$2:$J$96,$F2498,1),IF($D2498&lt;&gt;"",$G2498*INDEX(Υλικά!$H$3:$H$200,$F2498,1)/INDEX(Υλικά!$E$3:$E$200,$F2498,1),0))</f>
        <v>23.4</v>
      </c>
      <c r="J2498" s="18">
        <f>IF($C2498&lt;&gt;"",$G2498*INDEX(ΣυνδΑθρ!$D$2:$D$96,$F2498,1)/INDEX(ΣυνδΑθρ!$J$2:$J$96,$F2498,1),IF($D2498&lt;&gt;"",$G2498*INDEX(Υλικά!$I$3:$I$200,$F2498,1)/INDEX(Υλικά!$E$3:$E$200,$F2498,1),0))</f>
        <v>2.2000000000000002</v>
      </c>
      <c r="K2498" s="16">
        <f>$H2498*Ref!$B$2</f>
        <v>24</v>
      </c>
      <c r="L2498" s="17">
        <f>$I2498*Ref!$B$3</f>
        <v>93.6</v>
      </c>
      <c r="M2498" s="18">
        <f>$J2498*Ref!$B$4</f>
        <v>19.8</v>
      </c>
      <c r="N2498" s="18">
        <f>IF($C2498&lt;&gt;"",0,IF($D2498&lt;&gt;"",$G2498*INDEX(Υλικά!$J$3:$J$200,$F2498,1)/INDEX(Υλικά!$E$3:$E$200,$F2498,1),0))</f>
        <v>0</v>
      </c>
      <c r="O2498" s="19">
        <f t="shared" si="46"/>
        <v>137.4</v>
      </c>
    </row>
    <row r="2499" spans="1:15" x14ac:dyDescent="0.35">
      <c r="A2499" s="54">
        <v>45330</v>
      </c>
      <c r="B2499" s="53">
        <v>0.85416666666666663</v>
      </c>
      <c r="C2499" s="3"/>
      <c r="D2499" s="3" t="s">
        <v>21</v>
      </c>
      <c r="E2499" s="3" t="str">
        <f>IF(C2499&lt;&gt;"",INDEX(ΣυνδΑθρ!$I$2:$I$96,MATCH(C2499,ΣυνδΑθρ!$A$2:$A$100,0),1),IF(D2499&lt;&gt;"",INDEX(Υλικά!$D$3:$D$200,MATCH(D2499,Υλικά!$B$3:$B$200,0),1),""))</f>
        <v>pc</v>
      </c>
      <c r="F2499" s="10">
        <f>IF(C2499&lt;&gt;"",MATCH($C2499,ΣυνδΑθρ!$A$2:$A$100,0),IF(D2499&lt;&gt;"",MATCH($D2499,Υλικά!$B$3:$B$200,0),0))</f>
        <v>11</v>
      </c>
      <c r="G2499" s="3">
        <v>2</v>
      </c>
      <c r="H2499" s="16">
        <f>IF($C2499&lt;&gt;"",$G2499*INDEX(ΣυνδΑθρ!$B$2:$B$96,$F2499,1)/INDEX(ΣυνδΑθρ!$J$2:$J$96,$F2499,1),IF($D2499&lt;&gt;"",$G2499*INDEX(Υλικά!$G$3:$G$200,$F2499,1)/INDEX(Υλικά!$E$3:$E$200,$F2499,1),0))</f>
        <v>15.6</v>
      </c>
      <c r="I2499" s="17">
        <f>IF($C2499&lt;&gt;"",$G2499*INDEX(ΣυνδΑθρ!$C$2:$C$100,$F2499,1)/INDEX(ΣυνδΑθρ!$J$2:$J$96,$F2499,1),IF($D2499&lt;&gt;"",$G2499*INDEX(Υλικά!$H$3:$H$200,$F2499,1)/INDEX(Υλικά!$E$3:$E$200,$F2499,1),0))</f>
        <v>1.32</v>
      </c>
      <c r="J2499" s="18">
        <f>IF($C2499&lt;&gt;"",$G2499*INDEX(ΣυνδΑθρ!$D$2:$D$96,$F2499,1)/INDEX(ΣυνδΑθρ!$J$2:$J$96,$F2499,1),IF($D2499&lt;&gt;"",$G2499*INDEX(Υλικά!$I$3:$I$200,$F2499,1)/INDEX(Υλικά!$E$3:$E$200,$F2499,1),0))</f>
        <v>13.2</v>
      </c>
      <c r="K2499" s="16">
        <f>$H2499*Ref!$B$2</f>
        <v>62.4</v>
      </c>
      <c r="L2499" s="17">
        <f>$I2499*Ref!$B$3</f>
        <v>5.28</v>
      </c>
      <c r="M2499" s="18">
        <f>$J2499*Ref!$B$4</f>
        <v>118.8</v>
      </c>
      <c r="N2499" s="18">
        <f>IF($C2499&lt;&gt;"",0,IF($D2499&lt;&gt;"",$G2499*INDEX(Υλικά!$J$3:$J$200,$F2499,1)/INDEX(Υλικά!$E$3:$E$200,$F2499,1),0))</f>
        <v>0</v>
      </c>
      <c r="O2499" s="19">
        <f t="shared" si="46"/>
        <v>186.48</v>
      </c>
    </row>
    <row r="2500" spans="1:15" x14ac:dyDescent="0.35">
      <c r="A2500" s="54">
        <v>45330</v>
      </c>
      <c r="B2500" s="53">
        <v>0.85416666666666663</v>
      </c>
      <c r="C2500" s="3"/>
      <c r="D2500" s="3" t="s">
        <v>158</v>
      </c>
      <c r="E2500" s="3" t="str">
        <f>IF(C2500&lt;&gt;"",INDEX(ΣυνδΑθρ!$I$2:$I$96,MATCH(C2500,ΣυνδΑθρ!$A$2:$A$100,0),1),IF(D2500&lt;&gt;"",INDEX(Υλικά!$D$3:$D$200,MATCH(D2500,Υλικά!$B$3:$B$200,0),1),""))</f>
        <v>gr</v>
      </c>
      <c r="F2500" s="10">
        <f>IF(C2500&lt;&gt;"",MATCH($C2500,ΣυνδΑθρ!$A$2:$A$100,0),IF(D2500&lt;&gt;"",MATCH($D2500,Υλικά!$B$3:$B$200,0),0))</f>
        <v>65</v>
      </c>
      <c r="G2500" s="3">
        <v>30</v>
      </c>
      <c r="H2500" s="16">
        <f>IF($C2500&lt;&gt;"",$G2500*INDEX(ΣυνδΑθρ!$B$2:$B$96,$F2500,1)/INDEX(ΣυνδΑθρ!$J$2:$J$96,$F2500,1),IF($D2500&lt;&gt;"",$G2500*INDEX(Υλικά!$G$3:$G$200,$F2500,1)/INDEX(Υλικά!$E$3:$E$200,$F2500,1),0))</f>
        <v>9</v>
      </c>
      <c r="I2500" s="17">
        <f>IF($C2500&lt;&gt;"",$G2500*INDEX(ΣυνδΑθρ!$C$2:$C$100,$F2500,1)/INDEX(ΣυνδΑθρ!$J$2:$J$96,$F2500,1),IF($D2500&lt;&gt;"",$G2500*INDEX(Υλικά!$H$3:$H$200,$F2500,1)/INDEX(Υλικά!$E$3:$E$200,$F2500,1),0))</f>
        <v>0</v>
      </c>
      <c r="J2500" s="18">
        <f>IF($C2500&lt;&gt;"",$G2500*INDEX(ΣυνδΑθρ!$D$2:$D$96,$F2500,1)/INDEX(ΣυνδΑθρ!$J$2:$J$96,$F2500,1),IF($D2500&lt;&gt;"",$G2500*INDEX(Υλικά!$I$3:$I$200,$F2500,1)/INDEX(Υλικά!$E$3:$E$200,$F2500,1),0))</f>
        <v>10.199999999999999</v>
      </c>
      <c r="K2500" s="16">
        <f>$H2500*Ref!$B$2</f>
        <v>36</v>
      </c>
      <c r="L2500" s="17">
        <f>$I2500*Ref!$B$3</f>
        <v>0</v>
      </c>
      <c r="M2500" s="18">
        <f>$J2500*Ref!$B$4</f>
        <v>91.8</v>
      </c>
      <c r="N2500" s="18">
        <f>IF($C2500&lt;&gt;"",0,IF($D2500&lt;&gt;"",$G2500*INDEX(Υλικά!$J$3:$J$200,$F2500,1)/INDEX(Υλικά!$E$3:$E$200,$F2500,1),0))</f>
        <v>0</v>
      </c>
      <c r="O2500" s="19">
        <f t="shared" si="46"/>
        <v>127.8</v>
      </c>
    </row>
    <row r="2501" spans="1:15" x14ac:dyDescent="0.35">
      <c r="A2501" s="54">
        <v>45331</v>
      </c>
      <c r="B2501" s="53">
        <v>0.33333333333333331</v>
      </c>
      <c r="C2501" s="3"/>
      <c r="D2501" s="3" t="s">
        <v>58</v>
      </c>
      <c r="E2501" s="3" t="str">
        <f>IF(C2501&lt;&gt;"",INDEX(ΣυνδΑθρ!$I$2:$I$96,MATCH(C2501,ΣυνδΑθρ!$A$2:$A$100,0),1),IF(D2501&lt;&gt;"",INDEX(Υλικά!$D$3:$D$200,MATCH(D2501,Υλικά!$B$3:$B$200,0),1),""))</f>
        <v>gr</v>
      </c>
      <c r="F2501" s="10">
        <f>IF(C2501&lt;&gt;"",MATCH($C2501,ΣυνδΑθρ!$A$2:$A$100,0),IF(D2501&lt;&gt;"",MATCH($D2501,Υλικά!$B$3:$B$200,0),0))</f>
        <v>12</v>
      </c>
      <c r="G2501" s="3">
        <v>250</v>
      </c>
      <c r="H2501" s="16">
        <f>IF($C2501&lt;&gt;"",$G2501*INDEX(ΣυνδΑθρ!$B$2:$B$96,$F2501,1)/INDEX(ΣυνδΑθρ!$J$2:$J$96,$F2501,1),IF($D2501&lt;&gt;"",$G2501*INDEX(Υλικά!$G$3:$G$200,$F2501,1)/INDEX(Υλικά!$E$3:$E$200,$F2501,1),0))</f>
        <v>8.25</v>
      </c>
      <c r="I2501" s="17">
        <f>IF($C2501&lt;&gt;"",$G2501*INDEX(ΣυνδΑθρ!$C$2:$C$100,$F2501,1)/INDEX(ΣυνδΑθρ!$J$2:$J$96,$F2501,1),IF($D2501&lt;&gt;"",$G2501*INDEX(Υλικά!$H$3:$H$200,$F2501,1)/INDEX(Υλικά!$E$3:$E$200,$F2501,1),0))</f>
        <v>11.75</v>
      </c>
      <c r="J2501" s="18">
        <f>IF($C2501&lt;&gt;"",$G2501*INDEX(ΣυνδΑθρ!$D$2:$D$96,$F2501,1)/INDEX(ΣυνδΑθρ!$J$2:$J$96,$F2501,1),IF($D2501&lt;&gt;"",$G2501*INDEX(Υλικά!$I$3:$I$200,$F2501,1)/INDEX(Υλικά!$E$3:$E$200,$F2501,1),0))</f>
        <v>3.75</v>
      </c>
      <c r="K2501" s="16">
        <f>$H2501*Ref!$B$2</f>
        <v>33</v>
      </c>
      <c r="L2501" s="17">
        <f>$I2501*Ref!$B$3</f>
        <v>47</v>
      </c>
      <c r="M2501" s="18">
        <f>$J2501*Ref!$B$4</f>
        <v>33.75</v>
      </c>
      <c r="N2501" s="18">
        <f>IF($C2501&lt;&gt;"",0,IF($D2501&lt;&gt;"",$G2501*INDEX(Υλικά!$J$3:$J$200,$F2501,1)/INDEX(Υλικά!$E$3:$E$200,$F2501,1),0))</f>
        <v>0</v>
      </c>
      <c r="O2501" s="19">
        <f t="shared" si="46"/>
        <v>113.75</v>
      </c>
    </row>
    <row r="2502" spans="1:15" x14ac:dyDescent="0.35">
      <c r="A2502" s="54">
        <v>45331</v>
      </c>
      <c r="B2502" s="53">
        <v>0.33333333333333331</v>
      </c>
      <c r="C2502" s="3"/>
      <c r="D2502" s="3" t="s">
        <v>18</v>
      </c>
      <c r="E2502" s="3" t="str">
        <f>IF(C2502&lt;&gt;"",INDEX(ΣυνδΑθρ!$I$2:$I$96,MATCH(C2502,ΣυνδΑθρ!$A$2:$A$100,0),1),IF(D2502&lt;&gt;"",INDEX(Υλικά!$D$3:$D$200,MATCH(D2502,Υλικά!$B$3:$B$200,0),1),""))</f>
        <v>slc</v>
      </c>
      <c r="F2502" s="10">
        <f>IF(C2502&lt;&gt;"",MATCH($C2502,ΣυνδΑθρ!$A$2:$A$100,0),IF(D2502&lt;&gt;"",MATCH($D2502,Υλικά!$B$3:$B$200,0),0))</f>
        <v>9</v>
      </c>
      <c r="G2502" s="3">
        <v>2</v>
      </c>
      <c r="H2502" s="16">
        <f>IF($C2502&lt;&gt;"",$G2502*INDEX(ΣυνδΑθρ!$B$2:$B$96,$F2502,1)/INDEX(ΣυνδΑθρ!$J$2:$J$96,$F2502,1),IF($D2502&lt;&gt;"",$G2502*INDEX(Υλικά!$G$3:$G$200,$F2502,1)/INDEX(Υλικά!$E$3:$E$200,$F2502,1),0))</f>
        <v>6</v>
      </c>
      <c r="I2502" s="17">
        <f>IF($C2502&lt;&gt;"",$G2502*INDEX(ΣυνδΑθρ!$C$2:$C$100,$F2502,1)/INDEX(ΣυνδΑθρ!$J$2:$J$96,$F2502,1),IF($D2502&lt;&gt;"",$G2502*INDEX(Υλικά!$H$3:$H$200,$F2502,1)/INDEX(Υλικά!$E$3:$E$200,$F2502,1),0))</f>
        <v>23.4</v>
      </c>
      <c r="J2502" s="18">
        <f>IF($C2502&lt;&gt;"",$G2502*INDEX(ΣυνδΑθρ!$D$2:$D$96,$F2502,1)/INDEX(ΣυνδΑθρ!$J$2:$J$96,$F2502,1),IF($D2502&lt;&gt;"",$G2502*INDEX(Υλικά!$I$3:$I$200,$F2502,1)/INDEX(Υλικά!$E$3:$E$200,$F2502,1),0))</f>
        <v>2.2000000000000002</v>
      </c>
      <c r="K2502" s="16">
        <f>$H2502*Ref!$B$2</f>
        <v>24</v>
      </c>
      <c r="L2502" s="17">
        <f>$I2502*Ref!$B$3</f>
        <v>93.6</v>
      </c>
      <c r="M2502" s="18">
        <f>$J2502*Ref!$B$4</f>
        <v>19.8</v>
      </c>
      <c r="N2502" s="18">
        <f>IF($C2502&lt;&gt;"",0,IF($D2502&lt;&gt;"",$G2502*INDEX(Υλικά!$J$3:$J$200,$F2502,1)/INDEX(Υλικά!$E$3:$E$200,$F2502,1),0))</f>
        <v>0</v>
      </c>
      <c r="O2502" s="19">
        <f t="shared" si="46"/>
        <v>137.4</v>
      </c>
    </row>
    <row r="2503" spans="1:15" x14ac:dyDescent="0.35">
      <c r="A2503" s="54">
        <v>45331</v>
      </c>
      <c r="B2503" s="53">
        <v>0.33333333333333298</v>
      </c>
      <c r="C2503" s="3"/>
      <c r="D2503" s="3" t="s">
        <v>297</v>
      </c>
      <c r="E2503" s="3" t="str">
        <f>IF(C2503&lt;&gt;"",INDEX(ΣυνδΑθρ!$I$2:$I$96,MATCH(C2503,ΣυνδΑθρ!$A$2:$A$100,0),1),IF(D2503&lt;&gt;"",INDEX(Υλικά!$D$3:$D$200,MATCH(D2503,Υλικά!$B$3:$B$200,0),1),""))</f>
        <v>gr</v>
      </c>
      <c r="F2503" s="10">
        <f>IF(C2503&lt;&gt;"",MATCH($C2503,ΣυνδΑθρ!$A$2:$A$100,0),IF(D2503&lt;&gt;"",MATCH($D2503,Υλικά!$B$3:$B$200,0),0))</f>
        <v>140</v>
      </c>
      <c r="G2503" s="3">
        <v>25</v>
      </c>
      <c r="H2503" s="16">
        <f>IF($C2503&lt;&gt;"",$G2503*INDEX(ΣυνδΑθρ!$B$2:$B$96,$F2503,1)/INDEX(ΣυνδΑθρ!$J$2:$J$96,$F2503,1),IF($D2503&lt;&gt;"",$G2503*INDEX(Υλικά!$G$3:$G$200,$F2503,1)/INDEX(Υλικά!$E$3:$E$200,$F2503,1),0))</f>
        <v>5.75</v>
      </c>
      <c r="I2503" s="17">
        <f>IF($C2503&lt;&gt;"",$G2503*INDEX(ΣυνδΑθρ!$C$2:$C$100,$F2503,1)/INDEX(ΣυνδΑθρ!$J$2:$J$96,$F2503,1),IF($D2503&lt;&gt;"",$G2503*INDEX(Υλικά!$H$3:$H$200,$F2503,1)/INDEX(Υλικά!$E$3:$E$200,$F2503,1),0))</f>
        <v>0</v>
      </c>
      <c r="J2503" s="18">
        <f>IF($C2503&lt;&gt;"",$G2503*INDEX(ΣυνδΑθρ!$D$2:$D$96,$F2503,1)/INDEX(ΣυνδΑθρ!$J$2:$J$96,$F2503,1),IF($D2503&lt;&gt;"",$G2503*INDEX(Υλικά!$I$3:$I$200,$F2503,1)/INDEX(Υλικά!$E$3:$E$200,$F2503,1),0))</f>
        <v>7.5</v>
      </c>
      <c r="K2503" s="16">
        <f>$H2503*Ref!$B$2</f>
        <v>23</v>
      </c>
      <c r="L2503" s="17">
        <f>$I2503*Ref!$B$3</f>
        <v>0</v>
      </c>
      <c r="M2503" s="18">
        <f>$J2503*Ref!$B$4</f>
        <v>67.5</v>
      </c>
      <c r="N2503" s="18">
        <f>IF($C2503&lt;&gt;"",0,IF($D2503&lt;&gt;"",$G2503*INDEX(Υλικά!$J$3:$J$200,$F2503,1)/INDEX(Υλικά!$E$3:$E$200,$F2503,1),0))</f>
        <v>0</v>
      </c>
      <c r="O2503" s="19">
        <f t="shared" si="46"/>
        <v>90.5</v>
      </c>
    </row>
    <row r="2504" spans="1:15" x14ac:dyDescent="0.35">
      <c r="A2504" s="54">
        <v>45331</v>
      </c>
      <c r="B2504" s="53">
        <v>0.33333333333333298</v>
      </c>
      <c r="C2504" s="3"/>
      <c r="D2504" s="3" t="s">
        <v>229</v>
      </c>
      <c r="E2504" s="3" t="str">
        <f>IF(C2504&lt;&gt;"",INDEX(ΣυνδΑθρ!$I$2:$I$96,MATCH(C2504,ΣυνδΑθρ!$A$2:$A$100,0),1),IF(D2504&lt;&gt;"",INDEX(Υλικά!$D$3:$D$200,MATCH(D2504,Υλικά!$B$3:$B$200,0),1),""))</f>
        <v>gr</v>
      </c>
      <c r="F2504" s="10">
        <f>IF(C2504&lt;&gt;"",MATCH($C2504,ΣυνδΑθρ!$A$2:$A$100,0),IF(D2504&lt;&gt;"",MATCH($D2504,Υλικά!$B$3:$B$200,0),0))</f>
        <v>104</v>
      </c>
      <c r="G2504" s="3">
        <v>32</v>
      </c>
      <c r="H2504" s="16">
        <f>IF($C2504&lt;&gt;"",$G2504*INDEX(ΣυνδΑθρ!$B$2:$B$96,$F2504,1)/INDEX(ΣυνδΑθρ!$J$2:$J$96,$F2504,1),IF($D2504&lt;&gt;"",$G2504*INDEX(Υλικά!$G$3:$G$200,$F2504,1)/INDEX(Υλικά!$E$3:$E$200,$F2504,1),0))</f>
        <v>6.72</v>
      </c>
      <c r="I2504" s="17">
        <f>IF($C2504&lt;&gt;"",$G2504*INDEX(ΣυνδΑθρ!$C$2:$C$100,$F2504,1)/INDEX(ΣυνδΑθρ!$J$2:$J$96,$F2504,1),IF($D2504&lt;&gt;"",$G2504*INDEX(Υλικά!$H$3:$H$200,$F2504,1)/INDEX(Υλικά!$E$3:$E$200,$F2504,1),0))</f>
        <v>0.32</v>
      </c>
      <c r="J2504" s="18">
        <f>IF($C2504&lt;&gt;"",$G2504*INDEX(ΣυνδΑθρ!$D$2:$D$96,$F2504,1)/INDEX(ΣυνδΑθρ!$J$2:$J$96,$F2504,1),IF($D2504&lt;&gt;"",$G2504*INDEX(Υλικά!$I$3:$I$200,$F2504,1)/INDEX(Υλικά!$E$3:$E$200,$F2504,1),0))</f>
        <v>0.64</v>
      </c>
      <c r="K2504" s="16">
        <f>$H2504*Ref!$B$2</f>
        <v>26.88</v>
      </c>
      <c r="L2504" s="17">
        <f>$I2504*Ref!$B$3</f>
        <v>1.28</v>
      </c>
      <c r="M2504" s="18">
        <f>$J2504*Ref!$B$4</f>
        <v>5.76</v>
      </c>
      <c r="N2504" s="18">
        <f>IF($C2504&lt;&gt;"",0,IF($D2504&lt;&gt;"",$G2504*INDEX(Υλικά!$J$3:$J$200,$F2504,1)/INDEX(Υλικά!$E$3:$E$200,$F2504,1),0))</f>
        <v>0</v>
      </c>
      <c r="O2504" s="19">
        <f t="shared" si="46"/>
        <v>33.92</v>
      </c>
    </row>
    <row r="2505" spans="1:15" x14ac:dyDescent="0.35">
      <c r="A2505" s="54">
        <v>45331</v>
      </c>
      <c r="B2505" s="53">
        <v>0.52083333333333337</v>
      </c>
      <c r="C2505" s="3"/>
      <c r="D2505" s="3" t="s">
        <v>155</v>
      </c>
      <c r="E2505" s="3" t="str">
        <f>IF(C2505&lt;&gt;"",INDEX(ΣυνδΑθρ!$I$2:$I$96,MATCH(C2505,ΣυνδΑθρ!$A$2:$A$100,0),1),IF(D2505&lt;&gt;"",INDEX(Υλικά!$D$3:$D$200,MATCH(D2505,Υλικά!$B$3:$B$200,0),1),""))</f>
        <v>gr</v>
      </c>
      <c r="F2505" s="10">
        <f>IF(C2505&lt;&gt;"",MATCH($C2505,ΣυνδΑθρ!$A$2:$A$100,0),IF(D2505&lt;&gt;"",MATCH($D2505,Υλικά!$B$3:$B$200,0),0))</f>
        <v>63</v>
      </c>
      <c r="G2505" s="3">
        <v>130</v>
      </c>
      <c r="H2505" s="16">
        <f>IF($C2505&lt;&gt;"",$G2505*INDEX(ΣυνδΑθρ!$B$2:$B$96,$F2505,1)/INDEX(ΣυνδΑθρ!$J$2:$J$96,$F2505,1),IF($D2505&lt;&gt;"",$G2505*INDEX(Υλικά!$G$3:$G$200,$F2505,1)/INDEX(Υλικά!$E$3:$E$200,$F2505,1),0))</f>
        <v>1.43</v>
      </c>
      <c r="I2505" s="17">
        <f>IF($C2505&lt;&gt;"",$G2505*INDEX(ΣυνδΑθρ!$C$2:$C$100,$F2505,1)/INDEX(ΣυνδΑθρ!$J$2:$J$96,$F2505,1),IF($D2505&lt;&gt;"",$G2505*INDEX(Υλικά!$H$3:$H$200,$F2505,1)/INDEX(Υλικά!$E$3:$E$200,$F2505,1),0))</f>
        <v>29.64</v>
      </c>
      <c r="J2505" s="18">
        <f>IF($C2505&lt;&gt;"",$G2505*INDEX(ΣυνδΑθρ!$D$2:$D$96,$F2505,1)/INDEX(ΣυνδΑθρ!$J$2:$J$96,$F2505,1),IF($D2505&lt;&gt;"",$G2505*INDEX(Υλικά!$I$3:$I$200,$F2505,1)/INDEX(Υλικά!$E$3:$E$200,$F2505,1),0))</f>
        <v>0.39</v>
      </c>
      <c r="K2505" s="16">
        <f>$H2505*Ref!$B$2</f>
        <v>5.72</v>
      </c>
      <c r="L2505" s="17">
        <f>$I2505*Ref!$B$3</f>
        <v>118.56</v>
      </c>
      <c r="M2505" s="18">
        <f>$J2505*Ref!$B$4</f>
        <v>3.5100000000000002</v>
      </c>
      <c r="N2505" s="18">
        <f>IF($C2505&lt;&gt;"",0,IF($D2505&lt;&gt;"",$G2505*INDEX(Υλικά!$J$3:$J$200,$F2505,1)/INDEX(Υλικά!$E$3:$E$200,$F2505,1),0))</f>
        <v>0</v>
      </c>
      <c r="O2505" s="19">
        <f t="shared" si="46"/>
        <v>127.79</v>
      </c>
    </row>
    <row r="2506" spans="1:15" x14ac:dyDescent="0.35">
      <c r="A2506" s="54">
        <v>45331</v>
      </c>
      <c r="B2506" s="53">
        <v>0.55208333333333337</v>
      </c>
      <c r="C2506" s="3" t="s">
        <v>332</v>
      </c>
      <c r="D2506" s="3"/>
      <c r="E2506" s="3" t="str">
        <f>IF(C2506&lt;&gt;"",INDEX(ΣυνδΑθρ!$I$2:$I$96,MATCH(C2506,ΣυνδΑθρ!$A$2:$A$100,0),1),IF(D2506&lt;&gt;"",INDEX(Υλικά!$D$3:$D$200,MATCH(D2506,Υλικά!$B$3:$B$200,0),1),""))</f>
        <v>gr</v>
      </c>
      <c r="F2506" s="10">
        <f>IF(C2506&lt;&gt;"",MATCH($C2506,ΣυνδΑθρ!$A$2:$A$100,0),IF(D2506&lt;&gt;"",MATCH($D2506,Υλικά!$B$3:$B$200,0),0))</f>
        <v>70</v>
      </c>
      <c r="G2506" s="3">
        <v>650</v>
      </c>
      <c r="H2506" s="16">
        <f>IF($C2506&lt;&gt;"",$G2506*INDEX(ΣυνδΑθρ!$B$2:$B$96,$F2506,1)/INDEX(ΣυνδΑθρ!$J$2:$J$96,$F2506,1),IF($D2506&lt;&gt;"",$G2506*INDEX(Υλικά!$G$3:$G$200,$F2506,1)/INDEX(Υλικά!$E$3:$E$200,$F2506,1),0))</f>
        <v>42.211590909090901</v>
      </c>
      <c r="I2506" s="17">
        <f>IF($C2506&lt;&gt;"",$G2506*INDEX(ΣυνδΑθρ!$C$2:$C$100,$F2506,1)/INDEX(ΣυνδΑθρ!$J$2:$J$96,$F2506,1),IF($D2506&lt;&gt;"",$G2506*INDEX(Υλικά!$H$3:$H$200,$F2506,1)/INDEX(Υλικά!$E$3:$E$200,$F2506,1),0))</f>
        <v>60.967045454545456</v>
      </c>
      <c r="J2506" s="18">
        <f>IF($C2506&lt;&gt;"",$G2506*INDEX(ΣυνδΑθρ!$D$2:$D$96,$F2506,1)/INDEX(ΣυνδΑθρ!$J$2:$J$96,$F2506,1),IF($D2506&lt;&gt;"",$G2506*INDEX(Υλικά!$I$3:$I$200,$F2506,1)/INDEX(Υλικά!$E$3:$E$200,$F2506,1),0))</f>
        <v>26.059090909090905</v>
      </c>
      <c r="K2506" s="16">
        <f>$H2506*Ref!$B$2</f>
        <v>168.84636363636361</v>
      </c>
      <c r="L2506" s="17">
        <f>$I2506*Ref!$B$3</f>
        <v>243.86818181818182</v>
      </c>
      <c r="M2506" s="18">
        <f>$J2506*Ref!$B$4</f>
        <v>234.53181818181815</v>
      </c>
      <c r="N2506" s="18">
        <f>IF($C2506&lt;&gt;"",0,IF($D2506&lt;&gt;"",$G2506*INDEX(Υλικά!$J$3:$J$200,$F2506,1)/INDEX(Υλικά!$E$3:$E$200,$F2506,1),0))</f>
        <v>0</v>
      </c>
      <c r="O2506" s="19">
        <f t="shared" si="46"/>
        <v>647.24636363636364</v>
      </c>
    </row>
    <row r="2507" spans="1:15" x14ac:dyDescent="0.35">
      <c r="A2507" s="54">
        <v>45331</v>
      </c>
      <c r="B2507" s="53">
        <v>0.55208333333333337</v>
      </c>
      <c r="C2507" s="3"/>
      <c r="D2507" s="3" t="s">
        <v>18</v>
      </c>
      <c r="E2507" s="3" t="str">
        <f>IF(C2507&lt;&gt;"",INDEX(ΣυνδΑθρ!$I$2:$I$96,MATCH(C2507,ΣυνδΑθρ!$A$2:$A$100,0),1),IF(D2507&lt;&gt;"",INDEX(Υλικά!$D$3:$D$200,MATCH(D2507,Υλικά!$B$3:$B$200,0),1),""))</f>
        <v>slc</v>
      </c>
      <c r="F2507" s="10">
        <f>IF(C2507&lt;&gt;"",MATCH($C2507,ΣυνδΑθρ!$A$2:$A$100,0),IF(D2507&lt;&gt;"",MATCH($D2507,Υλικά!$B$3:$B$200,0),0))</f>
        <v>9</v>
      </c>
      <c r="G2507" s="3">
        <v>2</v>
      </c>
      <c r="H2507" s="16">
        <f>IF($C2507&lt;&gt;"",$G2507*INDEX(ΣυνδΑθρ!$B$2:$B$96,$F2507,1)/INDEX(ΣυνδΑθρ!$J$2:$J$96,$F2507,1),IF($D2507&lt;&gt;"",$G2507*INDEX(Υλικά!$G$3:$G$200,$F2507,1)/INDEX(Υλικά!$E$3:$E$200,$F2507,1),0))</f>
        <v>6</v>
      </c>
      <c r="I2507" s="17">
        <f>IF($C2507&lt;&gt;"",$G2507*INDEX(ΣυνδΑθρ!$C$2:$C$100,$F2507,1)/INDEX(ΣυνδΑθρ!$J$2:$J$96,$F2507,1),IF($D2507&lt;&gt;"",$G2507*INDEX(Υλικά!$H$3:$H$200,$F2507,1)/INDEX(Υλικά!$E$3:$E$200,$F2507,1),0))</f>
        <v>23.4</v>
      </c>
      <c r="J2507" s="18">
        <f>IF($C2507&lt;&gt;"",$G2507*INDEX(ΣυνδΑθρ!$D$2:$D$96,$F2507,1)/INDEX(ΣυνδΑθρ!$J$2:$J$96,$F2507,1),IF($D2507&lt;&gt;"",$G2507*INDEX(Υλικά!$I$3:$I$200,$F2507,1)/INDEX(Υλικά!$E$3:$E$200,$F2507,1),0))</f>
        <v>2.2000000000000002</v>
      </c>
      <c r="K2507" s="16">
        <f>$H2507*Ref!$B$2</f>
        <v>24</v>
      </c>
      <c r="L2507" s="17">
        <f>$I2507*Ref!$B$3</f>
        <v>93.6</v>
      </c>
      <c r="M2507" s="18">
        <f>$J2507*Ref!$B$4</f>
        <v>19.8</v>
      </c>
      <c r="N2507" s="18">
        <f>IF($C2507&lt;&gt;"",0,IF($D2507&lt;&gt;"",$G2507*INDEX(Υλικά!$J$3:$J$200,$F2507,1)/INDEX(Υλικά!$E$3:$E$200,$F2507,1),0))</f>
        <v>0</v>
      </c>
      <c r="O2507" s="19">
        <f t="shared" si="46"/>
        <v>137.4</v>
      </c>
    </row>
    <row r="2508" spans="1:15" x14ac:dyDescent="0.35">
      <c r="A2508" s="54">
        <v>45331</v>
      </c>
      <c r="B2508" s="53">
        <v>0.70833333333333337</v>
      </c>
      <c r="C2508" s="3" t="s">
        <v>216</v>
      </c>
      <c r="D2508" s="3"/>
      <c r="E2508" s="3" t="str">
        <f>IF(C2508&lt;&gt;"",INDEX(ΣυνδΑθρ!$I$2:$I$96,MATCH(C2508,ΣυνδΑθρ!$A$2:$A$100,0),1),IF(D2508&lt;&gt;"",INDEX(Υλικά!$D$3:$D$200,MATCH(D2508,Υλικά!$B$3:$B$200,0),1),""))</f>
        <v>gr</v>
      </c>
      <c r="F2508" s="10">
        <f>IF(C2508&lt;&gt;"",MATCH($C2508,ΣυνδΑθρ!$A$2:$A$100,0),IF(D2508&lt;&gt;"",MATCH($D2508,Υλικά!$B$3:$B$200,0),0))</f>
        <v>36</v>
      </c>
      <c r="G2508" s="3">
        <v>43</v>
      </c>
      <c r="H2508" s="16">
        <f>IF($C2508&lt;&gt;"",$G2508*INDEX(ΣυνδΑθρ!$B$2:$B$96,$F2508,1)/INDEX(ΣυνδΑθρ!$J$2:$J$96,$F2508,1),IF($D2508&lt;&gt;"",$G2508*INDEX(Υλικά!$G$3:$G$200,$F2508,1)/INDEX(Υλικά!$E$3:$E$200,$F2508,1),0))</f>
        <v>3.6056523809523808</v>
      </c>
      <c r="I2508" s="17">
        <f>IF($C2508&lt;&gt;"",$G2508*INDEX(ΣυνδΑθρ!$C$2:$C$100,$F2508,1)/INDEX(ΣυνδΑθρ!$J$2:$J$96,$F2508,1),IF($D2508&lt;&gt;"",$G2508*INDEX(Υλικά!$H$3:$H$200,$F2508,1)/INDEX(Υλικά!$E$3:$E$200,$F2508,1),0))</f>
        <v>16.205061904761909</v>
      </c>
      <c r="J2508" s="18">
        <f>IF($C2508&lt;&gt;"",$G2508*INDEX(ΣυνδΑθρ!$D$2:$D$96,$F2508,1)/INDEX(ΣυνδΑθρ!$J$2:$J$96,$F2508,1),IF($D2508&lt;&gt;"",$G2508*INDEX(Υλικά!$I$3:$I$200,$F2508,1)/INDEX(Υλικά!$E$3:$E$200,$F2508,1),0))</f>
        <v>3.6279714285714291</v>
      </c>
      <c r="K2508" s="16">
        <f>$H2508*Ref!$B$2</f>
        <v>14.422609523809523</v>
      </c>
      <c r="L2508" s="17">
        <f>$I2508*Ref!$B$3</f>
        <v>64.820247619047635</v>
      </c>
      <c r="M2508" s="18">
        <f>$J2508*Ref!$B$4</f>
        <v>32.651742857142864</v>
      </c>
      <c r="N2508" s="18">
        <f>IF($C2508&lt;&gt;"",0,IF($D2508&lt;&gt;"",$G2508*INDEX(Υλικά!$J$3:$J$200,$F2508,1)/INDEX(Υλικά!$E$3:$E$200,$F2508,1),0))</f>
        <v>0</v>
      </c>
      <c r="O2508" s="19">
        <f t="shared" si="46"/>
        <v>111.89460000000003</v>
      </c>
    </row>
    <row r="2509" spans="1:15" x14ac:dyDescent="0.35">
      <c r="A2509" s="54">
        <v>45331</v>
      </c>
      <c r="B2509" s="53">
        <v>0.875</v>
      </c>
      <c r="C2509" s="3"/>
      <c r="D2509" s="3" t="s">
        <v>18</v>
      </c>
      <c r="E2509" s="3" t="str">
        <f>IF(C2509&lt;&gt;"",INDEX(ΣυνδΑθρ!$I$2:$I$96,MATCH(C2509,ΣυνδΑθρ!$A$2:$A$100,0),1),IF(D2509&lt;&gt;"",INDEX(Υλικά!$D$3:$D$200,MATCH(D2509,Υλικά!$B$3:$B$200,0),1),""))</f>
        <v>slc</v>
      </c>
      <c r="F2509" s="10">
        <f>IF(C2509&lt;&gt;"",MATCH($C2509,ΣυνδΑθρ!$A$2:$A$100,0),IF(D2509&lt;&gt;"",MATCH($D2509,Υλικά!$B$3:$B$200,0),0))</f>
        <v>9</v>
      </c>
      <c r="G2509" s="3">
        <v>3</v>
      </c>
      <c r="H2509" s="16">
        <f>IF($C2509&lt;&gt;"",$G2509*INDEX(ΣυνδΑθρ!$B$2:$B$96,$F2509,1)/INDEX(ΣυνδΑθρ!$J$2:$J$96,$F2509,1),IF($D2509&lt;&gt;"",$G2509*INDEX(Υλικά!$G$3:$G$200,$F2509,1)/INDEX(Υλικά!$E$3:$E$200,$F2509,1),0))</f>
        <v>9</v>
      </c>
      <c r="I2509" s="17">
        <f>IF($C2509&lt;&gt;"",$G2509*INDEX(ΣυνδΑθρ!$C$2:$C$100,$F2509,1)/INDEX(ΣυνδΑθρ!$J$2:$J$96,$F2509,1),IF($D2509&lt;&gt;"",$G2509*INDEX(Υλικά!$H$3:$H$200,$F2509,1)/INDEX(Υλικά!$E$3:$E$200,$F2509,1),0))</f>
        <v>35.099999999999994</v>
      </c>
      <c r="J2509" s="18">
        <f>IF($C2509&lt;&gt;"",$G2509*INDEX(ΣυνδΑθρ!$D$2:$D$96,$F2509,1)/INDEX(ΣυνδΑθρ!$J$2:$J$96,$F2509,1),IF($D2509&lt;&gt;"",$G2509*INDEX(Υλικά!$I$3:$I$200,$F2509,1)/INDEX(Υλικά!$E$3:$E$200,$F2509,1),0))</f>
        <v>3.3000000000000003</v>
      </c>
      <c r="K2509" s="16">
        <f>$H2509*Ref!$B$2</f>
        <v>36</v>
      </c>
      <c r="L2509" s="17">
        <f>$I2509*Ref!$B$3</f>
        <v>140.39999999999998</v>
      </c>
      <c r="M2509" s="18">
        <f>$J2509*Ref!$B$4</f>
        <v>29.700000000000003</v>
      </c>
      <c r="N2509" s="18">
        <f>IF($C2509&lt;&gt;"",0,IF($D2509&lt;&gt;"",$G2509*INDEX(Υλικά!$J$3:$J$200,$F2509,1)/INDEX(Υλικά!$E$3:$E$200,$F2509,1),0))</f>
        <v>0</v>
      </c>
      <c r="O2509" s="19">
        <f t="shared" si="46"/>
        <v>206.09999999999997</v>
      </c>
    </row>
    <row r="2510" spans="1:15" x14ac:dyDescent="0.35">
      <c r="A2510" s="54">
        <v>45331</v>
      </c>
      <c r="B2510" s="53">
        <v>0.875</v>
      </c>
      <c r="C2510" s="3"/>
      <c r="D2510" s="3" t="s">
        <v>229</v>
      </c>
      <c r="E2510" s="3" t="str">
        <f>IF(C2510&lt;&gt;"",INDEX(ΣυνδΑθρ!$I$2:$I$96,MATCH(C2510,ΣυνδΑθρ!$A$2:$A$100,0),1),IF(D2510&lt;&gt;"",INDEX(Υλικά!$D$3:$D$200,MATCH(D2510,Υλικά!$B$3:$B$200,0),1),""))</f>
        <v>gr</v>
      </c>
      <c r="F2510" s="10">
        <f>IF(C2510&lt;&gt;"",MATCH($C2510,ΣυνδΑθρ!$A$2:$A$100,0),IF(D2510&lt;&gt;"",MATCH($D2510,Υλικά!$B$3:$B$200,0),0))</f>
        <v>104</v>
      </c>
      <c r="G2510" s="3">
        <v>120</v>
      </c>
      <c r="H2510" s="16">
        <f>IF($C2510&lt;&gt;"",$G2510*INDEX(ΣυνδΑθρ!$B$2:$B$96,$F2510,1)/INDEX(ΣυνδΑθρ!$J$2:$J$96,$F2510,1),IF($D2510&lt;&gt;"",$G2510*INDEX(Υλικά!$G$3:$G$200,$F2510,1)/INDEX(Υλικά!$E$3:$E$200,$F2510,1),0))</f>
        <v>25.2</v>
      </c>
      <c r="I2510" s="17">
        <f>IF($C2510&lt;&gt;"",$G2510*INDEX(ΣυνδΑθρ!$C$2:$C$100,$F2510,1)/INDEX(ΣυνδΑθρ!$J$2:$J$96,$F2510,1),IF($D2510&lt;&gt;"",$G2510*INDEX(Υλικά!$H$3:$H$200,$F2510,1)/INDEX(Υλικά!$E$3:$E$200,$F2510,1),0))</f>
        <v>1.2</v>
      </c>
      <c r="J2510" s="18">
        <f>IF($C2510&lt;&gt;"",$G2510*INDEX(ΣυνδΑθρ!$D$2:$D$96,$F2510,1)/INDEX(ΣυνδΑθρ!$J$2:$J$96,$F2510,1),IF($D2510&lt;&gt;"",$G2510*INDEX(Υλικά!$I$3:$I$200,$F2510,1)/INDEX(Υλικά!$E$3:$E$200,$F2510,1),0))</f>
        <v>2.4</v>
      </c>
      <c r="K2510" s="16">
        <f>$H2510*Ref!$B$2</f>
        <v>100.8</v>
      </c>
      <c r="L2510" s="17">
        <f>$I2510*Ref!$B$3</f>
        <v>4.8</v>
      </c>
      <c r="M2510" s="18">
        <f>$J2510*Ref!$B$4</f>
        <v>21.599999999999998</v>
      </c>
      <c r="N2510" s="18">
        <f>IF($C2510&lt;&gt;"",0,IF($D2510&lt;&gt;"",$G2510*INDEX(Υλικά!$J$3:$J$200,$F2510,1)/INDEX(Υλικά!$E$3:$E$200,$F2510,1),0))</f>
        <v>0</v>
      </c>
      <c r="O2510" s="19">
        <f t="shared" si="46"/>
        <v>127.19999999999999</v>
      </c>
    </row>
    <row r="2511" spans="1:15" x14ac:dyDescent="0.35">
      <c r="A2511" s="54">
        <v>45331</v>
      </c>
      <c r="B2511" s="53">
        <v>0.91666666666666663</v>
      </c>
      <c r="C2511" s="3"/>
      <c r="D2511" s="3" t="s">
        <v>64</v>
      </c>
      <c r="E2511" s="3" t="str">
        <f>IF(C2511&lt;&gt;"",INDEX(ΣυνδΑθρ!$I$2:$I$96,MATCH(C2511,ΣυνδΑθρ!$A$2:$A$100,0),1),IF(D2511&lt;&gt;"",INDEX(Υλικά!$D$3:$D$200,MATCH(D2511,Υλικά!$B$3:$B$200,0),1),""))</f>
        <v>gr</v>
      </c>
      <c r="F2511" s="10">
        <f>IF(C2511&lt;&gt;"",MATCH($C2511,ΣυνδΑθρ!$A$2:$A$100,0),IF(D2511&lt;&gt;"",MATCH($D2511,Υλικά!$B$3:$B$200,0),0))</f>
        <v>24</v>
      </c>
      <c r="G2511" s="3">
        <v>40</v>
      </c>
      <c r="H2511" s="16">
        <f>IF($C2511&lt;&gt;"",$G2511*INDEX(ΣυνδΑθρ!$B$2:$B$96,$F2511,1)/INDEX(ΣυνδΑθρ!$J$2:$J$96,$F2511,1),IF($D2511&lt;&gt;"",$G2511*INDEX(Υλικά!$G$3:$G$200,$F2511,1)/INDEX(Υλικά!$E$3:$E$200,$F2511,1),0))</f>
        <v>9.48</v>
      </c>
      <c r="I2511" s="17">
        <f>IF($C2511&lt;&gt;"",$G2511*INDEX(ΣυνδΑθρ!$C$2:$C$100,$F2511,1)/INDEX(ΣυνδΑθρ!$J$2:$J$96,$F2511,1),IF($D2511&lt;&gt;"",$G2511*INDEX(Υλικά!$H$3:$H$200,$F2511,1)/INDEX(Υλικά!$E$3:$E$200,$F2511,1),0))</f>
        <v>8.6</v>
      </c>
      <c r="J2511" s="18">
        <f>IF($C2511&lt;&gt;"",$G2511*INDEX(ΣυνδΑθρ!$D$2:$D$96,$F2511,1)/INDEX(ΣυνδΑθρ!$J$2:$J$96,$F2511,1),IF($D2511&lt;&gt;"",$G2511*INDEX(Υλικά!$I$3:$I$200,$F2511,1)/INDEX(Υλικά!$E$3:$E$200,$F2511,1),0))</f>
        <v>19.88</v>
      </c>
      <c r="K2511" s="16">
        <f>$H2511*Ref!$B$2</f>
        <v>37.92</v>
      </c>
      <c r="L2511" s="17">
        <f>$I2511*Ref!$B$3</f>
        <v>34.4</v>
      </c>
      <c r="M2511" s="18">
        <f>$J2511*Ref!$B$4</f>
        <v>178.92</v>
      </c>
      <c r="N2511" s="18">
        <f>IF($C2511&lt;&gt;"",0,IF($D2511&lt;&gt;"",$G2511*INDEX(Υλικά!$J$3:$J$200,$F2511,1)/INDEX(Υλικά!$E$3:$E$200,$F2511,1),0))</f>
        <v>0</v>
      </c>
      <c r="O2511" s="19">
        <f t="shared" si="46"/>
        <v>251.23999999999998</v>
      </c>
    </row>
    <row r="2512" spans="1:15" x14ac:dyDescent="0.35">
      <c r="A2512" s="54">
        <v>45331</v>
      </c>
      <c r="B2512" s="53">
        <v>0.95833333333333337</v>
      </c>
      <c r="C2512" s="3"/>
      <c r="D2512" s="3" t="s">
        <v>117</v>
      </c>
      <c r="E2512" s="3" t="str">
        <f>IF(C2512&lt;&gt;"",INDEX(ΣυνδΑθρ!$I$2:$I$96,MATCH(C2512,ΣυνδΑθρ!$A$2:$A$100,0),1),IF(D2512&lt;&gt;"",INDEX(Υλικά!$D$3:$D$200,MATCH(D2512,Υλικά!$B$3:$B$200,0),1),""))</f>
        <v>gr</v>
      </c>
      <c r="F2512" s="10">
        <f>IF(C2512&lt;&gt;"",MATCH($C2512,ΣυνδΑθρ!$A$2:$A$100,0),IF(D2512&lt;&gt;"",MATCH($D2512,Υλικά!$B$3:$B$200,0),0))</f>
        <v>39</v>
      </c>
      <c r="G2512" s="3">
        <v>40</v>
      </c>
      <c r="H2512" s="16">
        <f>IF($C2512&lt;&gt;"",$G2512*INDEX(ΣυνδΑθρ!$B$2:$B$96,$F2512,1)/INDEX(ΣυνδΑθρ!$J$2:$J$96,$F2512,1),IF($D2512&lt;&gt;"",$G2512*INDEX(Υλικά!$G$3:$G$200,$F2512,1)/INDEX(Υλικά!$E$3:$E$200,$F2512,1),0))</f>
        <v>0</v>
      </c>
      <c r="I2512" s="17">
        <f>IF($C2512&lt;&gt;"",$G2512*INDEX(ΣυνδΑθρ!$C$2:$C$100,$F2512,1)/INDEX(ΣυνδΑθρ!$J$2:$J$96,$F2512,1),IF($D2512&lt;&gt;"",$G2512*INDEX(Υλικά!$H$3:$H$200,$F2512,1)/INDEX(Υλικά!$E$3:$E$200,$F2512,1),0))</f>
        <v>0</v>
      </c>
      <c r="J2512" s="18">
        <f>IF($C2512&lt;&gt;"",$G2512*INDEX(ΣυνδΑθρ!$D$2:$D$96,$F2512,1)/INDEX(ΣυνδΑθρ!$J$2:$J$96,$F2512,1),IF($D2512&lt;&gt;"",$G2512*INDEX(Υλικά!$I$3:$I$200,$F2512,1)/INDEX(Υλικά!$E$3:$E$200,$F2512,1),0))</f>
        <v>0</v>
      </c>
      <c r="K2512" s="16">
        <f>$H2512*Ref!$B$2</f>
        <v>0</v>
      </c>
      <c r="L2512" s="17">
        <f>$I2512*Ref!$B$3</f>
        <v>0</v>
      </c>
      <c r="M2512" s="18">
        <f>$J2512*Ref!$B$4</f>
        <v>0</v>
      </c>
      <c r="N2512" s="18">
        <f>IF($C2512&lt;&gt;"",0,IF($D2512&lt;&gt;"",$G2512*INDEX(Υλικά!$J$3:$J$200,$F2512,1)/INDEX(Υλικά!$E$3:$E$200,$F2512,1),0))</f>
        <v>112</v>
      </c>
      <c r="O2512" s="19">
        <f t="shared" si="46"/>
        <v>112</v>
      </c>
    </row>
    <row r="2513" spans="1:15" x14ac:dyDescent="0.35">
      <c r="A2513" s="54">
        <v>45332</v>
      </c>
      <c r="B2513" s="53">
        <v>0.33333333333333331</v>
      </c>
      <c r="C2513" s="3"/>
      <c r="D2513" s="3" t="s">
        <v>58</v>
      </c>
      <c r="E2513" s="3" t="str">
        <f>IF(C2513&lt;&gt;"",INDEX(ΣυνδΑθρ!$I$2:$I$96,MATCH(C2513,ΣυνδΑθρ!$A$2:$A$100,0),1),IF(D2513&lt;&gt;"",INDEX(Υλικά!$D$3:$D$200,MATCH(D2513,Υλικά!$B$3:$B$200,0),1),""))</f>
        <v>gr</v>
      </c>
      <c r="F2513" s="10">
        <f>IF(C2513&lt;&gt;"",MATCH($C2513,ΣυνδΑθρ!$A$2:$A$100,0),IF(D2513&lt;&gt;"",MATCH($D2513,Υλικά!$B$3:$B$200,0),0))</f>
        <v>12</v>
      </c>
      <c r="G2513" s="3">
        <v>250</v>
      </c>
      <c r="H2513" s="16">
        <f>IF($C2513&lt;&gt;"",$G2513*INDEX(ΣυνδΑθρ!$B$2:$B$96,$F2513,1)/INDEX(ΣυνδΑθρ!$J$2:$J$96,$F2513,1),IF($D2513&lt;&gt;"",$G2513*INDEX(Υλικά!$G$3:$G$200,$F2513,1)/INDEX(Υλικά!$E$3:$E$200,$F2513,1),0))</f>
        <v>8.25</v>
      </c>
      <c r="I2513" s="17">
        <f>IF($C2513&lt;&gt;"",$G2513*INDEX(ΣυνδΑθρ!$C$2:$C$100,$F2513,1)/INDEX(ΣυνδΑθρ!$J$2:$J$96,$F2513,1),IF($D2513&lt;&gt;"",$G2513*INDEX(Υλικά!$H$3:$H$200,$F2513,1)/INDEX(Υλικά!$E$3:$E$200,$F2513,1),0))</f>
        <v>11.75</v>
      </c>
      <c r="J2513" s="18">
        <f>IF($C2513&lt;&gt;"",$G2513*INDEX(ΣυνδΑθρ!$D$2:$D$96,$F2513,1)/INDEX(ΣυνδΑθρ!$J$2:$J$96,$F2513,1),IF($D2513&lt;&gt;"",$G2513*INDEX(Υλικά!$I$3:$I$200,$F2513,1)/INDEX(Υλικά!$E$3:$E$200,$F2513,1),0))</f>
        <v>3.75</v>
      </c>
      <c r="K2513" s="16">
        <f>$H2513*Ref!$B$2</f>
        <v>33</v>
      </c>
      <c r="L2513" s="17">
        <f>$I2513*Ref!$B$3</f>
        <v>47</v>
      </c>
      <c r="M2513" s="18">
        <f>$J2513*Ref!$B$4</f>
        <v>33.75</v>
      </c>
      <c r="N2513" s="18">
        <f>IF($C2513&lt;&gt;"",0,IF($D2513&lt;&gt;"",$G2513*INDEX(Υλικά!$J$3:$J$200,$F2513,1)/INDEX(Υλικά!$E$3:$E$200,$F2513,1),0))</f>
        <v>0</v>
      </c>
      <c r="O2513" s="19">
        <f t="shared" si="46"/>
        <v>113.75</v>
      </c>
    </row>
    <row r="2514" spans="1:15" x14ac:dyDescent="0.35">
      <c r="A2514" s="54">
        <v>45332</v>
      </c>
      <c r="B2514" s="53">
        <v>0.33333333333333331</v>
      </c>
      <c r="C2514" s="3"/>
      <c r="D2514" s="3" t="s">
        <v>18</v>
      </c>
      <c r="E2514" s="3" t="str">
        <f>IF(C2514&lt;&gt;"",INDEX(ΣυνδΑθρ!$I$2:$I$96,MATCH(C2514,ΣυνδΑθρ!$A$2:$A$100,0),1),IF(D2514&lt;&gt;"",INDEX(Υλικά!$D$3:$D$200,MATCH(D2514,Υλικά!$B$3:$B$200,0),1),""))</f>
        <v>slc</v>
      </c>
      <c r="F2514" s="10">
        <f>IF(C2514&lt;&gt;"",MATCH($C2514,ΣυνδΑθρ!$A$2:$A$100,0),IF(D2514&lt;&gt;"",MATCH($D2514,Υλικά!$B$3:$B$200,0),0))</f>
        <v>9</v>
      </c>
      <c r="G2514" s="3">
        <v>1.5</v>
      </c>
      <c r="H2514" s="16">
        <f>IF($C2514&lt;&gt;"",$G2514*INDEX(ΣυνδΑθρ!$B$2:$B$96,$F2514,1)/INDEX(ΣυνδΑθρ!$J$2:$J$96,$F2514,1),IF($D2514&lt;&gt;"",$G2514*INDEX(Υλικά!$G$3:$G$200,$F2514,1)/INDEX(Υλικά!$E$3:$E$200,$F2514,1),0))</f>
        <v>4.5</v>
      </c>
      <c r="I2514" s="17">
        <f>IF($C2514&lt;&gt;"",$G2514*INDEX(ΣυνδΑθρ!$C$2:$C$100,$F2514,1)/INDEX(ΣυνδΑθρ!$J$2:$J$96,$F2514,1),IF($D2514&lt;&gt;"",$G2514*INDEX(Υλικά!$H$3:$H$200,$F2514,1)/INDEX(Υλικά!$E$3:$E$200,$F2514,1),0))</f>
        <v>17.549999999999997</v>
      </c>
      <c r="J2514" s="18">
        <f>IF($C2514&lt;&gt;"",$G2514*INDEX(ΣυνδΑθρ!$D$2:$D$96,$F2514,1)/INDEX(ΣυνδΑθρ!$J$2:$J$96,$F2514,1),IF($D2514&lt;&gt;"",$G2514*INDEX(Υλικά!$I$3:$I$200,$F2514,1)/INDEX(Υλικά!$E$3:$E$200,$F2514,1),0))</f>
        <v>1.6500000000000001</v>
      </c>
      <c r="K2514" s="16">
        <f>$H2514*Ref!$B$2</f>
        <v>18</v>
      </c>
      <c r="L2514" s="17">
        <f>$I2514*Ref!$B$3</f>
        <v>70.199999999999989</v>
      </c>
      <c r="M2514" s="18">
        <f>$J2514*Ref!$B$4</f>
        <v>14.850000000000001</v>
      </c>
      <c r="N2514" s="18">
        <f>IF($C2514&lt;&gt;"",0,IF($D2514&lt;&gt;"",$G2514*INDEX(Υλικά!$J$3:$J$200,$F2514,1)/INDEX(Υλικά!$E$3:$E$200,$F2514,1),0))</f>
        <v>0</v>
      </c>
      <c r="O2514" s="19">
        <f t="shared" si="46"/>
        <v>103.04999999999998</v>
      </c>
    </row>
    <row r="2515" spans="1:15" x14ac:dyDescent="0.35">
      <c r="A2515" s="54">
        <v>45332</v>
      </c>
      <c r="B2515" s="53">
        <v>0.33333333333333298</v>
      </c>
      <c r="C2515" s="3"/>
      <c r="D2515" s="3" t="s">
        <v>229</v>
      </c>
      <c r="E2515" s="3" t="str">
        <f>IF(C2515&lt;&gt;"",INDEX(ΣυνδΑθρ!$I$2:$I$96,MATCH(C2515,ΣυνδΑθρ!$A$2:$A$100,0),1),IF(D2515&lt;&gt;"",INDEX(Υλικά!$D$3:$D$200,MATCH(D2515,Υλικά!$B$3:$B$200,0),1),""))</f>
        <v>gr</v>
      </c>
      <c r="F2515" s="10">
        <f>IF(C2515&lt;&gt;"",MATCH($C2515,ΣυνδΑθρ!$A$2:$A$100,0),IF(D2515&lt;&gt;"",MATCH($D2515,Υλικά!$B$3:$B$200,0),0))</f>
        <v>104</v>
      </c>
      <c r="G2515" s="3">
        <v>40</v>
      </c>
      <c r="H2515" s="16">
        <f>IF($C2515&lt;&gt;"",$G2515*INDEX(ΣυνδΑθρ!$B$2:$B$96,$F2515,1)/INDEX(ΣυνδΑθρ!$J$2:$J$96,$F2515,1),IF($D2515&lt;&gt;"",$G2515*INDEX(Υλικά!$G$3:$G$200,$F2515,1)/INDEX(Υλικά!$E$3:$E$200,$F2515,1),0))</f>
        <v>8.4</v>
      </c>
      <c r="I2515" s="17">
        <f>IF($C2515&lt;&gt;"",$G2515*INDEX(ΣυνδΑθρ!$C$2:$C$100,$F2515,1)/INDEX(ΣυνδΑθρ!$J$2:$J$96,$F2515,1),IF($D2515&lt;&gt;"",$G2515*INDEX(Υλικά!$H$3:$H$200,$F2515,1)/INDEX(Υλικά!$E$3:$E$200,$F2515,1),0))</f>
        <v>0.4</v>
      </c>
      <c r="J2515" s="18">
        <f>IF($C2515&lt;&gt;"",$G2515*INDEX(ΣυνδΑθρ!$D$2:$D$96,$F2515,1)/INDEX(ΣυνδΑθρ!$J$2:$J$96,$F2515,1),IF($D2515&lt;&gt;"",$G2515*INDEX(Υλικά!$I$3:$I$200,$F2515,1)/INDEX(Υλικά!$E$3:$E$200,$F2515,1),0))</f>
        <v>0.8</v>
      </c>
      <c r="K2515" s="16">
        <f>$H2515*Ref!$B$2</f>
        <v>33.6</v>
      </c>
      <c r="L2515" s="17">
        <f>$I2515*Ref!$B$3</f>
        <v>1.6</v>
      </c>
      <c r="M2515" s="18">
        <f>$J2515*Ref!$B$4</f>
        <v>7.2</v>
      </c>
      <c r="N2515" s="18">
        <f>IF($C2515&lt;&gt;"",0,IF($D2515&lt;&gt;"",$G2515*INDEX(Υλικά!$J$3:$J$200,$F2515,1)/INDEX(Υλικά!$E$3:$E$200,$F2515,1),0))</f>
        <v>0</v>
      </c>
      <c r="O2515" s="19">
        <f t="shared" si="46"/>
        <v>42.400000000000006</v>
      </c>
    </row>
    <row r="2516" spans="1:15" x14ac:dyDescent="0.35">
      <c r="A2516" s="54">
        <v>45332</v>
      </c>
      <c r="B2516" s="53">
        <v>0.33333333333333298</v>
      </c>
      <c r="C2516" s="3"/>
      <c r="D2516" s="3" t="s">
        <v>158</v>
      </c>
      <c r="E2516" s="3" t="str">
        <f>IF(C2516&lt;&gt;"",INDEX(ΣυνδΑθρ!$I$2:$I$96,MATCH(C2516,ΣυνδΑθρ!$A$2:$A$100,0),1),IF(D2516&lt;&gt;"",INDEX(Υλικά!$D$3:$D$200,MATCH(D2516,Υλικά!$B$3:$B$200,0),1),""))</f>
        <v>gr</v>
      </c>
      <c r="F2516" s="10">
        <f>IF(C2516&lt;&gt;"",MATCH($C2516,ΣυνδΑθρ!$A$2:$A$100,0),IF(D2516&lt;&gt;"",MATCH($D2516,Υλικά!$B$3:$B$200,0),0))</f>
        <v>65</v>
      </c>
      <c r="G2516" s="3">
        <v>15</v>
      </c>
      <c r="H2516" s="16">
        <f>IF($C2516&lt;&gt;"",$G2516*INDEX(ΣυνδΑθρ!$B$2:$B$96,$F2516,1)/INDEX(ΣυνδΑθρ!$J$2:$J$96,$F2516,1),IF($D2516&lt;&gt;"",$G2516*INDEX(Υλικά!$G$3:$G$200,$F2516,1)/INDEX(Υλικά!$E$3:$E$200,$F2516,1),0))</f>
        <v>4.5</v>
      </c>
      <c r="I2516" s="17">
        <f>IF($C2516&lt;&gt;"",$G2516*INDEX(ΣυνδΑθρ!$C$2:$C$100,$F2516,1)/INDEX(ΣυνδΑθρ!$J$2:$J$96,$F2516,1),IF($D2516&lt;&gt;"",$G2516*INDEX(Υλικά!$H$3:$H$200,$F2516,1)/INDEX(Υλικά!$E$3:$E$200,$F2516,1),0))</f>
        <v>0</v>
      </c>
      <c r="J2516" s="18">
        <f>IF($C2516&lt;&gt;"",$G2516*INDEX(ΣυνδΑθρ!$D$2:$D$96,$F2516,1)/INDEX(ΣυνδΑθρ!$J$2:$J$96,$F2516,1),IF($D2516&lt;&gt;"",$G2516*INDEX(Υλικά!$I$3:$I$200,$F2516,1)/INDEX(Υλικά!$E$3:$E$200,$F2516,1),0))</f>
        <v>5.0999999999999996</v>
      </c>
      <c r="K2516" s="16">
        <f>$H2516*Ref!$B$2</f>
        <v>18</v>
      </c>
      <c r="L2516" s="17">
        <f>$I2516*Ref!$B$3</f>
        <v>0</v>
      </c>
      <c r="M2516" s="18">
        <f>$J2516*Ref!$B$4</f>
        <v>45.9</v>
      </c>
      <c r="N2516" s="18">
        <f>IF($C2516&lt;&gt;"",0,IF($D2516&lt;&gt;"",$G2516*INDEX(Υλικά!$J$3:$J$200,$F2516,1)/INDEX(Υλικά!$E$3:$E$200,$F2516,1),0))</f>
        <v>0</v>
      </c>
      <c r="O2516" s="19">
        <f t="shared" si="46"/>
        <v>63.9</v>
      </c>
    </row>
    <row r="2517" spans="1:15" x14ac:dyDescent="0.35">
      <c r="A2517" s="54">
        <v>45332</v>
      </c>
      <c r="B2517" s="53">
        <v>0.33333333333333298</v>
      </c>
      <c r="C2517" s="3"/>
      <c r="D2517" s="3" t="s">
        <v>21</v>
      </c>
      <c r="E2517" s="3" t="str">
        <f>IF(C2517&lt;&gt;"",INDEX(ΣυνδΑθρ!$I$2:$I$96,MATCH(C2517,ΣυνδΑθρ!$A$2:$A$100,0),1),IF(D2517&lt;&gt;"",INDEX(Υλικά!$D$3:$D$200,MATCH(D2517,Υλικά!$B$3:$B$200,0),1),""))</f>
        <v>pc</v>
      </c>
      <c r="F2517" s="10">
        <f>IF(C2517&lt;&gt;"",MATCH($C2517,ΣυνδΑθρ!$A$2:$A$100,0),IF(D2517&lt;&gt;"",MATCH($D2517,Υλικά!$B$3:$B$200,0),0))</f>
        <v>11</v>
      </c>
      <c r="G2517" s="3">
        <v>2</v>
      </c>
      <c r="H2517" s="16">
        <f>IF($C2517&lt;&gt;"",$G2517*INDEX(ΣυνδΑθρ!$B$2:$B$96,$F2517,1)/INDEX(ΣυνδΑθρ!$J$2:$J$96,$F2517,1),IF($D2517&lt;&gt;"",$G2517*INDEX(Υλικά!$G$3:$G$200,$F2517,1)/INDEX(Υλικά!$E$3:$E$200,$F2517,1),0))</f>
        <v>15.6</v>
      </c>
      <c r="I2517" s="17">
        <f>IF($C2517&lt;&gt;"",$G2517*INDEX(ΣυνδΑθρ!$C$2:$C$100,$F2517,1)/INDEX(ΣυνδΑθρ!$J$2:$J$96,$F2517,1),IF($D2517&lt;&gt;"",$G2517*INDEX(Υλικά!$H$3:$H$200,$F2517,1)/INDEX(Υλικά!$E$3:$E$200,$F2517,1),0))</f>
        <v>1.32</v>
      </c>
      <c r="J2517" s="18">
        <f>IF($C2517&lt;&gt;"",$G2517*INDEX(ΣυνδΑθρ!$D$2:$D$96,$F2517,1)/INDEX(ΣυνδΑθρ!$J$2:$J$96,$F2517,1),IF($D2517&lt;&gt;"",$G2517*INDEX(Υλικά!$I$3:$I$200,$F2517,1)/INDEX(Υλικά!$E$3:$E$200,$F2517,1),0))</f>
        <v>13.2</v>
      </c>
      <c r="K2517" s="16">
        <f>$H2517*Ref!$B$2</f>
        <v>62.4</v>
      </c>
      <c r="L2517" s="17">
        <f>$I2517*Ref!$B$3</f>
        <v>5.28</v>
      </c>
      <c r="M2517" s="18">
        <f>$J2517*Ref!$B$4</f>
        <v>118.8</v>
      </c>
      <c r="N2517" s="18">
        <f>IF($C2517&lt;&gt;"",0,IF($D2517&lt;&gt;"",$G2517*INDEX(Υλικά!$J$3:$J$200,$F2517,1)/INDEX(Υλικά!$E$3:$E$200,$F2517,1),0))</f>
        <v>0</v>
      </c>
      <c r="O2517" s="19">
        <f t="shared" si="46"/>
        <v>186.48</v>
      </c>
    </row>
    <row r="2518" spans="1:15" x14ac:dyDescent="0.35">
      <c r="A2518" s="54">
        <v>45332</v>
      </c>
      <c r="B2518" s="53">
        <v>0.58333333333333337</v>
      </c>
      <c r="C2518" s="3"/>
      <c r="D2518" s="3" t="s">
        <v>80</v>
      </c>
      <c r="E2518" s="3" t="str">
        <f>IF(C2518&lt;&gt;"",INDEX(ΣυνδΑθρ!$I$2:$I$96,MATCH(C2518,ΣυνδΑθρ!$A$2:$A$100,0),1),IF(D2518&lt;&gt;"",INDEX(Υλικά!$D$3:$D$200,MATCH(D2518,Υλικά!$B$3:$B$200,0),1),""))</f>
        <v>gr</v>
      </c>
      <c r="F2518" s="10">
        <f>IF(C2518&lt;&gt;"",MATCH($C2518,ΣυνδΑθρ!$A$2:$A$100,0),IF(D2518&lt;&gt;"",MATCH($D2518,Υλικά!$B$3:$B$200,0),0))</f>
        <v>32</v>
      </c>
      <c r="G2518" s="3">
        <v>200</v>
      </c>
      <c r="H2518" s="16">
        <f>IF($C2518&lt;&gt;"",$G2518*INDEX(ΣυνδΑθρ!$B$2:$B$96,$F2518,1)/INDEX(ΣυνδΑθρ!$J$2:$J$96,$F2518,1),IF($D2518&lt;&gt;"",$G2518*INDEX(Υλικά!$G$3:$G$200,$F2518,1)/INDEX(Υλικά!$E$3:$E$200,$F2518,1),0))</f>
        <v>62</v>
      </c>
      <c r="I2518" s="17">
        <f>IF($C2518&lt;&gt;"",$G2518*INDEX(ΣυνδΑθρ!$C$2:$C$100,$F2518,1)/INDEX(ΣυνδΑθρ!$J$2:$J$96,$F2518,1),IF($D2518&lt;&gt;"",$G2518*INDEX(Υλικά!$H$3:$H$200,$F2518,1)/INDEX(Υλικά!$E$3:$E$200,$F2518,1),0))</f>
        <v>0</v>
      </c>
      <c r="J2518" s="18">
        <f>IF($C2518&lt;&gt;"",$G2518*INDEX(ΣυνδΑθρ!$D$2:$D$96,$F2518,1)/INDEX(ΣυνδΑθρ!$J$2:$J$96,$F2518,1),IF($D2518&lt;&gt;"",$G2518*INDEX(Υλικά!$I$3:$I$200,$F2518,1)/INDEX(Υλικά!$E$3:$E$200,$F2518,1),0))</f>
        <v>7.2</v>
      </c>
      <c r="K2518" s="16">
        <f>$H2518*Ref!$B$2</f>
        <v>248</v>
      </c>
      <c r="L2518" s="17">
        <f>$I2518*Ref!$B$3</f>
        <v>0</v>
      </c>
      <c r="M2518" s="18">
        <f>$J2518*Ref!$B$4</f>
        <v>64.8</v>
      </c>
      <c r="N2518" s="18">
        <f>IF($C2518&lt;&gt;"",0,IF($D2518&lt;&gt;"",$G2518*INDEX(Υλικά!$J$3:$J$200,$F2518,1)/INDEX(Υλικά!$E$3:$E$200,$F2518,1),0))</f>
        <v>0</v>
      </c>
      <c r="O2518" s="19">
        <f t="shared" si="46"/>
        <v>312.8</v>
      </c>
    </row>
    <row r="2519" spans="1:15" x14ac:dyDescent="0.35">
      <c r="A2519" s="54">
        <v>45332</v>
      </c>
      <c r="B2519" s="53">
        <v>0.58333333333333337</v>
      </c>
      <c r="C2519" s="3"/>
      <c r="D2519" s="3" t="s">
        <v>340</v>
      </c>
      <c r="E2519" s="3" t="str">
        <f>IF(C2519&lt;&gt;"",INDEX(ΣυνδΑθρ!$I$2:$I$96,MATCH(C2519,ΣυνδΑθρ!$A$2:$A$100,0),1),IF(D2519&lt;&gt;"",INDEX(Υλικά!$D$3:$D$200,MATCH(D2519,Υλικά!$B$3:$B$200,0),1),""))</f>
        <v>gr</v>
      </c>
      <c r="F2519" s="10">
        <f>IF(C2519&lt;&gt;"",MATCH($C2519,ΣυνδΑθρ!$A$2:$A$100,0),IF(D2519&lt;&gt;"",MATCH($D2519,Υλικά!$B$3:$B$200,0),0))</f>
        <v>154</v>
      </c>
      <c r="G2519" s="3">
        <v>50</v>
      </c>
      <c r="H2519" s="16">
        <f>IF($C2519&lt;&gt;"",$G2519*INDEX(ΣυνδΑθρ!$B$2:$B$96,$F2519,1)/INDEX(ΣυνδΑθρ!$J$2:$J$96,$F2519,1),IF($D2519&lt;&gt;"",$G2519*INDEX(Υλικά!$G$3:$G$200,$F2519,1)/INDEX(Υλικά!$E$3:$E$200,$F2519,1),0))</f>
        <v>5</v>
      </c>
      <c r="I2519" s="17">
        <f>IF($C2519&lt;&gt;"",$G2519*INDEX(ΣυνδΑθρ!$C$2:$C$100,$F2519,1)/INDEX(ΣυνδΑθρ!$J$2:$J$96,$F2519,1),IF($D2519&lt;&gt;"",$G2519*INDEX(Υλικά!$H$3:$H$200,$F2519,1)/INDEX(Υλικά!$E$3:$E$200,$F2519,1),0))</f>
        <v>2.4</v>
      </c>
      <c r="J2519" s="18">
        <f>IF($C2519&lt;&gt;"",$G2519*INDEX(ΣυνδΑθρ!$D$2:$D$96,$F2519,1)/INDEX(ΣυνδΑθρ!$J$2:$J$96,$F2519,1),IF($D2519&lt;&gt;"",$G2519*INDEX(Υλικά!$I$3:$I$200,$F2519,1)/INDEX(Υλικά!$E$3:$E$200,$F2519,1),0))</f>
        <v>9.1999999999999993</v>
      </c>
      <c r="K2519" s="16">
        <f>$H2519*Ref!$B$2</f>
        <v>20</v>
      </c>
      <c r="L2519" s="17">
        <f>$I2519*Ref!$B$3</f>
        <v>9.6</v>
      </c>
      <c r="M2519" s="18">
        <f>$J2519*Ref!$B$4</f>
        <v>82.8</v>
      </c>
      <c r="N2519" s="18">
        <f>IF($C2519&lt;&gt;"",0,IF($D2519&lt;&gt;"",$G2519*INDEX(Υλικά!$J$3:$J$200,$F2519,1)/INDEX(Υλικά!$E$3:$E$200,$F2519,1),0))</f>
        <v>0</v>
      </c>
      <c r="O2519" s="19">
        <f t="shared" si="46"/>
        <v>112.4</v>
      </c>
    </row>
    <row r="2520" spans="1:15" x14ac:dyDescent="0.35">
      <c r="A2520" s="54">
        <v>45332</v>
      </c>
      <c r="B2520" s="53">
        <v>0.58333333333333337</v>
      </c>
      <c r="C2520" s="3"/>
      <c r="D2520" s="3" t="s">
        <v>128</v>
      </c>
      <c r="E2520" s="3" t="str">
        <f>IF(C2520&lt;&gt;"",INDEX(ΣυνδΑθρ!$I$2:$I$96,MATCH(C2520,ΣυνδΑθρ!$A$2:$A$100,0),1),IF(D2520&lt;&gt;"",INDEX(Υλικά!$D$3:$D$200,MATCH(D2520,Υλικά!$B$3:$B$200,0),1),""))</f>
        <v>gr</v>
      </c>
      <c r="F2520" s="10">
        <f>IF(C2520&lt;&gt;"",MATCH($C2520,ΣυνδΑθρ!$A$2:$A$100,0),IF(D2520&lt;&gt;"",MATCH($D2520,Υλικά!$B$3:$B$200,0),0))</f>
        <v>50</v>
      </c>
      <c r="G2520" s="3">
        <v>100</v>
      </c>
      <c r="H2520" s="16">
        <f>IF($C2520&lt;&gt;"",$G2520*INDEX(ΣυνδΑθρ!$B$2:$B$96,$F2520,1)/INDEX(ΣυνδΑθρ!$J$2:$J$96,$F2520,1),IF($D2520&lt;&gt;"",$G2520*INDEX(Υλικά!$G$3:$G$200,$F2520,1)/INDEX(Υλικά!$E$3:$E$200,$F2520,1),0))</f>
        <v>2</v>
      </c>
      <c r="I2520" s="17">
        <f>IF($C2520&lt;&gt;"",$G2520*INDEX(ΣυνδΑθρ!$C$2:$C$100,$F2520,1)/INDEX(ΣυνδΑθρ!$J$2:$J$96,$F2520,1),IF($D2520&lt;&gt;"",$G2520*INDEX(Υλικά!$H$3:$H$200,$F2520,1)/INDEX(Υλικά!$E$3:$E$200,$F2520,1),0))</f>
        <v>17</v>
      </c>
      <c r="J2520" s="18">
        <f>IF($C2520&lt;&gt;"",$G2520*INDEX(ΣυνδΑθρ!$D$2:$D$96,$F2520,1)/INDEX(ΣυνδΑθρ!$J$2:$J$96,$F2520,1),IF($D2520&lt;&gt;"",$G2520*INDEX(Υλικά!$I$3:$I$200,$F2520,1)/INDEX(Υλικά!$E$3:$E$200,$F2520,1),0))</f>
        <v>0</v>
      </c>
      <c r="K2520" s="16">
        <f>$H2520*Ref!$B$2</f>
        <v>8</v>
      </c>
      <c r="L2520" s="17">
        <f>$I2520*Ref!$B$3</f>
        <v>68</v>
      </c>
      <c r="M2520" s="18">
        <f>$J2520*Ref!$B$4</f>
        <v>0</v>
      </c>
      <c r="N2520" s="18">
        <f>IF($C2520&lt;&gt;"",0,IF($D2520&lt;&gt;"",$G2520*INDEX(Υλικά!$J$3:$J$200,$F2520,1)/INDEX(Υλικά!$E$3:$E$200,$F2520,1),0))</f>
        <v>0</v>
      </c>
      <c r="O2520" s="19">
        <f t="shared" si="46"/>
        <v>76</v>
      </c>
    </row>
    <row r="2521" spans="1:15" x14ac:dyDescent="0.35">
      <c r="A2521" s="54">
        <v>45332</v>
      </c>
      <c r="B2521" s="53">
        <v>0.58333333333333337</v>
      </c>
      <c r="C2521" s="3"/>
      <c r="D2521" s="3" t="s">
        <v>8</v>
      </c>
      <c r="E2521" s="3" t="str">
        <f>IF(C2521&lt;&gt;"",INDEX(ΣυνδΑθρ!$I$2:$I$96,MATCH(C2521,ΣυνδΑθρ!$A$2:$A$100,0),1),IF(D2521&lt;&gt;"",INDEX(Υλικά!$D$3:$D$200,MATCH(D2521,Υλικά!$B$3:$B$200,0),1),""))</f>
        <v>gr</v>
      </c>
      <c r="F2521" s="10">
        <f>IF(C2521&lt;&gt;"",MATCH($C2521,ΣυνδΑθρ!$A$2:$A$100,0),IF(D2521&lt;&gt;"",MATCH($D2521,Υλικά!$B$3:$B$200,0),0))</f>
        <v>3</v>
      </c>
      <c r="G2521" s="3">
        <v>10</v>
      </c>
      <c r="H2521" s="16">
        <f>IF($C2521&lt;&gt;"",$G2521*INDEX(ΣυνδΑθρ!$B$2:$B$96,$F2521,1)/INDEX(ΣυνδΑθρ!$J$2:$J$96,$F2521,1),IF($D2521&lt;&gt;"",$G2521*INDEX(Υλικά!$G$3:$G$200,$F2521,1)/INDEX(Υλικά!$E$3:$E$200,$F2521,1),0))</f>
        <v>0</v>
      </c>
      <c r="I2521" s="17">
        <f>IF($C2521&lt;&gt;"",$G2521*INDEX(ΣυνδΑθρ!$C$2:$C$100,$F2521,1)/INDEX(ΣυνδΑθρ!$J$2:$J$96,$F2521,1),IF($D2521&lt;&gt;"",$G2521*INDEX(Υλικά!$H$3:$H$200,$F2521,1)/INDEX(Υλικά!$E$3:$E$200,$F2521,1),0))</f>
        <v>0</v>
      </c>
      <c r="J2521" s="18">
        <f>IF($C2521&lt;&gt;"",$G2521*INDEX(ΣυνδΑθρ!$D$2:$D$96,$F2521,1)/INDEX(ΣυνδΑθρ!$J$2:$J$96,$F2521,1),IF($D2521&lt;&gt;"",$G2521*INDEX(Υλικά!$I$3:$I$200,$F2521,1)/INDEX(Υλικά!$E$3:$E$200,$F2521,1),0))</f>
        <v>9.33</v>
      </c>
      <c r="K2521" s="16">
        <f>$H2521*Ref!$B$2</f>
        <v>0</v>
      </c>
      <c r="L2521" s="17">
        <f>$I2521*Ref!$B$3</f>
        <v>0</v>
      </c>
      <c r="M2521" s="18">
        <f>$J2521*Ref!$B$4</f>
        <v>83.97</v>
      </c>
      <c r="N2521" s="18">
        <f>IF($C2521&lt;&gt;"",0,IF($D2521&lt;&gt;"",$G2521*INDEX(Υλικά!$J$3:$J$200,$F2521,1)/INDEX(Υλικά!$E$3:$E$200,$F2521,1),0))</f>
        <v>0</v>
      </c>
      <c r="O2521" s="19">
        <f t="shared" si="46"/>
        <v>83.97</v>
      </c>
    </row>
    <row r="2522" spans="1:15" x14ac:dyDescent="0.35">
      <c r="A2522" s="54">
        <v>45332</v>
      </c>
      <c r="B2522" s="53">
        <v>0.58333333333333337</v>
      </c>
      <c r="C2522" s="3"/>
      <c r="D2522" s="3" t="s">
        <v>227</v>
      </c>
      <c r="E2522" s="3" t="str">
        <f>IF(C2522&lt;&gt;"",INDEX(ΣυνδΑθρ!$I$2:$I$96,MATCH(C2522,ΣυνδΑθρ!$A$2:$A$100,0),1),IF(D2522&lt;&gt;"",INDEX(Υλικά!$D$3:$D$200,MATCH(D2522,Υλικά!$B$3:$B$200,0),1),""))</f>
        <v>gr</v>
      </c>
      <c r="F2522" s="10">
        <f>IF(C2522&lt;&gt;"",MATCH($C2522,ΣυνδΑθρ!$A$2:$A$100,0),IF(D2522&lt;&gt;"",MATCH($D2522,Υλικά!$B$3:$B$200,0),0))</f>
        <v>103</v>
      </c>
      <c r="G2522" s="3">
        <v>30</v>
      </c>
      <c r="H2522" s="16">
        <f>IF($C2522&lt;&gt;"",$G2522*INDEX(ΣυνδΑθρ!$B$2:$B$96,$F2522,1)/INDEX(ΣυνδΑθρ!$J$2:$J$96,$F2522,1),IF($D2522&lt;&gt;"",$G2522*INDEX(Υλικά!$G$3:$G$200,$F2522,1)/INDEX(Υλικά!$E$3:$E$200,$F2522,1),0))</f>
        <v>6.42</v>
      </c>
      <c r="I2522" s="17">
        <f>IF($C2522&lt;&gt;"",$G2522*INDEX(ΣυνδΑθρ!$C$2:$C$100,$F2522,1)/INDEX(ΣυνδΑθρ!$J$2:$J$96,$F2522,1),IF($D2522&lt;&gt;"",$G2522*INDEX(Υλικά!$H$3:$H$200,$F2522,1)/INDEX(Υλικά!$E$3:$E$200,$F2522,1),0))</f>
        <v>18</v>
      </c>
      <c r="J2522" s="18">
        <f>IF($C2522&lt;&gt;"",$G2522*INDEX(ΣυνδΑθρ!$D$2:$D$96,$F2522,1)/INDEX(ΣυνδΑθρ!$J$2:$J$96,$F2522,1),IF($D2522&lt;&gt;"",$G2522*INDEX(Υλικά!$I$3:$I$200,$F2522,1)/INDEX(Υλικά!$E$3:$E$200,$F2522,1),0))</f>
        <v>0.54</v>
      </c>
      <c r="K2522" s="16">
        <f>$H2522*Ref!$B$2</f>
        <v>25.68</v>
      </c>
      <c r="L2522" s="17">
        <f>$I2522*Ref!$B$3</f>
        <v>72</v>
      </c>
      <c r="M2522" s="18">
        <f>$J2522*Ref!$B$4</f>
        <v>4.8600000000000003</v>
      </c>
      <c r="N2522" s="18">
        <f>IF($C2522&lt;&gt;"",0,IF($D2522&lt;&gt;"",$G2522*INDEX(Υλικά!$J$3:$J$200,$F2522,1)/INDEX(Υλικά!$E$3:$E$200,$F2522,1),0))</f>
        <v>0</v>
      </c>
      <c r="O2522" s="19">
        <f t="shared" si="46"/>
        <v>102.54</v>
      </c>
    </row>
    <row r="2523" spans="1:15" x14ac:dyDescent="0.35">
      <c r="A2523" s="54">
        <v>45332</v>
      </c>
      <c r="B2523" s="53">
        <v>0.58333333333333337</v>
      </c>
      <c r="C2523" s="3"/>
      <c r="D2523" s="3" t="s">
        <v>97</v>
      </c>
      <c r="E2523" s="3" t="str">
        <f>IF(C2523&lt;&gt;"",INDEX(ΣυνδΑθρ!$I$2:$I$96,MATCH(C2523,ΣυνδΑθρ!$A$2:$A$100,0),1),IF(D2523&lt;&gt;"",INDEX(Υλικά!$D$3:$D$200,MATCH(D2523,Υλικά!$B$3:$B$200,0),1),""))</f>
        <v>gr</v>
      </c>
      <c r="F2523" s="10">
        <f>IF(C2523&lt;&gt;"",MATCH($C2523,ΣυνδΑθρ!$A$2:$A$100,0),IF(D2523&lt;&gt;"",MATCH($D2523,Υλικά!$B$3:$B$200,0),0))</f>
        <v>37</v>
      </c>
      <c r="G2523" s="3">
        <v>200</v>
      </c>
      <c r="H2523" s="16">
        <f>IF($C2523&lt;&gt;"",$G2523*INDEX(ΣυνδΑθρ!$B$2:$B$96,$F2523,1)/INDEX(ΣυνδΑθρ!$J$2:$J$96,$F2523,1),IF($D2523&lt;&gt;"",$G2523*INDEX(Υλικά!$G$3:$G$200,$F2523,1)/INDEX(Υλικά!$E$3:$E$200,$F2523,1),0))</f>
        <v>0</v>
      </c>
      <c r="I2523" s="17">
        <f>IF($C2523&lt;&gt;"",$G2523*INDEX(ΣυνδΑθρ!$C$2:$C$100,$F2523,1)/INDEX(ΣυνδΑθρ!$J$2:$J$96,$F2523,1),IF($D2523&lt;&gt;"",$G2523*INDEX(Υλικά!$H$3:$H$200,$F2523,1)/INDEX(Υλικά!$E$3:$E$200,$F2523,1),0))</f>
        <v>0</v>
      </c>
      <c r="J2523" s="18">
        <f>IF($C2523&lt;&gt;"",$G2523*INDEX(ΣυνδΑθρ!$D$2:$D$96,$F2523,1)/INDEX(ΣυνδΑθρ!$J$2:$J$96,$F2523,1),IF($D2523&lt;&gt;"",$G2523*INDEX(Υλικά!$I$3:$I$200,$F2523,1)/INDEX(Υλικά!$E$3:$E$200,$F2523,1),0))</f>
        <v>0</v>
      </c>
      <c r="K2523" s="16">
        <f>$H2523*Ref!$B$2</f>
        <v>0</v>
      </c>
      <c r="L2523" s="17">
        <f>$I2523*Ref!$B$3</f>
        <v>0</v>
      </c>
      <c r="M2523" s="18">
        <f>$J2523*Ref!$B$4</f>
        <v>0</v>
      </c>
      <c r="N2523" s="18">
        <f>IF($C2523&lt;&gt;"",0,IF($D2523&lt;&gt;"",$G2523*INDEX(Υλικά!$J$3:$J$200,$F2523,1)/INDEX(Υλικά!$E$3:$E$200,$F2523,1),0))</f>
        <v>170</v>
      </c>
      <c r="O2523" s="19">
        <f t="shared" si="46"/>
        <v>170</v>
      </c>
    </row>
    <row r="2524" spans="1:15" x14ac:dyDescent="0.35">
      <c r="A2524" s="54">
        <v>45332</v>
      </c>
      <c r="B2524" s="53">
        <v>0.79166666666666663</v>
      </c>
      <c r="C2524" s="3" t="s">
        <v>216</v>
      </c>
      <c r="D2524" s="3"/>
      <c r="E2524" s="3" t="str">
        <f>IF(C2524&lt;&gt;"",INDEX(ΣυνδΑθρ!$I$2:$I$96,MATCH(C2524,ΣυνδΑθρ!$A$2:$A$100,0),1),IF(D2524&lt;&gt;"",INDEX(Υλικά!$D$3:$D$200,MATCH(D2524,Υλικά!$B$3:$B$200,0),1),""))</f>
        <v>gr</v>
      </c>
      <c r="F2524" s="10">
        <f>IF(C2524&lt;&gt;"",MATCH($C2524,ΣυνδΑθρ!$A$2:$A$100,0),IF(D2524&lt;&gt;"",MATCH($D2524,Υλικά!$B$3:$B$200,0),0))</f>
        <v>36</v>
      </c>
      <c r="G2524" s="3">
        <v>50</v>
      </c>
      <c r="H2524" s="16">
        <f>IF($C2524&lt;&gt;"",$G2524*INDEX(ΣυνδΑθρ!$B$2:$B$96,$F2524,1)/INDEX(ΣυνδΑθρ!$J$2:$J$96,$F2524,1),IF($D2524&lt;&gt;"",$G2524*INDEX(Υλικά!$G$3:$G$200,$F2524,1)/INDEX(Υλικά!$E$3:$E$200,$F2524,1),0))</f>
        <v>4.1926190476190479</v>
      </c>
      <c r="I2524" s="17">
        <f>IF($C2524&lt;&gt;"",$G2524*INDEX(ΣυνδΑθρ!$C$2:$C$100,$F2524,1)/INDEX(ΣυνδΑθρ!$J$2:$J$96,$F2524,1),IF($D2524&lt;&gt;"",$G2524*INDEX(Υλικά!$H$3:$H$200,$F2524,1)/INDEX(Υλικά!$E$3:$E$200,$F2524,1),0))</f>
        <v>18.843095238095241</v>
      </c>
      <c r="J2524" s="18">
        <f>IF($C2524&lt;&gt;"",$G2524*INDEX(ΣυνδΑθρ!$D$2:$D$96,$F2524,1)/INDEX(ΣυνδΑθρ!$J$2:$J$96,$F2524,1),IF($D2524&lt;&gt;"",$G2524*INDEX(Υλικά!$I$3:$I$200,$F2524,1)/INDEX(Υλικά!$E$3:$E$200,$F2524,1),0))</f>
        <v>4.2185714285714289</v>
      </c>
      <c r="K2524" s="16">
        <f>$H2524*Ref!$B$2</f>
        <v>16.770476190476192</v>
      </c>
      <c r="L2524" s="17">
        <f>$I2524*Ref!$B$3</f>
        <v>75.372380952380965</v>
      </c>
      <c r="M2524" s="18">
        <f>$J2524*Ref!$B$4</f>
        <v>37.967142857142861</v>
      </c>
      <c r="N2524" s="18">
        <f>IF($C2524&lt;&gt;"",0,IF($D2524&lt;&gt;"",$G2524*INDEX(Υλικά!$J$3:$J$200,$F2524,1)/INDEX(Υλικά!$E$3:$E$200,$F2524,1),0))</f>
        <v>0</v>
      </c>
      <c r="O2524" s="19">
        <f t="shared" si="46"/>
        <v>130.11000000000001</v>
      </c>
    </row>
    <row r="2525" spans="1:15" x14ac:dyDescent="0.35">
      <c r="A2525" s="54">
        <v>45332</v>
      </c>
      <c r="B2525" s="53">
        <v>0.79166666666666663</v>
      </c>
      <c r="C2525" s="3"/>
      <c r="D2525" s="3" t="s">
        <v>338</v>
      </c>
      <c r="E2525" s="3" t="str">
        <f>IF(C2525&lt;&gt;"",INDEX(ΣυνδΑθρ!$I$2:$I$96,MATCH(C2525,ΣυνδΑθρ!$A$2:$A$100,0),1),IF(D2525&lt;&gt;"",INDEX(Υλικά!$D$3:$D$200,MATCH(D2525,Υλικά!$B$3:$B$200,0),1),""))</f>
        <v>gr</v>
      </c>
      <c r="F2525" s="10">
        <f>IF(C2525&lt;&gt;"",MATCH($C2525,ΣυνδΑθρ!$A$2:$A$100,0),IF(D2525&lt;&gt;"",MATCH($D2525,Υλικά!$B$3:$B$200,0),0))</f>
        <v>152</v>
      </c>
      <c r="G2525" s="3">
        <v>50</v>
      </c>
      <c r="H2525" s="16">
        <f>IF($C2525&lt;&gt;"",$G2525*INDEX(ΣυνδΑθρ!$B$2:$B$96,$F2525,1)/INDEX(ΣυνδΑθρ!$J$2:$J$96,$F2525,1),IF($D2525&lt;&gt;"",$G2525*INDEX(Υλικά!$G$3:$G$200,$F2525,1)/INDEX(Υλικά!$E$3:$E$200,$F2525,1),0))</f>
        <v>5.9</v>
      </c>
      <c r="I2525" s="17">
        <f>IF($C2525&lt;&gt;"",$G2525*INDEX(ΣυνδΑθρ!$C$2:$C$100,$F2525,1)/INDEX(ΣυνδΑθρ!$J$2:$J$96,$F2525,1),IF($D2525&lt;&gt;"",$G2525*INDEX(Υλικά!$H$3:$H$200,$F2525,1)/INDEX(Υλικά!$E$3:$E$200,$F2525,1),0))</f>
        <v>21.5</v>
      </c>
      <c r="J2525" s="18">
        <f>IF($C2525&lt;&gt;"",$G2525*INDEX(ΣυνδΑθρ!$D$2:$D$96,$F2525,1)/INDEX(ΣυνδΑθρ!$J$2:$J$96,$F2525,1),IF($D2525&lt;&gt;"",$G2525*INDEX(Υλικά!$I$3:$I$200,$F2525,1)/INDEX(Υλικά!$E$3:$E$200,$F2525,1),0))</f>
        <v>1.6</v>
      </c>
      <c r="K2525" s="16">
        <f>$H2525*Ref!$B$2</f>
        <v>23.6</v>
      </c>
      <c r="L2525" s="17">
        <f>$I2525*Ref!$B$3</f>
        <v>86</v>
      </c>
      <c r="M2525" s="18">
        <f>$J2525*Ref!$B$4</f>
        <v>14.4</v>
      </c>
      <c r="N2525" s="18">
        <f>IF($C2525&lt;&gt;"",0,IF($D2525&lt;&gt;"",$G2525*INDEX(Υλικά!$J$3:$J$200,$F2525,1)/INDEX(Υλικά!$E$3:$E$200,$F2525,1),0))</f>
        <v>0</v>
      </c>
      <c r="O2525" s="19">
        <f t="shared" si="46"/>
        <v>124</v>
      </c>
    </row>
    <row r="2526" spans="1:15" x14ac:dyDescent="0.35">
      <c r="A2526" s="54">
        <v>45332</v>
      </c>
      <c r="B2526" s="53">
        <v>0.97916666666666663</v>
      </c>
      <c r="C2526" s="3"/>
      <c r="D2526" s="3" t="s">
        <v>158</v>
      </c>
      <c r="E2526" s="3" t="str">
        <f>IF(C2526&lt;&gt;"",INDEX(ΣυνδΑθρ!$I$2:$I$96,MATCH(C2526,ΣυνδΑθρ!$A$2:$A$100,0),1),IF(D2526&lt;&gt;"",INDEX(Υλικά!$D$3:$D$200,MATCH(D2526,Υλικά!$B$3:$B$200,0),1),""))</f>
        <v>gr</v>
      </c>
      <c r="F2526" s="10">
        <f>IF(C2526&lt;&gt;"",MATCH($C2526,ΣυνδΑθρ!$A$2:$A$100,0),IF(D2526&lt;&gt;"",MATCH($D2526,Υλικά!$B$3:$B$200,0),0))</f>
        <v>65</v>
      </c>
      <c r="G2526" s="3">
        <v>70</v>
      </c>
      <c r="H2526" s="16">
        <f>IF($C2526&lt;&gt;"",$G2526*INDEX(ΣυνδΑθρ!$B$2:$B$96,$F2526,1)/INDEX(ΣυνδΑθρ!$J$2:$J$96,$F2526,1),IF($D2526&lt;&gt;"",$G2526*INDEX(Υλικά!$G$3:$G$200,$F2526,1)/INDEX(Υλικά!$E$3:$E$200,$F2526,1),0))</f>
        <v>21</v>
      </c>
      <c r="I2526" s="17">
        <f>IF($C2526&lt;&gt;"",$G2526*INDEX(ΣυνδΑθρ!$C$2:$C$100,$F2526,1)/INDEX(ΣυνδΑθρ!$J$2:$J$96,$F2526,1),IF($D2526&lt;&gt;"",$G2526*INDEX(Υλικά!$H$3:$H$200,$F2526,1)/INDEX(Υλικά!$E$3:$E$200,$F2526,1),0))</f>
        <v>0</v>
      </c>
      <c r="J2526" s="18">
        <f>IF($C2526&lt;&gt;"",$G2526*INDEX(ΣυνδΑθρ!$D$2:$D$96,$F2526,1)/INDEX(ΣυνδΑθρ!$J$2:$J$96,$F2526,1),IF($D2526&lt;&gt;"",$G2526*INDEX(Υλικά!$I$3:$I$200,$F2526,1)/INDEX(Υλικά!$E$3:$E$200,$F2526,1),0))</f>
        <v>23.8</v>
      </c>
      <c r="K2526" s="16">
        <f>$H2526*Ref!$B$2</f>
        <v>84</v>
      </c>
      <c r="L2526" s="17">
        <f>$I2526*Ref!$B$3</f>
        <v>0</v>
      </c>
      <c r="M2526" s="18">
        <f>$J2526*Ref!$B$4</f>
        <v>214.20000000000002</v>
      </c>
      <c r="N2526" s="18">
        <f>IF($C2526&lt;&gt;"",0,IF($D2526&lt;&gt;"",$G2526*INDEX(Υλικά!$J$3:$J$200,$F2526,1)/INDEX(Υλικά!$E$3:$E$200,$F2526,1),0))</f>
        <v>0</v>
      </c>
      <c r="O2526" s="19">
        <f t="shared" si="46"/>
        <v>298.20000000000005</v>
      </c>
    </row>
    <row r="2527" spans="1:15" x14ac:dyDescent="0.35">
      <c r="A2527" s="54">
        <v>45332</v>
      </c>
      <c r="B2527" s="53">
        <v>0.97916666666666663</v>
      </c>
      <c r="C2527" s="3"/>
      <c r="D2527" s="3" t="s">
        <v>338</v>
      </c>
      <c r="E2527" s="3" t="str">
        <f>IF(C2527&lt;&gt;"",INDEX(ΣυνδΑθρ!$I$2:$I$96,MATCH(C2527,ΣυνδΑθρ!$A$2:$A$100,0),1),IF(D2527&lt;&gt;"",INDEX(Υλικά!$D$3:$D$200,MATCH(D2527,Υλικά!$B$3:$B$200,0),1),""))</f>
        <v>gr</v>
      </c>
      <c r="F2527" s="10">
        <f>IF(C2527&lt;&gt;"",MATCH($C2527,ΣυνδΑθρ!$A$2:$A$100,0),IF(D2527&lt;&gt;"",MATCH($D2527,Υλικά!$B$3:$B$200,0),0))</f>
        <v>152</v>
      </c>
      <c r="G2527" s="3">
        <v>80</v>
      </c>
      <c r="H2527" s="16">
        <f>IF($C2527&lt;&gt;"",$G2527*INDEX(ΣυνδΑθρ!$B$2:$B$96,$F2527,1)/INDEX(ΣυνδΑθρ!$J$2:$J$96,$F2527,1),IF($D2527&lt;&gt;"",$G2527*INDEX(Υλικά!$G$3:$G$200,$F2527,1)/INDEX(Υλικά!$E$3:$E$200,$F2527,1),0))</f>
        <v>9.44</v>
      </c>
      <c r="I2527" s="17">
        <f>IF($C2527&lt;&gt;"",$G2527*INDEX(ΣυνδΑθρ!$C$2:$C$100,$F2527,1)/INDEX(ΣυνδΑθρ!$J$2:$J$96,$F2527,1),IF($D2527&lt;&gt;"",$G2527*INDEX(Υλικά!$H$3:$H$200,$F2527,1)/INDEX(Υλικά!$E$3:$E$200,$F2527,1),0))</f>
        <v>34.4</v>
      </c>
      <c r="J2527" s="18">
        <f>IF($C2527&lt;&gt;"",$G2527*INDEX(ΣυνδΑθρ!$D$2:$D$96,$F2527,1)/INDEX(ΣυνδΑθρ!$J$2:$J$96,$F2527,1),IF($D2527&lt;&gt;"",$G2527*INDEX(Υλικά!$I$3:$I$200,$F2527,1)/INDEX(Υλικά!$E$3:$E$200,$F2527,1),0))</f>
        <v>2.56</v>
      </c>
      <c r="K2527" s="16">
        <f>$H2527*Ref!$B$2</f>
        <v>37.76</v>
      </c>
      <c r="L2527" s="17">
        <f>$I2527*Ref!$B$3</f>
        <v>137.6</v>
      </c>
      <c r="M2527" s="18">
        <f>$J2527*Ref!$B$4</f>
        <v>23.04</v>
      </c>
      <c r="N2527" s="18">
        <f>IF($C2527&lt;&gt;"",0,IF($D2527&lt;&gt;"",$G2527*INDEX(Υλικά!$J$3:$J$200,$F2527,1)/INDEX(Υλικά!$E$3:$E$200,$F2527,1),0))</f>
        <v>0</v>
      </c>
      <c r="O2527" s="19">
        <f t="shared" si="46"/>
        <v>198.39999999999998</v>
      </c>
    </row>
    <row r="2528" spans="1:15" x14ac:dyDescent="0.35">
      <c r="A2528" s="54">
        <v>45332</v>
      </c>
      <c r="B2528" s="53">
        <v>0.97916666666666663</v>
      </c>
      <c r="C2528" s="3"/>
      <c r="D2528" s="3" t="s">
        <v>8</v>
      </c>
      <c r="E2528" s="3" t="str">
        <f>IF(C2528&lt;&gt;"",INDEX(ΣυνδΑθρ!$I$2:$I$96,MATCH(C2528,ΣυνδΑθρ!$A$2:$A$100,0),1),IF(D2528&lt;&gt;"",INDEX(Υλικά!$D$3:$D$200,MATCH(D2528,Υλικά!$B$3:$B$200,0),1),""))</f>
        <v>gr</v>
      </c>
      <c r="F2528" s="10">
        <f>IF(C2528&lt;&gt;"",MATCH($C2528,ΣυνδΑθρ!$A$2:$A$100,0),IF(D2528&lt;&gt;"",MATCH($D2528,Υλικά!$B$3:$B$200,0),0))</f>
        <v>3</v>
      </c>
      <c r="G2528" s="3">
        <v>10</v>
      </c>
      <c r="H2528" s="16">
        <f>IF($C2528&lt;&gt;"",$G2528*INDEX(ΣυνδΑθρ!$B$2:$B$96,$F2528,1)/INDEX(ΣυνδΑθρ!$J$2:$J$96,$F2528,1),IF($D2528&lt;&gt;"",$G2528*INDEX(Υλικά!$G$3:$G$200,$F2528,1)/INDEX(Υλικά!$E$3:$E$200,$F2528,1),0))</f>
        <v>0</v>
      </c>
      <c r="I2528" s="17">
        <f>IF($C2528&lt;&gt;"",$G2528*INDEX(ΣυνδΑθρ!$C$2:$C$100,$F2528,1)/INDEX(ΣυνδΑθρ!$J$2:$J$96,$F2528,1),IF($D2528&lt;&gt;"",$G2528*INDEX(Υλικά!$H$3:$H$200,$F2528,1)/INDEX(Υλικά!$E$3:$E$200,$F2528,1),0))</f>
        <v>0</v>
      </c>
      <c r="J2528" s="18">
        <f>IF($C2528&lt;&gt;"",$G2528*INDEX(ΣυνδΑθρ!$D$2:$D$96,$F2528,1)/INDEX(ΣυνδΑθρ!$J$2:$J$96,$F2528,1),IF($D2528&lt;&gt;"",$G2528*INDEX(Υλικά!$I$3:$I$200,$F2528,1)/INDEX(Υλικά!$E$3:$E$200,$F2528,1),0))</f>
        <v>9.33</v>
      </c>
      <c r="K2528" s="16">
        <f>$H2528*Ref!$B$2</f>
        <v>0</v>
      </c>
      <c r="L2528" s="17">
        <f>$I2528*Ref!$B$3</f>
        <v>0</v>
      </c>
      <c r="M2528" s="18">
        <f>$J2528*Ref!$B$4</f>
        <v>83.97</v>
      </c>
      <c r="N2528" s="18">
        <f>IF($C2528&lt;&gt;"",0,IF($D2528&lt;&gt;"",$G2528*INDEX(Υλικά!$J$3:$J$200,$F2528,1)/INDEX(Υλικά!$E$3:$E$200,$F2528,1),0))</f>
        <v>0</v>
      </c>
      <c r="O2528" s="19">
        <f t="shared" si="46"/>
        <v>83.97</v>
      </c>
    </row>
    <row r="2529" spans="1:15" x14ac:dyDescent="0.35">
      <c r="A2529" s="54">
        <v>45332</v>
      </c>
      <c r="B2529" s="53">
        <v>0.97916666666666663</v>
      </c>
      <c r="C2529" s="3"/>
      <c r="D2529" s="3" t="s">
        <v>97</v>
      </c>
      <c r="E2529" s="3" t="str">
        <f>IF(C2529&lt;&gt;"",INDEX(ΣυνδΑθρ!$I$2:$I$96,MATCH(C2529,ΣυνδΑθρ!$A$2:$A$100,0),1),IF(D2529&lt;&gt;"",INDEX(Υλικά!$D$3:$D$200,MATCH(D2529,Υλικά!$B$3:$B$200,0),1),""))</f>
        <v>gr</v>
      </c>
      <c r="F2529" s="10">
        <f>IF(C2529&lt;&gt;"",MATCH($C2529,ΣυνδΑθρ!$A$2:$A$100,0),IF(D2529&lt;&gt;"",MATCH($D2529,Υλικά!$B$3:$B$200,0),0))</f>
        <v>37</v>
      </c>
      <c r="G2529" s="3">
        <v>200</v>
      </c>
      <c r="H2529" s="16">
        <f>IF($C2529&lt;&gt;"",$G2529*INDEX(ΣυνδΑθρ!$B$2:$B$96,$F2529,1)/INDEX(ΣυνδΑθρ!$J$2:$J$96,$F2529,1),IF($D2529&lt;&gt;"",$G2529*INDEX(Υλικά!$G$3:$G$200,$F2529,1)/INDEX(Υλικά!$E$3:$E$200,$F2529,1),0))</f>
        <v>0</v>
      </c>
      <c r="I2529" s="17">
        <f>IF($C2529&lt;&gt;"",$G2529*INDEX(ΣυνδΑθρ!$C$2:$C$100,$F2529,1)/INDEX(ΣυνδΑθρ!$J$2:$J$96,$F2529,1),IF($D2529&lt;&gt;"",$G2529*INDEX(Υλικά!$H$3:$H$200,$F2529,1)/INDEX(Υλικά!$E$3:$E$200,$F2529,1),0))</f>
        <v>0</v>
      </c>
      <c r="J2529" s="18">
        <f>IF($C2529&lt;&gt;"",$G2529*INDEX(ΣυνδΑθρ!$D$2:$D$96,$F2529,1)/INDEX(ΣυνδΑθρ!$J$2:$J$96,$F2529,1),IF($D2529&lt;&gt;"",$G2529*INDEX(Υλικά!$I$3:$I$200,$F2529,1)/INDEX(Υλικά!$E$3:$E$200,$F2529,1),0))</f>
        <v>0</v>
      </c>
      <c r="K2529" s="16">
        <f>$H2529*Ref!$B$2</f>
        <v>0</v>
      </c>
      <c r="L2529" s="17">
        <f>$I2529*Ref!$B$3</f>
        <v>0</v>
      </c>
      <c r="M2529" s="18">
        <f>$J2529*Ref!$B$4</f>
        <v>0</v>
      </c>
      <c r="N2529" s="18">
        <f>IF($C2529&lt;&gt;"",0,IF($D2529&lt;&gt;"",$G2529*INDEX(Υλικά!$J$3:$J$200,$F2529,1)/INDEX(Υλικά!$E$3:$E$200,$F2529,1),0))</f>
        <v>170</v>
      </c>
      <c r="O2529" s="19">
        <f t="shared" si="46"/>
        <v>170</v>
      </c>
    </row>
    <row r="2530" spans="1:15" x14ac:dyDescent="0.35">
      <c r="A2530" s="54">
        <v>45333</v>
      </c>
      <c r="B2530" s="53">
        <v>0.35416666666666669</v>
      </c>
      <c r="C2530" s="3"/>
      <c r="D2530" s="3" t="s">
        <v>58</v>
      </c>
      <c r="E2530" s="3" t="str">
        <f>IF(C2530&lt;&gt;"",INDEX(ΣυνδΑθρ!$I$2:$I$96,MATCH(C2530,ΣυνδΑθρ!$A$2:$A$100,0),1),IF(D2530&lt;&gt;"",INDEX(Υλικά!$D$3:$D$200,MATCH(D2530,Υλικά!$B$3:$B$200,0),1),""))</f>
        <v>gr</v>
      </c>
      <c r="F2530" s="10">
        <f>IF(C2530&lt;&gt;"",MATCH($C2530,ΣυνδΑθρ!$A$2:$A$100,0),IF(D2530&lt;&gt;"",MATCH($D2530,Υλικά!$B$3:$B$200,0),0))</f>
        <v>12</v>
      </c>
      <c r="G2530" s="3">
        <v>300</v>
      </c>
      <c r="H2530" s="16">
        <f>IF($C2530&lt;&gt;"",$G2530*INDEX(ΣυνδΑθρ!$B$2:$B$96,$F2530,1)/INDEX(ΣυνδΑθρ!$J$2:$J$96,$F2530,1),IF($D2530&lt;&gt;"",$G2530*INDEX(Υλικά!$G$3:$G$200,$F2530,1)/INDEX(Υλικά!$E$3:$E$200,$F2530,1),0))</f>
        <v>9.9</v>
      </c>
      <c r="I2530" s="17">
        <f>IF($C2530&lt;&gt;"",$G2530*INDEX(ΣυνδΑθρ!$C$2:$C$100,$F2530,1)/INDEX(ΣυνδΑθρ!$J$2:$J$96,$F2530,1),IF($D2530&lt;&gt;"",$G2530*INDEX(Υλικά!$H$3:$H$200,$F2530,1)/INDEX(Υλικά!$E$3:$E$200,$F2530,1),0))</f>
        <v>14.1</v>
      </c>
      <c r="J2530" s="18">
        <f>IF($C2530&lt;&gt;"",$G2530*INDEX(ΣυνδΑθρ!$D$2:$D$96,$F2530,1)/INDEX(ΣυνδΑθρ!$J$2:$J$96,$F2530,1),IF($D2530&lt;&gt;"",$G2530*INDEX(Υλικά!$I$3:$I$200,$F2530,1)/INDEX(Υλικά!$E$3:$E$200,$F2530,1),0))</f>
        <v>4.5</v>
      </c>
      <c r="K2530" s="16">
        <f>$H2530*Ref!$B$2</f>
        <v>39.6</v>
      </c>
      <c r="L2530" s="17">
        <f>$I2530*Ref!$B$3</f>
        <v>56.4</v>
      </c>
      <c r="M2530" s="18">
        <f>$J2530*Ref!$B$4</f>
        <v>40.5</v>
      </c>
      <c r="N2530" s="18">
        <f>IF($C2530&lt;&gt;"",0,IF($D2530&lt;&gt;"",$G2530*INDEX(Υλικά!$J$3:$J$200,$F2530,1)/INDEX(Υλικά!$E$3:$E$200,$F2530,1),0))</f>
        <v>0</v>
      </c>
      <c r="O2530" s="19">
        <f t="shared" si="46"/>
        <v>136.5</v>
      </c>
    </row>
    <row r="2531" spans="1:15" x14ac:dyDescent="0.35">
      <c r="A2531" s="54">
        <v>45333</v>
      </c>
      <c r="B2531" s="53">
        <v>0.375</v>
      </c>
      <c r="C2531" s="3"/>
      <c r="D2531" s="3" t="s">
        <v>338</v>
      </c>
      <c r="E2531" s="3" t="str">
        <f>IF(C2531&lt;&gt;"",INDEX(ΣυνδΑθρ!$I$2:$I$96,MATCH(C2531,ΣυνδΑθρ!$A$2:$A$100,0),1),IF(D2531&lt;&gt;"",INDEX(Υλικά!$D$3:$D$200,MATCH(D2531,Υλικά!$B$3:$B$200,0),1),""))</f>
        <v>gr</v>
      </c>
      <c r="F2531" s="10">
        <f>IF(C2531&lt;&gt;"",MATCH($C2531,ΣυνδΑθρ!$A$2:$A$100,0),IF(D2531&lt;&gt;"",MATCH($D2531,Υλικά!$B$3:$B$200,0),0))</f>
        <v>152</v>
      </c>
      <c r="G2531" s="3">
        <v>55</v>
      </c>
      <c r="H2531" s="16">
        <f>IF($C2531&lt;&gt;"",$G2531*INDEX(ΣυνδΑθρ!$B$2:$B$96,$F2531,1)/INDEX(ΣυνδΑθρ!$J$2:$J$96,$F2531,1),IF($D2531&lt;&gt;"",$G2531*INDEX(Υλικά!$G$3:$G$200,$F2531,1)/INDEX(Υλικά!$E$3:$E$200,$F2531,1),0))</f>
        <v>6.49</v>
      </c>
      <c r="I2531" s="17">
        <f>IF($C2531&lt;&gt;"",$G2531*INDEX(ΣυνδΑθρ!$C$2:$C$100,$F2531,1)/INDEX(ΣυνδΑθρ!$J$2:$J$96,$F2531,1),IF($D2531&lt;&gt;"",$G2531*INDEX(Υλικά!$H$3:$H$200,$F2531,1)/INDEX(Υλικά!$E$3:$E$200,$F2531,1),0))</f>
        <v>23.65</v>
      </c>
      <c r="J2531" s="18">
        <f>IF($C2531&lt;&gt;"",$G2531*INDEX(ΣυνδΑθρ!$D$2:$D$96,$F2531,1)/INDEX(ΣυνδΑθρ!$J$2:$J$96,$F2531,1),IF($D2531&lt;&gt;"",$G2531*INDEX(Υλικά!$I$3:$I$200,$F2531,1)/INDEX(Υλικά!$E$3:$E$200,$F2531,1),0))</f>
        <v>1.76</v>
      </c>
      <c r="K2531" s="16">
        <f>$H2531*Ref!$B$2</f>
        <v>25.96</v>
      </c>
      <c r="L2531" s="17">
        <f>$I2531*Ref!$B$3</f>
        <v>94.6</v>
      </c>
      <c r="M2531" s="18">
        <f>$J2531*Ref!$B$4</f>
        <v>15.84</v>
      </c>
      <c r="N2531" s="18">
        <f>IF($C2531&lt;&gt;"",0,IF($D2531&lt;&gt;"",$G2531*INDEX(Υλικά!$J$3:$J$200,$F2531,1)/INDEX(Υλικά!$E$3:$E$200,$F2531,1),0))</f>
        <v>0</v>
      </c>
      <c r="O2531" s="19">
        <f t="shared" si="46"/>
        <v>136.4</v>
      </c>
    </row>
    <row r="2532" spans="1:15" x14ac:dyDescent="0.35">
      <c r="A2532" s="54">
        <v>45333</v>
      </c>
      <c r="B2532" s="53">
        <v>0.375</v>
      </c>
      <c r="C2532" s="3"/>
      <c r="D2532" s="3" t="s">
        <v>229</v>
      </c>
      <c r="E2532" s="3" t="str">
        <f>IF(C2532&lt;&gt;"",INDEX(ΣυνδΑθρ!$I$2:$I$96,MATCH(C2532,ΣυνδΑθρ!$A$2:$A$100,0),1),IF(D2532&lt;&gt;"",INDEX(Υλικά!$D$3:$D$200,MATCH(D2532,Υλικά!$B$3:$B$200,0),1),""))</f>
        <v>gr</v>
      </c>
      <c r="F2532" s="10">
        <f>IF(C2532&lt;&gt;"",MATCH($C2532,ΣυνδΑθρ!$A$2:$A$100,0),IF(D2532&lt;&gt;"",MATCH($D2532,Υλικά!$B$3:$B$200,0),0))</f>
        <v>104</v>
      </c>
      <c r="G2532" s="3">
        <v>45</v>
      </c>
      <c r="H2532" s="16">
        <f>IF($C2532&lt;&gt;"",$G2532*INDEX(ΣυνδΑθρ!$B$2:$B$96,$F2532,1)/INDEX(ΣυνδΑθρ!$J$2:$J$96,$F2532,1),IF($D2532&lt;&gt;"",$G2532*INDEX(Υλικά!$G$3:$G$200,$F2532,1)/INDEX(Υλικά!$E$3:$E$200,$F2532,1),0))</f>
        <v>9.4499999999999993</v>
      </c>
      <c r="I2532" s="17">
        <f>IF($C2532&lt;&gt;"",$G2532*INDEX(ΣυνδΑθρ!$C$2:$C$100,$F2532,1)/INDEX(ΣυνδΑθρ!$J$2:$J$96,$F2532,1),IF($D2532&lt;&gt;"",$G2532*INDEX(Υλικά!$H$3:$H$200,$F2532,1)/INDEX(Υλικά!$E$3:$E$200,$F2532,1),0))</f>
        <v>0.45</v>
      </c>
      <c r="J2532" s="18">
        <f>IF($C2532&lt;&gt;"",$G2532*INDEX(ΣυνδΑθρ!$D$2:$D$96,$F2532,1)/INDEX(ΣυνδΑθρ!$J$2:$J$96,$F2532,1),IF($D2532&lt;&gt;"",$G2532*INDEX(Υλικά!$I$3:$I$200,$F2532,1)/INDEX(Υλικά!$E$3:$E$200,$F2532,1),0))</f>
        <v>0.9</v>
      </c>
      <c r="K2532" s="16">
        <f>$H2532*Ref!$B$2</f>
        <v>37.799999999999997</v>
      </c>
      <c r="L2532" s="17">
        <f>$I2532*Ref!$B$3</f>
        <v>1.8</v>
      </c>
      <c r="M2532" s="18">
        <f>$J2532*Ref!$B$4</f>
        <v>8.1</v>
      </c>
      <c r="N2532" s="18">
        <f>IF($C2532&lt;&gt;"",0,IF($D2532&lt;&gt;"",$G2532*INDEX(Υλικά!$J$3:$J$200,$F2532,1)/INDEX(Υλικά!$E$3:$E$200,$F2532,1),0))</f>
        <v>0</v>
      </c>
      <c r="O2532" s="19">
        <f t="shared" si="46"/>
        <v>47.699999999999996</v>
      </c>
    </row>
    <row r="2533" spans="1:15" x14ac:dyDescent="0.35">
      <c r="A2533" s="54">
        <v>45333</v>
      </c>
      <c r="B2533" s="53">
        <v>0.58333333333333337</v>
      </c>
      <c r="C2533" s="3"/>
      <c r="D2533" s="3" t="s">
        <v>256</v>
      </c>
      <c r="E2533" s="3" t="str">
        <f>IF(C2533&lt;&gt;"",INDEX(ΣυνδΑθρ!$I$2:$I$96,MATCH(C2533,ΣυνδΑθρ!$A$2:$A$100,0),1),IF(D2533&lt;&gt;"",INDEX(Υλικά!$D$3:$D$200,MATCH(D2533,Υλικά!$B$3:$B$200,0),1),""))</f>
        <v>gr</v>
      </c>
      <c r="F2533" s="10">
        <f>IF(C2533&lt;&gt;"",MATCH($C2533,ΣυνδΑθρ!$A$2:$A$100,0),IF(D2533&lt;&gt;"",MATCH($D2533,Υλικά!$B$3:$B$200,0),0))</f>
        <v>119</v>
      </c>
      <c r="G2533" s="3">
        <v>250</v>
      </c>
      <c r="H2533" s="16">
        <f>IF($C2533&lt;&gt;"",$G2533*INDEX(ΣυνδΑθρ!$B$2:$B$96,$F2533,1)/INDEX(ΣυνδΑθρ!$J$2:$J$96,$F2533,1),IF($D2533&lt;&gt;"",$G2533*INDEX(Υλικά!$G$3:$G$200,$F2533,1)/INDEX(Υλικά!$E$3:$E$200,$F2533,1),0))</f>
        <v>37</v>
      </c>
      <c r="I2533" s="17">
        <f>IF($C2533&lt;&gt;"",$G2533*INDEX(ΣυνδΑθρ!$C$2:$C$100,$F2533,1)/INDEX(ΣυνδΑθρ!$J$2:$J$96,$F2533,1),IF($D2533&lt;&gt;"",$G2533*INDEX(Υλικά!$H$3:$H$200,$F2533,1)/INDEX(Υλικά!$E$3:$E$200,$F2533,1),0))</f>
        <v>0</v>
      </c>
      <c r="J2533" s="18">
        <f>IF($C2533&lt;&gt;"",$G2533*INDEX(ΣυνδΑθρ!$D$2:$D$96,$F2533,1)/INDEX(ΣυνδΑθρ!$J$2:$J$96,$F2533,1),IF($D2533&lt;&gt;"",$G2533*INDEX(Υλικά!$I$3:$I$200,$F2533,1)/INDEX(Υλικά!$E$3:$E$200,$F2533,1),0))</f>
        <v>4.5</v>
      </c>
      <c r="K2533" s="16">
        <f>$H2533*Ref!$B$2</f>
        <v>148</v>
      </c>
      <c r="L2533" s="17">
        <f>$I2533*Ref!$B$3</f>
        <v>0</v>
      </c>
      <c r="M2533" s="18">
        <f>$J2533*Ref!$B$4</f>
        <v>40.5</v>
      </c>
      <c r="N2533" s="18">
        <f>IF($C2533&lt;&gt;"",0,IF($D2533&lt;&gt;"",$G2533*INDEX(Υλικά!$J$3:$J$200,$F2533,1)/INDEX(Υλικά!$E$3:$E$200,$F2533,1),0))</f>
        <v>0</v>
      </c>
      <c r="O2533" s="19">
        <f t="shared" si="46"/>
        <v>188.5</v>
      </c>
    </row>
    <row r="2534" spans="1:15" x14ac:dyDescent="0.35">
      <c r="A2534" s="54">
        <v>45333</v>
      </c>
      <c r="B2534" s="53">
        <v>0.58333333333333337</v>
      </c>
      <c r="C2534" s="3"/>
      <c r="D2534" s="3" t="s">
        <v>128</v>
      </c>
      <c r="E2534" s="3" t="str">
        <f>IF(C2534&lt;&gt;"",INDEX(ΣυνδΑθρ!$I$2:$I$96,MATCH(C2534,ΣυνδΑθρ!$A$2:$A$100,0),1),IF(D2534&lt;&gt;"",INDEX(Υλικά!$D$3:$D$200,MATCH(D2534,Υλικά!$B$3:$B$200,0),1),""))</f>
        <v>gr</v>
      </c>
      <c r="F2534" s="10">
        <f>IF(C2534&lt;&gt;"",MATCH($C2534,ΣυνδΑθρ!$A$2:$A$100,0),IF(D2534&lt;&gt;"",MATCH($D2534,Υλικά!$B$3:$B$200,0),0))</f>
        <v>50</v>
      </c>
      <c r="G2534" s="3">
        <v>200</v>
      </c>
      <c r="H2534" s="16">
        <f>IF($C2534&lt;&gt;"",$G2534*INDEX(ΣυνδΑθρ!$B$2:$B$96,$F2534,1)/INDEX(ΣυνδΑθρ!$J$2:$J$96,$F2534,1),IF($D2534&lt;&gt;"",$G2534*INDEX(Υλικά!$G$3:$G$200,$F2534,1)/INDEX(Υλικά!$E$3:$E$200,$F2534,1),0))</f>
        <v>4</v>
      </c>
      <c r="I2534" s="17">
        <f>IF($C2534&lt;&gt;"",$G2534*INDEX(ΣυνδΑθρ!$C$2:$C$100,$F2534,1)/INDEX(ΣυνδΑθρ!$J$2:$J$96,$F2534,1),IF($D2534&lt;&gt;"",$G2534*INDEX(Υλικά!$H$3:$H$200,$F2534,1)/INDEX(Υλικά!$E$3:$E$200,$F2534,1),0))</f>
        <v>34</v>
      </c>
      <c r="J2534" s="18">
        <f>IF($C2534&lt;&gt;"",$G2534*INDEX(ΣυνδΑθρ!$D$2:$D$96,$F2534,1)/INDEX(ΣυνδΑθρ!$J$2:$J$96,$F2534,1),IF($D2534&lt;&gt;"",$G2534*INDEX(Υλικά!$I$3:$I$200,$F2534,1)/INDEX(Υλικά!$E$3:$E$200,$F2534,1),0))</f>
        <v>0</v>
      </c>
      <c r="K2534" s="16">
        <f>$H2534*Ref!$B$2</f>
        <v>16</v>
      </c>
      <c r="L2534" s="17">
        <f>$I2534*Ref!$B$3</f>
        <v>136</v>
      </c>
      <c r="M2534" s="18">
        <f>$J2534*Ref!$B$4</f>
        <v>0</v>
      </c>
      <c r="N2534" s="18">
        <f>IF($C2534&lt;&gt;"",0,IF($D2534&lt;&gt;"",$G2534*INDEX(Υλικά!$J$3:$J$200,$F2534,1)/INDEX(Υλικά!$E$3:$E$200,$F2534,1),0))</f>
        <v>0</v>
      </c>
      <c r="O2534" s="19">
        <f t="shared" si="46"/>
        <v>152</v>
      </c>
    </row>
    <row r="2535" spans="1:15" x14ac:dyDescent="0.35">
      <c r="A2535" s="54">
        <v>45333</v>
      </c>
      <c r="B2535" s="53">
        <v>0.58333333333333337</v>
      </c>
      <c r="C2535" s="3"/>
      <c r="D2535" s="3" t="s">
        <v>120</v>
      </c>
      <c r="E2535" s="3" t="str">
        <f>IF(C2535&lt;&gt;"",INDEX(ΣυνδΑθρ!$I$2:$I$96,MATCH(C2535,ΣυνδΑθρ!$A$2:$A$100,0),1),IF(D2535&lt;&gt;"",INDEX(Υλικά!$D$3:$D$200,MATCH(D2535,Υλικά!$B$3:$B$200,0),1),""))</f>
        <v>gr</v>
      </c>
      <c r="F2535" s="10">
        <f>IF(C2535&lt;&gt;"",MATCH($C2535,ΣυνδΑθρ!$A$2:$A$100,0),IF(D2535&lt;&gt;"",MATCH($D2535,Υλικά!$B$3:$B$200,0),0))</f>
        <v>45</v>
      </c>
      <c r="G2535" s="3">
        <v>50</v>
      </c>
      <c r="H2535" s="16">
        <f>IF($C2535&lt;&gt;"",$G2535*INDEX(ΣυνδΑθρ!$B$2:$B$96,$F2535,1)/INDEX(ΣυνδΑθρ!$J$2:$J$96,$F2535,1),IF($D2535&lt;&gt;"",$G2535*INDEX(Υλικά!$G$3:$G$200,$F2535,1)/INDEX(Υλικά!$E$3:$E$200,$F2535,1),0))</f>
        <v>0.55000000000000004</v>
      </c>
      <c r="I2535" s="17">
        <f>IF($C2535&lt;&gt;"",$G2535*INDEX(ΣυνδΑθρ!$C$2:$C$100,$F2535,1)/INDEX(ΣυνδΑθρ!$J$2:$J$96,$F2535,1),IF($D2535&lt;&gt;"",$G2535*INDEX(Υλικά!$H$3:$H$200,$F2535,1)/INDEX(Υλικά!$E$3:$E$200,$F2535,1),0))</f>
        <v>4.8499999999999996</v>
      </c>
      <c r="J2535" s="18">
        <f>IF($C2535&lt;&gt;"",$G2535*INDEX(ΣυνδΑθρ!$D$2:$D$96,$F2535,1)/INDEX(ΣυνδΑθρ!$J$2:$J$96,$F2535,1),IF($D2535&lt;&gt;"",$G2535*INDEX(Υλικά!$I$3:$I$200,$F2535,1)/INDEX(Υλικά!$E$3:$E$200,$F2535,1),0))</f>
        <v>0.1</v>
      </c>
      <c r="K2535" s="16">
        <f>$H2535*Ref!$B$2</f>
        <v>2.2000000000000002</v>
      </c>
      <c r="L2535" s="17">
        <f>$I2535*Ref!$B$3</f>
        <v>19.399999999999999</v>
      </c>
      <c r="M2535" s="18">
        <f>$J2535*Ref!$B$4</f>
        <v>0.9</v>
      </c>
      <c r="N2535" s="18">
        <f>IF($C2535&lt;&gt;"",0,IF($D2535&lt;&gt;"",$G2535*INDEX(Υλικά!$J$3:$J$200,$F2535,1)/INDEX(Υλικά!$E$3:$E$200,$F2535,1),0))</f>
        <v>0</v>
      </c>
      <c r="O2535" s="19">
        <f t="shared" si="46"/>
        <v>22.499999999999996</v>
      </c>
    </row>
    <row r="2536" spans="1:15" x14ac:dyDescent="0.35">
      <c r="A2536" s="54">
        <v>45333</v>
      </c>
      <c r="B2536" s="53">
        <v>0.58333333333333337</v>
      </c>
      <c r="C2536" s="3"/>
      <c r="D2536" s="3" t="s">
        <v>27</v>
      </c>
      <c r="E2536" s="3" t="str">
        <f>IF(C2536&lt;&gt;"",INDEX(ΣυνδΑθρ!$I$2:$I$96,MATCH(C2536,ΣυνδΑθρ!$A$2:$A$100,0),1),IF(D2536&lt;&gt;"",INDEX(Υλικά!$D$3:$D$200,MATCH(D2536,Υλικά!$B$3:$B$200,0),1),""))</f>
        <v>gr</v>
      </c>
      <c r="F2536" s="10">
        <f>IF(C2536&lt;&gt;"",MATCH($C2536,ΣυνδΑθρ!$A$2:$A$100,0),IF(D2536&lt;&gt;"",MATCH($D2536,Υλικά!$B$3:$B$200,0),0))</f>
        <v>2</v>
      </c>
      <c r="G2536" s="3">
        <v>80</v>
      </c>
      <c r="H2536" s="16">
        <f>IF($C2536&lt;&gt;"",$G2536*INDEX(ΣυνδΑθρ!$B$2:$B$96,$F2536,1)/INDEX(ΣυνδΑθρ!$J$2:$J$96,$F2536,1),IF($D2536&lt;&gt;"",$G2536*INDEX(Υλικά!$G$3:$G$200,$F2536,1)/INDEX(Υλικά!$E$3:$E$200,$F2536,1),0))</f>
        <v>0.88</v>
      </c>
      <c r="I2536" s="17">
        <f>IF($C2536&lt;&gt;"",$G2536*INDEX(ΣυνδΑθρ!$C$2:$C$100,$F2536,1)/INDEX(ΣυνδΑθρ!$J$2:$J$96,$F2536,1),IF($D2536&lt;&gt;"",$G2536*INDEX(Υλικά!$H$3:$H$200,$F2536,1)/INDEX(Υλικά!$E$3:$E$200,$F2536,1),0))</f>
        <v>7.44</v>
      </c>
      <c r="J2536" s="18">
        <f>IF($C2536&lt;&gt;"",$G2536*INDEX(ΣυνδΑθρ!$D$2:$D$96,$F2536,1)/INDEX(ΣυνδΑθρ!$J$2:$J$96,$F2536,1),IF($D2536&lt;&gt;"",$G2536*INDEX(Υλικά!$I$3:$I$200,$F2536,1)/INDEX(Υλικά!$E$3:$E$200,$F2536,1),0))</f>
        <v>0.08</v>
      </c>
      <c r="K2536" s="16">
        <f>$H2536*Ref!$B$2</f>
        <v>3.52</v>
      </c>
      <c r="L2536" s="17">
        <f>$I2536*Ref!$B$3</f>
        <v>29.76</v>
      </c>
      <c r="M2536" s="18">
        <f>$J2536*Ref!$B$4</f>
        <v>0.72</v>
      </c>
      <c r="N2536" s="18">
        <f>IF($C2536&lt;&gt;"",0,IF($D2536&lt;&gt;"",$G2536*INDEX(Υλικά!$J$3:$J$200,$F2536,1)/INDEX(Υλικά!$E$3:$E$200,$F2536,1),0))</f>
        <v>0</v>
      </c>
      <c r="O2536" s="19">
        <f t="shared" si="46"/>
        <v>34</v>
      </c>
    </row>
    <row r="2537" spans="1:15" x14ac:dyDescent="0.35">
      <c r="A2537" s="54">
        <v>45333</v>
      </c>
      <c r="B2537" s="53">
        <v>0.58333333333333304</v>
      </c>
      <c r="C2537" s="3"/>
      <c r="D2537" s="3" t="s">
        <v>8</v>
      </c>
      <c r="E2537" s="3" t="str">
        <f>IF(C2537&lt;&gt;"",INDEX(ΣυνδΑθρ!$I$2:$I$96,MATCH(C2537,ΣυνδΑθρ!$A$2:$A$100,0),1),IF(D2537&lt;&gt;"",INDEX(Υλικά!$D$3:$D$200,MATCH(D2537,Υλικά!$B$3:$B$200,0),1),""))</f>
        <v>gr</v>
      </c>
      <c r="F2537" s="10">
        <f>IF(C2537&lt;&gt;"",MATCH($C2537,ΣυνδΑθρ!$A$2:$A$100,0),IF(D2537&lt;&gt;"",MATCH($D2537,Υλικά!$B$3:$B$200,0),0))</f>
        <v>3</v>
      </c>
      <c r="G2537" s="3">
        <v>20</v>
      </c>
      <c r="H2537" s="16">
        <f>IF($C2537&lt;&gt;"",$G2537*INDEX(ΣυνδΑθρ!$B$2:$B$96,$F2537,1)/INDEX(ΣυνδΑθρ!$J$2:$J$96,$F2537,1),IF($D2537&lt;&gt;"",$G2537*INDEX(Υλικά!$G$3:$G$200,$F2537,1)/INDEX(Υλικά!$E$3:$E$200,$F2537,1),0))</f>
        <v>0</v>
      </c>
      <c r="I2537" s="17">
        <f>IF($C2537&lt;&gt;"",$G2537*INDEX(ΣυνδΑθρ!$C$2:$C$100,$F2537,1)/INDEX(ΣυνδΑθρ!$J$2:$J$96,$F2537,1),IF($D2537&lt;&gt;"",$G2537*INDEX(Υλικά!$H$3:$H$200,$F2537,1)/INDEX(Υλικά!$E$3:$E$200,$F2537,1),0))</f>
        <v>0</v>
      </c>
      <c r="J2537" s="18">
        <f>IF($C2537&lt;&gt;"",$G2537*INDEX(ΣυνδΑθρ!$D$2:$D$96,$F2537,1)/INDEX(ΣυνδΑθρ!$J$2:$J$96,$F2537,1),IF($D2537&lt;&gt;"",$G2537*INDEX(Υλικά!$I$3:$I$200,$F2537,1)/INDEX(Υλικά!$E$3:$E$200,$F2537,1),0))</f>
        <v>18.66</v>
      </c>
      <c r="K2537" s="16">
        <f>$H2537*Ref!$B$2</f>
        <v>0</v>
      </c>
      <c r="L2537" s="17">
        <f>$I2537*Ref!$B$3</f>
        <v>0</v>
      </c>
      <c r="M2537" s="18">
        <f>$J2537*Ref!$B$4</f>
        <v>167.94</v>
      </c>
      <c r="N2537" s="18">
        <f>IF($C2537&lt;&gt;"",0,IF($D2537&lt;&gt;"",$G2537*INDEX(Υλικά!$J$3:$J$200,$F2537,1)/INDEX(Υλικά!$E$3:$E$200,$F2537,1),0))</f>
        <v>0</v>
      </c>
      <c r="O2537" s="19">
        <f t="shared" si="46"/>
        <v>167.94</v>
      </c>
    </row>
    <row r="2538" spans="1:15" x14ac:dyDescent="0.35">
      <c r="A2538" s="54">
        <v>45333</v>
      </c>
      <c r="B2538" s="53">
        <v>0.58333333333333337</v>
      </c>
      <c r="C2538" s="3"/>
      <c r="D2538" s="3" t="s">
        <v>97</v>
      </c>
      <c r="E2538" s="3" t="str">
        <f>IF(C2538&lt;&gt;"",INDEX(ΣυνδΑθρ!$I$2:$I$96,MATCH(C2538,ΣυνδΑθρ!$A$2:$A$100,0),1),IF(D2538&lt;&gt;"",INDEX(Υλικά!$D$3:$D$200,MATCH(D2538,Υλικά!$B$3:$B$200,0),1),""))</f>
        <v>gr</v>
      </c>
      <c r="F2538" s="10">
        <f>IF(C2538&lt;&gt;"",MATCH($C2538,ΣυνδΑθρ!$A$2:$A$100,0),IF(D2538&lt;&gt;"",MATCH($D2538,Υλικά!$B$3:$B$200,0),0))</f>
        <v>37</v>
      </c>
      <c r="G2538" s="3">
        <v>150</v>
      </c>
      <c r="H2538" s="16">
        <f>IF($C2538&lt;&gt;"",$G2538*INDEX(ΣυνδΑθρ!$B$2:$B$96,$F2538,1)/INDEX(ΣυνδΑθρ!$J$2:$J$96,$F2538,1),IF($D2538&lt;&gt;"",$G2538*INDEX(Υλικά!$G$3:$G$200,$F2538,1)/INDEX(Υλικά!$E$3:$E$200,$F2538,1),0))</f>
        <v>0</v>
      </c>
      <c r="I2538" s="17">
        <f>IF($C2538&lt;&gt;"",$G2538*INDEX(ΣυνδΑθρ!$C$2:$C$100,$F2538,1)/INDEX(ΣυνδΑθρ!$J$2:$J$96,$F2538,1),IF($D2538&lt;&gt;"",$G2538*INDEX(Υλικά!$H$3:$H$200,$F2538,1)/INDEX(Υλικά!$E$3:$E$200,$F2538,1),0))</f>
        <v>0</v>
      </c>
      <c r="J2538" s="18">
        <f>IF($C2538&lt;&gt;"",$G2538*INDEX(ΣυνδΑθρ!$D$2:$D$96,$F2538,1)/INDEX(ΣυνδΑθρ!$J$2:$J$96,$F2538,1),IF($D2538&lt;&gt;"",$G2538*INDEX(Υλικά!$I$3:$I$200,$F2538,1)/INDEX(Υλικά!$E$3:$E$200,$F2538,1),0))</f>
        <v>0</v>
      </c>
      <c r="K2538" s="16">
        <f>$H2538*Ref!$B$2</f>
        <v>0</v>
      </c>
      <c r="L2538" s="17">
        <f>$I2538*Ref!$B$3</f>
        <v>0</v>
      </c>
      <c r="M2538" s="18">
        <f>$J2538*Ref!$B$4</f>
        <v>0</v>
      </c>
      <c r="N2538" s="18">
        <f>IF($C2538&lt;&gt;"",0,IF($D2538&lt;&gt;"",$G2538*INDEX(Υλικά!$J$3:$J$200,$F2538,1)/INDEX(Υλικά!$E$3:$E$200,$F2538,1),0))</f>
        <v>127.5</v>
      </c>
      <c r="O2538" s="19">
        <f t="shared" ref="O2538:O2601" si="47">SUM(K2538:N2538)</f>
        <v>127.5</v>
      </c>
    </row>
    <row r="2539" spans="1:15" x14ac:dyDescent="0.35">
      <c r="A2539" s="54">
        <v>45333</v>
      </c>
      <c r="B2539" s="53">
        <v>0.78125</v>
      </c>
      <c r="C2539" s="3" t="s">
        <v>216</v>
      </c>
      <c r="D2539" s="3"/>
      <c r="E2539" s="3" t="str">
        <f>IF(C2539&lt;&gt;"",INDEX(ΣυνδΑθρ!$I$2:$I$96,MATCH(C2539,ΣυνδΑθρ!$A$2:$A$100,0),1),IF(D2539&lt;&gt;"",INDEX(Υλικά!$D$3:$D$200,MATCH(D2539,Υλικά!$B$3:$B$200,0),1),""))</f>
        <v>gr</v>
      </c>
      <c r="F2539" s="10">
        <f>IF(C2539&lt;&gt;"",MATCH($C2539,ΣυνδΑθρ!$A$2:$A$100,0),IF(D2539&lt;&gt;"",MATCH($D2539,Υλικά!$B$3:$B$200,0),0))</f>
        <v>36</v>
      </c>
      <c r="G2539" s="3">
        <v>50</v>
      </c>
      <c r="H2539" s="16">
        <f>IF($C2539&lt;&gt;"",$G2539*INDEX(ΣυνδΑθρ!$B$2:$B$96,$F2539,1)/INDEX(ΣυνδΑθρ!$J$2:$J$96,$F2539,1),IF($D2539&lt;&gt;"",$G2539*INDEX(Υλικά!$G$3:$G$200,$F2539,1)/INDEX(Υλικά!$E$3:$E$200,$F2539,1),0))</f>
        <v>4.1926190476190479</v>
      </c>
      <c r="I2539" s="17">
        <f>IF($C2539&lt;&gt;"",$G2539*INDEX(ΣυνδΑθρ!$C$2:$C$100,$F2539,1)/INDEX(ΣυνδΑθρ!$J$2:$J$96,$F2539,1),IF($D2539&lt;&gt;"",$G2539*INDEX(Υλικά!$H$3:$H$200,$F2539,1)/INDEX(Υλικά!$E$3:$E$200,$F2539,1),0))</f>
        <v>18.843095238095241</v>
      </c>
      <c r="J2539" s="18">
        <f>IF($C2539&lt;&gt;"",$G2539*INDEX(ΣυνδΑθρ!$D$2:$D$96,$F2539,1)/INDEX(ΣυνδΑθρ!$J$2:$J$96,$F2539,1),IF($D2539&lt;&gt;"",$G2539*INDEX(Υλικά!$I$3:$I$200,$F2539,1)/INDEX(Υλικά!$E$3:$E$200,$F2539,1),0))</f>
        <v>4.2185714285714289</v>
      </c>
      <c r="K2539" s="16">
        <f>$H2539*Ref!$B$2</f>
        <v>16.770476190476192</v>
      </c>
      <c r="L2539" s="17">
        <f>$I2539*Ref!$B$3</f>
        <v>75.372380952380965</v>
      </c>
      <c r="M2539" s="18">
        <f>$J2539*Ref!$B$4</f>
        <v>37.967142857142861</v>
      </c>
      <c r="N2539" s="18">
        <f>IF($C2539&lt;&gt;"",0,IF($D2539&lt;&gt;"",$G2539*INDEX(Υλικά!$J$3:$J$200,$F2539,1)/INDEX(Υλικά!$E$3:$E$200,$F2539,1),0))</f>
        <v>0</v>
      </c>
      <c r="O2539" s="19">
        <f t="shared" si="47"/>
        <v>130.11000000000001</v>
      </c>
    </row>
    <row r="2540" spans="1:15" x14ac:dyDescent="0.35">
      <c r="A2540" s="54">
        <v>45333</v>
      </c>
      <c r="B2540" s="53">
        <v>0.85416666666666663</v>
      </c>
      <c r="C2540" s="3"/>
      <c r="D2540" s="3" t="s">
        <v>338</v>
      </c>
      <c r="E2540" s="3" t="str">
        <f>IF(C2540&lt;&gt;"",INDEX(ΣυνδΑθρ!$I$2:$I$96,MATCH(C2540,ΣυνδΑθρ!$A$2:$A$100,0),1),IF(D2540&lt;&gt;"",INDEX(Υλικά!$D$3:$D$200,MATCH(D2540,Υλικά!$B$3:$B$200,0),1),""))</f>
        <v>gr</v>
      </c>
      <c r="F2540" s="10">
        <f>IF(C2540&lt;&gt;"",MATCH($C2540,ΣυνδΑθρ!$A$2:$A$100,0),IF(D2540&lt;&gt;"",MATCH($D2540,Υλικά!$B$3:$B$200,0),0))</f>
        <v>152</v>
      </c>
      <c r="G2540" s="3">
        <v>75</v>
      </c>
      <c r="H2540" s="16">
        <f>IF($C2540&lt;&gt;"",$G2540*INDEX(ΣυνδΑθρ!$B$2:$B$96,$F2540,1)/INDEX(ΣυνδΑθρ!$J$2:$J$96,$F2540,1),IF($D2540&lt;&gt;"",$G2540*INDEX(Υλικά!$G$3:$G$200,$F2540,1)/INDEX(Υλικά!$E$3:$E$200,$F2540,1),0))</f>
        <v>8.85</v>
      </c>
      <c r="I2540" s="17">
        <f>IF($C2540&lt;&gt;"",$G2540*INDEX(ΣυνδΑθρ!$C$2:$C$100,$F2540,1)/INDEX(ΣυνδΑθρ!$J$2:$J$96,$F2540,1),IF($D2540&lt;&gt;"",$G2540*INDEX(Υλικά!$H$3:$H$200,$F2540,1)/INDEX(Υλικά!$E$3:$E$200,$F2540,1),0))</f>
        <v>32.25</v>
      </c>
      <c r="J2540" s="18">
        <f>IF($C2540&lt;&gt;"",$G2540*INDEX(ΣυνδΑθρ!$D$2:$D$96,$F2540,1)/INDEX(ΣυνδΑθρ!$J$2:$J$96,$F2540,1),IF($D2540&lt;&gt;"",$G2540*INDEX(Υλικά!$I$3:$I$200,$F2540,1)/INDEX(Υλικά!$E$3:$E$200,$F2540,1),0))</f>
        <v>2.4</v>
      </c>
      <c r="K2540" s="16">
        <f>$H2540*Ref!$B$2</f>
        <v>35.4</v>
      </c>
      <c r="L2540" s="17">
        <f>$I2540*Ref!$B$3</f>
        <v>129</v>
      </c>
      <c r="M2540" s="18">
        <f>$J2540*Ref!$B$4</f>
        <v>21.599999999999998</v>
      </c>
      <c r="N2540" s="18">
        <f>IF($C2540&lt;&gt;"",0,IF($D2540&lt;&gt;"",$G2540*INDEX(Υλικά!$J$3:$J$200,$F2540,1)/INDEX(Υλικά!$E$3:$E$200,$F2540,1),0))</f>
        <v>0</v>
      </c>
      <c r="O2540" s="19">
        <f t="shared" si="47"/>
        <v>186</v>
      </c>
    </row>
    <row r="2541" spans="1:15" x14ac:dyDescent="0.35">
      <c r="A2541" s="54">
        <v>45333</v>
      </c>
      <c r="B2541" s="53">
        <v>0.85416666666666663</v>
      </c>
      <c r="C2541" s="3"/>
      <c r="D2541" s="3" t="s">
        <v>229</v>
      </c>
      <c r="E2541" s="3" t="str">
        <f>IF(C2541&lt;&gt;"",INDEX(ΣυνδΑθρ!$I$2:$I$96,MATCH(C2541,ΣυνδΑθρ!$A$2:$A$100,0),1),IF(D2541&lt;&gt;"",INDEX(Υλικά!$D$3:$D$200,MATCH(D2541,Υλικά!$B$3:$B$200,0),1),""))</f>
        <v>gr</v>
      </c>
      <c r="F2541" s="10">
        <f>IF(C2541&lt;&gt;"",MATCH($C2541,ΣυνδΑθρ!$A$2:$A$100,0),IF(D2541&lt;&gt;"",MATCH($D2541,Υλικά!$B$3:$B$200,0),0))</f>
        <v>104</v>
      </c>
      <c r="G2541" s="3">
        <v>75</v>
      </c>
      <c r="H2541" s="16">
        <f>IF($C2541&lt;&gt;"",$G2541*INDEX(ΣυνδΑθρ!$B$2:$B$96,$F2541,1)/INDEX(ΣυνδΑθρ!$J$2:$J$96,$F2541,1),IF($D2541&lt;&gt;"",$G2541*INDEX(Υλικά!$G$3:$G$200,$F2541,1)/INDEX(Υλικά!$E$3:$E$200,$F2541,1),0))</f>
        <v>15.75</v>
      </c>
      <c r="I2541" s="17">
        <f>IF($C2541&lt;&gt;"",$G2541*INDEX(ΣυνδΑθρ!$C$2:$C$100,$F2541,1)/INDEX(ΣυνδΑθρ!$J$2:$J$96,$F2541,1),IF($D2541&lt;&gt;"",$G2541*INDEX(Υλικά!$H$3:$H$200,$F2541,1)/INDEX(Υλικά!$E$3:$E$200,$F2541,1),0))</f>
        <v>0.75</v>
      </c>
      <c r="J2541" s="18">
        <f>IF($C2541&lt;&gt;"",$G2541*INDEX(ΣυνδΑθρ!$D$2:$D$96,$F2541,1)/INDEX(ΣυνδΑθρ!$J$2:$J$96,$F2541,1),IF($D2541&lt;&gt;"",$G2541*INDEX(Υλικά!$I$3:$I$200,$F2541,1)/INDEX(Υλικά!$E$3:$E$200,$F2541,1),0))</f>
        <v>1.5</v>
      </c>
      <c r="K2541" s="16">
        <f>$H2541*Ref!$B$2</f>
        <v>63</v>
      </c>
      <c r="L2541" s="17">
        <f>$I2541*Ref!$B$3</f>
        <v>3</v>
      </c>
      <c r="M2541" s="18">
        <f>$J2541*Ref!$B$4</f>
        <v>13.5</v>
      </c>
      <c r="N2541" s="18">
        <f>IF($C2541&lt;&gt;"",0,IF($D2541&lt;&gt;"",$G2541*INDEX(Υλικά!$J$3:$J$200,$F2541,1)/INDEX(Υλικά!$E$3:$E$200,$F2541,1),0))</f>
        <v>0</v>
      </c>
      <c r="O2541" s="19">
        <f t="shared" si="47"/>
        <v>79.5</v>
      </c>
    </row>
    <row r="2542" spans="1:15" x14ac:dyDescent="0.35">
      <c r="A2542" s="54">
        <v>45333</v>
      </c>
      <c r="B2542" s="53">
        <v>0.85416666666666696</v>
      </c>
      <c r="C2542" s="3"/>
      <c r="D2542" s="3" t="s">
        <v>148</v>
      </c>
      <c r="E2542" s="3" t="str">
        <f>IF(C2542&lt;&gt;"",INDEX(ΣυνδΑθρ!$I$2:$I$96,MATCH(C2542,ΣυνδΑθρ!$A$2:$A$100,0),1),IF(D2542&lt;&gt;"",INDEX(Υλικά!$D$3:$D$200,MATCH(D2542,Υλικά!$B$3:$B$200,0),1),""))</f>
        <v>gr</v>
      </c>
      <c r="F2542" s="10">
        <f>IF(C2542&lt;&gt;"",MATCH($C2542,ΣυνδΑθρ!$A$2:$A$100,0),IF(D2542&lt;&gt;"",MATCH($D2542,Υλικά!$B$3:$B$200,0),0))</f>
        <v>59</v>
      </c>
      <c r="G2542" s="3">
        <v>300</v>
      </c>
      <c r="H2542" s="16">
        <f>IF($C2542&lt;&gt;"",$G2542*INDEX(ΣυνδΑθρ!$B$2:$B$96,$F2542,1)/INDEX(ΣυνδΑθρ!$J$2:$J$96,$F2542,1),IF($D2542&lt;&gt;"",$G2542*INDEX(Υλικά!$G$3:$G$200,$F2542,1)/INDEX(Υλικά!$E$3:$E$200,$F2542,1),0))</f>
        <v>3.9</v>
      </c>
      <c r="I2542" s="17">
        <f>IF($C2542&lt;&gt;"",$G2542*INDEX(ΣυνδΑθρ!$C$2:$C$100,$F2542,1)/INDEX(ΣυνδΑθρ!$J$2:$J$96,$F2542,1),IF($D2542&lt;&gt;"",$G2542*INDEX(Υλικά!$H$3:$H$200,$F2542,1)/INDEX(Υλικά!$E$3:$E$200,$F2542,1),0))</f>
        <v>18</v>
      </c>
      <c r="J2542" s="18">
        <f>IF($C2542&lt;&gt;"",$G2542*INDEX(ΣυνδΑθρ!$D$2:$D$96,$F2542,1)/INDEX(ΣυνδΑθρ!$J$2:$J$96,$F2542,1),IF($D2542&lt;&gt;"",$G2542*INDEX(Υλικά!$I$3:$I$200,$F2542,1)/INDEX(Υλικά!$E$3:$E$200,$F2542,1),0))</f>
        <v>0</v>
      </c>
      <c r="K2542" s="16">
        <f>$H2542*Ref!$B$2</f>
        <v>15.6</v>
      </c>
      <c r="L2542" s="17">
        <f>$I2542*Ref!$B$3</f>
        <v>72</v>
      </c>
      <c r="M2542" s="18">
        <f>$J2542*Ref!$B$4</f>
        <v>0</v>
      </c>
      <c r="N2542" s="18">
        <f>IF($C2542&lt;&gt;"",0,IF($D2542&lt;&gt;"",$G2542*INDEX(Υλικά!$J$3:$J$200,$F2542,1)/INDEX(Υλικά!$E$3:$E$200,$F2542,1),0))</f>
        <v>0</v>
      </c>
      <c r="O2542" s="19">
        <f t="shared" si="47"/>
        <v>87.6</v>
      </c>
    </row>
    <row r="2543" spans="1:15" x14ac:dyDescent="0.35">
      <c r="A2543" s="54">
        <v>45333</v>
      </c>
      <c r="B2543" s="53">
        <v>0.875</v>
      </c>
      <c r="C2543" s="3"/>
      <c r="D2543" s="3" t="s">
        <v>64</v>
      </c>
      <c r="E2543" s="3" t="str">
        <f>IF(C2543&lt;&gt;"",INDEX(ΣυνδΑθρ!$I$2:$I$96,MATCH(C2543,ΣυνδΑθρ!$A$2:$A$100,0),1),IF(D2543&lt;&gt;"",INDEX(Υλικά!$D$3:$D$200,MATCH(D2543,Υλικά!$B$3:$B$200,0),1),""))</f>
        <v>gr</v>
      </c>
      <c r="F2543" s="10">
        <f>IF(C2543&lt;&gt;"",MATCH($C2543,ΣυνδΑθρ!$A$2:$A$100,0),IF(D2543&lt;&gt;"",MATCH($D2543,Υλικά!$B$3:$B$200,0),0))</f>
        <v>24</v>
      </c>
      <c r="G2543" s="3">
        <v>30</v>
      </c>
      <c r="H2543" s="16">
        <f>IF($C2543&lt;&gt;"",$G2543*INDEX(ΣυνδΑθρ!$B$2:$B$96,$F2543,1)/INDEX(ΣυνδΑθρ!$J$2:$J$96,$F2543,1),IF($D2543&lt;&gt;"",$G2543*INDEX(Υλικά!$G$3:$G$200,$F2543,1)/INDEX(Υλικά!$E$3:$E$200,$F2543,1),0))</f>
        <v>7.11</v>
      </c>
      <c r="I2543" s="17">
        <f>IF($C2543&lt;&gt;"",$G2543*INDEX(ΣυνδΑθρ!$C$2:$C$100,$F2543,1)/INDEX(ΣυνδΑθρ!$J$2:$J$96,$F2543,1),IF($D2543&lt;&gt;"",$G2543*INDEX(Υλικά!$H$3:$H$200,$F2543,1)/INDEX(Υλικά!$E$3:$E$200,$F2543,1),0))</f>
        <v>6.45</v>
      </c>
      <c r="J2543" s="18">
        <f>IF($C2543&lt;&gt;"",$G2543*INDEX(ΣυνδΑθρ!$D$2:$D$96,$F2543,1)/INDEX(ΣυνδΑθρ!$J$2:$J$96,$F2543,1),IF($D2543&lt;&gt;"",$G2543*INDEX(Υλικά!$I$3:$I$200,$F2543,1)/INDEX(Υλικά!$E$3:$E$200,$F2543,1),0))</f>
        <v>14.91</v>
      </c>
      <c r="K2543" s="16">
        <f>$H2543*Ref!$B$2</f>
        <v>28.44</v>
      </c>
      <c r="L2543" s="17">
        <f>$I2543*Ref!$B$3</f>
        <v>25.8</v>
      </c>
      <c r="M2543" s="18">
        <f>$J2543*Ref!$B$4</f>
        <v>134.19</v>
      </c>
      <c r="N2543" s="18">
        <f>IF($C2543&lt;&gt;"",0,IF($D2543&lt;&gt;"",$G2543*INDEX(Υλικά!$J$3:$J$200,$F2543,1)/INDEX(Υλικά!$E$3:$E$200,$F2543,1),0))</f>
        <v>0</v>
      </c>
      <c r="O2543" s="19">
        <f t="shared" si="47"/>
        <v>188.43</v>
      </c>
    </row>
    <row r="2544" spans="1:15" x14ac:dyDescent="0.35">
      <c r="A2544" s="54">
        <v>45333</v>
      </c>
      <c r="B2544" s="53">
        <v>0.875</v>
      </c>
      <c r="C2544" s="3"/>
      <c r="D2544" s="3" t="s">
        <v>117</v>
      </c>
      <c r="E2544" s="3" t="str">
        <f>IF(C2544&lt;&gt;"",INDEX(ΣυνδΑθρ!$I$2:$I$96,MATCH(C2544,ΣυνδΑθρ!$A$2:$A$100,0),1),IF(D2544&lt;&gt;"",INDEX(Υλικά!$D$3:$D$200,MATCH(D2544,Υλικά!$B$3:$B$200,0),1),""))</f>
        <v>gr</v>
      </c>
      <c r="F2544" s="10">
        <f>IF(C2544&lt;&gt;"",MATCH($C2544,ΣυνδΑθρ!$A$2:$A$100,0),IF(D2544&lt;&gt;"",MATCH($D2544,Υλικά!$B$3:$B$200,0),0))</f>
        <v>39</v>
      </c>
      <c r="G2544" s="3">
        <v>30</v>
      </c>
      <c r="H2544" s="16">
        <f>IF($C2544&lt;&gt;"",$G2544*INDEX(ΣυνδΑθρ!$B$2:$B$96,$F2544,1)/INDEX(ΣυνδΑθρ!$J$2:$J$96,$F2544,1),IF($D2544&lt;&gt;"",$G2544*INDEX(Υλικά!$G$3:$G$200,$F2544,1)/INDEX(Υλικά!$E$3:$E$200,$F2544,1),0))</f>
        <v>0</v>
      </c>
      <c r="I2544" s="17">
        <f>IF($C2544&lt;&gt;"",$G2544*INDEX(ΣυνδΑθρ!$C$2:$C$100,$F2544,1)/INDEX(ΣυνδΑθρ!$J$2:$J$96,$F2544,1),IF($D2544&lt;&gt;"",$G2544*INDEX(Υλικά!$H$3:$H$200,$F2544,1)/INDEX(Υλικά!$E$3:$E$200,$F2544,1),0))</f>
        <v>0</v>
      </c>
      <c r="J2544" s="18">
        <f>IF($C2544&lt;&gt;"",$G2544*INDEX(ΣυνδΑθρ!$D$2:$D$96,$F2544,1)/INDEX(ΣυνδΑθρ!$J$2:$J$96,$F2544,1),IF($D2544&lt;&gt;"",$G2544*INDEX(Υλικά!$I$3:$I$200,$F2544,1)/INDEX(Υλικά!$E$3:$E$200,$F2544,1),0))</f>
        <v>0</v>
      </c>
      <c r="K2544" s="16">
        <f>$H2544*Ref!$B$2</f>
        <v>0</v>
      </c>
      <c r="L2544" s="17">
        <f>$I2544*Ref!$B$3</f>
        <v>0</v>
      </c>
      <c r="M2544" s="18">
        <f>$J2544*Ref!$B$4</f>
        <v>0</v>
      </c>
      <c r="N2544" s="18">
        <f>IF($C2544&lt;&gt;"",0,IF($D2544&lt;&gt;"",$G2544*INDEX(Υλικά!$J$3:$J$200,$F2544,1)/INDEX(Υλικά!$E$3:$E$200,$F2544,1),0))</f>
        <v>84</v>
      </c>
      <c r="O2544" s="19">
        <f t="shared" si="47"/>
        <v>84</v>
      </c>
    </row>
    <row r="2545" spans="1:15" x14ac:dyDescent="0.35">
      <c r="A2545" s="54">
        <v>45334</v>
      </c>
      <c r="B2545" s="53">
        <v>0.29166666666666669</v>
      </c>
      <c r="C2545" s="3"/>
      <c r="D2545" s="3" t="s">
        <v>58</v>
      </c>
      <c r="E2545" s="3" t="str">
        <f>IF(C2545&lt;&gt;"",INDEX(ΣυνδΑθρ!$I$2:$I$96,MATCH(C2545,ΣυνδΑθρ!$A$2:$A$100,0),1),IF(D2545&lt;&gt;"",INDEX(Υλικά!$D$3:$D$200,MATCH(D2545,Υλικά!$B$3:$B$200,0),1),""))</f>
        <v>gr</v>
      </c>
      <c r="F2545" s="10">
        <f>IF(C2545&lt;&gt;"",MATCH($C2545,ΣυνδΑθρ!$A$2:$A$100,0),IF(D2545&lt;&gt;"",MATCH($D2545,Υλικά!$B$3:$B$200,0),0))</f>
        <v>12</v>
      </c>
      <c r="G2545" s="3">
        <v>250</v>
      </c>
      <c r="H2545" s="16">
        <f>IF($C2545&lt;&gt;"",$G2545*INDEX(ΣυνδΑθρ!$B$2:$B$96,$F2545,1)/INDEX(ΣυνδΑθρ!$J$2:$J$96,$F2545,1),IF($D2545&lt;&gt;"",$G2545*INDEX(Υλικά!$G$3:$G$200,$F2545,1)/INDEX(Υλικά!$E$3:$E$200,$F2545,1),0))</f>
        <v>8.25</v>
      </c>
      <c r="I2545" s="17">
        <f>IF($C2545&lt;&gt;"",$G2545*INDEX(ΣυνδΑθρ!$C$2:$C$100,$F2545,1)/INDEX(ΣυνδΑθρ!$J$2:$J$96,$F2545,1),IF($D2545&lt;&gt;"",$G2545*INDEX(Υλικά!$H$3:$H$200,$F2545,1)/INDEX(Υλικά!$E$3:$E$200,$F2545,1),0))</f>
        <v>11.75</v>
      </c>
      <c r="J2545" s="18">
        <f>IF($C2545&lt;&gt;"",$G2545*INDEX(ΣυνδΑθρ!$D$2:$D$96,$F2545,1)/INDEX(ΣυνδΑθρ!$J$2:$J$96,$F2545,1),IF($D2545&lt;&gt;"",$G2545*INDEX(Υλικά!$I$3:$I$200,$F2545,1)/INDEX(Υλικά!$E$3:$E$200,$F2545,1),0))</f>
        <v>3.75</v>
      </c>
      <c r="K2545" s="16">
        <f>$H2545*Ref!$B$2</f>
        <v>33</v>
      </c>
      <c r="L2545" s="17">
        <f>$I2545*Ref!$B$3</f>
        <v>47</v>
      </c>
      <c r="M2545" s="18">
        <f>$J2545*Ref!$B$4</f>
        <v>33.75</v>
      </c>
      <c r="N2545" s="18">
        <f>IF($C2545&lt;&gt;"",0,IF($D2545&lt;&gt;"",$G2545*INDEX(Υλικά!$J$3:$J$200,$F2545,1)/INDEX(Υλικά!$E$3:$E$200,$F2545,1),0))</f>
        <v>0</v>
      </c>
      <c r="O2545" s="19">
        <f t="shared" si="47"/>
        <v>113.75</v>
      </c>
    </row>
    <row r="2546" spans="1:15" x14ac:dyDescent="0.35">
      <c r="A2546" s="54">
        <v>45334</v>
      </c>
      <c r="B2546" s="53">
        <v>0.35416666666666669</v>
      </c>
      <c r="C2546" s="3"/>
      <c r="D2546" s="3" t="s">
        <v>229</v>
      </c>
      <c r="E2546" s="3" t="str">
        <f>IF(C2546&lt;&gt;"",INDEX(ΣυνδΑθρ!$I$2:$I$96,MATCH(C2546,ΣυνδΑθρ!$A$2:$A$100,0),1),IF(D2546&lt;&gt;"",INDEX(Υλικά!$D$3:$D$200,MATCH(D2546,Υλικά!$B$3:$B$200,0),1),""))</f>
        <v>gr</v>
      </c>
      <c r="F2546" s="10">
        <f>IF(C2546&lt;&gt;"",MATCH($C2546,ΣυνδΑθρ!$A$2:$A$100,0),IF(D2546&lt;&gt;"",MATCH($D2546,Υλικά!$B$3:$B$200,0),0))</f>
        <v>104</v>
      </c>
      <c r="G2546" s="3">
        <v>60</v>
      </c>
      <c r="H2546" s="16">
        <f>IF($C2546&lt;&gt;"",$G2546*INDEX(ΣυνδΑθρ!$B$2:$B$96,$F2546,1)/INDEX(ΣυνδΑθρ!$J$2:$J$96,$F2546,1),IF($D2546&lt;&gt;"",$G2546*INDEX(Υλικά!$G$3:$G$200,$F2546,1)/INDEX(Υλικά!$E$3:$E$200,$F2546,1),0))</f>
        <v>12.6</v>
      </c>
      <c r="I2546" s="17">
        <f>IF($C2546&lt;&gt;"",$G2546*INDEX(ΣυνδΑθρ!$C$2:$C$100,$F2546,1)/INDEX(ΣυνδΑθρ!$J$2:$J$96,$F2546,1),IF($D2546&lt;&gt;"",$G2546*INDEX(Υλικά!$H$3:$H$200,$F2546,1)/INDEX(Υλικά!$E$3:$E$200,$F2546,1),0))</f>
        <v>0.6</v>
      </c>
      <c r="J2546" s="18">
        <f>IF($C2546&lt;&gt;"",$G2546*INDEX(ΣυνδΑθρ!$D$2:$D$96,$F2546,1)/INDEX(ΣυνδΑθρ!$J$2:$J$96,$F2546,1),IF($D2546&lt;&gt;"",$G2546*INDEX(Υλικά!$I$3:$I$200,$F2546,1)/INDEX(Υλικά!$E$3:$E$200,$F2546,1),0))</f>
        <v>1.2</v>
      </c>
      <c r="K2546" s="16">
        <f>$H2546*Ref!$B$2</f>
        <v>50.4</v>
      </c>
      <c r="L2546" s="17">
        <f>$I2546*Ref!$B$3</f>
        <v>2.4</v>
      </c>
      <c r="M2546" s="18">
        <f>$J2546*Ref!$B$4</f>
        <v>10.799999999999999</v>
      </c>
      <c r="N2546" s="18">
        <f>IF($C2546&lt;&gt;"",0,IF($D2546&lt;&gt;"",$G2546*INDEX(Υλικά!$J$3:$J$200,$F2546,1)/INDEX(Υλικά!$E$3:$E$200,$F2546,1),0))</f>
        <v>0</v>
      </c>
      <c r="O2546" s="19">
        <f t="shared" si="47"/>
        <v>63.599999999999994</v>
      </c>
    </row>
    <row r="2547" spans="1:15" x14ac:dyDescent="0.35">
      <c r="A2547" s="54">
        <v>45334</v>
      </c>
      <c r="B2547" s="53">
        <v>0.35416666666666669</v>
      </c>
      <c r="C2547" s="3"/>
      <c r="D2547" s="3" t="s">
        <v>338</v>
      </c>
      <c r="E2547" s="3" t="str">
        <f>IF(C2547&lt;&gt;"",INDEX(ΣυνδΑθρ!$I$2:$I$96,MATCH(C2547,ΣυνδΑθρ!$A$2:$A$100,0),1),IF(D2547&lt;&gt;"",INDEX(Υλικά!$D$3:$D$200,MATCH(D2547,Υλικά!$B$3:$B$200,0),1),""))</f>
        <v>gr</v>
      </c>
      <c r="F2547" s="10">
        <f>IF(C2547&lt;&gt;"",MATCH($C2547,ΣυνδΑθρ!$A$2:$A$100,0),IF(D2547&lt;&gt;"",MATCH($D2547,Υλικά!$B$3:$B$200,0),0))</f>
        <v>152</v>
      </c>
      <c r="G2547" s="3">
        <v>60</v>
      </c>
      <c r="H2547" s="16">
        <f>IF($C2547&lt;&gt;"",$G2547*INDEX(ΣυνδΑθρ!$B$2:$B$96,$F2547,1)/INDEX(ΣυνδΑθρ!$J$2:$J$96,$F2547,1),IF($D2547&lt;&gt;"",$G2547*INDEX(Υλικά!$G$3:$G$200,$F2547,1)/INDEX(Υλικά!$E$3:$E$200,$F2547,1),0))</f>
        <v>7.08</v>
      </c>
      <c r="I2547" s="17">
        <f>IF($C2547&lt;&gt;"",$G2547*INDEX(ΣυνδΑθρ!$C$2:$C$100,$F2547,1)/INDEX(ΣυνδΑθρ!$J$2:$J$96,$F2547,1),IF($D2547&lt;&gt;"",$G2547*INDEX(Υλικά!$H$3:$H$200,$F2547,1)/INDEX(Υλικά!$E$3:$E$200,$F2547,1),0))</f>
        <v>25.8</v>
      </c>
      <c r="J2547" s="18">
        <f>IF($C2547&lt;&gt;"",$G2547*INDEX(ΣυνδΑθρ!$D$2:$D$96,$F2547,1)/INDEX(ΣυνδΑθρ!$J$2:$J$96,$F2547,1),IF($D2547&lt;&gt;"",$G2547*INDEX(Υλικά!$I$3:$I$200,$F2547,1)/INDEX(Υλικά!$E$3:$E$200,$F2547,1),0))</f>
        <v>1.92</v>
      </c>
      <c r="K2547" s="16">
        <f>$H2547*Ref!$B$2</f>
        <v>28.32</v>
      </c>
      <c r="L2547" s="17">
        <f>$I2547*Ref!$B$3</f>
        <v>103.2</v>
      </c>
      <c r="M2547" s="18">
        <f>$J2547*Ref!$B$4</f>
        <v>17.28</v>
      </c>
      <c r="N2547" s="18">
        <f>IF($C2547&lt;&gt;"",0,IF($D2547&lt;&gt;"",$G2547*INDEX(Υλικά!$J$3:$J$200,$F2547,1)/INDEX(Υλικά!$E$3:$E$200,$F2547,1),0))</f>
        <v>0</v>
      </c>
      <c r="O2547" s="19">
        <f t="shared" si="47"/>
        <v>148.80000000000001</v>
      </c>
    </row>
    <row r="2548" spans="1:15" x14ac:dyDescent="0.35">
      <c r="A2548" s="54">
        <v>45334</v>
      </c>
      <c r="B2548" s="53">
        <v>0.5</v>
      </c>
      <c r="C2548" s="3"/>
      <c r="D2548" s="3" t="s">
        <v>155</v>
      </c>
      <c r="E2548" s="3" t="str">
        <f>IF(C2548&lt;&gt;"",INDEX(ΣυνδΑθρ!$I$2:$I$96,MATCH(C2548,ΣυνδΑθρ!$A$2:$A$100,0),1),IF(D2548&lt;&gt;"",INDEX(Υλικά!$D$3:$D$200,MATCH(D2548,Υλικά!$B$3:$B$200,0),1),""))</f>
        <v>gr</v>
      </c>
      <c r="F2548" s="10">
        <f>IF(C2548&lt;&gt;"",MATCH($C2548,ΣυνδΑθρ!$A$2:$A$100,0),IF(D2548&lt;&gt;"",MATCH($D2548,Υλικά!$B$3:$B$200,0),0))</f>
        <v>63</v>
      </c>
      <c r="G2548" s="3">
        <v>133</v>
      </c>
      <c r="H2548" s="16">
        <f>IF($C2548&lt;&gt;"",$G2548*INDEX(ΣυνδΑθρ!$B$2:$B$96,$F2548,1)/INDEX(ΣυνδΑθρ!$J$2:$J$96,$F2548,1),IF($D2548&lt;&gt;"",$G2548*INDEX(Υλικά!$G$3:$G$200,$F2548,1)/INDEX(Υλικά!$E$3:$E$200,$F2548,1),0))</f>
        <v>1.4630000000000001</v>
      </c>
      <c r="I2548" s="17">
        <f>IF($C2548&lt;&gt;"",$G2548*INDEX(ΣυνδΑθρ!$C$2:$C$100,$F2548,1)/INDEX(ΣυνδΑθρ!$J$2:$J$96,$F2548,1),IF($D2548&lt;&gt;"",$G2548*INDEX(Υλικά!$H$3:$H$200,$F2548,1)/INDEX(Υλικά!$E$3:$E$200,$F2548,1),0))</f>
        <v>30.324000000000002</v>
      </c>
      <c r="J2548" s="18">
        <f>IF($C2548&lt;&gt;"",$G2548*INDEX(ΣυνδΑθρ!$D$2:$D$96,$F2548,1)/INDEX(ΣυνδΑθρ!$J$2:$J$96,$F2548,1),IF($D2548&lt;&gt;"",$G2548*INDEX(Υλικά!$I$3:$I$200,$F2548,1)/INDEX(Υλικά!$E$3:$E$200,$F2548,1),0))</f>
        <v>0.39899999999999997</v>
      </c>
      <c r="K2548" s="16">
        <f>$H2548*Ref!$B$2</f>
        <v>5.8520000000000003</v>
      </c>
      <c r="L2548" s="17">
        <f>$I2548*Ref!$B$3</f>
        <v>121.29600000000001</v>
      </c>
      <c r="M2548" s="18">
        <f>$J2548*Ref!$B$4</f>
        <v>3.5909999999999997</v>
      </c>
      <c r="N2548" s="18">
        <f>IF($C2548&lt;&gt;"",0,IF($D2548&lt;&gt;"",$G2548*INDEX(Υλικά!$J$3:$J$200,$F2548,1)/INDEX(Υλικά!$E$3:$E$200,$F2548,1),0))</f>
        <v>0</v>
      </c>
      <c r="O2548" s="19">
        <f t="shared" si="47"/>
        <v>130.739</v>
      </c>
    </row>
    <row r="2549" spans="1:15" x14ac:dyDescent="0.35">
      <c r="A2549" s="54">
        <v>45334</v>
      </c>
      <c r="B2549" s="53">
        <v>0.58333333333333337</v>
      </c>
      <c r="C2549" s="3"/>
      <c r="D2549" s="3" t="s">
        <v>256</v>
      </c>
      <c r="E2549" s="3" t="str">
        <f>IF(C2549&lt;&gt;"",INDEX(ΣυνδΑθρ!$I$2:$I$96,MATCH(C2549,ΣυνδΑθρ!$A$2:$A$100,0),1),IF(D2549&lt;&gt;"",INDEX(Υλικά!$D$3:$D$200,MATCH(D2549,Υλικά!$B$3:$B$200,0),1),""))</f>
        <v>gr</v>
      </c>
      <c r="F2549" s="10">
        <f>IF(C2549&lt;&gt;"",MATCH($C2549,ΣυνδΑθρ!$A$2:$A$100,0),IF(D2549&lt;&gt;"",MATCH($D2549,Υλικά!$B$3:$B$200,0),0))</f>
        <v>119</v>
      </c>
      <c r="G2549" s="3">
        <v>120</v>
      </c>
      <c r="H2549" s="16">
        <f>IF($C2549&lt;&gt;"",$G2549*INDEX(ΣυνδΑθρ!$B$2:$B$96,$F2549,1)/INDEX(ΣυνδΑθρ!$J$2:$J$96,$F2549,1),IF($D2549&lt;&gt;"",$G2549*INDEX(Υλικά!$G$3:$G$200,$F2549,1)/INDEX(Υλικά!$E$3:$E$200,$F2549,1),0))</f>
        <v>17.760000000000002</v>
      </c>
      <c r="I2549" s="17">
        <f>IF($C2549&lt;&gt;"",$G2549*INDEX(ΣυνδΑθρ!$C$2:$C$100,$F2549,1)/INDEX(ΣυνδΑθρ!$J$2:$J$96,$F2549,1),IF($D2549&lt;&gt;"",$G2549*INDEX(Υλικά!$H$3:$H$200,$F2549,1)/INDEX(Υλικά!$E$3:$E$200,$F2549,1),0))</f>
        <v>0</v>
      </c>
      <c r="J2549" s="18">
        <f>IF($C2549&lt;&gt;"",$G2549*INDEX(ΣυνδΑθρ!$D$2:$D$96,$F2549,1)/INDEX(ΣυνδΑθρ!$J$2:$J$96,$F2549,1),IF($D2549&lt;&gt;"",$G2549*INDEX(Υλικά!$I$3:$I$200,$F2549,1)/INDEX(Υλικά!$E$3:$E$200,$F2549,1),0))</f>
        <v>2.16</v>
      </c>
      <c r="K2549" s="16">
        <f>$H2549*Ref!$B$2</f>
        <v>71.040000000000006</v>
      </c>
      <c r="L2549" s="17">
        <f>$I2549*Ref!$B$3</f>
        <v>0</v>
      </c>
      <c r="M2549" s="18">
        <f>$J2549*Ref!$B$4</f>
        <v>19.440000000000001</v>
      </c>
      <c r="N2549" s="18">
        <f>IF($C2549&lt;&gt;"",0,IF($D2549&lt;&gt;"",$G2549*INDEX(Υλικά!$J$3:$J$200,$F2549,1)/INDEX(Υλικά!$E$3:$E$200,$F2549,1),0))</f>
        <v>0</v>
      </c>
      <c r="O2549" s="19">
        <f t="shared" si="47"/>
        <v>90.48</v>
      </c>
    </row>
    <row r="2550" spans="1:15" x14ac:dyDescent="0.35">
      <c r="A2550" s="54">
        <v>45334</v>
      </c>
      <c r="B2550" s="53">
        <v>0.58333333333333337</v>
      </c>
      <c r="C2550" s="3"/>
      <c r="D2550" s="3" t="s">
        <v>128</v>
      </c>
      <c r="E2550" s="3" t="str">
        <f>IF(C2550&lt;&gt;"",INDEX(ΣυνδΑθρ!$I$2:$I$96,MATCH(C2550,ΣυνδΑθρ!$A$2:$A$100,0),1),IF(D2550&lt;&gt;"",INDEX(Υλικά!$D$3:$D$200,MATCH(D2550,Υλικά!$B$3:$B$200,0),1),""))</f>
        <v>gr</v>
      </c>
      <c r="F2550" s="10">
        <f>IF(C2550&lt;&gt;"",MATCH($C2550,ΣυνδΑθρ!$A$2:$A$100,0),IF(D2550&lt;&gt;"",MATCH($D2550,Υλικά!$B$3:$B$200,0),0))</f>
        <v>50</v>
      </c>
      <c r="G2550" s="3">
        <v>100</v>
      </c>
      <c r="H2550" s="16">
        <f>IF($C2550&lt;&gt;"",$G2550*INDEX(ΣυνδΑθρ!$B$2:$B$96,$F2550,1)/INDEX(ΣυνδΑθρ!$J$2:$J$96,$F2550,1),IF($D2550&lt;&gt;"",$G2550*INDEX(Υλικά!$G$3:$G$200,$F2550,1)/INDEX(Υλικά!$E$3:$E$200,$F2550,1),0))</f>
        <v>2</v>
      </c>
      <c r="I2550" s="17">
        <f>IF($C2550&lt;&gt;"",$G2550*INDEX(ΣυνδΑθρ!$C$2:$C$100,$F2550,1)/INDEX(ΣυνδΑθρ!$J$2:$J$96,$F2550,1),IF($D2550&lt;&gt;"",$G2550*INDEX(Υλικά!$H$3:$H$200,$F2550,1)/INDEX(Υλικά!$E$3:$E$200,$F2550,1),0))</f>
        <v>17</v>
      </c>
      <c r="J2550" s="18">
        <f>IF($C2550&lt;&gt;"",$G2550*INDEX(ΣυνδΑθρ!$D$2:$D$96,$F2550,1)/INDEX(ΣυνδΑθρ!$J$2:$J$96,$F2550,1),IF($D2550&lt;&gt;"",$G2550*INDEX(Υλικά!$I$3:$I$200,$F2550,1)/INDEX(Υλικά!$E$3:$E$200,$F2550,1),0))</f>
        <v>0</v>
      </c>
      <c r="K2550" s="16">
        <f>$H2550*Ref!$B$2</f>
        <v>8</v>
      </c>
      <c r="L2550" s="17">
        <f>$I2550*Ref!$B$3</f>
        <v>68</v>
      </c>
      <c r="M2550" s="18">
        <f>$J2550*Ref!$B$4</f>
        <v>0</v>
      </c>
      <c r="N2550" s="18">
        <f>IF($C2550&lt;&gt;"",0,IF($D2550&lt;&gt;"",$G2550*INDEX(Υλικά!$J$3:$J$200,$F2550,1)/INDEX(Υλικά!$E$3:$E$200,$F2550,1),0))</f>
        <v>0</v>
      </c>
      <c r="O2550" s="19">
        <f t="shared" si="47"/>
        <v>76</v>
      </c>
    </row>
    <row r="2551" spans="1:15" x14ac:dyDescent="0.35">
      <c r="A2551" s="54">
        <v>45334</v>
      </c>
      <c r="B2551" s="53">
        <v>0.58333333333333304</v>
      </c>
      <c r="C2551" s="3"/>
      <c r="D2551" s="3" t="s">
        <v>8</v>
      </c>
      <c r="E2551" s="3" t="str">
        <f>IF(C2551&lt;&gt;"",INDEX(ΣυνδΑθρ!$I$2:$I$96,MATCH(C2551,ΣυνδΑθρ!$A$2:$A$100,0),1),IF(D2551&lt;&gt;"",INDEX(Υλικά!$D$3:$D$200,MATCH(D2551,Υλικά!$B$3:$B$200,0),1),""))</f>
        <v>gr</v>
      </c>
      <c r="F2551" s="10">
        <f>IF(C2551&lt;&gt;"",MATCH($C2551,ΣυνδΑθρ!$A$2:$A$100,0),IF(D2551&lt;&gt;"",MATCH($D2551,Υλικά!$B$3:$B$200,0),0))</f>
        <v>3</v>
      </c>
      <c r="G2551" s="3">
        <v>20</v>
      </c>
      <c r="H2551" s="16">
        <f>IF($C2551&lt;&gt;"",$G2551*INDEX(ΣυνδΑθρ!$B$2:$B$96,$F2551,1)/INDEX(ΣυνδΑθρ!$J$2:$J$96,$F2551,1),IF($D2551&lt;&gt;"",$G2551*INDEX(Υλικά!$G$3:$G$200,$F2551,1)/INDEX(Υλικά!$E$3:$E$200,$F2551,1),0))</f>
        <v>0</v>
      </c>
      <c r="I2551" s="17">
        <f>IF($C2551&lt;&gt;"",$G2551*INDEX(ΣυνδΑθρ!$C$2:$C$100,$F2551,1)/INDEX(ΣυνδΑθρ!$J$2:$J$96,$F2551,1),IF($D2551&lt;&gt;"",$G2551*INDEX(Υλικά!$H$3:$H$200,$F2551,1)/INDEX(Υλικά!$E$3:$E$200,$F2551,1),0))</f>
        <v>0</v>
      </c>
      <c r="J2551" s="18">
        <f>IF($C2551&lt;&gt;"",$G2551*INDEX(ΣυνδΑθρ!$D$2:$D$96,$F2551,1)/INDEX(ΣυνδΑθρ!$J$2:$J$96,$F2551,1),IF($D2551&lt;&gt;"",$G2551*INDEX(Υλικά!$I$3:$I$200,$F2551,1)/INDEX(Υλικά!$E$3:$E$200,$F2551,1),0))</f>
        <v>18.66</v>
      </c>
      <c r="K2551" s="16">
        <f>$H2551*Ref!$B$2</f>
        <v>0</v>
      </c>
      <c r="L2551" s="17">
        <f>$I2551*Ref!$B$3</f>
        <v>0</v>
      </c>
      <c r="M2551" s="18">
        <f>$J2551*Ref!$B$4</f>
        <v>167.94</v>
      </c>
      <c r="N2551" s="18">
        <f>IF($C2551&lt;&gt;"",0,IF($D2551&lt;&gt;"",$G2551*INDEX(Υλικά!$J$3:$J$200,$F2551,1)/INDEX(Υλικά!$E$3:$E$200,$F2551,1),0))</f>
        <v>0</v>
      </c>
      <c r="O2551" s="19">
        <f t="shared" si="47"/>
        <v>167.94</v>
      </c>
    </row>
    <row r="2552" spans="1:15" x14ac:dyDescent="0.35">
      <c r="A2552" s="54">
        <v>45334</v>
      </c>
      <c r="B2552" s="53">
        <v>0.58333333333333304</v>
      </c>
      <c r="C2552" s="3"/>
      <c r="D2552" s="3" t="s">
        <v>21</v>
      </c>
      <c r="E2552" s="3" t="str">
        <f>IF(C2552&lt;&gt;"",INDEX(ΣυνδΑθρ!$I$2:$I$96,MATCH(C2552,ΣυνδΑθρ!$A$2:$A$100,0),1),IF(D2552&lt;&gt;"",INDEX(Υλικά!$D$3:$D$200,MATCH(D2552,Υλικά!$B$3:$B$200,0),1),""))</f>
        <v>pc</v>
      </c>
      <c r="F2552" s="10">
        <f>IF(C2552&lt;&gt;"",MATCH($C2552,ΣυνδΑθρ!$A$2:$A$100,0),IF(D2552&lt;&gt;"",MATCH($D2552,Υλικά!$B$3:$B$200,0),0))</f>
        <v>11</v>
      </c>
      <c r="G2552" s="3">
        <v>2</v>
      </c>
      <c r="H2552" s="16">
        <f>IF($C2552&lt;&gt;"",$G2552*INDEX(ΣυνδΑθρ!$B$2:$B$96,$F2552,1)/INDEX(ΣυνδΑθρ!$J$2:$J$96,$F2552,1),IF($D2552&lt;&gt;"",$G2552*INDEX(Υλικά!$G$3:$G$200,$F2552,1)/INDEX(Υλικά!$E$3:$E$200,$F2552,1),0))</f>
        <v>15.6</v>
      </c>
      <c r="I2552" s="17">
        <f>IF($C2552&lt;&gt;"",$G2552*INDEX(ΣυνδΑθρ!$C$2:$C$100,$F2552,1)/INDEX(ΣυνδΑθρ!$J$2:$J$96,$F2552,1),IF($D2552&lt;&gt;"",$G2552*INDEX(Υλικά!$H$3:$H$200,$F2552,1)/INDEX(Υλικά!$E$3:$E$200,$F2552,1),0))</f>
        <v>1.32</v>
      </c>
      <c r="J2552" s="18">
        <f>IF($C2552&lt;&gt;"",$G2552*INDEX(ΣυνδΑθρ!$D$2:$D$96,$F2552,1)/INDEX(ΣυνδΑθρ!$J$2:$J$96,$F2552,1),IF($D2552&lt;&gt;"",$G2552*INDEX(Υλικά!$I$3:$I$200,$F2552,1)/INDEX(Υλικά!$E$3:$E$200,$F2552,1),0))</f>
        <v>13.2</v>
      </c>
      <c r="K2552" s="16">
        <f>$H2552*Ref!$B$2</f>
        <v>62.4</v>
      </c>
      <c r="L2552" s="17">
        <f>$I2552*Ref!$B$3</f>
        <v>5.28</v>
      </c>
      <c r="M2552" s="18">
        <f>$J2552*Ref!$B$4</f>
        <v>118.8</v>
      </c>
      <c r="N2552" s="18">
        <f>IF($C2552&lt;&gt;"",0,IF($D2552&lt;&gt;"",$G2552*INDEX(Υλικά!$J$3:$J$200,$F2552,1)/INDEX(Υλικά!$E$3:$E$200,$F2552,1),0))</f>
        <v>0</v>
      </c>
      <c r="O2552" s="19">
        <f t="shared" si="47"/>
        <v>186.48</v>
      </c>
    </row>
    <row r="2553" spans="1:15" x14ac:dyDescent="0.35">
      <c r="A2553" s="54">
        <v>45334</v>
      </c>
      <c r="B2553" s="53">
        <v>0.58333333333333304</v>
      </c>
      <c r="C2553" s="3"/>
      <c r="D2553" s="3" t="s">
        <v>338</v>
      </c>
      <c r="E2553" s="3" t="str">
        <f>IF(C2553&lt;&gt;"",INDEX(ΣυνδΑθρ!$I$2:$I$96,MATCH(C2553,ΣυνδΑθρ!$A$2:$A$100,0),1),IF(D2553&lt;&gt;"",INDEX(Υλικά!$D$3:$D$200,MATCH(D2553,Υλικά!$B$3:$B$200,0),1),""))</f>
        <v>gr</v>
      </c>
      <c r="F2553" s="10">
        <f>IF(C2553&lt;&gt;"",MATCH($C2553,ΣυνδΑθρ!$A$2:$A$100,0),IF(D2553&lt;&gt;"",MATCH($D2553,Υλικά!$B$3:$B$200,0),0))</f>
        <v>152</v>
      </c>
      <c r="G2553" s="3">
        <v>65</v>
      </c>
      <c r="H2553" s="16">
        <f>IF($C2553&lt;&gt;"",$G2553*INDEX(ΣυνδΑθρ!$B$2:$B$96,$F2553,1)/INDEX(ΣυνδΑθρ!$J$2:$J$96,$F2553,1),IF($D2553&lt;&gt;"",$G2553*INDEX(Υλικά!$G$3:$G$200,$F2553,1)/INDEX(Υλικά!$E$3:$E$200,$F2553,1),0))</f>
        <v>7.67</v>
      </c>
      <c r="I2553" s="17">
        <f>IF($C2553&lt;&gt;"",$G2553*INDEX(ΣυνδΑθρ!$C$2:$C$100,$F2553,1)/INDEX(ΣυνδΑθρ!$J$2:$J$96,$F2553,1),IF($D2553&lt;&gt;"",$G2553*INDEX(Υλικά!$H$3:$H$200,$F2553,1)/INDEX(Υλικά!$E$3:$E$200,$F2553,1),0))</f>
        <v>27.95</v>
      </c>
      <c r="J2553" s="18">
        <f>IF($C2553&lt;&gt;"",$G2553*INDEX(ΣυνδΑθρ!$D$2:$D$96,$F2553,1)/INDEX(ΣυνδΑθρ!$J$2:$J$96,$F2553,1),IF($D2553&lt;&gt;"",$G2553*INDEX(Υλικά!$I$3:$I$200,$F2553,1)/INDEX(Υλικά!$E$3:$E$200,$F2553,1),0))</f>
        <v>2.08</v>
      </c>
      <c r="K2553" s="16">
        <f>$H2553*Ref!$B$2</f>
        <v>30.68</v>
      </c>
      <c r="L2553" s="17">
        <f>$I2553*Ref!$B$3</f>
        <v>111.8</v>
      </c>
      <c r="M2553" s="18">
        <f>$J2553*Ref!$B$4</f>
        <v>18.72</v>
      </c>
      <c r="N2553" s="18">
        <f>IF($C2553&lt;&gt;"",0,IF($D2553&lt;&gt;"",$G2553*INDEX(Υλικά!$J$3:$J$200,$F2553,1)/INDEX(Υλικά!$E$3:$E$200,$F2553,1),0))</f>
        <v>0</v>
      </c>
      <c r="O2553" s="19">
        <f t="shared" si="47"/>
        <v>161.19999999999999</v>
      </c>
    </row>
    <row r="2554" spans="1:15" x14ac:dyDescent="0.35">
      <c r="A2554" s="54">
        <v>45334</v>
      </c>
      <c r="B2554" s="53">
        <v>0.58333333333333304</v>
      </c>
      <c r="C2554" s="3"/>
      <c r="D2554" s="3" t="s">
        <v>340</v>
      </c>
      <c r="E2554" s="3" t="str">
        <f>IF(C2554&lt;&gt;"",INDEX(ΣυνδΑθρ!$I$2:$I$96,MATCH(C2554,ΣυνδΑθρ!$A$2:$A$100,0),1),IF(D2554&lt;&gt;"",INDEX(Υλικά!$D$3:$D$200,MATCH(D2554,Υλικά!$B$3:$B$200,0),1),""))</f>
        <v>gr</v>
      </c>
      <c r="F2554" s="10">
        <f>IF(C2554&lt;&gt;"",MATCH($C2554,ΣυνδΑθρ!$A$2:$A$100,0),IF(D2554&lt;&gt;"",MATCH($D2554,Υλικά!$B$3:$B$200,0),0))</f>
        <v>154</v>
      </c>
      <c r="G2554" s="3">
        <v>3</v>
      </c>
      <c r="H2554" s="16">
        <f>IF($C2554&lt;&gt;"",$G2554*INDEX(ΣυνδΑθρ!$B$2:$B$96,$F2554,1)/INDEX(ΣυνδΑθρ!$J$2:$J$96,$F2554,1),IF($D2554&lt;&gt;"",$G2554*INDEX(Υλικά!$G$3:$G$200,$F2554,1)/INDEX(Υλικά!$E$3:$E$200,$F2554,1),0))</f>
        <v>0.3</v>
      </c>
      <c r="I2554" s="17">
        <f>IF($C2554&lt;&gt;"",$G2554*INDEX(ΣυνδΑθρ!$C$2:$C$100,$F2554,1)/INDEX(ΣυνδΑθρ!$J$2:$J$96,$F2554,1),IF($D2554&lt;&gt;"",$G2554*INDEX(Υλικά!$H$3:$H$200,$F2554,1)/INDEX(Υλικά!$E$3:$E$200,$F2554,1),0))</f>
        <v>0.14399999999999999</v>
      </c>
      <c r="J2554" s="18">
        <f>IF($C2554&lt;&gt;"",$G2554*INDEX(ΣυνδΑθρ!$D$2:$D$96,$F2554,1)/INDEX(ΣυνδΑθρ!$J$2:$J$96,$F2554,1),IF($D2554&lt;&gt;"",$G2554*INDEX(Υλικά!$I$3:$I$200,$F2554,1)/INDEX(Υλικά!$E$3:$E$200,$F2554,1),0))</f>
        <v>0.55199999999999994</v>
      </c>
      <c r="K2554" s="16">
        <f>$H2554*Ref!$B$2</f>
        <v>1.2</v>
      </c>
      <c r="L2554" s="17">
        <f>$I2554*Ref!$B$3</f>
        <v>0.57599999999999996</v>
      </c>
      <c r="M2554" s="18">
        <f>$J2554*Ref!$B$4</f>
        <v>4.9679999999999991</v>
      </c>
      <c r="N2554" s="18">
        <f>IF($C2554&lt;&gt;"",0,IF($D2554&lt;&gt;"",$G2554*INDEX(Υλικά!$J$3:$J$200,$F2554,1)/INDEX(Υλικά!$E$3:$E$200,$F2554,1),0))</f>
        <v>0</v>
      </c>
      <c r="O2554" s="19">
        <f t="shared" si="47"/>
        <v>6.7439999999999989</v>
      </c>
    </row>
    <row r="2555" spans="1:15" x14ac:dyDescent="0.35">
      <c r="A2555" s="54">
        <v>45334</v>
      </c>
      <c r="B2555" s="53">
        <v>0.90625</v>
      </c>
      <c r="C2555" s="3"/>
      <c r="D2555" s="3" t="s">
        <v>9</v>
      </c>
      <c r="E2555" s="3" t="str">
        <f>IF(C2555&lt;&gt;"",INDEX(ΣυνδΑθρ!$I$2:$I$96,MATCH(C2555,ΣυνδΑθρ!$A$2:$A$100,0),1),IF(D2555&lt;&gt;"",INDEX(Υλικά!$D$3:$D$200,MATCH(D2555,Υλικά!$B$3:$B$200,0),1),""))</f>
        <v>gr</v>
      </c>
      <c r="F2555" s="10">
        <f>IF(C2555&lt;&gt;"",MATCH($C2555,ΣυνδΑθρ!$A$2:$A$100,0),IF(D2555&lt;&gt;"",MATCH($D2555,Υλικά!$B$3:$B$200,0),0))</f>
        <v>4</v>
      </c>
      <c r="G2555" s="3">
        <v>100</v>
      </c>
      <c r="H2555" s="16">
        <f>IF($C2555&lt;&gt;"",$G2555*INDEX(ΣυνδΑθρ!$B$2:$B$96,$F2555,1)/INDEX(ΣυνδΑθρ!$J$2:$J$96,$F2555,1),IF($D2555&lt;&gt;"",$G2555*INDEX(Υλικά!$G$3:$G$200,$F2555,1)/INDEX(Υλικά!$E$3:$E$200,$F2555,1),0))</f>
        <v>7.1</v>
      </c>
      <c r="I2555" s="17">
        <f>IF($C2555&lt;&gt;"",$G2555*INDEX(ΣυνδΑθρ!$C$2:$C$100,$F2555,1)/INDEX(ΣυνδΑθρ!$J$2:$J$96,$F2555,1),IF($D2555&lt;&gt;"",$G2555*INDEX(Υλικά!$H$3:$H$200,$F2555,1)/INDEX(Υλικά!$E$3:$E$200,$F2555,1),0))</f>
        <v>80</v>
      </c>
      <c r="J2555" s="18">
        <f>IF($C2555&lt;&gt;"",$G2555*INDEX(ΣυνδΑθρ!$D$2:$D$96,$F2555,1)/INDEX(ΣυνδΑθρ!$J$2:$J$96,$F2555,1),IF($D2555&lt;&gt;"",$G2555*INDEX(Υλικά!$I$3:$I$200,$F2555,1)/INDEX(Υλικά!$E$3:$E$200,$F2555,1),0))</f>
        <v>0.7</v>
      </c>
      <c r="K2555" s="16">
        <f>$H2555*Ref!$B$2</f>
        <v>28.4</v>
      </c>
      <c r="L2555" s="17">
        <f>$I2555*Ref!$B$3</f>
        <v>320</v>
      </c>
      <c r="M2555" s="18">
        <f>$J2555*Ref!$B$4</f>
        <v>6.3</v>
      </c>
      <c r="N2555" s="18">
        <f>IF($C2555&lt;&gt;"",0,IF($D2555&lt;&gt;"",$G2555*INDEX(Υλικά!$J$3:$J$200,$F2555,1)/INDEX(Υλικά!$E$3:$E$200,$F2555,1),0))</f>
        <v>0</v>
      </c>
      <c r="O2555" s="19">
        <f t="shared" si="47"/>
        <v>354.7</v>
      </c>
    </row>
    <row r="2556" spans="1:15" x14ac:dyDescent="0.35">
      <c r="A2556" s="54">
        <v>45334</v>
      </c>
      <c r="B2556" s="53">
        <v>0.90625</v>
      </c>
      <c r="C2556" s="3"/>
      <c r="D2556" s="3" t="s">
        <v>63</v>
      </c>
      <c r="E2556" s="3" t="str">
        <f>IF(C2556&lt;&gt;"",INDEX(ΣυνδΑθρ!$I$2:$I$96,MATCH(C2556,ΣυνδΑθρ!$A$2:$A$100,0),1),IF(D2556&lt;&gt;"",INDEX(Υλικά!$D$3:$D$200,MATCH(D2556,Υλικά!$B$3:$B$200,0),1),""))</f>
        <v>pc</v>
      </c>
      <c r="F2556" s="10">
        <f>IF(C2556&lt;&gt;"",MATCH($C2556,ΣυνδΑθρ!$A$2:$A$100,0),IF(D2556&lt;&gt;"",MATCH($D2556,Υλικά!$B$3:$B$200,0),0))</f>
        <v>23</v>
      </c>
      <c r="G2556" s="3">
        <v>1</v>
      </c>
      <c r="H2556" s="16">
        <f>IF($C2556&lt;&gt;"",$G2556*INDEX(ΣυνδΑθρ!$B$2:$B$96,$F2556,1)/INDEX(ΣυνδΑθρ!$J$2:$J$96,$F2556,1),IF($D2556&lt;&gt;"",$G2556*INDEX(Υλικά!$G$3:$G$200,$F2556,1)/INDEX(Υλικά!$E$3:$E$200,$F2556,1),0))</f>
        <v>47</v>
      </c>
      <c r="I2556" s="17">
        <f>IF($C2556&lt;&gt;"",$G2556*INDEX(ΣυνδΑθρ!$C$2:$C$100,$F2556,1)/INDEX(ΣυνδΑθρ!$J$2:$J$96,$F2556,1),IF($D2556&lt;&gt;"",$G2556*INDEX(Υλικά!$H$3:$H$200,$F2556,1)/INDEX(Υλικά!$E$3:$E$200,$F2556,1),0))</f>
        <v>0</v>
      </c>
      <c r="J2556" s="18">
        <f>IF($C2556&lt;&gt;"",$G2556*INDEX(ΣυνδΑθρ!$D$2:$D$96,$F2556,1)/INDEX(ΣυνδΑθρ!$J$2:$J$96,$F2556,1),IF($D2556&lt;&gt;"",$G2556*INDEX(Υλικά!$I$3:$I$200,$F2556,1)/INDEX(Υλικά!$E$3:$E$200,$F2556,1),0))</f>
        <v>1.2</v>
      </c>
      <c r="K2556" s="16">
        <f>$H2556*Ref!$B$2</f>
        <v>188</v>
      </c>
      <c r="L2556" s="17">
        <f>$I2556*Ref!$B$3</f>
        <v>0</v>
      </c>
      <c r="M2556" s="18">
        <f>$J2556*Ref!$B$4</f>
        <v>10.799999999999999</v>
      </c>
      <c r="N2556" s="18">
        <f>IF($C2556&lt;&gt;"",0,IF($D2556&lt;&gt;"",$G2556*INDEX(Υλικά!$J$3:$J$200,$F2556,1)/INDEX(Υλικά!$E$3:$E$200,$F2556,1),0))</f>
        <v>0</v>
      </c>
      <c r="O2556" s="19">
        <f t="shared" si="47"/>
        <v>198.8</v>
      </c>
    </row>
    <row r="2557" spans="1:15" x14ac:dyDescent="0.35">
      <c r="A2557" s="54">
        <v>45334</v>
      </c>
      <c r="B2557" s="53">
        <v>0.90625</v>
      </c>
      <c r="C2557" s="3"/>
      <c r="D2557" s="3" t="s">
        <v>147</v>
      </c>
      <c r="E2557" s="3" t="str">
        <f>IF(C2557&lt;&gt;"",INDEX(ΣυνδΑθρ!$I$2:$I$96,MATCH(C2557,ΣυνδΑθρ!$A$2:$A$100,0),1),IF(D2557&lt;&gt;"",INDEX(Υλικά!$D$3:$D$200,MATCH(D2557,Υλικά!$B$3:$B$200,0),1),""))</f>
        <v>gr</v>
      </c>
      <c r="F2557" s="10">
        <f>IF(C2557&lt;&gt;"",MATCH($C2557,ΣυνδΑθρ!$A$2:$A$100,0),IF(D2557&lt;&gt;"",MATCH($D2557,Υλικά!$B$3:$B$200,0),0))</f>
        <v>58</v>
      </c>
      <c r="G2557" s="3">
        <v>13</v>
      </c>
      <c r="H2557" s="16">
        <f>IF($C2557&lt;&gt;"",$G2557*INDEX(ΣυνδΑθρ!$B$2:$B$96,$F2557,1)/INDEX(ΣυνδΑθρ!$J$2:$J$96,$F2557,1),IF($D2557&lt;&gt;"",$G2557*INDEX(Υλικά!$G$3:$G$200,$F2557,1)/INDEX(Υλικά!$E$3:$E$200,$F2557,1),0))</f>
        <v>7.8E-2</v>
      </c>
      <c r="I2557" s="17">
        <f>IF($C2557&lt;&gt;"",$G2557*INDEX(ΣυνδΑθρ!$C$2:$C$100,$F2557,1)/INDEX(ΣυνδΑθρ!$J$2:$J$96,$F2557,1),IF($D2557&lt;&gt;"",$G2557*INDEX(Υλικά!$H$3:$H$200,$F2557,1)/INDEX(Υλικά!$E$3:$E$200,$F2557,1),0))</f>
        <v>9.0999999999999998E-2</v>
      </c>
      <c r="J2557" s="18">
        <f>IF($C2557&lt;&gt;"",$G2557*INDEX(ΣυνδΑθρ!$D$2:$D$96,$F2557,1)/INDEX(ΣυνδΑθρ!$J$2:$J$96,$F2557,1),IF($D2557&lt;&gt;"",$G2557*INDEX(Υλικά!$I$3:$I$200,$F2557,1)/INDEX(Υλικά!$E$3:$E$200,$F2557,1),0))</f>
        <v>10.66</v>
      </c>
      <c r="K2557" s="16">
        <f>$H2557*Ref!$B$2</f>
        <v>0.312</v>
      </c>
      <c r="L2557" s="17">
        <f>$I2557*Ref!$B$3</f>
        <v>0.36399999999999999</v>
      </c>
      <c r="M2557" s="18">
        <f>$J2557*Ref!$B$4</f>
        <v>95.94</v>
      </c>
      <c r="N2557" s="18">
        <f>IF($C2557&lt;&gt;"",0,IF($D2557&lt;&gt;"",$G2557*INDEX(Υλικά!$J$3:$J$200,$F2557,1)/INDEX(Υλικά!$E$3:$E$200,$F2557,1),0))</f>
        <v>0</v>
      </c>
      <c r="O2557" s="19">
        <f t="shared" si="47"/>
        <v>96.616</v>
      </c>
    </row>
    <row r="2558" spans="1:15" x14ac:dyDescent="0.35">
      <c r="A2558" s="54">
        <v>45335</v>
      </c>
      <c r="B2558" s="53">
        <v>0.33333333333333331</v>
      </c>
      <c r="C2558" s="3"/>
      <c r="D2558" s="3" t="s">
        <v>58</v>
      </c>
      <c r="E2558" s="3" t="str">
        <f>IF(C2558&lt;&gt;"",INDEX(ΣυνδΑθρ!$I$2:$I$96,MATCH(C2558,ΣυνδΑθρ!$A$2:$A$100,0),1),IF(D2558&lt;&gt;"",INDEX(Υλικά!$D$3:$D$200,MATCH(D2558,Υλικά!$B$3:$B$200,0),1),""))</f>
        <v>gr</v>
      </c>
      <c r="F2558" s="10">
        <f>IF(C2558&lt;&gt;"",MATCH($C2558,ΣυνδΑθρ!$A$2:$A$100,0),IF(D2558&lt;&gt;"",MATCH($D2558,Υλικά!$B$3:$B$200,0),0))</f>
        <v>12</v>
      </c>
      <c r="G2558" s="3">
        <v>250</v>
      </c>
      <c r="H2558" s="16">
        <f>IF($C2558&lt;&gt;"",$G2558*INDEX(ΣυνδΑθρ!$B$2:$B$96,$F2558,1)/INDEX(ΣυνδΑθρ!$J$2:$J$96,$F2558,1),IF($D2558&lt;&gt;"",$G2558*INDEX(Υλικά!$G$3:$G$200,$F2558,1)/INDEX(Υλικά!$E$3:$E$200,$F2558,1),0))</f>
        <v>8.25</v>
      </c>
      <c r="I2558" s="17">
        <f>IF($C2558&lt;&gt;"",$G2558*INDEX(ΣυνδΑθρ!$C$2:$C$100,$F2558,1)/INDEX(ΣυνδΑθρ!$J$2:$J$96,$F2558,1),IF($D2558&lt;&gt;"",$G2558*INDEX(Υλικά!$H$3:$H$200,$F2558,1)/INDEX(Υλικά!$E$3:$E$200,$F2558,1),0))</f>
        <v>11.75</v>
      </c>
      <c r="J2558" s="18">
        <f>IF($C2558&lt;&gt;"",$G2558*INDEX(ΣυνδΑθρ!$D$2:$D$96,$F2558,1)/INDEX(ΣυνδΑθρ!$J$2:$J$96,$F2558,1),IF($D2558&lt;&gt;"",$G2558*INDEX(Υλικά!$I$3:$I$200,$F2558,1)/INDEX(Υλικά!$E$3:$E$200,$F2558,1),0))</f>
        <v>3.75</v>
      </c>
      <c r="K2558" s="16">
        <f>$H2558*Ref!$B$2</f>
        <v>33</v>
      </c>
      <c r="L2558" s="17">
        <f>$I2558*Ref!$B$3</f>
        <v>47</v>
      </c>
      <c r="M2558" s="18">
        <f>$J2558*Ref!$B$4</f>
        <v>33.75</v>
      </c>
      <c r="N2558" s="18">
        <f>IF($C2558&lt;&gt;"",0,IF($D2558&lt;&gt;"",$G2558*INDEX(Υλικά!$J$3:$J$200,$F2558,1)/INDEX(Υλικά!$E$3:$E$200,$F2558,1),0))</f>
        <v>0</v>
      </c>
      <c r="O2558" s="19">
        <f t="shared" si="47"/>
        <v>113.75</v>
      </c>
    </row>
    <row r="2559" spans="1:15" x14ac:dyDescent="0.35">
      <c r="A2559" s="54">
        <v>45335</v>
      </c>
      <c r="B2559" s="53">
        <v>0.33333333333333331</v>
      </c>
      <c r="C2559" s="3"/>
      <c r="D2559" s="3" t="s">
        <v>229</v>
      </c>
      <c r="E2559" s="3" t="str">
        <f>IF(C2559&lt;&gt;"",INDEX(ΣυνδΑθρ!$I$2:$I$96,MATCH(C2559,ΣυνδΑθρ!$A$2:$A$100,0),1),IF(D2559&lt;&gt;"",INDEX(Υλικά!$D$3:$D$200,MATCH(D2559,Υλικά!$B$3:$B$200,0),1),""))</f>
        <v>gr</v>
      </c>
      <c r="F2559" s="10">
        <f>IF(C2559&lt;&gt;"",MATCH($C2559,ΣυνδΑθρ!$A$2:$A$100,0),IF(D2559&lt;&gt;"",MATCH($D2559,Υλικά!$B$3:$B$200,0),0))</f>
        <v>104</v>
      </c>
      <c r="G2559" s="3">
        <v>65</v>
      </c>
      <c r="H2559" s="16">
        <f>IF($C2559&lt;&gt;"",$G2559*INDEX(ΣυνδΑθρ!$B$2:$B$96,$F2559,1)/INDEX(ΣυνδΑθρ!$J$2:$J$96,$F2559,1),IF($D2559&lt;&gt;"",$G2559*INDEX(Υλικά!$G$3:$G$200,$F2559,1)/INDEX(Υλικά!$E$3:$E$200,$F2559,1),0))</f>
        <v>13.65</v>
      </c>
      <c r="I2559" s="17">
        <f>IF($C2559&lt;&gt;"",$G2559*INDEX(ΣυνδΑθρ!$C$2:$C$100,$F2559,1)/INDEX(ΣυνδΑθρ!$J$2:$J$96,$F2559,1),IF($D2559&lt;&gt;"",$G2559*INDEX(Υλικά!$H$3:$H$200,$F2559,1)/INDEX(Υλικά!$E$3:$E$200,$F2559,1),0))</f>
        <v>0.65</v>
      </c>
      <c r="J2559" s="18">
        <f>IF($C2559&lt;&gt;"",$G2559*INDEX(ΣυνδΑθρ!$D$2:$D$96,$F2559,1)/INDEX(ΣυνδΑθρ!$J$2:$J$96,$F2559,1),IF($D2559&lt;&gt;"",$G2559*INDEX(Υλικά!$I$3:$I$200,$F2559,1)/INDEX(Υλικά!$E$3:$E$200,$F2559,1),0))</f>
        <v>1.3</v>
      </c>
      <c r="K2559" s="16">
        <f>$H2559*Ref!$B$2</f>
        <v>54.6</v>
      </c>
      <c r="L2559" s="17">
        <f>$I2559*Ref!$B$3</f>
        <v>2.6</v>
      </c>
      <c r="M2559" s="18">
        <f>$J2559*Ref!$B$4</f>
        <v>11.700000000000001</v>
      </c>
      <c r="N2559" s="18">
        <f>IF($C2559&lt;&gt;"",0,IF($D2559&lt;&gt;"",$G2559*INDEX(Υλικά!$J$3:$J$200,$F2559,1)/INDEX(Υλικά!$E$3:$E$200,$F2559,1),0))</f>
        <v>0</v>
      </c>
      <c r="O2559" s="19">
        <f t="shared" si="47"/>
        <v>68.900000000000006</v>
      </c>
    </row>
    <row r="2560" spans="1:15" x14ac:dyDescent="0.35">
      <c r="A2560" s="54">
        <v>45335</v>
      </c>
      <c r="B2560" s="53">
        <v>0.33333333333333298</v>
      </c>
      <c r="C2560" s="3"/>
      <c r="D2560" s="3" t="s">
        <v>338</v>
      </c>
      <c r="E2560" s="3" t="str">
        <f>IF(C2560&lt;&gt;"",INDEX(ΣυνδΑθρ!$I$2:$I$96,MATCH(C2560,ΣυνδΑθρ!$A$2:$A$100,0),1),IF(D2560&lt;&gt;"",INDEX(Υλικά!$D$3:$D$200,MATCH(D2560,Υλικά!$B$3:$B$200,0),1),""))</f>
        <v>gr</v>
      </c>
      <c r="F2560" s="10">
        <f>IF(C2560&lt;&gt;"",MATCH($C2560,ΣυνδΑθρ!$A$2:$A$100,0),IF(D2560&lt;&gt;"",MATCH($D2560,Υλικά!$B$3:$B$200,0),0))</f>
        <v>152</v>
      </c>
      <c r="G2560" s="3">
        <v>65</v>
      </c>
      <c r="H2560" s="16">
        <f>IF($C2560&lt;&gt;"",$G2560*INDEX(ΣυνδΑθρ!$B$2:$B$96,$F2560,1)/INDEX(ΣυνδΑθρ!$J$2:$J$96,$F2560,1),IF($D2560&lt;&gt;"",$G2560*INDEX(Υλικά!$G$3:$G$200,$F2560,1)/INDEX(Υλικά!$E$3:$E$200,$F2560,1),0))</f>
        <v>7.67</v>
      </c>
      <c r="I2560" s="17">
        <f>IF($C2560&lt;&gt;"",$G2560*INDEX(ΣυνδΑθρ!$C$2:$C$100,$F2560,1)/INDEX(ΣυνδΑθρ!$J$2:$J$96,$F2560,1),IF($D2560&lt;&gt;"",$G2560*INDEX(Υλικά!$H$3:$H$200,$F2560,1)/INDEX(Υλικά!$E$3:$E$200,$F2560,1),0))</f>
        <v>27.95</v>
      </c>
      <c r="J2560" s="18">
        <f>IF($C2560&lt;&gt;"",$G2560*INDEX(ΣυνδΑθρ!$D$2:$D$96,$F2560,1)/INDEX(ΣυνδΑθρ!$J$2:$J$96,$F2560,1),IF($D2560&lt;&gt;"",$G2560*INDEX(Υλικά!$I$3:$I$200,$F2560,1)/INDEX(Υλικά!$E$3:$E$200,$F2560,1),0))</f>
        <v>2.08</v>
      </c>
      <c r="K2560" s="16">
        <f>$H2560*Ref!$B$2</f>
        <v>30.68</v>
      </c>
      <c r="L2560" s="17">
        <f>$I2560*Ref!$B$3</f>
        <v>111.8</v>
      </c>
      <c r="M2560" s="18">
        <f>$J2560*Ref!$B$4</f>
        <v>18.72</v>
      </c>
      <c r="N2560" s="18">
        <f>IF($C2560&lt;&gt;"",0,IF($D2560&lt;&gt;"",$G2560*INDEX(Υλικά!$J$3:$J$200,$F2560,1)/INDEX(Υλικά!$E$3:$E$200,$F2560,1),0))</f>
        <v>0</v>
      </c>
      <c r="O2560" s="19">
        <f t="shared" si="47"/>
        <v>161.19999999999999</v>
      </c>
    </row>
    <row r="2561" spans="1:16" x14ac:dyDescent="0.35">
      <c r="A2561" s="54">
        <v>45335</v>
      </c>
      <c r="B2561" s="53">
        <v>0.5</v>
      </c>
      <c r="C2561" s="3"/>
      <c r="D2561" s="3" t="s">
        <v>155</v>
      </c>
      <c r="E2561" s="3" t="str">
        <f>IF(C2561&lt;&gt;"",INDEX(ΣυνδΑθρ!$I$2:$I$96,MATCH(C2561,ΣυνδΑθρ!$A$2:$A$100,0),1),IF(D2561&lt;&gt;"",INDEX(Υλικά!$D$3:$D$200,MATCH(D2561,Υλικά!$B$3:$B$200,0),1),""))</f>
        <v>gr</v>
      </c>
      <c r="F2561" s="10">
        <f>IF(C2561&lt;&gt;"",MATCH($C2561,ΣυνδΑθρ!$A$2:$A$100,0),IF(D2561&lt;&gt;"",MATCH($D2561,Υλικά!$B$3:$B$200,0),0))</f>
        <v>63</v>
      </c>
      <c r="G2561" s="3">
        <v>130</v>
      </c>
      <c r="H2561" s="16">
        <f>IF($C2561&lt;&gt;"",$G2561*INDEX(ΣυνδΑθρ!$B$2:$B$96,$F2561,1)/INDEX(ΣυνδΑθρ!$J$2:$J$96,$F2561,1),IF($D2561&lt;&gt;"",$G2561*INDEX(Υλικά!$G$3:$G$200,$F2561,1)/INDEX(Υλικά!$E$3:$E$200,$F2561,1),0))</f>
        <v>1.43</v>
      </c>
      <c r="I2561" s="17">
        <f>IF($C2561&lt;&gt;"",$G2561*INDEX(ΣυνδΑθρ!$C$2:$C$100,$F2561,1)/INDEX(ΣυνδΑθρ!$J$2:$J$96,$F2561,1),IF($D2561&lt;&gt;"",$G2561*INDEX(Υλικά!$H$3:$H$200,$F2561,1)/INDEX(Υλικά!$E$3:$E$200,$F2561,1),0))</f>
        <v>29.64</v>
      </c>
      <c r="J2561" s="18">
        <f>IF($C2561&lt;&gt;"",$G2561*INDEX(ΣυνδΑθρ!$D$2:$D$96,$F2561,1)/INDEX(ΣυνδΑθρ!$J$2:$J$96,$F2561,1),IF($D2561&lt;&gt;"",$G2561*INDEX(Υλικά!$I$3:$I$200,$F2561,1)/INDEX(Υλικά!$E$3:$E$200,$F2561,1),0))</f>
        <v>0.39</v>
      </c>
      <c r="K2561" s="16">
        <f>$H2561*Ref!$B$2</f>
        <v>5.72</v>
      </c>
      <c r="L2561" s="17">
        <f>$I2561*Ref!$B$3</f>
        <v>118.56</v>
      </c>
      <c r="M2561" s="18">
        <f>$J2561*Ref!$B$4</f>
        <v>3.5100000000000002</v>
      </c>
      <c r="N2561" s="18">
        <f>IF($C2561&lt;&gt;"",0,IF($D2561&lt;&gt;"",$G2561*INDEX(Υλικά!$J$3:$J$200,$F2561,1)/INDEX(Υλικά!$E$3:$E$200,$F2561,1),0))</f>
        <v>0</v>
      </c>
      <c r="O2561" s="19">
        <f t="shared" si="47"/>
        <v>127.79</v>
      </c>
    </row>
    <row r="2562" spans="1:16" x14ac:dyDescent="0.35">
      <c r="A2562" s="54">
        <v>45335</v>
      </c>
      <c r="B2562" s="53">
        <v>0.66666666666666663</v>
      </c>
      <c r="C2562" s="3" t="s">
        <v>344</v>
      </c>
      <c r="D2562" s="3"/>
      <c r="E2562" s="3" t="str">
        <f>IF(C2562&lt;&gt;"",INDEX(ΣυνδΑθρ!$I$2:$I$96,MATCH(C2562,ΣυνδΑθρ!$A$2:$A$100,0),1),IF(D2562&lt;&gt;"",INDEX(Υλικά!$D$3:$D$200,MATCH(D2562,Υλικά!$B$3:$B$200,0),1),""))</f>
        <v>gr</v>
      </c>
      <c r="F2562" s="10">
        <f>IF(C2562&lt;&gt;"",MATCH($C2562,ΣυνδΑθρ!$A$2:$A$100,0),IF(D2562&lt;&gt;"",MATCH($D2562,Υλικά!$B$3:$B$200,0),0))</f>
        <v>72</v>
      </c>
      <c r="G2562" s="3">
        <v>500</v>
      </c>
      <c r="H2562" s="16">
        <f>IF($C2562&lt;&gt;"",$G2562*INDEX(ΣυνδΑθρ!$B$2:$B$96,$F2562,1)/INDEX(ΣυνδΑθρ!$J$2:$J$96,$F2562,1),IF($D2562&lt;&gt;"",$G2562*INDEX(Υλικά!$G$3:$G$200,$F2562,1)/INDEX(Υλικά!$E$3:$E$200,$F2562,1),0))</f>
        <v>27.59</v>
      </c>
      <c r="I2562" s="17">
        <f>IF($C2562&lt;&gt;"",$G2562*INDEX(ΣυνδΑθρ!$C$2:$C$100,$F2562,1)/INDEX(ΣυνδΑθρ!$J$2:$J$96,$F2562,1),IF($D2562&lt;&gt;"",$G2562*INDEX(Υλικά!$H$3:$H$200,$F2562,1)/INDEX(Υλικά!$E$3:$E$200,$F2562,1),0))</f>
        <v>70.98</v>
      </c>
      <c r="J2562" s="18">
        <f>IF($C2562&lt;&gt;"",$G2562*INDEX(ΣυνδΑθρ!$D$2:$D$96,$F2562,1)/INDEX(ΣυνδΑθρ!$J$2:$J$96,$F2562,1),IF($D2562&lt;&gt;"",$G2562*INDEX(Υλικά!$I$3:$I$200,$F2562,1)/INDEX(Υλικά!$E$3:$E$200,$F2562,1),0))</f>
        <v>10.71</v>
      </c>
      <c r="K2562" s="16">
        <f>$H2562*Ref!$B$2</f>
        <v>110.36</v>
      </c>
      <c r="L2562" s="17">
        <f>$I2562*Ref!$B$3</f>
        <v>283.92</v>
      </c>
      <c r="M2562" s="18">
        <f>$J2562*Ref!$B$4</f>
        <v>96.390000000000015</v>
      </c>
      <c r="N2562" s="18">
        <f>IF($C2562&lt;&gt;"",0,IF($D2562&lt;&gt;"",$G2562*INDEX(Υλικά!$J$3:$J$200,$F2562,1)/INDEX(Υλικά!$E$3:$E$200,$F2562,1),0))</f>
        <v>0</v>
      </c>
      <c r="O2562" s="19">
        <f t="shared" si="47"/>
        <v>490.67000000000007</v>
      </c>
    </row>
    <row r="2563" spans="1:16" x14ac:dyDescent="0.35">
      <c r="A2563" s="54">
        <v>45335</v>
      </c>
      <c r="B2563" s="53">
        <v>0.66666666666666663</v>
      </c>
      <c r="C2563" s="3"/>
      <c r="D2563" s="3" t="s">
        <v>44</v>
      </c>
      <c r="E2563" s="3" t="str">
        <f>IF(C2563&lt;&gt;"",INDEX(ΣυνδΑθρ!$I$2:$I$96,MATCH(C2563,ΣυνδΑθρ!$A$2:$A$100,0),1),IF(D2563&lt;&gt;"",INDEX(Υλικά!$D$3:$D$200,MATCH(D2563,Υλικά!$B$3:$B$200,0),1),""))</f>
        <v>pc</v>
      </c>
      <c r="F2563" s="10">
        <f>IF(C2563&lt;&gt;"",MATCH($C2563,ΣυνδΑθρ!$A$2:$A$100,0),IF(D2563&lt;&gt;"",MATCH($D2563,Υλικά!$B$3:$B$200,0),0))</f>
        <v>18</v>
      </c>
      <c r="G2563" s="3">
        <v>10</v>
      </c>
      <c r="H2563" s="16">
        <f>IF($C2563&lt;&gt;"",$G2563*INDEX(ΣυνδΑθρ!$B$2:$B$96,$F2563,1)/INDEX(ΣυνδΑθρ!$J$2:$J$96,$F2563,1),IF($D2563&lt;&gt;"",$G2563*INDEX(Υλικά!$G$3:$G$200,$F2563,1)/INDEX(Υλικά!$E$3:$E$200,$F2563,1),0))</f>
        <v>0.4</v>
      </c>
      <c r="I2563" s="17">
        <f>IF($C2563&lt;&gt;"",$G2563*INDEX(ΣυνδΑθρ!$C$2:$C$100,$F2563,1)/INDEX(ΣυνδΑθρ!$J$2:$J$96,$F2563,1),IF($D2563&lt;&gt;"",$G2563*INDEX(Υλικά!$H$3:$H$200,$F2563,1)/INDEX(Υλικά!$E$3:$E$200,$F2563,1),0))</f>
        <v>2.8</v>
      </c>
      <c r="J2563" s="18">
        <f>IF($C2563&lt;&gt;"",$G2563*INDEX(ΣυνδΑθρ!$D$2:$D$96,$F2563,1)/INDEX(ΣυνδΑθρ!$J$2:$J$96,$F2563,1),IF($D2563&lt;&gt;"",$G2563*INDEX(Υλικά!$I$3:$I$200,$F2563,1)/INDEX(Υλικά!$E$3:$E$200,$F2563,1),0))</f>
        <v>4.7</v>
      </c>
      <c r="K2563" s="16">
        <f>$H2563*Ref!$B$2</f>
        <v>1.6</v>
      </c>
      <c r="L2563" s="17">
        <f>$I2563*Ref!$B$3</f>
        <v>11.2</v>
      </c>
      <c r="M2563" s="18">
        <f>$J2563*Ref!$B$4</f>
        <v>42.300000000000004</v>
      </c>
      <c r="N2563" s="18">
        <f>IF($C2563&lt;&gt;"",0,IF($D2563&lt;&gt;"",$G2563*INDEX(Υλικά!$J$3:$J$200,$F2563,1)/INDEX(Υλικά!$E$3:$E$200,$F2563,1),0))</f>
        <v>0</v>
      </c>
      <c r="O2563" s="19">
        <f t="shared" si="47"/>
        <v>55.1</v>
      </c>
    </row>
    <row r="2564" spans="1:16" x14ac:dyDescent="0.35">
      <c r="A2564" s="54">
        <v>45335</v>
      </c>
      <c r="B2564" s="53">
        <v>0.66666666666666663</v>
      </c>
      <c r="C2564" s="3"/>
      <c r="D2564" s="3" t="s">
        <v>338</v>
      </c>
      <c r="E2564" s="3" t="str">
        <f>IF(C2564&lt;&gt;"",INDEX(ΣυνδΑθρ!$I$2:$I$96,MATCH(C2564,ΣυνδΑθρ!$A$2:$A$100,0),1),IF(D2564&lt;&gt;"",INDEX(Υλικά!$D$3:$D$200,MATCH(D2564,Υλικά!$B$3:$B$200,0),1),""))</f>
        <v>gr</v>
      </c>
      <c r="F2564" s="10">
        <f>IF(C2564&lt;&gt;"",MATCH($C2564,ΣυνδΑθρ!$A$2:$A$100,0),IF(D2564&lt;&gt;"",MATCH($D2564,Υλικά!$B$3:$B$200,0),0))</f>
        <v>152</v>
      </c>
      <c r="G2564" s="3">
        <v>30</v>
      </c>
      <c r="H2564" s="16">
        <f>IF($C2564&lt;&gt;"",$G2564*INDEX(ΣυνδΑθρ!$B$2:$B$96,$F2564,1)/INDEX(ΣυνδΑθρ!$J$2:$J$96,$F2564,1),IF($D2564&lt;&gt;"",$G2564*INDEX(Υλικά!$G$3:$G$200,$F2564,1)/INDEX(Υλικά!$E$3:$E$200,$F2564,1),0))</f>
        <v>3.54</v>
      </c>
      <c r="I2564" s="17">
        <f>IF($C2564&lt;&gt;"",$G2564*INDEX(ΣυνδΑθρ!$C$2:$C$100,$F2564,1)/INDEX(ΣυνδΑθρ!$J$2:$J$96,$F2564,1),IF($D2564&lt;&gt;"",$G2564*INDEX(Υλικά!$H$3:$H$200,$F2564,1)/INDEX(Υλικά!$E$3:$E$200,$F2564,1),0))</f>
        <v>12.9</v>
      </c>
      <c r="J2564" s="18">
        <f>IF($C2564&lt;&gt;"",$G2564*INDEX(ΣυνδΑθρ!$D$2:$D$96,$F2564,1)/INDEX(ΣυνδΑθρ!$J$2:$J$96,$F2564,1),IF($D2564&lt;&gt;"",$G2564*INDEX(Υλικά!$I$3:$I$200,$F2564,1)/INDEX(Υλικά!$E$3:$E$200,$F2564,1),0))</f>
        <v>0.96</v>
      </c>
      <c r="K2564" s="16">
        <f>$H2564*Ref!$B$2</f>
        <v>14.16</v>
      </c>
      <c r="L2564" s="17">
        <f>$I2564*Ref!$B$3</f>
        <v>51.6</v>
      </c>
      <c r="M2564" s="18">
        <f>$J2564*Ref!$B$4</f>
        <v>8.64</v>
      </c>
      <c r="N2564" s="18">
        <f>IF($C2564&lt;&gt;"",0,IF($D2564&lt;&gt;"",$G2564*INDEX(Υλικά!$J$3:$J$200,$F2564,1)/INDEX(Υλικά!$E$3:$E$200,$F2564,1),0))</f>
        <v>0</v>
      </c>
      <c r="O2564" s="19">
        <f t="shared" si="47"/>
        <v>74.400000000000006</v>
      </c>
    </row>
    <row r="2565" spans="1:16" x14ac:dyDescent="0.35">
      <c r="A2565" s="54">
        <v>45335</v>
      </c>
      <c r="B2565" s="53">
        <v>0.83333333333333337</v>
      </c>
      <c r="C2565" s="3"/>
      <c r="D2565" s="3"/>
      <c r="E2565" s="3" t="str">
        <f>IF(C2565&lt;&gt;"",INDEX(ΣυνδΑθρ!$I$2:$I$96,MATCH(C2565,ΣυνδΑθρ!$A$2:$A$100,0),1),IF(D2565&lt;&gt;"",INDEX(Υλικά!$D$3:$D$200,MATCH(D2565,Υλικά!$B$3:$B$200,0),1),""))</f>
        <v/>
      </c>
      <c r="F2565" s="10">
        <f>IF(C2565&lt;&gt;"",MATCH($C2565,ΣυνδΑθρ!$A$2:$A$100,0),IF(D2565&lt;&gt;"",MATCH($D2565,Υλικά!$B$3:$B$200,0),0))</f>
        <v>0</v>
      </c>
      <c r="G2565" s="3"/>
      <c r="H2565" s="16">
        <f>IF($C2565&lt;&gt;"",$G2565*INDEX(ΣυνδΑθρ!$B$2:$B$96,$F2565,1)/INDEX(ΣυνδΑθρ!$J$2:$J$96,$F2565,1),IF($D2565&lt;&gt;"",$G2565*INDEX(Υλικά!$G$3:$G$200,$F2565,1)/INDEX(Υλικά!$E$3:$E$200,$F2565,1),0))</f>
        <v>0</v>
      </c>
      <c r="I2565" s="17">
        <f>IF($C2565&lt;&gt;"",$G2565*INDEX(ΣυνδΑθρ!$C$2:$C$100,$F2565,1)/INDEX(ΣυνδΑθρ!$J$2:$J$96,$F2565,1),IF($D2565&lt;&gt;"",$G2565*INDEX(Υλικά!$H$3:$H$200,$F2565,1)/INDEX(Υλικά!$E$3:$E$200,$F2565,1),0))</f>
        <v>0</v>
      </c>
      <c r="J2565" s="18">
        <f>IF($C2565&lt;&gt;"",$G2565*INDEX(ΣυνδΑθρ!$D$2:$D$96,$F2565,1)/INDEX(ΣυνδΑθρ!$J$2:$J$96,$F2565,1),IF($D2565&lt;&gt;"",$G2565*INDEX(Υλικά!$I$3:$I$200,$F2565,1)/INDEX(Υλικά!$E$3:$E$200,$F2565,1),0))</f>
        <v>0</v>
      </c>
      <c r="K2565" s="16">
        <f>$H2565*Ref!$B$2</f>
        <v>0</v>
      </c>
      <c r="L2565" s="17">
        <f>$I2565*Ref!$B$3</f>
        <v>0</v>
      </c>
      <c r="M2565" s="18">
        <f>$J2565*Ref!$B$4</f>
        <v>0</v>
      </c>
      <c r="N2565" s="18">
        <v>1000</v>
      </c>
      <c r="O2565" s="19">
        <f t="shared" si="47"/>
        <v>1000</v>
      </c>
      <c r="P2565" t="s">
        <v>303</v>
      </c>
    </row>
    <row r="2566" spans="1:16" x14ac:dyDescent="0.35">
      <c r="A2566" s="54">
        <v>45336</v>
      </c>
      <c r="B2566" s="53">
        <v>0.33333333333333331</v>
      </c>
      <c r="C2566" s="3"/>
      <c r="D2566" s="3" t="s">
        <v>58</v>
      </c>
      <c r="E2566" s="3" t="str">
        <f>IF(C2566&lt;&gt;"",INDEX(ΣυνδΑθρ!$I$2:$I$96,MATCH(C2566,ΣυνδΑθρ!$A$2:$A$100,0),1),IF(D2566&lt;&gt;"",INDEX(Υλικά!$D$3:$D$200,MATCH(D2566,Υλικά!$B$3:$B$200,0),1),""))</f>
        <v>gr</v>
      </c>
      <c r="F2566" s="10">
        <f>IF(C2566&lt;&gt;"",MATCH($C2566,ΣυνδΑθρ!$A$2:$A$100,0),IF(D2566&lt;&gt;"",MATCH($D2566,Υλικά!$B$3:$B$200,0),0))</f>
        <v>12</v>
      </c>
      <c r="G2566" s="3">
        <v>260</v>
      </c>
      <c r="H2566" s="16">
        <f>IF($C2566&lt;&gt;"",$G2566*INDEX(ΣυνδΑθρ!$B$2:$B$96,$F2566,1)/INDEX(ΣυνδΑθρ!$J$2:$J$96,$F2566,1),IF($D2566&lt;&gt;"",$G2566*INDEX(Υλικά!$G$3:$G$200,$F2566,1)/INDEX(Υλικά!$E$3:$E$200,$F2566,1),0))</f>
        <v>8.58</v>
      </c>
      <c r="I2566" s="17">
        <f>IF($C2566&lt;&gt;"",$G2566*INDEX(ΣυνδΑθρ!$C$2:$C$100,$F2566,1)/INDEX(ΣυνδΑθρ!$J$2:$J$96,$F2566,1),IF($D2566&lt;&gt;"",$G2566*INDEX(Υλικά!$H$3:$H$200,$F2566,1)/INDEX(Υλικά!$E$3:$E$200,$F2566,1),0))</f>
        <v>12.22</v>
      </c>
      <c r="J2566" s="18">
        <f>IF($C2566&lt;&gt;"",$G2566*INDEX(ΣυνδΑθρ!$D$2:$D$96,$F2566,1)/INDEX(ΣυνδΑθρ!$J$2:$J$96,$F2566,1),IF($D2566&lt;&gt;"",$G2566*INDEX(Υλικά!$I$3:$I$200,$F2566,1)/INDEX(Υλικά!$E$3:$E$200,$F2566,1),0))</f>
        <v>3.9</v>
      </c>
      <c r="K2566" s="16">
        <f>$H2566*Ref!$B$2</f>
        <v>34.32</v>
      </c>
      <c r="L2566" s="17">
        <f>$I2566*Ref!$B$3</f>
        <v>48.88</v>
      </c>
      <c r="M2566" s="18">
        <f>$J2566*Ref!$B$4</f>
        <v>35.1</v>
      </c>
      <c r="N2566" s="18">
        <f>IF($C2566&lt;&gt;"",0,IF($D2566&lt;&gt;"",$G2566*INDEX(Υλικά!$J$3:$J$200,$F2566,1)/INDEX(Υλικά!$E$3:$E$200,$F2566,1),0))</f>
        <v>0</v>
      </c>
      <c r="O2566" s="19">
        <f t="shared" si="47"/>
        <v>118.30000000000001</v>
      </c>
    </row>
    <row r="2567" spans="1:16" x14ac:dyDescent="0.35">
      <c r="A2567" s="54">
        <v>45336</v>
      </c>
      <c r="B2567" s="53">
        <v>0.33333333333333331</v>
      </c>
      <c r="C2567" s="3"/>
      <c r="D2567" s="3" t="s">
        <v>229</v>
      </c>
      <c r="E2567" s="3" t="str">
        <f>IF(C2567&lt;&gt;"",INDEX(ΣυνδΑθρ!$I$2:$I$96,MATCH(C2567,ΣυνδΑθρ!$A$2:$A$100,0),1),IF(D2567&lt;&gt;"",INDEX(Υλικά!$D$3:$D$200,MATCH(D2567,Υλικά!$B$3:$B$200,0),1),""))</f>
        <v>gr</v>
      </c>
      <c r="F2567" s="10">
        <f>IF(C2567&lt;&gt;"",MATCH($C2567,ΣυνδΑθρ!$A$2:$A$100,0),IF(D2567&lt;&gt;"",MATCH($D2567,Υλικά!$B$3:$B$200,0),0))</f>
        <v>104</v>
      </c>
      <c r="G2567" s="3">
        <v>45</v>
      </c>
      <c r="H2567" s="16">
        <f>IF($C2567&lt;&gt;"",$G2567*INDEX(ΣυνδΑθρ!$B$2:$B$96,$F2567,1)/INDEX(ΣυνδΑθρ!$J$2:$J$96,$F2567,1),IF($D2567&lt;&gt;"",$G2567*INDEX(Υλικά!$G$3:$G$200,$F2567,1)/INDEX(Υλικά!$E$3:$E$200,$F2567,1),0))</f>
        <v>9.4499999999999993</v>
      </c>
      <c r="I2567" s="17">
        <f>IF($C2567&lt;&gt;"",$G2567*INDEX(ΣυνδΑθρ!$C$2:$C$100,$F2567,1)/INDEX(ΣυνδΑθρ!$J$2:$J$96,$F2567,1),IF($D2567&lt;&gt;"",$G2567*INDEX(Υλικά!$H$3:$H$200,$F2567,1)/INDEX(Υλικά!$E$3:$E$200,$F2567,1),0))</f>
        <v>0.45</v>
      </c>
      <c r="J2567" s="18">
        <f>IF($C2567&lt;&gt;"",$G2567*INDEX(ΣυνδΑθρ!$D$2:$D$96,$F2567,1)/INDEX(ΣυνδΑθρ!$J$2:$J$96,$F2567,1),IF($D2567&lt;&gt;"",$G2567*INDEX(Υλικά!$I$3:$I$200,$F2567,1)/INDEX(Υλικά!$E$3:$E$200,$F2567,1),0))</f>
        <v>0.9</v>
      </c>
      <c r="K2567" s="16">
        <f>$H2567*Ref!$B$2</f>
        <v>37.799999999999997</v>
      </c>
      <c r="L2567" s="17">
        <f>$I2567*Ref!$B$3</f>
        <v>1.8</v>
      </c>
      <c r="M2567" s="18">
        <f>$J2567*Ref!$B$4</f>
        <v>8.1</v>
      </c>
      <c r="N2567" s="18">
        <f>IF($C2567&lt;&gt;"",0,IF($D2567&lt;&gt;"",$G2567*INDEX(Υλικά!$J$3:$J$200,$F2567,1)/INDEX(Υλικά!$E$3:$E$200,$F2567,1),0))</f>
        <v>0</v>
      </c>
      <c r="O2567" s="19">
        <f t="shared" si="47"/>
        <v>47.699999999999996</v>
      </c>
    </row>
    <row r="2568" spans="1:16" x14ac:dyDescent="0.35">
      <c r="A2568" s="54">
        <v>45336</v>
      </c>
      <c r="B2568" s="53">
        <v>0.33333333333333331</v>
      </c>
      <c r="C2568" s="3"/>
      <c r="D2568" s="3" t="s">
        <v>289</v>
      </c>
      <c r="E2568" s="3" t="str">
        <f>IF(C2568&lt;&gt;"",INDEX(ΣυνδΑθρ!$I$2:$I$96,MATCH(C2568,ΣυνδΑθρ!$A$2:$A$100,0),1),IF(D2568&lt;&gt;"",INDEX(Υλικά!$D$3:$D$200,MATCH(D2568,Υλικά!$B$3:$B$200,0),1),""))</f>
        <v>gr</v>
      </c>
      <c r="F2568" s="10">
        <f>IF(C2568&lt;&gt;"",MATCH($C2568,ΣυνδΑθρ!$A$2:$A$100,0),IF(D2568&lt;&gt;"",MATCH($D2568,Υλικά!$B$3:$B$200,0),0))</f>
        <v>134</v>
      </c>
      <c r="G2568" s="3">
        <v>50</v>
      </c>
      <c r="H2568" s="16">
        <f>IF($C2568&lt;&gt;"",$G2568*INDEX(ΣυνδΑθρ!$B$2:$B$96,$F2568,1)/INDEX(ΣυνδΑθρ!$J$2:$J$96,$F2568,1),IF($D2568&lt;&gt;"",$G2568*INDEX(Υλικά!$G$3:$G$200,$F2568,1)/INDEX(Υλικά!$E$3:$E$200,$F2568,1),0))</f>
        <v>3.65</v>
      </c>
      <c r="I2568" s="17">
        <f>IF($C2568&lt;&gt;"",$G2568*INDEX(ΣυνδΑθρ!$C$2:$C$100,$F2568,1)/INDEX(ΣυνδΑθρ!$J$2:$J$96,$F2568,1),IF($D2568&lt;&gt;"",$G2568*INDEX(Υλικά!$H$3:$H$200,$F2568,1)/INDEX(Υλικά!$E$3:$E$200,$F2568,1),0))</f>
        <v>23.25</v>
      </c>
      <c r="J2568" s="18">
        <f>IF($C2568&lt;&gt;"",$G2568*INDEX(ΣυνδΑθρ!$D$2:$D$96,$F2568,1)/INDEX(ΣυνδΑθρ!$J$2:$J$96,$F2568,1),IF($D2568&lt;&gt;"",$G2568*INDEX(Υλικά!$I$3:$I$200,$F2568,1)/INDEX(Υλικά!$E$3:$E$200,$F2568,1),0))</f>
        <v>0.45</v>
      </c>
      <c r="K2568" s="16">
        <f>$H2568*Ref!$B$2</f>
        <v>14.6</v>
      </c>
      <c r="L2568" s="17">
        <f>$I2568*Ref!$B$3</f>
        <v>93</v>
      </c>
      <c r="M2568" s="18">
        <f>$J2568*Ref!$B$4</f>
        <v>4.05</v>
      </c>
      <c r="N2568" s="18">
        <f>IF($C2568&lt;&gt;"",0,IF($D2568&lt;&gt;"",$G2568*INDEX(Υλικά!$J$3:$J$200,$F2568,1)/INDEX(Υλικά!$E$3:$E$200,$F2568,1),0))</f>
        <v>0</v>
      </c>
      <c r="O2568" s="19">
        <f t="shared" si="47"/>
        <v>111.64999999999999</v>
      </c>
    </row>
    <row r="2569" spans="1:16" x14ac:dyDescent="0.35">
      <c r="A2569" s="54">
        <v>45336</v>
      </c>
      <c r="B2569" s="53">
        <v>0.5</v>
      </c>
      <c r="C2569" s="3"/>
      <c r="D2569" s="3" t="s">
        <v>155</v>
      </c>
      <c r="E2569" s="3" t="str">
        <f>IF(C2569&lt;&gt;"",INDEX(ΣυνδΑθρ!$I$2:$I$96,MATCH(C2569,ΣυνδΑθρ!$A$2:$A$100,0),1),IF(D2569&lt;&gt;"",INDEX(Υλικά!$D$3:$D$200,MATCH(D2569,Υλικά!$B$3:$B$200,0),1),""))</f>
        <v>gr</v>
      </c>
      <c r="F2569" s="10">
        <f>IF(C2569&lt;&gt;"",MATCH($C2569,ΣυνδΑθρ!$A$2:$A$100,0),IF(D2569&lt;&gt;"",MATCH($D2569,Υλικά!$B$3:$B$200,0),0))</f>
        <v>63</v>
      </c>
      <c r="G2569" s="3">
        <v>115</v>
      </c>
      <c r="H2569" s="16">
        <f>IF($C2569&lt;&gt;"",$G2569*INDEX(ΣυνδΑθρ!$B$2:$B$96,$F2569,1)/INDEX(ΣυνδΑθρ!$J$2:$J$96,$F2569,1),IF($D2569&lt;&gt;"",$G2569*INDEX(Υλικά!$G$3:$G$200,$F2569,1)/INDEX(Υλικά!$E$3:$E$200,$F2569,1),0))</f>
        <v>1.2650000000000001</v>
      </c>
      <c r="I2569" s="17">
        <f>IF($C2569&lt;&gt;"",$G2569*INDEX(ΣυνδΑθρ!$C$2:$C$100,$F2569,1)/INDEX(ΣυνδΑθρ!$J$2:$J$96,$F2569,1),IF($D2569&lt;&gt;"",$G2569*INDEX(Υλικά!$H$3:$H$200,$F2569,1)/INDEX(Υλικά!$E$3:$E$200,$F2569,1),0))</f>
        <v>26.22</v>
      </c>
      <c r="J2569" s="18">
        <f>IF($C2569&lt;&gt;"",$G2569*INDEX(ΣυνδΑθρ!$D$2:$D$96,$F2569,1)/INDEX(ΣυνδΑθρ!$J$2:$J$96,$F2569,1),IF($D2569&lt;&gt;"",$G2569*INDEX(Υλικά!$I$3:$I$200,$F2569,1)/INDEX(Υλικά!$E$3:$E$200,$F2569,1),0))</f>
        <v>0.34499999999999997</v>
      </c>
      <c r="K2569" s="16">
        <f>$H2569*Ref!$B$2</f>
        <v>5.0600000000000005</v>
      </c>
      <c r="L2569" s="17">
        <f>$I2569*Ref!$B$3</f>
        <v>104.88</v>
      </c>
      <c r="M2569" s="18">
        <f>$J2569*Ref!$B$4</f>
        <v>3.1049999999999995</v>
      </c>
      <c r="N2569" s="18">
        <f>IF($C2569&lt;&gt;"",0,IF($D2569&lt;&gt;"",$G2569*INDEX(Υλικά!$J$3:$J$200,$F2569,1)/INDEX(Υλικά!$E$3:$E$200,$F2569,1),0))</f>
        <v>0</v>
      </c>
      <c r="O2569" s="19">
        <f t="shared" si="47"/>
        <v>113.045</v>
      </c>
    </row>
    <row r="2570" spans="1:16" x14ac:dyDescent="0.35">
      <c r="A2570" s="54">
        <v>45336</v>
      </c>
      <c r="B2570" s="53">
        <v>0.58333333333333337</v>
      </c>
      <c r="C2570" s="3" t="s">
        <v>344</v>
      </c>
      <c r="D2570" s="3"/>
      <c r="E2570" s="3" t="str">
        <f>IF(C2570&lt;&gt;"",INDEX(ΣυνδΑθρ!$I$2:$I$96,MATCH(C2570,ΣυνδΑθρ!$A$2:$A$100,0),1),IF(D2570&lt;&gt;"",INDEX(Υλικά!$D$3:$D$200,MATCH(D2570,Υλικά!$B$3:$B$200,0),1),""))</f>
        <v>gr</v>
      </c>
      <c r="F2570" s="10">
        <f>IF(C2570&lt;&gt;"",MATCH($C2570,ΣυνδΑθρ!$A$2:$A$100,0),IF(D2570&lt;&gt;"",MATCH($D2570,Υλικά!$B$3:$B$200,0),0))</f>
        <v>72</v>
      </c>
      <c r="G2570" s="3">
        <v>560</v>
      </c>
      <c r="H2570" s="16">
        <f>IF($C2570&lt;&gt;"",$G2570*INDEX(ΣυνδΑθρ!$B$2:$B$96,$F2570,1)/INDEX(ΣυνδΑθρ!$J$2:$J$96,$F2570,1),IF($D2570&lt;&gt;"",$G2570*INDEX(Υλικά!$G$3:$G$200,$F2570,1)/INDEX(Υλικά!$E$3:$E$200,$F2570,1),0))</f>
        <v>30.9008</v>
      </c>
      <c r="I2570" s="17">
        <f>IF($C2570&lt;&gt;"",$G2570*INDEX(ΣυνδΑθρ!$C$2:$C$100,$F2570,1)/INDEX(ΣυνδΑθρ!$J$2:$J$96,$F2570,1),IF($D2570&lt;&gt;"",$G2570*INDEX(Υλικά!$H$3:$H$200,$F2570,1)/INDEX(Υλικά!$E$3:$E$200,$F2570,1),0))</f>
        <v>79.497600000000006</v>
      </c>
      <c r="J2570" s="18">
        <f>IF($C2570&lt;&gt;"",$G2570*INDEX(ΣυνδΑθρ!$D$2:$D$96,$F2570,1)/INDEX(ΣυνδΑθρ!$J$2:$J$96,$F2570,1),IF($D2570&lt;&gt;"",$G2570*INDEX(Υλικά!$I$3:$I$200,$F2570,1)/INDEX(Υλικά!$E$3:$E$200,$F2570,1),0))</f>
        <v>11.995200000000001</v>
      </c>
      <c r="K2570" s="16">
        <f>$H2570*Ref!$B$2</f>
        <v>123.6032</v>
      </c>
      <c r="L2570" s="17">
        <f>$I2570*Ref!$B$3</f>
        <v>317.99040000000002</v>
      </c>
      <c r="M2570" s="18">
        <f>$J2570*Ref!$B$4</f>
        <v>107.9568</v>
      </c>
      <c r="N2570" s="18">
        <f>IF($C2570&lt;&gt;"",0,IF($D2570&lt;&gt;"",$G2570*INDEX(Υλικά!$J$3:$J$200,$F2570,1)/INDEX(Υλικά!$E$3:$E$200,$F2570,1),0))</f>
        <v>0</v>
      </c>
      <c r="O2570" s="19">
        <f t="shared" si="47"/>
        <v>549.55040000000008</v>
      </c>
    </row>
    <row r="2571" spans="1:16" x14ac:dyDescent="0.35">
      <c r="A2571" s="54">
        <v>45336</v>
      </c>
      <c r="B2571" s="53">
        <v>0.58333333333333337</v>
      </c>
      <c r="C2571" s="3"/>
      <c r="D2571" s="3" t="s">
        <v>44</v>
      </c>
      <c r="E2571" s="3" t="str">
        <f>IF(C2571&lt;&gt;"",INDEX(ΣυνδΑθρ!$I$2:$I$96,MATCH(C2571,ΣυνδΑθρ!$A$2:$A$100,0),1),IF(D2571&lt;&gt;"",INDEX(Υλικά!$D$3:$D$200,MATCH(D2571,Υλικά!$B$3:$B$200,0),1),""))</f>
        <v>pc</v>
      </c>
      <c r="F2571" s="10">
        <f>IF(C2571&lt;&gt;"",MATCH($C2571,ΣυνδΑθρ!$A$2:$A$100,0),IF(D2571&lt;&gt;"",MATCH($D2571,Υλικά!$B$3:$B$200,0),0))</f>
        <v>18</v>
      </c>
      <c r="G2571" s="3">
        <v>10</v>
      </c>
      <c r="H2571" s="16">
        <f>IF($C2571&lt;&gt;"",$G2571*INDEX(ΣυνδΑθρ!$B$2:$B$96,$F2571,1)/INDEX(ΣυνδΑθρ!$J$2:$J$96,$F2571,1),IF($D2571&lt;&gt;"",$G2571*INDEX(Υλικά!$G$3:$G$200,$F2571,1)/INDEX(Υλικά!$E$3:$E$200,$F2571,1),0))</f>
        <v>0.4</v>
      </c>
      <c r="I2571" s="17">
        <f>IF($C2571&lt;&gt;"",$G2571*INDEX(ΣυνδΑθρ!$C$2:$C$100,$F2571,1)/INDEX(ΣυνδΑθρ!$J$2:$J$96,$F2571,1),IF($D2571&lt;&gt;"",$G2571*INDEX(Υλικά!$H$3:$H$200,$F2571,1)/INDEX(Υλικά!$E$3:$E$200,$F2571,1),0))</f>
        <v>2.8</v>
      </c>
      <c r="J2571" s="18">
        <f>IF($C2571&lt;&gt;"",$G2571*INDEX(ΣυνδΑθρ!$D$2:$D$96,$F2571,1)/INDEX(ΣυνδΑθρ!$J$2:$J$96,$F2571,1),IF($D2571&lt;&gt;"",$G2571*INDEX(Υλικά!$I$3:$I$200,$F2571,1)/INDEX(Υλικά!$E$3:$E$200,$F2571,1),0))</f>
        <v>4.7</v>
      </c>
      <c r="K2571" s="16">
        <f>$H2571*Ref!$B$2</f>
        <v>1.6</v>
      </c>
      <c r="L2571" s="17">
        <f>$I2571*Ref!$B$3</f>
        <v>11.2</v>
      </c>
      <c r="M2571" s="18">
        <f>$J2571*Ref!$B$4</f>
        <v>42.300000000000004</v>
      </c>
      <c r="N2571" s="18">
        <f>IF($C2571&lt;&gt;"",0,IF($D2571&lt;&gt;"",$G2571*INDEX(Υλικά!$J$3:$J$200,$F2571,1)/INDEX(Υλικά!$E$3:$E$200,$F2571,1),0))</f>
        <v>0</v>
      </c>
      <c r="O2571" s="19">
        <f t="shared" si="47"/>
        <v>55.1</v>
      </c>
    </row>
    <row r="2572" spans="1:16" x14ac:dyDescent="0.35">
      <c r="A2572" s="54">
        <v>45336</v>
      </c>
      <c r="B2572" s="53">
        <v>0.58333333333333337</v>
      </c>
      <c r="C2572" s="3"/>
      <c r="D2572" s="3" t="s">
        <v>63</v>
      </c>
      <c r="E2572" s="3" t="str">
        <f>IF(C2572&lt;&gt;"",INDEX(ΣυνδΑθρ!$I$2:$I$96,MATCH(C2572,ΣυνδΑθρ!$A$2:$A$100,0),1),IF(D2572&lt;&gt;"",INDEX(Υλικά!$D$3:$D$200,MATCH(D2572,Υλικά!$B$3:$B$200,0),1),""))</f>
        <v>pc</v>
      </c>
      <c r="F2572" s="10">
        <f>IF(C2572&lt;&gt;"",MATCH($C2572,ΣυνδΑθρ!$A$2:$A$100,0),IF(D2572&lt;&gt;"",MATCH($D2572,Υλικά!$B$3:$B$200,0),0))</f>
        <v>23</v>
      </c>
      <c r="G2572" s="3">
        <v>0.75</v>
      </c>
      <c r="H2572" s="16">
        <f>IF($C2572&lt;&gt;"",$G2572*INDEX(ΣυνδΑθρ!$B$2:$B$96,$F2572,1)/INDEX(ΣυνδΑθρ!$J$2:$J$96,$F2572,1),IF($D2572&lt;&gt;"",$G2572*INDEX(Υλικά!$G$3:$G$200,$F2572,1)/INDEX(Υλικά!$E$3:$E$200,$F2572,1),0))</f>
        <v>35.25</v>
      </c>
      <c r="I2572" s="17">
        <f>IF($C2572&lt;&gt;"",$G2572*INDEX(ΣυνδΑθρ!$C$2:$C$100,$F2572,1)/INDEX(ΣυνδΑθρ!$J$2:$J$96,$F2572,1),IF($D2572&lt;&gt;"",$G2572*INDEX(Υλικά!$H$3:$H$200,$F2572,1)/INDEX(Υλικά!$E$3:$E$200,$F2572,1),0))</f>
        <v>0</v>
      </c>
      <c r="J2572" s="18">
        <f>IF($C2572&lt;&gt;"",$G2572*INDEX(ΣυνδΑθρ!$D$2:$D$96,$F2572,1)/INDEX(ΣυνδΑθρ!$J$2:$J$96,$F2572,1),IF($D2572&lt;&gt;"",$G2572*INDEX(Υλικά!$I$3:$I$200,$F2572,1)/INDEX(Υλικά!$E$3:$E$200,$F2572,1),0))</f>
        <v>0.89999999999999991</v>
      </c>
      <c r="K2572" s="16">
        <f>$H2572*Ref!$B$2</f>
        <v>141</v>
      </c>
      <c r="L2572" s="17">
        <f>$I2572*Ref!$B$3</f>
        <v>0</v>
      </c>
      <c r="M2572" s="18">
        <f>$J2572*Ref!$B$4</f>
        <v>8.1</v>
      </c>
      <c r="N2572" s="18">
        <f>IF($C2572&lt;&gt;"",0,IF($D2572&lt;&gt;"",$G2572*INDEX(Υλικά!$J$3:$J$200,$F2572,1)/INDEX(Υλικά!$E$3:$E$200,$F2572,1),0))</f>
        <v>0</v>
      </c>
      <c r="O2572" s="19">
        <f t="shared" si="47"/>
        <v>149.1</v>
      </c>
    </row>
    <row r="2573" spans="1:16" x14ac:dyDescent="0.35">
      <c r="A2573" s="54">
        <v>45336</v>
      </c>
      <c r="B2573" s="53">
        <v>0.875</v>
      </c>
      <c r="C2573" s="3"/>
      <c r="D2573" s="3" t="s">
        <v>151</v>
      </c>
      <c r="E2573" s="3" t="str">
        <f>IF(C2573&lt;&gt;"",INDEX(ΣυνδΑθρ!$I$2:$I$96,MATCH(C2573,ΣυνδΑθρ!$A$2:$A$100,0),1),IF(D2573&lt;&gt;"",INDEX(Υλικά!$D$3:$D$200,MATCH(D2573,Υλικά!$B$3:$B$200,0),1),""))</f>
        <v>gr</v>
      </c>
      <c r="F2573" s="10">
        <f>IF(C2573&lt;&gt;"",MATCH($C2573,ΣυνδΑθρ!$A$2:$A$100,0),IF(D2573&lt;&gt;"",MATCH($D2573,Υλικά!$B$3:$B$200,0),0))</f>
        <v>60</v>
      </c>
      <c r="G2573" s="3">
        <v>130</v>
      </c>
      <c r="H2573" s="16">
        <f>IF($C2573&lt;&gt;"",$G2573*INDEX(ΣυνδΑθρ!$B$2:$B$96,$F2573,1)/INDEX(ΣυνδΑθρ!$J$2:$J$96,$F2573,1),IF($D2573&lt;&gt;"",$G2573*INDEX(Υλικά!$G$3:$G$200,$F2573,1)/INDEX(Υλικά!$E$3:$E$200,$F2573,1),0))</f>
        <v>0.39</v>
      </c>
      <c r="I2573" s="17">
        <f>IF($C2573&lt;&gt;"",$G2573*INDEX(ΣυνδΑθρ!$C$2:$C$100,$F2573,1)/INDEX(ΣυνδΑθρ!$J$2:$J$96,$F2573,1),IF($D2573&lt;&gt;"",$G2573*INDEX(Υλικά!$H$3:$H$200,$F2573,1)/INDEX(Υλικά!$E$3:$E$200,$F2573,1),0))</f>
        <v>18.2</v>
      </c>
      <c r="J2573" s="18">
        <f>IF($C2573&lt;&gt;"",$G2573*INDEX(ΣυνδΑθρ!$D$2:$D$96,$F2573,1)/INDEX(ΣυνδΑθρ!$J$2:$J$96,$F2573,1),IF($D2573&lt;&gt;"",$G2573*INDEX(Υλικά!$I$3:$I$200,$F2573,1)/INDEX(Υλικά!$E$3:$E$200,$F2573,1),0))</f>
        <v>0.26</v>
      </c>
      <c r="K2573" s="16">
        <f>$H2573*Ref!$B$2</f>
        <v>1.56</v>
      </c>
      <c r="L2573" s="17">
        <f>$I2573*Ref!$B$3</f>
        <v>72.8</v>
      </c>
      <c r="M2573" s="18">
        <f>$J2573*Ref!$B$4</f>
        <v>2.34</v>
      </c>
      <c r="N2573" s="18">
        <f>IF($C2573&lt;&gt;"",0,IF($D2573&lt;&gt;"",$G2573*INDEX(Υλικά!$J$3:$J$200,$F2573,1)/INDEX(Υλικά!$E$3:$E$200,$F2573,1),0))</f>
        <v>0</v>
      </c>
      <c r="O2573" s="19">
        <f t="shared" si="47"/>
        <v>76.7</v>
      </c>
    </row>
    <row r="2574" spans="1:16" x14ac:dyDescent="0.35">
      <c r="A2574" s="54">
        <v>45336</v>
      </c>
      <c r="B2574" s="53">
        <v>0.875</v>
      </c>
      <c r="C2574" s="3"/>
      <c r="D2574" s="3" t="s">
        <v>172</v>
      </c>
      <c r="E2574" s="3" t="str">
        <f>IF(C2574&lt;&gt;"",INDEX(ΣυνδΑθρ!$I$2:$I$96,MATCH(C2574,ΣυνδΑθρ!$A$2:$A$100,0),1),IF(D2574&lt;&gt;"",INDEX(Υλικά!$D$3:$D$200,MATCH(D2574,Υλικά!$B$3:$B$200,0),1),""))</f>
        <v>gr</v>
      </c>
      <c r="F2574" s="10">
        <f>IF(C2574&lt;&gt;"",MATCH($C2574,ΣυνδΑθρ!$A$2:$A$100,0),IF(D2574&lt;&gt;"",MATCH($D2574,Υλικά!$B$3:$B$200,0),0))</f>
        <v>73</v>
      </c>
      <c r="G2574" s="3">
        <v>80</v>
      </c>
      <c r="H2574" s="16">
        <f>IF($C2574&lt;&gt;"",$G2574*INDEX(ΣυνδΑθρ!$B$2:$B$96,$F2574,1)/INDEX(ΣυνδΑθρ!$J$2:$J$96,$F2574,1),IF($D2574&lt;&gt;"",$G2574*INDEX(Υλικά!$G$3:$G$200,$F2574,1)/INDEX(Υλικά!$E$3:$E$200,$F2574,1),0))</f>
        <v>0.32</v>
      </c>
      <c r="I2574" s="17">
        <f>IF($C2574&lt;&gt;"",$G2574*INDEX(ΣυνδΑθρ!$C$2:$C$100,$F2574,1)/INDEX(ΣυνδΑθρ!$J$2:$J$96,$F2574,1),IF($D2574&lt;&gt;"",$G2574*INDEX(Υλικά!$H$3:$H$200,$F2574,1)/INDEX(Υλικά!$E$3:$E$200,$F2574,1),0))</f>
        <v>12</v>
      </c>
      <c r="J2574" s="18">
        <f>IF($C2574&lt;&gt;"",$G2574*INDEX(ΣυνδΑθρ!$D$2:$D$96,$F2574,1)/INDEX(ΣυνδΑθρ!$J$2:$J$96,$F2574,1),IF($D2574&lt;&gt;"",$G2574*INDEX(Υλικά!$I$3:$I$200,$F2574,1)/INDEX(Υλικά!$E$3:$E$200,$F2574,1),0))</f>
        <v>0.08</v>
      </c>
      <c r="K2574" s="16">
        <f>$H2574*Ref!$B$2</f>
        <v>1.28</v>
      </c>
      <c r="L2574" s="17">
        <f>$I2574*Ref!$B$3</f>
        <v>48</v>
      </c>
      <c r="M2574" s="18">
        <f>$J2574*Ref!$B$4</f>
        <v>0.72</v>
      </c>
      <c r="N2574" s="18">
        <f>IF($C2574&lt;&gt;"",0,IF($D2574&lt;&gt;"",$G2574*INDEX(Υλικά!$J$3:$J$200,$F2574,1)/INDEX(Υλικά!$E$3:$E$200,$F2574,1),0))</f>
        <v>0</v>
      </c>
      <c r="O2574" s="19">
        <f t="shared" si="47"/>
        <v>50</v>
      </c>
    </row>
    <row r="2575" spans="1:16" x14ac:dyDescent="0.35">
      <c r="A2575" s="54">
        <v>45336</v>
      </c>
      <c r="B2575" s="53">
        <v>0.875</v>
      </c>
      <c r="C2575" s="3"/>
      <c r="D2575" s="3" t="s">
        <v>187</v>
      </c>
      <c r="E2575" s="3" t="str">
        <f>IF(C2575&lt;&gt;"",INDEX(ΣυνδΑθρ!$I$2:$I$96,MATCH(C2575,ΣυνδΑθρ!$A$2:$A$100,0),1),IF(D2575&lt;&gt;"",INDEX(Υλικά!$D$3:$D$200,MATCH(D2575,Υλικά!$B$3:$B$200,0),1),""))</f>
        <v>gr</v>
      </c>
      <c r="F2575" s="10">
        <f>IF(C2575&lt;&gt;"",MATCH($C2575,ΣυνδΑθρ!$A$2:$A$100,0),IF(D2575&lt;&gt;"",MATCH($D2575,Υλικά!$B$3:$B$200,0),0))</f>
        <v>84</v>
      </c>
      <c r="G2575" s="3">
        <v>230</v>
      </c>
      <c r="H2575" s="16">
        <f>IF($C2575&lt;&gt;"",$G2575*INDEX(ΣυνδΑθρ!$B$2:$B$96,$F2575,1)/INDEX(ΣυνδΑθρ!$J$2:$J$96,$F2575,1),IF($D2575&lt;&gt;"",$G2575*INDEX(Υλικά!$G$3:$G$200,$F2575,1)/INDEX(Υλικά!$E$3:$E$200,$F2575,1),0))</f>
        <v>1.61</v>
      </c>
      <c r="I2575" s="17">
        <f>IF($C2575&lt;&gt;"",$G2575*INDEX(ΣυνδΑθρ!$C$2:$C$100,$F2575,1)/INDEX(ΣυνδΑθρ!$J$2:$J$96,$F2575,1),IF($D2575&lt;&gt;"",$G2575*INDEX(Υλικά!$H$3:$H$200,$F2575,1)/INDEX(Υλικά!$E$3:$E$200,$F2575,1),0))</f>
        <v>27.6</v>
      </c>
      <c r="J2575" s="18">
        <f>IF($C2575&lt;&gt;"",$G2575*INDEX(ΣυνδΑθρ!$D$2:$D$96,$F2575,1)/INDEX(ΣυνδΑθρ!$J$2:$J$96,$F2575,1),IF($D2575&lt;&gt;"",$G2575*INDEX(Υλικά!$I$3:$I$200,$F2575,1)/INDEX(Υλικά!$E$3:$E$200,$F2575,1),0))</f>
        <v>0.46</v>
      </c>
      <c r="K2575" s="16">
        <f>$H2575*Ref!$B$2</f>
        <v>6.44</v>
      </c>
      <c r="L2575" s="17">
        <f>$I2575*Ref!$B$3</f>
        <v>110.4</v>
      </c>
      <c r="M2575" s="18">
        <f>$J2575*Ref!$B$4</f>
        <v>4.1400000000000006</v>
      </c>
      <c r="N2575" s="18">
        <f>IF($C2575&lt;&gt;"",0,IF($D2575&lt;&gt;"",$G2575*INDEX(Υλικά!$J$3:$J$200,$F2575,1)/INDEX(Υλικά!$E$3:$E$200,$F2575,1),0))</f>
        <v>0</v>
      </c>
      <c r="O2575" s="19">
        <f t="shared" si="47"/>
        <v>120.98</v>
      </c>
    </row>
    <row r="2576" spans="1:16" x14ac:dyDescent="0.35">
      <c r="A2576" s="54">
        <v>45336</v>
      </c>
      <c r="B2576" s="53">
        <v>0.875</v>
      </c>
      <c r="C2576" s="3"/>
      <c r="D2576" s="3" t="s">
        <v>32</v>
      </c>
      <c r="E2576" s="3" t="str">
        <f>IF(C2576&lt;&gt;"",INDEX(ΣυνδΑθρ!$I$2:$I$96,MATCH(C2576,ΣυνδΑθρ!$A$2:$A$100,0),1),IF(D2576&lt;&gt;"",INDEX(Υλικά!$D$3:$D$200,MATCH(D2576,Υλικά!$B$3:$B$200,0),1),""))</f>
        <v>gr</v>
      </c>
      <c r="F2576" s="10">
        <f>IF(C2576&lt;&gt;"",MATCH($C2576,ΣυνδΑθρ!$A$2:$A$100,0),IF(D2576&lt;&gt;"",MATCH($D2576,Υλικά!$B$3:$B$200,0),0))</f>
        <v>14</v>
      </c>
      <c r="G2576" s="3">
        <v>200</v>
      </c>
      <c r="H2576" s="16">
        <f>IF($C2576&lt;&gt;"",$G2576*INDEX(ΣυνδΑθρ!$B$2:$B$96,$F2576,1)/INDEX(ΣυνδΑθρ!$J$2:$J$96,$F2576,1),IF($D2576&lt;&gt;"",$G2576*INDEX(Υλικά!$G$3:$G$200,$F2576,1)/INDEX(Υλικά!$E$3:$E$200,$F2576,1),0))</f>
        <v>16</v>
      </c>
      <c r="I2576" s="17">
        <f>IF($C2576&lt;&gt;"",$G2576*INDEX(ΣυνδΑθρ!$C$2:$C$100,$F2576,1)/INDEX(ΣυνδΑθρ!$J$2:$J$96,$F2576,1),IF($D2576&lt;&gt;"",$G2576*INDEX(Υλικά!$H$3:$H$200,$F2576,1)/INDEX(Υλικά!$E$3:$E$200,$F2576,1),0))</f>
        <v>8</v>
      </c>
      <c r="J2576" s="18">
        <f>IF($C2576&lt;&gt;"",$G2576*INDEX(ΣυνδΑθρ!$D$2:$D$96,$F2576,1)/INDEX(ΣυνδΑθρ!$J$2:$J$96,$F2576,1),IF($D2576&lt;&gt;"",$G2576*INDEX(Υλικά!$I$3:$I$200,$F2576,1)/INDEX(Υλικά!$E$3:$E$200,$F2576,1),0))</f>
        <v>4</v>
      </c>
      <c r="K2576" s="16">
        <f>$H2576*Ref!$B$2</f>
        <v>64</v>
      </c>
      <c r="L2576" s="17">
        <f>$I2576*Ref!$B$3</f>
        <v>32</v>
      </c>
      <c r="M2576" s="18">
        <f>$J2576*Ref!$B$4</f>
        <v>36</v>
      </c>
      <c r="N2576" s="18">
        <f>IF($C2576&lt;&gt;"",0,IF($D2576&lt;&gt;"",$G2576*INDEX(Υλικά!$J$3:$J$200,$F2576,1)/INDEX(Υλικά!$E$3:$E$200,$F2576,1),0))</f>
        <v>0</v>
      </c>
      <c r="O2576" s="19">
        <f t="shared" si="47"/>
        <v>132</v>
      </c>
    </row>
    <row r="2577" spans="1:15" x14ac:dyDescent="0.35">
      <c r="A2577" s="54">
        <v>45337</v>
      </c>
      <c r="B2577" s="53">
        <v>0.33333333333333331</v>
      </c>
      <c r="C2577" s="3"/>
      <c r="D2577" s="3" t="s">
        <v>58</v>
      </c>
      <c r="E2577" s="3" t="str">
        <f>IF(C2577&lt;&gt;"",INDEX(ΣυνδΑθρ!$I$2:$I$96,MATCH(C2577,ΣυνδΑθρ!$A$2:$A$100,0),1),IF(D2577&lt;&gt;"",INDEX(Υλικά!$D$3:$D$200,MATCH(D2577,Υλικά!$B$3:$B$200,0),1),""))</f>
        <v>gr</v>
      </c>
      <c r="F2577" s="10">
        <f>IF(C2577&lt;&gt;"",MATCH($C2577,ΣυνδΑθρ!$A$2:$A$100,0),IF(D2577&lt;&gt;"",MATCH($D2577,Υλικά!$B$3:$B$200,0),0))</f>
        <v>12</v>
      </c>
      <c r="G2577" s="3">
        <v>260</v>
      </c>
      <c r="H2577" s="16">
        <f>IF($C2577&lt;&gt;"",$G2577*INDEX(ΣυνδΑθρ!$B$2:$B$96,$F2577,1)/INDEX(ΣυνδΑθρ!$J$2:$J$96,$F2577,1),IF($D2577&lt;&gt;"",$G2577*INDEX(Υλικά!$G$3:$G$200,$F2577,1)/INDEX(Υλικά!$E$3:$E$200,$F2577,1),0))</f>
        <v>8.58</v>
      </c>
      <c r="I2577" s="17">
        <f>IF($C2577&lt;&gt;"",$G2577*INDEX(ΣυνδΑθρ!$C$2:$C$100,$F2577,1)/INDEX(ΣυνδΑθρ!$J$2:$J$96,$F2577,1),IF($D2577&lt;&gt;"",$G2577*INDEX(Υλικά!$H$3:$H$200,$F2577,1)/INDEX(Υλικά!$E$3:$E$200,$F2577,1),0))</f>
        <v>12.22</v>
      </c>
      <c r="J2577" s="18">
        <f>IF($C2577&lt;&gt;"",$G2577*INDEX(ΣυνδΑθρ!$D$2:$D$96,$F2577,1)/INDEX(ΣυνδΑθρ!$J$2:$J$96,$F2577,1),IF($D2577&lt;&gt;"",$G2577*INDEX(Υλικά!$I$3:$I$200,$F2577,1)/INDEX(Υλικά!$E$3:$E$200,$F2577,1),0))</f>
        <v>3.9</v>
      </c>
      <c r="K2577" s="16">
        <f>$H2577*Ref!$B$2</f>
        <v>34.32</v>
      </c>
      <c r="L2577" s="17">
        <f>$I2577*Ref!$B$3</f>
        <v>48.88</v>
      </c>
      <c r="M2577" s="18">
        <f>$J2577*Ref!$B$4</f>
        <v>35.1</v>
      </c>
      <c r="N2577" s="18">
        <f>IF($C2577&lt;&gt;"",0,IF($D2577&lt;&gt;"",$G2577*INDEX(Υλικά!$J$3:$J$200,$F2577,1)/INDEX(Υλικά!$E$3:$E$200,$F2577,1),0))</f>
        <v>0</v>
      </c>
      <c r="O2577" s="19">
        <f t="shared" si="47"/>
        <v>118.30000000000001</v>
      </c>
    </row>
    <row r="2578" spans="1:15" x14ac:dyDescent="0.35">
      <c r="A2578" s="54">
        <v>45337</v>
      </c>
      <c r="B2578" s="53">
        <v>0.33333333333333331</v>
      </c>
      <c r="C2578" s="3"/>
      <c r="D2578" s="3" t="s">
        <v>18</v>
      </c>
      <c r="E2578" s="3" t="str">
        <f>IF(C2578&lt;&gt;"",INDEX(ΣυνδΑθρ!$I$2:$I$96,MATCH(C2578,ΣυνδΑθρ!$A$2:$A$100,0),1),IF(D2578&lt;&gt;"",INDEX(Υλικά!$D$3:$D$200,MATCH(D2578,Υλικά!$B$3:$B$200,0),1),""))</f>
        <v>slc</v>
      </c>
      <c r="F2578" s="10">
        <f>IF(C2578&lt;&gt;"",MATCH($C2578,ΣυνδΑθρ!$A$2:$A$100,0),IF(D2578&lt;&gt;"",MATCH($D2578,Υλικά!$B$3:$B$200,0),0))</f>
        <v>9</v>
      </c>
      <c r="G2578" s="3">
        <v>2</v>
      </c>
      <c r="H2578" s="16">
        <f>IF($C2578&lt;&gt;"",$G2578*INDEX(ΣυνδΑθρ!$B$2:$B$96,$F2578,1)/INDEX(ΣυνδΑθρ!$J$2:$J$96,$F2578,1),IF($D2578&lt;&gt;"",$G2578*INDEX(Υλικά!$G$3:$G$200,$F2578,1)/INDEX(Υλικά!$E$3:$E$200,$F2578,1),0))</f>
        <v>6</v>
      </c>
      <c r="I2578" s="17">
        <f>IF($C2578&lt;&gt;"",$G2578*INDEX(ΣυνδΑθρ!$C$2:$C$100,$F2578,1)/INDEX(ΣυνδΑθρ!$J$2:$J$96,$F2578,1),IF($D2578&lt;&gt;"",$G2578*INDEX(Υλικά!$H$3:$H$200,$F2578,1)/INDEX(Υλικά!$E$3:$E$200,$F2578,1),0))</f>
        <v>23.4</v>
      </c>
      <c r="J2578" s="18">
        <f>IF($C2578&lt;&gt;"",$G2578*INDEX(ΣυνδΑθρ!$D$2:$D$96,$F2578,1)/INDEX(ΣυνδΑθρ!$J$2:$J$96,$F2578,1),IF($D2578&lt;&gt;"",$G2578*INDEX(Υλικά!$I$3:$I$200,$F2578,1)/INDEX(Υλικά!$E$3:$E$200,$F2578,1),0))</f>
        <v>2.2000000000000002</v>
      </c>
      <c r="K2578" s="16">
        <f>$H2578*Ref!$B$2</f>
        <v>24</v>
      </c>
      <c r="L2578" s="17">
        <f>$I2578*Ref!$B$3</f>
        <v>93.6</v>
      </c>
      <c r="M2578" s="18">
        <f>$J2578*Ref!$B$4</f>
        <v>19.8</v>
      </c>
      <c r="N2578" s="18">
        <f>IF($C2578&lt;&gt;"",0,IF($D2578&lt;&gt;"",$G2578*INDEX(Υλικά!$J$3:$J$200,$F2578,1)/INDEX(Υλικά!$E$3:$E$200,$F2578,1),0))</f>
        <v>0</v>
      </c>
      <c r="O2578" s="19">
        <f t="shared" si="47"/>
        <v>137.4</v>
      </c>
    </row>
    <row r="2579" spans="1:15" x14ac:dyDescent="0.35">
      <c r="A2579" s="54">
        <v>45337</v>
      </c>
      <c r="B2579" s="53">
        <v>0.33333333333333298</v>
      </c>
      <c r="C2579" s="3"/>
      <c r="D2579" s="3" t="s">
        <v>229</v>
      </c>
      <c r="E2579" s="3" t="str">
        <f>IF(C2579&lt;&gt;"",INDEX(ΣυνδΑθρ!$I$2:$I$96,MATCH(C2579,ΣυνδΑθρ!$A$2:$A$100,0),1),IF(D2579&lt;&gt;"",INDEX(Υλικά!$D$3:$D$200,MATCH(D2579,Υλικά!$B$3:$B$200,0),1),""))</f>
        <v>gr</v>
      </c>
      <c r="F2579" s="10">
        <f>IF(C2579&lt;&gt;"",MATCH($C2579,ΣυνδΑθρ!$A$2:$A$100,0),IF(D2579&lt;&gt;"",MATCH($D2579,Υλικά!$B$3:$B$200,0),0))</f>
        <v>104</v>
      </c>
      <c r="G2579" s="3">
        <v>38</v>
      </c>
      <c r="H2579" s="16">
        <f>IF($C2579&lt;&gt;"",$G2579*INDEX(ΣυνδΑθρ!$B$2:$B$96,$F2579,1)/INDEX(ΣυνδΑθρ!$J$2:$J$96,$F2579,1),IF($D2579&lt;&gt;"",$G2579*INDEX(Υλικά!$G$3:$G$200,$F2579,1)/INDEX(Υλικά!$E$3:$E$200,$F2579,1),0))</f>
        <v>7.98</v>
      </c>
      <c r="I2579" s="17">
        <f>IF($C2579&lt;&gt;"",$G2579*INDEX(ΣυνδΑθρ!$C$2:$C$100,$F2579,1)/INDEX(ΣυνδΑθρ!$J$2:$J$96,$F2579,1),IF($D2579&lt;&gt;"",$G2579*INDEX(Υλικά!$H$3:$H$200,$F2579,1)/INDEX(Υλικά!$E$3:$E$200,$F2579,1),0))</f>
        <v>0.38</v>
      </c>
      <c r="J2579" s="18">
        <f>IF($C2579&lt;&gt;"",$G2579*INDEX(ΣυνδΑθρ!$D$2:$D$96,$F2579,1)/INDEX(ΣυνδΑθρ!$J$2:$J$96,$F2579,1),IF($D2579&lt;&gt;"",$G2579*INDEX(Υλικά!$I$3:$I$200,$F2579,1)/INDEX(Υλικά!$E$3:$E$200,$F2579,1),0))</f>
        <v>0.76</v>
      </c>
      <c r="K2579" s="16">
        <f>$H2579*Ref!$B$2</f>
        <v>31.92</v>
      </c>
      <c r="L2579" s="17">
        <f>$I2579*Ref!$B$3</f>
        <v>1.52</v>
      </c>
      <c r="M2579" s="18">
        <f>$J2579*Ref!$B$4</f>
        <v>6.84</v>
      </c>
      <c r="N2579" s="18">
        <f>IF($C2579&lt;&gt;"",0,IF($D2579&lt;&gt;"",$G2579*INDEX(Υλικά!$J$3:$J$200,$F2579,1)/INDEX(Υλικά!$E$3:$E$200,$F2579,1),0))</f>
        <v>0</v>
      </c>
      <c r="O2579" s="19">
        <f t="shared" si="47"/>
        <v>40.28</v>
      </c>
    </row>
    <row r="2580" spans="1:15" x14ac:dyDescent="0.35">
      <c r="A2580" s="54">
        <v>45337</v>
      </c>
      <c r="B2580" s="53">
        <v>0.33333333333333298</v>
      </c>
      <c r="C2580" s="3"/>
      <c r="D2580" s="3" t="s">
        <v>297</v>
      </c>
      <c r="E2580" s="3" t="str">
        <f>IF(C2580&lt;&gt;"",INDEX(ΣυνδΑθρ!$I$2:$I$96,MATCH(C2580,ΣυνδΑθρ!$A$2:$A$100,0),1),IF(D2580&lt;&gt;"",INDEX(Υλικά!$D$3:$D$200,MATCH(D2580,Υλικά!$B$3:$B$200,0),1),""))</f>
        <v>gr</v>
      </c>
      <c r="F2580" s="10">
        <f>IF(C2580&lt;&gt;"",MATCH($C2580,ΣυνδΑθρ!$A$2:$A$100,0),IF(D2580&lt;&gt;"",MATCH($D2580,Υλικά!$B$3:$B$200,0),0))</f>
        <v>140</v>
      </c>
      <c r="G2580" s="3">
        <v>20</v>
      </c>
      <c r="H2580" s="16">
        <f>IF($C2580&lt;&gt;"",$G2580*INDEX(ΣυνδΑθρ!$B$2:$B$96,$F2580,1)/INDEX(ΣυνδΑθρ!$J$2:$J$96,$F2580,1),IF($D2580&lt;&gt;"",$G2580*INDEX(Υλικά!$G$3:$G$200,$F2580,1)/INDEX(Υλικά!$E$3:$E$200,$F2580,1),0))</f>
        <v>4.5999999999999996</v>
      </c>
      <c r="I2580" s="17">
        <f>IF($C2580&lt;&gt;"",$G2580*INDEX(ΣυνδΑθρ!$C$2:$C$100,$F2580,1)/INDEX(ΣυνδΑθρ!$J$2:$J$96,$F2580,1),IF($D2580&lt;&gt;"",$G2580*INDEX(Υλικά!$H$3:$H$200,$F2580,1)/INDEX(Υλικά!$E$3:$E$200,$F2580,1),0))</f>
        <v>0</v>
      </c>
      <c r="J2580" s="18">
        <f>IF($C2580&lt;&gt;"",$G2580*INDEX(ΣυνδΑθρ!$D$2:$D$96,$F2580,1)/INDEX(ΣυνδΑθρ!$J$2:$J$96,$F2580,1),IF($D2580&lt;&gt;"",$G2580*INDEX(Υλικά!$I$3:$I$200,$F2580,1)/INDEX(Υλικά!$E$3:$E$200,$F2580,1),0))</f>
        <v>6</v>
      </c>
      <c r="K2580" s="16">
        <f>$H2580*Ref!$B$2</f>
        <v>18.399999999999999</v>
      </c>
      <c r="L2580" s="17">
        <f>$I2580*Ref!$B$3</f>
        <v>0</v>
      </c>
      <c r="M2580" s="18">
        <f>$J2580*Ref!$B$4</f>
        <v>54</v>
      </c>
      <c r="N2580" s="18">
        <f>IF($C2580&lt;&gt;"",0,IF($D2580&lt;&gt;"",$G2580*INDEX(Υλικά!$J$3:$J$200,$F2580,1)/INDEX(Υλικά!$E$3:$E$200,$F2580,1),0))</f>
        <v>0</v>
      </c>
      <c r="O2580" s="19">
        <f t="shared" si="47"/>
        <v>72.400000000000006</v>
      </c>
    </row>
    <row r="2581" spans="1:15" x14ac:dyDescent="0.35">
      <c r="A2581" s="54">
        <v>45337</v>
      </c>
      <c r="B2581" s="53">
        <v>0.58333333333333337</v>
      </c>
      <c r="C2581" s="3"/>
      <c r="D2581" s="3" t="s">
        <v>138</v>
      </c>
      <c r="E2581" s="3" t="str">
        <f>IF(C2581&lt;&gt;"",INDEX(ΣυνδΑθρ!$I$2:$I$96,MATCH(C2581,ΣυνδΑθρ!$A$2:$A$100,0),1),IF(D2581&lt;&gt;"",INDEX(Υλικά!$D$3:$D$200,MATCH(D2581,Υλικά!$B$3:$B$200,0),1),""))</f>
        <v>gr</v>
      </c>
      <c r="F2581" s="10">
        <f>IF(C2581&lt;&gt;"",MATCH($C2581,ΣυνδΑθρ!$A$2:$A$100,0),IF(D2581&lt;&gt;"",MATCH($D2581,Υλικά!$B$3:$B$200,0),0))</f>
        <v>53</v>
      </c>
      <c r="G2581" s="3">
        <v>120</v>
      </c>
      <c r="H2581" s="16">
        <f>IF($C2581&lt;&gt;"",$G2581*INDEX(ΣυνδΑθρ!$B$2:$B$96,$F2581,1)/INDEX(ΣυνδΑθρ!$J$2:$J$96,$F2581,1),IF($D2581&lt;&gt;"",$G2581*INDEX(Υλικά!$G$3:$G$200,$F2581,1)/INDEX(Υλικά!$E$3:$E$200,$F2581,1),0))</f>
        <v>3.72</v>
      </c>
      <c r="I2581" s="17">
        <f>IF($C2581&lt;&gt;"",$G2581*INDEX(ΣυνδΑθρ!$C$2:$C$100,$F2581,1)/INDEX(ΣυνδΑθρ!$J$2:$J$96,$F2581,1),IF($D2581&lt;&gt;"",$G2581*INDEX(Υλικά!$H$3:$H$200,$F2581,1)/INDEX(Υλικά!$E$3:$E$200,$F2581,1),0))</f>
        <v>3.96</v>
      </c>
      <c r="J2581" s="18">
        <f>IF($C2581&lt;&gt;"",$G2581*INDEX(ΣυνδΑθρ!$D$2:$D$96,$F2581,1)/INDEX(ΣυνδΑθρ!$J$2:$J$96,$F2581,1),IF($D2581&lt;&gt;"",$G2581*INDEX(Υλικά!$I$3:$I$200,$F2581,1)/INDEX(Υλικά!$E$3:$E$200,$F2581,1),0))</f>
        <v>0.36</v>
      </c>
      <c r="K2581" s="16">
        <f>$H2581*Ref!$B$2</f>
        <v>14.88</v>
      </c>
      <c r="L2581" s="17">
        <f>$I2581*Ref!$B$3</f>
        <v>15.84</v>
      </c>
      <c r="M2581" s="18">
        <f>$J2581*Ref!$B$4</f>
        <v>3.2399999999999998</v>
      </c>
      <c r="N2581" s="18">
        <f>IF($C2581&lt;&gt;"",0,IF($D2581&lt;&gt;"",$G2581*INDEX(Υλικά!$J$3:$J$200,$F2581,1)/INDEX(Υλικά!$E$3:$E$200,$F2581,1),0))</f>
        <v>0</v>
      </c>
      <c r="O2581" s="19">
        <f t="shared" si="47"/>
        <v>33.96</v>
      </c>
    </row>
    <row r="2582" spans="1:15" x14ac:dyDescent="0.35">
      <c r="A2582" s="54">
        <v>45337</v>
      </c>
      <c r="B2582" s="53">
        <v>0.58333333333333337</v>
      </c>
      <c r="C2582" s="3"/>
      <c r="D2582" s="3" t="s">
        <v>9</v>
      </c>
      <c r="E2582" s="3" t="str">
        <f>IF(C2582&lt;&gt;"",INDEX(ΣυνδΑθρ!$I$2:$I$96,MATCH(C2582,ΣυνδΑθρ!$A$2:$A$100,0),1),IF(D2582&lt;&gt;"",INDEX(Υλικά!$D$3:$D$200,MATCH(D2582,Υλικά!$B$3:$B$200,0),1),""))</f>
        <v>gr</v>
      </c>
      <c r="F2582" s="10">
        <f>IF(C2582&lt;&gt;"",MATCH($C2582,ΣυνδΑθρ!$A$2:$A$100,0),IF(D2582&lt;&gt;"",MATCH($D2582,Υλικά!$B$3:$B$200,0),0))</f>
        <v>4</v>
      </c>
      <c r="G2582" s="3">
        <v>80</v>
      </c>
      <c r="H2582" s="16">
        <f>IF($C2582&lt;&gt;"",$G2582*INDEX(ΣυνδΑθρ!$B$2:$B$96,$F2582,1)/INDEX(ΣυνδΑθρ!$J$2:$J$96,$F2582,1),IF($D2582&lt;&gt;"",$G2582*INDEX(Υλικά!$G$3:$G$200,$F2582,1)/INDEX(Υλικά!$E$3:$E$200,$F2582,1),0))</f>
        <v>5.68</v>
      </c>
      <c r="I2582" s="17">
        <f>IF($C2582&lt;&gt;"",$G2582*INDEX(ΣυνδΑθρ!$C$2:$C$100,$F2582,1)/INDEX(ΣυνδΑθρ!$J$2:$J$96,$F2582,1),IF($D2582&lt;&gt;"",$G2582*INDEX(Υλικά!$H$3:$H$200,$F2582,1)/INDEX(Υλικά!$E$3:$E$200,$F2582,1),0))</f>
        <v>64</v>
      </c>
      <c r="J2582" s="18">
        <f>IF($C2582&lt;&gt;"",$G2582*INDEX(ΣυνδΑθρ!$D$2:$D$96,$F2582,1)/INDEX(ΣυνδΑθρ!$J$2:$J$96,$F2582,1),IF($D2582&lt;&gt;"",$G2582*INDEX(Υλικά!$I$3:$I$200,$F2582,1)/INDEX(Υλικά!$E$3:$E$200,$F2582,1),0))</f>
        <v>0.56000000000000005</v>
      </c>
      <c r="K2582" s="16">
        <f>$H2582*Ref!$B$2</f>
        <v>22.72</v>
      </c>
      <c r="L2582" s="17">
        <f>$I2582*Ref!$B$3</f>
        <v>256</v>
      </c>
      <c r="M2582" s="18">
        <f>$J2582*Ref!$B$4</f>
        <v>5.0400000000000009</v>
      </c>
      <c r="N2582" s="18">
        <f>IF($C2582&lt;&gt;"",0,IF($D2582&lt;&gt;"",$G2582*INDEX(Υλικά!$J$3:$J$200,$F2582,1)/INDEX(Υλικά!$E$3:$E$200,$F2582,1),0))</f>
        <v>0</v>
      </c>
      <c r="O2582" s="19">
        <f t="shared" si="47"/>
        <v>283.76000000000005</v>
      </c>
    </row>
    <row r="2583" spans="1:15" x14ac:dyDescent="0.35">
      <c r="A2583" s="54">
        <v>45337</v>
      </c>
      <c r="B2583" s="53">
        <v>0.58333333333333337</v>
      </c>
      <c r="C2583" s="3"/>
      <c r="D2583" s="3" t="s">
        <v>21</v>
      </c>
      <c r="E2583" s="3" t="str">
        <f>IF(C2583&lt;&gt;"",INDEX(ΣυνδΑθρ!$I$2:$I$96,MATCH(C2583,ΣυνδΑθρ!$A$2:$A$100,0),1),IF(D2583&lt;&gt;"",INDEX(Υλικά!$D$3:$D$200,MATCH(D2583,Υλικά!$B$3:$B$200,0),1),""))</f>
        <v>pc</v>
      </c>
      <c r="F2583" s="10">
        <f>IF(C2583&lt;&gt;"",MATCH($C2583,ΣυνδΑθρ!$A$2:$A$100,0),IF(D2583&lt;&gt;"",MATCH($D2583,Υλικά!$B$3:$B$200,0),0))</f>
        <v>11</v>
      </c>
      <c r="G2583" s="3">
        <v>2</v>
      </c>
      <c r="H2583" s="16">
        <f>IF($C2583&lt;&gt;"",$G2583*INDEX(ΣυνδΑθρ!$B$2:$B$96,$F2583,1)/INDEX(ΣυνδΑθρ!$J$2:$J$96,$F2583,1),IF($D2583&lt;&gt;"",$G2583*INDEX(Υλικά!$G$3:$G$200,$F2583,1)/INDEX(Υλικά!$E$3:$E$200,$F2583,1),0))</f>
        <v>15.6</v>
      </c>
      <c r="I2583" s="17">
        <f>IF($C2583&lt;&gt;"",$G2583*INDEX(ΣυνδΑθρ!$C$2:$C$100,$F2583,1)/INDEX(ΣυνδΑθρ!$J$2:$J$96,$F2583,1),IF($D2583&lt;&gt;"",$G2583*INDEX(Υλικά!$H$3:$H$200,$F2583,1)/INDEX(Υλικά!$E$3:$E$200,$F2583,1),0))</f>
        <v>1.32</v>
      </c>
      <c r="J2583" s="18">
        <f>IF($C2583&lt;&gt;"",$G2583*INDEX(ΣυνδΑθρ!$D$2:$D$96,$F2583,1)/INDEX(ΣυνδΑθρ!$J$2:$J$96,$F2583,1),IF($D2583&lt;&gt;"",$G2583*INDEX(Υλικά!$I$3:$I$200,$F2583,1)/INDEX(Υλικά!$E$3:$E$200,$F2583,1),0))</f>
        <v>13.2</v>
      </c>
      <c r="K2583" s="16">
        <f>$H2583*Ref!$B$2</f>
        <v>62.4</v>
      </c>
      <c r="L2583" s="17">
        <f>$I2583*Ref!$B$3</f>
        <v>5.28</v>
      </c>
      <c r="M2583" s="18">
        <f>$J2583*Ref!$B$4</f>
        <v>118.8</v>
      </c>
      <c r="N2583" s="18">
        <f>IF($C2583&lt;&gt;"",0,IF($D2583&lt;&gt;"",$G2583*INDEX(Υλικά!$J$3:$J$200,$F2583,1)/INDEX(Υλικά!$E$3:$E$200,$F2583,1),0))</f>
        <v>0</v>
      </c>
      <c r="O2583" s="19">
        <f t="shared" si="47"/>
        <v>186.48</v>
      </c>
    </row>
    <row r="2584" spans="1:15" x14ac:dyDescent="0.35">
      <c r="A2584" s="54">
        <v>45337</v>
      </c>
      <c r="B2584" s="53">
        <v>0.58333333333333337</v>
      </c>
      <c r="C2584" s="3"/>
      <c r="D2584" s="3" t="s">
        <v>340</v>
      </c>
      <c r="E2584" s="3" t="str">
        <f>IF(C2584&lt;&gt;"",INDEX(ΣυνδΑθρ!$I$2:$I$96,MATCH(C2584,ΣυνδΑθρ!$A$2:$A$100,0),1),IF(D2584&lt;&gt;"",INDEX(Υλικά!$D$3:$D$200,MATCH(D2584,Υλικά!$B$3:$B$200,0),1),""))</f>
        <v>gr</v>
      </c>
      <c r="F2584" s="10">
        <f>IF(C2584&lt;&gt;"",MATCH($C2584,ΣυνδΑθρ!$A$2:$A$100,0),IF(D2584&lt;&gt;"",MATCH($D2584,Υλικά!$B$3:$B$200,0),0))</f>
        <v>154</v>
      </c>
      <c r="G2584" s="3">
        <v>20</v>
      </c>
      <c r="H2584" s="16">
        <f>IF($C2584&lt;&gt;"",$G2584*INDEX(ΣυνδΑθρ!$B$2:$B$96,$F2584,1)/INDEX(ΣυνδΑθρ!$J$2:$J$96,$F2584,1),IF($D2584&lt;&gt;"",$G2584*INDEX(Υλικά!$G$3:$G$200,$F2584,1)/INDEX(Υλικά!$E$3:$E$200,$F2584,1),0))</f>
        <v>2</v>
      </c>
      <c r="I2584" s="17">
        <f>IF($C2584&lt;&gt;"",$G2584*INDEX(ΣυνδΑθρ!$C$2:$C$100,$F2584,1)/INDEX(ΣυνδΑθρ!$J$2:$J$96,$F2584,1),IF($D2584&lt;&gt;"",$G2584*INDEX(Υλικά!$H$3:$H$200,$F2584,1)/INDEX(Υλικά!$E$3:$E$200,$F2584,1),0))</f>
        <v>0.96</v>
      </c>
      <c r="J2584" s="18">
        <f>IF($C2584&lt;&gt;"",$G2584*INDEX(ΣυνδΑθρ!$D$2:$D$96,$F2584,1)/INDEX(ΣυνδΑθρ!$J$2:$J$96,$F2584,1),IF($D2584&lt;&gt;"",$G2584*INDEX(Υλικά!$I$3:$I$200,$F2584,1)/INDEX(Υλικά!$E$3:$E$200,$F2584,1),0))</f>
        <v>3.68</v>
      </c>
      <c r="K2584" s="16">
        <f>$H2584*Ref!$B$2</f>
        <v>8</v>
      </c>
      <c r="L2584" s="17">
        <f>$I2584*Ref!$B$3</f>
        <v>3.84</v>
      </c>
      <c r="M2584" s="18">
        <f>$J2584*Ref!$B$4</f>
        <v>33.120000000000005</v>
      </c>
      <c r="N2584" s="18">
        <f>IF($C2584&lt;&gt;"",0,IF($D2584&lt;&gt;"",$G2584*INDEX(Υλικά!$J$3:$J$200,$F2584,1)/INDEX(Υλικά!$E$3:$E$200,$F2584,1),0))</f>
        <v>0</v>
      </c>
      <c r="O2584" s="19">
        <f t="shared" si="47"/>
        <v>44.960000000000008</v>
      </c>
    </row>
    <row r="2585" spans="1:15" x14ac:dyDescent="0.35">
      <c r="A2585" s="54">
        <v>45337</v>
      </c>
      <c r="B2585" s="53">
        <v>0.58333333333333337</v>
      </c>
      <c r="C2585" s="3"/>
      <c r="D2585" s="3" t="s">
        <v>8</v>
      </c>
      <c r="E2585" s="3" t="str">
        <f>IF(C2585&lt;&gt;"",INDEX(ΣυνδΑθρ!$I$2:$I$96,MATCH(C2585,ΣυνδΑθρ!$A$2:$A$100,0),1),IF(D2585&lt;&gt;"",INDEX(Υλικά!$D$3:$D$200,MATCH(D2585,Υλικά!$B$3:$B$200,0),1),""))</f>
        <v>gr</v>
      </c>
      <c r="F2585" s="10">
        <f>IF(C2585&lt;&gt;"",MATCH($C2585,ΣυνδΑθρ!$A$2:$A$100,0),IF(D2585&lt;&gt;"",MATCH($D2585,Υλικά!$B$3:$B$200,0),0))</f>
        <v>3</v>
      </c>
      <c r="G2585" s="3">
        <v>15</v>
      </c>
      <c r="H2585" s="16">
        <f>IF($C2585&lt;&gt;"",$G2585*INDEX(ΣυνδΑθρ!$B$2:$B$96,$F2585,1)/INDEX(ΣυνδΑθρ!$J$2:$J$96,$F2585,1),IF($D2585&lt;&gt;"",$G2585*INDEX(Υλικά!$G$3:$G$200,$F2585,1)/INDEX(Υλικά!$E$3:$E$200,$F2585,1),0))</f>
        <v>0</v>
      </c>
      <c r="I2585" s="17">
        <f>IF($C2585&lt;&gt;"",$G2585*INDEX(ΣυνδΑθρ!$C$2:$C$100,$F2585,1)/INDEX(ΣυνδΑθρ!$J$2:$J$96,$F2585,1),IF($D2585&lt;&gt;"",$G2585*INDEX(Υλικά!$H$3:$H$200,$F2585,1)/INDEX(Υλικά!$E$3:$E$200,$F2585,1),0))</f>
        <v>0</v>
      </c>
      <c r="J2585" s="18">
        <f>IF($C2585&lt;&gt;"",$G2585*INDEX(ΣυνδΑθρ!$D$2:$D$96,$F2585,1)/INDEX(ΣυνδΑθρ!$J$2:$J$96,$F2585,1),IF($D2585&lt;&gt;"",$G2585*INDEX(Υλικά!$I$3:$I$200,$F2585,1)/INDEX(Υλικά!$E$3:$E$200,$F2585,1),0))</f>
        <v>13.994999999999999</v>
      </c>
      <c r="K2585" s="16">
        <f>$H2585*Ref!$B$2</f>
        <v>0</v>
      </c>
      <c r="L2585" s="17">
        <f>$I2585*Ref!$B$3</f>
        <v>0</v>
      </c>
      <c r="M2585" s="18">
        <f>$J2585*Ref!$B$4</f>
        <v>125.955</v>
      </c>
      <c r="N2585" s="18">
        <f>IF($C2585&lt;&gt;"",0,IF($D2585&lt;&gt;"",$G2585*INDEX(Υλικά!$J$3:$J$200,$F2585,1)/INDEX(Υλικά!$E$3:$E$200,$F2585,1),0))</f>
        <v>0</v>
      </c>
      <c r="O2585" s="19">
        <f t="shared" si="47"/>
        <v>125.955</v>
      </c>
    </row>
    <row r="2586" spans="1:15" x14ac:dyDescent="0.35">
      <c r="A2586" s="54">
        <v>45337</v>
      </c>
      <c r="B2586" s="53">
        <v>0.58333333333333337</v>
      </c>
      <c r="C2586" s="3"/>
      <c r="D2586" s="3" t="s">
        <v>147</v>
      </c>
      <c r="E2586" s="3" t="str">
        <f>IF(C2586&lt;&gt;"",INDEX(ΣυνδΑθρ!$I$2:$I$96,MATCH(C2586,ΣυνδΑθρ!$A$2:$A$100,0),1),IF(D2586&lt;&gt;"",INDEX(Υλικά!$D$3:$D$200,MATCH(D2586,Υλικά!$B$3:$B$200,0),1),""))</f>
        <v>gr</v>
      </c>
      <c r="F2586" s="10">
        <f>IF(C2586&lt;&gt;"",MATCH($C2586,ΣυνδΑθρ!$A$2:$A$100,0),IF(D2586&lt;&gt;"",MATCH($D2586,Υλικά!$B$3:$B$200,0),0))</f>
        <v>58</v>
      </c>
      <c r="G2586" s="3">
        <v>17</v>
      </c>
      <c r="H2586" s="16">
        <f>IF($C2586&lt;&gt;"",$G2586*INDEX(ΣυνδΑθρ!$B$2:$B$96,$F2586,1)/INDEX(ΣυνδΑθρ!$J$2:$J$96,$F2586,1),IF($D2586&lt;&gt;"",$G2586*INDEX(Υλικά!$G$3:$G$200,$F2586,1)/INDEX(Υλικά!$E$3:$E$200,$F2586,1),0))</f>
        <v>0.10199999999999999</v>
      </c>
      <c r="I2586" s="17">
        <f>IF($C2586&lt;&gt;"",$G2586*INDEX(ΣυνδΑθρ!$C$2:$C$100,$F2586,1)/INDEX(ΣυνδΑθρ!$J$2:$J$96,$F2586,1),IF($D2586&lt;&gt;"",$G2586*INDEX(Υλικά!$H$3:$H$200,$F2586,1)/INDEX(Υλικά!$E$3:$E$200,$F2586,1),0))</f>
        <v>0.11899999999999998</v>
      </c>
      <c r="J2586" s="18">
        <f>IF($C2586&lt;&gt;"",$G2586*INDEX(ΣυνδΑθρ!$D$2:$D$96,$F2586,1)/INDEX(ΣυνδΑθρ!$J$2:$J$96,$F2586,1),IF($D2586&lt;&gt;"",$G2586*INDEX(Υλικά!$I$3:$I$200,$F2586,1)/INDEX(Υλικά!$E$3:$E$200,$F2586,1),0))</f>
        <v>13.94</v>
      </c>
      <c r="K2586" s="16">
        <f>$H2586*Ref!$B$2</f>
        <v>0.40799999999999997</v>
      </c>
      <c r="L2586" s="17">
        <f>$I2586*Ref!$B$3</f>
        <v>0.47599999999999992</v>
      </c>
      <c r="M2586" s="18">
        <f>$J2586*Ref!$B$4</f>
        <v>125.46</v>
      </c>
      <c r="N2586" s="18">
        <f>IF($C2586&lt;&gt;"",0,IF($D2586&lt;&gt;"",$G2586*INDEX(Υλικά!$J$3:$J$200,$F2586,1)/INDEX(Υλικά!$E$3:$E$200,$F2586,1),0))</f>
        <v>0</v>
      </c>
      <c r="O2586" s="19">
        <f t="shared" si="47"/>
        <v>126.34399999999999</v>
      </c>
    </row>
    <row r="2587" spans="1:15" x14ac:dyDescent="0.35">
      <c r="A2587" s="54">
        <v>45337</v>
      </c>
      <c r="B2587" s="53">
        <v>0.58333333333333337</v>
      </c>
      <c r="C2587" s="3"/>
      <c r="D2587" s="3" t="s">
        <v>258</v>
      </c>
      <c r="E2587" s="3" t="str">
        <f>IF(C2587&lt;&gt;"",INDEX(ΣυνδΑθρ!$I$2:$I$96,MATCH(C2587,ΣυνδΑθρ!$A$2:$A$100,0),1),IF(D2587&lt;&gt;"",INDEX(Υλικά!$D$3:$D$200,MATCH(D2587,Υλικά!$B$3:$B$200,0),1),""))</f>
        <v>gr</v>
      </c>
      <c r="F2587" s="10">
        <f>IF(C2587&lt;&gt;"",MATCH($C2587,ΣυνδΑθρ!$A$2:$A$100,0),IF(D2587&lt;&gt;"",MATCH($D2587,Υλικά!$B$3:$B$200,0),0))</f>
        <v>121</v>
      </c>
      <c r="G2587" s="3">
        <v>200</v>
      </c>
      <c r="H2587" s="16">
        <f>IF($C2587&lt;&gt;"",$G2587*INDEX(ΣυνδΑθρ!$B$2:$B$96,$F2587,1)/INDEX(ΣυνδΑθρ!$J$2:$J$96,$F2587,1),IF($D2587&lt;&gt;"",$G2587*INDEX(Υλικά!$G$3:$G$200,$F2587,1)/INDEX(Υλικά!$E$3:$E$200,$F2587,1),0))</f>
        <v>3.8</v>
      </c>
      <c r="I2587" s="17">
        <f>IF($C2587&lt;&gt;"",$G2587*INDEX(ΣυνδΑθρ!$C$2:$C$100,$F2587,1)/INDEX(ΣυνδΑθρ!$J$2:$J$96,$F2587,1),IF($D2587&lt;&gt;"",$G2587*INDEX(Υλικά!$H$3:$H$200,$F2587,1)/INDEX(Υλικά!$E$3:$E$200,$F2587,1),0))</f>
        <v>10</v>
      </c>
      <c r="J2587" s="18">
        <f>IF($C2587&lt;&gt;"",$G2587*INDEX(ΣυνδΑθρ!$D$2:$D$96,$F2587,1)/INDEX(ΣυνδΑθρ!$J$2:$J$96,$F2587,1),IF($D2587&lt;&gt;"",$G2587*INDEX(Υλικά!$I$3:$I$200,$F2587,1)/INDEX(Υλικά!$E$3:$E$200,$F2587,1),0))</f>
        <v>0.6</v>
      </c>
      <c r="K2587" s="16">
        <f>$H2587*Ref!$B$2</f>
        <v>15.2</v>
      </c>
      <c r="L2587" s="17">
        <f>$I2587*Ref!$B$3</f>
        <v>40</v>
      </c>
      <c r="M2587" s="18">
        <f>$J2587*Ref!$B$4</f>
        <v>5.3999999999999995</v>
      </c>
      <c r="N2587" s="18">
        <f>IF($C2587&lt;&gt;"",0,IF($D2587&lt;&gt;"",$G2587*INDEX(Υλικά!$J$3:$J$200,$F2587,1)/INDEX(Υλικά!$E$3:$E$200,$F2587,1),0))</f>
        <v>0</v>
      </c>
      <c r="O2587" s="19">
        <f t="shared" si="47"/>
        <v>60.6</v>
      </c>
    </row>
    <row r="2588" spans="1:15" x14ac:dyDescent="0.35">
      <c r="A2588" s="54">
        <v>45337</v>
      </c>
      <c r="B2588" s="53">
        <v>0.875</v>
      </c>
      <c r="C2588" s="3"/>
      <c r="D2588" s="3" t="s">
        <v>151</v>
      </c>
      <c r="E2588" s="3" t="str">
        <f>IF(C2588&lt;&gt;"",INDEX(ΣυνδΑθρ!$I$2:$I$96,MATCH(C2588,ΣυνδΑθρ!$A$2:$A$100,0),1),IF(D2588&lt;&gt;"",INDEX(Υλικά!$D$3:$D$200,MATCH(D2588,Υλικά!$B$3:$B$200,0),1),""))</f>
        <v>gr</v>
      </c>
      <c r="F2588" s="10">
        <f>IF(C2588&lt;&gt;"",MATCH($C2588,ΣυνδΑθρ!$A$2:$A$100,0),IF(D2588&lt;&gt;"",MATCH($D2588,Υλικά!$B$3:$B$200,0),0))</f>
        <v>60</v>
      </c>
      <c r="G2588" s="3">
        <v>130</v>
      </c>
      <c r="H2588" s="16">
        <f>IF($C2588&lt;&gt;"",$G2588*INDEX(ΣυνδΑθρ!$B$2:$B$96,$F2588,1)/INDEX(ΣυνδΑθρ!$J$2:$J$96,$F2588,1),IF($D2588&lt;&gt;"",$G2588*INDEX(Υλικά!$G$3:$G$200,$F2588,1)/INDEX(Υλικά!$E$3:$E$200,$F2588,1),0))</f>
        <v>0.39</v>
      </c>
      <c r="I2588" s="17">
        <f>IF($C2588&lt;&gt;"",$G2588*INDEX(ΣυνδΑθρ!$C$2:$C$100,$F2588,1)/INDEX(ΣυνδΑθρ!$J$2:$J$96,$F2588,1),IF($D2588&lt;&gt;"",$G2588*INDEX(Υλικά!$H$3:$H$200,$F2588,1)/INDEX(Υλικά!$E$3:$E$200,$F2588,1),0))</f>
        <v>18.2</v>
      </c>
      <c r="J2588" s="18">
        <f>IF($C2588&lt;&gt;"",$G2588*INDEX(ΣυνδΑθρ!$D$2:$D$96,$F2588,1)/INDEX(ΣυνδΑθρ!$J$2:$J$96,$F2588,1),IF($D2588&lt;&gt;"",$G2588*INDEX(Υλικά!$I$3:$I$200,$F2588,1)/INDEX(Υλικά!$E$3:$E$200,$F2588,1),0))</f>
        <v>0.26</v>
      </c>
      <c r="K2588" s="16">
        <f>$H2588*Ref!$B$2</f>
        <v>1.56</v>
      </c>
      <c r="L2588" s="17">
        <f>$I2588*Ref!$B$3</f>
        <v>72.8</v>
      </c>
      <c r="M2588" s="18">
        <f>$J2588*Ref!$B$4</f>
        <v>2.34</v>
      </c>
      <c r="N2588" s="18">
        <f>IF($C2588&lt;&gt;"",0,IF($D2588&lt;&gt;"",$G2588*INDEX(Υλικά!$J$3:$J$200,$F2588,1)/INDEX(Υλικά!$E$3:$E$200,$F2588,1),0))</f>
        <v>0</v>
      </c>
      <c r="O2588" s="19">
        <f t="shared" si="47"/>
        <v>76.7</v>
      </c>
    </row>
    <row r="2589" spans="1:15" x14ac:dyDescent="0.35">
      <c r="A2589" s="54">
        <v>45337</v>
      </c>
      <c r="B2589" s="53">
        <v>0.875</v>
      </c>
      <c r="C2589" s="3"/>
      <c r="D2589" s="3" t="s">
        <v>172</v>
      </c>
      <c r="E2589" s="3" t="str">
        <f>IF(C2589&lt;&gt;"",INDEX(ΣυνδΑθρ!$I$2:$I$96,MATCH(C2589,ΣυνδΑθρ!$A$2:$A$100,0),1),IF(D2589&lt;&gt;"",INDEX(Υλικά!$D$3:$D$200,MATCH(D2589,Υλικά!$B$3:$B$200,0),1),""))</f>
        <v>gr</v>
      </c>
      <c r="F2589" s="10">
        <f>IF(C2589&lt;&gt;"",MATCH($C2589,ΣυνδΑθρ!$A$2:$A$100,0),IF(D2589&lt;&gt;"",MATCH($D2589,Υλικά!$B$3:$B$200,0),0))</f>
        <v>73</v>
      </c>
      <c r="G2589" s="3">
        <v>80</v>
      </c>
      <c r="H2589" s="16">
        <f>IF($C2589&lt;&gt;"",$G2589*INDEX(ΣυνδΑθρ!$B$2:$B$96,$F2589,1)/INDEX(ΣυνδΑθρ!$J$2:$J$96,$F2589,1),IF($D2589&lt;&gt;"",$G2589*INDEX(Υλικά!$G$3:$G$200,$F2589,1)/INDEX(Υλικά!$E$3:$E$200,$F2589,1),0))</f>
        <v>0.32</v>
      </c>
      <c r="I2589" s="17">
        <f>IF($C2589&lt;&gt;"",$G2589*INDEX(ΣυνδΑθρ!$C$2:$C$100,$F2589,1)/INDEX(ΣυνδΑθρ!$J$2:$J$96,$F2589,1),IF($D2589&lt;&gt;"",$G2589*INDEX(Υλικά!$H$3:$H$200,$F2589,1)/INDEX(Υλικά!$E$3:$E$200,$F2589,1),0))</f>
        <v>12</v>
      </c>
      <c r="J2589" s="18">
        <f>IF($C2589&lt;&gt;"",$G2589*INDEX(ΣυνδΑθρ!$D$2:$D$96,$F2589,1)/INDEX(ΣυνδΑθρ!$J$2:$J$96,$F2589,1),IF($D2589&lt;&gt;"",$G2589*INDEX(Υλικά!$I$3:$I$200,$F2589,1)/INDEX(Υλικά!$E$3:$E$200,$F2589,1),0))</f>
        <v>0.08</v>
      </c>
      <c r="K2589" s="16">
        <f>$H2589*Ref!$B$2</f>
        <v>1.28</v>
      </c>
      <c r="L2589" s="17">
        <f>$I2589*Ref!$B$3</f>
        <v>48</v>
      </c>
      <c r="M2589" s="18">
        <f>$J2589*Ref!$B$4</f>
        <v>0.72</v>
      </c>
      <c r="N2589" s="18">
        <f>IF($C2589&lt;&gt;"",0,IF($D2589&lt;&gt;"",$G2589*INDEX(Υλικά!$J$3:$J$200,$F2589,1)/INDEX(Υλικά!$E$3:$E$200,$F2589,1),0))</f>
        <v>0</v>
      </c>
      <c r="O2589" s="19">
        <f t="shared" si="47"/>
        <v>50</v>
      </c>
    </row>
    <row r="2590" spans="1:15" x14ac:dyDescent="0.35">
      <c r="A2590" s="54">
        <v>45337</v>
      </c>
      <c r="B2590" s="53">
        <v>0.875</v>
      </c>
      <c r="C2590" s="3"/>
      <c r="D2590" s="3" t="s">
        <v>187</v>
      </c>
      <c r="E2590" s="3" t="str">
        <f>IF(C2590&lt;&gt;"",INDEX(ΣυνδΑθρ!$I$2:$I$96,MATCH(C2590,ΣυνδΑθρ!$A$2:$A$100,0),1),IF(D2590&lt;&gt;"",INDEX(Υλικά!$D$3:$D$200,MATCH(D2590,Υλικά!$B$3:$B$200,0),1),""))</f>
        <v>gr</v>
      </c>
      <c r="F2590" s="10">
        <f>IF(C2590&lt;&gt;"",MATCH($C2590,ΣυνδΑθρ!$A$2:$A$100,0),IF(D2590&lt;&gt;"",MATCH($D2590,Υλικά!$B$3:$B$200,0),0))</f>
        <v>84</v>
      </c>
      <c r="G2590" s="3">
        <v>150</v>
      </c>
      <c r="H2590" s="16">
        <f>IF($C2590&lt;&gt;"",$G2590*INDEX(ΣυνδΑθρ!$B$2:$B$96,$F2590,1)/INDEX(ΣυνδΑθρ!$J$2:$J$96,$F2590,1),IF($D2590&lt;&gt;"",$G2590*INDEX(Υλικά!$G$3:$G$200,$F2590,1)/INDEX(Υλικά!$E$3:$E$200,$F2590,1),0))</f>
        <v>1.05</v>
      </c>
      <c r="I2590" s="17">
        <f>IF($C2590&lt;&gt;"",$G2590*INDEX(ΣυνδΑθρ!$C$2:$C$100,$F2590,1)/INDEX(ΣυνδΑθρ!$J$2:$J$96,$F2590,1),IF($D2590&lt;&gt;"",$G2590*INDEX(Υλικά!$H$3:$H$200,$F2590,1)/INDEX(Υλικά!$E$3:$E$200,$F2590,1),0))</f>
        <v>18</v>
      </c>
      <c r="J2590" s="18">
        <f>IF($C2590&lt;&gt;"",$G2590*INDEX(ΣυνδΑθρ!$D$2:$D$96,$F2590,1)/INDEX(ΣυνδΑθρ!$J$2:$J$96,$F2590,1),IF($D2590&lt;&gt;"",$G2590*INDEX(Υλικά!$I$3:$I$200,$F2590,1)/INDEX(Υλικά!$E$3:$E$200,$F2590,1),0))</f>
        <v>0.3</v>
      </c>
      <c r="K2590" s="16">
        <f>$H2590*Ref!$B$2</f>
        <v>4.2</v>
      </c>
      <c r="L2590" s="17">
        <f>$I2590*Ref!$B$3</f>
        <v>72</v>
      </c>
      <c r="M2590" s="18">
        <f>$J2590*Ref!$B$4</f>
        <v>2.6999999999999997</v>
      </c>
      <c r="N2590" s="18">
        <f>IF($C2590&lt;&gt;"",0,IF($D2590&lt;&gt;"",$G2590*INDEX(Υλικά!$J$3:$J$200,$F2590,1)/INDEX(Υλικά!$E$3:$E$200,$F2590,1),0))</f>
        <v>0</v>
      </c>
      <c r="O2590" s="19">
        <f t="shared" si="47"/>
        <v>78.900000000000006</v>
      </c>
    </row>
    <row r="2591" spans="1:15" x14ac:dyDescent="0.35">
      <c r="A2591" s="54">
        <v>45337</v>
      </c>
      <c r="B2591" s="53">
        <v>0.875</v>
      </c>
      <c r="C2591" s="3"/>
      <c r="D2591" s="3" t="s">
        <v>32</v>
      </c>
      <c r="E2591" s="3" t="str">
        <f>IF(C2591&lt;&gt;"",INDEX(ΣυνδΑθρ!$I$2:$I$96,MATCH(C2591,ΣυνδΑθρ!$A$2:$A$100,0),1),IF(D2591&lt;&gt;"",INDEX(Υλικά!$D$3:$D$200,MATCH(D2591,Υλικά!$B$3:$B$200,0),1),""))</f>
        <v>gr</v>
      </c>
      <c r="F2591" s="10">
        <f>IF(C2591&lt;&gt;"",MATCH($C2591,ΣυνδΑθρ!$A$2:$A$100,0),IF(D2591&lt;&gt;"",MATCH($D2591,Υλικά!$B$3:$B$200,0),0))</f>
        <v>14</v>
      </c>
      <c r="G2591" s="3">
        <v>250</v>
      </c>
      <c r="H2591" s="16">
        <f>IF($C2591&lt;&gt;"",$G2591*INDEX(ΣυνδΑθρ!$B$2:$B$96,$F2591,1)/INDEX(ΣυνδΑθρ!$J$2:$J$96,$F2591,1),IF($D2591&lt;&gt;"",$G2591*INDEX(Υλικά!$G$3:$G$200,$F2591,1)/INDEX(Υλικά!$E$3:$E$200,$F2591,1),0))</f>
        <v>20</v>
      </c>
      <c r="I2591" s="17">
        <f>IF($C2591&lt;&gt;"",$G2591*INDEX(ΣυνδΑθρ!$C$2:$C$100,$F2591,1)/INDEX(ΣυνδΑθρ!$J$2:$J$96,$F2591,1),IF($D2591&lt;&gt;"",$G2591*INDEX(Υλικά!$H$3:$H$200,$F2591,1)/INDEX(Υλικά!$E$3:$E$200,$F2591,1),0))</f>
        <v>10</v>
      </c>
      <c r="J2591" s="18">
        <f>IF($C2591&lt;&gt;"",$G2591*INDEX(ΣυνδΑθρ!$D$2:$D$96,$F2591,1)/INDEX(ΣυνδΑθρ!$J$2:$J$96,$F2591,1),IF($D2591&lt;&gt;"",$G2591*INDEX(Υλικά!$I$3:$I$200,$F2591,1)/INDEX(Υλικά!$E$3:$E$200,$F2591,1),0))</f>
        <v>5</v>
      </c>
      <c r="K2591" s="16">
        <f>$H2591*Ref!$B$2</f>
        <v>80</v>
      </c>
      <c r="L2591" s="17">
        <f>$I2591*Ref!$B$3</f>
        <v>40</v>
      </c>
      <c r="M2591" s="18">
        <f>$J2591*Ref!$B$4</f>
        <v>45</v>
      </c>
      <c r="N2591" s="18">
        <f>IF($C2591&lt;&gt;"",0,IF($D2591&lt;&gt;"",$G2591*INDEX(Υλικά!$J$3:$J$200,$F2591,1)/INDEX(Υλικά!$E$3:$E$200,$F2591,1),0))</f>
        <v>0</v>
      </c>
      <c r="O2591" s="19">
        <f t="shared" si="47"/>
        <v>165</v>
      </c>
    </row>
    <row r="2592" spans="1:15" x14ac:dyDescent="0.35">
      <c r="A2592" s="54">
        <v>45338</v>
      </c>
      <c r="B2592" s="53">
        <v>0.3125</v>
      </c>
      <c r="C2592" s="3"/>
      <c r="D2592" s="3" t="s">
        <v>58</v>
      </c>
      <c r="E2592" s="3" t="str">
        <f>IF(C2592&lt;&gt;"",INDEX(ΣυνδΑθρ!$I$2:$I$96,MATCH(C2592,ΣυνδΑθρ!$A$2:$A$100,0),1),IF(D2592&lt;&gt;"",INDEX(Υλικά!$D$3:$D$200,MATCH(D2592,Υλικά!$B$3:$B$200,0),1),""))</f>
        <v>gr</v>
      </c>
      <c r="F2592" s="10">
        <f>IF(C2592&lt;&gt;"",MATCH($C2592,ΣυνδΑθρ!$A$2:$A$100,0),IF(D2592&lt;&gt;"",MATCH($D2592,Υλικά!$B$3:$B$200,0),0))</f>
        <v>12</v>
      </c>
      <c r="G2592" s="3">
        <v>250</v>
      </c>
      <c r="H2592" s="16">
        <f>IF($C2592&lt;&gt;"",$G2592*INDEX(ΣυνδΑθρ!$B$2:$B$96,$F2592,1)/INDEX(ΣυνδΑθρ!$J$2:$J$96,$F2592,1),IF($D2592&lt;&gt;"",$G2592*INDEX(Υλικά!$G$3:$G$200,$F2592,1)/INDEX(Υλικά!$E$3:$E$200,$F2592,1),0))</f>
        <v>8.25</v>
      </c>
      <c r="I2592" s="17">
        <f>IF($C2592&lt;&gt;"",$G2592*INDEX(ΣυνδΑθρ!$C$2:$C$100,$F2592,1)/INDEX(ΣυνδΑθρ!$J$2:$J$96,$F2592,1),IF($D2592&lt;&gt;"",$G2592*INDEX(Υλικά!$H$3:$H$200,$F2592,1)/INDEX(Υλικά!$E$3:$E$200,$F2592,1),0))</f>
        <v>11.75</v>
      </c>
      <c r="J2592" s="18">
        <f>IF($C2592&lt;&gt;"",$G2592*INDEX(ΣυνδΑθρ!$D$2:$D$96,$F2592,1)/INDEX(ΣυνδΑθρ!$J$2:$J$96,$F2592,1),IF($D2592&lt;&gt;"",$G2592*INDEX(Υλικά!$I$3:$I$200,$F2592,1)/INDEX(Υλικά!$E$3:$E$200,$F2592,1),0))</f>
        <v>3.75</v>
      </c>
      <c r="K2592" s="16">
        <f>$H2592*Ref!$B$2</f>
        <v>33</v>
      </c>
      <c r="L2592" s="17">
        <f>$I2592*Ref!$B$3</f>
        <v>47</v>
      </c>
      <c r="M2592" s="18">
        <f>$J2592*Ref!$B$4</f>
        <v>33.75</v>
      </c>
      <c r="N2592" s="18">
        <f>IF($C2592&lt;&gt;"",0,IF($D2592&lt;&gt;"",$G2592*INDEX(Υλικά!$J$3:$J$200,$F2592,1)/INDEX(Υλικά!$E$3:$E$200,$F2592,1),0))</f>
        <v>0</v>
      </c>
      <c r="O2592" s="19">
        <f t="shared" si="47"/>
        <v>113.75</v>
      </c>
    </row>
    <row r="2593" spans="1:15" x14ac:dyDescent="0.35">
      <c r="A2593" s="54">
        <v>45338</v>
      </c>
      <c r="B2593" s="53">
        <v>0.3125</v>
      </c>
      <c r="C2593" s="3"/>
      <c r="D2593" s="3" t="s">
        <v>289</v>
      </c>
      <c r="E2593" s="3" t="str">
        <f>IF(C2593&lt;&gt;"",INDEX(ΣυνδΑθρ!$I$2:$I$96,MATCH(C2593,ΣυνδΑθρ!$A$2:$A$100,0),1),IF(D2593&lt;&gt;"",INDEX(Υλικά!$D$3:$D$200,MATCH(D2593,Υλικά!$B$3:$B$200,0),1),""))</f>
        <v>gr</v>
      </c>
      <c r="F2593" s="10">
        <f>IF(C2593&lt;&gt;"",MATCH($C2593,ΣυνδΑθρ!$A$2:$A$100,0),IF(D2593&lt;&gt;"",MATCH($D2593,Υλικά!$B$3:$B$200,0),0))</f>
        <v>134</v>
      </c>
      <c r="G2593" s="3">
        <v>53</v>
      </c>
      <c r="H2593" s="16">
        <f>IF($C2593&lt;&gt;"",$G2593*INDEX(ΣυνδΑθρ!$B$2:$B$96,$F2593,1)/INDEX(ΣυνδΑθρ!$J$2:$J$96,$F2593,1),IF($D2593&lt;&gt;"",$G2593*INDEX(Υλικά!$G$3:$G$200,$F2593,1)/INDEX(Υλικά!$E$3:$E$200,$F2593,1),0))</f>
        <v>3.8689999999999998</v>
      </c>
      <c r="I2593" s="17">
        <f>IF($C2593&lt;&gt;"",$G2593*INDEX(ΣυνδΑθρ!$C$2:$C$100,$F2593,1)/INDEX(ΣυνδΑθρ!$J$2:$J$96,$F2593,1),IF($D2593&lt;&gt;"",$G2593*INDEX(Υλικά!$H$3:$H$200,$F2593,1)/INDEX(Υλικά!$E$3:$E$200,$F2593,1),0))</f>
        <v>24.645</v>
      </c>
      <c r="J2593" s="18">
        <f>IF($C2593&lt;&gt;"",$G2593*INDEX(ΣυνδΑθρ!$D$2:$D$96,$F2593,1)/INDEX(ΣυνδΑθρ!$J$2:$J$96,$F2593,1),IF($D2593&lt;&gt;"",$G2593*INDEX(Υλικά!$I$3:$I$200,$F2593,1)/INDEX(Υλικά!$E$3:$E$200,$F2593,1),0))</f>
        <v>0.47700000000000004</v>
      </c>
      <c r="K2593" s="16">
        <f>$H2593*Ref!$B$2</f>
        <v>15.475999999999999</v>
      </c>
      <c r="L2593" s="17">
        <f>$I2593*Ref!$B$3</f>
        <v>98.58</v>
      </c>
      <c r="M2593" s="18">
        <f>$J2593*Ref!$B$4</f>
        <v>4.2930000000000001</v>
      </c>
      <c r="N2593" s="18">
        <f>IF($C2593&lt;&gt;"",0,IF($D2593&lt;&gt;"",$G2593*INDEX(Υλικά!$J$3:$J$200,$F2593,1)/INDEX(Υλικά!$E$3:$E$200,$F2593,1),0))</f>
        <v>0</v>
      </c>
      <c r="O2593" s="19">
        <f t="shared" si="47"/>
        <v>118.349</v>
      </c>
    </row>
    <row r="2594" spans="1:15" x14ac:dyDescent="0.35">
      <c r="A2594" s="54">
        <v>45338</v>
      </c>
      <c r="B2594" s="53">
        <v>0.3125</v>
      </c>
      <c r="C2594" s="3"/>
      <c r="D2594" s="3" t="s">
        <v>229</v>
      </c>
      <c r="E2594" s="3" t="str">
        <f>IF(C2594&lt;&gt;"",INDEX(ΣυνδΑθρ!$I$2:$I$96,MATCH(C2594,ΣυνδΑθρ!$A$2:$A$100,0),1),IF(D2594&lt;&gt;"",INDEX(Υλικά!$D$3:$D$200,MATCH(D2594,Υλικά!$B$3:$B$200,0),1),""))</f>
        <v>gr</v>
      </c>
      <c r="F2594" s="10">
        <f>IF(C2594&lt;&gt;"",MATCH($C2594,ΣυνδΑθρ!$A$2:$A$100,0),IF(D2594&lt;&gt;"",MATCH($D2594,Υλικά!$B$3:$B$200,0),0))</f>
        <v>104</v>
      </c>
      <c r="G2594" s="3">
        <v>40</v>
      </c>
      <c r="H2594" s="16">
        <f>IF($C2594&lt;&gt;"",$G2594*INDEX(ΣυνδΑθρ!$B$2:$B$96,$F2594,1)/INDEX(ΣυνδΑθρ!$J$2:$J$96,$F2594,1),IF($D2594&lt;&gt;"",$G2594*INDEX(Υλικά!$G$3:$G$200,$F2594,1)/INDEX(Υλικά!$E$3:$E$200,$F2594,1),0))</f>
        <v>8.4</v>
      </c>
      <c r="I2594" s="17">
        <f>IF($C2594&lt;&gt;"",$G2594*INDEX(ΣυνδΑθρ!$C$2:$C$100,$F2594,1)/INDEX(ΣυνδΑθρ!$J$2:$J$96,$F2594,1),IF($D2594&lt;&gt;"",$G2594*INDEX(Υλικά!$H$3:$H$200,$F2594,1)/INDEX(Υλικά!$E$3:$E$200,$F2594,1),0))</f>
        <v>0.4</v>
      </c>
      <c r="J2594" s="18">
        <f>IF($C2594&lt;&gt;"",$G2594*INDEX(ΣυνδΑθρ!$D$2:$D$96,$F2594,1)/INDEX(ΣυνδΑθρ!$J$2:$J$96,$F2594,1),IF($D2594&lt;&gt;"",$G2594*INDEX(Υλικά!$I$3:$I$200,$F2594,1)/INDEX(Υλικά!$E$3:$E$200,$F2594,1),0))</f>
        <v>0.8</v>
      </c>
      <c r="K2594" s="16">
        <f>$H2594*Ref!$B$2</f>
        <v>33.6</v>
      </c>
      <c r="L2594" s="17">
        <f>$I2594*Ref!$B$3</f>
        <v>1.6</v>
      </c>
      <c r="M2594" s="18">
        <f>$J2594*Ref!$B$4</f>
        <v>7.2</v>
      </c>
      <c r="N2594" s="18">
        <f>IF($C2594&lt;&gt;"",0,IF($D2594&lt;&gt;"",$G2594*INDEX(Υλικά!$J$3:$J$200,$F2594,1)/INDEX(Υλικά!$E$3:$E$200,$F2594,1),0))</f>
        <v>0</v>
      </c>
      <c r="O2594" s="19">
        <f t="shared" si="47"/>
        <v>42.400000000000006</v>
      </c>
    </row>
    <row r="2595" spans="1:15" x14ac:dyDescent="0.35">
      <c r="A2595" s="54">
        <v>45338</v>
      </c>
      <c r="B2595" s="53">
        <v>0.4375</v>
      </c>
      <c r="C2595" s="3"/>
      <c r="D2595" s="3" t="s">
        <v>155</v>
      </c>
      <c r="E2595" s="3" t="str">
        <f>IF(C2595&lt;&gt;"",INDEX(ΣυνδΑθρ!$I$2:$I$96,MATCH(C2595,ΣυνδΑθρ!$A$2:$A$100,0),1),IF(D2595&lt;&gt;"",INDEX(Υλικά!$D$3:$D$200,MATCH(D2595,Υλικά!$B$3:$B$200,0),1),""))</f>
        <v>gr</v>
      </c>
      <c r="F2595" s="10">
        <f>IF(C2595&lt;&gt;"",MATCH($C2595,ΣυνδΑθρ!$A$2:$A$100,0),IF(D2595&lt;&gt;"",MATCH($D2595,Υλικά!$B$3:$B$200,0),0))</f>
        <v>63</v>
      </c>
      <c r="G2595" s="3">
        <v>130</v>
      </c>
      <c r="H2595" s="16">
        <f>IF($C2595&lt;&gt;"",$G2595*INDEX(ΣυνδΑθρ!$B$2:$B$96,$F2595,1)/INDEX(ΣυνδΑθρ!$J$2:$J$96,$F2595,1),IF($D2595&lt;&gt;"",$G2595*INDEX(Υλικά!$G$3:$G$200,$F2595,1)/INDEX(Υλικά!$E$3:$E$200,$F2595,1),0))</f>
        <v>1.43</v>
      </c>
      <c r="I2595" s="17">
        <f>IF($C2595&lt;&gt;"",$G2595*INDEX(ΣυνδΑθρ!$C$2:$C$100,$F2595,1)/INDEX(ΣυνδΑθρ!$J$2:$J$96,$F2595,1),IF($D2595&lt;&gt;"",$G2595*INDEX(Υλικά!$H$3:$H$200,$F2595,1)/INDEX(Υλικά!$E$3:$E$200,$F2595,1),0))</f>
        <v>29.64</v>
      </c>
      <c r="J2595" s="18">
        <f>IF($C2595&lt;&gt;"",$G2595*INDEX(ΣυνδΑθρ!$D$2:$D$96,$F2595,1)/INDEX(ΣυνδΑθρ!$J$2:$J$96,$F2595,1),IF($D2595&lt;&gt;"",$G2595*INDEX(Υλικά!$I$3:$I$200,$F2595,1)/INDEX(Υλικά!$E$3:$E$200,$F2595,1),0))</f>
        <v>0.39</v>
      </c>
      <c r="K2595" s="16">
        <f>$H2595*Ref!$B$2</f>
        <v>5.72</v>
      </c>
      <c r="L2595" s="17">
        <f>$I2595*Ref!$B$3</f>
        <v>118.56</v>
      </c>
      <c r="M2595" s="18">
        <f>$J2595*Ref!$B$4</f>
        <v>3.5100000000000002</v>
      </c>
      <c r="N2595" s="18">
        <f>IF($C2595&lt;&gt;"",0,IF($D2595&lt;&gt;"",$G2595*INDEX(Υλικά!$J$3:$J$200,$F2595,1)/INDEX(Υλικά!$E$3:$E$200,$F2595,1),0))</f>
        <v>0</v>
      </c>
      <c r="O2595" s="19">
        <f t="shared" si="47"/>
        <v>127.79</v>
      </c>
    </row>
    <row r="2596" spans="1:15" x14ac:dyDescent="0.35">
      <c r="A2596" s="54">
        <v>45338</v>
      </c>
      <c r="B2596" s="53">
        <v>0.58333333333333337</v>
      </c>
      <c r="C2596" s="3"/>
      <c r="D2596" s="3" t="s">
        <v>347</v>
      </c>
      <c r="E2596" s="3" t="str">
        <f>IF(C2596&lt;&gt;"",INDEX(ΣυνδΑθρ!$I$2:$I$96,MATCH(C2596,ΣυνδΑθρ!$A$2:$A$100,0),1),IF(D2596&lt;&gt;"",INDEX(Υλικά!$D$3:$D$200,MATCH(D2596,Υλικά!$B$3:$B$200,0),1),""))</f>
        <v>gr</v>
      </c>
      <c r="F2596" s="10">
        <f>IF(C2596&lt;&gt;"",MATCH($C2596,ΣυνδΑθρ!$A$2:$A$100,0),IF(D2596&lt;&gt;"",MATCH($D2596,Υλικά!$B$3:$B$200,0),0))</f>
        <v>157</v>
      </c>
      <c r="G2596" s="3">
        <v>250</v>
      </c>
      <c r="H2596" s="16">
        <f>IF($C2596&lt;&gt;"",$G2596*INDEX(ΣυνδΑθρ!$B$2:$B$96,$F2596,1)/INDEX(ΣυνδΑθρ!$J$2:$J$96,$F2596,1),IF($D2596&lt;&gt;"",$G2596*INDEX(Υλικά!$G$3:$G$200,$F2596,1)/INDEX(Υλικά!$E$3:$E$200,$F2596,1),0))</f>
        <v>9.25</v>
      </c>
      <c r="I2596" s="17">
        <f>IF($C2596&lt;&gt;"",$G2596*INDEX(ΣυνδΑθρ!$C$2:$C$100,$F2596,1)/INDEX(ΣυνδΑθρ!$J$2:$J$96,$F2596,1),IF($D2596&lt;&gt;"",$G2596*INDEX(Υλικά!$H$3:$H$200,$F2596,1)/INDEX(Υλικά!$E$3:$E$200,$F2596,1),0))</f>
        <v>87.5</v>
      </c>
      <c r="J2596" s="18">
        <f>IF($C2596&lt;&gt;"",$G2596*INDEX(ΣυνδΑθρ!$D$2:$D$96,$F2596,1)/INDEX(ΣυνδΑθρ!$J$2:$J$96,$F2596,1),IF($D2596&lt;&gt;"",$G2596*INDEX(Υλικά!$I$3:$I$200,$F2596,1)/INDEX(Υλικά!$E$3:$E$200,$F2596,1),0))</f>
        <v>1</v>
      </c>
      <c r="K2596" s="16">
        <f>$H2596*Ref!$B$2</f>
        <v>37</v>
      </c>
      <c r="L2596" s="17">
        <f>$I2596*Ref!$B$3</f>
        <v>350</v>
      </c>
      <c r="M2596" s="18">
        <f>$J2596*Ref!$B$4</f>
        <v>9</v>
      </c>
      <c r="N2596" s="18">
        <f>IF($C2596&lt;&gt;"",0,IF($D2596&lt;&gt;"",$G2596*INDEX(Υλικά!$J$3:$J$200,$F2596,1)/INDEX(Υλικά!$E$3:$E$200,$F2596,1),0))</f>
        <v>0</v>
      </c>
      <c r="O2596" s="19">
        <f t="shared" si="47"/>
        <v>396</v>
      </c>
    </row>
    <row r="2597" spans="1:15" x14ac:dyDescent="0.35">
      <c r="A2597" s="54">
        <v>45338</v>
      </c>
      <c r="B2597" s="53">
        <v>0.58333333333333337</v>
      </c>
      <c r="C2597" s="3" t="s">
        <v>346</v>
      </c>
      <c r="D2597" s="3"/>
      <c r="E2597" s="3" t="str">
        <f>IF(C2597&lt;&gt;"",INDEX(ΣυνδΑθρ!$I$2:$I$96,MATCH(C2597,ΣυνδΑθρ!$A$2:$A$100,0),1),IF(D2597&lt;&gt;"",INDEX(Υλικά!$D$3:$D$200,MATCH(D2597,Υλικά!$B$3:$B$200,0),1),""))</f>
        <v>gr</v>
      </c>
      <c r="F2597" s="10">
        <f>IF(C2597&lt;&gt;"",MATCH($C2597,ΣυνδΑθρ!$A$2:$A$100,0),IF(D2597&lt;&gt;"",MATCH($D2597,Υλικά!$B$3:$B$200,0),0))</f>
        <v>73</v>
      </c>
      <c r="G2597" s="3">
        <v>200</v>
      </c>
      <c r="H2597" s="16">
        <f>IF($C2597&lt;&gt;"",$G2597*INDEX(ΣυνδΑθρ!$B$2:$B$96,$F2597,1)/INDEX(ΣυνδΑθρ!$J$2:$J$96,$F2597,1),IF($D2597&lt;&gt;"",$G2597*INDEX(Υλικά!$G$3:$G$200,$F2597,1)/INDEX(Υλικά!$E$3:$E$200,$F2597,1),0))</f>
        <v>19.327142857142857</v>
      </c>
      <c r="I2597" s="17">
        <f>IF($C2597&lt;&gt;"",$G2597*INDEX(ΣυνδΑθρ!$C$2:$C$100,$F2597,1)/INDEX(ΣυνδΑθρ!$J$2:$J$96,$F2597,1),IF($D2597&lt;&gt;"",$G2597*INDEX(Υλικά!$H$3:$H$200,$F2597,1)/INDEX(Υλικά!$E$3:$E$200,$F2597,1),0))</f>
        <v>18.015714285714285</v>
      </c>
      <c r="J2597" s="18">
        <f>IF($C2597&lt;&gt;"",$G2597*INDEX(ΣυνδΑθρ!$D$2:$D$96,$F2597,1)/INDEX(ΣυνδΑθρ!$J$2:$J$96,$F2597,1),IF($D2597&lt;&gt;"",$G2597*INDEX(Υλικά!$I$3:$I$200,$F2597,1)/INDEX(Υλικά!$E$3:$E$200,$F2597,1),0))</f>
        <v>12.808571428571428</v>
      </c>
      <c r="K2597" s="16">
        <f>$H2597*Ref!$B$2</f>
        <v>77.308571428571426</v>
      </c>
      <c r="L2597" s="17">
        <f>$I2597*Ref!$B$3</f>
        <v>72.062857142857141</v>
      </c>
      <c r="M2597" s="18">
        <f>$J2597*Ref!$B$4</f>
        <v>115.27714285714285</v>
      </c>
      <c r="N2597" s="18">
        <f>IF($C2597&lt;&gt;"",0,IF($D2597&lt;&gt;"",$G2597*INDEX(Υλικά!$J$3:$J$200,$F2597,1)/INDEX(Υλικά!$E$3:$E$200,$F2597,1),0))</f>
        <v>0</v>
      </c>
      <c r="O2597" s="19">
        <f t="shared" si="47"/>
        <v>264.64857142857142</v>
      </c>
    </row>
    <row r="2598" spans="1:15" x14ac:dyDescent="0.35">
      <c r="A2598" s="54">
        <v>45338</v>
      </c>
      <c r="B2598" s="53">
        <v>0.58333333333333337</v>
      </c>
      <c r="C2598" s="3"/>
      <c r="D2598" s="3" t="s">
        <v>258</v>
      </c>
      <c r="E2598" s="3" t="str">
        <f>IF(C2598&lt;&gt;"",INDEX(ΣυνδΑθρ!$I$2:$I$96,MATCH(C2598,ΣυνδΑθρ!$A$2:$A$100,0),1),IF(D2598&lt;&gt;"",INDEX(Υλικά!$D$3:$D$200,MATCH(D2598,Υλικά!$B$3:$B$200,0),1),""))</f>
        <v>gr</v>
      </c>
      <c r="F2598" s="10">
        <f>IF(C2598&lt;&gt;"",MATCH($C2598,ΣυνδΑθρ!$A$2:$A$100,0),IF(D2598&lt;&gt;"",MATCH($D2598,Υλικά!$B$3:$B$200,0),0))</f>
        <v>121</v>
      </c>
      <c r="G2598" s="3">
        <v>100</v>
      </c>
      <c r="H2598" s="16">
        <f>IF($C2598&lt;&gt;"",$G2598*INDEX(ΣυνδΑθρ!$B$2:$B$96,$F2598,1)/INDEX(ΣυνδΑθρ!$J$2:$J$96,$F2598,1),IF($D2598&lt;&gt;"",$G2598*INDEX(Υλικά!$G$3:$G$200,$F2598,1)/INDEX(Υλικά!$E$3:$E$200,$F2598,1),0))</f>
        <v>1.9</v>
      </c>
      <c r="I2598" s="17">
        <f>IF($C2598&lt;&gt;"",$G2598*INDEX(ΣυνδΑθρ!$C$2:$C$100,$F2598,1)/INDEX(ΣυνδΑθρ!$J$2:$J$96,$F2598,1),IF($D2598&lt;&gt;"",$G2598*INDEX(Υλικά!$H$3:$H$200,$F2598,1)/INDEX(Υλικά!$E$3:$E$200,$F2598,1),0))</f>
        <v>5</v>
      </c>
      <c r="J2598" s="18">
        <f>IF($C2598&lt;&gt;"",$G2598*INDEX(ΣυνδΑθρ!$D$2:$D$96,$F2598,1)/INDEX(ΣυνδΑθρ!$J$2:$J$96,$F2598,1),IF($D2598&lt;&gt;"",$G2598*INDEX(Υλικά!$I$3:$I$200,$F2598,1)/INDEX(Υλικά!$E$3:$E$200,$F2598,1),0))</f>
        <v>0.3</v>
      </c>
      <c r="K2598" s="16">
        <f>$H2598*Ref!$B$2</f>
        <v>7.6</v>
      </c>
      <c r="L2598" s="17">
        <f>$I2598*Ref!$B$3</f>
        <v>20</v>
      </c>
      <c r="M2598" s="18">
        <f>$J2598*Ref!$B$4</f>
        <v>2.6999999999999997</v>
      </c>
      <c r="N2598" s="18">
        <f>IF($C2598&lt;&gt;"",0,IF($D2598&lt;&gt;"",$G2598*INDEX(Υλικά!$J$3:$J$200,$F2598,1)/INDEX(Υλικά!$E$3:$E$200,$F2598,1),0))</f>
        <v>0</v>
      </c>
      <c r="O2598" s="19">
        <f t="shared" si="47"/>
        <v>30.3</v>
      </c>
    </row>
    <row r="2599" spans="1:15" x14ac:dyDescent="0.35">
      <c r="A2599" s="54">
        <v>45338</v>
      </c>
      <c r="B2599" s="53">
        <v>0.85416666666666663</v>
      </c>
      <c r="C2599" s="3" t="s">
        <v>346</v>
      </c>
      <c r="D2599" s="3"/>
      <c r="E2599" s="3" t="str">
        <f>IF(C2599&lt;&gt;"",INDEX(ΣυνδΑθρ!$I$2:$I$96,MATCH(C2599,ΣυνδΑθρ!$A$2:$A$100,0),1),IF(D2599&lt;&gt;"",INDEX(Υλικά!$D$3:$D$200,MATCH(D2599,Υλικά!$B$3:$B$200,0),1),""))</f>
        <v>gr</v>
      </c>
      <c r="F2599" s="10">
        <f>IF(C2599&lt;&gt;"",MATCH($C2599,ΣυνδΑθρ!$A$2:$A$100,0),IF(D2599&lt;&gt;"",MATCH($D2599,Υλικά!$B$3:$B$200,0),0))</f>
        <v>73</v>
      </c>
      <c r="G2599" s="3">
        <v>200</v>
      </c>
      <c r="H2599" s="16">
        <f>IF($C2599&lt;&gt;"",$G2599*INDEX(ΣυνδΑθρ!$B$2:$B$96,$F2599,1)/INDEX(ΣυνδΑθρ!$J$2:$J$96,$F2599,1),IF($D2599&lt;&gt;"",$G2599*INDEX(Υλικά!$G$3:$G$200,$F2599,1)/INDEX(Υλικά!$E$3:$E$200,$F2599,1),0))</f>
        <v>19.327142857142857</v>
      </c>
      <c r="I2599" s="17">
        <f>IF($C2599&lt;&gt;"",$G2599*INDEX(ΣυνδΑθρ!$C$2:$C$100,$F2599,1)/INDEX(ΣυνδΑθρ!$J$2:$J$96,$F2599,1),IF($D2599&lt;&gt;"",$G2599*INDEX(Υλικά!$H$3:$H$200,$F2599,1)/INDEX(Υλικά!$E$3:$E$200,$F2599,1),0))</f>
        <v>18.015714285714285</v>
      </c>
      <c r="J2599" s="18">
        <f>IF($C2599&lt;&gt;"",$G2599*INDEX(ΣυνδΑθρ!$D$2:$D$96,$F2599,1)/INDEX(ΣυνδΑθρ!$J$2:$J$96,$F2599,1),IF($D2599&lt;&gt;"",$G2599*INDEX(Υλικά!$I$3:$I$200,$F2599,1)/INDEX(Υλικά!$E$3:$E$200,$F2599,1),0))</f>
        <v>12.808571428571428</v>
      </c>
      <c r="K2599" s="16">
        <f>$H2599*Ref!$B$2</f>
        <v>77.308571428571426</v>
      </c>
      <c r="L2599" s="17">
        <f>$I2599*Ref!$B$3</f>
        <v>72.062857142857141</v>
      </c>
      <c r="M2599" s="18">
        <f>$J2599*Ref!$B$4</f>
        <v>115.27714285714285</v>
      </c>
      <c r="N2599" s="18">
        <f>IF($C2599&lt;&gt;"",0,IF($D2599&lt;&gt;"",$G2599*INDEX(Υλικά!$J$3:$J$200,$F2599,1)/INDEX(Υλικά!$E$3:$E$200,$F2599,1),0))</f>
        <v>0</v>
      </c>
      <c r="O2599" s="19">
        <f t="shared" si="47"/>
        <v>264.64857142857142</v>
      </c>
    </row>
    <row r="2600" spans="1:15" x14ac:dyDescent="0.35">
      <c r="A2600" s="54">
        <v>45338</v>
      </c>
      <c r="B2600" s="53">
        <v>0.83333333333333337</v>
      </c>
      <c r="C2600" s="3"/>
      <c r="D2600" s="3" t="s">
        <v>66</v>
      </c>
      <c r="E2600" s="3" t="str">
        <f>IF(C2600&lt;&gt;"",INDEX(ΣυνδΑθρ!$I$2:$I$96,MATCH(C2600,ΣυνδΑθρ!$A$2:$A$100,0),1),IF(D2600&lt;&gt;"",INDEX(Υλικά!$D$3:$D$200,MATCH(D2600,Υλικά!$B$3:$B$200,0),1),""))</f>
        <v>gr</v>
      </c>
      <c r="F2600" s="10">
        <f>IF(C2600&lt;&gt;"",MATCH($C2600,ΣυνδΑθρ!$A$2:$A$100,0),IF(D2600&lt;&gt;"",MATCH($D2600,Υλικά!$B$3:$B$200,0),0))</f>
        <v>25</v>
      </c>
      <c r="G2600" s="3">
        <v>70</v>
      </c>
      <c r="H2600" s="16">
        <f>IF($C2600&lt;&gt;"",$G2600*INDEX(ΣυνδΑθρ!$B$2:$B$96,$F2600,1)/INDEX(ΣυνδΑθρ!$J$2:$J$96,$F2600,1),IF($D2600&lt;&gt;"",$G2600*INDEX(Υλικά!$G$3:$G$200,$F2600,1)/INDEX(Υλικά!$E$3:$E$200,$F2600,1),0))</f>
        <v>7.07</v>
      </c>
      <c r="I2600" s="17">
        <f>IF($C2600&lt;&gt;"",$G2600*INDEX(ΣυνδΑθρ!$C$2:$C$100,$F2600,1)/INDEX(ΣυνδΑθρ!$J$2:$J$96,$F2600,1),IF($D2600&lt;&gt;"",$G2600*INDEX(Υλικά!$H$3:$H$200,$F2600,1)/INDEX(Υλικά!$E$3:$E$200,$F2600,1),0))</f>
        <v>47.04</v>
      </c>
      <c r="J2600" s="18">
        <f>IF($C2600&lt;&gt;"",$G2600*INDEX(ΣυνδΑθρ!$D$2:$D$96,$F2600,1)/INDEX(ΣυνδΑθρ!$J$2:$J$96,$F2600,1),IF($D2600&lt;&gt;"",$G2600*INDEX(Υλικά!$I$3:$I$200,$F2600,1)/INDEX(Υλικά!$E$3:$E$200,$F2600,1),0))</f>
        <v>3.78</v>
      </c>
      <c r="K2600" s="16">
        <f>$H2600*Ref!$B$2</f>
        <v>28.28</v>
      </c>
      <c r="L2600" s="17">
        <f>$I2600*Ref!$B$3</f>
        <v>188.16</v>
      </c>
      <c r="M2600" s="18">
        <f>$J2600*Ref!$B$4</f>
        <v>34.019999999999996</v>
      </c>
      <c r="N2600" s="18">
        <f>IF($C2600&lt;&gt;"",0,IF($D2600&lt;&gt;"",$G2600*INDEX(Υλικά!$J$3:$J$200,$F2600,1)/INDEX(Υλικά!$E$3:$E$200,$F2600,1),0))</f>
        <v>0</v>
      </c>
      <c r="O2600" s="19">
        <f t="shared" si="47"/>
        <v>250.45999999999998</v>
      </c>
    </row>
    <row r="2601" spans="1:15" x14ac:dyDescent="0.35">
      <c r="A2601" s="54">
        <v>45338</v>
      </c>
      <c r="B2601" s="53">
        <v>0.91666666666666663</v>
      </c>
      <c r="C2601" s="3"/>
      <c r="D2601" s="3" t="s">
        <v>64</v>
      </c>
      <c r="E2601" s="3" t="str">
        <f>IF(C2601&lt;&gt;"",INDEX(ΣυνδΑθρ!$I$2:$I$96,MATCH(C2601,ΣυνδΑθρ!$A$2:$A$100,0),1),IF(D2601&lt;&gt;"",INDEX(Υλικά!$D$3:$D$200,MATCH(D2601,Υλικά!$B$3:$B$200,0),1),""))</f>
        <v>gr</v>
      </c>
      <c r="F2601" s="10">
        <f>IF(C2601&lt;&gt;"",MATCH($C2601,ΣυνδΑθρ!$A$2:$A$100,0),IF(D2601&lt;&gt;"",MATCH($D2601,Υλικά!$B$3:$B$200,0),0))</f>
        <v>24</v>
      </c>
      <c r="G2601" s="3">
        <v>20</v>
      </c>
      <c r="H2601" s="16">
        <f>IF($C2601&lt;&gt;"",$G2601*INDEX(ΣυνδΑθρ!$B$2:$B$96,$F2601,1)/INDEX(ΣυνδΑθρ!$J$2:$J$96,$F2601,1),IF($D2601&lt;&gt;"",$G2601*INDEX(Υλικά!$G$3:$G$200,$F2601,1)/INDEX(Υλικά!$E$3:$E$200,$F2601,1),0))</f>
        <v>4.74</v>
      </c>
      <c r="I2601" s="17">
        <f>IF($C2601&lt;&gt;"",$G2601*INDEX(ΣυνδΑθρ!$C$2:$C$100,$F2601,1)/INDEX(ΣυνδΑθρ!$J$2:$J$96,$F2601,1),IF($D2601&lt;&gt;"",$G2601*INDEX(Υλικά!$H$3:$H$200,$F2601,1)/INDEX(Υλικά!$E$3:$E$200,$F2601,1),0))</f>
        <v>4.3</v>
      </c>
      <c r="J2601" s="18">
        <f>IF($C2601&lt;&gt;"",$G2601*INDEX(ΣυνδΑθρ!$D$2:$D$96,$F2601,1)/INDEX(ΣυνδΑθρ!$J$2:$J$96,$F2601,1),IF($D2601&lt;&gt;"",$G2601*INDEX(Υλικά!$I$3:$I$200,$F2601,1)/INDEX(Υλικά!$E$3:$E$200,$F2601,1),0))</f>
        <v>9.94</v>
      </c>
      <c r="K2601" s="16">
        <f>$H2601*Ref!$B$2</f>
        <v>18.96</v>
      </c>
      <c r="L2601" s="17">
        <f>$I2601*Ref!$B$3</f>
        <v>17.2</v>
      </c>
      <c r="M2601" s="18">
        <f>$J2601*Ref!$B$4</f>
        <v>89.46</v>
      </c>
      <c r="N2601" s="18">
        <f>IF($C2601&lt;&gt;"",0,IF($D2601&lt;&gt;"",$G2601*INDEX(Υλικά!$J$3:$J$200,$F2601,1)/INDEX(Υλικά!$E$3:$E$200,$F2601,1),0))</f>
        <v>0</v>
      </c>
      <c r="O2601" s="19">
        <f t="shared" si="47"/>
        <v>125.61999999999999</v>
      </c>
    </row>
    <row r="2602" spans="1:15" x14ac:dyDescent="0.35">
      <c r="A2602" s="54">
        <v>45339</v>
      </c>
      <c r="B2602" s="53">
        <v>0.35416666666666669</v>
      </c>
      <c r="C2602" s="3"/>
      <c r="D2602" s="3" t="s">
        <v>58</v>
      </c>
      <c r="E2602" s="3" t="str">
        <f>IF(C2602&lt;&gt;"",INDEX(ΣυνδΑθρ!$I$2:$I$96,MATCH(C2602,ΣυνδΑθρ!$A$2:$A$100,0),1),IF(D2602&lt;&gt;"",INDEX(Υλικά!$D$3:$D$200,MATCH(D2602,Υλικά!$B$3:$B$200,0),1),""))</f>
        <v>gr</v>
      </c>
      <c r="F2602" s="10">
        <f>IF(C2602&lt;&gt;"",MATCH($C2602,ΣυνδΑθρ!$A$2:$A$100,0),IF(D2602&lt;&gt;"",MATCH($D2602,Υλικά!$B$3:$B$200,0),0))</f>
        <v>12</v>
      </c>
      <c r="G2602" s="3">
        <v>250</v>
      </c>
      <c r="H2602" s="16">
        <f>IF($C2602&lt;&gt;"",$G2602*INDEX(ΣυνδΑθρ!$B$2:$B$96,$F2602,1)/INDEX(ΣυνδΑθρ!$J$2:$J$96,$F2602,1),IF($D2602&lt;&gt;"",$G2602*INDEX(Υλικά!$G$3:$G$200,$F2602,1)/INDEX(Υλικά!$E$3:$E$200,$F2602,1),0))</f>
        <v>8.25</v>
      </c>
      <c r="I2602" s="17">
        <f>IF($C2602&lt;&gt;"",$G2602*INDEX(ΣυνδΑθρ!$C$2:$C$100,$F2602,1)/INDEX(ΣυνδΑθρ!$J$2:$J$96,$F2602,1),IF($D2602&lt;&gt;"",$G2602*INDEX(Υλικά!$H$3:$H$200,$F2602,1)/INDEX(Υλικά!$E$3:$E$200,$F2602,1),0))</f>
        <v>11.75</v>
      </c>
      <c r="J2602" s="18">
        <f>IF($C2602&lt;&gt;"",$G2602*INDEX(ΣυνδΑθρ!$D$2:$D$96,$F2602,1)/INDEX(ΣυνδΑθρ!$J$2:$J$96,$F2602,1),IF($D2602&lt;&gt;"",$G2602*INDEX(Υλικά!$I$3:$I$200,$F2602,1)/INDEX(Υλικά!$E$3:$E$200,$F2602,1),0))</f>
        <v>3.75</v>
      </c>
      <c r="K2602" s="16">
        <f>$H2602*Ref!$B$2</f>
        <v>33</v>
      </c>
      <c r="L2602" s="17">
        <f>$I2602*Ref!$B$3</f>
        <v>47</v>
      </c>
      <c r="M2602" s="18">
        <f>$J2602*Ref!$B$4</f>
        <v>33.75</v>
      </c>
      <c r="N2602" s="18">
        <f>IF($C2602&lt;&gt;"",0,IF($D2602&lt;&gt;"",$G2602*INDEX(Υλικά!$J$3:$J$200,$F2602,1)/INDEX(Υλικά!$E$3:$E$200,$F2602,1),0))</f>
        <v>0</v>
      </c>
      <c r="O2602" s="19">
        <f t="shared" ref="O2602:O2665" si="48">SUM(K2602:N2602)</f>
        <v>113.75</v>
      </c>
    </row>
    <row r="2603" spans="1:15" x14ac:dyDescent="0.35">
      <c r="A2603" s="54">
        <v>45339</v>
      </c>
      <c r="B2603" s="53">
        <v>0.35416666666666669</v>
      </c>
      <c r="C2603" s="3"/>
      <c r="D2603" s="3" t="s">
        <v>18</v>
      </c>
      <c r="E2603" s="3" t="str">
        <f>IF(C2603&lt;&gt;"",INDEX(ΣυνδΑθρ!$I$2:$I$96,MATCH(C2603,ΣυνδΑθρ!$A$2:$A$100,0),1),IF(D2603&lt;&gt;"",INDEX(Υλικά!$D$3:$D$200,MATCH(D2603,Υλικά!$B$3:$B$200,0),1),""))</f>
        <v>slc</v>
      </c>
      <c r="F2603" s="10">
        <f>IF(C2603&lt;&gt;"",MATCH($C2603,ΣυνδΑθρ!$A$2:$A$100,0),IF(D2603&lt;&gt;"",MATCH($D2603,Υλικά!$B$3:$B$200,0),0))</f>
        <v>9</v>
      </c>
      <c r="G2603" s="3">
        <v>2</v>
      </c>
      <c r="H2603" s="16">
        <f>IF($C2603&lt;&gt;"",$G2603*INDEX(ΣυνδΑθρ!$B$2:$B$96,$F2603,1)/INDEX(ΣυνδΑθρ!$J$2:$J$96,$F2603,1),IF($D2603&lt;&gt;"",$G2603*INDEX(Υλικά!$G$3:$G$200,$F2603,1)/INDEX(Υλικά!$E$3:$E$200,$F2603,1),0))</f>
        <v>6</v>
      </c>
      <c r="I2603" s="17">
        <f>IF($C2603&lt;&gt;"",$G2603*INDEX(ΣυνδΑθρ!$C$2:$C$100,$F2603,1)/INDEX(ΣυνδΑθρ!$J$2:$J$96,$F2603,1),IF($D2603&lt;&gt;"",$G2603*INDEX(Υλικά!$H$3:$H$200,$F2603,1)/INDEX(Υλικά!$E$3:$E$200,$F2603,1),0))</f>
        <v>23.4</v>
      </c>
      <c r="J2603" s="18">
        <f>IF($C2603&lt;&gt;"",$G2603*INDEX(ΣυνδΑθρ!$D$2:$D$96,$F2603,1)/INDEX(ΣυνδΑθρ!$J$2:$J$96,$F2603,1),IF($D2603&lt;&gt;"",$G2603*INDEX(Υλικά!$I$3:$I$200,$F2603,1)/INDEX(Υλικά!$E$3:$E$200,$F2603,1),0))</f>
        <v>2.2000000000000002</v>
      </c>
      <c r="K2603" s="16">
        <f>$H2603*Ref!$B$2</f>
        <v>24</v>
      </c>
      <c r="L2603" s="17">
        <f>$I2603*Ref!$B$3</f>
        <v>93.6</v>
      </c>
      <c r="M2603" s="18">
        <f>$J2603*Ref!$B$4</f>
        <v>19.8</v>
      </c>
      <c r="N2603" s="18">
        <f>IF($C2603&lt;&gt;"",0,IF($D2603&lt;&gt;"",$G2603*INDEX(Υλικά!$J$3:$J$200,$F2603,1)/INDEX(Υλικά!$E$3:$E$200,$F2603,1),0))</f>
        <v>0</v>
      </c>
      <c r="O2603" s="19">
        <f t="shared" si="48"/>
        <v>137.4</v>
      </c>
    </row>
    <row r="2604" spans="1:15" x14ac:dyDescent="0.35">
      <c r="A2604" s="54">
        <v>45339</v>
      </c>
      <c r="B2604" s="53">
        <v>0.35416666666666702</v>
      </c>
      <c r="C2604" s="3"/>
      <c r="D2604" s="3" t="s">
        <v>229</v>
      </c>
      <c r="E2604" s="3" t="str">
        <f>IF(C2604&lt;&gt;"",INDEX(ΣυνδΑθρ!$I$2:$I$96,MATCH(C2604,ΣυνδΑθρ!$A$2:$A$100,0),1),IF(D2604&lt;&gt;"",INDEX(Υλικά!$D$3:$D$200,MATCH(D2604,Υλικά!$B$3:$B$200,0),1),""))</f>
        <v>gr</v>
      </c>
      <c r="F2604" s="10">
        <f>IF(C2604&lt;&gt;"",MATCH($C2604,ΣυνδΑθρ!$A$2:$A$100,0),IF(D2604&lt;&gt;"",MATCH($D2604,Υλικά!$B$3:$B$200,0),0))</f>
        <v>104</v>
      </c>
      <c r="G2604" s="3">
        <v>45</v>
      </c>
      <c r="H2604" s="16">
        <f>IF($C2604&lt;&gt;"",$G2604*INDEX(ΣυνδΑθρ!$B$2:$B$96,$F2604,1)/INDEX(ΣυνδΑθρ!$J$2:$J$96,$F2604,1),IF($D2604&lt;&gt;"",$G2604*INDEX(Υλικά!$G$3:$G$200,$F2604,1)/INDEX(Υλικά!$E$3:$E$200,$F2604,1),0))</f>
        <v>9.4499999999999993</v>
      </c>
      <c r="I2604" s="17">
        <f>IF($C2604&lt;&gt;"",$G2604*INDEX(ΣυνδΑθρ!$C$2:$C$100,$F2604,1)/INDEX(ΣυνδΑθρ!$J$2:$J$96,$F2604,1),IF($D2604&lt;&gt;"",$G2604*INDEX(Υλικά!$H$3:$H$200,$F2604,1)/INDEX(Υλικά!$E$3:$E$200,$F2604,1),0))</f>
        <v>0.45</v>
      </c>
      <c r="J2604" s="18">
        <f>IF($C2604&lt;&gt;"",$G2604*INDEX(ΣυνδΑθρ!$D$2:$D$96,$F2604,1)/INDEX(ΣυνδΑθρ!$J$2:$J$96,$F2604,1),IF($D2604&lt;&gt;"",$G2604*INDEX(Υλικά!$I$3:$I$200,$F2604,1)/INDEX(Υλικά!$E$3:$E$200,$F2604,1),0))</f>
        <v>0.9</v>
      </c>
      <c r="K2604" s="16">
        <f>$H2604*Ref!$B$2</f>
        <v>37.799999999999997</v>
      </c>
      <c r="L2604" s="17">
        <f>$I2604*Ref!$B$3</f>
        <v>1.8</v>
      </c>
      <c r="M2604" s="18">
        <f>$J2604*Ref!$B$4</f>
        <v>8.1</v>
      </c>
      <c r="N2604" s="18">
        <f>IF($C2604&lt;&gt;"",0,IF($D2604&lt;&gt;"",$G2604*INDEX(Υλικά!$J$3:$J$200,$F2604,1)/INDEX(Υλικά!$E$3:$E$200,$F2604,1),0))</f>
        <v>0</v>
      </c>
      <c r="O2604" s="19">
        <f t="shared" si="48"/>
        <v>47.699999999999996</v>
      </c>
    </row>
    <row r="2605" spans="1:15" x14ac:dyDescent="0.35">
      <c r="A2605" s="54">
        <v>45339</v>
      </c>
      <c r="B2605" s="53">
        <v>0.35416666666666702</v>
      </c>
      <c r="C2605" s="3"/>
      <c r="D2605" s="3" t="s">
        <v>111</v>
      </c>
      <c r="E2605" s="3" t="str">
        <f>IF(C2605&lt;&gt;"",INDEX(ΣυνδΑθρ!$I$2:$I$96,MATCH(C2605,ΣυνδΑθρ!$A$2:$A$100,0),1),IF(D2605&lt;&gt;"",INDEX(Υλικά!$D$3:$D$200,MATCH(D2605,Υλικά!$B$3:$B$200,0),1),""))</f>
        <v>gr</v>
      </c>
      <c r="F2605" s="10">
        <f>IF(C2605&lt;&gt;"",MATCH($C2605,ΣυνδΑθρ!$A$2:$A$100,0),IF(D2605&lt;&gt;"",MATCH($D2605,Υλικά!$B$3:$B$200,0),0))</f>
        <v>43</v>
      </c>
      <c r="G2605" s="3">
        <v>12</v>
      </c>
      <c r="H2605" s="16">
        <f>IF($C2605&lt;&gt;"",$G2605*INDEX(ΣυνδΑθρ!$B$2:$B$96,$F2605,1)/INDEX(ΣυνδΑθρ!$J$2:$J$96,$F2605,1),IF($D2605&lt;&gt;"",$G2605*INDEX(Υλικά!$G$3:$G$200,$F2605,1)/INDEX(Υλικά!$E$3:$E$200,$F2605,1),0))</f>
        <v>3.5999999999999997E-2</v>
      </c>
      <c r="I2605" s="17">
        <f>IF($C2605&lt;&gt;"",$G2605*INDEX(ΣυνδΑθρ!$C$2:$C$100,$F2605,1)/INDEX(ΣυνδΑθρ!$J$2:$J$96,$F2605,1),IF($D2605&lt;&gt;"",$G2605*INDEX(Υλικά!$H$3:$H$200,$F2605,1)/INDEX(Υλικά!$E$3:$E$200,$F2605,1),0))</f>
        <v>9.911999999999999</v>
      </c>
      <c r="J2605" s="18">
        <f>IF($C2605&lt;&gt;"",$G2605*INDEX(ΣυνδΑθρ!$D$2:$D$96,$F2605,1)/INDEX(ΣυνδΑθρ!$J$2:$J$96,$F2605,1),IF($D2605&lt;&gt;"",$G2605*INDEX(Υλικά!$I$3:$I$200,$F2605,1)/INDEX(Υλικά!$E$3:$E$200,$F2605,1),0))</f>
        <v>0</v>
      </c>
      <c r="K2605" s="16">
        <f>$H2605*Ref!$B$2</f>
        <v>0.14399999999999999</v>
      </c>
      <c r="L2605" s="17">
        <f>$I2605*Ref!$B$3</f>
        <v>39.647999999999996</v>
      </c>
      <c r="M2605" s="18">
        <f>$J2605*Ref!$B$4</f>
        <v>0</v>
      </c>
      <c r="N2605" s="18">
        <f>IF($C2605&lt;&gt;"",0,IF($D2605&lt;&gt;"",$G2605*INDEX(Υλικά!$J$3:$J$200,$F2605,1)/INDEX(Υλικά!$E$3:$E$200,$F2605,1),0))</f>
        <v>0</v>
      </c>
      <c r="O2605" s="19">
        <f t="shared" si="48"/>
        <v>39.791999999999994</v>
      </c>
    </row>
    <row r="2606" spans="1:15" x14ac:dyDescent="0.35">
      <c r="A2606" s="54">
        <v>45339</v>
      </c>
      <c r="B2606" s="53">
        <v>0.35416666666666702</v>
      </c>
      <c r="C2606" s="3"/>
      <c r="D2606" s="3" t="s">
        <v>321</v>
      </c>
      <c r="E2606" s="3" t="str">
        <f>IF(C2606&lt;&gt;"",INDEX(ΣυνδΑθρ!$I$2:$I$96,MATCH(C2606,ΣυνδΑθρ!$A$2:$A$100,0),1),IF(D2606&lt;&gt;"",INDEX(Υλικά!$D$3:$D$200,MATCH(D2606,Υλικά!$B$3:$B$200,0),1),""))</f>
        <v>gr</v>
      </c>
      <c r="F2606" s="10">
        <f>IF(C2606&lt;&gt;"",MATCH($C2606,ΣυνδΑθρ!$A$2:$A$100,0),IF(D2606&lt;&gt;"",MATCH($D2606,Υλικά!$B$3:$B$200,0),0))</f>
        <v>149</v>
      </c>
      <c r="G2606" s="3">
        <v>3</v>
      </c>
      <c r="H2606" s="16">
        <f>IF($C2606&lt;&gt;"",$G2606*INDEX(ΣυνδΑθρ!$B$2:$B$96,$F2606,1)/INDEX(ΣυνδΑθρ!$J$2:$J$96,$F2606,1),IF($D2606&lt;&gt;"",$G2606*INDEX(Υλικά!$G$3:$G$200,$F2606,1)/INDEX(Υλικά!$E$3:$E$200,$F2606,1),0))</f>
        <v>0.66300000000000014</v>
      </c>
      <c r="I2606" s="17">
        <f>IF($C2606&lt;&gt;"",$G2606*INDEX(ΣυνδΑθρ!$C$2:$C$100,$F2606,1)/INDEX(ΣυνδΑθρ!$J$2:$J$96,$F2606,1),IF($D2606&lt;&gt;"",$G2606*INDEX(Υλικά!$H$3:$H$200,$F2606,1)/INDEX(Υλικά!$E$3:$E$200,$F2606,1),0))</f>
        <v>0.30599999999999999</v>
      </c>
      <c r="J2606" s="18">
        <f>IF($C2606&lt;&gt;"",$G2606*INDEX(ΣυνδΑθρ!$D$2:$D$96,$F2606,1)/INDEX(ΣυνδΑθρ!$J$2:$J$96,$F2606,1),IF($D2606&lt;&gt;"",$G2606*INDEX(Υλικά!$I$3:$I$200,$F2606,1)/INDEX(Υλικά!$E$3:$E$200,$F2606,1),0))</f>
        <v>1.4789999999999999</v>
      </c>
      <c r="K2606" s="16">
        <f>$H2606*Ref!$B$2</f>
        <v>2.6520000000000006</v>
      </c>
      <c r="L2606" s="17">
        <f>$I2606*Ref!$B$3</f>
        <v>1.224</v>
      </c>
      <c r="M2606" s="18">
        <f>$J2606*Ref!$B$4</f>
        <v>13.310999999999998</v>
      </c>
      <c r="N2606" s="18">
        <f>IF($C2606&lt;&gt;"",0,IF($D2606&lt;&gt;"",$G2606*INDEX(Υλικά!$J$3:$J$200,$F2606,1)/INDEX(Υλικά!$E$3:$E$200,$F2606,1),0))</f>
        <v>0</v>
      </c>
      <c r="O2606" s="19">
        <f t="shared" si="48"/>
        <v>17.186999999999998</v>
      </c>
    </row>
    <row r="2607" spans="1:15" x14ac:dyDescent="0.35">
      <c r="A2607" s="54">
        <v>45339</v>
      </c>
      <c r="B2607" s="53">
        <v>0.60416666666666663</v>
      </c>
      <c r="C2607" s="3" t="s">
        <v>346</v>
      </c>
      <c r="D2607" s="3"/>
      <c r="E2607" s="3" t="str">
        <f>IF(C2607&lt;&gt;"",INDEX(ΣυνδΑθρ!$I$2:$I$96,MATCH(C2607,ΣυνδΑθρ!$A$2:$A$100,0),1),IF(D2607&lt;&gt;"",INDEX(Υλικά!$D$3:$D$200,MATCH(D2607,Υλικά!$B$3:$B$200,0),1),""))</f>
        <v>gr</v>
      </c>
      <c r="F2607" s="10">
        <f>IF(C2607&lt;&gt;"",MATCH($C2607,ΣυνδΑθρ!$A$2:$A$100,0),IF(D2607&lt;&gt;"",MATCH($D2607,Υλικά!$B$3:$B$200,0),0))</f>
        <v>73</v>
      </c>
      <c r="G2607" s="3">
        <v>300</v>
      </c>
      <c r="H2607" s="16">
        <f>IF($C2607&lt;&gt;"",$G2607*INDEX(ΣυνδΑθρ!$B$2:$B$96,$F2607,1)/INDEX(ΣυνδΑθρ!$J$2:$J$96,$F2607,1),IF($D2607&lt;&gt;"",$G2607*INDEX(Υλικά!$G$3:$G$200,$F2607,1)/INDEX(Υλικά!$E$3:$E$200,$F2607,1),0))</f>
        <v>28.990714285714287</v>
      </c>
      <c r="I2607" s="17">
        <f>IF($C2607&lt;&gt;"",$G2607*INDEX(ΣυνδΑθρ!$C$2:$C$100,$F2607,1)/INDEX(ΣυνδΑθρ!$J$2:$J$96,$F2607,1),IF($D2607&lt;&gt;"",$G2607*INDEX(Υλικά!$H$3:$H$200,$F2607,1)/INDEX(Υλικά!$E$3:$E$200,$F2607,1),0))</f>
        <v>27.023571428571429</v>
      </c>
      <c r="J2607" s="18">
        <f>IF($C2607&lt;&gt;"",$G2607*INDEX(ΣυνδΑθρ!$D$2:$D$96,$F2607,1)/INDEX(ΣυνδΑθρ!$J$2:$J$96,$F2607,1),IF($D2607&lt;&gt;"",$G2607*INDEX(Υλικά!$I$3:$I$200,$F2607,1)/INDEX(Υλικά!$E$3:$E$200,$F2607,1),0))</f>
        <v>19.212857142857143</v>
      </c>
      <c r="K2607" s="16">
        <f>$H2607*Ref!$B$2</f>
        <v>115.96285714285715</v>
      </c>
      <c r="L2607" s="17">
        <f>$I2607*Ref!$B$3</f>
        <v>108.09428571428572</v>
      </c>
      <c r="M2607" s="18">
        <f>$J2607*Ref!$B$4</f>
        <v>172.91571428571427</v>
      </c>
      <c r="N2607" s="18">
        <f>IF($C2607&lt;&gt;"",0,IF($D2607&lt;&gt;"",$G2607*INDEX(Υλικά!$J$3:$J$200,$F2607,1)/INDEX(Υλικά!$E$3:$E$200,$F2607,1),0))</f>
        <v>0</v>
      </c>
      <c r="O2607" s="19">
        <f t="shared" si="48"/>
        <v>396.97285714285715</v>
      </c>
    </row>
    <row r="2608" spans="1:15" x14ac:dyDescent="0.35">
      <c r="A2608" s="54">
        <v>45339</v>
      </c>
      <c r="B2608" s="53">
        <v>0.60416666666666663</v>
      </c>
      <c r="C2608" s="3"/>
      <c r="D2608" s="3" t="s">
        <v>9</v>
      </c>
      <c r="E2608" s="3" t="str">
        <f>IF(C2608&lt;&gt;"",INDEX(ΣυνδΑθρ!$I$2:$I$96,MATCH(C2608,ΣυνδΑθρ!$A$2:$A$100,0),1),IF(D2608&lt;&gt;"",INDEX(Υλικά!$D$3:$D$200,MATCH(D2608,Υλικά!$B$3:$B$200,0),1),""))</f>
        <v>gr</v>
      </c>
      <c r="F2608" s="10">
        <f>IF(C2608&lt;&gt;"",MATCH($C2608,ΣυνδΑθρ!$A$2:$A$100,0),IF(D2608&lt;&gt;"",MATCH($D2608,Υλικά!$B$3:$B$200,0),0))</f>
        <v>4</v>
      </c>
      <c r="G2608" s="3">
        <v>80</v>
      </c>
      <c r="H2608" s="16">
        <f>IF($C2608&lt;&gt;"",$G2608*INDEX(ΣυνδΑθρ!$B$2:$B$96,$F2608,1)/INDEX(ΣυνδΑθρ!$J$2:$J$96,$F2608,1),IF($D2608&lt;&gt;"",$G2608*INDEX(Υλικά!$G$3:$G$200,$F2608,1)/INDEX(Υλικά!$E$3:$E$200,$F2608,1),0))</f>
        <v>5.68</v>
      </c>
      <c r="I2608" s="17">
        <f>IF($C2608&lt;&gt;"",$G2608*INDEX(ΣυνδΑθρ!$C$2:$C$100,$F2608,1)/INDEX(ΣυνδΑθρ!$J$2:$J$96,$F2608,1),IF($D2608&lt;&gt;"",$G2608*INDEX(Υλικά!$H$3:$H$200,$F2608,1)/INDEX(Υλικά!$E$3:$E$200,$F2608,1),0))</f>
        <v>64</v>
      </c>
      <c r="J2608" s="18">
        <f>IF($C2608&lt;&gt;"",$G2608*INDEX(ΣυνδΑθρ!$D$2:$D$96,$F2608,1)/INDEX(ΣυνδΑθρ!$J$2:$J$96,$F2608,1),IF($D2608&lt;&gt;"",$G2608*INDEX(Υλικά!$I$3:$I$200,$F2608,1)/INDEX(Υλικά!$E$3:$E$200,$F2608,1),0))</f>
        <v>0.56000000000000005</v>
      </c>
      <c r="K2608" s="16">
        <f>$H2608*Ref!$B$2</f>
        <v>22.72</v>
      </c>
      <c r="L2608" s="17">
        <f>$I2608*Ref!$B$3</f>
        <v>256</v>
      </c>
      <c r="M2608" s="18">
        <f>$J2608*Ref!$B$4</f>
        <v>5.0400000000000009</v>
      </c>
      <c r="N2608" s="18">
        <f>IF($C2608&lt;&gt;"",0,IF($D2608&lt;&gt;"",$G2608*INDEX(Υλικά!$J$3:$J$200,$F2608,1)/INDEX(Υλικά!$E$3:$E$200,$F2608,1),0))</f>
        <v>0</v>
      </c>
      <c r="O2608" s="19">
        <f t="shared" si="48"/>
        <v>283.76000000000005</v>
      </c>
    </row>
    <row r="2609" spans="1:16" x14ac:dyDescent="0.35">
      <c r="A2609" s="54">
        <v>45339</v>
      </c>
      <c r="B2609" s="53">
        <v>0.60416666666666663</v>
      </c>
      <c r="C2609" s="3"/>
      <c r="D2609" s="3" t="s">
        <v>147</v>
      </c>
      <c r="E2609" s="3" t="str">
        <f>IF(C2609&lt;&gt;"",INDEX(ΣυνδΑθρ!$I$2:$I$96,MATCH(C2609,ΣυνδΑθρ!$A$2:$A$100,0),1),IF(D2609&lt;&gt;"",INDEX(Υλικά!$D$3:$D$200,MATCH(D2609,Υλικά!$B$3:$B$200,0),1),""))</f>
        <v>gr</v>
      </c>
      <c r="F2609" s="10">
        <f>IF(C2609&lt;&gt;"",MATCH($C2609,ΣυνδΑθρ!$A$2:$A$100,0),IF(D2609&lt;&gt;"",MATCH($D2609,Υλικά!$B$3:$B$200,0),0))</f>
        <v>58</v>
      </c>
      <c r="G2609" s="3">
        <v>12</v>
      </c>
      <c r="H2609" s="16">
        <f>IF($C2609&lt;&gt;"",$G2609*INDEX(ΣυνδΑθρ!$B$2:$B$96,$F2609,1)/INDEX(ΣυνδΑθρ!$J$2:$J$96,$F2609,1),IF($D2609&lt;&gt;"",$G2609*INDEX(Υλικά!$G$3:$G$200,$F2609,1)/INDEX(Υλικά!$E$3:$E$200,$F2609,1),0))</f>
        <v>7.1999999999999995E-2</v>
      </c>
      <c r="I2609" s="17">
        <f>IF($C2609&lt;&gt;"",$G2609*INDEX(ΣυνδΑθρ!$C$2:$C$100,$F2609,1)/INDEX(ΣυνδΑθρ!$J$2:$J$96,$F2609,1),IF($D2609&lt;&gt;"",$G2609*INDEX(Υλικά!$H$3:$H$200,$F2609,1)/INDEX(Υλικά!$E$3:$E$200,$F2609,1),0))</f>
        <v>8.3999999999999991E-2</v>
      </c>
      <c r="J2609" s="18">
        <f>IF($C2609&lt;&gt;"",$G2609*INDEX(ΣυνδΑθρ!$D$2:$D$96,$F2609,1)/INDEX(ΣυνδΑθρ!$J$2:$J$96,$F2609,1),IF($D2609&lt;&gt;"",$G2609*INDEX(Υλικά!$I$3:$I$200,$F2609,1)/INDEX(Υλικά!$E$3:$E$200,$F2609,1),0))</f>
        <v>9.84</v>
      </c>
      <c r="K2609" s="16">
        <f>$H2609*Ref!$B$2</f>
        <v>0.28799999999999998</v>
      </c>
      <c r="L2609" s="17">
        <f>$I2609*Ref!$B$3</f>
        <v>0.33599999999999997</v>
      </c>
      <c r="M2609" s="18">
        <f>$J2609*Ref!$B$4</f>
        <v>88.56</v>
      </c>
      <c r="N2609" s="18">
        <f>IF($C2609&lt;&gt;"",0,IF($D2609&lt;&gt;"",$G2609*INDEX(Υλικά!$J$3:$J$200,$F2609,1)/INDEX(Υλικά!$E$3:$E$200,$F2609,1),0))</f>
        <v>0</v>
      </c>
      <c r="O2609" s="19">
        <f t="shared" si="48"/>
        <v>89.183999999999997</v>
      </c>
    </row>
    <row r="2610" spans="1:16" x14ac:dyDescent="0.35">
      <c r="A2610" s="54">
        <v>45339</v>
      </c>
      <c r="B2610" s="53">
        <v>0.60416666666666663</v>
      </c>
      <c r="C2610" s="3"/>
      <c r="D2610" s="3" t="s">
        <v>97</v>
      </c>
      <c r="E2610" s="3" t="str">
        <f>IF(C2610&lt;&gt;"",INDEX(ΣυνδΑθρ!$I$2:$I$96,MATCH(C2610,ΣυνδΑθρ!$A$2:$A$100,0),1),IF(D2610&lt;&gt;"",INDEX(Υλικά!$D$3:$D$200,MATCH(D2610,Υλικά!$B$3:$B$200,0),1),""))</f>
        <v>gr</v>
      </c>
      <c r="F2610" s="10">
        <f>IF(C2610&lt;&gt;"",MATCH($C2610,ΣυνδΑθρ!$A$2:$A$100,0),IF(D2610&lt;&gt;"",MATCH($D2610,Υλικά!$B$3:$B$200,0),0))</f>
        <v>37</v>
      </c>
      <c r="G2610" s="3">
        <v>150</v>
      </c>
      <c r="H2610" s="16">
        <f>IF($C2610&lt;&gt;"",$G2610*INDEX(ΣυνδΑθρ!$B$2:$B$96,$F2610,1)/INDEX(ΣυνδΑθρ!$J$2:$J$96,$F2610,1),IF($D2610&lt;&gt;"",$G2610*INDEX(Υλικά!$G$3:$G$200,$F2610,1)/INDEX(Υλικά!$E$3:$E$200,$F2610,1),0))</f>
        <v>0</v>
      </c>
      <c r="I2610" s="17">
        <f>IF($C2610&lt;&gt;"",$G2610*INDEX(ΣυνδΑθρ!$C$2:$C$100,$F2610,1)/INDEX(ΣυνδΑθρ!$J$2:$J$96,$F2610,1),IF($D2610&lt;&gt;"",$G2610*INDEX(Υλικά!$H$3:$H$200,$F2610,1)/INDEX(Υλικά!$E$3:$E$200,$F2610,1),0))</f>
        <v>0</v>
      </c>
      <c r="J2610" s="18">
        <f>IF($C2610&lt;&gt;"",$G2610*INDEX(ΣυνδΑθρ!$D$2:$D$96,$F2610,1)/INDEX(ΣυνδΑθρ!$J$2:$J$96,$F2610,1),IF($D2610&lt;&gt;"",$G2610*INDEX(Υλικά!$I$3:$I$200,$F2610,1)/INDEX(Υλικά!$E$3:$E$200,$F2610,1),0))</f>
        <v>0</v>
      </c>
      <c r="K2610" s="16">
        <f>$H2610*Ref!$B$2</f>
        <v>0</v>
      </c>
      <c r="L2610" s="17">
        <f>$I2610*Ref!$B$3</f>
        <v>0</v>
      </c>
      <c r="M2610" s="18">
        <f>$J2610*Ref!$B$4</f>
        <v>0</v>
      </c>
      <c r="N2610" s="18">
        <f>IF($C2610&lt;&gt;"",0,IF($D2610&lt;&gt;"",$G2610*INDEX(Υλικά!$J$3:$J$200,$F2610,1)/INDEX(Υλικά!$E$3:$E$200,$F2610,1),0))</f>
        <v>127.5</v>
      </c>
      <c r="O2610" s="19">
        <f t="shared" si="48"/>
        <v>127.5</v>
      </c>
    </row>
    <row r="2611" spans="1:16" x14ac:dyDescent="0.35">
      <c r="A2611" s="54">
        <v>45339</v>
      </c>
      <c r="B2611" s="53">
        <v>0.875</v>
      </c>
      <c r="C2611" s="3"/>
      <c r="D2611" s="3"/>
      <c r="E2611" s="3" t="str">
        <f>IF(C2611&lt;&gt;"",INDEX(ΣυνδΑθρ!$I$2:$I$96,MATCH(C2611,ΣυνδΑθρ!$A$2:$A$100,0),1),IF(D2611&lt;&gt;"",INDEX(Υλικά!$D$3:$D$200,MATCH(D2611,Υλικά!$B$3:$B$200,0),1),""))</f>
        <v/>
      </c>
      <c r="F2611" s="10">
        <f>IF(C2611&lt;&gt;"",MATCH($C2611,ΣυνδΑθρ!$A$2:$A$100,0),IF(D2611&lt;&gt;"",MATCH($D2611,Υλικά!$B$3:$B$200,0),0))</f>
        <v>0</v>
      </c>
      <c r="G2611" s="3"/>
      <c r="H2611" s="16">
        <f>IF($C2611&lt;&gt;"",$G2611*INDEX(ΣυνδΑθρ!$B$2:$B$96,$F2611,1)/INDEX(ΣυνδΑθρ!$J$2:$J$96,$F2611,1),IF($D2611&lt;&gt;"",$G2611*INDEX(Υλικά!$G$3:$G$200,$F2611,1)/INDEX(Υλικά!$E$3:$E$200,$F2611,1),0))</f>
        <v>0</v>
      </c>
      <c r="I2611" s="17">
        <f>IF($C2611&lt;&gt;"",$G2611*INDEX(ΣυνδΑθρ!$C$2:$C$100,$F2611,1)/INDEX(ΣυνδΑθρ!$J$2:$J$96,$F2611,1),IF($D2611&lt;&gt;"",$G2611*INDEX(Υλικά!$H$3:$H$200,$F2611,1)/INDEX(Υλικά!$E$3:$E$200,$F2611,1),0))</f>
        <v>0</v>
      </c>
      <c r="J2611" s="18">
        <f>IF($C2611&lt;&gt;"",$G2611*INDEX(ΣυνδΑθρ!$D$2:$D$96,$F2611,1)/INDEX(ΣυνδΑθρ!$J$2:$J$96,$F2611,1),IF($D2611&lt;&gt;"",$G2611*INDEX(Υλικά!$I$3:$I$200,$F2611,1)/INDEX(Υλικά!$E$3:$E$200,$F2611,1),0))</f>
        <v>0</v>
      </c>
      <c r="K2611" s="16">
        <f>$H2611*Ref!$B$2</f>
        <v>0</v>
      </c>
      <c r="L2611" s="17">
        <f>$I2611*Ref!$B$3</f>
        <v>0</v>
      </c>
      <c r="M2611" s="18">
        <f>$J2611*Ref!$B$4</f>
        <v>0</v>
      </c>
      <c r="N2611" s="18">
        <v>1000</v>
      </c>
      <c r="O2611" s="19">
        <f t="shared" si="48"/>
        <v>1000</v>
      </c>
      <c r="P2611" t="s">
        <v>348</v>
      </c>
    </row>
    <row r="2612" spans="1:16" x14ac:dyDescent="0.35">
      <c r="A2612" s="54">
        <v>45340</v>
      </c>
      <c r="B2612" s="53">
        <v>0.375</v>
      </c>
      <c r="C2612" s="3"/>
      <c r="D2612" s="3" t="s">
        <v>58</v>
      </c>
      <c r="E2612" s="3" t="str">
        <f>IF(C2612&lt;&gt;"",INDEX(ΣυνδΑθρ!$I$2:$I$96,MATCH(C2612,ΣυνδΑθρ!$A$2:$A$100,0),1),IF(D2612&lt;&gt;"",INDEX(Υλικά!$D$3:$D$200,MATCH(D2612,Υλικά!$B$3:$B$200,0),1),""))</f>
        <v>gr</v>
      </c>
      <c r="F2612" s="10">
        <f>IF(C2612&lt;&gt;"",MATCH($C2612,ΣυνδΑθρ!$A$2:$A$100,0),IF(D2612&lt;&gt;"",MATCH($D2612,Υλικά!$B$3:$B$200,0),0))</f>
        <v>12</v>
      </c>
      <c r="G2612" s="3">
        <v>250</v>
      </c>
      <c r="H2612" s="16">
        <f>IF($C2612&lt;&gt;"",$G2612*INDEX(ΣυνδΑθρ!$B$2:$B$96,$F2612,1)/INDEX(ΣυνδΑθρ!$J$2:$J$96,$F2612,1),IF($D2612&lt;&gt;"",$G2612*INDEX(Υλικά!$G$3:$G$200,$F2612,1)/INDEX(Υλικά!$E$3:$E$200,$F2612,1),0))</f>
        <v>8.25</v>
      </c>
      <c r="I2612" s="17">
        <f>IF($C2612&lt;&gt;"",$G2612*INDEX(ΣυνδΑθρ!$C$2:$C$100,$F2612,1)/INDEX(ΣυνδΑθρ!$J$2:$J$96,$F2612,1),IF($D2612&lt;&gt;"",$G2612*INDEX(Υλικά!$H$3:$H$200,$F2612,1)/INDEX(Υλικά!$E$3:$E$200,$F2612,1),0))</f>
        <v>11.75</v>
      </c>
      <c r="J2612" s="18">
        <f>IF($C2612&lt;&gt;"",$G2612*INDEX(ΣυνδΑθρ!$D$2:$D$96,$F2612,1)/INDEX(ΣυνδΑθρ!$J$2:$J$96,$F2612,1),IF($D2612&lt;&gt;"",$G2612*INDEX(Υλικά!$I$3:$I$200,$F2612,1)/INDEX(Υλικά!$E$3:$E$200,$F2612,1),0))</f>
        <v>3.75</v>
      </c>
      <c r="K2612" s="16">
        <f>$H2612*Ref!$B$2</f>
        <v>33</v>
      </c>
      <c r="L2612" s="17">
        <f>$I2612*Ref!$B$3</f>
        <v>47</v>
      </c>
      <c r="M2612" s="18">
        <f>$J2612*Ref!$B$4</f>
        <v>33.75</v>
      </c>
      <c r="N2612" s="18">
        <f>IF($C2612&lt;&gt;"",0,IF($D2612&lt;&gt;"",$G2612*INDEX(Υλικά!$J$3:$J$200,$F2612,1)/INDEX(Υλικά!$E$3:$E$200,$F2612,1),0))</f>
        <v>0</v>
      </c>
      <c r="O2612" s="19">
        <f t="shared" si="48"/>
        <v>113.75</v>
      </c>
    </row>
    <row r="2613" spans="1:16" x14ac:dyDescent="0.35">
      <c r="A2613" s="54">
        <v>45340</v>
      </c>
      <c r="B2613" s="53">
        <v>0.58333333333333337</v>
      </c>
      <c r="C2613" s="3"/>
      <c r="D2613" s="3" t="s">
        <v>238</v>
      </c>
      <c r="E2613" s="3" t="str">
        <f>IF(C2613&lt;&gt;"",INDEX(ΣυνδΑθρ!$I$2:$I$96,MATCH(C2613,ΣυνδΑθρ!$A$2:$A$100,0),1),IF(D2613&lt;&gt;"",INDEX(Υλικά!$D$3:$D$200,MATCH(D2613,Υλικά!$B$3:$B$200,0),1),""))</f>
        <v>gr</v>
      </c>
      <c r="F2613" s="10">
        <f>IF(C2613&lt;&gt;"",MATCH($C2613,ΣυνδΑθρ!$A$2:$A$100,0),IF(D2613&lt;&gt;"",MATCH($D2613,Υλικά!$B$3:$B$200,0),0))</f>
        <v>110</v>
      </c>
      <c r="G2613" s="3">
        <v>400</v>
      </c>
      <c r="H2613" s="16">
        <f>IF($C2613&lt;&gt;"",$G2613*INDEX(ΣυνδΑθρ!$B$2:$B$96,$F2613,1)/INDEX(ΣυνδΑθρ!$J$2:$J$96,$F2613,1),IF($D2613&lt;&gt;"",$G2613*INDEX(Υλικά!$G$3:$G$200,$F2613,1)/INDEX(Υλικά!$E$3:$E$200,$F2613,1),0))</f>
        <v>84</v>
      </c>
      <c r="I2613" s="17">
        <f>IF($C2613&lt;&gt;"",$G2613*INDEX(ΣυνδΑθρ!$C$2:$C$100,$F2613,1)/INDEX(ΣυνδΑθρ!$J$2:$J$96,$F2613,1),IF($D2613&lt;&gt;"",$G2613*INDEX(Υλικά!$H$3:$H$200,$F2613,1)/INDEX(Υλικά!$E$3:$E$200,$F2613,1),0))</f>
        <v>0</v>
      </c>
      <c r="J2613" s="18">
        <f>IF($C2613&lt;&gt;"",$G2613*INDEX(ΣυνδΑθρ!$D$2:$D$96,$F2613,1)/INDEX(ΣυνδΑθρ!$J$2:$J$96,$F2613,1),IF($D2613&lt;&gt;"",$G2613*INDEX(Υλικά!$I$3:$I$200,$F2613,1)/INDEX(Υλικά!$E$3:$E$200,$F2613,1),0))</f>
        <v>20</v>
      </c>
      <c r="K2613" s="16">
        <f>$H2613*Ref!$B$2</f>
        <v>336</v>
      </c>
      <c r="L2613" s="17">
        <f>$I2613*Ref!$B$3</f>
        <v>0</v>
      </c>
      <c r="M2613" s="18">
        <f>$J2613*Ref!$B$4</f>
        <v>180</v>
      </c>
      <c r="N2613" s="18">
        <f>IF($C2613&lt;&gt;"",0,IF($D2613&lt;&gt;"",$G2613*INDEX(Υλικά!$J$3:$J$200,$F2613,1)/INDEX(Υλικά!$E$3:$E$200,$F2613,1),0))</f>
        <v>0</v>
      </c>
      <c r="O2613" s="19">
        <f t="shared" si="48"/>
        <v>516</v>
      </c>
    </row>
    <row r="2614" spans="1:16" x14ac:dyDescent="0.35">
      <c r="A2614" s="54">
        <v>45340</v>
      </c>
      <c r="B2614" s="53">
        <v>0.58333333333333337</v>
      </c>
      <c r="C2614" s="3"/>
      <c r="D2614" s="3" t="s">
        <v>230</v>
      </c>
      <c r="E2614" s="3" t="str">
        <f>IF(C2614&lt;&gt;"",INDEX(ΣυνδΑθρ!$I$2:$I$96,MATCH(C2614,ΣυνδΑθρ!$A$2:$A$100,0),1),IF(D2614&lt;&gt;"",INDEX(Υλικά!$D$3:$D$200,MATCH(D2614,Υλικά!$B$3:$B$200,0),1),""))</f>
        <v>gr</v>
      </c>
      <c r="F2614" s="10">
        <f>IF(C2614&lt;&gt;"",MATCH($C2614,ΣυνδΑθρ!$A$2:$A$100,0),IF(D2614&lt;&gt;"",MATCH($D2614,Υλικά!$B$3:$B$200,0),0))</f>
        <v>105</v>
      </c>
      <c r="G2614" s="3">
        <v>100</v>
      </c>
      <c r="H2614" s="16">
        <f>IF($C2614&lt;&gt;"",$G2614*INDEX(ΣυνδΑθρ!$B$2:$B$96,$F2614,1)/INDEX(ΣυνδΑθρ!$J$2:$J$96,$F2614,1),IF($D2614&lt;&gt;"",$G2614*INDEX(Υλικά!$G$3:$G$200,$F2614,1)/INDEX(Υλικά!$E$3:$E$200,$F2614,1),0))</f>
        <v>13.2</v>
      </c>
      <c r="I2614" s="17">
        <f>IF($C2614&lt;&gt;"",$G2614*INDEX(ΣυνδΑθρ!$C$2:$C$100,$F2614,1)/INDEX(ΣυνδΑθρ!$J$2:$J$96,$F2614,1),IF($D2614&lt;&gt;"",$G2614*INDEX(Υλικά!$H$3:$H$200,$F2614,1)/INDEX(Υλικά!$E$3:$E$200,$F2614,1),0))</f>
        <v>0</v>
      </c>
      <c r="J2614" s="18">
        <f>IF($C2614&lt;&gt;"",$G2614*INDEX(ΣυνδΑθρ!$D$2:$D$96,$F2614,1)/INDEX(ΣυνδΑθρ!$J$2:$J$96,$F2614,1),IF($D2614&lt;&gt;"",$G2614*INDEX(Υλικά!$I$3:$I$200,$F2614,1)/INDEX(Υλικά!$E$3:$E$200,$F2614,1),0))</f>
        <v>0.5</v>
      </c>
      <c r="K2614" s="16">
        <f>$H2614*Ref!$B$2</f>
        <v>52.8</v>
      </c>
      <c r="L2614" s="17">
        <f>$I2614*Ref!$B$3</f>
        <v>0</v>
      </c>
      <c r="M2614" s="18">
        <f>$J2614*Ref!$B$4</f>
        <v>4.5</v>
      </c>
      <c r="N2614" s="18">
        <f>IF($C2614&lt;&gt;"",0,IF($D2614&lt;&gt;"",$G2614*INDEX(Υλικά!$J$3:$J$200,$F2614,1)/INDEX(Υλικά!$E$3:$E$200,$F2614,1),0))</f>
        <v>0</v>
      </c>
      <c r="O2614" s="19">
        <f t="shared" si="48"/>
        <v>57.3</v>
      </c>
    </row>
    <row r="2615" spans="1:16" x14ac:dyDescent="0.35">
      <c r="A2615" s="54">
        <v>45340</v>
      </c>
      <c r="B2615" s="53">
        <v>0.58333333333333337</v>
      </c>
      <c r="C2615" s="3"/>
      <c r="D2615" s="3" t="s">
        <v>338</v>
      </c>
      <c r="E2615" s="3" t="str">
        <f>IF(C2615&lt;&gt;"",INDEX(ΣυνδΑθρ!$I$2:$I$96,MATCH(C2615,ΣυνδΑθρ!$A$2:$A$100,0),1),IF(D2615&lt;&gt;"",INDEX(Υλικά!$D$3:$D$200,MATCH(D2615,Υλικά!$B$3:$B$200,0),1),""))</f>
        <v>gr</v>
      </c>
      <c r="F2615" s="10">
        <f>IF(C2615&lt;&gt;"",MATCH($C2615,ΣυνδΑθρ!$A$2:$A$100,0),IF(D2615&lt;&gt;"",MATCH($D2615,Υλικά!$B$3:$B$200,0),0))</f>
        <v>152</v>
      </c>
      <c r="G2615" s="3">
        <v>50</v>
      </c>
      <c r="H2615" s="16">
        <f>IF($C2615&lt;&gt;"",$G2615*INDEX(ΣυνδΑθρ!$B$2:$B$96,$F2615,1)/INDEX(ΣυνδΑθρ!$J$2:$J$96,$F2615,1),IF($D2615&lt;&gt;"",$G2615*INDEX(Υλικά!$G$3:$G$200,$F2615,1)/INDEX(Υλικά!$E$3:$E$200,$F2615,1),0))</f>
        <v>5.9</v>
      </c>
      <c r="I2615" s="17">
        <f>IF($C2615&lt;&gt;"",$G2615*INDEX(ΣυνδΑθρ!$C$2:$C$100,$F2615,1)/INDEX(ΣυνδΑθρ!$J$2:$J$96,$F2615,1),IF($D2615&lt;&gt;"",$G2615*INDEX(Υλικά!$H$3:$H$200,$F2615,1)/INDEX(Υλικά!$E$3:$E$200,$F2615,1),0))</f>
        <v>21.5</v>
      </c>
      <c r="J2615" s="18">
        <f>IF($C2615&lt;&gt;"",$G2615*INDEX(ΣυνδΑθρ!$D$2:$D$96,$F2615,1)/INDEX(ΣυνδΑθρ!$J$2:$J$96,$F2615,1),IF($D2615&lt;&gt;"",$G2615*INDEX(Υλικά!$I$3:$I$200,$F2615,1)/INDEX(Υλικά!$E$3:$E$200,$F2615,1),0))</f>
        <v>1.6</v>
      </c>
      <c r="K2615" s="16">
        <f>$H2615*Ref!$B$2</f>
        <v>23.6</v>
      </c>
      <c r="L2615" s="17">
        <f>$I2615*Ref!$B$3</f>
        <v>86</v>
      </c>
      <c r="M2615" s="18">
        <f>$J2615*Ref!$B$4</f>
        <v>14.4</v>
      </c>
      <c r="N2615" s="18">
        <f>IF($C2615&lt;&gt;"",0,IF($D2615&lt;&gt;"",$G2615*INDEX(Υλικά!$J$3:$J$200,$F2615,1)/INDEX(Υλικά!$E$3:$E$200,$F2615,1),0))</f>
        <v>0</v>
      </c>
      <c r="O2615" s="19">
        <f t="shared" si="48"/>
        <v>124</v>
      </c>
    </row>
    <row r="2616" spans="1:16" x14ac:dyDescent="0.35">
      <c r="A2616" s="54">
        <v>45340</v>
      </c>
      <c r="B2616" s="53">
        <v>0.58333333333333337</v>
      </c>
      <c r="C2616" s="3"/>
      <c r="D2616" s="3" t="s">
        <v>97</v>
      </c>
      <c r="E2616" s="3" t="str">
        <f>IF(C2616&lt;&gt;"",INDEX(ΣυνδΑθρ!$I$2:$I$96,MATCH(C2616,ΣυνδΑθρ!$A$2:$A$100,0),1),IF(D2616&lt;&gt;"",INDEX(Υλικά!$D$3:$D$200,MATCH(D2616,Υλικά!$B$3:$B$200,0),1),""))</f>
        <v>gr</v>
      </c>
      <c r="F2616" s="10">
        <f>IF(C2616&lt;&gt;"",MATCH($C2616,ΣυνδΑθρ!$A$2:$A$100,0),IF(D2616&lt;&gt;"",MATCH($D2616,Υλικά!$B$3:$B$200,0),0))</f>
        <v>37</v>
      </c>
      <c r="G2616" s="3">
        <v>400</v>
      </c>
      <c r="H2616" s="16">
        <f>IF($C2616&lt;&gt;"",$G2616*INDEX(ΣυνδΑθρ!$B$2:$B$96,$F2616,1)/INDEX(ΣυνδΑθρ!$J$2:$J$96,$F2616,1),IF($D2616&lt;&gt;"",$G2616*INDEX(Υλικά!$G$3:$G$200,$F2616,1)/INDEX(Υλικά!$E$3:$E$200,$F2616,1),0))</f>
        <v>0</v>
      </c>
      <c r="I2616" s="17">
        <f>IF($C2616&lt;&gt;"",$G2616*INDEX(ΣυνδΑθρ!$C$2:$C$100,$F2616,1)/INDEX(ΣυνδΑθρ!$J$2:$J$96,$F2616,1),IF($D2616&lt;&gt;"",$G2616*INDEX(Υλικά!$H$3:$H$200,$F2616,1)/INDEX(Υλικά!$E$3:$E$200,$F2616,1),0))</f>
        <v>0</v>
      </c>
      <c r="J2616" s="18">
        <f>IF($C2616&lt;&gt;"",$G2616*INDEX(ΣυνδΑθρ!$D$2:$D$96,$F2616,1)/INDEX(ΣυνδΑθρ!$J$2:$J$96,$F2616,1),IF($D2616&lt;&gt;"",$G2616*INDEX(Υλικά!$I$3:$I$200,$F2616,1)/INDEX(Υλικά!$E$3:$E$200,$F2616,1),0))</f>
        <v>0</v>
      </c>
      <c r="K2616" s="16">
        <f>$H2616*Ref!$B$2</f>
        <v>0</v>
      </c>
      <c r="L2616" s="17">
        <f>$I2616*Ref!$B$3</f>
        <v>0</v>
      </c>
      <c r="M2616" s="18">
        <f>$J2616*Ref!$B$4</f>
        <v>0</v>
      </c>
      <c r="N2616" s="18">
        <f>IF($C2616&lt;&gt;"",0,IF($D2616&lt;&gt;"",$G2616*INDEX(Υλικά!$J$3:$J$200,$F2616,1)/INDEX(Υλικά!$E$3:$E$200,$F2616,1),0))</f>
        <v>340</v>
      </c>
      <c r="O2616" s="19">
        <f t="shared" si="48"/>
        <v>340</v>
      </c>
    </row>
    <row r="2617" spans="1:16" x14ac:dyDescent="0.35">
      <c r="A2617" s="54">
        <v>45340</v>
      </c>
      <c r="B2617" s="53">
        <v>0.58333333333333337</v>
      </c>
      <c r="C2617" s="3"/>
      <c r="D2617" s="3" t="s">
        <v>8</v>
      </c>
      <c r="E2617" s="3" t="str">
        <f>IF(C2617&lt;&gt;"",INDEX(ΣυνδΑθρ!$I$2:$I$96,MATCH(C2617,ΣυνδΑθρ!$A$2:$A$100,0),1),IF(D2617&lt;&gt;"",INDEX(Υλικά!$D$3:$D$200,MATCH(D2617,Υλικά!$B$3:$B$200,0),1),""))</f>
        <v>gr</v>
      </c>
      <c r="F2617" s="10">
        <f>IF(C2617&lt;&gt;"",MATCH($C2617,ΣυνδΑθρ!$A$2:$A$100,0),IF(D2617&lt;&gt;"",MATCH($D2617,Υλικά!$B$3:$B$200,0),0))</f>
        <v>3</v>
      </c>
      <c r="G2617" s="3">
        <v>20</v>
      </c>
      <c r="H2617" s="16">
        <f>IF($C2617&lt;&gt;"",$G2617*INDEX(ΣυνδΑθρ!$B$2:$B$96,$F2617,1)/INDEX(ΣυνδΑθρ!$J$2:$J$96,$F2617,1),IF($D2617&lt;&gt;"",$G2617*INDEX(Υλικά!$G$3:$G$200,$F2617,1)/INDEX(Υλικά!$E$3:$E$200,$F2617,1),0))</f>
        <v>0</v>
      </c>
      <c r="I2617" s="17">
        <f>IF($C2617&lt;&gt;"",$G2617*INDEX(ΣυνδΑθρ!$C$2:$C$100,$F2617,1)/INDEX(ΣυνδΑθρ!$J$2:$J$96,$F2617,1),IF($D2617&lt;&gt;"",$G2617*INDEX(Υλικά!$H$3:$H$200,$F2617,1)/INDEX(Υλικά!$E$3:$E$200,$F2617,1),0))</f>
        <v>0</v>
      </c>
      <c r="J2617" s="18">
        <f>IF($C2617&lt;&gt;"",$G2617*INDEX(ΣυνδΑθρ!$D$2:$D$96,$F2617,1)/INDEX(ΣυνδΑθρ!$J$2:$J$96,$F2617,1),IF($D2617&lt;&gt;"",$G2617*INDEX(Υλικά!$I$3:$I$200,$F2617,1)/INDEX(Υλικά!$E$3:$E$200,$F2617,1),0))</f>
        <v>18.66</v>
      </c>
      <c r="K2617" s="16">
        <f>$H2617*Ref!$B$2</f>
        <v>0</v>
      </c>
      <c r="L2617" s="17">
        <f>$I2617*Ref!$B$3</f>
        <v>0</v>
      </c>
      <c r="M2617" s="18">
        <f>$J2617*Ref!$B$4</f>
        <v>167.94</v>
      </c>
      <c r="N2617" s="18">
        <f>IF($C2617&lt;&gt;"",0,IF($D2617&lt;&gt;"",$G2617*INDEX(Υλικά!$J$3:$J$200,$F2617,1)/INDEX(Υλικά!$E$3:$E$200,$F2617,1),0))</f>
        <v>0</v>
      </c>
      <c r="O2617" s="19">
        <f t="shared" si="48"/>
        <v>167.94</v>
      </c>
    </row>
    <row r="2618" spans="1:16" x14ac:dyDescent="0.35">
      <c r="A2618" s="54">
        <v>45340</v>
      </c>
      <c r="B2618" s="53">
        <v>0.95833333333333337</v>
      </c>
      <c r="C2618" s="3"/>
      <c r="D2618" s="3" t="s">
        <v>276</v>
      </c>
      <c r="E2618" s="3" t="str">
        <f>IF(C2618&lt;&gt;"",INDEX(ΣυνδΑθρ!$I$2:$I$96,MATCH(C2618,ΣυνδΑθρ!$A$2:$A$100,0),1),IF(D2618&lt;&gt;"",INDEX(Υλικά!$D$3:$D$200,MATCH(D2618,Υλικά!$B$3:$B$200,0),1),""))</f>
        <v>gr</v>
      </c>
      <c r="F2618" s="10">
        <f>IF(C2618&lt;&gt;"",MATCH($C2618,ΣυνδΑθρ!$A$2:$A$100,0),IF(D2618&lt;&gt;"",MATCH($D2618,Υλικά!$B$3:$B$200,0),0))</f>
        <v>129</v>
      </c>
      <c r="G2618" s="3">
        <v>20</v>
      </c>
      <c r="H2618" s="16">
        <f>IF($C2618&lt;&gt;"",$G2618*INDEX(ΣυνδΑθρ!$B$2:$B$96,$F2618,1)/INDEX(ΣυνδΑθρ!$J$2:$J$96,$F2618,1),IF($D2618&lt;&gt;"",$G2618*INDEX(Υλικά!$G$3:$G$200,$F2618,1)/INDEX(Υλικά!$E$3:$E$200,$F2618,1),0))</f>
        <v>3.6</v>
      </c>
      <c r="I2618" s="17">
        <f>IF($C2618&lt;&gt;"",$G2618*INDEX(ΣυνδΑθρ!$C$2:$C$100,$F2618,1)/INDEX(ΣυνδΑθρ!$J$2:$J$96,$F2618,1),IF($D2618&lt;&gt;"",$G2618*INDEX(Υλικά!$H$3:$H$200,$F2618,1)/INDEX(Υλικά!$E$3:$E$200,$F2618,1),0))</f>
        <v>6</v>
      </c>
      <c r="J2618" s="18">
        <f>IF($C2618&lt;&gt;"",$G2618*INDEX(ΣυνδΑθρ!$D$2:$D$96,$F2618,1)/INDEX(ΣυνδΑθρ!$J$2:$J$96,$F2618,1),IF($D2618&lt;&gt;"",$G2618*INDEX(Υλικά!$I$3:$I$200,$F2618,1)/INDEX(Υλικά!$E$3:$E$200,$F2618,1),0))</f>
        <v>8.8000000000000007</v>
      </c>
      <c r="K2618" s="16">
        <f>$H2618*Ref!$B$2</f>
        <v>14.4</v>
      </c>
      <c r="L2618" s="17">
        <f>$I2618*Ref!$B$3</f>
        <v>24</v>
      </c>
      <c r="M2618" s="18">
        <f>$J2618*Ref!$B$4</f>
        <v>79.2</v>
      </c>
      <c r="N2618" s="18">
        <f>IF($C2618&lt;&gt;"",0,IF($D2618&lt;&gt;"",$G2618*INDEX(Υλικά!$J$3:$J$200,$F2618,1)/INDEX(Υλικά!$E$3:$E$200,$F2618,1),0))</f>
        <v>0</v>
      </c>
      <c r="O2618" s="19">
        <f t="shared" si="48"/>
        <v>117.6</v>
      </c>
    </row>
    <row r="2619" spans="1:16" x14ac:dyDescent="0.35">
      <c r="A2619" s="54">
        <v>45341</v>
      </c>
      <c r="B2619" s="53">
        <v>0.33333333333333331</v>
      </c>
      <c r="C2619" s="3"/>
      <c r="D2619" s="3" t="s">
        <v>58</v>
      </c>
      <c r="E2619" s="3" t="str">
        <f>IF(C2619&lt;&gt;"",INDEX(ΣυνδΑθρ!$I$2:$I$96,MATCH(C2619,ΣυνδΑθρ!$A$2:$A$100,0),1),IF(D2619&lt;&gt;"",INDEX(Υλικά!$D$3:$D$200,MATCH(D2619,Υλικά!$B$3:$B$200,0),1),""))</f>
        <v>gr</v>
      </c>
      <c r="F2619" s="10">
        <f>IF(C2619&lt;&gt;"",MATCH($C2619,ΣυνδΑθρ!$A$2:$A$100,0),IF(D2619&lt;&gt;"",MATCH($D2619,Υλικά!$B$3:$B$200,0),0))</f>
        <v>12</v>
      </c>
      <c r="G2619" s="3">
        <v>270</v>
      </c>
      <c r="H2619" s="16">
        <f>IF($C2619&lt;&gt;"",$G2619*INDEX(ΣυνδΑθρ!$B$2:$B$96,$F2619,1)/INDEX(ΣυνδΑθρ!$J$2:$J$96,$F2619,1),IF($D2619&lt;&gt;"",$G2619*INDEX(Υλικά!$G$3:$G$200,$F2619,1)/INDEX(Υλικά!$E$3:$E$200,$F2619,1),0))</f>
        <v>8.91</v>
      </c>
      <c r="I2619" s="17">
        <f>IF($C2619&lt;&gt;"",$G2619*INDEX(ΣυνδΑθρ!$C$2:$C$100,$F2619,1)/INDEX(ΣυνδΑθρ!$J$2:$J$96,$F2619,1),IF($D2619&lt;&gt;"",$G2619*INDEX(Υλικά!$H$3:$H$200,$F2619,1)/INDEX(Υλικά!$E$3:$E$200,$F2619,1),0))</f>
        <v>12.69</v>
      </c>
      <c r="J2619" s="18">
        <f>IF($C2619&lt;&gt;"",$G2619*INDEX(ΣυνδΑθρ!$D$2:$D$96,$F2619,1)/INDEX(ΣυνδΑθρ!$J$2:$J$96,$F2619,1),IF($D2619&lt;&gt;"",$G2619*INDEX(Υλικά!$I$3:$I$200,$F2619,1)/INDEX(Υλικά!$E$3:$E$200,$F2619,1),0))</f>
        <v>4.05</v>
      </c>
      <c r="K2619" s="16">
        <f>$H2619*Ref!$B$2</f>
        <v>35.64</v>
      </c>
      <c r="L2619" s="17">
        <f>$I2619*Ref!$B$3</f>
        <v>50.76</v>
      </c>
      <c r="M2619" s="18">
        <f>$J2619*Ref!$B$4</f>
        <v>36.449999999999996</v>
      </c>
      <c r="N2619" s="18">
        <f>IF($C2619&lt;&gt;"",0,IF($D2619&lt;&gt;"",$G2619*INDEX(Υλικά!$J$3:$J$200,$F2619,1)/INDEX(Υλικά!$E$3:$E$200,$F2619,1),0))</f>
        <v>0</v>
      </c>
      <c r="O2619" s="19">
        <f t="shared" si="48"/>
        <v>122.85</v>
      </c>
    </row>
    <row r="2620" spans="1:16" x14ac:dyDescent="0.35">
      <c r="A2620" s="54">
        <v>45341</v>
      </c>
      <c r="B2620" s="53">
        <v>0.33333333333333331</v>
      </c>
      <c r="C2620" s="3"/>
      <c r="D2620" s="3" t="s">
        <v>338</v>
      </c>
      <c r="E2620" s="3" t="str">
        <f>IF(C2620&lt;&gt;"",INDEX(ΣυνδΑθρ!$I$2:$I$96,MATCH(C2620,ΣυνδΑθρ!$A$2:$A$100,0),1),IF(D2620&lt;&gt;"",INDEX(Υλικά!$D$3:$D$200,MATCH(D2620,Υλικά!$B$3:$B$200,0),1),""))</f>
        <v>gr</v>
      </c>
      <c r="F2620" s="10">
        <f>IF(C2620&lt;&gt;"",MATCH($C2620,ΣυνδΑθρ!$A$2:$A$100,0),IF(D2620&lt;&gt;"",MATCH($D2620,Υλικά!$B$3:$B$200,0),0))</f>
        <v>152</v>
      </c>
      <c r="G2620" s="3">
        <v>53</v>
      </c>
      <c r="H2620" s="16">
        <f>IF($C2620&lt;&gt;"",$G2620*INDEX(ΣυνδΑθρ!$B$2:$B$96,$F2620,1)/INDEX(ΣυνδΑθρ!$J$2:$J$96,$F2620,1),IF($D2620&lt;&gt;"",$G2620*INDEX(Υλικά!$G$3:$G$200,$F2620,1)/INDEX(Υλικά!$E$3:$E$200,$F2620,1),0))</f>
        <v>6.2540000000000013</v>
      </c>
      <c r="I2620" s="17">
        <f>IF($C2620&lt;&gt;"",$G2620*INDEX(ΣυνδΑθρ!$C$2:$C$100,$F2620,1)/INDEX(ΣυνδΑθρ!$J$2:$J$96,$F2620,1),IF($D2620&lt;&gt;"",$G2620*INDEX(Υλικά!$H$3:$H$200,$F2620,1)/INDEX(Υλικά!$E$3:$E$200,$F2620,1),0))</f>
        <v>22.79</v>
      </c>
      <c r="J2620" s="18">
        <f>IF($C2620&lt;&gt;"",$G2620*INDEX(ΣυνδΑθρ!$D$2:$D$96,$F2620,1)/INDEX(ΣυνδΑθρ!$J$2:$J$96,$F2620,1),IF($D2620&lt;&gt;"",$G2620*INDEX(Υλικά!$I$3:$I$200,$F2620,1)/INDEX(Υλικά!$E$3:$E$200,$F2620,1),0))</f>
        <v>1.6960000000000002</v>
      </c>
      <c r="K2620" s="16">
        <f>$H2620*Ref!$B$2</f>
        <v>25.016000000000005</v>
      </c>
      <c r="L2620" s="17">
        <f>$I2620*Ref!$B$3</f>
        <v>91.16</v>
      </c>
      <c r="M2620" s="18">
        <f>$J2620*Ref!$B$4</f>
        <v>15.264000000000001</v>
      </c>
      <c r="N2620" s="18">
        <f>IF($C2620&lt;&gt;"",0,IF($D2620&lt;&gt;"",$G2620*INDEX(Υλικά!$J$3:$J$200,$F2620,1)/INDEX(Υλικά!$E$3:$E$200,$F2620,1),0))</f>
        <v>0</v>
      </c>
      <c r="O2620" s="19">
        <f t="shared" si="48"/>
        <v>131.44</v>
      </c>
    </row>
    <row r="2621" spans="1:16" x14ac:dyDescent="0.35">
      <c r="A2621" s="54">
        <v>45341</v>
      </c>
      <c r="B2621" s="53">
        <v>0.33333333333333331</v>
      </c>
      <c r="C2621" s="3"/>
      <c r="D2621" s="3" t="s">
        <v>229</v>
      </c>
      <c r="E2621" s="3" t="str">
        <f>IF(C2621&lt;&gt;"",INDEX(ΣυνδΑθρ!$I$2:$I$96,MATCH(C2621,ΣυνδΑθρ!$A$2:$A$100,0),1),IF(D2621&lt;&gt;"",INDEX(Υλικά!$D$3:$D$200,MATCH(D2621,Υλικά!$B$3:$B$200,0),1),""))</f>
        <v>gr</v>
      </c>
      <c r="F2621" s="10">
        <f>IF(C2621&lt;&gt;"",MATCH($C2621,ΣυνδΑθρ!$A$2:$A$100,0),IF(D2621&lt;&gt;"",MATCH($D2621,Υλικά!$B$3:$B$200,0),0))</f>
        <v>104</v>
      </c>
      <c r="G2621" s="3">
        <v>45</v>
      </c>
      <c r="H2621" s="16">
        <f>IF($C2621&lt;&gt;"",$G2621*INDEX(ΣυνδΑθρ!$B$2:$B$96,$F2621,1)/INDEX(ΣυνδΑθρ!$J$2:$J$96,$F2621,1),IF($D2621&lt;&gt;"",$G2621*INDEX(Υλικά!$G$3:$G$200,$F2621,1)/INDEX(Υλικά!$E$3:$E$200,$F2621,1),0))</f>
        <v>9.4499999999999993</v>
      </c>
      <c r="I2621" s="17">
        <f>IF($C2621&lt;&gt;"",$G2621*INDEX(ΣυνδΑθρ!$C$2:$C$100,$F2621,1)/INDEX(ΣυνδΑθρ!$J$2:$J$96,$F2621,1),IF($D2621&lt;&gt;"",$G2621*INDEX(Υλικά!$H$3:$H$200,$F2621,1)/INDEX(Υλικά!$E$3:$E$200,$F2621,1),0))</f>
        <v>0.45</v>
      </c>
      <c r="J2621" s="18">
        <f>IF($C2621&lt;&gt;"",$G2621*INDEX(ΣυνδΑθρ!$D$2:$D$96,$F2621,1)/INDEX(ΣυνδΑθρ!$J$2:$J$96,$F2621,1),IF($D2621&lt;&gt;"",$G2621*INDEX(Υλικά!$I$3:$I$200,$F2621,1)/INDEX(Υλικά!$E$3:$E$200,$F2621,1),0))</f>
        <v>0.9</v>
      </c>
      <c r="K2621" s="16">
        <f>$H2621*Ref!$B$2</f>
        <v>37.799999999999997</v>
      </c>
      <c r="L2621" s="17">
        <f>$I2621*Ref!$B$3</f>
        <v>1.8</v>
      </c>
      <c r="M2621" s="18">
        <f>$J2621*Ref!$B$4</f>
        <v>8.1</v>
      </c>
      <c r="N2621" s="18">
        <f>IF($C2621&lt;&gt;"",0,IF($D2621&lt;&gt;"",$G2621*INDEX(Υλικά!$J$3:$J$200,$F2621,1)/INDEX(Υλικά!$E$3:$E$200,$F2621,1),0))</f>
        <v>0</v>
      </c>
      <c r="O2621" s="19">
        <f t="shared" si="48"/>
        <v>47.699999999999996</v>
      </c>
    </row>
    <row r="2622" spans="1:16" x14ac:dyDescent="0.35">
      <c r="A2622" s="54">
        <v>45341</v>
      </c>
      <c r="B2622" s="53">
        <v>0.5</v>
      </c>
      <c r="C2622" s="3"/>
      <c r="D2622" s="3" t="s">
        <v>155</v>
      </c>
      <c r="E2622" s="3" t="str">
        <f>IF(C2622&lt;&gt;"",INDEX(ΣυνδΑθρ!$I$2:$I$96,MATCH(C2622,ΣυνδΑθρ!$A$2:$A$100,0),1),IF(D2622&lt;&gt;"",INDEX(Υλικά!$D$3:$D$200,MATCH(D2622,Υλικά!$B$3:$B$200,0),1),""))</f>
        <v>gr</v>
      </c>
      <c r="F2622" s="10">
        <f>IF(C2622&lt;&gt;"",MATCH($C2622,ΣυνδΑθρ!$A$2:$A$100,0),IF(D2622&lt;&gt;"",MATCH($D2622,Υλικά!$B$3:$B$200,0),0))</f>
        <v>63</v>
      </c>
      <c r="G2622" s="3">
        <v>130</v>
      </c>
      <c r="H2622" s="16">
        <f>IF($C2622&lt;&gt;"",$G2622*INDEX(ΣυνδΑθρ!$B$2:$B$96,$F2622,1)/INDEX(ΣυνδΑθρ!$J$2:$J$96,$F2622,1),IF($D2622&lt;&gt;"",$G2622*INDEX(Υλικά!$G$3:$G$200,$F2622,1)/INDEX(Υλικά!$E$3:$E$200,$F2622,1),0))</f>
        <v>1.43</v>
      </c>
      <c r="I2622" s="17">
        <f>IF($C2622&lt;&gt;"",$G2622*INDEX(ΣυνδΑθρ!$C$2:$C$100,$F2622,1)/INDEX(ΣυνδΑθρ!$J$2:$J$96,$F2622,1),IF($D2622&lt;&gt;"",$G2622*INDEX(Υλικά!$H$3:$H$200,$F2622,1)/INDEX(Υλικά!$E$3:$E$200,$F2622,1),0))</f>
        <v>29.64</v>
      </c>
      <c r="J2622" s="18">
        <f>IF($C2622&lt;&gt;"",$G2622*INDEX(ΣυνδΑθρ!$D$2:$D$96,$F2622,1)/INDEX(ΣυνδΑθρ!$J$2:$J$96,$F2622,1),IF($D2622&lt;&gt;"",$G2622*INDEX(Υλικά!$I$3:$I$200,$F2622,1)/INDEX(Υλικά!$E$3:$E$200,$F2622,1),0))</f>
        <v>0.39</v>
      </c>
      <c r="K2622" s="16">
        <f>$H2622*Ref!$B$2</f>
        <v>5.72</v>
      </c>
      <c r="L2622" s="17">
        <f>$I2622*Ref!$B$3</f>
        <v>118.56</v>
      </c>
      <c r="M2622" s="18">
        <f>$J2622*Ref!$B$4</f>
        <v>3.5100000000000002</v>
      </c>
      <c r="N2622" s="18">
        <f>IF($C2622&lt;&gt;"",0,IF($D2622&lt;&gt;"",$G2622*INDEX(Υλικά!$J$3:$J$200,$F2622,1)/INDEX(Υλικά!$E$3:$E$200,$F2622,1),0))</f>
        <v>0</v>
      </c>
      <c r="O2622" s="19">
        <f t="shared" si="48"/>
        <v>127.79</v>
      </c>
    </row>
    <row r="2623" spans="1:16" x14ac:dyDescent="0.35">
      <c r="A2623" s="54">
        <v>45341</v>
      </c>
      <c r="B2623" s="53">
        <v>0.58333333333333337</v>
      </c>
      <c r="C2623" s="3"/>
      <c r="D2623" s="3" t="s">
        <v>325</v>
      </c>
      <c r="E2623" s="3" t="str">
        <f>IF(C2623&lt;&gt;"",INDEX(ΣυνδΑθρ!$I$2:$I$96,MATCH(C2623,ΣυνδΑθρ!$A$2:$A$100,0),1),IF(D2623&lt;&gt;"",INDEX(Υλικά!$D$3:$D$200,MATCH(D2623,Υλικά!$B$3:$B$200,0),1),""))</f>
        <v>gr</v>
      </c>
      <c r="F2623" s="10">
        <f>IF(C2623&lt;&gt;"",MATCH($C2623,ΣυνδΑθρ!$A$2:$A$100,0),IF(D2623&lt;&gt;"",MATCH($D2623,Υλικά!$B$3:$B$200,0),0))</f>
        <v>150</v>
      </c>
      <c r="G2623" s="3">
        <v>200</v>
      </c>
      <c r="H2623" s="16">
        <f>IF($C2623&lt;&gt;"",$G2623*INDEX(ΣυνδΑθρ!$B$2:$B$96,$F2623,1)/INDEX(ΣυνδΑθρ!$J$2:$J$96,$F2623,1),IF($D2623&lt;&gt;"",$G2623*INDEX(Υλικά!$G$3:$G$200,$F2623,1)/INDEX(Υλικά!$E$3:$E$200,$F2623,1),0))</f>
        <v>52</v>
      </c>
      <c r="I2623" s="17">
        <f>IF($C2623&lt;&gt;"",$G2623*INDEX(ΣυνδΑθρ!$C$2:$C$100,$F2623,1)/INDEX(ΣυνδΑθρ!$J$2:$J$96,$F2623,1),IF($D2623&lt;&gt;"",$G2623*INDEX(Υλικά!$H$3:$H$200,$F2623,1)/INDEX(Υλικά!$E$3:$E$200,$F2623,1),0))</f>
        <v>0</v>
      </c>
      <c r="J2623" s="18">
        <f>IF($C2623&lt;&gt;"",$G2623*INDEX(ΣυνδΑθρ!$D$2:$D$96,$F2623,1)/INDEX(ΣυνδΑθρ!$J$2:$J$96,$F2623,1),IF($D2623&lt;&gt;"",$G2623*INDEX(Υλικά!$I$3:$I$200,$F2623,1)/INDEX(Υλικά!$E$3:$E$200,$F2623,1),0))</f>
        <v>7</v>
      </c>
      <c r="K2623" s="16">
        <f>$H2623*Ref!$B$2</f>
        <v>208</v>
      </c>
      <c r="L2623" s="17">
        <f>$I2623*Ref!$B$3</f>
        <v>0</v>
      </c>
      <c r="M2623" s="18">
        <f>$J2623*Ref!$B$4</f>
        <v>63</v>
      </c>
      <c r="N2623" s="18">
        <f>IF($C2623&lt;&gt;"",0,IF($D2623&lt;&gt;"",$G2623*INDEX(Υλικά!$J$3:$J$200,$F2623,1)/INDEX(Υλικά!$E$3:$E$200,$F2623,1),0))</f>
        <v>0</v>
      </c>
      <c r="O2623" s="19">
        <f t="shared" si="48"/>
        <v>271</v>
      </c>
    </row>
    <row r="2624" spans="1:16" x14ac:dyDescent="0.35">
      <c r="A2624" s="54">
        <v>45341</v>
      </c>
      <c r="B2624" s="53">
        <v>0.58333333333333337</v>
      </c>
      <c r="C2624" s="3"/>
      <c r="D2624" s="3" t="s">
        <v>158</v>
      </c>
      <c r="E2624" s="3" t="str">
        <f>IF(C2624&lt;&gt;"",INDEX(ΣυνδΑθρ!$I$2:$I$96,MATCH(C2624,ΣυνδΑθρ!$A$2:$A$100,0),1),IF(D2624&lt;&gt;"",INDEX(Υλικά!$D$3:$D$200,MATCH(D2624,Υλικά!$B$3:$B$200,0),1),""))</f>
        <v>gr</v>
      </c>
      <c r="F2624" s="10">
        <f>IF(C2624&lt;&gt;"",MATCH($C2624,ΣυνδΑθρ!$A$2:$A$100,0),IF(D2624&lt;&gt;"",MATCH($D2624,Υλικά!$B$3:$B$200,0),0))</f>
        <v>65</v>
      </c>
      <c r="G2624" s="3">
        <v>20</v>
      </c>
      <c r="H2624" s="16">
        <f>IF($C2624&lt;&gt;"",$G2624*INDEX(ΣυνδΑθρ!$B$2:$B$96,$F2624,1)/INDEX(ΣυνδΑθρ!$J$2:$J$96,$F2624,1),IF($D2624&lt;&gt;"",$G2624*INDEX(Υλικά!$G$3:$G$200,$F2624,1)/INDEX(Υλικά!$E$3:$E$200,$F2624,1),0))</f>
        <v>6</v>
      </c>
      <c r="I2624" s="17">
        <f>IF($C2624&lt;&gt;"",$G2624*INDEX(ΣυνδΑθρ!$C$2:$C$100,$F2624,1)/INDEX(ΣυνδΑθρ!$J$2:$J$96,$F2624,1),IF($D2624&lt;&gt;"",$G2624*INDEX(Υλικά!$H$3:$H$200,$F2624,1)/INDEX(Υλικά!$E$3:$E$200,$F2624,1),0))</f>
        <v>0</v>
      </c>
      <c r="J2624" s="18">
        <f>IF($C2624&lt;&gt;"",$G2624*INDEX(ΣυνδΑθρ!$D$2:$D$96,$F2624,1)/INDEX(ΣυνδΑθρ!$J$2:$J$96,$F2624,1),IF($D2624&lt;&gt;"",$G2624*INDEX(Υλικά!$I$3:$I$200,$F2624,1)/INDEX(Υλικά!$E$3:$E$200,$F2624,1),0))</f>
        <v>6.8</v>
      </c>
      <c r="K2624" s="16">
        <f>$H2624*Ref!$B$2</f>
        <v>24</v>
      </c>
      <c r="L2624" s="17">
        <f>$I2624*Ref!$B$3</f>
        <v>0</v>
      </c>
      <c r="M2624" s="18">
        <f>$J2624*Ref!$B$4</f>
        <v>61.199999999999996</v>
      </c>
      <c r="N2624" s="18">
        <f>IF($C2624&lt;&gt;"",0,IF($D2624&lt;&gt;"",$G2624*INDEX(Υλικά!$J$3:$J$200,$F2624,1)/INDEX(Υλικά!$E$3:$E$200,$F2624,1),0))</f>
        <v>0</v>
      </c>
      <c r="O2624" s="19">
        <f t="shared" si="48"/>
        <v>85.199999999999989</v>
      </c>
    </row>
    <row r="2625" spans="1:15" x14ac:dyDescent="0.35">
      <c r="A2625" s="54">
        <v>45341</v>
      </c>
      <c r="B2625" s="53">
        <v>0.58333333333333337</v>
      </c>
      <c r="C2625" s="3"/>
      <c r="D2625" s="3" t="s">
        <v>9</v>
      </c>
      <c r="E2625" s="3" t="str">
        <f>IF(C2625&lt;&gt;"",INDEX(ΣυνδΑθρ!$I$2:$I$96,MATCH(C2625,ΣυνδΑθρ!$A$2:$A$100,0),1),IF(D2625&lt;&gt;"",INDEX(Υλικά!$D$3:$D$200,MATCH(D2625,Υλικά!$B$3:$B$200,0),1),""))</f>
        <v>gr</v>
      </c>
      <c r="F2625" s="10">
        <f>IF(C2625&lt;&gt;"",MATCH($C2625,ΣυνδΑθρ!$A$2:$A$100,0),IF(D2625&lt;&gt;"",MATCH($D2625,Υλικά!$B$3:$B$200,0),0))</f>
        <v>4</v>
      </c>
      <c r="G2625" s="3">
        <v>100</v>
      </c>
      <c r="H2625" s="16">
        <f>IF($C2625&lt;&gt;"",$G2625*INDEX(ΣυνδΑθρ!$B$2:$B$96,$F2625,1)/INDEX(ΣυνδΑθρ!$J$2:$J$96,$F2625,1),IF($D2625&lt;&gt;"",$G2625*INDEX(Υλικά!$G$3:$G$200,$F2625,1)/INDEX(Υλικά!$E$3:$E$200,$F2625,1),0))</f>
        <v>7.1</v>
      </c>
      <c r="I2625" s="17">
        <f>IF($C2625&lt;&gt;"",$G2625*INDEX(ΣυνδΑθρ!$C$2:$C$100,$F2625,1)/INDEX(ΣυνδΑθρ!$J$2:$J$96,$F2625,1),IF($D2625&lt;&gt;"",$G2625*INDEX(Υλικά!$H$3:$H$200,$F2625,1)/INDEX(Υλικά!$E$3:$E$200,$F2625,1),0))</f>
        <v>80</v>
      </c>
      <c r="J2625" s="18">
        <f>IF($C2625&lt;&gt;"",$G2625*INDEX(ΣυνδΑθρ!$D$2:$D$96,$F2625,1)/INDEX(ΣυνδΑθρ!$J$2:$J$96,$F2625,1),IF($D2625&lt;&gt;"",$G2625*INDEX(Υλικά!$I$3:$I$200,$F2625,1)/INDEX(Υλικά!$E$3:$E$200,$F2625,1),0))</f>
        <v>0.7</v>
      </c>
      <c r="K2625" s="16">
        <f>$H2625*Ref!$B$2</f>
        <v>28.4</v>
      </c>
      <c r="L2625" s="17">
        <f>$I2625*Ref!$B$3</f>
        <v>320</v>
      </c>
      <c r="M2625" s="18">
        <f>$J2625*Ref!$B$4</f>
        <v>6.3</v>
      </c>
      <c r="N2625" s="18">
        <f>IF($C2625&lt;&gt;"",0,IF($D2625&lt;&gt;"",$G2625*INDEX(Υλικά!$J$3:$J$200,$F2625,1)/INDEX(Υλικά!$E$3:$E$200,$F2625,1),0))</f>
        <v>0</v>
      </c>
      <c r="O2625" s="19">
        <f t="shared" si="48"/>
        <v>354.7</v>
      </c>
    </row>
    <row r="2626" spans="1:15" x14ac:dyDescent="0.35">
      <c r="A2626" s="54">
        <v>45341</v>
      </c>
      <c r="B2626" s="53">
        <v>0.58333333333333337</v>
      </c>
      <c r="C2626" s="3"/>
      <c r="D2626" s="3" t="s">
        <v>174</v>
      </c>
      <c r="E2626" s="3" t="str">
        <f>IF(C2626&lt;&gt;"",INDEX(ΣυνδΑθρ!$I$2:$I$96,MATCH(C2626,ΣυνδΑθρ!$A$2:$A$100,0),1),IF(D2626&lt;&gt;"",INDEX(Υλικά!$D$3:$D$200,MATCH(D2626,Υλικά!$B$3:$B$200,0),1),""))</f>
        <v>gr</v>
      </c>
      <c r="F2626" s="10">
        <f>IF(C2626&lt;&gt;"",MATCH($C2626,ΣυνδΑθρ!$A$2:$A$100,0),IF(D2626&lt;&gt;"",MATCH($D2626,Υλικά!$B$3:$B$200,0),0))</f>
        <v>75</v>
      </c>
      <c r="G2626" s="3">
        <v>100</v>
      </c>
      <c r="H2626" s="16">
        <f>IF($C2626&lt;&gt;"",$G2626*INDEX(ΣυνδΑθρ!$B$2:$B$96,$F2626,1)/INDEX(ΣυνδΑθρ!$J$2:$J$96,$F2626,1),IF($D2626&lt;&gt;"",$G2626*INDEX(Υλικά!$G$3:$G$200,$F2626,1)/INDEX(Υλικά!$E$3:$E$200,$F2626,1),0))</f>
        <v>1.4</v>
      </c>
      <c r="I2626" s="17">
        <f>IF($C2626&lt;&gt;"",$G2626*INDEX(ΣυνδΑθρ!$C$2:$C$100,$F2626,1)/INDEX(ΣυνδΑθρ!$J$2:$J$96,$F2626,1),IF($D2626&lt;&gt;"",$G2626*INDEX(Υλικά!$H$3:$H$200,$F2626,1)/INDEX(Υλικά!$E$3:$E$200,$F2626,1),0))</f>
        <v>2.9</v>
      </c>
      <c r="J2626" s="18">
        <f>IF($C2626&lt;&gt;"",$G2626*INDEX(ΣυνδΑθρ!$D$2:$D$96,$F2626,1)/INDEX(ΣυνδΑθρ!$J$2:$J$96,$F2626,1),IF($D2626&lt;&gt;"",$G2626*INDEX(Υλικά!$I$3:$I$200,$F2626,1)/INDEX(Υλικά!$E$3:$E$200,$F2626,1),0))</f>
        <v>0.2</v>
      </c>
      <c r="K2626" s="16">
        <f>$H2626*Ref!$B$2</f>
        <v>5.6</v>
      </c>
      <c r="L2626" s="17">
        <f>$I2626*Ref!$B$3</f>
        <v>11.6</v>
      </c>
      <c r="M2626" s="18">
        <f>$J2626*Ref!$B$4</f>
        <v>1.8</v>
      </c>
      <c r="N2626" s="18">
        <f>IF($C2626&lt;&gt;"",0,IF($D2626&lt;&gt;"",$G2626*INDEX(Υλικά!$J$3:$J$200,$F2626,1)/INDEX(Υλικά!$E$3:$E$200,$F2626,1),0))</f>
        <v>0</v>
      </c>
      <c r="O2626" s="19">
        <f t="shared" si="48"/>
        <v>19</v>
      </c>
    </row>
    <row r="2627" spans="1:15" x14ac:dyDescent="0.35">
      <c r="A2627" s="54">
        <v>45341</v>
      </c>
      <c r="B2627" s="53">
        <v>0.58333333333333337</v>
      </c>
      <c r="C2627" s="3"/>
      <c r="D2627" s="3" t="s">
        <v>147</v>
      </c>
      <c r="E2627" s="3" t="str">
        <f>IF(C2627&lt;&gt;"",INDEX(ΣυνδΑθρ!$I$2:$I$96,MATCH(C2627,ΣυνδΑθρ!$A$2:$A$100,0),1),IF(D2627&lt;&gt;"",INDEX(Υλικά!$D$3:$D$200,MATCH(D2627,Υλικά!$B$3:$B$200,0),1),""))</f>
        <v>gr</v>
      </c>
      <c r="F2627" s="10">
        <f>IF(C2627&lt;&gt;"",MATCH($C2627,ΣυνδΑθρ!$A$2:$A$100,0),IF(D2627&lt;&gt;"",MATCH($D2627,Υλικά!$B$3:$B$200,0),0))</f>
        <v>58</v>
      </c>
      <c r="G2627" s="3">
        <v>10</v>
      </c>
      <c r="H2627" s="16">
        <f>IF($C2627&lt;&gt;"",$G2627*INDEX(ΣυνδΑθρ!$B$2:$B$96,$F2627,1)/INDEX(ΣυνδΑθρ!$J$2:$J$96,$F2627,1),IF($D2627&lt;&gt;"",$G2627*INDEX(Υλικά!$G$3:$G$200,$F2627,1)/INDEX(Υλικά!$E$3:$E$200,$F2627,1),0))</f>
        <v>0.06</v>
      </c>
      <c r="I2627" s="17">
        <f>IF($C2627&lt;&gt;"",$G2627*INDEX(ΣυνδΑθρ!$C$2:$C$100,$F2627,1)/INDEX(ΣυνδΑθρ!$J$2:$J$96,$F2627,1),IF($D2627&lt;&gt;"",$G2627*INDEX(Υλικά!$H$3:$H$200,$F2627,1)/INDEX(Υλικά!$E$3:$E$200,$F2627,1),0))</f>
        <v>7.0000000000000007E-2</v>
      </c>
      <c r="J2627" s="18">
        <f>IF($C2627&lt;&gt;"",$G2627*INDEX(ΣυνδΑθρ!$D$2:$D$96,$F2627,1)/INDEX(ΣυνδΑθρ!$J$2:$J$96,$F2627,1),IF($D2627&lt;&gt;"",$G2627*INDEX(Υλικά!$I$3:$I$200,$F2627,1)/INDEX(Υλικά!$E$3:$E$200,$F2627,1),0))</f>
        <v>8.1999999999999993</v>
      </c>
      <c r="K2627" s="16">
        <f>$H2627*Ref!$B$2</f>
        <v>0.24</v>
      </c>
      <c r="L2627" s="17">
        <f>$I2627*Ref!$B$3</f>
        <v>0.28000000000000003</v>
      </c>
      <c r="M2627" s="18">
        <f>$J2627*Ref!$B$4</f>
        <v>73.8</v>
      </c>
      <c r="N2627" s="18">
        <f>IF($C2627&lt;&gt;"",0,IF($D2627&lt;&gt;"",$G2627*INDEX(Υλικά!$J$3:$J$200,$F2627,1)/INDEX(Υλικά!$E$3:$E$200,$F2627,1),0))</f>
        <v>0</v>
      </c>
      <c r="O2627" s="19">
        <f t="shared" si="48"/>
        <v>74.319999999999993</v>
      </c>
    </row>
    <row r="2628" spans="1:15" x14ac:dyDescent="0.35">
      <c r="A2628" s="54">
        <v>45341</v>
      </c>
      <c r="B2628" s="53">
        <v>0.91666666666666663</v>
      </c>
      <c r="C2628" s="3"/>
      <c r="D2628" s="3" t="s">
        <v>151</v>
      </c>
      <c r="E2628" s="3" t="str">
        <f>IF(C2628&lt;&gt;"",INDEX(ΣυνδΑθρ!$I$2:$I$96,MATCH(C2628,ΣυνδΑθρ!$A$2:$A$100,0),1),IF(D2628&lt;&gt;"",INDEX(Υλικά!$D$3:$D$200,MATCH(D2628,Υλικά!$B$3:$B$200,0),1),""))</f>
        <v>gr</v>
      </c>
      <c r="F2628" s="10">
        <f>IF(C2628&lt;&gt;"",MATCH($C2628,ΣυνδΑθρ!$A$2:$A$100,0),IF(D2628&lt;&gt;"",MATCH($D2628,Υλικά!$B$3:$B$200,0),0))</f>
        <v>60</v>
      </c>
      <c r="G2628" s="3">
        <v>200</v>
      </c>
      <c r="H2628" s="16">
        <f>IF($C2628&lt;&gt;"",$G2628*INDEX(ΣυνδΑθρ!$B$2:$B$96,$F2628,1)/INDEX(ΣυνδΑθρ!$J$2:$J$96,$F2628,1),IF($D2628&lt;&gt;"",$G2628*INDEX(Υλικά!$G$3:$G$200,$F2628,1)/INDEX(Υλικά!$E$3:$E$200,$F2628,1),0))</f>
        <v>0.6</v>
      </c>
      <c r="I2628" s="17">
        <f>IF($C2628&lt;&gt;"",$G2628*INDEX(ΣυνδΑθρ!$C$2:$C$100,$F2628,1)/INDEX(ΣυνδΑθρ!$J$2:$J$96,$F2628,1),IF($D2628&lt;&gt;"",$G2628*INDEX(Υλικά!$H$3:$H$200,$F2628,1)/INDEX(Υλικά!$E$3:$E$200,$F2628,1),0))</f>
        <v>28</v>
      </c>
      <c r="J2628" s="18">
        <f>IF($C2628&lt;&gt;"",$G2628*INDEX(ΣυνδΑθρ!$D$2:$D$96,$F2628,1)/INDEX(ΣυνδΑθρ!$J$2:$J$96,$F2628,1),IF($D2628&lt;&gt;"",$G2628*INDEX(Υλικά!$I$3:$I$200,$F2628,1)/INDEX(Υλικά!$E$3:$E$200,$F2628,1),0))</f>
        <v>0.4</v>
      </c>
      <c r="K2628" s="16">
        <f>$H2628*Ref!$B$2</f>
        <v>2.4</v>
      </c>
      <c r="L2628" s="17">
        <f>$I2628*Ref!$B$3</f>
        <v>112</v>
      </c>
      <c r="M2628" s="18">
        <f>$J2628*Ref!$B$4</f>
        <v>3.6</v>
      </c>
      <c r="N2628" s="18">
        <f>IF($C2628&lt;&gt;"",0,IF($D2628&lt;&gt;"",$G2628*INDEX(Υλικά!$J$3:$J$200,$F2628,1)/INDEX(Υλικά!$E$3:$E$200,$F2628,1),0))</f>
        <v>0</v>
      </c>
      <c r="O2628" s="19">
        <f t="shared" si="48"/>
        <v>118</v>
      </c>
    </row>
    <row r="2629" spans="1:15" x14ac:dyDescent="0.35">
      <c r="A2629" s="54">
        <v>45341</v>
      </c>
      <c r="B2629" s="53">
        <v>0.91666666666666663</v>
      </c>
      <c r="C2629" s="3"/>
      <c r="D2629" s="3" t="s">
        <v>172</v>
      </c>
      <c r="E2629" s="3" t="str">
        <f>IF(C2629&lt;&gt;"",INDEX(ΣυνδΑθρ!$I$2:$I$96,MATCH(C2629,ΣυνδΑθρ!$A$2:$A$100,0),1),IF(D2629&lt;&gt;"",INDEX(Υλικά!$D$3:$D$200,MATCH(D2629,Υλικά!$B$3:$B$200,0),1),""))</f>
        <v>gr</v>
      </c>
      <c r="F2629" s="10">
        <f>IF(C2629&lt;&gt;"",MATCH($C2629,ΣυνδΑθρ!$A$2:$A$100,0),IF(D2629&lt;&gt;"",MATCH($D2629,Υλικά!$B$3:$B$200,0),0))</f>
        <v>73</v>
      </c>
      <c r="G2629" s="3">
        <v>100</v>
      </c>
      <c r="H2629" s="16">
        <f>IF($C2629&lt;&gt;"",$G2629*INDEX(ΣυνδΑθρ!$B$2:$B$96,$F2629,1)/INDEX(ΣυνδΑθρ!$J$2:$J$96,$F2629,1),IF($D2629&lt;&gt;"",$G2629*INDEX(Υλικά!$G$3:$G$200,$F2629,1)/INDEX(Υλικά!$E$3:$E$200,$F2629,1),0))</f>
        <v>0.4</v>
      </c>
      <c r="I2629" s="17">
        <f>IF($C2629&lt;&gt;"",$G2629*INDEX(ΣυνδΑθρ!$C$2:$C$100,$F2629,1)/INDEX(ΣυνδΑθρ!$J$2:$J$96,$F2629,1),IF($D2629&lt;&gt;"",$G2629*INDEX(Υλικά!$H$3:$H$200,$F2629,1)/INDEX(Υλικά!$E$3:$E$200,$F2629,1),0))</f>
        <v>15</v>
      </c>
      <c r="J2629" s="18">
        <f>IF($C2629&lt;&gt;"",$G2629*INDEX(ΣυνδΑθρ!$D$2:$D$96,$F2629,1)/INDEX(ΣυνδΑθρ!$J$2:$J$96,$F2629,1),IF($D2629&lt;&gt;"",$G2629*INDEX(Υλικά!$I$3:$I$200,$F2629,1)/INDEX(Υλικά!$E$3:$E$200,$F2629,1),0))</f>
        <v>0.1</v>
      </c>
      <c r="K2629" s="16">
        <f>$H2629*Ref!$B$2</f>
        <v>1.6</v>
      </c>
      <c r="L2629" s="17">
        <f>$I2629*Ref!$B$3</f>
        <v>60</v>
      </c>
      <c r="M2629" s="18">
        <f>$J2629*Ref!$B$4</f>
        <v>0.9</v>
      </c>
      <c r="N2629" s="18">
        <f>IF($C2629&lt;&gt;"",0,IF($D2629&lt;&gt;"",$G2629*INDEX(Υλικά!$J$3:$J$200,$F2629,1)/INDEX(Υλικά!$E$3:$E$200,$F2629,1),0))</f>
        <v>0</v>
      </c>
      <c r="O2629" s="19">
        <f t="shared" si="48"/>
        <v>62.5</v>
      </c>
    </row>
    <row r="2630" spans="1:15" x14ac:dyDescent="0.35">
      <c r="A2630" s="54">
        <v>45341</v>
      </c>
      <c r="B2630" s="53">
        <v>0.91666666666666696</v>
      </c>
      <c r="C2630" s="3"/>
      <c r="D2630" s="3" t="s">
        <v>187</v>
      </c>
      <c r="E2630" s="3" t="str">
        <f>IF(C2630&lt;&gt;"",INDEX(ΣυνδΑθρ!$I$2:$I$96,MATCH(C2630,ΣυνδΑθρ!$A$2:$A$100,0),1),IF(D2630&lt;&gt;"",INDEX(Υλικά!$D$3:$D$200,MATCH(D2630,Υλικά!$B$3:$B$200,0),1),""))</f>
        <v>gr</v>
      </c>
      <c r="F2630" s="10">
        <f>IF(C2630&lt;&gt;"",MATCH($C2630,ΣυνδΑθρ!$A$2:$A$100,0),IF(D2630&lt;&gt;"",MATCH($D2630,Υλικά!$B$3:$B$200,0),0))</f>
        <v>84</v>
      </c>
      <c r="G2630" s="3">
        <v>230</v>
      </c>
      <c r="H2630" s="16">
        <f>IF($C2630&lt;&gt;"",$G2630*INDEX(ΣυνδΑθρ!$B$2:$B$96,$F2630,1)/INDEX(ΣυνδΑθρ!$J$2:$J$96,$F2630,1),IF($D2630&lt;&gt;"",$G2630*INDEX(Υλικά!$G$3:$G$200,$F2630,1)/INDEX(Υλικά!$E$3:$E$200,$F2630,1),0))</f>
        <v>1.61</v>
      </c>
      <c r="I2630" s="17">
        <f>IF($C2630&lt;&gt;"",$G2630*INDEX(ΣυνδΑθρ!$C$2:$C$100,$F2630,1)/INDEX(ΣυνδΑθρ!$J$2:$J$96,$F2630,1),IF($D2630&lt;&gt;"",$G2630*INDEX(Υλικά!$H$3:$H$200,$F2630,1)/INDEX(Υλικά!$E$3:$E$200,$F2630,1),0))</f>
        <v>27.6</v>
      </c>
      <c r="J2630" s="18">
        <f>IF($C2630&lt;&gt;"",$G2630*INDEX(ΣυνδΑθρ!$D$2:$D$96,$F2630,1)/INDEX(ΣυνδΑθρ!$J$2:$J$96,$F2630,1),IF($D2630&lt;&gt;"",$G2630*INDEX(Υλικά!$I$3:$I$200,$F2630,1)/INDEX(Υλικά!$E$3:$E$200,$F2630,1),0))</f>
        <v>0.46</v>
      </c>
      <c r="K2630" s="16">
        <f>$H2630*Ref!$B$2</f>
        <v>6.44</v>
      </c>
      <c r="L2630" s="17">
        <f>$I2630*Ref!$B$3</f>
        <v>110.4</v>
      </c>
      <c r="M2630" s="18">
        <f>$J2630*Ref!$B$4</f>
        <v>4.1400000000000006</v>
      </c>
      <c r="N2630" s="18">
        <f>IF($C2630&lt;&gt;"",0,IF($D2630&lt;&gt;"",$G2630*INDEX(Υλικά!$J$3:$J$200,$F2630,1)/INDEX(Υλικά!$E$3:$E$200,$F2630,1),0))</f>
        <v>0</v>
      </c>
      <c r="O2630" s="19">
        <f t="shared" si="48"/>
        <v>120.98</v>
      </c>
    </row>
    <row r="2631" spans="1:15" x14ac:dyDescent="0.35">
      <c r="A2631" s="54">
        <v>45341</v>
      </c>
      <c r="B2631" s="53">
        <v>0.91666666666666696</v>
      </c>
      <c r="C2631" s="3"/>
      <c r="D2631" s="3" t="s">
        <v>32</v>
      </c>
      <c r="E2631" s="3" t="str">
        <f>IF(C2631&lt;&gt;"",INDEX(ΣυνδΑθρ!$I$2:$I$96,MATCH(C2631,ΣυνδΑθρ!$A$2:$A$100,0),1),IF(D2631&lt;&gt;"",INDEX(Υλικά!$D$3:$D$200,MATCH(D2631,Υλικά!$B$3:$B$200,0),1),""))</f>
        <v>gr</v>
      </c>
      <c r="F2631" s="10">
        <f>IF(C2631&lt;&gt;"",MATCH($C2631,ΣυνδΑθρ!$A$2:$A$100,0),IF(D2631&lt;&gt;"",MATCH($D2631,Υλικά!$B$3:$B$200,0),0))</f>
        <v>14</v>
      </c>
      <c r="G2631" s="3">
        <v>200</v>
      </c>
      <c r="H2631" s="16">
        <f>IF($C2631&lt;&gt;"",$G2631*INDEX(ΣυνδΑθρ!$B$2:$B$96,$F2631,1)/INDEX(ΣυνδΑθρ!$J$2:$J$96,$F2631,1),IF($D2631&lt;&gt;"",$G2631*INDEX(Υλικά!$G$3:$G$200,$F2631,1)/INDEX(Υλικά!$E$3:$E$200,$F2631,1),0))</f>
        <v>16</v>
      </c>
      <c r="I2631" s="17">
        <f>IF($C2631&lt;&gt;"",$G2631*INDEX(ΣυνδΑθρ!$C$2:$C$100,$F2631,1)/INDEX(ΣυνδΑθρ!$J$2:$J$96,$F2631,1),IF($D2631&lt;&gt;"",$G2631*INDEX(Υλικά!$H$3:$H$200,$F2631,1)/INDEX(Υλικά!$E$3:$E$200,$F2631,1),0))</f>
        <v>8</v>
      </c>
      <c r="J2631" s="18">
        <f>IF($C2631&lt;&gt;"",$G2631*INDEX(ΣυνδΑθρ!$D$2:$D$96,$F2631,1)/INDEX(ΣυνδΑθρ!$J$2:$J$96,$F2631,1),IF($D2631&lt;&gt;"",$G2631*INDEX(Υλικά!$I$3:$I$200,$F2631,1)/INDEX(Υλικά!$E$3:$E$200,$F2631,1),0))</f>
        <v>4</v>
      </c>
      <c r="K2631" s="16">
        <f>$H2631*Ref!$B$2</f>
        <v>64</v>
      </c>
      <c r="L2631" s="17">
        <f>$I2631*Ref!$B$3</f>
        <v>32</v>
      </c>
      <c r="M2631" s="18">
        <f>$J2631*Ref!$B$4</f>
        <v>36</v>
      </c>
      <c r="N2631" s="18">
        <f>IF($C2631&lt;&gt;"",0,IF($D2631&lt;&gt;"",$G2631*INDEX(Υλικά!$J$3:$J$200,$F2631,1)/INDEX(Υλικά!$E$3:$E$200,$F2631,1),0))</f>
        <v>0</v>
      </c>
      <c r="O2631" s="19">
        <f t="shared" si="48"/>
        <v>132</v>
      </c>
    </row>
    <row r="2632" spans="1:15" x14ac:dyDescent="0.35">
      <c r="A2632" s="54">
        <v>45342</v>
      </c>
      <c r="B2632" s="53">
        <v>0.33333333333333331</v>
      </c>
      <c r="C2632" s="3"/>
      <c r="D2632" s="3" t="s">
        <v>58</v>
      </c>
      <c r="E2632" s="3" t="str">
        <f>IF(C2632&lt;&gt;"",INDEX(ΣυνδΑθρ!$I$2:$I$96,MATCH(C2632,ΣυνδΑθρ!$A$2:$A$100,0),1),IF(D2632&lt;&gt;"",INDEX(Υλικά!$D$3:$D$200,MATCH(D2632,Υλικά!$B$3:$B$200,0),1),""))</f>
        <v>gr</v>
      </c>
      <c r="F2632" s="10">
        <f>IF(C2632&lt;&gt;"",MATCH($C2632,ΣυνδΑθρ!$A$2:$A$100,0),IF(D2632&lt;&gt;"",MATCH($D2632,Υλικά!$B$3:$B$200,0),0))</f>
        <v>12</v>
      </c>
      <c r="G2632" s="3">
        <v>250</v>
      </c>
      <c r="H2632" s="16">
        <f>IF($C2632&lt;&gt;"",$G2632*INDEX(ΣυνδΑθρ!$B$2:$B$96,$F2632,1)/INDEX(ΣυνδΑθρ!$J$2:$J$96,$F2632,1),IF($D2632&lt;&gt;"",$G2632*INDEX(Υλικά!$G$3:$G$200,$F2632,1)/INDEX(Υλικά!$E$3:$E$200,$F2632,1),0))</f>
        <v>8.25</v>
      </c>
      <c r="I2632" s="17">
        <f>IF($C2632&lt;&gt;"",$G2632*INDEX(ΣυνδΑθρ!$C$2:$C$100,$F2632,1)/INDEX(ΣυνδΑθρ!$J$2:$J$96,$F2632,1),IF($D2632&lt;&gt;"",$G2632*INDEX(Υλικά!$H$3:$H$200,$F2632,1)/INDEX(Υλικά!$E$3:$E$200,$F2632,1),0))</f>
        <v>11.75</v>
      </c>
      <c r="J2632" s="18">
        <f>IF($C2632&lt;&gt;"",$G2632*INDEX(ΣυνδΑθρ!$D$2:$D$96,$F2632,1)/INDEX(ΣυνδΑθρ!$J$2:$J$96,$F2632,1),IF($D2632&lt;&gt;"",$G2632*INDEX(Υλικά!$I$3:$I$200,$F2632,1)/INDEX(Υλικά!$E$3:$E$200,$F2632,1),0))</f>
        <v>3.75</v>
      </c>
      <c r="K2632" s="16">
        <f>$H2632*Ref!$B$2</f>
        <v>33</v>
      </c>
      <c r="L2632" s="17">
        <f>$I2632*Ref!$B$3</f>
        <v>47</v>
      </c>
      <c r="M2632" s="18">
        <f>$J2632*Ref!$B$4</f>
        <v>33.75</v>
      </c>
      <c r="N2632" s="18">
        <f>IF($C2632&lt;&gt;"",0,IF($D2632&lt;&gt;"",$G2632*INDEX(Υλικά!$J$3:$J$200,$F2632,1)/INDEX(Υλικά!$E$3:$E$200,$F2632,1),0))</f>
        <v>0</v>
      </c>
      <c r="O2632" s="19">
        <f t="shared" si="48"/>
        <v>113.75</v>
      </c>
    </row>
    <row r="2633" spans="1:15" x14ac:dyDescent="0.35">
      <c r="A2633" s="54">
        <v>45342</v>
      </c>
      <c r="B2633" s="53">
        <v>0.33333333333333331</v>
      </c>
      <c r="C2633" s="3"/>
      <c r="D2633" s="3" t="s">
        <v>338</v>
      </c>
      <c r="E2633" s="3" t="str">
        <f>IF(C2633&lt;&gt;"",INDEX(ΣυνδΑθρ!$I$2:$I$96,MATCH(C2633,ΣυνδΑθρ!$A$2:$A$100,0),1),IF(D2633&lt;&gt;"",INDEX(Υλικά!$D$3:$D$200,MATCH(D2633,Υλικά!$B$3:$B$200,0),1),""))</f>
        <v>gr</v>
      </c>
      <c r="F2633" s="10">
        <f>IF(C2633&lt;&gt;"",MATCH($C2633,ΣυνδΑθρ!$A$2:$A$100,0),IF(D2633&lt;&gt;"",MATCH($D2633,Υλικά!$B$3:$B$200,0),0))</f>
        <v>152</v>
      </c>
      <c r="G2633" s="3">
        <v>55</v>
      </c>
      <c r="H2633" s="16">
        <f>IF($C2633&lt;&gt;"",$G2633*INDEX(ΣυνδΑθρ!$B$2:$B$96,$F2633,1)/INDEX(ΣυνδΑθρ!$J$2:$J$96,$F2633,1),IF($D2633&lt;&gt;"",$G2633*INDEX(Υλικά!$G$3:$G$200,$F2633,1)/INDEX(Υλικά!$E$3:$E$200,$F2633,1),0))</f>
        <v>6.49</v>
      </c>
      <c r="I2633" s="17">
        <f>IF($C2633&lt;&gt;"",$G2633*INDEX(ΣυνδΑθρ!$C$2:$C$100,$F2633,1)/INDEX(ΣυνδΑθρ!$J$2:$J$96,$F2633,1),IF($D2633&lt;&gt;"",$G2633*INDEX(Υλικά!$H$3:$H$200,$F2633,1)/INDEX(Υλικά!$E$3:$E$200,$F2633,1),0))</f>
        <v>23.65</v>
      </c>
      <c r="J2633" s="18">
        <f>IF($C2633&lt;&gt;"",$G2633*INDEX(ΣυνδΑθρ!$D$2:$D$96,$F2633,1)/INDEX(ΣυνδΑθρ!$J$2:$J$96,$F2633,1),IF($D2633&lt;&gt;"",$G2633*INDEX(Υλικά!$I$3:$I$200,$F2633,1)/INDEX(Υλικά!$E$3:$E$200,$F2633,1),0))</f>
        <v>1.76</v>
      </c>
      <c r="K2633" s="16">
        <f>$H2633*Ref!$B$2</f>
        <v>25.96</v>
      </c>
      <c r="L2633" s="17">
        <f>$I2633*Ref!$B$3</f>
        <v>94.6</v>
      </c>
      <c r="M2633" s="18">
        <f>$J2633*Ref!$B$4</f>
        <v>15.84</v>
      </c>
      <c r="N2633" s="18">
        <f>IF($C2633&lt;&gt;"",0,IF($D2633&lt;&gt;"",$G2633*INDEX(Υλικά!$J$3:$J$200,$F2633,1)/INDEX(Υλικά!$E$3:$E$200,$F2633,1),0))</f>
        <v>0</v>
      </c>
      <c r="O2633" s="19">
        <f t="shared" si="48"/>
        <v>136.4</v>
      </c>
    </row>
    <row r="2634" spans="1:15" x14ac:dyDescent="0.35">
      <c r="A2634" s="54">
        <v>45342</v>
      </c>
      <c r="B2634" s="53">
        <v>0.33333333333333298</v>
      </c>
      <c r="C2634" s="3"/>
      <c r="D2634" s="3" t="s">
        <v>229</v>
      </c>
      <c r="E2634" s="3" t="str">
        <f>IF(C2634&lt;&gt;"",INDEX(ΣυνδΑθρ!$I$2:$I$96,MATCH(C2634,ΣυνδΑθρ!$A$2:$A$100,0),1),IF(D2634&lt;&gt;"",INDEX(Υλικά!$D$3:$D$200,MATCH(D2634,Υλικά!$B$3:$B$200,0),1),""))</f>
        <v>gr</v>
      </c>
      <c r="F2634" s="10">
        <f>IF(C2634&lt;&gt;"",MATCH($C2634,ΣυνδΑθρ!$A$2:$A$100,0),IF(D2634&lt;&gt;"",MATCH($D2634,Υλικά!$B$3:$B$200,0),0))</f>
        <v>104</v>
      </c>
      <c r="G2634" s="3">
        <v>45</v>
      </c>
      <c r="H2634" s="16">
        <f>IF($C2634&lt;&gt;"",$G2634*INDEX(ΣυνδΑθρ!$B$2:$B$96,$F2634,1)/INDEX(ΣυνδΑθρ!$J$2:$J$96,$F2634,1),IF($D2634&lt;&gt;"",$G2634*INDEX(Υλικά!$G$3:$G$200,$F2634,1)/INDEX(Υλικά!$E$3:$E$200,$F2634,1),0))</f>
        <v>9.4499999999999993</v>
      </c>
      <c r="I2634" s="17">
        <f>IF($C2634&lt;&gt;"",$G2634*INDEX(ΣυνδΑθρ!$C$2:$C$100,$F2634,1)/INDEX(ΣυνδΑθρ!$J$2:$J$96,$F2634,1),IF($D2634&lt;&gt;"",$G2634*INDEX(Υλικά!$H$3:$H$200,$F2634,1)/INDEX(Υλικά!$E$3:$E$200,$F2634,1),0))</f>
        <v>0.45</v>
      </c>
      <c r="J2634" s="18">
        <f>IF($C2634&lt;&gt;"",$G2634*INDEX(ΣυνδΑθρ!$D$2:$D$96,$F2634,1)/INDEX(ΣυνδΑθρ!$J$2:$J$96,$F2634,1),IF($D2634&lt;&gt;"",$G2634*INDEX(Υλικά!$I$3:$I$200,$F2634,1)/INDEX(Υλικά!$E$3:$E$200,$F2634,1),0))</f>
        <v>0.9</v>
      </c>
      <c r="K2634" s="16">
        <f>$H2634*Ref!$B$2</f>
        <v>37.799999999999997</v>
      </c>
      <c r="L2634" s="17">
        <f>$I2634*Ref!$B$3</f>
        <v>1.8</v>
      </c>
      <c r="M2634" s="18">
        <f>$J2634*Ref!$B$4</f>
        <v>8.1</v>
      </c>
      <c r="N2634" s="18">
        <f>IF($C2634&lt;&gt;"",0,IF($D2634&lt;&gt;"",$G2634*INDEX(Υλικά!$J$3:$J$200,$F2634,1)/INDEX(Υλικά!$E$3:$E$200,$F2634,1),0))</f>
        <v>0</v>
      </c>
      <c r="O2634" s="19">
        <f t="shared" si="48"/>
        <v>47.699999999999996</v>
      </c>
    </row>
    <row r="2635" spans="1:15" x14ac:dyDescent="0.35">
      <c r="A2635" s="54">
        <v>45342</v>
      </c>
      <c r="B2635" s="53">
        <v>0.5</v>
      </c>
      <c r="C2635" s="3"/>
      <c r="D2635" s="3" t="s">
        <v>155</v>
      </c>
      <c r="E2635" s="3" t="str">
        <f>IF(C2635&lt;&gt;"",INDEX(ΣυνδΑθρ!$I$2:$I$96,MATCH(C2635,ΣυνδΑθρ!$A$2:$A$100,0),1),IF(D2635&lt;&gt;"",INDEX(Υλικά!$D$3:$D$200,MATCH(D2635,Υλικά!$B$3:$B$200,0),1),""))</f>
        <v>gr</v>
      </c>
      <c r="F2635" s="10">
        <f>IF(C2635&lt;&gt;"",MATCH($C2635,ΣυνδΑθρ!$A$2:$A$100,0),IF(D2635&lt;&gt;"",MATCH($D2635,Υλικά!$B$3:$B$200,0),0))</f>
        <v>63</v>
      </c>
      <c r="G2635" s="3">
        <v>130</v>
      </c>
      <c r="H2635" s="16">
        <f>IF($C2635&lt;&gt;"",$G2635*INDEX(ΣυνδΑθρ!$B$2:$B$96,$F2635,1)/INDEX(ΣυνδΑθρ!$J$2:$J$96,$F2635,1),IF($D2635&lt;&gt;"",$G2635*INDEX(Υλικά!$G$3:$G$200,$F2635,1)/INDEX(Υλικά!$E$3:$E$200,$F2635,1),0))</f>
        <v>1.43</v>
      </c>
      <c r="I2635" s="17">
        <f>IF($C2635&lt;&gt;"",$G2635*INDEX(ΣυνδΑθρ!$C$2:$C$100,$F2635,1)/INDEX(ΣυνδΑθρ!$J$2:$J$96,$F2635,1),IF($D2635&lt;&gt;"",$G2635*INDEX(Υλικά!$H$3:$H$200,$F2635,1)/INDEX(Υλικά!$E$3:$E$200,$F2635,1),0))</f>
        <v>29.64</v>
      </c>
      <c r="J2635" s="18">
        <f>IF($C2635&lt;&gt;"",$G2635*INDEX(ΣυνδΑθρ!$D$2:$D$96,$F2635,1)/INDEX(ΣυνδΑθρ!$J$2:$J$96,$F2635,1),IF($D2635&lt;&gt;"",$G2635*INDEX(Υλικά!$I$3:$I$200,$F2635,1)/INDEX(Υλικά!$E$3:$E$200,$F2635,1),0))</f>
        <v>0.39</v>
      </c>
      <c r="K2635" s="16">
        <f>$H2635*Ref!$B$2</f>
        <v>5.72</v>
      </c>
      <c r="L2635" s="17">
        <f>$I2635*Ref!$B$3</f>
        <v>118.56</v>
      </c>
      <c r="M2635" s="18">
        <f>$J2635*Ref!$B$4</f>
        <v>3.5100000000000002</v>
      </c>
      <c r="N2635" s="18">
        <f>IF($C2635&lt;&gt;"",0,IF($D2635&lt;&gt;"",$G2635*INDEX(Υλικά!$J$3:$J$200,$F2635,1)/INDEX(Υλικά!$E$3:$E$200,$F2635,1),0))</f>
        <v>0</v>
      </c>
      <c r="O2635" s="19">
        <f t="shared" si="48"/>
        <v>127.79</v>
      </c>
    </row>
    <row r="2636" spans="1:15" x14ac:dyDescent="0.35">
      <c r="A2636" s="54">
        <v>45342</v>
      </c>
      <c r="B2636" s="53">
        <v>0.58333333333333337</v>
      </c>
      <c r="C2636" s="3"/>
      <c r="D2636" s="3" t="s">
        <v>198</v>
      </c>
      <c r="E2636" s="3" t="str">
        <f>IF(C2636&lt;&gt;"",INDEX(ΣυνδΑθρ!$I$2:$I$96,MATCH(C2636,ΣυνδΑθρ!$A$2:$A$100,0),1),IF(D2636&lt;&gt;"",INDEX(Υλικά!$D$3:$D$200,MATCH(D2636,Υλικά!$B$3:$B$200,0),1),""))</f>
        <v>gr</v>
      </c>
      <c r="F2636" s="10">
        <f>IF(C2636&lt;&gt;"",MATCH($C2636,ΣυνδΑθρ!$A$2:$A$100,0),IF(D2636&lt;&gt;"",MATCH($D2636,Υλικά!$B$3:$B$200,0),0))</f>
        <v>89</v>
      </c>
      <c r="G2636" s="3">
        <v>100</v>
      </c>
      <c r="H2636" s="16">
        <f>IF($C2636&lt;&gt;"",$G2636*INDEX(ΣυνδΑθρ!$B$2:$B$96,$F2636,1)/INDEX(ΣυνδΑθρ!$J$2:$J$96,$F2636,1),IF($D2636&lt;&gt;"",$G2636*INDEX(Υλικά!$G$3:$G$200,$F2636,1)/INDEX(Υλικά!$E$3:$E$200,$F2636,1),0))</f>
        <v>22.5</v>
      </c>
      <c r="I2636" s="17">
        <f>IF($C2636&lt;&gt;"",$G2636*INDEX(ΣυνδΑθρ!$C$2:$C$100,$F2636,1)/INDEX(ΣυνδΑθρ!$J$2:$J$96,$F2636,1),IF($D2636&lt;&gt;"",$G2636*INDEX(Υλικά!$H$3:$H$200,$F2636,1)/INDEX(Υλικά!$E$3:$E$200,$F2636,1),0))</f>
        <v>50</v>
      </c>
      <c r="J2636" s="18">
        <f>IF($C2636&lt;&gt;"",$G2636*INDEX(ΣυνδΑθρ!$D$2:$D$96,$F2636,1)/INDEX(ΣυνδΑθρ!$J$2:$J$96,$F2636,1),IF($D2636&lt;&gt;"",$G2636*INDEX(Υλικά!$I$3:$I$200,$F2636,1)/INDEX(Υλικά!$E$3:$E$200,$F2636,1),0))</f>
        <v>1.9</v>
      </c>
      <c r="K2636" s="16">
        <f>$H2636*Ref!$B$2</f>
        <v>90</v>
      </c>
      <c r="L2636" s="17">
        <f>$I2636*Ref!$B$3</f>
        <v>200</v>
      </c>
      <c r="M2636" s="18">
        <f>$J2636*Ref!$B$4</f>
        <v>17.099999999999998</v>
      </c>
      <c r="N2636" s="18">
        <f>IF($C2636&lt;&gt;"",0,IF($D2636&lt;&gt;"",$G2636*INDEX(Υλικά!$J$3:$J$200,$F2636,1)/INDEX(Υλικά!$E$3:$E$200,$F2636,1),0))</f>
        <v>0</v>
      </c>
      <c r="O2636" s="19">
        <f t="shared" si="48"/>
        <v>307.10000000000002</v>
      </c>
    </row>
    <row r="2637" spans="1:15" x14ac:dyDescent="0.35">
      <c r="A2637" s="54">
        <v>45342</v>
      </c>
      <c r="B2637" s="53">
        <v>0.58333333333333337</v>
      </c>
      <c r="C2637" s="3"/>
      <c r="D2637" s="3" t="s">
        <v>8</v>
      </c>
      <c r="E2637" s="3" t="str">
        <f>IF(C2637&lt;&gt;"",INDEX(ΣυνδΑθρ!$I$2:$I$96,MATCH(C2637,ΣυνδΑθρ!$A$2:$A$100,0),1),IF(D2637&lt;&gt;"",INDEX(Υλικά!$D$3:$D$200,MATCH(D2637,Υλικά!$B$3:$B$200,0),1),""))</f>
        <v>gr</v>
      </c>
      <c r="F2637" s="10">
        <f>IF(C2637&lt;&gt;"",MATCH($C2637,ΣυνδΑθρ!$A$2:$A$100,0),IF(D2637&lt;&gt;"",MATCH($D2637,Υλικά!$B$3:$B$200,0),0))</f>
        <v>3</v>
      </c>
      <c r="G2637" s="3">
        <v>10</v>
      </c>
      <c r="H2637" s="16">
        <f>IF($C2637&lt;&gt;"",$G2637*INDEX(ΣυνδΑθρ!$B$2:$B$96,$F2637,1)/INDEX(ΣυνδΑθρ!$J$2:$J$96,$F2637,1),IF($D2637&lt;&gt;"",$G2637*INDEX(Υλικά!$G$3:$G$200,$F2637,1)/INDEX(Υλικά!$E$3:$E$200,$F2637,1),0))</f>
        <v>0</v>
      </c>
      <c r="I2637" s="17">
        <f>IF($C2637&lt;&gt;"",$G2637*INDEX(ΣυνδΑθρ!$C$2:$C$100,$F2637,1)/INDEX(ΣυνδΑθρ!$J$2:$J$96,$F2637,1),IF($D2637&lt;&gt;"",$G2637*INDEX(Υλικά!$H$3:$H$200,$F2637,1)/INDEX(Υλικά!$E$3:$E$200,$F2637,1),0))</f>
        <v>0</v>
      </c>
      <c r="J2637" s="18">
        <f>IF($C2637&lt;&gt;"",$G2637*INDEX(ΣυνδΑθρ!$D$2:$D$96,$F2637,1)/INDEX(ΣυνδΑθρ!$J$2:$J$96,$F2637,1),IF($D2637&lt;&gt;"",$G2637*INDEX(Υλικά!$I$3:$I$200,$F2637,1)/INDEX(Υλικά!$E$3:$E$200,$F2637,1),0))</f>
        <v>9.33</v>
      </c>
      <c r="K2637" s="16">
        <f>$H2637*Ref!$B$2</f>
        <v>0</v>
      </c>
      <c r="L2637" s="17">
        <f>$I2637*Ref!$B$3</f>
        <v>0</v>
      </c>
      <c r="M2637" s="18">
        <f>$J2637*Ref!$B$4</f>
        <v>83.97</v>
      </c>
      <c r="N2637" s="18">
        <f>IF($C2637&lt;&gt;"",0,IF($D2637&lt;&gt;"",$G2637*INDEX(Υλικά!$J$3:$J$200,$F2637,1)/INDEX(Υλικά!$E$3:$E$200,$F2637,1),0))</f>
        <v>0</v>
      </c>
      <c r="O2637" s="19">
        <f t="shared" si="48"/>
        <v>83.97</v>
      </c>
    </row>
    <row r="2638" spans="1:15" x14ac:dyDescent="0.35">
      <c r="A2638" s="54">
        <v>45342</v>
      </c>
      <c r="B2638" s="53">
        <v>0.58333333333333337</v>
      </c>
      <c r="C2638" s="3"/>
      <c r="D2638" s="3" t="s">
        <v>325</v>
      </c>
      <c r="E2638" s="3" t="str">
        <f>IF(C2638&lt;&gt;"",INDEX(ΣυνδΑθρ!$I$2:$I$96,MATCH(C2638,ΣυνδΑθρ!$A$2:$A$100,0),1),IF(D2638&lt;&gt;"",INDEX(Υλικά!$D$3:$D$200,MATCH(D2638,Υλικά!$B$3:$B$200,0),1),""))</f>
        <v>gr</v>
      </c>
      <c r="F2638" s="10">
        <f>IF(C2638&lt;&gt;"",MATCH($C2638,ΣυνδΑθρ!$A$2:$A$100,0),IF(D2638&lt;&gt;"",MATCH($D2638,Υλικά!$B$3:$B$200,0),0))</f>
        <v>150</v>
      </c>
      <c r="G2638" s="3">
        <v>100</v>
      </c>
      <c r="H2638" s="16">
        <f>IF($C2638&lt;&gt;"",$G2638*INDEX(ΣυνδΑθρ!$B$2:$B$96,$F2638,1)/INDEX(ΣυνδΑθρ!$J$2:$J$96,$F2638,1),IF($D2638&lt;&gt;"",$G2638*INDEX(Υλικά!$G$3:$G$200,$F2638,1)/INDEX(Υλικά!$E$3:$E$200,$F2638,1),0))</f>
        <v>26</v>
      </c>
      <c r="I2638" s="17">
        <f>IF($C2638&lt;&gt;"",$G2638*INDEX(ΣυνδΑθρ!$C$2:$C$100,$F2638,1)/INDEX(ΣυνδΑθρ!$J$2:$J$96,$F2638,1),IF($D2638&lt;&gt;"",$G2638*INDEX(Υλικά!$H$3:$H$200,$F2638,1)/INDEX(Υλικά!$E$3:$E$200,$F2638,1),0))</f>
        <v>0</v>
      </c>
      <c r="J2638" s="18">
        <f>IF($C2638&lt;&gt;"",$G2638*INDEX(ΣυνδΑθρ!$D$2:$D$96,$F2638,1)/INDEX(ΣυνδΑθρ!$J$2:$J$96,$F2638,1),IF($D2638&lt;&gt;"",$G2638*INDEX(Υλικά!$I$3:$I$200,$F2638,1)/INDEX(Υλικά!$E$3:$E$200,$F2638,1),0))</f>
        <v>3.5</v>
      </c>
      <c r="K2638" s="16">
        <f>$H2638*Ref!$B$2</f>
        <v>104</v>
      </c>
      <c r="L2638" s="17">
        <f>$I2638*Ref!$B$3</f>
        <v>0</v>
      </c>
      <c r="M2638" s="18">
        <f>$J2638*Ref!$B$4</f>
        <v>31.5</v>
      </c>
      <c r="N2638" s="18">
        <f>IF($C2638&lt;&gt;"",0,IF($D2638&lt;&gt;"",$G2638*INDEX(Υλικά!$J$3:$J$200,$F2638,1)/INDEX(Υλικά!$E$3:$E$200,$F2638,1),0))</f>
        <v>0</v>
      </c>
      <c r="O2638" s="19">
        <f t="shared" si="48"/>
        <v>135.5</v>
      </c>
    </row>
    <row r="2639" spans="1:15" x14ac:dyDescent="0.35">
      <c r="A2639" s="54">
        <v>45342</v>
      </c>
      <c r="B2639" s="53">
        <v>0.58333333333333337</v>
      </c>
      <c r="C2639" s="3"/>
      <c r="D2639" s="3" t="s">
        <v>158</v>
      </c>
      <c r="E2639" s="3" t="str">
        <f>IF(C2639&lt;&gt;"",INDEX(ΣυνδΑθρ!$I$2:$I$96,MATCH(C2639,ΣυνδΑθρ!$A$2:$A$100,0),1),IF(D2639&lt;&gt;"",INDEX(Υλικά!$D$3:$D$200,MATCH(D2639,Υλικά!$B$3:$B$200,0),1),""))</f>
        <v>gr</v>
      </c>
      <c r="F2639" s="10">
        <f>IF(C2639&lt;&gt;"",MATCH($C2639,ΣυνδΑθρ!$A$2:$A$100,0),IF(D2639&lt;&gt;"",MATCH($D2639,Υλικά!$B$3:$B$200,0),0))</f>
        <v>65</v>
      </c>
      <c r="G2639" s="3">
        <v>10</v>
      </c>
      <c r="H2639" s="16">
        <f>IF($C2639&lt;&gt;"",$G2639*INDEX(ΣυνδΑθρ!$B$2:$B$96,$F2639,1)/INDEX(ΣυνδΑθρ!$J$2:$J$96,$F2639,1),IF($D2639&lt;&gt;"",$G2639*INDEX(Υλικά!$G$3:$G$200,$F2639,1)/INDEX(Υλικά!$E$3:$E$200,$F2639,1),0))</f>
        <v>3</v>
      </c>
      <c r="I2639" s="17">
        <f>IF($C2639&lt;&gt;"",$G2639*INDEX(ΣυνδΑθρ!$C$2:$C$100,$F2639,1)/INDEX(ΣυνδΑθρ!$J$2:$J$96,$F2639,1),IF($D2639&lt;&gt;"",$G2639*INDEX(Υλικά!$H$3:$H$200,$F2639,1)/INDEX(Υλικά!$E$3:$E$200,$F2639,1),0))</f>
        <v>0</v>
      </c>
      <c r="J2639" s="18">
        <f>IF($C2639&lt;&gt;"",$G2639*INDEX(ΣυνδΑθρ!$D$2:$D$96,$F2639,1)/INDEX(ΣυνδΑθρ!$J$2:$J$96,$F2639,1),IF($D2639&lt;&gt;"",$G2639*INDEX(Υλικά!$I$3:$I$200,$F2639,1)/INDEX(Υλικά!$E$3:$E$200,$F2639,1),0))</f>
        <v>3.4</v>
      </c>
      <c r="K2639" s="16">
        <f>$H2639*Ref!$B$2</f>
        <v>12</v>
      </c>
      <c r="L2639" s="17">
        <f>$I2639*Ref!$B$3</f>
        <v>0</v>
      </c>
      <c r="M2639" s="18">
        <f>$J2639*Ref!$B$4</f>
        <v>30.599999999999998</v>
      </c>
      <c r="N2639" s="18">
        <f>IF($C2639&lt;&gt;"",0,IF($D2639&lt;&gt;"",$G2639*INDEX(Υλικά!$J$3:$J$200,$F2639,1)/INDEX(Υλικά!$E$3:$E$200,$F2639,1),0))</f>
        <v>0</v>
      </c>
      <c r="O2639" s="19">
        <f t="shared" si="48"/>
        <v>42.599999999999994</v>
      </c>
    </row>
    <row r="2640" spans="1:15" x14ac:dyDescent="0.35">
      <c r="A2640" s="54">
        <v>45342</v>
      </c>
      <c r="B2640" s="53">
        <v>0.79166666666666663</v>
      </c>
      <c r="C2640" s="3"/>
      <c r="D2640" s="3" t="s">
        <v>276</v>
      </c>
      <c r="E2640" s="3" t="str">
        <f>IF(C2640&lt;&gt;"",INDEX(ΣυνδΑθρ!$I$2:$I$96,MATCH(C2640,ΣυνδΑθρ!$A$2:$A$100,0),1),IF(D2640&lt;&gt;"",INDEX(Υλικά!$D$3:$D$200,MATCH(D2640,Υλικά!$B$3:$B$200,0),1),""))</f>
        <v>gr</v>
      </c>
      <c r="F2640" s="10">
        <f>IF(C2640&lt;&gt;"",MATCH($C2640,ΣυνδΑθρ!$A$2:$A$100,0),IF(D2640&lt;&gt;"",MATCH($D2640,Υλικά!$B$3:$B$200,0),0))</f>
        <v>129</v>
      </c>
      <c r="G2640" s="3">
        <v>40</v>
      </c>
      <c r="H2640" s="16">
        <f>IF($C2640&lt;&gt;"",$G2640*INDEX(ΣυνδΑθρ!$B$2:$B$96,$F2640,1)/INDEX(ΣυνδΑθρ!$J$2:$J$96,$F2640,1),IF($D2640&lt;&gt;"",$G2640*INDEX(Υλικά!$G$3:$G$200,$F2640,1)/INDEX(Υλικά!$E$3:$E$200,$F2640,1),0))</f>
        <v>7.2</v>
      </c>
      <c r="I2640" s="17">
        <f>IF($C2640&lt;&gt;"",$G2640*INDEX(ΣυνδΑθρ!$C$2:$C$100,$F2640,1)/INDEX(ΣυνδΑθρ!$J$2:$J$96,$F2640,1),IF($D2640&lt;&gt;"",$G2640*INDEX(Υλικά!$H$3:$H$200,$F2640,1)/INDEX(Υλικά!$E$3:$E$200,$F2640,1),0))</f>
        <v>12</v>
      </c>
      <c r="J2640" s="18">
        <f>IF($C2640&lt;&gt;"",$G2640*INDEX(ΣυνδΑθρ!$D$2:$D$96,$F2640,1)/INDEX(ΣυνδΑθρ!$J$2:$J$96,$F2640,1),IF($D2640&lt;&gt;"",$G2640*INDEX(Υλικά!$I$3:$I$200,$F2640,1)/INDEX(Υλικά!$E$3:$E$200,$F2640,1),0))</f>
        <v>17.600000000000001</v>
      </c>
      <c r="K2640" s="16">
        <f>$H2640*Ref!$B$2</f>
        <v>28.8</v>
      </c>
      <c r="L2640" s="17">
        <f>$I2640*Ref!$B$3</f>
        <v>48</v>
      </c>
      <c r="M2640" s="18">
        <f>$J2640*Ref!$B$4</f>
        <v>158.4</v>
      </c>
      <c r="N2640" s="18">
        <f>IF($C2640&lt;&gt;"",0,IF($D2640&lt;&gt;"",$G2640*INDEX(Υλικά!$J$3:$J$200,$F2640,1)/INDEX(Υλικά!$E$3:$E$200,$F2640,1),0))</f>
        <v>0</v>
      </c>
      <c r="O2640" s="19">
        <f t="shared" si="48"/>
        <v>235.2</v>
      </c>
    </row>
    <row r="2641" spans="1:15" x14ac:dyDescent="0.35">
      <c r="A2641" s="54">
        <v>45342</v>
      </c>
      <c r="B2641" s="53">
        <v>0.82291666666666663</v>
      </c>
      <c r="C2641" s="3" t="s">
        <v>216</v>
      </c>
      <c r="D2641" s="3"/>
      <c r="E2641" s="3" t="str">
        <f>IF(C2641&lt;&gt;"",INDEX(ΣυνδΑθρ!$I$2:$I$96,MATCH(C2641,ΣυνδΑθρ!$A$2:$A$100,0),1),IF(D2641&lt;&gt;"",INDEX(Υλικά!$D$3:$D$200,MATCH(D2641,Υλικά!$B$3:$B$200,0),1),""))</f>
        <v>gr</v>
      </c>
      <c r="F2641" s="10">
        <f>IF(C2641&lt;&gt;"",MATCH($C2641,ΣυνδΑθρ!$A$2:$A$100,0),IF(D2641&lt;&gt;"",MATCH($D2641,Υλικά!$B$3:$B$200,0),0))</f>
        <v>36</v>
      </c>
      <c r="G2641" s="3">
        <v>67</v>
      </c>
      <c r="H2641" s="16">
        <f>IF($C2641&lt;&gt;"",$G2641*INDEX(ΣυνδΑθρ!$B$2:$B$96,$F2641,1)/INDEX(ΣυνδΑθρ!$J$2:$J$96,$F2641,1),IF($D2641&lt;&gt;"",$G2641*INDEX(Υλικά!$G$3:$G$200,$F2641,1)/INDEX(Υλικά!$E$3:$E$200,$F2641,1),0))</f>
        <v>5.6181095238095242</v>
      </c>
      <c r="I2641" s="17">
        <f>IF($C2641&lt;&gt;"",$G2641*INDEX(ΣυνδΑθρ!$C$2:$C$100,$F2641,1)/INDEX(ΣυνδΑθρ!$J$2:$J$96,$F2641,1),IF($D2641&lt;&gt;"",$G2641*INDEX(Υλικά!$H$3:$H$200,$F2641,1)/INDEX(Υλικά!$E$3:$E$200,$F2641,1),0))</f>
        <v>25.249747619047621</v>
      </c>
      <c r="J2641" s="18">
        <f>IF($C2641&lt;&gt;"",$G2641*INDEX(ΣυνδΑθρ!$D$2:$D$96,$F2641,1)/INDEX(ΣυνδΑθρ!$J$2:$J$96,$F2641,1),IF($D2641&lt;&gt;"",$G2641*INDEX(Υλικά!$I$3:$I$200,$F2641,1)/INDEX(Υλικά!$E$3:$E$200,$F2641,1),0))</f>
        <v>5.6528857142857145</v>
      </c>
      <c r="K2641" s="16">
        <f>$H2641*Ref!$B$2</f>
        <v>22.472438095238097</v>
      </c>
      <c r="L2641" s="17">
        <f>$I2641*Ref!$B$3</f>
        <v>100.99899047619049</v>
      </c>
      <c r="M2641" s="18">
        <f>$J2641*Ref!$B$4</f>
        <v>50.875971428571432</v>
      </c>
      <c r="N2641" s="18">
        <f>IF($C2641&lt;&gt;"",0,IF($D2641&lt;&gt;"",$G2641*INDEX(Υλικά!$J$3:$J$200,$F2641,1)/INDEX(Υλικά!$E$3:$E$200,$F2641,1),0))</f>
        <v>0</v>
      </c>
      <c r="O2641" s="19">
        <f t="shared" si="48"/>
        <v>174.34740000000002</v>
      </c>
    </row>
    <row r="2642" spans="1:15" x14ac:dyDescent="0.35">
      <c r="A2642" s="54">
        <v>45342</v>
      </c>
      <c r="B2642" s="53">
        <v>0.875</v>
      </c>
      <c r="C2642" s="3"/>
      <c r="D2642" s="3" t="s">
        <v>97</v>
      </c>
      <c r="E2642" s="3" t="str">
        <f>IF(C2642&lt;&gt;"",INDEX(ΣυνδΑθρ!$I$2:$I$96,MATCH(C2642,ΣυνδΑθρ!$A$2:$A$100,0),1),IF(D2642&lt;&gt;"",INDEX(Υλικά!$D$3:$D$200,MATCH(D2642,Υλικά!$B$3:$B$200,0),1),""))</f>
        <v>gr</v>
      </c>
      <c r="F2642" s="10">
        <f>IF(C2642&lt;&gt;"",MATCH($C2642,ΣυνδΑθρ!$A$2:$A$100,0),IF(D2642&lt;&gt;"",MATCH($D2642,Υλικά!$B$3:$B$200,0),0))</f>
        <v>37</v>
      </c>
      <c r="G2642" s="3">
        <v>150</v>
      </c>
      <c r="H2642" s="16">
        <f>IF($C2642&lt;&gt;"",$G2642*INDEX(ΣυνδΑθρ!$B$2:$B$96,$F2642,1)/INDEX(ΣυνδΑθρ!$J$2:$J$96,$F2642,1),IF($D2642&lt;&gt;"",$G2642*INDEX(Υλικά!$G$3:$G$200,$F2642,1)/INDEX(Υλικά!$E$3:$E$200,$F2642,1),0))</f>
        <v>0</v>
      </c>
      <c r="I2642" s="17">
        <f>IF($C2642&lt;&gt;"",$G2642*INDEX(ΣυνδΑθρ!$C$2:$C$100,$F2642,1)/INDEX(ΣυνδΑθρ!$J$2:$J$96,$F2642,1),IF($D2642&lt;&gt;"",$G2642*INDEX(Υλικά!$H$3:$H$200,$F2642,1)/INDEX(Υλικά!$E$3:$E$200,$F2642,1),0))</f>
        <v>0</v>
      </c>
      <c r="J2642" s="18">
        <f>IF($C2642&lt;&gt;"",$G2642*INDEX(ΣυνδΑθρ!$D$2:$D$96,$F2642,1)/INDEX(ΣυνδΑθρ!$J$2:$J$96,$F2642,1),IF($D2642&lt;&gt;"",$G2642*INDEX(Υλικά!$I$3:$I$200,$F2642,1)/INDEX(Υλικά!$E$3:$E$200,$F2642,1),0))</f>
        <v>0</v>
      </c>
      <c r="K2642" s="16">
        <f>$H2642*Ref!$B$2</f>
        <v>0</v>
      </c>
      <c r="L2642" s="17">
        <f>$I2642*Ref!$B$3</f>
        <v>0</v>
      </c>
      <c r="M2642" s="18">
        <f>$J2642*Ref!$B$4</f>
        <v>0</v>
      </c>
      <c r="N2642" s="18">
        <f>IF($C2642&lt;&gt;"",0,IF($D2642&lt;&gt;"",$G2642*INDEX(Υλικά!$J$3:$J$200,$F2642,1)/INDEX(Υλικά!$E$3:$E$200,$F2642,1),0))</f>
        <v>127.5</v>
      </c>
      <c r="O2642" s="19">
        <f t="shared" si="48"/>
        <v>127.5</v>
      </c>
    </row>
    <row r="2643" spans="1:15" x14ac:dyDescent="0.35">
      <c r="A2643" s="54">
        <v>45342</v>
      </c>
      <c r="B2643" s="53">
        <v>0.875</v>
      </c>
      <c r="C2643" s="3"/>
      <c r="D2643" s="3" t="s">
        <v>349</v>
      </c>
      <c r="E2643" s="3" t="str">
        <f>IF(C2643&lt;&gt;"",INDEX(ΣυνδΑθρ!$I$2:$I$96,MATCH(C2643,ΣυνδΑθρ!$A$2:$A$100,0),1),IF(D2643&lt;&gt;"",INDEX(Υλικά!$D$3:$D$200,MATCH(D2643,Υλικά!$B$3:$B$200,0),1),""))</f>
        <v>gr</v>
      </c>
      <c r="F2643" s="10">
        <f>IF(C2643&lt;&gt;"",MATCH($C2643,ΣυνδΑθρ!$A$2:$A$100,0),IF(D2643&lt;&gt;"",MATCH($D2643,Υλικά!$B$3:$B$200,0),0))</f>
        <v>158</v>
      </c>
      <c r="G2643" s="3">
        <v>30</v>
      </c>
      <c r="H2643" s="16">
        <f>IF($C2643&lt;&gt;"",$G2643*INDEX(ΣυνδΑθρ!$B$2:$B$96,$F2643,1)/INDEX(ΣυνδΑθρ!$J$2:$J$96,$F2643,1),IF($D2643&lt;&gt;"",$G2643*INDEX(Υλικά!$G$3:$G$200,$F2643,1)/INDEX(Υλικά!$E$3:$E$200,$F2643,1),0))</f>
        <v>2.4599999999999995</v>
      </c>
      <c r="I2643" s="17">
        <f>IF($C2643&lt;&gt;"",$G2643*INDEX(ΣυνδΑθρ!$C$2:$C$100,$F2643,1)/INDEX(ΣυνδΑθρ!$J$2:$J$96,$F2643,1),IF($D2643&lt;&gt;"",$G2643*INDEX(Υλικά!$H$3:$H$200,$F2643,1)/INDEX(Υλικά!$E$3:$E$200,$F2643,1),0))</f>
        <v>18.600000000000001</v>
      </c>
      <c r="J2643" s="18">
        <f>IF($C2643&lt;&gt;"",$G2643*INDEX(ΣυνδΑθρ!$D$2:$D$96,$F2643,1)/INDEX(ΣυνδΑθρ!$J$2:$J$96,$F2643,1),IF($D2643&lt;&gt;"",$G2643*INDEX(Υλικά!$I$3:$I$200,$F2643,1)/INDEX(Υλικά!$E$3:$E$200,$F2643,1),0))</f>
        <v>5.4</v>
      </c>
      <c r="K2643" s="16">
        <f>$H2643*Ref!$B$2</f>
        <v>9.8399999999999981</v>
      </c>
      <c r="L2643" s="17">
        <f>$I2643*Ref!$B$3</f>
        <v>74.400000000000006</v>
      </c>
      <c r="M2643" s="18">
        <f>$J2643*Ref!$B$4</f>
        <v>48.6</v>
      </c>
      <c r="N2643" s="18">
        <f>IF($C2643&lt;&gt;"",0,IF($D2643&lt;&gt;"",$G2643*INDEX(Υλικά!$J$3:$J$200,$F2643,1)/INDEX(Υλικά!$E$3:$E$200,$F2643,1),0))</f>
        <v>0</v>
      </c>
      <c r="O2643" s="19">
        <f t="shared" si="48"/>
        <v>132.84</v>
      </c>
    </row>
    <row r="2644" spans="1:15" x14ac:dyDescent="0.35">
      <c r="A2644" s="54">
        <v>45343</v>
      </c>
      <c r="B2644" s="53">
        <v>0.33333333333333331</v>
      </c>
      <c r="C2644" s="3"/>
      <c r="D2644" s="3" t="s">
        <v>58</v>
      </c>
      <c r="E2644" s="3" t="str">
        <f>IF(C2644&lt;&gt;"",INDEX(ΣυνδΑθρ!$I$2:$I$96,MATCH(C2644,ΣυνδΑθρ!$A$2:$A$100,0),1),IF(D2644&lt;&gt;"",INDEX(Υλικά!$D$3:$D$200,MATCH(D2644,Υλικά!$B$3:$B$200,0),1),""))</f>
        <v>gr</v>
      </c>
      <c r="F2644" s="10">
        <f>IF(C2644&lt;&gt;"",MATCH($C2644,ΣυνδΑθρ!$A$2:$A$100,0),IF(D2644&lt;&gt;"",MATCH($D2644,Υλικά!$B$3:$B$200,0),0))</f>
        <v>12</v>
      </c>
      <c r="G2644" s="3">
        <v>250</v>
      </c>
      <c r="H2644" s="16">
        <f>IF($C2644&lt;&gt;"",$G2644*INDEX(ΣυνδΑθρ!$B$2:$B$96,$F2644,1)/INDEX(ΣυνδΑθρ!$J$2:$J$96,$F2644,1),IF($D2644&lt;&gt;"",$G2644*INDEX(Υλικά!$G$3:$G$200,$F2644,1)/INDEX(Υλικά!$E$3:$E$200,$F2644,1),0))</f>
        <v>8.25</v>
      </c>
      <c r="I2644" s="17">
        <f>IF($C2644&lt;&gt;"",$G2644*INDEX(ΣυνδΑθρ!$C$2:$C$100,$F2644,1)/INDEX(ΣυνδΑθρ!$J$2:$J$96,$F2644,1),IF($D2644&lt;&gt;"",$G2644*INDEX(Υλικά!$H$3:$H$200,$F2644,1)/INDEX(Υλικά!$E$3:$E$200,$F2644,1),0))</f>
        <v>11.75</v>
      </c>
      <c r="J2644" s="18">
        <f>IF($C2644&lt;&gt;"",$G2644*INDEX(ΣυνδΑθρ!$D$2:$D$96,$F2644,1)/INDEX(ΣυνδΑθρ!$J$2:$J$96,$F2644,1),IF($D2644&lt;&gt;"",$G2644*INDEX(Υλικά!$I$3:$I$200,$F2644,1)/INDEX(Υλικά!$E$3:$E$200,$F2644,1),0))</f>
        <v>3.75</v>
      </c>
      <c r="K2644" s="16">
        <f>$H2644*Ref!$B$2</f>
        <v>33</v>
      </c>
      <c r="L2644" s="17">
        <f>$I2644*Ref!$B$3</f>
        <v>47</v>
      </c>
      <c r="M2644" s="18">
        <f>$J2644*Ref!$B$4</f>
        <v>33.75</v>
      </c>
      <c r="N2644" s="18">
        <f>IF($C2644&lt;&gt;"",0,IF($D2644&lt;&gt;"",$G2644*INDEX(Υλικά!$J$3:$J$200,$F2644,1)/INDEX(Υλικά!$E$3:$E$200,$F2644,1),0))</f>
        <v>0</v>
      </c>
      <c r="O2644" s="19">
        <f t="shared" si="48"/>
        <v>113.75</v>
      </c>
    </row>
    <row r="2645" spans="1:15" x14ac:dyDescent="0.35">
      <c r="A2645" s="54">
        <v>45343</v>
      </c>
      <c r="B2645" s="53">
        <v>0.33333333333333331</v>
      </c>
      <c r="C2645" s="3"/>
      <c r="D2645" s="3" t="s">
        <v>338</v>
      </c>
      <c r="E2645" s="3" t="str">
        <f>IF(C2645&lt;&gt;"",INDEX(ΣυνδΑθρ!$I$2:$I$96,MATCH(C2645,ΣυνδΑθρ!$A$2:$A$100,0),1),IF(D2645&lt;&gt;"",INDEX(Υλικά!$D$3:$D$200,MATCH(D2645,Υλικά!$B$3:$B$200,0),1),""))</f>
        <v>gr</v>
      </c>
      <c r="F2645" s="10">
        <f>IF(C2645&lt;&gt;"",MATCH($C2645,ΣυνδΑθρ!$A$2:$A$100,0),IF(D2645&lt;&gt;"",MATCH($D2645,Υλικά!$B$3:$B$200,0),0))</f>
        <v>152</v>
      </c>
      <c r="G2645" s="3">
        <v>73</v>
      </c>
      <c r="H2645" s="16">
        <f>IF($C2645&lt;&gt;"",$G2645*INDEX(ΣυνδΑθρ!$B$2:$B$96,$F2645,1)/INDEX(ΣυνδΑθρ!$J$2:$J$96,$F2645,1),IF($D2645&lt;&gt;"",$G2645*INDEX(Υλικά!$G$3:$G$200,$F2645,1)/INDEX(Υλικά!$E$3:$E$200,$F2645,1),0))</f>
        <v>8.6140000000000008</v>
      </c>
      <c r="I2645" s="17">
        <f>IF($C2645&lt;&gt;"",$G2645*INDEX(ΣυνδΑθρ!$C$2:$C$100,$F2645,1)/INDEX(ΣυνδΑθρ!$J$2:$J$96,$F2645,1),IF($D2645&lt;&gt;"",$G2645*INDEX(Υλικά!$H$3:$H$200,$F2645,1)/INDEX(Υλικά!$E$3:$E$200,$F2645,1),0))</f>
        <v>31.39</v>
      </c>
      <c r="J2645" s="18">
        <f>IF($C2645&lt;&gt;"",$G2645*INDEX(ΣυνδΑθρ!$D$2:$D$96,$F2645,1)/INDEX(ΣυνδΑθρ!$J$2:$J$96,$F2645,1),IF($D2645&lt;&gt;"",$G2645*INDEX(Υλικά!$I$3:$I$200,$F2645,1)/INDEX(Υλικά!$E$3:$E$200,$F2645,1),0))</f>
        <v>2.3360000000000003</v>
      </c>
      <c r="K2645" s="16">
        <f>$H2645*Ref!$B$2</f>
        <v>34.456000000000003</v>
      </c>
      <c r="L2645" s="17">
        <f>$I2645*Ref!$B$3</f>
        <v>125.56</v>
      </c>
      <c r="M2645" s="18">
        <f>$J2645*Ref!$B$4</f>
        <v>21.024000000000001</v>
      </c>
      <c r="N2645" s="18">
        <f>IF($C2645&lt;&gt;"",0,IF($D2645&lt;&gt;"",$G2645*INDEX(Υλικά!$J$3:$J$200,$F2645,1)/INDEX(Υλικά!$E$3:$E$200,$F2645,1),0))</f>
        <v>0</v>
      </c>
      <c r="O2645" s="19">
        <f t="shared" si="48"/>
        <v>181.04000000000002</v>
      </c>
    </row>
    <row r="2646" spans="1:15" x14ac:dyDescent="0.35">
      <c r="A2646" s="54">
        <v>45343</v>
      </c>
      <c r="B2646" s="53">
        <v>0.33333333333333331</v>
      </c>
      <c r="C2646" s="3"/>
      <c r="D2646" s="3" t="s">
        <v>229</v>
      </c>
      <c r="E2646" s="3" t="str">
        <f>IF(C2646&lt;&gt;"",INDEX(ΣυνδΑθρ!$I$2:$I$96,MATCH(C2646,ΣυνδΑθρ!$A$2:$A$100,0),1),IF(D2646&lt;&gt;"",INDEX(Υλικά!$D$3:$D$200,MATCH(D2646,Υλικά!$B$3:$B$200,0),1),""))</f>
        <v>gr</v>
      </c>
      <c r="F2646" s="10">
        <f>IF(C2646&lt;&gt;"",MATCH($C2646,ΣυνδΑθρ!$A$2:$A$100,0),IF(D2646&lt;&gt;"",MATCH($D2646,Υλικά!$B$3:$B$200,0),0))</f>
        <v>104</v>
      </c>
      <c r="G2646" s="3">
        <v>81</v>
      </c>
      <c r="H2646" s="16">
        <f>IF($C2646&lt;&gt;"",$G2646*INDEX(ΣυνδΑθρ!$B$2:$B$96,$F2646,1)/INDEX(ΣυνδΑθρ!$J$2:$J$96,$F2646,1),IF($D2646&lt;&gt;"",$G2646*INDEX(Υλικά!$G$3:$G$200,$F2646,1)/INDEX(Υλικά!$E$3:$E$200,$F2646,1),0))</f>
        <v>17.010000000000002</v>
      </c>
      <c r="I2646" s="17">
        <f>IF($C2646&lt;&gt;"",$G2646*INDEX(ΣυνδΑθρ!$C$2:$C$100,$F2646,1)/INDEX(ΣυνδΑθρ!$J$2:$J$96,$F2646,1),IF($D2646&lt;&gt;"",$G2646*INDEX(Υλικά!$H$3:$H$200,$F2646,1)/INDEX(Υλικά!$E$3:$E$200,$F2646,1),0))</f>
        <v>0.81</v>
      </c>
      <c r="J2646" s="18">
        <f>IF($C2646&lt;&gt;"",$G2646*INDEX(ΣυνδΑθρ!$D$2:$D$96,$F2646,1)/INDEX(ΣυνδΑθρ!$J$2:$J$96,$F2646,1),IF($D2646&lt;&gt;"",$G2646*INDEX(Υλικά!$I$3:$I$200,$F2646,1)/INDEX(Υλικά!$E$3:$E$200,$F2646,1),0))</f>
        <v>1.62</v>
      </c>
      <c r="K2646" s="16">
        <f>$H2646*Ref!$B$2</f>
        <v>68.040000000000006</v>
      </c>
      <c r="L2646" s="17">
        <f>$I2646*Ref!$B$3</f>
        <v>3.24</v>
      </c>
      <c r="M2646" s="18">
        <f>$J2646*Ref!$B$4</f>
        <v>14.580000000000002</v>
      </c>
      <c r="N2646" s="18">
        <f>IF($C2646&lt;&gt;"",0,IF($D2646&lt;&gt;"",$G2646*INDEX(Υλικά!$J$3:$J$200,$F2646,1)/INDEX(Υλικά!$E$3:$E$200,$F2646,1),0))</f>
        <v>0</v>
      </c>
      <c r="O2646" s="19">
        <f t="shared" si="48"/>
        <v>85.86</v>
      </c>
    </row>
    <row r="2647" spans="1:15" x14ac:dyDescent="0.35">
      <c r="A2647" s="54">
        <v>45343</v>
      </c>
      <c r="B2647" s="53">
        <v>0.5</v>
      </c>
      <c r="C2647" s="3"/>
      <c r="D2647" s="3" t="s">
        <v>155</v>
      </c>
      <c r="E2647" s="3" t="str">
        <f>IF(C2647&lt;&gt;"",INDEX(ΣυνδΑθρ!$I$2:$I$96,MATCH(C2647,ΣυνδΑθρ!$A$2:$A$100,0),1),IF(D2647&lt;&gt;"",INDEX(Υλικά!$D$3:$D$200,MATCH(D2647,Υλικά!$B$3:$B$200,0),1),""))</f>
        <v>gr</v>
      </c>
      <c r="F2647" s="10">
        <f>IF(C2647&lt;&gt;"",MATCH($C2647,ΣυνδΑθρ!$A$2:$A$100,0),IF(D2647&lt;&gt;"",MATCH($D2647,Υλικά!$B$3:$B$200,0),0))</f>
        <v>63</v>
      </c>
      <c r="G2647" s="3">
        <v>120</v>
      </c>
      <c r="H2647" s="16">
        <f>IF($C2647&lt;&gt;"",$G2647*INDEX(ΣυνδΑθρ!$B$2:$B$96,$F2647,1)/INDEX(ΣυνδΑθρ!$J$2:$J$96,$F2647,1),IF($D2647&lt;&gt;"",$G2647*INDEX(Υλικά!$G$3:$G$200,$F2647,1)/INDEX(Υλικά!$E$3:$E$200,$F2647,1),0))</f>
        <v>1.32</v>
      </c>
      <c r="I2647" s="17">
        <f>IF($C2647&lt;&gt;"",$G2647*INDEX(ΣυνδΑθρ!$C$2:$C$100,$F2647,1)/INDEX(ΣυνδΑθρ!$J$2:$J$96,$F2647,1),IF($D2647&lt;&gt;"",$G2647*INDEX(Υλικά!$H$3:$H$200,$F2647,1)/INDEX(Υλικά!$E$3:$E$200,$F2647,1),0))</f>
        <v>27.36</v>
      </c>
      <c r="J2647" s="18">
        <f>IF($C2647&lt;&gt;"",$G2647*INDEX(ΣυνδΑθρ!$D$2:$D$96,$F2647,1)/INDEX(ΣυνδΑθρ!$J$2:$J$96,$F2647,1),IF($D2647&lt;&gt;"",$G2647*INDEX(Υλικά!$I$3:$I$200,$F2647,1)/INDEX(Υλικά!$E$3:$E$200,$F2647,1),0))</f>
        <v>0.36</v>
      </c>
      <c r="K2647" s="16">
        <f>$H2647*Ref!$B$2</f>
        <v>5.28</v>
      </c>
      <c r="L2647" s="17">
        <f>$I2647*Ref!$B$3</f>
        <v>109.44</v>
      </c>
      <c r="M2647" s="18">
        <f>$J2647*Ref!$B$4</f>
        <v>3.2399999999999998</v>
      </c>
      <c r="N2647" s="18">
        <f>IF($C2647&lt;&gt;"",0,IF($D2647&lt;&gt;"",$G2647*INDEX(Υλικά!$J$3:$J$200,$F2647,1)/INDEX(Υλικά!$E$3:$E$200,$F2647,1),0))</f>
        <v>0</v>
      </c>
      <c r="O2647" s="19">
        <f t="shared" si="48"/>
        <v>117.96</v>
      </c>
    </row>
    <row r="2648" spans="1:15" x14ac:dyDescent="0.35">
      <c r="A2648" s="54">
        <v>45343</v>
      </c>
      <c r="B2648" s="53">
        <v>0.58333333333333337</v>
      </c>
      <c r="C2648" s="3"/>
      <c r="D2648" s="3" t="s">
        <v>198</v>
      </c>
      <c r="E2648" s="3" t="str">
        <f>IF(C2648&lt;&gt;"",INDEX(ΣυνδΑθρ!$I$2:$I$96,MATCH(C2648,ΣυνδΑθρ!$A$2:$A$100,0),1),IF(D2648&lt;&gt;"",INDEX(Υλικά!$D$3:$D$200,MATCH(D2648,Υλικά!$B$3:$B$200,0),1),""))</f>
        <v>gr</v>
      </c>
      <c r="F2648" s="10">
        <f>IF(C2648&lt;&gt;"",MATCH($C2648,ΣυνδΑθρ!$A$2:$A$100,0),IF(D2648&lt;&gt;"",MATCH($D2648,Υλικά!$B$3:$B$200,0),0))</f>
        <v>89</v>
      </c>
      <c r="G2648" s="3">
        <v>100</v>
      </c>
      <c r="H2648" s="16">
        <f>IF($C2648&lt;&gt;"",$G2648*INDEX(ΣυνδΑθρ!$B$2:$B$96,$F2648,1)/INDEX(ΣυνδΑθρ!$J$2:$J$96,$F2648,1),IF($D2648&lt;&gt;"",$G2648*INDEX(Υλικά!$G$3:$G$200,$F2648,1)/INDEX(Υλικά!$E$3:$E$200,$F2648,1),0))</f>
        <v>22.5</v>
      </c>
      <c r="I2648" s="17">
        <f>IF($C2648&lt;&gt;"",$G2648*INDEX(ΣυνδΑθρ!$C$2:$C$100,$F2648,1)/INDEX(ΣυνδΑθρ!$J$2:$J$96,$F2648,1),IF($D2648&lt;&gt;"",$G2648*INDEX(Υλικά!$H$3:$H$200,$F2648,1)/INDEX(Υλικά!$E$3:$E$200,$F2648,1),0))</f>
        <v>50</v>
      </c>
      <c r="J2648" s="18">
        <f>IF($C2648&lt;&gt;"",$G2648*INDEX(ΣυνδΑθρ!$D$2:$D$96,$F2648,1)/INDEX(ΣυνδΑθρ!$J$2:$J$96,$F2648,1),IF($D2648&lt;&gt;"",$G2648*INDEX(Υλικά!$I$3:$I$200,$F2648,1)/INDEX(Υλικά!$E$3:$E$200,$F2648,1),0))</f>
        <v>1.9</v>
      </c>
      <c r="K2648" s="16">
        <f>$H2648*Ref!$B$2</f>
        <v>90</v>
      </c>
      <c r="L2648" s="17">
        <f>$I2648*Ref!$B$3</f>
        <v>200</v>
      </c>
      <c r="M2648" s="18">
        <f>$J2648*Ref!$B$4</f>
        <v>17.099999999999998</v>
      </c>
      <c r="N2648" s="18">
        <f>IF($C2648&lt;&gt;"",0,IF($D2648&lt;&gt;"",$G2648*INDEX(Υλικά!$J$3:$J$200,$F2648,1)/INDEX(Υλικά!$E$3:$E$200,$F2648,1),0))</f>
        <v>0</v>
      </c>
      <c r="O2648" s="19">
        <f t="shared" si="48"/>
        <v>307.10000000000002</v>
      </c>
    </row>
    <row r="2649" spans="1:15" x14ac:dyDescent="0.35">
      <c r="A2649" s="54">
        <v>45343</v>
      </c>
      <c r="B2649" s="53">
        <v>0.58333333333333337</v>
      </c>
      <c r="C2649" s="3"/>
      <c r="D2649" s="3" t="s">
        <v>8</v>
      </c>
      <c r="E2649" s="3" t="str">
        <f>IF(C2649&lt;&gt;"",INDEX(ΣυνδΑθρ!$I$2:$I$96,MATCH(C2649,ΣυνδΑθρ!$A$2:$A$100,0),1),IF(D2649&lt;&gt;"",INDEX(Υλικά!$D$3:$D$200,MATCH(D2649,Υλικά!$B$3:$B$200,0),1),""))</f>
        <v>gr</v>
      </c>
      <c r="F2649" s="10">
        <f>IF(C2649&lt;&gt;"",MATCH($C2649,ΣυνδΑθρ!$A$2:$A$100,0),IF(D2649&lt;&gt;"",MATCH($D2649,Υλικά!$B$3:$B$200,0),0))</f>
        <v>3</v>
      </c>
      <c r="G2649" s="3">
        <v>10</v>
      </c>
      <c r="H2649" s="16">
        <f>IF($C2649&lt;&gt;"",$G2649*INDEX(ΣυνδΑθρ!$B$2:$B$96,$F2649,1)/INDEX(ΣυνδΑθρ!$J$2:$J$96,$F2649,1),IF($D2649&lt;&gt;"",$G2649*INDEX(Υλικά!$G$3:$G$200,$F2649,1)/INDEX(Υλικά!$E$3:$E$200,$F2649,1),0))</f>
        <v>0</v>
      </c>
      <c r="I2649" s="17">
        <f>IF($C2649&lt;&gt;"",$G2649*INDEX(ΣυνδΑθρ!$C$2:$C$100,$F2649,1)/INDEX(ΣυνδΑθρ!$J$2:$J$96,$F2649,1),IF($D2649&lt;&gt;"",$G2649*INDEX(Υλικά!$H$3:$H$200,$F2649,1)/INDEX(Υλικά!$E$3:$E$200,$F2649,1),0))</f>
        <v>0</v>
      </c>
      <c r="J2649" s="18">
        <f>IF($C2649&lt;&gt;"",$G2649*INDEX(ΣυνδΑθρ!$D$2:$D$96,$F2649,1)/INDEX(ΣυνδΑθρ!$J$2:$J$96,$F2649,1),IF($D2649&lt;&gt;"",$G2649*INDEX(Υλικά!$I$3:$I$200,$F2649,1)/INDEX(Υλικά!$E$3:$E$200,$F2649,1),0))</f>
        <v>9.33</v>
      </c>
      <c r="K2649" s="16">
        <f>$H2649*Ref!$B$2</f>
        <v>0</v>
      </c>
      <c r="L2649" s="17">
        <f>$I2649*Ref!$B$3</f>
        <v>0</v>
      </c>
      <c r="M2649" s="18">
        <f>$J2649*Ref!$B$4</f>
        <v>83.97</v>
      </c>
      <c r="N2649" s="18">
        <f>IF($C2649&lt;&gt;"",0,IF($D2649&lt;&gt;"",$G2649*INDEX(Υλικά!$J$3:$J$200,$F2649,1)/INDEX(Υλικά!$E$3:$E$200,$F2649,1),0))</f>
        <v>0</v>
      </c>
      <c r="O2649" s="19">
        <f t="shared" si="48"/>
        <v>83.97</v>
      </c>
    </row>
    <row r="2650" spans="1:15" x14ac:dyDescent="0.35">
      <c r="A2650" s="54">
        <v>45343</v>
      </c>
      <c r="B2650" s="53">
        <v>0.58333333333333337</v>
      </c>
      <c r="C2650" s="3"/>
      <c r="D2650" s="3" t="s">
        <v>350</v>
      </c>
      <c r="E2650" s="3" t="str">
        <f>IF(C2650&lt;&gt;"",INDEX(ΣυνδΑθρ!$I$2:$I$96,MATCH(C2650,ΣυνδΑθρ!$A$2:$A$100,0),1),IF(D2650&lt;&gt;"",INDEX(Υλικά!$D$3:$D$200,MATCH(D2650,Υλικά!$B$3:$B$200,0),1),""))</f>
        <v>gr</v>
      </c>
      <c r="F2650" s="10">
        <f>IF(C2650&lt;&gt;"",MATCH($C2650,ΣυνδΑθρ!$A$2:$A$100,0),IF(D2650&lt;&gt;"",MATCH($D2650,Υλικά!$B$3:$B$200,0),0))</f>
        <v>159</v>
      </c>
      <c r="G2650" s="3">
        <v>30</v>
      </c>
      <c r="H2650" s="16">
        <f>IF($C2650&lt;&gt;"",$G2650*INDEX(ΣυνδΑθρ!$B$2:$B$96,$F2650,1)/INDEX(ΣυνδΑθρ!$J$2:$J$96,$F2650,1),IF($D2650&lt;&gt;"",$G2650*INDEX(Υλικά!$G$3:$G$200,$F2650,1)/INDEX(Υλικά!$E$3:$E$200,$F2650,1),0))</f>
        <v>7.8</v>
      </c>
      <c r="I2650" s="17">
        <f>IF($C2650&lt;&gt;"",$G2650*INDEX(ΣυνδΑθρ!$C$2:$C$100,$F2650,1)/INDEX(ΣυνδΑθρ!$J$2:$J$96,$F2650,1),IF($D2650&lt;&gt;"",$G2650*INDEX(Υλικά!$H$3:$H$200,$F2650,1)/INDEX(Υλικά!$E$3:$E$200,$F2650,1),0))</f>
        <v>0.18</v>
      </c>
      <c r="J2650" s="18">
        <f>IF($C2650&lt;&gt;"",$G2650*INDEX(ΣυνδΑθρ!$D$2:$D$96,$F2650,1)/INDEX(ΣυνδΑθρ!$J$2:$J$96,$F2650,1),IF($D2650&lt;&gt;"",$G2650*INDEX(Υλικά!$I$3:$I$200,$F2650,1)/INDEX(Υλικά!$E$3:$E$200,$F2650,1),0))</f>
        <v>4.2</v>
      </c>
      <c r="K2650" s="16">
        <f>$H2650*Ref!$B$2</f>
        <v>31.2</v>
      </c>
      <c r="L2650" s="17">
        <f>$I2650*Ref!$B$3</f>
        <v>0.72</v>
      </c>
      <c r="M2650" s="18">
        <f>$J2650*Ref!$B$4</f>
        <v>37.800000000000004</v>
      </c>
      <c r="N2650" s="18">
        <f>IF($C2650&lt;&gt;"",0,IF($D2650&lt;&gt;"",$G2650*INDEX(Υλικά!$J$3:$J$200,$F2650,1)/INDEX(Υλικά!$E$3:$E$200,$F2650,1),0))</f>
        <v>0</v>
      </c>
      <c r="O2650" s="19">
        <f t="shared" si="48"/>
        <v>69.72</v>
      </c>
    </row>
    <row r="2651" spans="1:15" x14ac:dyDescent="0.35">
      <c r="A2651" s="54">
        <v>45343</v>
      </c>
      <c r="B2651" s="53">
        <v>0.58333333333333304</v>
      </c>
      <c r="C2651" s="3"/>
      <c r="D2651" s="3" t="s">
        <v>9</v>
      </c>
      <c r="E2651" s="3" t="str">
        <f>IF(C2651&lt;&gt;"",INDEX(ΣυνδΑθρ!$I$2:$I$96,MATCH(C2651,ΣυνδΑθρ!$A$2:$A$100,0),1),IF(D2651&lt;&gt;"",INDEX(Υλικά!$D$3:$D$200,MATCH(D2651,Υλικά!$B$3:$B$200,0),1),""))</f>
        <v>gr</v>
      </c>
      <c r="F2651" s="10">
        <f>IF(C2651&lt;&gt;"",MATCH($C2651,ΣυνδΑθρ!$A$2:$A$100,0),IF(D2651&lt;&gt;"",MATCH($D2651,Υλικά!$B$3:$B$200,0),0))</f>
        <v>4</v>
      </c>
      <c r="G2651" s="3">
        <v>43</v>
      </c>
      <c r="H2651" s="16">
        <f>IF($C2651&lt;&gt;"",$G2651*INDEX(ΣυνδΑθρ!$B$2:$B$96,$F2651,1)/INDEX(ΣυνδΑθρ!$J$2:$J$96,$F2651,1),IF($D2651&lt;&gt;"",$G2651*INDEX(Υλικά!$G$3:$G$200,$F2651,1)/INDEX(Υλικά!$E$3:$E$200,$F2651,1),0))</f>
        <v>3.0529999999999999</v>
      </c>
      <c r="I2651" s="17">
        <f>IF($C2651&lt;&gt;"",$G2651*INDEX(ΣυνδΑθρ!$C$2:$C$100,$F2651,1)/INDEX(ΣυνδΑθρ!$J$2:$J$96,$F2651,1),IF($D2651&lt;&gt;"",$G2651*INDEX(Υλικά!$H$3:$H$200,$F2651,1)/INDEX(Υλικά!$E$3:$E$200,$F2651,1),0))</f>
        <v>34.4</v>
      </c>
      <c r="J2651" s="18">
        <f>IF($C2651&lt;&gt;"",$G2651*INDEX(ΣυνδΑθρ!$D$2:$D$96,$F2651,1)/INDEX(ΣυνδΑθρ!$J$2:$J$96,$F2651,1),IF($D2651&lt;&gt;"",$G2651*INDEX(Υλικά!$I$3:$I$200,$F2651,1)/INDEX(Υλικά!$E$3:$E$200,$F2651,1),0))</f>
        <v>0.30099999999999999</v>
      </c>
      <c r="K2651" s="16">
        <f>$H2651*Ref!$B$2</f>
        <v>12.212</v>
      </c>
      <c r="L2651" s="17">
        <f>$I2651*Ref!$B$3</f>
        <v>137.6</v>
      </c>
      <c r="M2651" s="18">
        <f>$J2651*Ref!$B$4</f>
        <v>2.7090000000000001</v>
      </c>
      <c r="N2651" s="18">
        <f>IF($C2651&lt;&gt;"",0,IF($D2651&lt;&gt;"",$G2651*INDEX(Υλικά!$J$3:$J$200,$F2651,1)/INDEX(Υλικά!$E$3:$E$200,$F2651,1),0))</f>
        <v>0</v>
      </c>
      <c r="O2651" s="19">
        <f t="shared" si="48"/>
        <v>152.52099999999999</v>
      </c>
    </row>
    <row r="2652" spans="1:15" x14ac:dyDescent="0.35">
      <c r="A2652" s="54">
        <v>45343</v>
      </c>
      <c r="B2652" s="53">
        <v>0.58333333333333304</v>
      </c>
      <c r="C2652" s="3"/>
      <c r="D2652" s="3" t="s">
        <v>147</v>
      </c>
      <c r="E2652" s="3" t="str">
        <f>IF(C2652&lt;&gt;"",INDEX(ΣυνδΑθρ!$I$2:$I$96,MATCH(C2652,ΣυνδΑθρ!$A$2:$A$100,0),1),IF(D2652&lt;&gt;"",INDEX(Υλικά!$D$3:$D$200,MATCH(D2652,Υλικά!$B$3:$B$200,0),1),""))</f>
        <v>gr</v>
      </c>
      <c r="F2652" s="10">
        <f>IF(C2652&lt;&gt;"",MATCH($C2652,ΣυνδΑθρ!$A$2:$A$100,0),IF(D2652&lt;&gt;"",MATCH($D2652,Υλικά!$B$3:$B$200,0),0))</f>
        <v>58</v>
      </c>
      <c r="G2652" s="3">
        <v>3</v>
      </c>
      <c r="H2652" s="16">
        <f>IF($C2652&lt;&gt;"",$G2652*INDEX(ΣυνδΑθρ!$B$2:$B$96,$F2652,1)/INDEX(ΣυνδΑθρ!$J$2:$J$96,$F2652,1),IF($D2652&lt;&gt;"",$G2652*INDEX(Υλικά!$G$3:$G$200,$F2652,1)/INDEX(Υλικά!$E$3:$E$200,$F2652,1),0))</f>
        <v>1.7999999999999999E-2</v>
      </c>
      <c r="I2652" s="17">
        <f>IF($C2652&lt;&gt;"",$G2652*INDEX(ΣυνδΑθρ!$C$2:$C$100,$F2652,1)/INDEX(ΣυνδΑθρ!$J$2:$J$96,$F2652,1),IF($D2652&lt;&gt;"",$G2652*INDEX(Υλικά!$H$3:$H$200,$F2652,1)/INDEX(Υλικά!$E$3:$E$200,$F2652,1),0))</f>
        <v>2.0999999999999998E-2</v>
      </c>
      <c r="J2652" s="18">
        <f>IF($C2652&lt;&gt;"",$G2652*INDEX(ΣυνδΑθρ!$D$2:$D$96,$F2652,1)/INDEX(ΣυνδΑθρ!$J$2:$J$96,$F2652,1),IF($D2652&lt;&gt;"",$G2652*INDEX(Υλικά!$I$3:$I$200,$F2652,1)/INDEX(Υλικά!$E$3:$E$200,$F2652,1),0))</f>
        <v>2.46</v>
      </c>
      <c r="K2652" s="16">
        <f>$H2652*Ref!$B$2</f>
        <v>7.1999999999999995E-2</v>
      </c>
      <c r="L2652" s="17">
        <f>$I2652*Ref!$B$3</f>
        <v>8.3999999999999991E-2</v>
      </c>
      <c r="M2652" s="18">
        <f>$J2652*Ref!$B$4</f>
        <v>22.14</v>
      </c>
      <c r="N2652" s="18">
        <f>IF($C2652&lt;&gt;"",0,IF($D2652&lt;&gt;"",$G2652*INDEX(Υλικά!$J$3:$J$200,$F2652,1)/INDEX(Υλικά!$E$3:$E$200,$F2652,1),0))</f>
        <v>0</v>
      </c>
      <c r="O2652" s="19">
        <f t="shared" si="48"/>
        <v>22.295999999999999</v>
      </c>
    </row>
    <row r="2653" spans="1:15" x14ac:dyDescent="0.35">
      <c r="A2653" s="54">
        <v>45343</v>
      </c>
      <c r="B2653" s="53">
        <v>0.64583333333333337</v>
      </c>
      <c r="C2653" s="3" t="s">
        <v>216</v>
      </c>
      <c r="D2653" s="3"/>
      <c r="E2653" s="3" t="str">
        <f>IF(C2653&lt;&gt;"",INDEX(ΣυνδΑθρ!$I$2:$I$96,MATCH(C2653,ΣυνδΑθρ!$A$2:$A$100,0),1),IF(D2653&lt;&gt;"",INDEX(Υλικά!$D$3:$D$200,MATCH(D2653,Υλικά!$B$3:$B$200,0),1),""))</f>
        <v>gr</v>
      </c>
      <c r="F2653" s="10">
        <f>IF(C2653&lt;&gt;"",MATCH($C2653,ΣυνδΑθρ!$A$2:$A$100,0),IF(D2653&lt;&gt;"",MATCH($D2653,Υλικά!$B$3:$B$200,0),0))</f>
        <v>36</v>
      </c>
      <c r="G2653" s="3">
        <v>35</v>
      </c>
      <c r="H2653" s="16">
        <f>IF($C2653&lt;&gt;"",$G2653*INDEX(ΣυνδΑθρ!$B$2:$B$96,$F2653,1)/INDEX(ΣυνδΑθρ!$J$2:$J$96,$F2653,1),IF($D2653&lt;&gt;"",$G2653*INDEX(Υλικά!$G$3:$G$200,$F2653,1)/INDEX(Υλικά!$E$3:$E$200,$F2653,1),0))</f>
        <v>2.9348333333333336</v>
      </c>
      <c r="I2653" s="17">
        <f>IF($C2653&lt;&gt;"",$G2653*INDEX(ΣυνδΑθρ!$C$2:$C$100,$F2653,1)/INDEX(ΣυνδΑθρ!$J$2:$J$96,$F2653,1),IF($D2653&lt;&gt;"",$G2653*INDEX(Υλικά!$H$3:$H$200,$F2653,1)/INDEX(Υλικά!$E$3:$E$200,$F2653,1),0))</f>
        <v>13.190166666666668</v>
      </c>
      <c r="J2653" s="18">
        <f>IF($C2653&lt;&gt;"",$G2653*INDEX(ΣυνδΑθρ!$D$2:$D$96,$F2653,1)/INDEX(ΣυνδΑθρ!$J$2:$J$96,$F2653,1),IF($D2653&lt;&gt;"",$G2653*INDEX(Υλικά!$I$3:$I$200,$F2653,1)/INDEX(Υλικά!$E$3:$E$200,$F2653,1),0))</f>
        <v>2.9530000000000003</v>
      </c>
      <c r="K2653" s="16">
        <f>$H2653*Ref!$B$2</f>
        <v>11.739333333333335</v>
      </c>
      <c r="L2653" s="17">
        <f>$I2653*Ref!$B$3</f>
        <v>52.760666666666673</v>
      </c>
      <c r="M2653" s="18">
        <f>$J2653*Ref!$B$4</f>
        <v>26.577000000000002</v>
      </c>
      <c r="N2653" s="18">
        <f>IF($C2653&lt;&gt;"",0,IF($D2653&lt;&gt;"",$G2653*INDEX(Υλικά!$J$3:$J$200,$F2653,1)/INDEX(Υλικά!$E$3:$E$200,$F2653,1),0))</f>
        <v>0</v>
      </c>
      <c r="O2653" s="19">
        <f t="shared" si="48"/>
        <v>91.076999999999998</v>
      </c>
    </row>
    <row r="2654" spans="1:15" x14ac:dyDescent="0.35">
      <c r="A2654" s="54">
        <v>45343</v>
      </c>
      <c r="B2654" s="53">
        <v>0.75</v>
      </c>
      <c r="C2654" s="3"/>
      <c r="D2654" s="3" t="s">
        <v>338</v>
      </c>
      <c r="E2654" s="3" t="str">
        <f>IF(C2654&lt;&gt;"",INDEX(ΣυνδΑθρ!$I$2:$I$96,MATCH(C2654,ΣυνδΑθρ!$A$2:$A$100,0),1),IF(D2654&lt;&gt;"",INDEX(Υλικά!$D$3:$D$200,MATCH(D2654,Υλικά!$B$3:$B$200,0),1),""))</f>
        <v>gr</v>
      </c>
      <c r="F2654" s="10">
        <f>IF(C2654&lt;&gt;"",MATCH($C2654,ΣυνδΑθρ!$A$2:$A$100,0),IF(D2654&lt;&gt;"",MATCH($D2654,Υλικά!$B$3:$B$200,0),0))</f>
        <v>152</v>
      </c>
      <c r="G2654" s="3">
        <v>25</v>
      </c>
      <c r="H2654" s="16">
        <f>IF($C2654&lt;&gt;"",$G2654*INDEX(ΣυνδΑθρ!$B$2:$B$96,$F2654,1)/INDEX(ΣυνδΑθρ!$J$2:$J$96,$F2654,1),IF($D2654&lt;&gt;"",$G2654*INDEX(Υλικά!$G$3:$G$200,$F2654,1)/INDEX(Υλικά!$E$3:$E$200,$F2654,1),0))</f>
        <v>2.95</v>
      </c>
      <c r="I2654" s="17">
        <f>IF($C2654&lt;&gt;"",$G2654*INDEX(ΣυνδΑθρ!$C$2:$C$100,$F2654,1)/INDEX(ΣυνδΑθρ!$J$2:$J$96,$F2654,1),IF($D2654&lt;&gt;"",$G2654*INDEX(Υλικά!$H$3:$H$200,$F2654,1)/INDEX(Υλικά!$E$3:$E$200,$F2654,1),0))</f>
        <v>10.75</v>
      </c>
      <c r="J2654" s="18">
        <f>IF($C2654&lt;&gt;"",$G2654*INDEX(ΣυνδΑθρ!$D$2:$D$96,$F2654,1)/INDEX(ΣυνδΑθρ!$J$2:$J$96,$F2654,1),IF($D2654&lt;&gt;"",$G2654*INDEX(Υλικά!$I$3:$I$200,$F2654,1)/INDEX(Υλικά!$E$3:$E$200,$F2654,1),0))</f>
        <v>0.8</v>
      </c>
      <c r="K2654" s="16">
        <f>$H2654*Ref!$B$2</f>
        <v>11.8</v>
      </c>
      <c r="L2654" s="17">
        <f>$I2654*Ref!$B$3</f>
        <v>43</v>
      </c>
      <c r="M2654" s="18">
        <f>$J2654*Ref!$B$4</f>
        <v>7.2</v>
      </c>
      <c r="N2654" s="18">
        <f>IF($C2654&lt;&gt;"",0,IF($D2654&lt;&gt;"",$G2654*INDEX(Υλικά!$J$3:$J$200,$F2654,1)/INDEX(Υλικά!$E$3:$E$200,$F2654,1),0))</f>
        <v>0</v>
      </c>
      <c r="O2654" s="19">
        <f t="shared" si="48"/>
        <v>62</v>
      </c>
    </row>
    <row r="2655" spans="1:15" x14ac:dyDescent="0.35">
      <c r="A2655" s="54">
        <v>45343</v>
      </c>
      <c r="B2655" s="53">
        <v>0.8125</v>
      </c>
      <c r="C2655" s="3"/>
      <c r="D2655" s="3" t="s">
        <v>233</v>
      </c>
      <c r="E2655" s="3" t="str">
        <f>IF(C2655&lt;&gt;"",INDEX(ΣυνδΑθρ!$I$2:$I$96,MATCH(C2655,ΣυνδΑθρ!$A$2:$A$100,0),1),IF(D2655&lt;&gt;"",INDEX(Υλικά!$D$3:$D$200,MATCH(D2655,Υλικά!$B$3:$B$200,0),1),""))</f>
        <v>gr</v>
      </c>
      <c r="F2655" s="10">
        <f>IF(C2655&lt;&gt;"",MATCH($C2655,ΣυνδΑθρ!$A$2:$A$100,0),IF(D2655&lt;&gt;"",MATCH($D2655,Υλικά!$B$3:$B$200,0),0))</f>
        <v>107</v>
      </c>
      <c r="G2655" s="3">
        <v>30</v>
      </c>
      <c r="H2655" s="16">
        <f>IF($C2655&lt;&gt;"",$G2655*INDEX(ΣυνδΑθρ!$B$2:$B$96,$F2655,1)/INDEX(ΣυνδΑθρ!$J$2:$J$96,$F2655,1),IF($D2655&lt;&gt;"",$G2655*INDEX(Υλικά!$G$3:$G$200,$F2655,1)/INDEX(Υλικά!$E$3:$E$200,$F2655,1),0))</f>
        <v>6.63</v>
      </c>
      <c r="I2655" s="17">
        <f>IF($C2655&lt;&gt;"",$G2655*INDEX(ΣυνδΑθρ!$C$2:$C$100,$F2655,1)/INDEX(ΣυνδΑθρ!$J$2:$J$96,$F2655,1),IF($D2655&lt;&gt;"",$G2655*INDEX(Υλικά!$H$3:$H$200,$F2655,1)/INDEX(Υλικά!$E$3:$E$200,$F2655,1),0))</f>
        <v>6</v>
      </c>
      <c r="J2655" s="18">
        <f>IF($C2655&lt;&gt;"",$G2655*INDEX(ΣυνδΑθρ!$D$2:$D$96,$F2655,1)/INDEX(ΣυνδΑθρ!$J$2:$J$96,$F2655,1),IF($D2655&lt;&gt;"",$G2655*INDEX(Υλικά!$I$3:$I$200,$F2655,1)/INDEX(Υλικά!$E$3:$E$200,$F2655,1),0))</f>
        <v>15.84</v>
      </c>
      <c r="K2655" s="16">
        <f>$H2655*Ref!$B$2</f>
        <v>26.52</v>
      </c>
      <c r="L2655" s="17">
        <f>$I2655*Ref!$B$3</f>
        <v>24</v>
      </c>
      <c r="M2655" s="18">
        <f>$J2655*Ref!$B$4</f>
        <v>142.56</v>
      </c>
      <c r="N2655" s="18">
        <f>IF($C2655&lt;&gt;"",0,IF($D2655&lt;&gt;"",$G2655*INDEX(Υλικά!$J$3:$J$200,$F2655,1)/INDEX(Υλικά!$E$3:$E$200,$F2655,1),0))</f>
        <v>0</v>
      </c>
      <c r="O2655" s="19">
        <f t="shared" si="48"/>
        <v>193.07999999999998</v>
      </c>
    </row>
    <row r="2656" spans="1:15" x14ac:dyDescent="0.35">
      <c r="A2656" s="54">
        <v>45343</v>
      </c>
      <c r="B2656" s="53">
        <v>0.88541666666666663</v>
      </c>
      <c r="C2656" s="3"/>
      <c r="D2656" s="3" t="s">
        <v>338</v>
      </c>
      <c r="E2656" s="3" t="str">
        <f>IF(C2656&lt;&gt;"",INDEX(ΣυνδΑθρ!$I$2:$I$96,MATCH(C2656,ΣυνδΑθρ!$A$2:$A$100,0),1),IF(D2656&lt;&gt;"",INDEX(Υλικά!$D$3:$D$200,MATCH(D2656,Υλικά!$B$3:$B$200,0),1),""))</f>
        <v>gr</v>
      </c>
      <c r="F2656" s="10">
        <f>IF(C2656&lt;&gt;"",MATCH($C2656,ΣυνδΑθρ!$A$2:$A$100,0),IF(D2656&lt;&gt;"",MATCH($D2656,Υλικά!$B$3:$B$200,0),0))</f>
        <v>152</v>
      </c>
      <c r="G2656" s="3">
        <v>70</v>
      </c>
      <c r="H2656" s="16">
        <f>IF($C2656&lt;&gt;"",$G2656*INDEX(ΣυνδΑθρ!$B$2:$B$96,$F2656,1)/INDEX(ΣυνδΑθρ!$J$2:$J$96,$F2656,1),IF($D2656&lt;&gt;"",$G2656*INDEX(Υλικά!$G$3:$G$200,$F2656,1)/INDEX(Υλικά!$E$3:$E$200,$F2656,1),0))</f>
        <v>8.26</v>
      </c>
      <c r="I2656" s="17">
        <f>IF($C2656&lt;&gt;"",$G2656*INDEX(ΣυνδΑθρ!$C$2:$C$100,$F2656,1)/INDEX(ΣυνδΑθρ!$J$2:$J$96,$F2656,1),IF($D2656&lt;&gt;"",$G2656*INDEX(Υλικά!$H$3:$H$200,$F2656,1)/INDEX(Υλικά!$E$3:$E$200,$F2656,1),0))</f>
        <v>30.1</v>
      </c>
      <c r="J2656" s="18">
        <f>IF($C2656&lt;&gt;"",$G2656*INDEX(ΣυνδΑθρ!$D$2:$D$96,$F2656,1)/INDEX(ΣυνδΑθρ!$J$2:$J$96,$F2656,1),IF($D2656&lt;&gt;"",$G2656*INDEX(Υλικά!$I$3:$I$200,$F2656,1)/INDEX(Υλικά!$E$3:$E$200,$F2656,1),0))</f>
        <v>2.2400000000000002</v>
      </c>
      <c r="K2656" s="16">
        <f>$H2656*Ref!$B$2</f>
        <v>33.04</v>
      </c>
      <c r="L2656" s="17">
        <f>$I2656*Ref!$B$3</f>
        <v>120.4</v>
      </c>
      <c r="M2656" s="18">
        <f>$J2656*Ref!$B$4</f>
        <v>20.160000000000004</v>
      </c>
      <c r="N2656" s="18">
        <f>IF($C2656&lt;&gt;"",0,IF($D2656&lt;&gt;"",$G2656*INDEX(Υλικά!$J$3:$J$200,$F2656,1)/INDEX(Υλικά!$E$3:$E$200,$F2656,1),0))</f>
        <v>0</v>
      </c>
      <c r="O2656" s="19">
        <f t="shared" si="48"/>
        <v>173.6</v>
      </c>
    </row>
    <row r="2657" spans="1:15" x14ac:dyDescent="0.35">
      <c r="A2657" s="54">
        <v>45343</v>
      </c>
      <c r="B2657" s="53">
        <v>0.88541666666666663</v>
      </c>
      <c r="C2657" s="3"/>
      <c r="D2657" s="3" t="s">
        <v>63</v>
      </c>
      <c r="E2657" s="3" t="str">
        <f>IF(C2657&lt;&gt;"",INDEX(ΣυνδΑθρ!$I$2:$I$96,MATCH(C2657,ΣυνδΑθρ!$A$2:$A$100,0),1),IF(D2657&lt;&gt;"",INDEX(Υλικά!$D$3:$D$200,MATCH(D2657,Υλικά!$B$3:$B$200,0),1),""))</f>
        <v>pc</v>
      </c>
      <c r="F2657" s="10">
        <f>IF(C2657&lt;&gt;"",MATCH($C2657,ΣυνδΑθρ!$A$2:$A$100,0),IF(D2657&lt;&gt;"",MATCH($D2657,Υλικά!$B$3:$B$200,0),0))</f>
        <v>23</v>
      </c>
      <c r="G2657" s="3">
        <v>0.8</v>
      </c>
      <c r="H2657" s="16">
        <f>IF($C2657&lt;&gt;"",$G2657*INDEX(ΣυνδΑθρ!$B$2:$B$96,$F2657,1)/INDEX(ΣυνδΑθρ!$J$2:$J$96,$F2657,1),IF($D2657&lt;&gt;"",$G2657*INDEX(Υλικά!$G$3:$G$200,$F2657,1)/INDEX(Υλικά!$E$3:$E$200,$F2657,1),0))</f>
        <v>37.6</v>
      </c>
      <c r="I2657" s="17">
        <f>IF($C2657&lt;&gt;"",$G2657*INDEX(ΣυνδΑθρ!$C$2:$C$100,$F2657,1)/INDEX(ΣυνδΑθρ!$J$2:$J$96,$F2657,1),IF($D2657&lt;&gt;"",$G2657*INDEX(Υλικά!$H$3:$H$200,$F2657,1)/INDEX(Υλικά!$E$3:$E$200,$F2657,1),0))</f>
        <v>0</v>
      </c>
      <c r="J2657" s="18">
        <f>IF($C2657&lt;&gt;"",$G2657*INDEX(ΣυνδΑθρ!$D$2:$D$96,$F2657,1)/INDEX(ΣυνδΑθρ!$J$2:$J$96,$F2657,1),IF($D2657&lt;&gt;"",$G2657*INDEX(Υλικά!$I$3:$I$200,$F2657,1)/INDEX(Υλικά!$E$3:$E$200,$F2657,1),0))</f>
        <v>0.96</v>
      </c>
      <c r="K2657" s="16">
        <f>$H2657*Ref!$B$2</f>
        <v>150.4</v>
      </c>
      <c r="L2657" s="17">
        <f>$I2657*Ref!$B$3</f>
        <v>0</v>
      </c>
      <c r="M2657" s="18">
        <f>$J2657*Ref!$B$4</f>
        <v>8.64</v>
      </c>
      <c r="N2657" s="18">
        <f>IF($C2657&lt;&gt;"",0,IF($D2657&lt;&gt;"",$G2657*INDEX(Υλικά!$J$3:$J$200,$F2657,1)/INDEX(Υλικά!$E$3:$E$200,$F2657,1),0))</f>
        <v>0</v>
      </c>
      <c r="O2657" s="19">
        <f t="shared" si="48"/>
        <v>159.04000000000002</v>
      </c>
    </row>
    <row r="2658" spans="1:15" x14ac:dyDescent="0.35">
      <c r="A2658" s="54">
        <v>45344</v>
      </c>
      <c r="B2658" s="53">
        <v>0.33333333333333331</v>
      </c>
      <c r="C2658" s="3"/>
      <c r="D2658" s="3" t="s">
        <v>58</v>
      </c>
      <c r="E2658" s="3" t="str">
        <f>IF(C2658&lt;&gt;"",INDEX(ΣυνδΑθρ!$I$2:$I$96,MATCH(C2658,ΣυνδΑθρ!$A$2:$A$100,0),1),IF(D2658&lt;&gt;"",INDEX(Υλικά!$D$3:$D$200,MATCH(D2658,Υλικά!$B$3:$B$200,0),1),""))</f>
        <v>gr</v>
      </c>
      <c r="F2658" s="10">
        <f>IF(C2658&lt;&gt;"",MATCH($C2658,ΣυνδΑθρ!$A$2:$A$100,0),IF(D2658&lt;&gt;"",MATCH($D2658,Υλικά!$B$3:$B$200,0),0))</f>
        <v>12</v>
      </c>
      <c r="G2658" s="3">
        <v>250</v>
      </c>
      <c r="H2658" s="16">
        <f>IF($C2658&lt;&gt;"",$G2658*INDEX(ΣυνδΑθρ!$B$2:$B$96,$F2658,1)/INDEX(ΣυνδΑθρ!$J$2:$J$96,$F2658,1),IF($D2658&lt;&gt;"",$G2658*INDEX(Υλικά!$G$3:$G$200,$F2658,1)/INDEX(Υλικά!$E$3:$E$200,$F2658,1),0))</f>
        <v>8.25</v>
      </c>
      <c r="I2658" s="17">
        <f>IF($C2658&lt;&gt;"",$G2658*INDEX(ΣυνδΑθρ!$C$2:$C$100,$F2658,1)/INDEX(ΣυνδΑθρ!$J$2:$J$96,$F2658,1),IF($D2658&lt;&gt;"",$G2658*INDEX(Υλικά!$H$3:$H$200,$F2658,1)/INDEX(Υλικά!$E$3:$E$200,$F2658,1),0))</f>
        <v>11.75</v>
      </c>
      <c r="J2658" s="18">
        <f>IF($C2658&lt;&gt;"",$G2658*INDEX(ΣυνδΑθρ!$D$2:$D$96,$F2658,1)/INDEX(ΣυνδΑθρ!$J$2:$J$96,$F2658,1),IF($D2658&lt;&gt;"",$G2658*INDEX(Υλικά!$I$3:$I$200,$F2658,1)/INDEX(Υλικά!$E$3:$E$200,$F2658,1),0))</f>
        <v>3.75</v>
      </c>
      <c r="K2658" s="16">
        <f>$H2658*Ref!$B$2</f>
        <v>33</v>
      </c>
      <c r="L2658" s="17">
        <f>$I2658*Ref!$B$3</f>
        <v>47</v>
      </c>
      <c r="M2658" s="18">
        <f>$J2658*Ref!$B$4</f>
        <v>33.75</v>
      </c>
      <c r="N2658" s="18">
        <f>IF($C2658&lt;&gt;"",0,IF($D2658&lt;&gt;"",$G2658*INDEX(Υλικά!$J$3:$J$200,$F2658,1)/INDEX(Υλικά!$E$3:$E$200,$F2658,1),0))</f>
        <v>0</v>
      </c>
      <c r="O2658" s="19">
        <f t="shared" si="48"/>
        <v>113.75</v>
      </c>
    </row>
    <row r="2659" spans="1:15" x14ac:dyDescent="0.35">
      <c r="A2659" s="54">
        <v>45344</v>
      </c>
      <c r="B2659" s="53">
        <v>0.33333333333333331</v>
      </c>
      <c r="C2659" s="3"/>
      <c r="D2659" s="3" t="s">
        <v>338</v>
      </c>
      <c r="E2659" s="3" t="str">
        <f>IF(C2659&lt;&gt;"",INDEX(ΣυνδΑθρ!$I$2:$I$96,MATCH(C2659,ΣυνδΑθρ!$A$2:$A$100,0),1),IF(D2659&lt;&gt;"",INDEX(Υλικά!$D$3:$D$200,MATCH(D2659,Υλικά!$B$3:$B$200,0),1),""))</f>
        <v>gr</v>
      </c>
      <c r="F2659" s="10">
        <f>IF(C2659&lt;&gt;"",MATCH($C2659,ΣυνδΑθρ!$A$2:$A$100,0),IF(D2659&lt;&gt;"",MATCH($D2659,Υλικά!$B$3:$B$200,0),0))</f>
        <v>152</v>
      </c>
      <c r="G2659" s="3">
        <v>52</v>
      </c>
      <c r="H2659" s="16">
        <f>IF($C2659&lt;&gt;"",$G2659*INDEX(ΣυνδΑθρ!$B$2:$B$96,$F2659,1)/INDEX(ΣυνδΑθρ!$J$2:$J$96,$F2659,1),IF($D2659&lt;&gt;"",$G2659*INDEX(Υλικά!$G$3:$G$200,$F2659,1)/INDEX(Υλικά!$E$3:$E$200,$F2659,1),0))</f>
        <v>6.1360000000000001</v>
      </c>
      <c r="I2659" s="17">
        <f>IF($C2659&lt;&gt;"",$G2659*INDEX(ΣυνδΑθρ!$C$2:$C$100,$F2659,1)/INDEX(ΣυνδΑθρ!$J$2:$J$96,$F2659,1),IF($D2659&lt;&gt;"",$G2659*INDEX(Υλικά!$H$3:$H$200,$F2659,1)/INDEX(Υλικά!$E$3:$E$200,$F2659,1),0))</f>
        <v>22.36</v>
      </c>
      <c r="J2659" s="18">
        <f>IF($C2659&lt;&gt;"",$G2659*INDEX(ΣυνδΑθρ!$D$2:$D$96,$F2659,1)/INDEX(ΣυνδΑθρ!$J$2:$J$96,$F2659,1),IF($D2659&lt;&gt;"",$G2659*INDEX(Υλικά!$I$3:$I$200,$F2659,1)/INDEX(Υλικά!$E$3:$E$200,$F2659,1),0))</f>
        <v>1.6640000000000001</v>
      </c>
      <c r="K2659" s="16">
        <f>$H2659*Ref!$B$2</f>
        <v>24.544</v>
      </c>
      <c r="L2659" s="17">
        <f>$I2659*Ref!$B$3</f>
        <v>89.44</v>
      </c>
      <c r="M2659" s="18">
        <f>$J2659*Ref!$B$4</f>
        <v>14.976000000000001</v>
      </c>
      <c r="N2659" s="18">
        <f>IF($C2659&lt;&gt;"",0,IF($D2659&lt;&gt;"",$G2659*INDEX(Υλικά!$J$3:$J$200,$F2659,1)/INDEX(Υλικά!$E$3:$E$200,$F2659,1),0))</f>
        <v>0</v>
      </c>
      <c r="O2659" s="19">
        <f t="shared" si="48"/>
        <v>128.96</v>
      </c>
    </row>
    <row r="2660" spans="1:15" x14ac:dyDescent="0.35">
      <c r="A2660" s="54">
        <v>45344</v>
      </c>
      <c r="B2660" s="53">
        <v>0.33333333333333331</v>
      </c>
      <c r="C2660" s="3"/>
      <c r="D2660" s="3" t="s">
        <v>229</v>
      </c>
      <c r="E2660" s="3" t="str">
        <f>IF(C2660&lt;&gt;"",INDEX(ΣυνδΑθρ!$I$2:$I$96,MATCH(C2660,ΣυνδΑθρ!$A$2:$A$100,0),1),IF(D2660&lt;&gt;"",INDEX(Υλικά!$D$3:$D$200,MATCH(D2660,Υλικά!$B$3:$B$200,0),1),""))</f>
        <v>gr</v>
      </c>
      <c r="F2660" s="10">
        <f>IF(C2660&lt;&gt;"",MATCH($C2660,ΣυνδΑθρ!$A$2:$A$100,0),IF(D2660&lt;&gt;"",MATCH($D2660,Υλικά!$B$3:$B$200,0),0))</f>
        <v>104</v>
      </c>
      <c r="G2660" s="3">
        <v>63</v>
      </c>
      <c r="H2660" s="16">
        <f>IF($C2660&lt;&gt;"",$G2660*INDEX(ΣυνδΑθρ!$B$2:$B$96,$F2660,1)/INDEX(ΣυνδΑθρ!$J$2:$J$96,$F2660,1),IF($D2660&lt;&gt;"",$G2660*INDEX(Υλικά!$G$3:$G$200,$F2660,1)/INDEX(Υλικά!$E$3:$E$200,$F2660,1),0))</f>
        <v>13.23</v>
      </c>
      <c r="I2660" s="17">
        <f>IF($C2660&lt;&gt;"",$G2660*INDEX(ΣυνδΑθρ!$C$2:$C$100,$F2660,1)/INDEX(ΣυνδΑθρ!$J$2:$J$96,$F2660,1),IF($D2660&lt;&gt;"",$G2660*INDEX(Υλικά!$H$3:$H$200,$F2660,1)/INDEX(Υλικά!$E$3:$E$200,$F2660,1),0))</f>
        <v>0.63</v>
      </c>
      <c r="J2660" s="18">
        <f>IF($C2660&lt;&gt;"",$G2660*INDEX(ΣυνδΑθρ!$D$2:$D$96,$F2660,1)/INDEX(ΣυνδΑθρ!$J$2:$J$96,$F2660,1),IF($D2660&lt;&gt;"",$G2660*INDEX(Υλικά!$I$3:$I$200,$F2660,1)/INDEX(Υλικά!$E$3:$E$200,$F2660,1),0))</f>
        <v>1.26</v>
      </c>
      <c r="K2660" s="16">
        <f>$H2660*Ref!$B$2</f>
        <v>52.92</v>
      </c>
      <c r="L2660" s="17">
        <f>$I2660*Ref!$B$3</f>
        <v>2.52</v>
      </c>
      <c r="M2660" s="18">
        <f>$J2660*Ref!$B$4</f>
        <v>11.34</v>
      </c>
      <c r="N2660" s="18">
        <f>IF($C2660&lt;&gt;"",0,IF($D2660&lt;&gt;"",$G2660*INDEX(Υλικά!$J$3:$J$200,$F2660,1)/INDEX(Υλικά!$E$3:$E$200,$F2660,1),0))</f>
        <v>0</v>
      </c>
      <c r="O2660" s="19">
        <f t="shared" si="48"/>
        <v>66.78</v>
      </c>
    </row>
    <row r="2661" spans="1:15" x14ac:dyDescent="0.35">
      <c r="A2661" s="54">
        <v>45344</v>
      </c>
      <c r="B2661" s="53">
        <v>0.5</v>
      </c>
      <c r="C2661" s="3"/>
      <c r="D2661" s="3" t="s">
        <v>155</v>
      </c>
      <c r="E2661" s="3" t="str">
        <f>IF(C2661&lt;&gt;"",INDEX(ΣυνδΑθρ!$I$2:$I$96,MATCH(C2661,ΣυνδΑθρ!$A$2:$A$100,0),1),IF(D2661&lt;&gt;"",INDEX(Υλικά!$D$3:$D$200,MATCH(D2661,Υλικά!$B$3:$B$200,0),1),""))</f>
        <v>gr</v>
      </c>
      <c r="F2661" s="10">
        <f>IF(C2661&lt;&gt;"",MATCH($C2661,ΣυνδΑθρ!$A$2:$A$100,0),IF(D2661&lt;&gt;"",MATCH($D2661,Υλικά!$B$3:$B$200,0),0))</f>
        <v>63</v>
      </c>
      <c r="G2661" s="3">
        <v>160</v>
      </c>
      <c r="H2661" s="16">
        <f>IF($C2661&lt;&gt;"",$G2661*INDEX(ΣυνδΑθρ!$B$2:$B$96,$F2661,1)/INDEX(ΣυνδΑθρ!$J$2:$J$96,$F2661,1),IF($D2661&lt;&gt;"",$G2661*INDEX(Υλικά!$G$3:$G$200,$F2661,1)/INDEX(Υλικά!$E$3:$E$200,$F2661,1),0))</f>
        <v>1.76</v>
      </c>
      <c r="I2661" s="17">
        <f>IF($C2661&lt;&gt;"",$G2661*INDEX(ΣυνδΑθρ!$C$2:$C$100,$F2661,1)/INDEX(ΣυνδΑθρ!$J$2:$J$96,$F2661,1),IF($D2661&lt;&gt;"",$G2661*INDEX(Υλικά!$H$3:$H$200,$F2661,1)/INDEX(Υλικά!$E$3:$E$200,$F2661,1),0))</f>
        <v>36.479999999999997</v>
      </c>
      <c r="J2661" s="18">
        <f>IF($C2661&lt;&gt;"",$G2661*INDEX(ΣυνδΑθρ!$D$2:$D$96,$F2661,1)/INDEX(ΣυνδΑθρ!$J$2:$J$96,$F2661,1),IF($D2661&lt;&gt;"",$G2661*INDEX(Υλικά!$I$3:$I$200,$F2661,1)/INDEX(Υλικά!$E$3:$E$200,$F2661,1),0))</f>
        <v>0.48</v>
      </c>
      <c r="K2661" s="16">
        <f>$H2661*Ref!$B$2</f>
        <v>7.04</v>
      </c>
      <c r="L2661" s="17">
        <f>$I2661*Ref!$B$3</f>
        <v>145.91999999999999</v>
      </c>
      <c r="M2661" s="18">
        <f>$J2661*Ref!$B$4</f>
        <v>4.32</v>
      </c>
      <c r="N2661" s="18">
        <f>IF($C2661&lt;&gt;"",0,IF($D2661&lt;&gt;"",$G2661*INDEX(Υλικά!$J$3:$J$200,$F2661,1)/INDEX(Υλικά!$E$3:$E$200,$F2661,1),0))</f>
        <v>0</v>
      </c>
      <c r="O2661" s="19">
        <f t="shared" si="48"/>
        <v>157.27999999999997</v>
      </c>
    </row>
    <row r="2662" spans="1:15" x14ac:dyDescent="0.35">
      <c r="A2662" s="54">
        <v>45344</v>
      </c>
      <c r="B2662" s="53">
        <v>0.58333333333333337</v>
      </c>
      <c r="C2662" s="3"/>
      <c r="D2662" s="3" t="s">
        <v>198</v>
      </c>
      <c r="E2662" s="3" t="str">
        <f>IF(C2662&lt;&gt;"",INDEX(ΣυνδΑθρ!$I$2:$I$96,MATCH(C2662,ΣυνδΑθρ!$A$2:$A$100,0),1),IF(D2662&lt;&gt;"",INDEX(Υλικά!$D$3:$D$200,MATCH(D2662,Υλικά!$B$3:$B$200,0),1),""))</f>
        <v>gr</v>
      </c>
      <c r="F2662" s="10">
        <f>IF(C2662&lt;&gt;"",MATCH($C2662,ΣυνδΑθρ!$A$2:$A$100,0),IF(D2662&lt;&gt;"",MATCH($D2662,Υλικά!$B$3:$B$200,0),0))</f>
        <v>89</v>
      </c>
      <c r="G2662" s="3">
        <v>100</v>
      </c>
      <c r="H2662" s="16">
        <f>IF($C2662&lt;&gt;"",$G2662*INDEX(ΣυνδΑθρ!$B$2:$B$96,$F2662,1)/INDEX(ΣυνδΑθρ!$J$2:$J$96,$F2662,1),IF($D2662&lt;&gt;"",$G2662*INDEX(Υλικά!$G$3:$G$200,$F2662,1)/INDEX(Υλικά!$E$3:$E$200,$F2662,1),0))</f>
        <v>22.5</v>
      </c>
      <c r="I2662" s="17">
        <f>IF($C2662&lt;&gt;"",$G2662*INDEX(ΣυνδΑθρ!$C$2:$C$100,$F2662,1)/INDEX(ΣυνδΑθρ!$J$2:$J$96,$F2662,1),IF($D2662&lt;&gt;"",$G2662*INDEX(Υλικά!$H$3:$H$200,$F2662,1)/INDEX(Υλικά!$E$3:$E$200,$F2662,1),0))</f>
        <v>50</v>
      </c>
      <c r="J2662" s="18">
        <f>IF($C2662&lt;&gt;"",$G2662*INDEX(ΣυνδΑθρ!$D$2:$D$96,$F2662,1)/INDEX(ΣυνδΑθρ!$J$2:$J$96,$F2662,1),IF($D2662&lt;&gt;"",$G2662*INDEX(Υλικά!$I$3:$I$200,$F2662,1)/INDEX(Υλικά!$E$3:$E$200,$F2662,1),0))</f>
        <v>1.9</v>
      </c>
      <c r="K2662" s="16">
        <f>$H2662*Ref!$B$2</f>
        <v>90</v>
      </c>
      <c r="L2662" s="17">
        <f>$I2662*Ref!$B$3</f>
        <v>200</v>
      </c>
      <c r="M2662" s="18">
        <f>$J2662*Ref!$B$4</f>
        <v>17.099999999999998</v>
      </c>
      <c r="N2662" s="18">
        <f>IF($C2662&lt;&gt;"",0,IF($D2662&lt;&gt;"",$G2662*INDEX(Υλικά!$J$3:$J$200,$F2662,1)/INDEX(Υλικά!$E$3:$E$200,$F2662,1),0))</f>
        <v>0</v>
      </c>
      <c r="O2662" s="19">
        <f t="shared" si="48"/>
        <v>307.10000000000002</v>
      </c>
    </row>
    <row r="2663" spans="1:15" x14ac:dyDescent="0.35">
      <c r="A2663" s="54">
        <v>45344</v>
      </c>
      <c r="B2663" s="53">
        <v>0.58333333333333337</v>
      </c>
      <c r="C2663" s="3"/>
      <c r="D2663" s="3" t="s">
        <v>8</v>
      </c>
      <c r="E2663" s="3" t="str">
        <f>IF(C2663&lt;&gt;"",INDEX(ΣυνδΑθρ!$I$2:$I$96,MATCH(C2663,ΣυνδΑθρ!$A$2:$A$100,0),1),IF(D2663&lt;&gt;"",INDEX(Υλικά!$D$3:$D$200,MATCH(D2663,Υλικά!$B$3:$B$200,0),1),""))</f>
        <v>gr</v>
      </c>
      <c r="F2663" s="10">
        <f>IF(C2663&lt;&gt;"",MATCH($C2663,ΣυνδΑθρ!$A$2:$A$100,0),IF(D2663&lt;&gt;"",MATCH($D2663,Υλικά!$B$3:$B$200,0),0))</f>
        <v>3</v>
      </c>
      <c r="G2663" s="3">
        <v>10</v>
      </c>
      <c r="H2663" s="16">
        <f>IF($C2663&lt;&gt;"",$G2663*INDEX(ΣυνδΑθρ!$B$2:$B$96,$F2663,1)/INDEX(ΣυνδΑθρ!$J$2:$J$96,$F2663,1),IF($D2663&lt;&gt;"",$G2663*INDEX(Υλικά!$G$3:$G$200,$F2663,1)/INDEX(Υλικά!$E$3:$E$200,$F2663,1),0))</f>
        <v>0</v>
      </c>
      <c r="I2663" s="17">
        <f>IF($C2663&lt;&gt;"",$G2663*INDEX(ΣυνδΑθρ!$C$2:$C$100,$F2663,1)/INDEX(ΣυνδΑθρ!$J$2:$J$96,$F2663,1),IF($D2663&lt;&gt;"",$G2663*INDEX(Υλικά!$H$3:$H$200,$F2663,1)/INDEX(Υλικά!$E$3:$E$200,$F2663,1),0))</f>
        <v>0</v>
      </c>
      <c r="J2663" s="18">
        <f>IF($C2663&lt;&gt;"",$G2663*INDEX(ΣυνδΑθρ!$D$2:$D$96,$F2663,1)/INDEX(ΣυνδΑθρ!$J$2:$J$96,$F2663,1),IF($D2663&lt;&gt;"",$G2663*INDEX(Υλικά!$I$3:$I$200,$F2663,1)/INDEX(Υλικά!$E$3:$E$200,$F2663,1),0))</f>
        <v>9.33</v>
      </c>
      <c r="K2663" s="16">
        <f>$H2663*Ref!$B$2</f>
        <v>0</v>
      </c>
      <c r="L2663" s="17">
        <f>$I2663*Ref!$B$3</f>
        <v>0</v>
      </c>
      <c r="M2663" s="18">
        <f>$J2663*Ref!$B$4</f>
        <v>83.97</v>
      </c>
      <c r="N2663" s="18">
        <f>IF($C2663&lt;&gt;"",0,IF($D2663&lt;&gt;"",$G2663*INDEX(Υλικά!$J$3:$J$200,$F2663,1)/INDEX(Υλικά!$E$3:$E$200,$F2663,1),0))</f>
        <v>0</v>
      </c>
      <c r="O2663" s="19">
        <f t="shared" si="48"/>
        <v>83.97</v>
      </c>
    </row>
    <row r="2664" spans="1:15" x14ac:dyDescent="0.35">
      <c r="A2664" s="54">
        <v>45344</v>
      </c>
      <c r="B2664" s="53">
        <v>0.58333333333333304</v>
      </c>
      <c r="C2664" s="3"/>
      <c r="D2664" s="3" t="s">
        <v>338</v>
      </c>
      <c r="E2664" s="3" t="str">
        <f>IF(C2664&lt;&gt;"",INDEX(ΣυνδΑθρ!$I$2:$I$96,MATCH(C2664,ΣυνδΑθρ!$A$2:$A$100,0),1),IF(D2664&lt;&gt;"",INDEX(Υλικά!$D$3:$D$200,MATCH(D2664,Υλικά!$B$3:$B$200,0),1),""))</f>
        <v>gr</v>
      </c>
      <c r="F2664" s="10">
        <f>IF(C2664&lt;&gt;"",MATCH($C2664,ΣυνδΑθρ!$A$2:$A$100,0),IF(D2664&lt;&gt;"",MATCH($D2664,Υλικά!$B$3:$B$200,0),0))</f>
        <v>152</v>
      </c>
      <c r="G2664" s="3">
        <v>38</v>
      </c>
      <c r="H2664" s="16">
        <f>IF($C2664&lt;&gt;"",$G2664*INDEX(ΣυνδΑθρ!$B$2:$B$96,$F2664,1)/INDEX(ΣυνδΑθρ!$J$2:$J$96,$F2664,1),IF($D2664&lt;&gt;"",$G2664*INDEX(Υλικά!$G$3:$G$200,$F2664,1)/INDEX(Υλικά!$E$3:$E$200,$F2664,1),0))</f>
        <v>4.484</v>
      </c>
      <c r="I2664" s="17">
        <f>IF($C2664&lt;&gt;"",$G2664*INDEX(ΣυνδΑθρ!$C$2:$C$100,$F2664,1)/INDEX(ΣυνδΑθρ!$J$2:$J$96,$F2664,1),IF($D2664&lt;&gt;"",$G2664*INDEX(Υλικά!$H$3:$H$200,$F2664,1)/INDEX(Υλικά!$E$3:$E$200,$F2664,1),0))</f>
        <v>16.34</v>
      </c>
      <c r="J2664" s="18">
        <f>IF($C2664&lt;&gt;"",$G2664*INDEX(ΣυνδΑθρ!$D$2:$D$96,$F2664,1)/INDEX(ΣυνδΑθρ!$J$2:$J$96,$F2664,1),IF($D2664&lt;&gt;"",$G2664*INDEX(Υλικά!$I$3:$I$200,$F2664,1)/INDEX(Υλικά!$E$3:$E$200,$F2664,1),0))</f>
        <v>1.2160000000000002</v>
      </c>
      <c r="K2664" s="16">
        <f>$H2664*Ref!$B$2</f>
        <v>17.936</v>
      </c>
      <c r="L2664" s="17">
        <f>$I2664*Ref!$B$3</f>
        <v>65.36</v>
      </c>
      <c r="M2664" s="18">
        <f>$J2664*Ref!$B$4</f>
        <v>10.944000000000003</v>
      </c>
      <c r="N2664" s="18">
        <f>IF($C2664&lt;&gt;"",0,IF($D2664&lt;&gt;"",$G2664*INDEX(Υλικά!$J$3:$J$200,$F2664,1)/INDEX(Υλικά!$E$3:$E$200,$F2664,1),0))</f>
        <v>0</v>
      </c>
      <c r="O2664" s="19">
        <f t="shared" si="48"/>
        <v>94.24</v>
      </c>
    </row>
    <row r="2665" spans="1:15" x14ac:dyDescent="0.35">
      <c r="A2665" s="54">
        <v>45344</v>
      </c>
      <c r="B2665" s="53">
        <v>0.58333333333333304</v>
      </c>
      <c r="C2665" s="3"/>
      <c r="D2665" s="3" t="s">
        <v>28</v>
      </c>
      <c r="E2665" s="3" t="str">
        <f>IF(C2665&lt;&gt;"",INDEX(ΣυνδΑθρ!$I$2:$I$96,MATCH(C2665,ΣυνδΑθρ!$A$2:$A$100,0),1),IF(D2665&lt;&gt;"",INDEX(Υλικά!$D$3:$D$200,MATCH(D2665,Υλικά!$B$3:$B$200,0),1),""))</f>
        <v>pc</v>
      </c>
      <c r="F2665" s="10">
        <f>IF(C2665&lt;&gt;"",MATCH($C2665,ΣυνδΑθρ!$A$2:$A$100,0),IF(D2665&lt;&gt;"",MATCH($D2665,Υλικά!$B$3:$B$200,0),0))</f>
        <v>13</v>
      </c>
      <c r="G2665" s="3">
        <v>0.6</v>
      </c>
      <c r="H2665" s="16">
        <f>IF($C2665&lt;&gt;"",$G2665*INDEX(ΣυνδΑθρ!$B$2:$B$96,$F2665,1)/INDEX(ΣυνδΑθρ!$J$2:$J$96,$F2665,1),IF($D2665&lt;&gt;"",$G2665*INDEX(Υλικά!$G$3:$G$200,$F2665,1)/INDEX(Υλικά!$E$3:$E$200,$F2665,1),0))</f>
        <v>32.4</v>
      </c>
      <c r="I2665" s="17">
        <f>IF($C2665&lt;&gt;"",$G2665*INDEX(ΣυνδΑθρ!$C$2:$C$100,$F2665,1)/INDEX(ΣυνδΑθρ!$J$2:$J$96,$F2665,1),IF($D2665&lt;&gt;"",$G2665*INDEX(Υλικά!$H$3:$H$200,$F2665,1)/INDEX(Υλικά!$E$3:$E$200,$F2665,1),0))</f>
        <v>0</v>
      </c>
      <c r="J2665" s="18">
        <f>IF($C2665&lt;&gt;"",$G2665*INDEX(ΣυνδΑθρ!$D$2:$D$96,$F2665,1)/INDEX(ΣυνδΑθρ!$J$2:$J$96,$F2665,1),IF($D2665&lt;&gt;"",$G2665*INDEX(Υλικά!$I$3:$I$200,$F2665,1)/INDEX(Υλικά!$E$3:$E$200,$F2665,1),0))</f>
        <v>8.4</v>
      </c>
      <c r="K2665" s="16">
        <f>$H2665*Ref!$B$2</f>
        <v>129.6</v>
      </c>
      <c r="L2665" s="17">
        <f>$I2665*Ref!$B$3</f>
        <v>0</v>
      </c>
      <c r="M2665" s="18">
        <f>$J2665*Ref!$B$4</f>
        <v>75.600000000000009</v>
      </c>
      <c r="N2665" s="18">
        <f>IF($C2665&lt;&gt;"",0,IF($D2665&lt;&gt;"",$G2665*INDEX(Υλικά!$J$3:$J$200,$F2665,1)/INDEX(Υλικά!$E$3:$E$200,$F2665,1),0))</f>
        <v>0</v>
      </c>
      <c r="O2665" s="19">
        <f t="shared" si="48"/>
        <v>205.2</v>
      </c>
    </row>
    <row r="2666" spans="1:15" x14ac:dyDescent="0.35">
      <c r="A2666" s="54">
        <v>45344</v>
      </c>
      <c r="B2666" s="53">
        <v>0.69791666666666663</v>
      </c>
      <c r="C2666" s="3" t="s">
        <v>216</v>
      </c>
      <c r="D2666" s="3"/>
      <c r="E2666" s="3" t="str">
        <f>IF(C2666&lt;&gt;"",INDEX(ΣυνδΑθρ!$I$2:$I$96,MATCH(C2666,ΣυνδΑθρ!$A$2:$A$100,0),1),IF(D2666&lt;&gt;"",INDEX(Υλικά!$D$3:$D$200,MATCH(D2666,Υλικά!$B$3:$B$200,0),1),""))</f>
        <v>gr</v>
      </c>
      <c r="F2666" s="10">
        <f>IF(C2666&lt;&gt;"",MATCH($C2666,ΣυνδΑθρ!$A$2:$A$100,0),IF(D2666&lt;&gt;"",MATCH($D2666,Υλικά!$B$3:$B$200,0),0))</f>
        <v>36</v>
      </c>
      <c r="G2666" s="3">
        <v>64</v>
      </c>
      <c r="H2666" s="16">
        <f>IF($C2666&lt;&gt;"",$G2666*INDEX(ΣυνδΑθρ!$B$2:$B$96,$F2666,1)/INDEX(ΣυνδΑθρ!$J$2:$J$96,$F2666,1),IF($D2666&lt;&gt;"",$G2666*INDEX(Υλικά!$G$3:$G$200,$F2666,1)/INDEX(Υλικά!$E$3:$E$200,$F2666,1),0))</f>
        <v>5.3665523809523812</v>
      </c>
      <c r="I2666" s="17">
        <f>IF($C2666&lt;&gt;"",$G2666*INDEX(ΣυνδΑθρ!$C$2:$C$100,$F2666,1)/INDEX(ΣυνδΑθρ!$J$2:$J$96,$F2666,1),IF($D2666&lt;&gt;"",$G2666*INDEX(Υλικά!$H$3:$H$200,$F2666,1)/INDEX(Υλικά!$E$3:$E$200,$F2666,1),0))</f>
        <v>24.119161904761906</v>
      </c>
      <c r="J2666" s="18">
        <f>IF($C2666&lt;&gt;"",$G2666*INDEX(ΣυνδΑθρ!$D$2:$D$96,$F2666,1)/INDEX(ΣυνδΑθρ!$J$2:$J$96,$F2666,1),IF($D2666&lt;&gt;"",$G2666*INDEX(Υλικά!$I$3:$I$200,$F2666,1)/INDEX(Υλικά!$E$3:$E$200,$F2666,1),0))</f>
        <v>5.3997714285714284</v>
      </c>
      <c r="K2666" s="16">
        <f>$H2666*Ref!$B$2</f>
        <v>21.466209523809525</v>
      </c>
      <c r="L2666" s="17">
        <f>$I2666*Ref!$B$3</f>
        <v>96.476647619047625</v>
      </c>
      <c r="M2666" s="18">
        <f>$J2666*Ref!$B$4</f>
        <v>48.597942857142854</v>
      </c>
      <c r="N2666" s="18">
        <f>IF($C2666&lt;&gt;"",0,IF($D2666&lt;&gt;"",$G2666*INDEX(Υλικά!$J$3:$J$200,$F2666,1)/INDEX(Υλικά!$E$3:$E$200,$F2666,1),0))</f>
        <v>0</v>
      </c>
      <c r="O2666" s="19">
        <f t="shared" ref="O2666:O2729" si="49">SUM(K2666:N2666)</f>
        <v>166.54079999999999</v>
      </c>
    </row>
    <row r="2667" spans="1:15" x14ac:dyDescent="0.35">
      <c r="A2667" s="54">
        <v>45344</v>
      </c>
      <c r="B2667" s="53">
        <v>0.83333333333333337</v>
      </c>
      <c r="C2667" s="3"/>
      <c r="D2667" s="3" t="s">
        <v>199</v>
      </c>
      <c r="E2667" s="3" t="str">
        <f>IF(C2667&lt;&gt;"",INDEX(ΣυνδΑθρ!$I$2:$I$96,MATCH(C2667,ΣυνδΑθρ!$A$2:$A$100,0),1),IF(D2667&lt;&gt;"",INDEX(Υλικά!$D$3:$D$200,MATCH(D2667,Υλικά!$B$3:$B$200,0),1),""))</f>
        <v>gr</v>
      </c>
      <c r="F2667" s="10">
        <f>IF(C2667&lt;&gt;"",MATCH($C2667,ΣυνδΑθρ!$A$2:$A$100,0),IF(D2667&lt;&gt;"",MATCH($D2667,Υλικά!$B$3:$B$200,0),0))</f>
        <v>90</v>
      </c>
      <c r="G2667" s="3">
        <v>120</v>
      </c>
      <c r="H2667" s="16">
        <f>IF($C2667&lt;&gt;"",$G2667*INDEX(ΣυνδΑθρ!$B$2:$B$96,$F2667,1)/INDEX(ΣυνδΑθρ!$J$2:$J$96,$F2667,1),IF($D2667&lt;&gt;"",$G2667*INDEX(Υλικά!$G$3:$G$200,$F2667,1)/INDEX(Υλικά!$E$3:$E$200,$F2667,1),0))</f>
        <v>15.36</v>
      </c>
      <c r="I2667" s="17">
        <f>IF($C2667&lt;&gt;"",$G2667*INDEX(ΣυνδΑθρ!$C$2:$C$100,$F2667,1)/INDEX(ΣυνδΑθρ!$J$2:$J$96,$F2667,1),IF($D2667&lt;&gt;"",$G2667*INDEX(Υλικά!$H$3:$H$200,$F2667,1)/INDEX(Υλικά!$E$3:$E$200,$F2667,1),0))</f>
        <v>81.239999999999995</v>
      </c>
      <c r="J2667" s="18">
        <f>IF($C2667&lt;&gt;"",$G2667*INDEX(ΣυνδΑθρ!$D$2:$D$96,$F2667,1)/INDEX(ΣυνδΑθρ!$J$2:$J$96,$F2667,1),IF($D2667&lt;&gt;"",$G2667*INDEX(Υλικά!$I$3:$I$200,$F2667,1)/INDEX(Υλικά!$E$3:$E$200,$F2667,1),0))</f>
        <v>2.52</v>
      </c>
      <c r="K2667" s="16">
        <f>$H2667*Ref!$B$2</f>
        <v>61.44</v>
      </c>
      <c r="L2667" s="17">
        <f>$I2667*Ref!$B$3</f>
        <v>324.95999999999998</v>
      </c>
      <c r="M2667" s="18">
        <f>$J2667*Ref!$B$4</f>
        <v>22.68</v>
      </c>
      <c r="N2667" s="18">
        <f>IF($C2667&lt;&gt;"",0,IF($D2667&lt;&gt;"",$G2667*INDEX(Υλικά!$J$3:$J$200,$F2667,1)/INDEX(Υλικά!$E$3:$E$200,$F2667,1),0))</f>
        <v>0</v>
      </c>
      <c r="O2667" s="19">
        <f t="shared" si="49"/>
        <v>409.08</v>
      </c>
    </row>
    <row r="2668" spans="1:15" x14ac:dyDescent="0.35">
      <c r="A2668" s="54">
        <v>45344</v>
      </c>
      <c r="B2668" s="53">
        <v>0.83333333333333337</v>
      </c>
      <c r="C2668" s="3"/>
      <c r="D2668" s="3" t="s">
        <v>32</v>
      </c>
      <c r="E2668" s="3" t="str">
        <f>IF(C2668&lt;&gt;"",INDEX(ΣυνδΑθρ!$I$2:$I$96,MATCH(C2668,ΣυνδΑθρ!$A$2:$A$100,0),1),IF(D2668&lt;&gt;"",INDEX(Υλικά!$D$3:$D$200,MATCH(D2668,Υλικά!$B$3:$B$200,0),1),""))</f>
        <v>gr</v>
      </c>
      <c r="F2668" s="10">
        <f>IF(C2668&lt;&gt;"",MATCH($C2668,ΣυνδΑθρ!$A$2:$A$100,0),IF(D2668&lt;&gt;"",MATCH($D2668,Υλικά!$B$3:$B$200,0),0))</f>
        <v>14</v>
      </c>
      <c r="G2668" s="3">
        <v>100</v>
      </c>
      <c r="H2668" s="16">
        <f>IF($C2668&lt;&gt;"",$G2668*INDEX(ΣυνδΑθρ!$B$2:$B$96,$F2668,1)/INDEX(ΣυνδΑθρ!$J$2:$J$96,$F2668,1),IF($D2668&lt;&gt;"",$G2668*INDEX(Υλικά!$G$3:$G$200,$F2668,1)/INDEX(Υλικά!$E$3:$E$200,$F2668,1),0))</f>
        <v>8</v>
      </c>
      <c r="I2668" s="17">
        <f>IF($C2668&lt;&gt;"",$G2668*INDEX(ΣυνδΑθρ!$C$2:$C$100,$F2668,1)/INDEX(ΣυνδΑθρ!$J$2:$J$96,$F2668,1),IF($D2668&lt;&gt;"",$G2668*INDEX(Υλικά!$H$3:$H$200,$F2668,1)/INDEX(Υλικά!$E$3:$E$200,$F2668,1),0))</f>
        <v>4</v>
      </c>
      <c r="J2668" s="18">
        <f>IF($C2668&lt;&gt;"",$G2668*INDEX(ΣυνδΑθρ!$D$2:$D$96,$F2668,1)/INDEX(ΣυνδΑθρ!$J$2:$J$96,$F2668,1),IF($D2668&lt;&gt;"",$G2668*INDEX(Υλικά!$I$3:$I$200,$F2668,1)/INDEX(Υλικά!$E$3:$E$200,$F2668,1),0))</f>
        <v>2</v>
      </c>
      <c r="K2668" s="16">
        <f>$H2668*Ref!$B$2</f>
        <v>32</v>
      </c>
      <c r="L2668" s="17">
        <f>$I2668*Ref!$B$3</f>
        <v>16</v>
      </c>
      <c r="M2668" s="18">
        <f>$J2668*Ref!$B$4</f>
        <v>18</v>
      </c>
      <c r="N2668" s="18">
        <f>IF($C2668&lt;&gt;"",0,IF($D2668&lt;&gt;"",$G2668*INDEX(Υλικά!$J$3:$J$200,$F2668,1)/INDEX(Υλικά!$E$3:$E$200,$F2668,1),0))</f>
        <v>0</v>
      </c>
      <c r="O2668" s="19">
        <f t="shared" si="49"/>
        <v>66</v>
      </c>
    </row>
    <row r="2669" spans="1:15" x14ac:dyDescent="0.35">
      <c r="A2669" s="54">
        <v>45344</v>
      </c>
      <c r="B2669" s="53">
        <v>0.97916666666666663</v>
      </c>
      <c r="C2669" s="3"/>
      <c r="D2669" s="3" t="s">
        <v>233</v>
      </c>
      <c r="E2669" s="3" t="str">
        <f>IF(C2669&lt;&gt;"",INDEX(ΣυνδΑθρ!$I$2:$I$96,MATCH(C2669,ΣυνδΑθρ!$A$2:$A$100,0),1),IF(D2669&lt;&gt;"",INDEX(Υλικά!$D$3:$D$200,MATCH(D2669,Υλικά!$B$3:$B$200,0),1),""))</f>
        <v>gr</v>
      </c>
      <c r="F2669" s="10">
        <f>IF(C2669&lt;&gt;"",MATCH($C2669,ΣυνδΑθρ!$A$2:$A$100,0),IF(D2669&lt;&gt;"",MATCH($D2669,Υλικά!$B$3:$B$200,0),0))</f>
        <v>107</v>
      </c>
      <c r="G2669" s="3">
        <v>10</v>
      </c>
      <c r="H2669" s="16">
        <f>IF($C2669&lt;&gt;"",$G2669*INDEX(ΣυνδΑθρ!$B$2:$B$96,$F2669,1)/INDEX(ΣυνδΑθρ!$J$2:$J$96,$F2669,1),IF($D2669&lt;&gt;"",$G2669*INDEX(Υλικά!$G$3:$G$200,$F2669,1)/INDEX(Υλικά!$E$3:$E$200,$F2669,1),0))</f>
        <v>2.21</v>
      </c>
      <c r="I2669" s="17">
        <f>IF($C2669&lt;&gt;"",$G2669*INDEX(ΣυνδΑθρ!$C$2:$C$100,$F2669,1)/INDEX(ΣυνδΑθρ!$J$2:$J$96,$F2669,1),IF($D2669&lt;&gt;"",$G2669*INDEX(Υλικά!$H$3:$H$200,$F2669,1)/INDEX(Υλικά!$E$3:$E$200,$F2669,1),0))</f>
        <v>2</v>
      </c>
      <c r="J2669" s="18">
        <f>IF($C2669&lt;&gt;"",$G2669*INDEX(ΣυνδΑθρ!$D$2:$D$96,$F2669,1)/INDEX(ΣυνδΑθρ!$J$2:$J$96,$F2669,1),IF($D2669&lt;&gt;"",$G2669*INDEX(Υλικά!$I$3:$I$200,$F2669,1)/INDEX(Υλικά!$E$3:$E$200,$F2669,1),0))</f>
        <v>5.28</v>
      </c>
      <c r="K2669" s="16">
        <f>$H2669*Ref!$B$2</f>
        <v>8.84</v>
      </c>
      <c r="L2669" s="17">
        <f>$I2669*Ref!$B$3</f>
        <v>8</v>
      </c>
      <c r="M2669" s="18">
        <f>$J2669*Ref!$B$4</f>
        <v>47.52</v>
      </c>
      <c r="N2669" s="18">
        <f>IF($C2669&lt;&gt;"",0,IF($D2669&lt;&gt;"",$G2669*INDEX(Υλικά!$J$3:$J$200,$F2669,1)/INDEX(Υλικά!$E$3:$E$200,$F2669,1),0))</f>
        <v>0</v>
      </c>
      <c r="O2669" s="19">
        <f t="shared" si="49"/>
        <v>64.36</v>
      </c>
    </row>
    <row r="2670" spans="1:15" x14ac:dyDescent="0.35">
      <c r="A2670" s="54">
        <v>45348</v>
      </c>
      <c r="B2670" s="53">
        <v>0.33333333333333331</v>
      </c>
      <c r="C2670" s="3" t="s">
        <v>216</v>
      </c>
      <c r="D2670" s="3"/>
      <c r="E2670" s="3" t="str">
        <f>IF(C2670&lt;&gt;"",INDEX(ΣυνδΑθρ!$I$2:$I$96,MATCH(C2670,ΣυνδΑθρ!$A$2:$A$100,0),1),IF(D2670&lt;&gt;"",INDEX(Υλικά!$D$3:$D$200,MATCH(D2670,Υλικά!$B$3:$B$200,0),1),""))</f>
        <v>gr</v>
      </c>
      <c r="F2670" s="10">
        <f>IF(C2670&lt;&gt;"",MATCH($C2670,ΣυνδΑθρ!$A$2:$A$100,0),IF(D2670&lt;&gt;"",MATCH($D2670,Υλικά!$B$3:$B$200,0),0))</f>
        <v>36</v>
      </c>
      <c r="G2670" s="3">
        <v>88</v>
      </c>
      <c r="H2670" s="16">
        <f>IF($C2670&lt;&gt;"",$G2670*INDEX(ΣυνδΑθρ!$B$2:$B$96,$F2670,1)/INDEX(ΣυνδΑθρ!$J$2:$J$96,$F2670,1),IF($D2670&lt;&gt;"",$G2670*INDEX(Υλικά!$G$3:$G$200,$F2670,1)/INDEX(Υλικά!$E$3:$E$200,$F2670,1),0))</f>
        <v>7.3790095238095237</v>
      </c>
      <c r="I2670" s="17">
        <f>IF($C2670&lt;&gt;"",$G2670*INDEX(ΣυνδΑθρ!$C$2:$C$100,$F2670,1)/INDEX(ΣυνδΑθρ!$J$2:$J$96,$F2670,1),IF($D2670&lt;&gt;"",$G2670*INDEX(Υλικά!$H$3:$H$200,$F2670,1)/INDEX(Υλικά!$E$3:$E$200,$F2670,1),0))</f>
        <v>33.163847619047623</v>
      </c>
      <c r="J2670" s="18">
        <f>IF($C2670&lt;&gt;"",$G2670*INDEX(ΣυνδΑθρ!$D$2:$D$96,$F2670,1)/INDEX(ΣυνδΑθρ!$J$2:$J$96,$F2670,1),IF($D2670&lt;&gt;"",$G2670*INDEX(Υλικά!$I$3:$I$200,$F2670,1)/INDEX(Υλικά!$E$3:$E$200,$F2670,1),0))</f>
        <v>7.4246857142857143</v>
      </c>
      <c r="K2670" s="16">
        <f>$H2670*Ref!$B$2</f>
        <v>29.516038095238095</v>
      </c>
      <c r="L2670" s="17">
        <f>$I2670*Ref!$B$3</f>
        <v>132.65539047619049</v>
      </c>
      <c r="M2670" s="18">
        <f>$J2670*Ref!$B$4</f>
        <v>66.822171428571423</v>
      </c>
      <c r="N2670" s="18">
        <f>IF($C2670&lt;&gt;"",0,IF($D2670&lt;&gt;"",$G2670*INDEX(Υλικά!$J$3:$J$200,$F2670,1)/INDEX(Υλικά!$E$3:$E$200,$F2670,1),0))</f>
        <v>0</v>
      </c>
      <c r="O2670" s="19">
        <f t="shared" si="49"/>
        <v>228.99360000000001</v>
      </c>
    </row>
    <row r="2671" spans="1:15" x14ac:dyDescent="0.35">
      <c r="A2671" s="54">
        <v>45348</v>
      </c>
      <c r="B2671" s="53">
        <v>0.58333333333333337</v>
      </c>
      <c r="C2671" s="3" t="s">
        <v>215</v>
      </c>
      <c r="D2671" s="3"/>
      <c r="E2671" s="3" t="str">
        <f>IF(C2671&lt;&gt;"",INDEX(ΣυνδΑθρ!$I$2:$I$96,MATCH(C2671,ΣυνδΑθρ!$A$2:$A$100,0),1),IF(D2671&lt;&gt;"",INDEX(Υλικά!$D$3:$D$200,MATCH(D2671,Υλικά!$B$3:$B$200,0),1),""))</f>
        <v>gr</v>
      </c>
      <c r="F2671" s="10">
        <f>IF(C2671&lt;&gt;"",MATCH($C2671,ΣυνδΑθρ!$A$2:$A$100,0),IF(D2671&lt;&gt;"",MATCH($D2671,Υλικά!$B$3:$B$200,0),0))</f>
        <v>35</v>
      </c>
      <c r="G2671" s="3">
        <v>450</v>
      </c>
      <c r="H2671" s="16">
        <f>IF($C2671&lt;&gt;"",$G2671*INDEX(ΣυνδΑθρ!$B$2:$B$96,$F2671,1)/INDEX(ΣυνδΑθρ!$J$2:$J$96,$F2671,1),IF($D2671&lt;&gt;"",$G2671*INDEX(Υλικά!$G$3:$G$200,$F2671,1)/INDEX(Υλικά!$E$3:$E$200,$F2671,1),0))</f>
        <v>26.58</v>
      </c>
      <c r="I2671" s="17">
        <f>IF($C2671&lt;&gt;"",$G2671*INDEX(ΣυνδΑθρ!$C$2:$C$100,$F2671,1)/INDEX(ΣυνδΑθρ!$J$2:$J$96,$F2671,1),IF($D2671&lt;&gt;"",$G2671*INDEX(Υλικά!$H$3:$H$200,$F2671,1)/INDEX(Υλικά!$E$3:$E$200,$F2671,1),0))</f>
        <v>65.790000000000006</v>
      </c>
      <c r="J2671" s="18">
        <f>IF($C2671&lt;&gt;"",$G2671*INDEX(ΣυνδΑθρ!$D$2:$D$96,$F2671,1)/INDEX(ΣυνδΑθρ!$J$2:$J$96,$F2671,1),IF($D2671&lt;&gt;"",$G2671*INDEX(Υλικά!$I$3:$I$200,$F2671,1)/INDEX(Υλικά!$E$3:$E$200,$F2671,1),0))</f>
        <v>5.4885000000000002</v>
      </c>
      <c r="K2671" s="16">
        <f>$H2671*Ref!$B$2</f>
        <v>106.32</v>
      </c>
      <c r="L2671" s="17">
        <f>$I2671*Ref!$B$3</f>
        <v>263.16000000000003</v>
      </c>
      <c r="M2671" s="18">
        <f>$J2671*Ref!$B$4</f>
        <v>49.396500000000003</v>
      </c>
      <c r="N2671" s="18">
        <f>IF($C2671&lt;&gt;"",0,IF($D2671&lt;&gt;"",$G2671*INDEX(Υλικά!$J$3:$J$200,$F2671,1)/INDEX(Υλικά!$E$3:$E$200,$F2671,1),0))</f>
        <v>0</v>
      </c>
      <c r="O2671" s="19">
        <f t="shared" si="49"/>
        <v>418.87650000000002</v>
      </c>
    </row>
    <row r="2672" spans="1:15" x14ac:dyDescent="0.35">
      <c r="A2672" s="54">
        <v>45348</v>
      </c>
      <c r="B2672" s="53">
        <v>0.58333333333333337</v>
      </c>
      <c r="C2672" s="3"/>
      <c r="D2672" s="3" t="s">
        <v>8</v>
      </c>
      <c r="E2672" s="3" t="str">
        <f>IF(C2672&lt;&gt;"",INDEX(ΣυνδΑθρ!$I$2:$I$96,MATCH(C2672,ΣυνδΑθρ!$A$2:$A$100,0),1),IF(D2672&lt;&gt;"",INDEX(Υλικά!$D$3:$D$200,MATCH(D2672,Υλικά!$B$3:$B$200,0),1),""))</f>
        <v>gr</v>
      </c>
      <c r="F2672" s="10">
        <f>IF(C2672&lt;&gt;"",MATCH($C2672,ΣυνδΑθρ!$A$2:$A$100,0),IF(D2672&lt;&gt;"",MATCH($D2672,Υλικά!$B$3:$B$200,0),0))</f>
        <v>3</v>
      </c>
      <c r="G2672" s="3">
        <v>3</v>
      </c>
      <c r="H2672" s="16">
        <f>IF($C2672&lt;&gt;"",$G2672*INDEX(ΣυνδΑθρ!$B$2:$B$96,$F2672,1)/INDEX(ΣυνδΑθρ!$J$2:$J$96,$F2672,1),IF($D2672&lt;&gt;"",$G2672*INDEX(Υλικά!$G$3:$G$200,$F2672,1)/INDEX(Υλικά!$E$3:$E$200,$F2672,1),0))</f>
        <v>0</v>
      </c>
      <c r="I2672" s="17">
        <f>IF($C2672&lt;&gt;"",$G2672*INDEX(ΣυνδΑθρ!$C$2:$C$100,$F2672,1)/INDEX(ΣυνδΑθρ!$J$2:$J$96,$F2672,1),IF($D2672&lt;&gt;"",$G2672*INDEX(Υλικά!$H$3:$H$200,$F2672,1)/INDEX(Υλικά!$E$3:$E$200,$F2672,1),0))</f>
        <v>0</v>
      </c>
      <c r="J2672" s="18">
        <f>IF($C2672&lt;&gt;"",$G2672*INDEX(ΣυνδΑθρ!$D$2:$D$96,$F2672,1)/INDEX(ΣυνδΑθρ!$J$2:$J$96,$F2672,1),IF($D2672&lt;&gt;"",$G2672*INDEX(Υλικά!$I$3:$I$200,$F2672,1)/INDEX(Υλικά!$E$3:$E$200,$F2672,1),0))</f>
        <v>2.7989999999999999</v>
      </c>
      <c r="K2672" s="16">
        <f>$H2672*Ref!$B$2</f>
        <v>0</v>
      </c>
      <c r="L2672" s="17">
        <f>$I2672*Ref!$B$3</f>
        <v>0</v>
      </c>
      <c r="M2672" s="18">
        <f>$J2672*Ref!$B$4</f>
        <v>25.190999999999999</v>
      </c>
      <c r="N2672" s="18">
        <f>IF($C2672&lt;&gt;"",0,IF($D2672&lt;&gt;"",$G2672*INDEX(Υλικά!$J$3:$J$200,$F2672,1)/INDEX(Υλικά!$E$3:$E$200,$F2672,1),0))</f>
        <v>0</v>
      </c>
      <c r="O2672" s="19">
        <f t="shared" si="49"/>
        <v>25.190999999999999</v>
      </c>
    </row>
    <row r="2673" spans="1:16" x14ac:dyDescent="0.35">
      <c r="A2673" s="54">
        <v>45348</v>
      </c>
      <c r="B2673" s="53">
        <v>0.58333333333333304</v>
      </c>
      <c r="C2673" s="3"/>
      <c r="D2673" s="3" t="s">
        <v>44</v>
      </c>
      <c r="E2673" s="3" t="str">
        <f>IF(C2673&lt;&gt;"",INDEX(ΣυνδΑθρ!$I$2:$I$96,MATCH(C2673,ΣυνδΑθρ!$A$2:$A$100,0),1),IF(D2673&lt;&gt;"",INDEX(Υλικά!$D$3:$D$200,MATCH(D2673,Υλικά!$B$3:$B$200,0),1),""))</f>
        <v>pc</v>
      </c>
      <c r="F2673" s="10">
        <f>IF(C2673&lt;&gt;"",MATCH($C2673,ΣυνδΑθρ!$A$2:$A$100,0),IF(D2673&lt;&gt;"",MATCH($D2673,Υλικά!$B$3:$B$200,0),0))</f>
        <v>18</v>
      </c>
      <c r="G2673" s="3">
        <v>8</v>
      </c>
      <c r="H2673" s="16">
        <f>IF($C2673&lt;&gt;"",$G2673*INDEX(ΣυνδΑθρ!$B$2:$B$96,$F2673,1)/INDEX(ΣυνδΑθρ!$J$2:$J$96,$F2673,1),IF($D2673&lt;&gt;"",$G2673*INDEX(Υλικά!$G$3:$G$200,$F2673,1)/INDEX(Υλικά!$E$3:$E$200,$F2673,1),0))</f>
        <v>0.32</v>
      </c>
      <c r="I2673" s="17">
        <f>IF($C2673&lt;&gt;"",$G2673*INDEX(ΣυνδΑθρ!$C$2:$C$100,$F2673,1)/INDEX(ΣυνδΑθρ!$J$2:$J$96,$F2673,1),IF($D2673&lt;&gt;"",$G2673*INDEX(Υλικά!$H$3:$H$200,$F2673,1)/INDEX(Υλικά!$E$3:$E$200,$F2673,1),0))</f>
        <v>2.2399999999999998</v>
      </c>
      <c r="J2673" s="18">
        <f>IF($C2673&lt;&gt;"",$G2673*INDEX(ΣυνδΑθρ!$D$2:$D$96,$F2673,1)/INDEX(ΣυνδΑθρ!$J$2:$J$96,$F2673,1),IF($D2673&lt;&gt;"",$G2673*INDEX(Υλικά!$I$3:$I$200,$F2673,1)/INDEX(Υλικά!$E$3:$E$200,$F2673,1),0))</f>
        <v>3.7600000000000002</v>
      </c>
      <c r="K2673" s="16">
        <f>$H2673*Ref!$B$2</f>
        <v>1.28</v>
      </c>
      <c r="L2673" s="17">
        <f>$I2673*Ref!$B$3</f>
        <v>8.9599999999999991</v>
      </c>
      <c r="M2673" s="18">
        <f>$J2673*Ref!$B$4</f>
        <v>33.840000000000003</v>
      </c>
      <c r="N2673" s="18">
        <f>IF($C2673&lt;&gt;"",0,IF($D2673&lt;&gt;"",$G2673*INDEX(Υλικά!$J$3:$J$200,$F2673,1)/INDEX(Υλικά!$E$3:$E$200,$F2673,1),0))</f>
        <v>0</v>
      </c>
      <c r="O2673" s="19">
        <f t="shared" si="49"/>
        <v>44.08</v>
      </c>
    </row>
    <row r="2674" spans="1:16" x14ac:dyDescent="0.35">
      <c r="A2674" s="54">
        <v>45348</v>
      </c>
      <c r="B2674" s="53">
        <v>0.58333333333333337</v>
      </c>
      <c r="C2674" s="3"/>
      <c r="D2674" s="3" t="s">
        <v>66</v>
      </c>
      <c r="E2674" s="3" t="str">
        <f>IF(C2674&lt;&gt;"",INDEX(ΣυνδΑθρ!$I$2:$I$96,MATCH(C2674,ΣυνδΑθρ!$A$2:$A$100,0),1),IF(D2674&lt;&gt;"",INDEX(Υλικά!$D$3:$D$200,MATCH(D2674,Υλικά!$B$3:$B$200,0),1),""))</f>
        <v>gr</v>
      </c>
      <c r="F2674" s="10">
        <f>IF(C2674&lt;&gt;"",MATCH($C2674,ΣυνδΑθρ!$A$2:$A$100,0),IF(D2674&lt;&gt;"",MATCH($D2674,Υλικά!$B$3:$B$200,0),0))</f>
        <v>25</v>
      </c>
      <c r="G2674" s="3">
        <v>50</v>
      </c>
      <c r="H2674" s="16">
        <f>IF($C2674&lt;&gt;"",$G2674*INDEX(ΣυνδΑθρ!$B$2:$B$96,$F2674,1)/INDEX(ΣυνδΑθρ!$J$2:$J$96,$F2674,1),IF($D2674&lt;&gt;"",$G2674*INDEX(Υλικά!$G$3:$G$200,$F2674,1)/INDEX(Υλικά!$E$3:$E$200,$F2674,1),0))</f>
        <v>5.05</v>
      </c>
      <c r="I2674" s="17">
        <f>IF($C2674&lt;&gt;"",$G2674*INDEX(ΣυνδΑθρ!$C$2:$C$100,$F2674,1)/INDEX(ΣυνδΑθρ!$J$2:$J$96,$F2674,1),IF($D2674&lt;&gt;"",$G2674*INDEX(Υλικά!$H$3:$H$200,$F2674,1)/INDEX(Υλικά!$E$3:$E$200,$F2674,1),0))</f>
        <v>33.6</v>
      </c>
      <c r="J2674" s="18">
        <f>IF($C2674&lt;&gt;"",$G2674*INDEX(ΣυνδΑθρ!$D$2:$D$96,$F2674,1)/INDEX(ΣυνδΑθρ!$J$2:$J$96,$F2674,1),IF($D2674&lt;&gt;"",$G2674*INDEX(Υλικά!$I$3:$I$200,$F2674,1)/INDEX(Υλικά!$E$3:$E$200,$F2674,1),0))</f>
        <v>2.7</v>
      </c>
      <c r="K2674" s="16">
        <f>$H2674*Ref!$B$2</f>
        <v>20.2</v>
      </c>
      <c r="L2674" s="17">
        <f>$I2674*Ref!$B$3</f>
        <v>134.4</v>
      </c>
      <c r="M2674" s="18">
        <f>$J2674*Ref!$B$4</f>
        <v>24.3</v>
      </c>
      <c r="N2674" s="18">
        <f>IF($C2674&lt;&gt;"",0,IF($D2674&lt;&gt;"",$G2674*INDEX(Υλικά!$J$3:$J$200,$F2674,1)/INDEX(Υλικά!$E$3:$E$200,$F2674,1),0))</f>
        <v>0</v>
      </c>
      <c r="O2674" s="19">
        <f t="shared" si="49"/>
        <v>178.9</v>
      </c>
    </row>
    <row r="2675" spans="1:16" x14ac:dyDescent="0.35">
      <c r="A2675" s="54">
        <v>45348</v>
      </c>
      <c r="B2675" s="53">
        <v>0.58333333333333404</v>
      </c>
      <c r="C2675" s="3"/>
      <c r="D2675" s="3" t="s">
        <v>340</v>
      </c>
      <c r="E2675" s="3" t="str">
        <f>IF(C2675&lt;&gt;"",INDEX(ΣυνδΑθρ!$I$2:$I$96,MATCH(C2675,ΣυνδΑθρ!$A$2:$A$100,0),1),IF(D2675&lt;&gt;"",INDEX(Υλικά!$D$3:$D$200,MATCH(D2675,Υλικά!$B$3:$B$200,0),1),""))</f>
        <v>gr</v>
      </c>
      <c r="F2675" s="10">
        <f>IF(C2675&lt;&gt;"",MATCH($C2675,ΣυνδΑθρ!$A$2:$A$100,0),IF(D2675&lt;&gt;"",MATCH($D2675,Υλικά!$B$3:$B$200,0),0))</f>
        <v>154</v>
      </c>
      <c r="G2675" s="3">
        <v>30</v>
      </c>
      <c r="H2675" s="16">
        <f>IF($C2675&lt;&gt;"",$G2675*INDEX(ΣυνδΑθρ!$B$2:$B$96,$F2675,1)/INDEX(ΣυνδΑθρ!$J$2:$J$96,$F2675,1),IF($D2675&lt;&gt;"",$G2675*INDEX(Υλικά!$G$3:$G$200,$F2675,1)/INDEX(Υλικά!$E$3:$E$200,$F2675,1),0))</f>
        <v>3</v>
      </c>
      <c r="I2675" s="17">
        <f>IF($C2675&lt;&gt;"",$G2675*INDEX(ΣυνδΑθρ!$C$2:$C$100,$F2675,1)/INDEX(ΣυνδΑθρ!$J$2:$J$96,$F2675,1),IF($D2675&lt;&gt;"",$G2675*INDEX(Υλικά!$H$3:$H$200,$F2675,1)/INDEX(Υλικά!$E$3:$E$200,$F2675,1),0))</f>
        <v>1.44</v>
      </c>
      <c r="J2675" s="18">
        <f>IF($C2675&lt;&gt;"",$G2675*INDEX(ΣυνδΑθρ!$D$2:$D$96,$F2675,1)/INDEX(ΣυνδΑθρ!$J$2:$J$96,$F2675,1),IF($D2675&lt;&gt;"",$G2675*INDEX(Υλικά!$I$3:$I$200,$F2675,1)/INDEX(Υλικά!$E$3:$E$200,$F2675,1),0))</f>
        <v>5.52</v>
      </c>
      <c r="K2675" s="16">
        <f>$H2675*Ref!$B$2</f>
        <v>12</v>
      </c>
      <c r="L2675" s="17">
        <f>$I2675*Ref!$B$3</f>
        <v>5.76</v>
      </c>
      <c r="M2675" s="18">
        <f>$J2675*Ref!$B$4</f>
        <v>49.679999999999993</v>
      </c>
      <c r="N2675" s="18">
        <f>IF($C2675&lt;&gt;"",0,IF($D2675&lt;&gt;"",$G2675*INDEX(Υλικά!$J$3:$J$200,$F2675,1)/INDEX(Υλικά!$E$3:$E$200,$F2675,1),0))</f>
        <v>0</v>
      </c>
      <c r="O2675" s="19">
        <f t="shared" si="49"/>
        <v>67.44</v>
      </c>
    </row>
    <row r="2676" spans="1:16" x14ac:dyDescent="0.35">
      <c r="A2676" s="54">
        <v>45348</v>
      </c>
      <c r="B2676" s="53">
        <v>0.58333333333333404</v>
      </c>
      <c r="C2676" s="3"/>
      <c r="D2676" s="3" t="s">
        <v>42</v>
      </c>
      <c r="E2676" s="3" t="str">
        <f>IF(C2676&lt;&gt;"",INDEX(ΣυνδΑθρ!$I$2:$I$96,MATCH(C2676,ΣυνδΑθρ!$A$2:$A$100,0),1),IF(D2676&lt;&gt;"",INDEX(Υλικά!$D$3:$D$200,MATCH(D2676,Υλικά!$B$3:$B$200,0),1),""))</f>
        <v>gr</v>
      </c>
      <c r="F2676" s="10">
        <f>IF(C2676&lt;&gt;"",MATCH($C2676,ΣυνδΑθρ!$A$2:$A$100,0),IF(D2676&lt;&gt;"",MATCH($D2676,Υλικά!$B$3:$B$200,0),0))</f>
        <v>16</v>
      </c>
      <c r="G2676" s="3">
        <v>60</v>
      </c>
      <c r="H2676" s="16">
        <f>IF($C2676&lt;&gt;"",$G2676*INDEX(ΣυνδΑθρ!$B$2:$B$96,$F2676,1)/INDEX(ΣυνδΑθρ!$J$2:$J$96,$F2676,1),IF($D2676&lt;&gt;"",$G2676*INDEX(Υλικά!$G$3:$G$200,$F2676,1)/INDEX(Υλικά!$E$3:$E$200,$F2676,1),0))</f>
        <v>0.54</v>
      </c>
      <c r="I2676" s="17">
        <f>IF($C2676&lt;&gt;"",$G2676*INDEX(ΣυνδΑθρ!$C$2:$C$100,$F2676,1)/INDEX(ΣυνδΑθρ!$J$2:$J$96,$F2676,1),IF($D2676&lt;&gt;"",$G2676*INDEX(Υλικά!$H$3:$H$200,$F2676,1)/INDEX(Υλικά!$E$3:$E$200,$F2676,1),0))</f>
        <v>2.34</v>
      </c>
      <c r="J2676" s="18">
        <f>IF($C2676&lt;&gt;"",$G2676*INDEX(ΣυνδΑθρ!$D$2:$D$96,$F2676,1)/INDEX(ΣυνδΑθρ!$J$2:$J$96,$F2676,1),IF($D2676&lt;&gt;"",$G2676*INDEX(Υλικά!$I$3:$I$200,$F2676,1)/INDEX(Υλικά!$E$3:$E$200,$F2676,1),0))</f>
        <v>0.12</v>
      </c>
      <c r="K2676" s="16">
        <f>$H2676*Ref!$B$2</f>
        <v>2.16</v>
      </c>
      <c r="L2676" s="17">
        <f>$I2676*Ref!$B$3</f>
        <v>9.36</v>
      </c>
      <c r="M2676" s="18">
        <f>$J2676*Ref!$B$4</f>
        <v>1.08</v>
      </c>
      <c r="N2676" s="18">
        <f>IF($C2676&lt;&gt;"",0,IF($D2676&lt;&gt;"",$G2676*INDEX(Υλικά!$J$3:$J$200,$F2676,1)/INDEX(Υλικά!$E$3:$E$200,$F2676,1),0))</f>
        <v>0</v>
      </c>
      <c r="O2676" s="19">
        <f t="shared" si="49"/>
        <v>12.6</v>
      </c>
    </row>
    <row r="2677" spans="1:16" x14ac:dyDescent="0.35">
      <c r="A2677" s="54">
        <v>45348</v>
      </c>
      <c r="B2677" s="53">
        <v>0.70833333333333337</v>
      </c>
      <c r="C2677" s="3" t="s">
        <v>216</v>
      </c>
      <c r="D2677" s="3"/>
      <c r="E2677" s="3" t="str">
        <f>IF(C2677&lt;&gt;"",INDEX(ΣυνδΑθρ!$I$2:$I$96,MATCH(C2677,ΣυνδΑθρ!$A$2:$A$100,0),1),IF(D2677&lt;&gt;"",INDEX(Υλικά!$D$3:$D$200,MATCH(D2677,Υλικά!$B$3:$B$200,0),1),""))</f>
        <v>gr</v>
      </c>
      <c r="F2677" s="10">
        <f>IF(C2677&lt;&gt;"",MATCH($C2677,ΣυνδΑθρ!$A$2:$A$100,0),IF(D2677&lt;&gt;"",MATCH($D2677,Υλικά!$B$3:$B$200,0),0))</f>
        <v>36</v>
      </c>
      <c r="G2677" s="3">
        <v>56</v>
      </c>
      <c r="H2677" s="16">
        <f>IF($C2677&lt;&gt;"",$G2677*INDEX(ΣυνδΑθρ!$B$2:$B$96,$F2677,1)/INDEX(ΣυνδΑθρ!$J$2:$J$96,$F2677,1),IF($D2677&lt;&gt;"",$G2677*INDEX(Υλικά!$G$3:$G$200,$F2677,1)/INDEX(Υλικά!$E$3:$E$200,$F2677,1),0))</f>
        <v>4.695733333333334</v>
      </c>
      <c r="I2677" s="17">
        <f>IF($C2677&lt;&gt;"",$G2677*INDEX(ΣυνδΑθρ!$C$2:$C$100,$F2677,1)/INDEX(ΣυνδΑθρ!$J$2:$J$96,$F2677,1),IF($D2677&lt;&gt;"",$G2677*INDEX(Υλικά!$H$3:$H$200,$F2677,1)/INDEX(Υλικά!$E$3:$E$200,$F2677,1),0))</f>
        <v>21.104266666666671</v>
      </c>
      <c r="J2677" s="18">
        <f>IF($C2677&lt;&gt;"",$G2677*INDEX(ΣυνδΑθρ!$D$2:$D$96,$F2677,1)/INDEX(ΣυνδΑθρ!$J$2:$J$96,$F2677,1),IF($D2677&lt;&gt;"",$G2677*INDEX(Υλικά!$I$3:$I$200,$F2677,1)/INDEX(Υλικά!$E$3:$E$200,$F2677,1),0))</f>
        <v>4.7248000000000001</v>
      </c>
      <c r="K2677" s="16">
        <f>$H2677*Ref!$B$2</f>
        <v>18.782933333333336</v>
      </c>
      <c r="L2677" s="17">
        <f>$I2677*Ref!$B$3</f>
        <v>84.417066666666685</v>
      </c>
      <c r="M2677" s="18">
        <f>$J2677*Ref!$B$4</f>
        <v>42.523200000000003</v>
      </c>
      <c r="N2677" s="18">
        <f>IF($C2677&lt;&gt;"",0,IF($D2677&lt;&gt;"",$G2677*INDEX(Υλικά!$J$3:$J$200,$F2677,1)/INDEX(Υλικά!$E$3:$E$200,$F2677,1),0))</f>
        <v>0</v>
      </c>
      <c r="O2677" s="19">
        <f t="shared" si="49"/>
        <v>145.72320000000002</v>
      </c>
    </row>
    <row r="2678" spans="1:16" x14ac:dyDescent="0.35">
      <c r="A2678" s="54">
        <v>45348</v>
      </c>
      <c r="B2678" s="53">
        <v>0.83333333333333337</v>
      </c>
      <c r="C2678" s="3"/>
      <c r="D2678" s="3" t="s">
        <v>276</v>
      </c>
      <c r="E2678" s="3" t="str">
        <f>IF(C2678&lt;&gt;"",INDEX(ΣυνδΑθρ!$I$2:$I$96,MATCH(C2678,ΣυνδΑθρ!$A$2:$A$100,0),1),IF(D2678&lt;&gt;"",INDEX(Υλικά!$D$3:$D$200,MATCH(D2678,Υλικά!$B$3:$B$200,0),1),""))</f>
        <v>gr</v>
      </c>
      <c r="F2678" s="10">
        <f>IF(C2678&lt;&gt;"",MATCH($C2678,ΣυνδΑθρ!$A$2:$A$100,0),IF(D2678&lt;&gt;"",MATCH($D2678,Υλικά!$B$3:$B$200,0),0))</f>
        <v>129</v>
      </c>
      <c r="G2678" s="3">
        <v>25</v>
      </c>
      <c r="H2678" s="16">
        <f>IF($C2678&lt;&gt;"",$G2678*INDEX(ΣυνδΑθρ!$B$2:$B$96,$F2678,1)/INDEX(ΣυνδΑθρ!$J$2:$J$96,$F2678,1),IF($D2678&lt;&gt;"",$G2678*INDEX(Υλικά!$G$3:$G$200,$F2678,1)/INDEX(Υλικά!$E$3:$E$200,$F2678,1),0))</f>
        <v>4.5</v>
      </c>
      <c r="I2678" s="17">
        <f>IF($C2678&lt;&gt;"",$G2678*INDEX(ΣυνδΑθρ!$C$2:$C$100,$F2678,1)/INDEX(ΣυνδΑθρ!$J$2:$J$96,$F2678,1),IF($D2678&lt;&gt;"",$G2678*INDEX(Υλικά!$H$3:$H$200,$F2678,1)/INDEX(Υλικά!$E$3:$E$200,$F2678,1),0))</f>
        <v>7.5</v>
      </c>
      <c r="J2678" s="18">
        <f>IF($C2678&lt;&gt;"",$G2678*INDEX(ΣυνδΑθρ!$D$2:$D$96,$F2678,1)/INDEX(ΣυνδΑθρ!$J$2:$J$96,$F2678,1),IF($D2678&lt;&gt;"",$G2678*INDEX(Υλικά!$I$3:$I$200,$F2678,1)/INDEX(Υλικά!$E$3:$E$200,$F2678,1),0))</f>
        <v>11</v>
      </c>
      <c r="K2678" s="16">
        <f>$H2678*Ref!$B$2</f>
        <v>18</v>
      </c>
      <c r="L2678" s="17">
        <f>$I2678*Ref!$B$3</f>
        <v>30</v>
      </c>
      <c r="M2678" s="18">
        <f>$J2678*Ref!$B$4</f>
        <v>99</v>
      </c>
      <c r="N2678" s="18">
        <f>IF($C2678&lt;&gt;"",0,IF($D2678&lt;&gt;"",$G2678*INDEX(Υλικά!$J$3:$J$200,$F2678,1)/INDEX(Υλικά!$E$3:$E$200,$F2678,1),0))</f>
        <v>0</v>
      </c>
      <c r="O2678" s="19">
        <f t="shared" si="49"/>
        <v>147</v>
      </c>
    </row>
    <row r="2679" spans="1:16" x14ac:dyDescent="0.35">
      <c r="A2679" s="54">
        <v>45348</v>
      </c>
      <c r="B2679" s="53">
        <v>0.89583333333333337</v>
      </c>
      <c r="C2679" s="3" t="s">
        <v>215</v>
      </c>
      <c r="D2679" s="3"/>
      <c r="E2679" s="3" t="str">
        <f>IF(C2679&lt;&gt;"",INDEX(ΣυνδΑθρ!$I$2:$I$96,MATCH(C2679,ΣυνδΑθρ!$A$2:$A$100,0),1),IF(D2679&lt;&gt;"",INDEX(Υλικά!$D$3:$D$200,MATCH(D2679,Υλικά!$B$3:$B$200,0),1),""))</f>
        <v>gr</v>
      </c>
      <c r="F2679" s="10">
        <f>IF(C2679&lt;&gt;"",MATCH($C2679,ΣυνδΑθρ!$A$2:$A$100,0),IF(D2679&lt;&gt;"",MATCH($D2679,Υλικά!$B$3:$B$200,0),0))</f>
        <v>35</v>
      </c>
      <c r="G2679" s="3">
        <v>450</v>
      </c>
      <c r="H2679" s="16">
        <f>IF($C2679&lt;&gt;"",$G2679*INDEX(ΣυνδΑθρ!$B$2:$B$96,$F2679,1)/INDEX(ΣυνδΑθρ!$J$2:$J$96,$F2679,1),IF($D2679&lt;&gt;"",$G2679*INDEX(Υλικά!$G$3:$G$200,$F2679,1)/INDEX(Υλικά!$E$3:$E$200,$F2679,1),0))</f>
        <v>26.58</v>
      </c>
      <c r="I2679" s="17">
        <f>IF($C2679&lt;&gt;"",$G2679*INDEX(ΣυνδΑθρ!$C$2:$C$100,$F2679,1)/INDEX(ΣυνδΑθρ!$J$2:$J$96,$F2679,1),IF($D2679&lt;&gt;"",$G2679*INDEX(Υλικά!$H$3:$H$200,$F2679,1)/INDEX(Υλικά!$E$3:$E$200,$F2679,1),0))</f>
        <v>65.790000000000006</v>
      </c>
      <c r="J2679" s="18">
        <f>IF($C2679&lt;&gt;"",$G2679*INDEX(ΣυνδΑθρ!$D$2:$D$96,$F2679,1)/INDEX(ΣυνδΑθρ!$J$2:$J$96,$F2679,1),IF($D2679&lt;&gt;"",$G2679*INDEX(Υλικά!$I$3:$I$200,$F2679,1)/INDEX(Υλικά!$E$3:$E$200,$F2679,1),0))</f>
        <v>5.4885000000000002</v>
      </c>
      <c r="K2679" s="16">
        <f>$H2679*Ref!$B$2</f>
        <v>106.32</v>
      </c>
      <c r="L2679" s="17">
        <f>$I2679*Ref!$B$3</f>
        <v>263.16000000000003</v>
      </c>
      <c r="M2679" s="18">
        <f>$J2679*Ref!$B$4</f>
        <v>49.396500000000003</v>
      </c>
      <c r="N2679" s="18">
        <f>IF($C2679&lt;&gt;"",0,IF($D2679&lt;&gt;"",$G2679*INDEX(Υλικά!$J$3:$J$200,$F2679,1)/INDEX(Υλικά!$E$3:$E$200,$F2679,1),0))</f>
        <v>0</v>
      </c>
      <c r="O2679" s="19">
        <f t="shared" si="49"/>
        <v>418.87650000000002</v>
      </c>
    </row>
    <row r="2680" spans="1:16" x14ac:dyDescent="0.35">
      <c r="A2680" s="54">
        <v>45348</v>
      </c>
      <c r="B2680" s="53">
        <v>0.89583333333333337</v>
      </c>
      <c r="C2680" s="3"/>
      <c r="D2680" s="3" t="s">
        <v>338</v>
      </c>
      <c r="E2680" s="3" t="str">
        <f>IF(C2680&lt;&gt;"",INDEX(ΣυνδΑθρ!$I$2:$I$96,MATCH(C2680,ΣυνδΑθρ!$A$2:$A$100,0),1),IF(D2680&lt;&gt;"",INDEX(Υλικά!$D$3:$D$200,MATCH(D2680,Υλικά!$B$3:$B$200,0),1),""))</f>
        <v>gr</v>
      </c>
      <c r="F2680" s="10">
        <f>IF(C2680&lt;&gt;"",MATCH($C2680,ΣυνδΑθρ!$A$2:$A$100,0),IF(D2680&lt;&gt;"",MATCH($D2680,Υλικά!$B$3:$B$200,0),0))</f>
        <v>152</v>
      </c>
      <c r="G2680" s="3">
        <v>38</v>
      </c>
      <c r="H2680" s="16">
        <f>IF($C2680&lt;&gt;"",$G2680*INDEX(ΣυνδΑθρ!$B$2:$B$96,$F2680,1)/INDEX(ΣυνδΑθρ!$J$2:$J$96,$F2680,1),IF($D2680&lt;&gt;"",$G2680*INDEX(Υλικά!$G$3:$G$200,$F2680,1)/INDEX(Υλικά!$E$3:$E$200,$F2680,1),0))</f>
        <v>4.484</v>
      </c>
      <c r="I2680" s="17">
        <f>IF($C2680&lt;&gt;"",$G2680*INDEX(ΣυνδΑθρ!$C$2:$C$100,$F2680,1)/INDEX(ΣυνδΑθρ!$J$2:$J$96,$F2680,1),IF($D2680&lt;&gt;"",$G2680*INDEX(Υλικά!$H$3:$H$200,$F2680,1)/INDEX(Υλικά!$E$3:$E$200,$F2680,1),0))</f>
        <v>16.34</v>
      </c>
      <c r="J2680" s="18">
        <f>IF($C2680&lt;&gt;"",$G2680*INDEX(ΣυνδΑθρ!$D$2:$D$96,$F2680,1)/INDEX(ΣυνδΑθρ!$J$2:$J$96,$F2680,1),IF($D2680&lt;&gt;"",$G2680*INDEX(Υλικά!$I$3:$I$200,$F2680,1)/INDEX(Υλικά!$E$3:$E$200,$F2680,1),0))</f>
        <v>1.2160000000000002</v>
      </c>
      <c r="K2680" s="16">
        <f>$H2680*Ref!$B$2</f>
        <v>17.936</v>
      </c>
      <c r="L2680" s="17">
        <f>$I2680*Ref!$B$3</f>
        <v>65.36</v>
      </c>
      <c r="M2680" s="18">
        <f>$J2680*Ref!$B$4</f>
        <v>10.944000000000003</v>
      </c>
      <c r="N2680" s="18">
        <f>IF($C2680&lt;&gt;"",0,IF($D2680&lt;&gt;"",$G2680*INDEX(Υλικά!$J$3:$J$200,$F2680,1)/INDEX(Υλικά!$E$3:$E$200,$F2680,1),0))</f>
        <v>0</v>
      </c>
      <c r="O2680" s="19">
        <f t="shared" si="49"/>
        <v>94.24</v>
      </c>
    </row>
    <row r="2681" spans="1:16" x14ac:dyDescent="0.35">
      <c r="A2681" s="54">
        <v>45349</v>
      </c>
      <c r="B2681" s="53">
        <v>0.35416666666666669</v>
      </c>
      <c r="C2681" s="3"/>
      <c r="D2681" s="3" t="s">
        <v>58</v>
      </c>
      <c r="E2681" s="3" t="str">
        <f>IF(C2681&lt;&gt;"",INDEX(ΣυνδΑθρ!$I$2:$I$96,MATCH(C2681,ΣυνδΑθρ!$A$2:$A$100,0),1),IF(D2681&lt;&gt;"",INDEX(Υλικά!$D$3:$D$200,MATCH(D2681,Υλικά!$B$3:$B$200,0),1),""))</f>
        <v>gr</v>
      </c>
      <c r="F2681" s="10">
        <f>IF(C2681&lt;&gt;"",MATCH($C2681,ΣυνδΑθρ!$A$2:$A$100,0),IF(D2681&lt;&gt;"",MATCH($D2681,Υλικά!$B$3:$B$200,0),0))</f>
        <v>12</v>
      </c>
      <c r="G2681" s="3">
        <v>250</v>
      </c>
      <c r="H2681" s="16">
        <f>IF($C2681&lt;&gt;"",$G2681*INDEX(ΣυνδΑθρ!$B$2:$B$96,$F2681,1)/INDEX(ΣυνδΑθρ!$J$2:$J$96,$F2681,1),IF($D2681&lt;&gt;"",$G2681*INDEX(Υλικά!$G$3:$G$200,$F2681,1)/INDEX(Υλικά!$E$3:$E$200,$F2681,1),0))</f>
        <v>8.25</v>
      </c>
      <c r="I2681" s="17">
        <f>IF($C2681&lt;&gt;"",$G2681*INDEX(ΣυνδΑθρ!$C$2:$C$100,$F2681,1)/INDEX(ΣυνδΑθρ!$J$2:$J$96,$F2681,1),IF($D2681&lt;&gt;"",$G2681*INDEX(Υλικά!$H$3:$H$200,$F2681,1)/INDEX(Υλικά!$E$3:$E$200,$F2681,1),0))</f>
        <v>11.75</v>
      </c>
      <c r="J2681" s="18">
        <f>IF($C2681&lt;&gt;"",$G2681*INDEX(ΣυνδΑθρ!$D$2:$D$96,$F2681,1)/INDEX(ΣυνδΑθρ!$J$2:$J$96,$F2681,1),IF($D2681&lt;&gt;"",$G2681*INDEX(Υλικά!$I$3:$I$200,$F2681,1)/INDEX(Υλικά!$E$3:$E$200,$F2681,1),0))</f>
        <v>3.75</v>
      </c>
      <c r="K2681" s="16">
        <f>$H2681*Ref!$B$2</f>
        <v>33</v>
      </c>
      <c r="L2681" s="17">
        <f>$I2681*Ref!$B$3</f>
        <v>47</v>
      </c>
      <c r="M2681" s="18">
        <f>$J2681*Ref!$B$4</f>
        <v>33.75</v>
      </c>
      <c r="N2681" s="18">
        <f>IF($C2681&lt;&gt;"",0,IF($D2681&lt;&gt;"",$G2681*INDEX(Υλικά!$J$3:$J$200,$F2681,1)/INDEX(Υλικά!$E$3:$E$200,$F2681,1),0))</f>
        <v>0</v>
      </c>
      <c r="O2681" s="19">
        <f t="shared" si="49"/>
        <v>113.75</v>
      </c>
    </row>
    <row r="2682" spans="1:16" x14ac:dyDescent="0.35">
      <c r="A2682" s="54">
        <v>45349</v>
      </c>
      <c r="B2682" s="53">
        <v>0.35416666666666669</v>
      </c>
      <c r="C2682" s="3"/>
      <c r="D2682" s="3" t="s">
        <v>338</v>
      </c>
      <c r="E2682" s="3" t="str">
        <f>IF(C2682&lt;&gt;"",INDEX(ΣυνδΑθρ!$I$2:$I$96,MATCH(C2682,ΣυνδΑθρ!$A$2:$A$100,0),1),IF(D2682&lt;&gt;"",INDEX(Υλικά!$D$3:$D$200,MATCH(D2682,Υλικά!$B$3:$B$200,0),1),""))</f>
        <v>gr</v>
      </c>
      <c r="F2682" s="10">
        <f>IF(C2682&lt;&gt;"",MATCH($C2682,ΣυνδΑθρ!$A$2:$A$100,0),IF(D2682&lt;&gt;"",MATCH($D2682,Υλικά!$B$3:$B$200,0),0))</f>
        <v>152</v>
      </c>
      <c r="G2682" s="3">
        <v>61</v>
      </c>
      <c r="H2682" s="16">
        <f>IF($C2682&lt;&gt;"",$G2682*INDEX(ΣυνδΑθρ!$B$2:$B$96,$F2682,1)/INDEX(ΣυνδΑθρ!$J$2:$J$96,$F2682,1),IF($D2682&lt;&gt;"",$G2682*INDEX(Υλικά!$G$3:$G$200,$F2682,1)/INDEX(Υλικά!$E$3:$E$200,$F2682,1),0))</f>
        <v>7.1980000000000004</v>
      </c>
      <c r="I2682" s="17">
        <f>IF($C2682&lt;&gt;"",$G2682*INDEX(ΣυνδΑθρ!$C$2:$C$100,$F2682,1)/INDEX(ΣυνδΑθρ!$J$2:$J$96,$F2682,1),IF($D2682&lt;&gt;"",$G2682*INDEX(Υλικά!$H$3:$H$200,$F2682,1)/INDEX(Υλικά!$E$3:$E$200,$F2682,1),0))</f>
        <v>26.23</v>
      </c>
      <c r="J2682" s="18">
        <f>IF($C2682&lt;&gt;"",$G2682*INDEX(ΣυνδΑθρ!$D$2:$D$96,$F2682,1)/INDEX(ΣυνδΑθρ!$J$2:$J$96,$F2682,1),IF($D2682&lt;&gt;"",$G2682*INDEX(Υλικά!$I$3:$I$200,$F2682,1)/INDEX(Υλικά!$E$3:$E$200,$F2682,1),0))</f>
        <v>1.9520000000000002</v>
      </c>
      <c r="K2682" s="16">
        <f>$H2682*Ref!$B$2</f>
        <v>28.792000000000002</v>
      </c>
      <c r="L2682" s="17">
        <f>$I2682*Ref!$B$3</f>
        <v>104.92</v>
      </c>
      <c r="M2682" s="18">
        <f>$J2682*Ref!$B$4</f>
        <v>17.568000000000001</v>
      </c>
      <c r="N2682" s="18">
        <f>IF($C2682&lt;&gt;"",0,IF($D2682&lt;&gt;"",$G2682*INDEX(Υλικά!$J$3:$J$200,$F2682,1)/INDEX(Υλικά!$E$3:$E$200,$F2682,1),0))</f>
        <v>0</v>
      </c>
      <c r="O2682" s="19">
        <f t="shared" si="49"/>
        <v>151.28</v>
      </c>
    </row>
    <row r="2683" spans="1:16" x14ac:dyDescent="0.35">
      <c r="A2683" s="54">
        <v>45349</v>
      </c>
      <c r="B2683" s="53">
        <v>0.35416666666666702</v>
      </c>
      <c r="C2683" s="3"/>
      <c r="D2683" s="3" t="s">
        <v>229</v>
      </c>
      <c r="E2683" s="3" t="str">
        <f>IF(C2683&lt;&gt;"",INDEX(ΣυνδΑθρ!$I$2:$I$96,MATCH(C2683,ΣυνδΑθρ!$A$2:$A$100,0),1),IF(D2683&lt;&gt;"",INDEX(Υλικά!$D$3:$D$200,MATCH(D2683,Υλικά!$B$3:$B$200,0),1),""))</f>
        <v>gr</v>
      </c>
      <c r="F2683" s="10">
        <f>IF(C2683&lt;&gt;"",MATCH($C2683,ΣυνδΑθρ!$A$2:$A$100,0),IF(D2683&lt;&gt;"",MATCH($D2683,Υλικά!$B$3:$B$200,0),0))</f>
        <v>104</v>
      </c>
      <c r="G2683" s="3">
        <v>53</v>
      </c>
      <c r="H2683" s="16">
        <f>IF($C2683&lt;&gt;"",$G2683*INDEX(ΣυνδΑθρ!$B$2:$B$96,$F2683,1)/INDEX(ΣυνδΑθρ!$J$2:$J$96,$F2683,1),IF($D2683&lt;&gt;"",$G2683*INDEX(Υλικά!$G$3:$G$200,$F2683,1)/INDEX(Υλικά!$E$3:$E$200,$F2683,1),0))</f>
        <v>11.13</v>
      </c>
      <c r="I2683" s="17">
        <f>IF($C2683&lt;&gt;"",$G2683*INDEX(ΣυνδΑθρ!$C$2:$C$100,$F2683,1)/INDEX(ΣυνδΑθρ!$J$2:$J$96,$F2683,1),IF($D2683&lt;&gt;"",$G2683*INDEX(Υλικά!$H$3:$H$200,$F2683,1)/INDEX(Υλικά!$E$3:$E$200,$F2683,1),0))</f>
        <v>0.53</v>
      </c>
      <c r="J2683" s="18">
        <f>IF($C2683&lt;&gt;"",$G2683*INDEX(ΣυνδΑθρ!$D$2:$D$96,$F2683,1)/INDEX(ΣυνδΑθρ!$J$2:$J$96,$F2683,1),IF($D2683&lt;&gt;"",$G2683*INDEX(Υλικά!$I$3:$I$200,$F2683,1)/INDEX(Υλικά!$E$3:$E$200,$F2683,1),0))</f>
        <v>1.06</v>
      </c>
      <c r="K2683" s="16">
        <f>$H2683*Ref!$B$2</f>
        <v>44.52</v>
      </c>
      <c r="L2683" s="17">
        <f>$I2683*Ref!$B$3</f>
        <v>2.12</v>
      </c>
      <c r="M2683" s="18">
        <f>$J2683*Ref!$B$4</f>
        <v>9.5400000000000009</v>
      </c>
      <c r="N2683" s="18">
        <f>IF($C2683&lt;&gt;"",0,IF($D2683&lt;&gt;"",$G2683*INDEX(Υλικά!$J$3:$J$200,$F2683,1)/INDEX(Υλικά!$E$3:$E$200,$F2683,1),0))</f>
        <v>0</v>
      </c>
      <c r="O2683" s="19">
        <f t="shared" si="49"/>
        <v>56.18</v>
      </c>
    </row>
    <row r="2684" spans="1:16" x14ac:dyDescent="0.35">
      <c r="A2684" s="54">
        <v>45349</v>
      </c>
      <c r="B2684" s="53">
        <v>0.5</v>
      </c>
      <c r="C2684" s="3" t="s">
        <v>216</v>
      </c>
      <c r="D2684" s="3"/>
      <c r="E2684" s="3" t="str">
        <f>IF(C2684&lt;&gt;"",INDEX(ΣυνδΑθρ!$I$2:$I$96,MATCH(C2684,ΣυνδΑθρ!$A$2:$A$100,0),1),IF(D2684&lt;&gt;"",INDEX(Υλικά!$D$3:$D$200,MATCH(D2684,Υλικά!$B$3:$B$200,0),1),""))</f>
        <v>gr</v>
      </c>
      <c r="F2684" s="10">
        <f>IF(C2684&lt;&gt;"",MATCH($C2684,ΣυνδΑθρ!$A$2:$A$100,0),IF(D2684&lt;&gt;"",MATCH($D2684,Υλικά!$B$3:$B$200,0),0))</f>
        <v>36</v>
      </c>
      <c r="G2684" s="3">
        <v>80</v>
      </c>
      <c r="H2684" s="16">
        <f>IF($C2684&lt;&gt;"",$G2684*INDEX(ΣυνδΑθρ!$B$2:$B$96,$F2684,1)/INDEX(ΣυνδΑθρ!$J$2:$J$96,$F2684,1),IF($D2684&lt;&gt;"",$G2684*INDEX(Υλικά!$G$3:$G$200,$F2684,1)/INDEX(Υλικά!$E$3:$E$200,$F2684,1),0))</f>
        <v>6.7081904761904765</v>
      </c>
      <c r="I2684" s="17">
        <f>IF($C2684&lt;&gt;"",$G2684*INDEX(ΣυνδΑθρ!$C$2:$C$100,$F2684,1)/INDEX(ΣυνδΑθρ!$J$2:$J$96,$F2684,1),IF($D2684&lt;&gt;"",$G2684*INDEX(Υλικά!$H$3:$H$200,$F2684,1)/INDEX(Υλικά!$E$3:$E$200,$F2684,1),0))</f>
        <v>30.148952380952384</v>
      </c>
      <c r="J2684" s="18">
        <f>IF($C2684&lt;&gt;"",$G2684*INDEX(ΣυνδΑθρ!$D$2:$D$96,$F2684,1)/INDEX(ΣυνδΑθρ!$J$2:$J$96,$F2684,1),IF($D2684&lt;&gt;"",$G2684*INDEX(Υλικά!$I$3:$I$200,$F2684,1)/INDEX(Υλικά!$E$3:$E$200,$F2684,1),0))</f>
        <v>6.749714285714286</v>
      </c>
      <c r="K2684" s="16">
        <f>$H2684*Ref!$B$2</f>
        <v>26.832761904761906</v>
      </c>
      <c r="L2684" s="17">
        <f>$I2684*Ref!$B$3</f>
        <v>120.59580952380954</v>
      </c>
      <c r="M2684" s="18">
        <f>$J2684*Ref!$B$4</f>
        <v>60.747428571428571</v>
      </c>
      <c r="N2684" s="18">
        <f>IF($C2684&lt;&gt;"",0,IF($D2684&lt;&gt;"",$G2684*INDEX(Υλικά!$J$3:$J$200,$F2684,1)/INDEX(Υλικά!$E$3:$E$200,$F2684,1),0))</f>
        <v>0</v>
      </c>
      <c r="O2684" s="19">
        <f t="shared" si="49"/>
        <v>208.17600000000002</v>
      </c>
    </row>
    <row r="2685" spans="1:16" x14ac:dyDescent="0.35">
      <c r="A2685" s="54">
        <v>45349</v>
      </c>
      <c r="B2685" s="53">
        <v>0.58333333333333337</v>
      </c>
      <c r="C2685" s="3" t="s">
        <v>215</v>
      </c>
      <c r="D2685" s="3"/>
      <c r="E2685" s="3" t="str">
        <f>IF(C2685&lt;&gt;"",INDEX(ΣυνδΑθρ!$I$2:$I$96,MATCH(C2685,ΣυνδΑθρ!$A$2:$A$100,0),1),IF(D2685&lt;&gt;"",INDEX(Υλικά!$D$3:$D$200,MATCH(D2685,Υλικά!$B$3:$B$200,0),1),""))</f>
        <v>gr</v>
      </c>
      <c r="F2685" s="10">
        <f>IF(C2685&lt;&gt;"",MATCH($C2685,ΣυνδΑθρ!$A$2:$A$100,0),IF(D2685&lt;&gt;"",MATCH($D2685,Υλικά!$B$3:$B$200,0),0))</f>
        <v>35</v>
      </c>
      <c r="G2685" s="3">
        <v>500</v>
      </c>
      <c r="H2685" s="16">
        <f>IF($C2685&lt;&gt;"",$G2685*INDEX(ΣυνδΑθρ!$B$2:$B$96,$F2685,1)/INDEX(ΣυνδΑθρ!$J$2:$J$96,$F2685,1),IF($D2685&lt;&gt;"",$G2685*INDEX(Υλικά!$G$3:$G$200,$F2685,1)/INDEX(Υλικά!$E$3:$E$200,$F2685,1),0))</f>
        <v>29.533333333333335</v>
      </c>
      <c r="I2685" s="17">
        <f>IF($C2685&lt;&gt;"",$G2685*INDEX(ΣυνδΑθρ!$C$2:$C$100,$F2685,1)/INDEX(ΣυνδΑθρ!$J$2:$J$96,$F2685,1),IF($D2685&lt;&gt;"",$G2685*INDEX(Υλικά!$H$3:$H$200,$F2685,1)/INDEX(Υλικά!$E$3:$E$200,$F2685,1),0))</f>
        <v>73.099999999999994</v>
      </c>
      <c r="J2685" s="18">
        <f>IF($C2685&lt;&gt;"",$G2685*INDEX(ΣυνδΑθρ!$D$2:$D$96,$F2685,1)/INDEX(ΣυνδΑθρ!$J$2:$J$96,$F2685,1),IF($D2685&lt;&gt;"",$G2685*INDEX(Υλικά!$I$3:$I$200,$F2685,1)/INDEX(Υλικά!$E$3:$E$200,$F2685,1),0))</f>
        <v>6.0983333333333318</v>
      </c>
      <c r="K2685" s="16">
        <f>$H2685*Ref!$B$2</f>
        <v>118.13333333333334</v>
      </c>
      <c r="L2685" s="17">
        <f>$I2685*Ref!$B$3</f>
        <v>292.39999999999998</v>
      </c>
      <c r="M2685" s="18">
        <f>$J2685*Ref!$B$4</f>
        <v>54.884999999999984</v>
      </c>
      <c r="N2685" s="18">
        <f>IF($C2685&lt;&gt;"",0,IF($D2685&lt;&gt;"",$G2685*INDEX(Υλικά!$J$3:$J$200,$F2685,1)/INDEX(Υλικά!$E$3:$E$200,$F2685,1),0))</f>
        <v>0</v>
      </c>
      <c r="O2685" s="19">
        <f t="shared" si="49"/>
        <v>465.41833333333329</v>
      </c>
    </row>
    <row r="2686" spans="1:16" x14ac:dyDescent="0.35">
      <c r="A2686" s="54">
        <v>45349</v>
      </c>
      <c r="B2686" s="53">
        <v>0.58333333333333337</v>
      </c>
      <c r="C2686" s="3"/>
      <c r="D2686" s="3" t="s">
        <v>338</v>
      </c>
      <c r="E2686" s="3" t="str">
        <f>IF(C2686&lt;&gt;"",INDEX(ΣυνδΑθρ!$I$2:$I$96,MATCH(C2686,ΣυνδΑθρ!$A$2:$A$100,0),1),IF(D2686&lt;&gt;"",INDEX(Υλικά!$D$3:$D$200,MATCH(D2686,Υλικά!$B$3:$B$200,0),1),""))</f>
        <v>gr</v>
      </c>
      <c r="F2686" s="10">
        <f>IF(C2686&lt;&gt;"",MATCH($C2686,ΣυνδΑθρ!$A$2:$A$100,0),IF(D2686&lt;&gt;"",MATCH($D2686,Υλικά!$B$3:$B$200,0),0))</f>
        <v>152</v>
      </c>
      <c r="G2686" s="3">
        <v>50</v>
      </c>
      <c r="H2686" s="16">
        <f>IF($C2686&lt;&gt;"",$G2686*INDEX(ΣυνδΑθρ!$B$2:$B$96,$F2686,1)/INDEX(ΣυνδΑθρ!$J$2:$J$96,$F2686,1),IF($D2686&lt;&gt;"",$G2686*INDEX(Υλικά!$G$3:$G$200,$F2686,1)/INDEX(Υλικά!$E$3:$E$200,$F2686,1),0))</f>
        <v>5.9</v>
      </c>
      <c r="I2686" s="17">
        <f>IF($C2686&lt;&gt;"",$G2686*INDEX(ΣυνδΑθρ!$C$2:$C$100,$F2686,1)/INDEX(ΣυνδΑθρ!$J$2:$J$96,$F2686,1),IF($D2686&lt;&gt;"",$G2686*INDEX(Υλικά!$H$3:$H$200,$F2686,1)/INDEX(Υλικά!$E$3:$E$200,$F2686,1),0))</f>
        <v>21.5</v>
      </c>
      <c r="J2686" s="18">
        <f>IF($C2686&lt;&gt;"",$G2686*INDEX(ΣυνδΑθρ!$D$2:$D$96,$F2686,1)/INDEX(ΣυνδΑθρ!$J$2:$J$96,$F2686,1),IF($D2686&lt;&gt;"",$G2686*INDEX(Υλικά!$I$3:$I$200,$F2686,1)/INDEX(Υλικά!$E$3:$E$200,$F2686,1),0))</f>
        <v>1.6</v>
      </c>
      <c r="K2686" s="16">
        <f>$H2686*Ref!$B$2</f>
        <v>23.6</v>
      </c>
      <c r="L2686" s="17">
        <f>$I2686*Ref!$B$3</f>
        <v>86</v>
      </c>
      <c r="M2686" s="18">
        <f>$J2686*Ref!$B$4</f>
        <v>14.4</v>
      </c>
      <c r="N2686" s="18">
        <f>IF($C2686&lt;&gt;"",0,IF($D2686&lt;&gt;"",$G2686*INDEX(Υλικά!$J$3:$J$200,$F2686,1)/INDEX(Υλικά!$E$3:$E$200,$F2686,1),0))</f>
        <v>0</v>
      </c>
      <c r="O2686" s="19">
        <f t="shared" si="49"/>
        <v>124</v>
      </c>
    </row>
    <row r="2687" spans="1:16" x14ac:dyDescent="0.35">
      <c r="A2687" s="54">
        <v>45349</v>
      </c>
      <c r="B2687" s="53">
        <v>0.83333333333333337</v>
      </c>
      <c r="C2687" s="3"/>
      <c r="D2687" s="3"/>
      <c r="E2687" s="3" t="str">
        <f>IF(C2687&lt;&gt;"",INDEX(ΣυνδΑθρ!$I$2:$I$96,MATCH(C2687,ΣυνδΑθρ!$A$2:$A$100,0),1),IF(D2687&lt;&gt;"",INDEX(Υλικά!$D$3:$D$200,MATCH(D2687,Υλικά!$B$3:$B$200,0),1),""))</f>
        <v/>
      </c>
      <c r="F2687" s="10">
        <f>IF(C2687&lt;&gt;"",MATCH($C2687,ΣυνδΑθρ!$A$2:$A$100,0),IF(D2687&lt;&gt;"",MATCH($D2687,Υλικά!$B$3:$B$200,0),0))</f>
        <v>0</v>
      </c>
      <c r="G2687" s="3"/>
      <c r="H2687" s="16">
        <f>IF($C2687&lt;&gt;"",$G2687*INDEX(ΣυνδΑθρ!$B$2:$B$96,$F2687,1)/INDEX(ΣυνδΑθρ!$J$2:$J$96,$F2687,1),IF($D2687&lt;&gt;"",$G2687*INDEX(Υλικά!$G$3:$G$200,$F2687,1)/INDEX(Υλικά!$E$3:$E$200,$F2687,1),0))</f>
        <v>0</v>
      </c>
      <c r="I2687" s="17">
        <f>IF($C2687&lt;&gt;"",$G2687*INDEX(ΣυνδΑθρ!$C$2:$C$100,$F2687,1)/INDEX(ΣυνδΑθρ!$J$2:$J$96,$F2687,1),IF($D2687&lt;&gt;"",$G2687*INDEX(Υλικά!$H$3:$H$200,$F2687,1)/INDEX(Υλικά!$E$3:$E$200,$F2687,1),0))</f>
        <v>0</v>
      </c>
      <c r="J2687" s="18">
        <f>IF($C2687&lt;&gt;"",$G2687*INDEX(ΣυνδΑθρ!$D$2:$D$96,$F2687,1)/INDEX(ΣυνδΑθρ!$J$2:$J$96,$F2687,1),IF($D2687&lt;&gt;"",$G2687*INDEX(Υλικά!$I$3:$I$200,$F2687,1)/INDEX(Υλικά!$E$3:$E$200,$F2687,1),0))</f>
        <v>0</v>
      </c>
      <c r="K2687" s="16">
        <f>$H2687*Ref!$B$2</f>
        <v>0</v>
      </c>
      <c r="L2687" s="17">
        <f>$I2687*Ref!$B$3</f>
        <v>0</v>
      </c>
      <c r="M2687" s="18">
        <f>$J2687*Ref!$B$4</f>
        <v>0</v>
      </c>
      <c r="N2687" s="18">
        <v>1000</v>
      </c>
      <c r="O2687" s="19">
        <f t="shared" si="49"/>
        <v>1000</v>
      </c>
      <c r="P2687" t="s">
        <v>303</v>
      </c>
    </row>
    <row r="2688" spans="1:16" x14ac:dyDescent="0.35">
      <c r="A2688" s="54">
        <v>45350</v>
      </c>
      <c r="B2688" s="53">
        <v>0.29166666666666669</v>
      </c>
      <c r="C2688" s="3"/>
      <c r="D2688" s="3" t="s">
        <v>58</v>
      </c>
      <c r="E2688" s="3" t="str">
        <f>IF(C2688&lt;&gt;"",INDEX(ΣυνδΑθρ!$I$2:$I$96,MATCH(C2688,ΣυνδΑθρ!$A$2:$A$100,0),1),IF(D2688&lt;&gt;"",INDEX(Υλικά!$D$3:$D$200,MATCH(D2688,Υλικά!$B$3:$B$200,0),1),""))</f>
        <v>gr</v>
      </c>
      <c r="F2688" s="10">
        <f>IF(C2688&lt;&gt;"",MATCH($C2688,ΣυνδΑθρ!$A$2:$A$100,0),IF(D2688&lt;&gt;"",MATCH($D2688,Υλικά!$B$3:$B$200,0),0))</f>
        <v>12</v>
      </c>
      <c r="G2688" s="3">
        <v>250</v>
      </c>
      <c r="H2688" s="16">
        <f>IF($C2688&lt;&gt;"",$G2688*INDEX(ΣυνδΑθρ!$B$2:$B$96,$F2688,1)/INDEX(ΣυνδΑθρ!$J$2:$J$96,$F2688,1),IF($D2688&lt;&gt;"",$G2688*INDEX(Υλικά!$G$3:$G$200,$F2688,1)/INDEX(Υλικά!$E$3:$E$200,$F2688,1),0))</f>
        <v>8.25</v>
      </c>
      <c r="I2688" s="17">
        <f>IF($C2688&lt;&gt;"",$G2688*INDEX(ΣυνδΑθρ!$C$2:$C$100,$F2688,1)/INDEX(ΣυνδΑθρ!$J$2:$J$96,$F2688,1),IF($D2688&lt;&gt;"",$G2688*INDEX(Υλικά!$H$3:$H$200,$F2688,1)/INDEX(Υλικά!$E$3:$E$200,$F2688,1),0))</f>
        <v>11.75</v>
      </c>
      <c r="J2688" s="18">
        <f>IF($C2688&lt;&gt;"",$G2688*INDEX(ΣυνδΑθρ!$D$2:$D$96,$F2688,1)/INDEX(ΣυνδΑθρ!$J$2:$J$96,$F2688,1),IF($D2688&lt;&gt;"",$G2688*INDEX(Υλικά!$I$3:$I$200,$F2688,1)/INDEX(Υλικά!$E$3:$E$200,$F2688,1),0))</f>
        <v>3.75</v>
      </c>
      <c r="K2688" s="16">
        <f>$H2688*Ref!$B$2</f>
        <v>33</v>
      </c>
      <c r="L2688" s="17">
        <f>$I2688*Ref!$B$3</f>
        <v>47</v>
      </c>
      <c r="M2688" s="18">
        <f>$J2688*Ref!$B$4</f>
        <v>33.75</v>
      </c>
      <c r="N2688" s="18">
        <f>IF($C2688&lt;&gt;"",0,IF($D2688&lt;&gt;"",$G2688*INDEX(Υλικά!$J$3:$J$200,$F2688,1)/INDEX(Υλικά!$E$3:$E$200,$F2688,1),0))</f>
        <v>0</v>
      </c>
      <c r="O2688" s="19">
        <f t="shared" si="49"/>
        <v>113.75</v>
      </c>
    </row>
    <row r="2689" spans="1:15" x14ac:dyDescent="0.35">
      <c r="A2689" s="54">
        <v>45350</v>
      </c>
      <c r="B2689" s="53">
        <v>0.29166666666666669</v>
      </c>
      <c r="C2689" s="3"/>
      <c r="D2689" s="3" t="s">
        <v>338</v>
      </c>
      <c r="E2689" s="3" t="str">
        <f>IF(C2689&lt;&gt;"",INDEX(ΣυνδΑθρ!$I$2:$I$96,MATCH(C2689,ΣυνδΑθρ!$A$2:$A$100,0),1),IF(D2689&lt;&gt;"",INDEX(Υλικά!$D$3:$D$200,MATCH(D2689,Υλικά!$B$3:$B$200,0),1),""))</f>
        <v>gr</v>
      </c>
      <c r="F2689" s="10">
        <f>IF(C2689&lt;&gt;"",MATCH($C2689,ΣυνδΑθρ!$A$2:$A$100,0),IF(D2689&lt;&gt;"",MATCH($D2689,Υλικά!$B$3:$B$200,0),0))</f>
        <v>152</v>
      </c>
      <c r="G2689" s="3">
        <v>50</v>
      </c>
      <c r="H2689" s="16">
        <f>IF($C2689&lt;&gt;"",$G2689*INDEX(ΣυνδΑθρ!$B$2:$B$96,$F2689,1)/INDEX(ΣυνδΑθρ!$J$2:$J$96,$F2689,1),IF($D2689&lt;&gt;"",$G2689*INDEX(Υλικά!$G$3:$G$200,$F2689,1)/INDEX(Υλικά!$E$3:$E$200,$F2689,1),0))</f>
        <v>5.9</v>
      </c>
      <c r="I2689" s="17">
        <f>IF($C2689&lt;&gt;"",$G2689*INDEX(ΣυνδΑθρ!$C$2:$C$100,$F2689,1)/INDEX(ΣυνδΑθρ!$J$2:$J$96,$F2689,1),IF($D2689&lt;&gt;"",$G2689*INDEX(Υλικά!$H$3:$H$200,$F2689,1)/INDEX(Υλικά!$E$3:$E$200,$F2689,1),0))</f>
        <v>21.5</v>
      </c>
      <c r="J2689" s="18">
        <f>IF($C2689&lt;&gt;"",$G2689*INDEX(ΣυνδΑθρ!$D$2:$D$96,$F2689,1)/INDEX(ΣυνδΑθρ!$J$2:$J$96,$F2689,1),IF($D2689&lt;&gt;"",$G2689*INDEX(Υλικά!$I$3:$I$200,$F2689,1)/INDEX(Υλικά!$E$3:$E$200,$F2689,1),0))</f>
        <v>1.6</v>
      </c>
      <c r="K2689" s="16">
        <f>$H2689*Ref!$B$2</f>
        <v>23.6</v>
      </c>
      <c r="L2689" s="17">
        <f>$I2689*Ref!$B$3</f>
        <v>86</v>
      </c>
      <c r="M2689" s="18">
        <f>$J2689*Ref!$B$4</f>
        <v>14.4</v>
      </c>
      <c r="N2689" s="18">
        <f>IF($C2689&lt;&gt;"",0,IF($D2689&lt;&gt;"",$G2689*INDEX(Υλικά!$J$3:$J$200,$F2689,1)/INDEX(Υλικά!$E$3:$E$200,$F2689,1),0))</f>
        <v>0</v>
      </c>
      <c r="O2689" s="19">
        <f t="shared" si="49"/>
        <v>124</v>
      </c>
    </row>
    <row r="2690" spans="1:15" x14ac:dyDescent="0.35">
      <c r="A2690" s="54">
        <v>45350</v>
      </c>
      <c r="B2690" s="53">
        <v>0.29166666666666669</v>
      </c>
      <c r="C2690" s="3"/>
      <c r="D2690" s="3" t="s">
        <v>229</v>
      </c>
      <c r="E2690" s="3" t="str">
        <f>IF(C2690&lt;&gt;"",INDEX(ΣυνδΑθρ!$I$2:$I$96,MATCH(C2690,ΣυνδΑθρ!$A$2:$A$100,0),1),IF(D2690&lt;&gt;"",INDEX(Υλικά!$D$3:$D$200,MATCH(D2690,Υλικά!$B$3:$B$200,0),1),""))</f>
        <v>gr</v>
      </c>
      <c r="F2690" s="10">
        <f>IF(C2690&lt;&gt;"",MATCH($C2690,ΣυνδΑθρ!$A$2:$A$100,0),IF(D2690&lt;&gt;"",MATCH($D2690,Υλικά!$B$3:$B$200,0),0))</f>
        <v>104</v>
      </c>
      <c r="G2690" s="3">
        <v>50</v>
      </c>
      <c r="H2690" s="16">
        <f>IF($C2690&lt;&gt;"",$G2690*INDEX(ΣυνδΑθρ!$B$2:$B$96,$F2690,1)/INDEX(ΣυνδΑθρ!$J$2:$J$96,$F2690,1),IF($D2690&lt;&gt;"",$G2690*INDEX(Υλικά!$G$3:$G$200,$F2690,1)/INDEX(Υλικά!$E$3:$E$200,$F2690,1),0))</f>
        <v>10.5</v>
      </c>
      <c r="I2690" s="17">
        <f>IF($C2690&lt;&gt;"",$G2690*INDEX(ΣυνδΑθρ!$C$2:$C$100,$F2690,1)/INDEX(ΣυνδΑθρ!$J$2:$J$96,$F2690,1),IF($D2690&lt;&gt;"",$G2690*INDEX(Υλικά!$H$3:$H$200,$F2690,1)/INDEX(Υλικά!$E$3:$E$200,$F2690,1),0))</f>
        <v>0.5</v>
      </c>
      <c r="J2690" s="18">
        <f>IF($C2690&lt;&gt;"",$G2690*INDEX(ΣυνδΑθρ!$D$2:$D$96,$F2690,1)/INDEX(ΣυνδΑθρ!$J$2:$J$96,$F2690,1),IF($D2690&lt;&gt;"",$G2690*INDEX(Υλικά!$I$3:$I$200,$F2690,1)/INDEX(Υλικά!$E$3:$E$200,$F2690,1),0))</f>
        <v>1</v>
      </c>
      <c r="K2690" s="16">
        <f>$H2690*Ref!$B$2</f>
        <v>42</v>
      </c>
      <c r="L2690" s="17">
        <f>$I2690*Ref!$B$3</f>
        <v>2</v>
      </c>
      <c r="M2690" s="18">
        <f>$J2690*Ref!$B$4</f>
        <v>9</v>
      </c>
      <c r="N2690" s="18">
        <f>IF($C2690&lt;&gt;"",0,IF($D2690&lt;&gt;"",$G2690*INDEX(Υλικά!$J$3:$J$200,$F2690,1)/INDEX(Υλικά!$E$3:$E$200,$F2690,1),0))</f>
        <v>0</v>
      </c>
      <c r="O2690" s="19">
        <f t="shared" si="49"/>
        <v>53</v>
      </c>
    </row>
    <row r="2691" spans="1:15" x14ac:dyDescent="0.35">
      <c r="A2691" s="54">
        <v>45350</v>
      </c>
      <c r="B2691" s="53">
        <v>0.45833333333333331</v>
      </c>
      <c r="C2691" s="3" t="s">
        <v>216</v>
      </c>
      <c r="D2691" s="3"/>
      <c r="E2691" s="3" t="str">
        <f>IF(C2691&lt;&gt;"",INDEX(ΣυνδΑθρ!$I$2:$I$96,MATCH(C2691,ΣυνδΑθρ!$A$2:$A$100,0),1),IF(D2691&lt;&gt;"",INDEX(Υλικά!$D$3:$D$200,MATCH(D2691,Υλικά!$B$3:$B$200,0),1),""))</f>
        <v>gr</v>
      </c>
      <c r="F2691" s="10">
        <f>IF(C2691&lt;&gt;"",MATCH($C2691,ΣυνδΑθρ!$A$2:$A$100,0),IF(D2691&lt;&gt;"",MATCH($D2691,Υλικά!$B$3:$B$200,0),0))</f>
        <v>36</v>
      </c>
      <c r="G2691" s="3">
        <v>60</v>
      </c>
      <c r="H2691" s="16">
        <f>IF($C2691&lt;&gt;"",$G2691*INDEX(ΣυνδΑθρ!$B$2:$B$96,$F2691,1)/INDEX(ΣυνδΑθρ!$J$2:$J$96,$F2691,1),IF($D2691&lt;&gt;"",$G2691*INDEX(Υλικά!$G$3:$G$200,$F2691,1)/INDEX(Υλικά!$E$3:$E$200,$F2691,1),0))</f>
        <v>5.0311428571428571</v>
      </c>
      <c r="I2691" s="17">
        <f>IF($C2691&lt;&gt;"",$G2691*INDEX(ΣυνδΑθρ!$C$2:$C$100,$F2691,1)/INDEX(ΣυνδΑθρ!$J$2:$J$96,$F2691,1),IF($D2691&lt;&gt;"",$G2691*INDEX(Υλικά!$H$3:$H$200,$F2691,1)/INDEX(Υλικά!$E$3:$E$200,$F2691,1),0))</f>
        <v>22.611714285714289</v>
      </c>
      <c r="J2691" s="18">
        <f>IF($C2691&lt;&gt;"",$G2691*INDEX(ΣυνδΑθρ!$D$2:$D$96,$F2691,1)/INDEX(ΣυνδΑθρ!$J$2:$J$96,$F2691,1),IF($D2691&lt;&gt;"",$G2691*INDEX(Υλικά!$I$3:$I$200,$F2691,1)/INDEX(Υλικά!$E$3:$E$200,$F2691,1),0))</f>
        <v>5.0622857142857152</v>
      </c>
      <c r="K2691" s="16">
        <f>$H2691*Ref!$B$2</f>
        <v>20.124571428571429</v>
      </c>
      <c r="L2691" s="17">
        <f>$I2691*Ref!$B$3</f>
        <v>90.446857142857155</v>
      </c>
      <c r="M2691" s="18">
        <f>$J2691*Ref!$B$4</f>
        <v>45.560571428571436</v>
      </c>
      <c r="N2691" s="18">
        <f>IF($C2691&lt;&gt;"",0,IF($D2691&lt;&gt;"",$G2691*INDEX(Υλικά!$J$3:$J$200,$F2691,1)/INDEX(Υλικά!$E$3:$E$200,$F2691,1),0))</f>
        <v>0</v>
      </c>
      <c r="O2691" s="19">
        <f t="shared" si="49"/>
        <v>156.13200000000001</v>
      </c>
    </row>
    <row r="2692" spans="1:15" x14ac:dyDescent="0.35">
      <c r="A2692" s="54">
        <v>45350</v>
      </c>
      <c r="B2692" s="53">
        <v>0.58333333333333337</v>
      </c>
      <c r="C2692" s="3" t="s">
        <v>314</v>
      </c>
      <c r="D2692" s="3"/>
      <c r="E2692" s="3" t="str">
        <f>IF(C2692&lt;&gt;"",INDEX(ΣυνδΑθρ!$I$2:$I$96,MATCH(C2692,ΣυνδΑθρ!$A$2:$A$100,0),1),IF(D2692&lt;&gt;"",INDEX(Υλικά!$D$3:$D$200,MATCH(D2692,Υλικά!$B$3:$B$200,0),1),""))</f>
        <v>gr</v>
      </c>
      <c r="F2692" s="10">
        <f>IF(C2692&lt;&gt;"",MATCH($C2692,ΣυνδΑθρ!$A$2:$A$100,0),IF(D2692&lt;&gt;"",MATCH($D2692,Υλικά!$B$3:$B$200,0),0))</f>
        <v>64</v>
      </c>
      <c r="G2692" s="3">
        <v>500</v>
      </c>
      <c r="H2692" s="16">
        <f>IF($C2692&lt;&gt;"",$G2692*INDEX(ΣυνδΑθρ!$B$2:$B$96,$F2692,1)/INDEX(ΣυνδΑθρ!$J$2:$J$96,$F2692,1),IF($D2692&lt;&gt;"",$G2692*INDEX(Υλικά!$G$3:$G$200,$F2692,1)/INDEX(Υλικά!$E$3:$E$200,$F2692,1),0))</f>
        <v>38.554502369668249</v>
      </c>
      <c r="I2692" s="17">
        <f>IF($C2692&lt;&gt;"",$G2692*INDEX(ΣυνδΑθρ!$C$2:$C$100,$F2692,1)/INDEX(ΣυνδΑθρ!$J$2:$J$96,$F2692,1),IF($D2692&lt;&gt;"",$G2692*INDEX(Υλικά!$H$3:$H$200,$F2692,1)/INDEX(Υλικά!$E$3:$E$200,$F2692,1),0))</f>
        <v>85.900473933649295</v>
      </c>
      <c r="J2692" s="18">
        <f>IF($C2692&lt;&gt;"",$G2692*INDEX(ΣυνδΑθρ!$D$2:$D$96,$F2692,1)/INDEX(ΣυνδΑθρ!$J$2:$J$96,$F2692,1),IF($D2692&lt;&gt;"",$G2692*INDEX(Υλικά!$I$3:$I$200,$F2692,1)/INDEX(Υλικά!$E$3:$E$200,$F2692,1),0))</f>
        <v>9.9265402843601898</v>
      </c>
      <c r="K2692" s="16">
        <f>$H2692*Ref!$B$2</f>
        <v>154.218009478673</v>
      </c>
      <c r="L2692" s="17">
        <f>$I2692*Ref!$B$3</f>
        <v>343.60189573459718</v>
      </c>
      <c r="M2692" s="18">
        <f>$J2692*Ref!$B$4</f>
        <v>89.338862559241704</v>
      </c>
      <c r="N2692" s="18">
        <f>IF($C2692&lt;&gt;"",0,IF($D2692&lt;&gt;"",$G2692*INDEX(Υλικά!$J$3:$J$200,$F2692,1)/INDEX(Υλικά!$E$3:$E$200,$F2692,1),0))</f>
        <v>0</v>
      </c>
      <c r="O2692" s="19">
        <f t="shared" si="49"/>
        <v>587.15876777251196</v>
      </c>
    </row>
    <row r="2693" spans="1:15" x14ac:dyDescent="0.35">
      <c r="A2693" s="54">
        <v>45350</v>
      </c>
      <c r="B2693" s="53">
        <v>0.84375</v>
      </c>
      <c r="C2693" s="3" t="s">
        <v>215</v>
      </c>
      <c r="D2693" s="3"/>
      <c r="E2693" s="3" t="str">
        <f>IF(C2693&lt;&gt;"",INDEX(ΣυνδΑθρ!$I$2:$I$96,MATCH(C2693,ΣυνδΑθρ!$A$2:$A$100,0),1),IF(D2693&lt;&gt;"",INDEX(Υλικά!$D$3:$D$200,MATCH(D2693,Υλικά!$B$3:$B$200,0),1),""))</f>
        <v>gr</v>
      </c>
      <c r="F2693" s="10">
        <f>IF(C2693&lt;&gt;"",MATCH($C2693,ΣυνδΑθρ!$A$2:$A$100,0),IF(D2693&lt;&gt;"",MATCH($D2693,Υλικά!$B$3:$B$200,0),0))</f>
        <v>35</v>
      </c>
      <c r="G2693" s="3">
        <v>300</v>
      </c>
      <c r="H2693" s="16">
        <f>IF($C2693&lt;&gt;"",$G2693*INDEX(ΣυνδΑθρ!$B$2:$B$96,$F2693,1)/INDEX(ΣυνδΑθρ!$J$2:$J$96,$F2693,1),IF($D2693&lt;&gt;"",$G2693*INDEX(Υλικά!$G$3:$G$200,$F2693,1)/INDEX(Υλικά!$E$3:$E$200,$F2693,1),0))</f>
        <v>17.72</v>
      </c>
      <c r="I2693" s="17">
        <f>IF($C2693&lt;&gt;"",$G2693*INDEX(ΣυνδΑθρ!$C$2:$C$100,$F2693,1)/INDEX(ΣυνδΑθρ!$J$2:$J$96,$F2693,1),IF($D2693&lt;&gt;"",$G2693*INDEX(Υλικά!$H$3:$H$200,$F2693,1)/INDEX(Υλικά!$E$3:$E$200,$F2693,1),0))</f>
        <v>43.86</v>
      </c>
      <c r="J2693" s="18">
        <f>IF($C2693&lt;&gt;"",$G2693*INDEX(ΣυνδΑθρ!$D$2:$D$96,$F2693,1)/INDEX(ΣυνδΑθρ!$J$2:$J$96,$F2693,1),IF($D2693&lt;&gt;"",$G2693*INDEX(Υλικά!$I$3:$I$200,$F2693,1)/INDEX(Υλικά!$E$3:$E$200,$F2693,1),0))</f>
        <v>3.6589999999999994</v>
      </c>
      <c r="K2693" s="16">
        <f>$H2693*Ref!$B$2</f>
        <v>70.88</v>
      </c>
      <c r="L2693" s="17">
        <f>$I2693*Ref!$B$3</f>
        <v>175.44</v>
      </c>
      <c r="M2693" s="18">
        <f>$J2693*Ref!$B$4</f>
        <v>32.930999999999997</v>
      </c>
      <c r="N2693" s="18">
        <f>IF($C2693&lt;&gt;"",0,IF($D2693&lt;&gt;"",$G2693*INDEX(Υλικά!$J$3:$J$200,$F2693,1)/INDEX(Υλικά!$E$3:$E$200,$F2693,1),0))</f>
        <v>0</v>
      </c>
      <c r="O2693" s="19">
        <f t="shared" si="49"/>
        <v>279.25099999999998</v>
      </c>
    </row>
    <row r="2694" spans="1:15" x14ac:dyDescent="0.35">
      <c r="A2694" s="54">
        <v>45350</v>
      </c>
      <c r="B2694" s="53">
        <v>0.84375</v>
      </c>
      <c r="C2694" s="3"/>
      <c r="D2694" s="3" t="s">
        <v>338</v>
      </c>
      <c r="E2694" s="3" t="str">
        <f>IF(C2694&lt;&gt;"",INDEX(ΣυνδΑθρ!$I$2:$I$96,MATCH(C2694,ΣυνδΑθρ!$A$2:$A$100,0),1),IF(D2694&lt;&gt;"",INDEX(Υλικά!$D$3:$D$200,MATCH(D2694,Υλικά!$B$3:$B$200,0),1),""))</f>
        <v>gr</v>
      </c>
      <c r="F2694" s="10">
        <f>IF(C2694&lt;&gt;"",MATCH($C2694,ΣυνδΑθρ!$A$2:$A$100,0),IF(D2694&lt;&gt;"",MATCH($D2694,Υλικά!$B$3:$B$200,0),0))</f>
        <v>152</v>
      </c>
      <c r="G2694" s="3">
        <v>20</v>
      </c>
      <c r="H2694" s="16">
        <f>IF($C2694&lt;&gt;"",$G2694*INDEX(ΣυνδΑθρ!$B$2:$B$96,$F2694,1)/INDEX(ΣυνδΑθρ!$J$2:$J$96,$F2694,1),IF($D2694&lt;&gt;"",$G2694*INDEX(Υλικά!$G$3:$G$200,$F2694,1)/INDEX(Υλικά!$E$3:$E$200,$F2694,1),0))</f>
        <v>2.36</v>
      </c>
      <c r="I2694" s="17">
        <f>IF($C2694&lt;&gt;"",$G2694*INDEX(ΣυνδΑθρ!$C$2:$C$100,$F2694,1)/INDEX(ΣυνδΑθρ!$J$2:$J$96,$F2694,1),IF($D2694&lt;&gt;"",$G2694*INDEX(Υλικά!$H$3:$H$200,$F2694,1)/INDEX(Υλικά!$E$3:$E$200,$F2694,1),0))</f>
        <v>8.6</v>
      </c>
      <c r="J2694" s="18">
        <f>IF($C2694&lt;&gt;"",$G2694*INDEX(ΣυνδΑθρ!$D$2:$D$96,$F2694,1)/INDEX(ΣυνδΑθρ!$J$2:$J$96,$F2694,1),IF($D2694&lt;&gt;"",$G2694*INDEX(Υλικά!$I$3:$I$200,$F2694,1)/INDEX(Υλικά!$E$3:$E$200,$F2694,1),0))</f>
        <v>0.64</v>
      </c>
      <c r="K2694" s="16">
        <f>$H2694*Ref!$B$2</f>
        <v>9.44</v>
      </c>
      <c r="L2694" s="17">
        <f>$I2694*Ref!$B$3</f>
        <v>34.4</v>
      </c>
      <c r="M2694" s="18">
        <f>$J2694*Ref!$B$4</f>
        <v>5.76</v>
      </c>
      <c r="N2694" s="18">
        <f>IF($C2694&lt;&gt;"",0,IF($D2694&lt;&gt;"",$G2694*INDEX(Υλικά!$J$3:$J$200,$F2694,1)/INDEX(Υλικά!$E$3:$E$200,$F2694,1),0))</f>
        <v>0</v>
      </c>
      <c r="O2694" s="19">
        <f t="shared" si="49"/>
        <v>49.599999999999994</v>
      </c>
    </row>
    <row r="2695" spans="1:15" x14ac:dyDescent="0.35">
      <c r="A2695" s="54">
        <v>45350</v>
      </c>
      <c r="B2695" s="53">
        <v>0.92708333333333337</v>
      </c>
      <c r="C2695" s="3"/>
      <c r="D2695" s="3" t="s">
        <v>233</v>
      </c>
      <c r="E2695" s="3" t="str">
        <f>IF(C2695&lt;&gt;"",INDEX(ΣυνδΑθρ!$I$2:$I$96,MATCH(C2695,ΣυνδΑθρ!$A$2:$A$100,0),1),IF(D2695&lt;&gt;"",INDEX(Υλικά!$D$3:$D$200,MATCH(D2695,Υλικά!$B$3:$B$200,0),1),""))</f>
        <v>gr</v>
      </c>
      <c r="F2695" s="10">
        <f>IF(C2695&lt;&gt;"",MATCH($C2695,ΣυνδΑθρ!$A$2:$A$100,0),IF(D2695&lt;&gt;"",MATCH($D2695,Υλικά!$B$3:$B$200,0),0))</f>
        <v>107</v>
      </c>
      <c r="G2695" s="3">
        <v>42</v>
      </c>
      <c r="H2695" s="16">
        <f>IF($C2695&lt;&gt;"",$G2695*INDEX(ΣυνδΑθρ!$B$2:$B$96,$F2695,1)/INDEX(ΣυνδΑθρ!$J$2:$J$96,$F2695,1),IF($D2695&lt;&gt;"",$G2695*INDEX(Υλικά!$G$3:$G$200,$F2695,1)/INDEX(Υλικά!$E$3:$E$200,$F2695,1),0))</f>
        <v>9.282</v>
      </c>
      <c r="I2695" s="17">
        <f>IF($C2695&lt;&gt;"",$G2695*INDEX(ΣυνδΑθρ!$C$2:$C$100,$F2695,1)/INDEX(ΣυνδΑθρ!$J$2:$J$96,$F2695,1),IF($D2695&lt;&gt;"",$G2695*INDEX(Υλικά!$H$3:$H$200,$F2695,1)/INDEX(Υλικά!$E$3:$E$200,$F2695,1),0))</f>
        <v>8.4</v>
      </c>
      <c r="J2695" s="18">
        <f>IF($C2695&lt;&gt;"",$G2695*INDEX(ΣυνδΑθρ!$D$2:$D$96,$F2695,1)/INDEX(ΣυνδΑθρ!$J$2:$J$96,$F2695,1),IF($D2695&lt;&gt;"",$G2695*INDEX(Υλικά!$I$3:$I$200,$F2695,1)/INDEX(Υλικά!$E$3:$E$200,$F2695,1),0))</f>
        <v>22.175999999999998</v>
      </c>
      <c r="K2695" s="16">
        <f>$H2695*Ref!$B$2</f>
        <v>37.128</v>
      </c>
      <c r="L2695" s="17">
        <f>$I2695*Ref!$B$3</f>
        <v>33.6</v>
      </c>
      <c r="M2695" s="18">
        <f>$J2695*Ref!$B$4</f>
        <v>199.58399999999997</v>
      </c>
      <c r="N2695" s="18">
        <f>IF($C2695&lt;&gt;"",0,IF($D2695&lt;&gt;"",$G2695*INDEX(Υλικά!$J$3:$J$200,$F2695,1)/INDEX(Υλικά!$E$3:$E$200,$F2695,1),0))</f>
        <v>0</v>
      </c>
      <c r="O2695" s="19">
        <f t="shared" si="49"/>
        <v>270.31200000000001</v>
      </c>
    </row>
    <row r="2696" spans="1:15" x14ac:dyDescent="0.35">
      <c r="A2696" s="54">
        <v>45350</v>
      </c>
      <c r="B2696" s="53">
        <v>0.95833333333333337</v>
      </c>
      <c r="C2696" s="3"/>
      <c r="D2696" s="3" t="s">
        <v>64</v>
      </c>
      <c r="E2696" s="3" t="str">
        <f>IF(C2696&lt;&gt;"",INDEX(ΣυνδΑθρ!$I$2:$I$96,MATCH(C2696,ΣυνδΑθρ!$A$2:$A$100,0),1),IF(D2696&lt;&gt;"",INDEX(Υλικά!$D$3:$D$200,MATCH(D2696,Υλικά!$B$3:$B$200,0),1),""))</f>
        <v>gr</v>
      </c>
      <c r="F2696" s="10">
        <f>IF(C2696&lt;&gt;"",MATCH($C2696,ΣυνδΑθρ!$A$2:$A$100,0),IF(D2696&lt;&gt;"",MATCH($D2696,Υλικά!$B$3:$B$200,0),0))</f>
        <v>24</v>
      </c>
      <c r="G2696" s="3">
        <v>15</v>
      </c>
      <c r="H2696" s="16">
        <f>IF($C2696&lt;&gt;"",$G2696*INDEX(ΣυνδΑθρ!$B$2:$B$96,$F2696,1)/INDEX(ΣυνδΑθρ!$J$2:$J$96,$F2696,1),IF($D2696&lt;&gt;"",$G2696*INDEX(Υλικά!$G$3:$G$200,$F2696,1)/INDEX(Υλικά!$E$3:$E$200,$F2696,1),0))</f>
        <v>3.5550000000000002</v>
      </c>
      <c r="I2696" s="17">
        <f>IF($C2696&lt;&gt;"",$G2696*INDEX(ΣυνδΑθρ!$C$2:$C$100,$F2696,1)/INDEX(ΣυνδΑθρ!$J$2:$J$96,$F2696,1),IF($D2696&lt;&gt;"",$G2696*INDEX(Υλικά!$H$3:$H$200,$F2696,1)/INDEX(Υλικά!$E$3:$E$200,$F2696,1),0))</f>
        <v>3.2250000000000001</v>
      </c>
      <c r="J2696" s="18">
        <f>IF($C2696&lt;&gt;"",$G2696*INDEX(ΣυνδΑθρ!$D$2:$D$96,$F2696,1)/INDEX(ΣυνδΑθρ!$J$2:$J$96,$F2696,1),IF($D2696&lt;&gt;"",$G2696*INDEX(Υλικά!$I$3:$I$200,$F2696,1)/INDEX(Υλικά!$E$3:$E$200,$F2696,1),0))</f>
        <v>7.4550000000000001</v>
      </c>
      <c r="K2696" s="16">
        <f>$H2696*Ref!$B$2</f>
        <v>14.22</v>
      </c>
      <c r="L2696" s="17">
        <f>$I2696*Ref!$B$3</f>
        <v>12.9</v>
      </c>
      <c r="M2696" s="18">
        <f>$J2696*Ref!$B$4</f>
        <v>67.094999999999999</v>
      </c>
      <c r="N2696" s="18">
        <f>IF($C2696&lt;&gt;"",0,IF($D2696&lt;&gt;"",$G2696*INDEX(Υλικά!$J$3:$J$200,$F2696,1)/INDEX(Υλικά!$E$3:$E$200,$F2696,1),0))</f>
        <v>0</v>
      </c>
      <c r="O2696" s="19">
        <f t="shared" si="49"/>
        <v>94.215000000000003</v>
      </c>
    </row>
    <row r="2697" spans="1:15" x14ac:dyDescent="0.35">
      <c r="A2697" s="54">
        <v>45351</v>
      </c>
      <c r="B2697" s="53">
        <v>0.35416666666666669</v>
      </c>
      <c r="C2697" s="3"/>
      <c r="D2697" s="3" t="s">
        <v>58</v>
      </c>
      <c r="E2697" s="3" t="str">
        <f>IF(C2697&lt;&gt;"",INDEX(ΣυνδΑθρ!$I$2:$I$96,MATCH(C2697,ΣυνδΑθρ!$A$2:$A$100,0),1),IF(D2697&lt;&gt;"",INDEX(Υλικά!$D$3:$D$200,MATCH(D2697,Υλικά!$B$3:$B$200,0),1),""))</f>
        <v>gr</v>
      </c>
      <c r="F2697" s="10">
        <f>IF(C2697&lt;&gt;"",MATCH($C2697,ΣυνδΑθρ!$A$2:$A$100,0),IF(D2697&lt;&gt;"",MATCH($D2697,Υλικά!$B$3:$B$200,0),0))</f>
        <v>12</v>
      </c>
      <c r="G2697" s="3">
        <v>250</v>
      </c>
      <c r="H2697" s="16">
        <f>IF($C2697&lt;&gt;"",$G2697*INDEX(ΣυνδΑθρ!$B$2:$B$96,$F2697,1)/INDEX(ΣυνδΑθρ!$J$2:$J$96,$F2697,1),IF($D2697&lt;&gt;"",$G2697*INDEX(Υλικά!$G$3:$G$200,$F2697,1)/INDEX(Υλικά!$E$3:$E$200,$F2697,1),0))</f>
        <v>8.25</v>
      </c>
      <c r="I2697" s="17">
        <f>IF($C2697&lt;&gt;"",$G2697*INDEX(ΣυνδΑθρ!$C$2:$C$100,$F2697,1)/INDEX(ΣυνδΑθρ!$J$2:$J$96,$F2697,1),IF($D2697&lt;&gt;"",$G2697*INDEX(Υλικά!$H$3:$H$200,$F2697,1)/INDEX(Υλικά!$E$3:$E$200,$F2697,1),0))</f>
        <v>11.75</v>
      </c>
      <c r="J2697" s="18">
        <f>IF($C2697&lt;&gt;"",$G2697*INDEX(ΣυνδΑθρ!$D$2:$D$96,$F2697,1)/INDEX(ΣυνδΑθρ!$J$2:$J$96,$F2697,1),IF($D2697&lt;&gt;"",$G2697*INDEX(Υλικά!$I$3:$I$200,$F2697,1)/INDEX(Υλικά!$E$3:$E$200,$F2697,1),0))</f>
        <v>3.75</v>
      </c>
      <c r="K2697" s="16">
        <f>$H2697*Ref!$B$2</f>
        <v>33</v>
      </c>
      <c r="L2697" s="17">
        <f>$I2697*Ref!$B$3</f>
        <v>47</v>
      </c>
      <c r="M2697" s="18">
        <f>$J2697*Ref!$B$4</f>
        <v>33.75</v>
      </c>
      <c r="N2697" s="18">
        <f>IF($C2697&lt;&gt;"",0,IF($D2697&lt;&gt;"",$G2697*INDEX(Υλικά!$J$3:$J$200,$F2697,1)/INDEX(Υλικά!$E$3:$E$200,$F2697,1),0))</f>
        <v>0</v>
      </c>
      <c r="O2697" s="19">
        <f t="shared" si="49"/>
        <v>113.75</v>
      </c>
    </row>
    <row r="2698" spans="1:15" x14ac:dyDescent="0.35">
      <c r="A2698" s="54">
        <v>45351</v>
      </c>
      <c r="B2698" s="53">
        <v>0.35416666666666669</v>
      </c>
      <c r="C2698" s="3"/>
      <c r="D2698" s="3" t="s">
        <v>351</v>
      </c>
      <c r="E2698" s="3" t="str">
        <f>IF(C2698&lt;&gt;"",INDEX(ΣυνδΑθρ!$I$2:$I$96,MATCH(C2698,ΣυνδΑθρ!$A$2:$A$100,0),1),IF(D2698&lt;&gt;"",INDEX(Υλικά!$D$3:$D$200,MATCH(D2698,Υλικά!$B$3:$B$200,0),1),""))</f>
        <v>gr</v>
      </c>
      <c r="F2698" s="10">
        <f>IF(C2698&lt;&gt;"",MATCH($C2698,ΣυνδΑθρ!$A$2:$A$100,0),IF(D2698&lt;&gt;"",MATCH($D2698,Υλικά!$B$3:$B$200,0),0))</f>
        <v>160</v>
      </c>
      <c r="G2698" s="3">
        <v>70</v>
      </c>
      <c r="H2698" s="16">
        <f>IF($C2698&lt;&gt;"",$G2698*INDEX(ΣυνδΑθρ!$B$2:$B$96,$F2698,1)/INDEX(ΣυνδΑθρ!$J$2:$J$96,$F2698,1),IF($D2698&lt;&gt;"",$G2698*INDEX(Υλικά!$G$3:$G$200,$F2698,1)/INDEX(Υλικά!$E$3:$E$200,$F2698,1),0))</f>
        <v>7.84</v>
      </c>
      <c r="I2698" s="17">
        <f>IF($C2698&lt;&gt;"",$G2698*INDEX(ΣυνδΑθρ!$C$2:$C$100,$F2698,1)/INDEX(ΣυνδΑθρ!$J$2:$J$96,$F2698,1),IF($D2698&lt;&gt;"",$G2698*INDEX(Υλικά!$H$3:$H$200,$F2698,1)/INDEX(Υλικά!$E$3:$E$200,$F2698,1),0))</f>
        <v>27.51</v>
      </c>
      <c r="J2698" s="18">
        <f>IF($C2698&lt;&gt;"",$G2698*INDEX(ΣυνδΑθρ!$D$2:$D$96,$F2698,1)/INDEX(ΣυνδΑθρ!$J$2:$J$96,$F2698,1),IF($D2698&lt;&gt;"",$G2698*INDEX(Υλικά!$I$3:$I$200,$F2698,1)/INDEX(Υλικά!$E$3:$E$200,$F2698,1),0))</f>
        <v>3.99</v>
      </c>
      <c r="K2698" s="16">
        <f>$H2698*Ref!$B$2</f>
        <v>31.36</v>
      </c>
      <c r="L2698" s="17">
        <f>$I2698*Ref!$B$3</f>
        <v>110.04</v>
      </c>
      <c r="M2698" s="18">
        <f>$J2698*Ref!$B$4</f>
        <v>35.910000000000004</v>
      </c>
      <c r="N2698" s="18">
        <f>IF($C2698&lt;&gt;"",0,IF($D2698&lt;&gt;"",$G2698*INDEX(Υλικά!$J$3:$J$200,$F2698,1)/INDEX(Υλικά!$E$3:$E$200,$F2698,1),0))</f>
        <v>0</v>
      </c>
      <c r="O2698" s="19">
        <f t="shared" si="49"/>
        <v>177.31</v>
      </c>
    </row>
    <row r="2699" spans="1:15" x14ac:dyDescent="0.35">
      <c r="A2699" s="54">
        <v>45351</v>
      </c>
      <c r="B2699" s="53">
        <v>0.35416666666666702</v>
      </c>
      <c r="C2699" s="3"/>
      <c r="D2699" s="3" t="s">
        <v>229</v>
      </c>
      <c r="E2699" s="3" t="str">
        <f>IF(C2699&lt;&gt;"",INDEX(ΣυνδΑθρ!$I$2:$I$96,MATCH(C2699,ΣυνδΑθρ!$A$2:$A$100,0),1),IF(D2699&lt;&gt;"",INDEX(Υλικά!$D$3:$D$200,MATCH(D2699,Υλικά!$B$3:$B$200,0),1),""))</f>
        <v>gr</v>
      </c>
      <c r="F2699" s="10">
        <f>IF(C2699&lt;&gt;"",MATCH($C2699,ΣυνδΑθρ!$A$2:$A$100,0),IF(D2699&lt;&gt;"",MATCH($D2699,Υλικά!$B$3:$B$200,0),0))</f>
        <v>104</v>
      </c>
      <c r="G2699" s="3">
        <v>53</v>
      </c>
      <c r="H2699" s="16">
        <f>IF($C2699&lt;&gt;"",$G2699*INDEX(ΣυνδΑθρ!$B$2:$B$96,$F2699,1)/INDEX(ΣυνδΑθρ!$J$2:$J$96,$F2699,1),IF($D2699&lt;&gt;"",$G2699*INDEX(Υλικά!$G$3:$G$200,$F2699,1)/INDEX(Υλικά!$E$3:$E$200,$F2699,1),0))</f>
        <v>11.13</v>
      </c>
      <c r="I2699" s="17">
        <f>IF($C2699&lt;&gt;"",$G2699*INDEX(ΣυνδΑθρ!$C$2:$C$100,$F2699,1)/INDEX(ΣυνδΑθρ!$J$2:$J$96,$F2699,1),IF($D2699&lt;&gt;"",$G2699*INDEX(Υλικά!$H$3:$H$200,$F2699,1)/INDEX(Υλικά!$E$3:$E$200,$F2699,1),0))</f>
        <v>0.53</v>
      </c>
      <c r="J2699" s="18">
        <f>IF($C2699&lt;&gt;"",$G2699*INDEX(ΣυνδΑθρ!$D$2:$D$96,$F2699,1)/INDEX(ΣυνδΑθρ!$J$2:$J$96,$F2699,1),IF($D2699&lt;&gt;"",$G2699*INDEX(Υλικά!$I$3:$I$200,$F2699,1)/INDEX(Υλικά!$E$3:$E$200,$F2699,1),0))</f>
        <v>1.06</v>
      </c>
      <c r="K2699" s="16">
        <f>$H2699*Ref!$B$2</f>
        <v>44.52</v>
      </c>
      <c r="L2699" s="17">
        <f>$I2699*Ref!$B$3</f>
        <v>2.12</v>
      </c>
      <c r="M2699" s="18">
        <f>$J2699*Ref!$B$4</f>
        <v>9.5400000000000009</v>
      </c>
      <c r="N2699" s="18">
        <f>IF($C2699&lt;&gt;"",0,IF($D2699&lt;&gt;"",$G2699*INDEX(Υλικά!$J$3:$J$200,$F2699,1)/INDEX(Υλικά!$E$3:$E$200,$F2699,1),0))</f>
        <v>0</v>
      </c>
      <c r="O2699" s="19">
        <f t="shared" si="49"/>
        <v>56.18</v>
      </c>
    </row>
    <row r="2700" spans="1:15" x14ac:dyDescent="0.35">
      <c r="A2700" s="54">
        <v>45351</v>
      </c>
      <c r="B2700" s="53">
        <v>0.51041666666666663</v>
      </c>
      <c r="C2700" s="3" t="s">
        <v>216</v>
      </c>
      <c r="D2700" s="3"/>
      <c r="E2700" s="3" t="str">
        <f>IF(C2700&lt;&gt;"",INDEX(ΣυνδΑθρ!$I$2:$I$96,MATCH(C2700,ΣυνδΑθρ!$A$2:$A$100,0),1),IF(D2700&lt;&gt;"",INDEX(Υλικά!$D$3:$D$200,MATCH(D2700,Υλικά!$B$3:$B$200,0),1),""))</f>
        <v>gr</v>
      </c>
      <c r="F2700" s="10">
        <f>IF(C2700&lt;&gt;"",MATCH($C2700,ΣυνδΑθρ!$A$2:$A$100,0),IF(D2700&lt;&gt;"",MATCH($D2700,Υλικά!$B$3:$B$200,0),0))</f>
        <v>36</v>
      </c>
      <c r="G2700" s="3">
        <v>50</v>
      </c>
      <c r="H2700" s="16">
        <f>IF($C2700&lt;&gt;"",$G2700*INDEX(ΣυνδΑθρ!$B$2:$B$96,$F2700,1)/INDEX(ΣυνδΑθρ!$J$2:$J$96,$F2700,1),IF($D2700&lt;&gt;"",$G2700*INDEX(Υλικά!$G$3:$G$200,$F2700,1)/INDEX(Υλικά!$E$3:$E$200,$F2700,1),0))</f>
        <v>4.1926190476190479</v>
      </c>
      <c r="I2700" s="17">
        <f>IF($C2700&lt;&gt;"",$G2700*INDEX(ΣυνδΑθρ!$C$2:$C$100,$F2700,1)/INDEX(ΣυνδΑθρ!$J$2:$J$96,$F2700,1),IF($D2700&lt;&gt;"",$G2700*INDEX(Υλικά!$H$3:$H$200,$F2700,1)/INDEX(Υλικά!$E$3:$E$200,$F2700,1),0))</f>
        <v>18.843095238095241</v>
      </c>
      <c r="J2700" s="18">
        <f>IF($C2700&lt;&gt;"",$G2700*INDEX(ΣυνδΑθρ!$D$2:$D$96,$F2700,1)/INDEX(ΣυνδΑθρ!$J$2:$J$96,$F2700,1),IF($D2700&lt;&gt;"",$G2700*INDEX(Υλικά!$I$3:$I$200,$F2700,1)/INDEX(Υλικά!$E$3:$E$200,$F2700,1),0))</f>
        <v>4.2185714285714289</v>
      </c>
      <c r="K2700" s="16">
        <f>$H2700*Ref!$B$2</f>
        <v>16.770476190476192</v>
      </c>
      <c r="L2700" s="17">
        <f>$I2700*Ref!$B$3</f>
        <v>75.372380952380965</v>
      </c>
      <c r="M2700" s="18">
        <f>$J2700*Ref!$B$4</f>
        <v>37.967142857142861</v>
      </c>
      <c r="N2700" s="18">
        <f>IF($C2700&lt;&gt;"",0,IF($D2700&lt;&gt;"",$G2700*INDEX(Υλικά!$J$3:$J$200,$F2700,1)/INDEX(Υλικά!$E$3:$E$200,$F2700,1),0))</f>
        <v>0</v>
      </c>
      <c r="O2700" s="19">
        <f t="shared" si="49"/>
        <v>130.11000000000001</v>
      </c>
    </row>
    <row r="2701" spans="1:15" x14ac:dyDescent="0.35">
      <c r="A2701" s="54">
        <v>45351</v>
      </c>
      <c r="B2701" s="53">
        <v>0.58333333333333337</v>
      </c>
      <c r="C2701" s="3" t="s">
        <v>314</v>
      </c>
      <c r="D2701" s="3"/>
      <c r="E2701" s="3" t="str">
        <f>IF(C2701&lt;&gt;"",INDEX(ΣυνδΑθρ!$I$2:$I$96,MATCH(C2701,ΣυνδΑθρ!$A$2:$A$100,0),1),IF(D2701&lt;&gt;"",INDEX(Υλικά!$D$3:$D$200,MATCH(D2701,Υλικά!$B$3:$B$200,0),1),""))</f>
        <v>gr</v>
      </c>
      <c r="F2701" s="10">
        <f>IF(C2701&lt;&gt;"",MATCH($C2701,ΣυνδΑθρ!$A$2:$A$100,0),IF(D2701&lt;&gt;"",MATCH($D2701,Υλικά!$B$3:$B$200,0),0))</f>
        <v>64</v>
      </c>
      <c r="G2701" s="3">
        <v>500</v>
      </c>
      <c r="H2701" s="16">
        <f>IF($C2701&lt;&gt;"",$G2701*INDEX(ΣυνδΑθρ!$B$2:$B$96,$F2701,1)/INDEX(ΣυνδΑθρ!$J$2:$J$96,$F2701,1),IF($D2701&lt;&gt;"",$G2701*INDEX(Υλικά!$G$3:$G$200,$F2701,1)/INDEX(Υλικά!$E$3:$E$200,$F2701,1),0))</f>
        <v>38.554502369668249</v>
      </c>
      <c r="I2701" s="17">
        <f>IF($C2701&lt;&gt;"",$G2701*INDEX(ΣυνδΑθρ!$C$2:$C$100,$F2701,1)/INDEX(ΣυνδΑθρ!$J$2:$J$96,$F2701,1),IF($D2701&lt;&gt;"",$G2701*INDEX(Υλικά!$H$3:$H$200,$F2701,1)/INDEX(Υλικά!$E$3:$E$200,$F2701,1),0))</f>
        <v>85.900473933649295</v>
      </c>
      <c r="J2701" s="18">
        <f>IF($C2701&lt;&gt;"",$G2701*INDEX(ΣυνδΑθρ!$D$2:$D$96,$F2701,1)/INDEX(ΣυνδΑθρ!$J$2:$J$96,$F2701,1),IF($D2701&lt;&gt;"",$G2701*INDEX(Υλικά!$I$3:$I$200,$F2701,1)/INDEX(Υλικά!$E$3:$E$200,$F2701,1),0))</f>
        <v>9.9265402843601898</v>
      </c>
      <c r="K2701" s="16">
        <f>$H2701*Ref!$B$2</f>
        <v>154.218009478673</v>
      </c>
      <c r="L2701" s="17">
        <f>$I2701*Ref!$B$3</f>
        <v>343.60189573459718</v>
      </c>
      <c r="M2701" s="18">
        <f>$J2701*Ref!$B$4</f>
        <v>89.338862559241704</v>
      </c>
      <c r="N2701" s="18">
        <f>IF($C2701&lt;&gt;"",0,IF($D2701&lt;&gt;"",$G2701*INDEX(Υλικά!$J$3:$J$200,$F2701,1)/INDEX(Υλικά!$E$3:$E$200,$F2701,1),0))</f>
        <v>0</v>
      </c>
      <c r="O2701" s="19">
        <f t="shared" si="49"/>
        <v>587.15876777251196</v>
      </c>
    </row>
    <row r="2702" spans="1:15" x14ac:dyDescent="0.35">
      <c r="A2702" s="54">
        <v>45351</v>
      </c>
      <c r="B2702" s="53">
        <v>0.875</v>
      </c>
      <c r="C2702" s="3" t="s">
        <v>314</v>
      </c>
      <c r="D2702" s="3"/>
      <c r="E2702" s="3" t="str">
        <f>IF(C2702&lt;&gt;"",INDEX(ΣυνδΑθρ!$I$2:$I$96,MATCH(C2702,ΣυνδΑθρ!$A$2:$A$100,0),1),IF(D2702&lt;&gt;"",INDEX(Υλικά!$D$3:$D$200,MATCH(D2702,Υλικά!$B$3:$B$200,0),1),""))</f>
        <v>gr</v>
      </c>
      <c r="F2702" s="10">
        <f>IF(C2702&lt;&gt;"",MATCH($C2702,ΣυνδΑθρ!$A$2:$A$100,0),IF(D2702&lt;&gt;"",MATCH($D2702,Υλικά!$B$3:$B$200,0),0))</f>
        <v>64</v>
      </c>
      <c r="G2702" s="3">
        <v>60</v>
      </c>
      <c r="H2702" s="16">
        <f>IF($C2702&lt;&gt;"",$G2702*INDEX(ΣυνδΑθρ!$B$2:$B$96,$F2702,1)/INDEX(ΣυνδΑθρ!$J$2:$J$96,$F2702,1),IF($D2702&lt;&gt;"",$G2702*INDEX(Υλικά!$G$3:$G$200,$F2702,1)/INDEX(Υλικά!$E$3:$E$200,$F2702,1),0))</f>
        <v>4.6265402843601899</v>
      </c>
      <c r="I2702" s="17">
        <f>IF($C2702&lt;&gt;"",$G2702*INDEX(ΣυνδΑθρ!$C$2:$C$100,$F2702,1)/INDEX(ΣυνδΑθρ!$J$2:$J$96,$F2702,1),IF($D2702&lt;&gt;"",$G2702*INDEX(Υλικά!$H$3:$H$200,$F2702,1)/INDEX(Υλικά!$E$3:$E$200,$F2702,1),0))</f>
        <v>10.308056872037914</v>
      </c>
      <c r="J2702" s="18">
        <f>IF($C2702&lt;&gt;"",$G2702*INDEX(ΣυνδΑθρ!$D$2:$D$96,$F2702,1)/INDEX(ΣυνδΑθρ!$J$2:$J$96,$F2702,1),IF($D2702&lt;&gt;"",$G2702*INDEX(Υλικά!$I$3:$I$200,$F2702,1)/INDEX(Υλικά!$E$3:$E$200,$F2702,1),0))</f>
        <v>1.1911848341232227</v>
      </c>
      <c r="K2702" s="16">
        <f>$H2702*Ref!$B$2</f>
        <v>18.50616113744076</v>
      </c>
      <c r="L2702" s="17">
        <f>$I2702*Ref!$B$3</f>
        <v>41.232227488151658</v>
      </c>
      <c r="M2702" s="18">
        <f>$J2702*Ref!$B$4</f>
        <v>10.720663507109006</v>
      </c>
      <c r="N2702" s="18">
        <f>IF($C2702&lt;&gt;"",0,IF($D2702&lt;&gt;"",$G2702*INDEX(Υλικά!$J$3:$J$200,$F2702,1)/INDEX(Υλικά!$E$3:$E$200,$F2702,1),0))</f>
        <v>0</v>
      </c>
      <c r="O2702" s="19">
        <f t="shared" si="49"/>
        <v>70.45905213270143</v>
      </c>
    </row>
    <row r="2703" spans="1:15" x14ac:dyDescent="0.35">
      <c r="A2703" s="54">
        <v>45351</v>
      </c>
      <c r="B2703" s="53">
        <v>0.875</v>
      </c>
      <c r="C2703" s="3"/>
      <c r="D2703" s="3" t="s">
        <v>18</v>
      </c>
      <c r="E2703" s="3" t="str">
        <f>IF(C2703&lt;&gt;"",INDEX(ΣυνδΑθρ!$I$2:$I$96,MATCH(C2703,ΣυνδΑθρ!$A$2:$A$100,0),1),IF(D2703&lt;&gt;"",INDEX(Υλικά!$D$3:$D$200,MATCH(D2703,Υλικά!$B$3:$B$200,0),1),""))</f>
        <v>slc</v>
      </c>
      <c r="F2703" s="10">
        <f>IF(C2703&lt;&gt;"",MATCH($C2703,ΣυνδΑθρ!$A$2:$A$100,0),IF(D2703&lt;&gt;"",MATCH($D2703,Υλικά!$B$3:$B$200,0),0))</f>
        <v>9</v>
      </c>
      <c r="G2703" s="3">
        <v>2</v>
      </c>
      <c r="H2703" s="16">
        <f>IF($C2703&lt;&gt;"",$G2703*INDEX(ΣυνδΑθρ!$B$2:$B$96,$F2703,1)/INDEX(ΣυνδΑθρ!$J$2:$J$96,$F2703,1),IF($D2703&lt;&gt;"",$G2703*INDEX(Υλικά!$G$3:$G$200,$F2703,1)/INDEX(Υλικά!$E$3:$E$200,$F2703,1),0))</f>
        <v>6</v>
      </c>
      <c r="I2703" s="17">
        <f>IF($C2703&lt;&gt;"",$G2703*INDEX(ΣυνδΑθρ!$C$2:$C$100,$F2703,1)/INDEX(ΣυνδΑθρ!$J$2:$J$96,$F2703,1),IF($D2703&lt;&gt;"",$G2703*INDEX(Υλικά!$H$3:$H$200,$F2703,1)/INDEX(Υλικά!$E$3:$E$200,$F2703,1),0))</f>
        <v>23.4</v>
      </c>
      <c r="J2703" s="18">
        <f>IF($C2703&lt;&gt;"",$G2703*INDEX(ΣυνδΑθρ!$D$2:$D$96,$F2703,1)/INDEX(ΣυνδΑθρ!$J$2:$J$96,$F2703,1),IF($D2703&lt;&gt;"",$G2703*INDEX(Υλικά!$I$3:$I$200,$F2703,1)/INDEX(Υλικά!$E$3:$E$200,$F2703,1),0))</f>
        <v>2.2000000000000002</v>
      </c>
      <c r="K2703" s="16">
        <f>$H2703*Ref!$B$2</f>
        <v>24</v>
      </c>
      <c r="L2703" s="17">
        <f>$I2703*Ref!$B$3</f>
        <v>93.6</v>
      </c>
      <c r="M2703" s="18">
        <f>$J2703*Ref!$B$4</f>
        <v>19.8</v>
      </c>
      <c r="N2703" s="18">
        <f>IF($C2703&lt;&gt;"",0,IF($D2703&lt;&gt;"",$G2703*INDEX(Υλικά!$J$3:$J$200,$F2703,1)/INDEX(Υλικά!$E$3:$E$200,$F2703,1),0))</f>
        <v>0</v>
      </c>
      <c r="O2703" s="19">
        <f t="shared" si="49"/>
        <v>137.4</v>
      </c>
    </row>
    <row r="2704" spans="1:15" x14ac:dyDescent="0.35">
      <c r="A2704" s="54">
        <v>45351</v>
      </c>
      <c r="B2704" s="53">
        <v>0.91666666666666663</v>
      </c>
      <c r="C2704" s="3" t="s">
        <v>332</v>
      </c>
      <c r="D2704" s="3"/>
      <c r="E2704" s="3" t="str">
        <f>IF(C2704&lt;&gt;"",INDEX(ΣυνδΑθρ!$I$2:$I$96,MATCH(C2704,ΣυνδΑθρ!$A$2:$A$100,0),1),IF(D2704&lt;&gt;"",INDEX(Υλικά!$D$3:$D$200,MATCH(D2704,Υλικά!$B$3:$B$200,0),1),""))</f>
        <v>gr</v>
      </c>
      <c r="F2704" s="10">
        <f>IF(C2704&lt;&gt;"",MATCH($C2704,ΣυνδΑθρ!$A$2:$A$100,0),IF(D2704&lt;&gt;"",MATCH($D2704,Υλικά!$B$3:$B$200,0),0))</f>
        <v>70</v>
      </c>
      <c r="G2704" s="3">
        <v>400</v>
      </c>
      <c r="H2704" s="16">
        <f>IF($C2704&lt;&gt;"",$G2704*INDEX(ΣυνδΑθρ!$B$2:$B$96,$F2704,1)/INDEX(ΣυνδΑθρ!$J$2:$J$96,$F2704,1),IF($D2704&lt;&gt;"",$G2704*INDEX(Υλικά!$G$3:$G$200,$F2704,1)/INDEX(Υλικά!$E$3:$E$200,$F2704,1),0))</f>
        <v>25.976363636363633</v>
      </c>
      <c r="I2704" s="17">
        <f>IF($C2704&lt;&gt;"",$G2704*INDEX(ΣυνδΑθρ!$C$2:$C$100,$F2704,1)/INDEX(ΣυνδΑθρ!$J$2:$J$96,$F2704,1),IF($D2704&lt;&gt;"",$G2704*INDEX(Υλικά!$H$3:$H$200,$F2704,1)/INDEX(Υλικά!$E$3:$E$200,$F2704,1),0))</f>
        <v>37.518181818181816</v>
      </c>
      <c r="J2704" s="18">
        <f>IF($C2704&lt;&gt;"",$G2704*INDEX(ΣυνδΑθρ!$D$2:$D$96,$F2704,1)/INDEX(ΣυνδΑθρ!$J$2:$J$96,$F2704,1),IF($D2704&lt;&gt;"",$G2704*INDEX(Υλικά!$I$3:$I$200,$F2704,1)/INDEX(Υλικά!$E$3:$E$200,$F2704,1),0))</f>
        <v>16.036363636363632</v>
      </c>
      <c r="K2704" s="16">
        <f>$H2704*Ref!$B$2</f>
        <v>103.90545454545453</v>
      </c>
      <c r="L2704" s="17">
        <f>$I2704*Ref!$B$3</f>
        <v>150.07272727272726</v>
      </c>
      <c r="M2704" s="18">
        <f>$J2704*Ref!$B$4</f>
        <v>144.32727272727269</v>
      </c>
      <c r="N2704" s="18">
        <f>IF($C2704&lt;&gt;"",0,IF($D2704&lt;&gt;"",$G2704*INDEX(Υλικά!$J$3:$J$200,$F2704,1)/INDEX(Υλικά!$E$3:$E$200,$F2704,1),0))</f>
        <v>0</v>
      </c>
      <c r="O2704" s="19">
        <f t="shared" si="49"/>
        <v>398.3054545454545</v>
      </c>
    </row>
    <row r="2705" spans="1:15" x14ac:dyDescent="0.35">
      <c r="A2705" s="54">
        <v>45351</v>
      </c>
      <c r="B2705" s="53">
        <v>0.91666666666666663</v>
      </c>
      <c r="C2705" s="3"/>
      <c r="D2705" s="3" t="s">
        <v>258</v>
      </c>
      <c r="E2705" s="3" t="str">
        <f>IF(C2705&lt;&gt;"",INDEX(ΣυνδΑθρ!$I$2:$I$96,MATCH(C2705,ΣυνδΑθρ!$A$2:$A$100,0),1),IF(D2705&lt;&gt;"",INDEX(Υλικά!$D$3:$D$200,MATCH(D2705,Υλικά!$B$3:$B$200,0),1),""))</f>
        <v>gr</v>
      </c>
      <c r="F2705" s="10">
        <f>IF(C2705&lt;&gt;"",MATCH($C2705,ΣυνδΑθρ!$A$2:$A$100,0),IF(D2705&lt;&gt;"",MATCH($D2705,Υλικά!$B$3:$B$200,0),0))</f>
        <v>121</v>
      </c>
      <c r="G2705" s="3">
        <v>200</v>
      </c>
      <c r="H2705" s="16">
        <f>IF($C2705&lt;&gt;"",$G2705*INDEX(ΣυνδΑθρ!$B$2:$B$96,$F2705,1)/INDEX(ΣυνδΑθρ!$J$2:$J$96,$F2705,1),IF($D2705&lt;&gt;"",$G2705*INDEX(Υλικά!$G$3:$G$200,$F2705,1)/INDEX(Υλικά!$E$3:$E$200,$F2705,1),0))</f>
        <v>3.8</v>
      </c>
      <c r="I2705" s="17">
        <f>IF($C2705&lt;&gt;"",$G2705*INDEX(ΣυνδΑθρ!$C$2:$C$100,$F2705,1)/INDEX(ΣυνδΑθρ!$J$2:$J$96,$F2705,1),IF($D2705&lt;&gt;"",$G2705*INDEX(Υλικά!$H$3:$H$200,$F2705,1)/INDEX(Υλικά!$E$3:$E$200,$F2705,1),0))</f>
        <v>10</v>
      </c>
      <c r="J2705" s="18">
        <f>IF($C2705&lt;&gt;"",$G2705*INDEX(ΣυνδΑθρ!$D$2:$D$96,$F2705,1)/INDEX(ΣυνδΑθρ!$J$2:$J$96,$F2705,1),IF($D2705&lt;&gt;"",$G2705*INDEX(Υλικά!$I$3:$I$200,$F2705,1)/INDEX(Υλικά!$E$3:$E$200,$F2705,1),0))</f>
        <v>0.6</v>
      </c>
      <c r="K2705" s="16">
        <f>$H2705*Ref!$B$2</f>
        <v>15.2</v>
      </c>
      <c r="L2705" s="17">
        <f>$I2705*Ref!$B$3</f>
        <v>40</v>
      </c>
      <c r="M2705" s="18">
        <f>$J2705*Ref!$B$4</f>
        <v>5.3999999999999995</v>
      </c>
      <c r="N2705" s="18">
        <f>IF($C2705&lt;&gt;"",0,IF($D2705&lt;&gt;"",$G2705*INDEX(Υλικά!$J$3:$J$200,$F2705,1)/INDEX(Υλικά!$E$3:$E$200,$F2705,1),0))</f>
        <v>0</v>
      </c>
      <c r="O2705" s="19">
        <f t="shared" si="49"/>
        <v>60.6</v>
      </c>
    </row>
    <row r="2706" spans="1:15" x14ac:dyDescent="0.35">
      <c r="A2706" s="54">
        <v>45352</v>
      </c>
      <c r="B2706" s="53">
        <v>0.3125</v>
      </c>
      <c r="C2706" s="3"/>
      <c r="D2706" s="3" t="s">
        <v>58</v>
      </c>
      <c r="E2706" s="3" t="str">
        <f>IF(C2706&lt;&gt;"",INDEX(ΣυνδΑθρ!$I$2:$I$96,MATCH(C2706,ΣυνδΑθρ!$A$2:$A$100,0),1),IF(D2706&lt;&gt;"",INDEX(Υλικά!$D$3:$D$200,MATCH(D2706,Υλικά!$B$3:$B$200,0),1),""))</f>
        <v>gr</v>
      </c>
      <c r="F2706" s="10">
        <f>IF(C2706&lt;&gt;"",MATCH($C2706,ΣυνδΑθρ!$A$2:$A$100,0),IF(D2706&lt;&gt;"",MATCH($D2706,Υλικά!$B$3:$B$200,0),0))</f>
        <v>12</v>
      </c>
      <c r="G2706" s="3">
        <v>250</v>
      </c>
      <c r="H2706" s="16">
        <f>IF($C2706&lt;&gt;"",$G2706*INDEX(ΣυνδΑθρ!$B$2:$B$96,$F2706,1)/INDEX(ΣυνδΑθρ!$J$2:$J$96,$F2706,1),IF($D2706&lt;&gt;"",$G2706*INDEX(Υλικά!$G$3:$G$200,$F2706,1)/INDEX(Υλικά!$E$3:$E$200,$F2706,1),0))</f>
        <v>8.25</v>
      </c>
      <c r="I2706" s="17">
        <f>IF($C2706&lt;&gt;"",$G2706*INDEX(ΣυνδΑθρ!$C$2:$C$100,$F2706,1)/INDEX(ΣυνδΑθρ!$J$2:$J$96,$F2706,1),IF($D2706&lt;&gt;"",$G2706*INDEX(Υλικά!$H$3:$H$200,$F2706,1)/INDEX(Υλικά!$E$3:$E$200,$F2706,1),0))</f>
        <v>11.75</v>
      </c>
      <c r="J2706" s="18">
        <f>IF($C2706&lt;&gt;"",$G2706*INDEX(ΣυνδΑθρ!$D$2:$D$96,$F2706,1)/INDEX(ΣυνδΑθρ!$J$2:$J$96,$F2706,1),IF($D2706&lt;&gt;"",$G2706*INDEX(Υλικά!$I$3:$I$200,$F2706,1)/INDEX(Υλικά!$E$3:$E$200,$F2706,1),0))</f>
        <v>3.75</v>
      </c>
      <c r="K2706" s="16">
        <f>$H2706*Ref!$B$2</f>
        <v>33</v>
      </c>
      <c r="L2706" s="17">
        <f>$I2706*Ref!$B$3</f>
        <v>47</v>
      </c>
      <c r="M2706" s="18">
        <f>$J2706*Ref!$B$4</f>
        <v>33.75</v>
      </c>
      <c r="N2706" s="18">
        <f>IF($C2706&lt;&gt;"",0,IF($D2706&lt;&gt;"",$G2706*INDEX(Υλικά!$J$3:$J$200,$F2706,1)/INDEX(Υλικά!$E$3:$E$200,$F2706,1),0))</f>
        <v>0</v>
      </c>
      <c r="O2706" s="19">
        <f t="shared" si="49"/>
        <v>113.75</v>
      </c>
    </row>
    <row r="2707" spans="1:15" x14ac:dyDescent="0.35">
      <c r="A2707" s="54">
        <v>45352</v>
      </c>
      <c r="B2707" s="53">
        <v>0.3125</v>
      </c>
      <c r="C2707" s="3" t="s">
        <v>216</v>
      </c>
      <c r="D2707" s="3"/>
      <c r="E2707" s="3" t="str">
        <f>IF(C2707&lt;&gt;"",INDEX(ΣυνδΑθρ!$I$2:$I$96,MATCH(C2707,ΣυνδΑθρ!$A$2:$A$100,0),1),IF(D2707&lt;&gt;"",INDEX(Υλικά!$D$3:$D$200,MATCH(D2707,Υλικά!$B$3:$B$200,0),1),""))</f>
        <v>gr</v>
      </c>
      <c r="F2707" s="10">
        <f>IF(C2707&lt;&gt;"",MATCH($C2707,ΣυνδΑθρ!$A$2:$A$100,0),IF(D2707&lt;&gt;"",MATCH($D2707,Υλικά!$B$3:$B$200,0),0))</f>
        <v>36</v>
      </c>
      <c r="G2707" s="3">
        <v>70</v>
      </c>
      <c r="H2707" s="16">
        <f>IF($C2707&lt;&gt;"",$G2707*INDEX(ΣυνδΑθρ!$B$2:$B$96,$F2707,1)/INDEX(ΣυνδΑθρ!$J$2:$J$96,$F2707,1),IF($D2707&lt;&gt;"",$G2707*INDEX(Υλικά!$G$3:$G$200,$F2707,1)/INDEX(Υλικά!$E$3:$E$200,$F2707,1),0))</f>
        <v>5.8696666666666673</v>
      </c>
      <c r="I2707" s="17">
        <f>IF($C2707&lt;&gt;"",$G2707*INDEX(ΣυνδΑθρ!$C$2:$C$100,$F2707,1)/INDEX(ΣυνδΑθρ!$J$2:$J$96,$F2707,1),IF($D2707&lt;&gt;"",$G2707*INDEX(Υλικά!$H$3:$H$200,$F2707,1)/INDEX(Υλικά!$E$3:$E$200,$F2707,1),0))</f>
        <v>26.380333333333336</v>
      </c>
      <c r="J2707" s="18">
        <f>IF($C2707&lt;&gt;"",$G2707*INDEX(ΣυνδΑθρ!$D$2:$D$96,$F2707,1)/INDEX(ΣυνδΑθρ!$J$2:$J$96,$F2707,1),IF($D2707&lt;&gt;"",$G2707*INDEX(Υλικά!$I$3:$I$200,$F2707,1)/INDEX(Υλικά!$E$3:$E$200,$F2707,1),0))</f>
        <v>5.9060000000000006</v>
      </c>
      <c r="K2707" s="16">
        <f>$H2707*Ref!$B$2</f>
        <v>23.478666666666669</v>
      </c>
      <c r="L2707" s="17">
        <f>$I2707*Ref!$B$3</f>
        <v>105.52133333333335</v>
      </c>
      <c r="M2707" s="18">
        <f>$J2707*Ref!$B$4</f>
        <v>53.154000000000003</v>
      </c>
      <c r="N2707" s="18">
        <f>IF($C2707&lt;&gt;"",0,IF($D2707&lt;&gt;"",$G2707*INDEX(Υλικά!$J$3:$J$200,$F2707,1)/INDEX(Υλικά!$E$3:$E$200,$F2707,1),0))</f>
        <v>0</v>
      </c>
      <c r="O2707" s="19">
        <f t="shared" si="49"/>
        <v>182.154</v>
      </c>
    </row>
    <row r="2708" spans="1:15" x14ac:dyDescent="0.35">
      <c r="A2708" s="54">
        <v>45352</v>
      </c>
      <c r="B2708" s="53">
        <v>0.47916666666666669</v>
      </c>
      <c r="C2708" s="3"/>
      <c r="D2708" s="3" t="s">
        <v>351</v>
      </c>
      <c r="E2708" s="3" t="str">
        <f>IF(C2708&lt;&gt;"",INDEX(ΣυνδΑθρ!$I$2:$I$96,MATCH(C2708,ΣυνδΑθρ!$A$2:$A$100,0),1),IF(D2708&lt;&gt;"",INDEX(Υλικά!$D$3:$D$200,MATCH(D2708,Υλικά!$B$3:$B$200,0),1),""))</f>
        <v>gr</v>
      </c>
      <c r="F2708" s="10">
        <f>IF(C2708&lt;&gt;"",MATCH($C2708,ΣυνδΑθρ!$A$2:$A$100,0),IF(D2708&lt;&gt;"",MATCH($D2708,Υλικά!$B$3:$B$200,0),0))</f>
        <v>160</v>
      </c>
      <c r="G2708" s="3">
        <v>67</v>
      </c>
      <c r="H2708" s="16">
        <f>IF($C2708&lt;&gt;"",$G2708*INDEX(ΣυνδΑθρ!$B$2:$B$96,$F2708,1)/INDEX(ΣυνδΑθρ!$J$2:$J$96,$F2708,1),IF($D2708&lt;&gt;"",$G2708*INDEX(Υλικά!$G$3:$G$200,$F2708,1)/INDEX(Υλικά!$E$3:$E$200,$F2708,1),0))</f>
        <v>7.5039999999999996</v>
      </c>
      <c r="I2708" s="17">
        <f>IF($C2708&lt;&gt;"",$G2708*INDEX(ΣυνδΑθρ!$C$2:$C$100,$F2708,1)/INDEX(ΣυνδΑθρ!$J$2:$J$96,$F2708,1),IF($D2708&lt;&gt;"",$G2708*INDEX(Υλικά!$H$3:$H$200,$F2708,1)/INDEX(Υλικά!$E$3:$E$200,$F2708,1),0))</f>
        <v>26.331</v>
      </c>
      <c r="J2708" s="18">
        <f>IF($C2708&lt;&gt;"",$G2708*INDEX(ΣυνδΑθρ!$D$2:$D$96,$F2708,1)/INDEX(ΣυνδΑθρ!$J$2:$J$96,$F2708,1),IF($D2708&lt;&gt;"",$G2708*INDEX(Υλικά!$I$3:$I$200,$F2708,1)/INDEX(Υλικά!$E$3:$E$200,$F2708,1),0))</f>
        <v>3.8190000000000004</v>
      </c>
      <c r="K2708" s="16">
        <f>$H2708*Ref!$B$2</f>
        <v>30.015999999999998</v>
      </c>
      <c r="L2708" s="17">
        <f>$I2708*Ref!$B$3</f>
        <v>105.324</v>
      </c>
      <c r="M2708" s="18">
        <f>$J2708*Ref!$B$4</f>
        <v>34.371000000000002</v>
      </c>
      <c r="N2708" s="18">
        <f>IF($C2708&lt;&gt;"",0,IF($D2708&lt;&gt;"",$G2708*INDEX(Υλικά!$J$3:$J$200,$F2708,1)/INDEX(Υλικά!$E$3:$E$200,$F2708,1),0))</f>
        <v>0</v>
      </c>
      <c r="O2708" s="19">
        <f t="shared" si="49"/>
        <v>169.71100000000001</v>
      </c>
    </row>
    <row r="2709" spans="1:15" x14ac:dyDescent="0.35">
      <c r="A2709" s="54">
        <v>45352</v>
      </c>
      <c r="B2709" s="53">
        <v>0.58333333333333337</v>
      </c>
      <c r="C2709" s="3" t="s">
        <v>332</v>
      </c>
      <c r="D2709" s="3"/>
      <c r="E2709" s="3" t="str">
        <f>IF(C2709&lt;&gt;"",INDEX(ΣυνδΑθρ!$I$2:$I$96,MATCH(C2709,ΣυνδΑθρ!$A$2:$A$100,0),1),IF(D2709&lt;&gt;"",INDEX(Υλικά!$D$3:$D$200,MATCH(D2709,Υλικά!$B$3:$B$200,0),1),""))</f>
        <v>gr</v>
      </c>
      <c r="F2709" s="10">
        <f>IF(C2709&lt;&gt;"",MATCH($C2709,ΣυνδΑθρ!$A$2:$A$100,0),IF(D2709&lt;&gt;"",MATCH($D2709,Υλικά!$B$3:$B$200,0),0))</f>
        <v>70</v>
      </c>
      <c r="G2709" s="3">
        <v>400</v>
      </c>
      <c r="H2709" s="16">
        <f>IF($C2709&lt;&gt;"",$G2709*INDEX(ΣυνδΑθρ!$B$2:$B$96,$F2709,1)/INDEX(ΣυνδΑθρ!$J$2:$J$96,$F2709,1),IF($D2709&lt;&gt;"",$G2709*INDEX(Υλικά!$G$3:$G$200,$F2709,1)/INDEX(Υλικά!$E$3:$E$200,$F2709,1),0))</f>
        <v>25.976363636363633</v>
      </c>
      <c r="I2709" s="17">
        <f>IF($C2709&lt;&gt;"",$G2709*INDEX(ΣυνδΑθρ!$C$2:$C$100,$F2709,1)/INDEX(ΣυνδΑθρ!$J$2:$J$96,$F2709,1),IF($D2709&lt;&gt;"",$G2709*INDEX(Υλικά!$H$3:$H$200,$F2709,1)/INDEX(Υλικά!$E$3:$E$200,$F2709,1),0))</f>
        <v>37.518181818181816</v>
      </c>
      <c r="J2709" s="18">
        <f>IF($C2709&lt;&gt;"",$G2709*INDEX(ΣυνδΑθρ!$D$2:$D$96,$F2709,1)/INDEX(ΣυνδΑθρ!$J$2:$J$96,$F2709,1),IF($D2709&lt;&gt;"",$G2709*INDEX(Υλικά!$I$3:$I$200,$F2709,1)/INDEX(Υλικά!$E$3:$E$200,$F2709,1),0))</f>
        <v>16.036363636363632</v>
      </c>
      <c r="K2709" s="16">
        <f>$H2709*Ref!$B$2</f>
        <v>103.90545454545453</v>
      </c>
      <c r="L2709" s="17">
        <f>$I2709*Ref!$B$3</f>
        <v>150.07272727272726</v>
      </c>
      <c r="M2709" s="18">
        <f>$J2709*Ref!$B$4</f>
        <v>144.32727272727269</v>
      </c>
      <c r="N2709" s="18">
        <f>IF($C2709&lt;&gt;"",0,IF($D2709&lt;&gt;"",$G2709*INDEX(Υλικά!$J$3:$J$200,$F2709,1)/INDEX(Υλικά!$E$3:$E$200,$F2709,1),0))</f>
        <v>0</v>
      </c>
      <c r="O2709" s="19">
        <f t="shared" si="49"/>
        <v>398.3054545454545</v>
      </c>
    </row>
    <row r="2710" spans="1:15" x14ac:dyDescent="0.35">
      <c r="A2710" s="54">
        <v>45352</v>
      </c>
      <c r="B2710" s="53">
        <v>0.58333333333333337</v>
      </c>
      <c r="C2710" s="3"/>
      <c r="D2710" s="3" t="s">
        <v>158</v>
      </c>
      <c r="E2710" s="3" t="str">
        <f>IF(C2710&lt;&gt;"",INDEX(ΣυνδΑθρ!$I$2:$I$96,MATCH(C2710,ΣυνδΑθρ!$A$2:$A$100,0),1),IF(D2710&lt;&gt;"",INDEX(Υλικά!$D$3:$D$200,MATCH(D2710,Υλικά!$B$3:$B$200,0),1),""))</f>
        <v>gr</v>
      </c>
      <c r="F2710" s="10">
        <f>IF(C2710&lt;&gt;"",MATCH($C2710,ΣυνδΑθρ!$A$2:$A$100,0),IF(D2710&lt;&gt;"",MATCH($D2710,Υλικά!$B$3:$B$200,0),0))</f>
        <v>65</v>
      </c>
      <c r="G2710" s="3">
        <v>30</v>
      </c>
      <c r="H2710" s="16">
        <f>IF($C2710&lt;&gt;"",$G2710*INDEX(ΣυνδΑθρ!$B$2:$B$96,$F2710,1)/INDEX(ΣυνδΑθρ!$J$2:$J$96,$F2710,1),IF($D2710&lt;&gt;"",$G2710*INDEX(Υλικά!$G$3:$G$200,$F2710,1)/INDEX(Υλικά!$E$3:$E$200,$F2710,1),0))</f>
        <v>9</v>
      </c>
      <c r="I2710" s="17">
        <f>IF($C2710&lt;&gt;"",$G2710*INDEX(ΣυνδΑθρ!$C$2:$C$100,$F2710,1)/INDEX(ΣυνδΑθρ!$J$2:$J$96,$F2710,1),IF($D2710&lt;&gt;"",$G2710*INDEX(Υλικά!$H$3:$H$200,$F2710,1)/INDEX(Υλικά!$E$3:$E$200,$F2710,1),0))</f>
        <v>0</v>
      </c>
      <c r="J2710" s="18">
        <f>IF($C2710&lt;&gt;"",$G2710*INDEX(ΣυνδΑθρ!$D$2:$D$96,$F2710,1)/INDEX(ΣυνδΑθρ!$J$2:$J$96,$F2710,1),IF($D2710&lt;&gt;"",$G2710*INDEX(Υλικά!$I$3:$I$200,$F2710,1)/INDEX(Υλικά!$E$3:$E$200,$F2710,1),0))</f>
        <v>10.199999999999999</v>
      </c>
      <c r="K2710" s="16">
        <f>$H2710*Ref!$B$2</f>
        <v>36</v>
      </c>
      <c r="L2710" s="17">
        <f>$I2710*Ref!$B$3</f>
        <v>0</v>
      </c>
      <c r="M2710" s="18">
        <f>$J2710*Ref!$B$4</f>
        <v>91.8</v>
      </c>
      <c r="N2710" s="18">
        <f>IF($C2710&lt;&gt;"",0,IF($D2710&lt;&gt;"",$G2710*INDEX(Υλικά!$J$3:$J$200,$F2710,1)/INDEX(Υλικά!$E$3:$E$200,$F2710,1),0))</f>
        <v>0</v>
      </c>
      <c r="O2710" s="19">
        <f t="shared" si="49"/>
        <v>127.8</v>
      </c>
    </row>
    <row r="2711" spans="1:15" x14ac:dyDescent="0.35">
      <c r="A2711" s="54">
        <v>45352</v>
      </c>
      <c r="B2711" s="53">
        <v>0.58333333333333337</v>
      </c>
      <c r="C2711" s="3"/>
      <c r="D2711" s="3" t="s">
        <v>258</v>
      </c>
      <c r="E2711" s="3" t="str">
        <f>IF(C2711&lt;&gt;"",INDEX(ΣυνδΑθρ!$I$2:$I$96,MATCH(C2711,ΣυνδΑθρ!$A$2:$A$100,0),1),IF(D2711&lt;&gt;"",INDEX(Υλικά!$D$3:$D$200,MATCH(D2711,Υλικά!$B$3:$B$200,0),1),""))</f>
        <v>gr</v>
      </c>
      <c r="F2711" s="10">
        <f>IF(C2711&lt;&gt;"",MATCH($C2711,ΣυνδΑθρ!$A$2:$A$100,0),IF(D2711&lt;&gt;"",MATCH($D2711,Υλικά!$B$3:$B$200,0),0))</f>
        <v>121</v>
      </c>
      <c r="G2711" s="3">
        <v>200</v>
      </c>
      <c r="H2711" s="16">
        <f>IF($C2711&lt;&gt;"",$G2711*INDEX(ΣυνδΑθρ!$B$2:$B$96,$F2711,1)/INDEX(ΣυνδΑθρ!$J$2:$J$96,$F2711,1),IF($D2711&lt;&gt;"",$G2711*INDEX(Υλικά!$G$3:$G$200,$F2711,1)/INDEX(Υλικά!$E$3:$E$200,$F2711,1),0))</f>
        <v>3.8</v>
      </c>
      <c r="I2711" s="17">
        <f>IF($C2711&lt;&gt;"",$G2711*INDEX(ΣυνδΑθρ!$C$2:$C$100,$F2711,1)/INDEX(ΣυνδΑθρ!$J$2:$J$96,$F2711,1),IF($D2711&lt;&gt;"",$G2711*INDEX(Υλικά!$H$3:$H$200,$F2711,1)/INDEX(Υλικά!$E$3:$E$200,$F2711,1),0))</f>
        <v>10</v>
      </c>
      <c r="J2711" s="18">
        <f>IF($C2711&lt;&gt;"",$G2711*INDEX(ΣυνδΑθρ!$D$2:$D$96,$F2711,1)/INDEX(ΣυνδΑθρ!$J$2:$J$96,$F2711,1),IF($D2711&lt;&gt;"",$G2711*INDEX(Υλικά!$I$3:$I$200,$F2711,1)/INDEX(Υλικά!$E$3:$E$200,$F2711,1),0))</f>
        <v>0.6</v>
      </c>
      <c r="K2711" s="16">
        <f>$H2711*Ref!$B$2</f>
        <v>15.2</v>
      </c>
      <c r="L2711" s="17">
        <f>$I2711*Ref!$B$3</f>
        <v>40</v>
      </c>
      <c r="M2711" s="18">
        <f>$J2711*Ref!$B$4</f>
        <v>5.3999999999999995</v>
      </c>
      <c r="N2711" s="18">
        <f>IF($C2711&lt;&gt;"",0,IF($D2711&lt;&gt;"",$G2711*INDEX(Υλικά!$J$3:$J$200,$F2711,1)/INDEX(Υλικά!$E$3:$E$200,$F2711,1),0))</f>
        <v>0</v>
      </c>
      <c r="O2711" s="19">
        <f t="shared" si="49"/>
        <v>60.6</v>
      </c>
    </row>
    <row r="2712" spans="1:15" x14ac:dyDescent="0.35">
      <c r="A2712" s="54">
        <v>45352</v>
      </c>
      <c r="B2712" s="53">
        <v>0.875</v>
      </c>
      <c r="C2712" s="3"/>
      <c r="D2712" s="3" t="s">
        <v>158</v>
      </c>
      <c r="E2712" s="3" t="str">
        <f>IF(C2712&lt;&gt;"",INDEX(ΣυνδΑθρ!$I$2:$I$96,MATCH(C2712,ΣυνδΑθρ!$A$2:$A$100,0),1),IF(D2712&lt;&gt;"",INDEX(Υλικά!$D$3:$D$200,MATCH(D2712,Υλικά!$B$3:$B$200,0),1),""))</f>
        <v>gr</v>
      </c>
      <c r="F2712" s="10">
        <f>IF(C2712&lt;&gt;"",MATCH($C2712,ΣυνδΑθρ!$A$2:$A$100,0),IF(D2712&lt;&gt;"",MATCH($D2712,Υλικά!$B$3:$B$200,0),0))</f>
        <v>65</v>
      </c>
      <c r="G2712" s="3">
        <v>40</v>
      </c>
      <c r="H2712" s="16">
        <f>IF($C2712&lt;&gt;"",$G2712*INDEX(ΣυνδΑθρ!$B$2:$B$96,$F2712,1)/INDEX(ΣυνδΑθρ!$J$2:$J$96,$F2712,1),IF($D2712&lt;&gt;"",$G2712*INDEX(Υλικά!$G$3:$G$200,$F2712,1)/INDEX(Υλικά!$E$3:$E$200,$F2712,1),0))</f>
        <v>12</v>
      </c>
      <c r="I2712" s="17">
        <f>IF($C2712&lt;&gt;"",$G2712*INDEX(ΣυνδΑθρ!$C$2:$C$100,$F2712,1)/INDEX(ΣυνδΑθρ!$J$2:$J$96,$F2712,1),IF($D2712&lt;&gt;"",$G2712*INDEX(Υλικά!$H$3:$H$200,$F2712,1)/INDEX(Υλικά!$E$3:$E$200,$F2712,1),0))</f>
        <v>0</v>
      </c>
      <c r="J2712" s="18">
        <f>IF($C2712&lt;&gt;"",$G2712*INDEX(ΣυνδΑθρ!$D$2:$D$96,$F2712,1)/INDEX(ΣυνδΑθρ!$J$2:$J$96,$F2712,1),IF($D2712&lt;&gt;"",$G2712*INDEX(Υλικά!$I$3:$I$200,$F2712,1)/INDEX(Υλικά!$E$3:$E$200,$F2712,1),0))</f>
        <v>13.6</v>
      </c>
      <c r="K2712" s="16">
        <f>$H2712*Ref!$B$2</f>
        <v>48</v>
      </c>
      <c r="L2712" s="17">
        <f>$I2712*Ref!$B$3</f>
        <v>0</v>
      </c>
      <c r="M2712" s="18">
        <f>$J2712*Ref!$B$4</f>
        <v>122.39999999999999</v>
      </c>
      <c r="N2712" s="18">
        <f>IF($C2712&lt;&gt;"",0,IF($D2712&lt;&gt;"",$G2712*INDEX(Υλικά!$J$3:$J$200,$F2712,1)/INDEX(Υλικά!$E$3:$E$200,$F2712,1),0))</f>
        <v>0</v>
      </c>
      <c r="O2712" s="19">
        <f t="shared" si="49"/>
        <v>170.39999999999998</v>
      </c>
    </row>
    <row r="2713" spans="1:15" x14ac:dyDescent="0.35">
      <c r="A2713" s="54">
        <v>45352</v>
      </c>
      <c r="B2713" s="53">
        <v>0.875</v>
      </c>
      <c r="C2713" s="3"/>
      <c r="D2713" s="3" t="s">
        <v>18</v>
      </c>
      <c r="E2713" s="3" t="str">
        <f>IF(C2713&lt;&gt;"",INDEX(ΣυνδΑθρ!$I$2:$I$96,MATCH(C2713,ΣυνδΑθρ!$A$2:$A$100,0),1),IF(D2713&lt;&gt;"",INDEX(Υλικά!$D$3:$D$200,MATCH(D2713,Υλικά!$B$3:$B$200,0),1),""))</f>
        <v>slc</v>
      </c>
      <c r="F2713" s="10">
        <f>IF(C2713&lt;&gt;"",MATCH($C2713,ΣυνδΑθρ!$A$2:$A$100,0),IF(D2713&lt;&gt;"",MATCH($D2713,Υλικά!$B$3:$B$200,0),0))</f>
        <v>9</v>
      </c>
      <c r="G2713" s="3">
        <v>2</v>
      </c>
      <c r="H2713" s="16">
        <f>IF($C2713&lt;&gt;"",$G2713*INDEX(ΣυνδΑθρ!$B$2:$B$96,$F2713,1)/INDEX(ΣυνδΑθρ!$J$2:$J$96,$F2713,1),IF($D2713&lt;&gt;"",$G2713*INDEX(Υλικά!$G$3:$G$200,$F2713,1)/INDEX(Υλικά!$E$3:$E$200,$F2713,1),0))</f>
        <v>6</v>
      </c>
      <c r="I2713" s="17">
        <f>IF($C2713&lt;&gt;"",$G2713*INDEX(ΣυνδΑθρ!$C$2:$C$100,$F2713,1)/INDEX(ΣυνδΑθρ!$J$2:$J$96,$F2713,1),IF($D2713&lt;&gt;"",$G2713*INDEX(Υλικά!$H$3:$H$200,$F2713,1)/INDEX(Υλικά!$E$3:$E$200,$F2713,1),0))</f>
        <v>23.4</v>
      </c>
      <c r="J2713" s="18">
        <f>IF($C2713&lt;&gt;"",$G2713*INDEX(ΣυνδΑθρ!$D$2:$D$96,$F2713,1)/INDEX(ΣυνδΑθρ!$J$2:$J$96,$F2713,1),IF($D2713&lt;&gt;"",$G2713*INDEX(Υλικά!$I$3:$I$200,$F2713,1)/INDEX(Υλικά!$E$3:$E$200,$F2713,1),0))</f>
        <v>2.2000000000000002</v>
      </c>
      <c r="K2713" s="16">
        <f>$H2713*Ref!$B$2</f>
        <v>24</v>
      </c>
      <c r="L2713" s="17">
        <f>$I2713*Ref!$B$3</f>
        <v>93.6</v>
      </c>
      <c r="M2713" s="18">
        <f>$J2713*Ref!$B$4</f>
        <v>19.8</v>
      </c>
      <c r="N2713" s="18">
        <f>IF($C2713&lt;&gt;"",0,IF($D2713&lt;&gt;"",$G2713*INDEX(Υλικά!$J$3:$J$200,$F2713,1)/INDEX(Υλικά!$E$3:$E$200,$F2713,1),0))</f>
        <v>0</v>
      </c>
      <c r="O2713" s="19">
        <f t="shared" si="49"/>
        <v>137.4</v>
      </c>
    </row>
    <row r="2714" spans="1:15" x14ac:dyDescent="0.35">
      <c r="A2714" s="54">
        <v>45352</v>
      </c>
      <c r="B2714" s="53">
        <v>0.875</v>
      </c>
      <c r="C2714" s="3"/>
      <c r="D2714" s="3" t="s">
        <v>42</v>
      </c>
      <c r="E2714" s="3" t="str">
        <f>IF(C2714&lt;&gt;"",INDEX(ΣυνδΑθρ!$I$2:$I$96,MATCH(C2714,ΣυνδΑθρ!$A$2:$A$100,0),1),IF(D2714&lt;&gt;"",INDEX(Υλικά!$D$3:$D$200,MATCH(D2714,Υλικά!$B$3:$B$200,0),1),""))</f>
        <v>gr</v>
      </c>
      <c r="F2714" s="10">
        <f>IF(C2714&lt;&gt;"",MATCH($C2714,ΣυνδΑθρ!$A$2:$A$100,0),IF(D2714&lt;&gt;"",MATCH($D2714,Υλικά!$B$3:$B$200,0),0))</f>
        <v>16</v>
      </c>
      <c r="G2714" s="3">
        <v>50</v>
      </c>
      <c r="H2714" s="16">
        <f>IF($C2714&lt;&gt;"",$G2714*INDEX(ΣυνδΑθρ!$B$2:$B$96,$F2714,1)/INDEX(ΣυνδΑθρ!$J$2:$J$96,$F2714,1),IF($D2714&lt;&gt;"",$G2714*INDEX(Υλικά!$G$3:$G$200,$F2714,1)/INDEX(Υλικά!$E$3:$E$200,$F2714,1),0))</f>
        <v>0.45</v>
      </c>
      <c r="I2714" s="17">
        <f>IF($C2714&lt;&gt;"",$G2714*INDEX(ΣυνδΑθρ!$C$2:$C$100,$F2714,1)/INDEX(ΣυνδΑθρ!$J$2:$J$96,$F2714,1),IF($D2714&lt;&gt;"",$G2714*INDEX(Υλικά!$H$3:$H$200,$F2714,1)/INDEX(Υλικά!$E$3:$E$200,$F2714,1),0))</f>
        <v>1.95</v>
      </c>
      <c r="J2714" s="18">
        <f>IF($C2714&lt;&gt;"",$G2714*INDEX(ΣυνδΑθρ!$D$2:$D$96,$F2714,1)/INDEX(ΣυνδΑθρ!$J$2:$J$96,$F2714,1),IF($D2714&lt;&gt;"",$G2714*INDEX(Υλικά!$I$3:$I$200,$F2714,1)/INDEX(Υλικά!$E$3:$E$200,$F2714,1),0))</f>
        <v>0.1</v>
      </c>
      <c r="K2714" s="16">
        <f>$H2714*Ref!$B$2</f>
        <v>1.8</v>
      </c>
      <c r="L2714" s="17">
        <f>$I2714*Ref!$B$3</f>
        <v>7.8</v>
      </c>
      <c r="M2714" s="18">
        <f>$J2714*Ref!$B$4</f>
        <v>0.9</v>
      </c>
      <c r="N2714" s="18">
        <f>IF($C2714&lt;&gt;"",0,IF($D2714&lt;&gt;"",$G2714*INDEX(Υλικά!$J$3:$J$200,$F2714,1)/INDEX(Υλικά!$E$3:$E$200,$F2714,1),0))</f>
        <v>0</v>
      </c>
      <c r="O2714" s="19">
        <f t="shared" si="49"/>
        <v>10.5</v>
      </c>
    </row>
    <row r="2715" spans="1:15" x14ac:dyDescent="0.35">
      <c r="A2715" s="54">
        <v>45352</v>
      </c>
      <c r="B2715" s="53">
        <v>0.875</v>
      </c>
      <c r="C2715" s="3"/>
      <c r="D2715" s="3" t="s">
        <v>349</v>
      </c>
      <c r="E2715" s="3" t="str">
        <f>IF(C2715&lt;&gt;"",INDEX(ΣυνδΑθρ!$I$2:$I$96,MATCH(C2715,ΣυνδΑθρ!$A$2:$A$100,0),1),IF(D2715&lt;&gt;"",INDEX(Υλικά!$D$3:$D$200,MATCH(D2715,Υλικά!$B$3:$B$200,0),1),""))</f>
        <v>gr</v>
      </c>
      <c r="F2715" s="10">
        <f>IF(C2715&lt;&gt;"",MATCH($C2715,ΣυνδΑθρ!$A$2:$A$100,0),IF(D2715&lt;&gt;"",MATCH($D2715,Υλικά!$B$3:$B$200,0),0))</f>
        <v>158</v>
      </c>
      <c r="G2715" s="3">
        <v>20</v>
      </c>
      <c r="H2715" s="16">
        <f>IF($C2715&lt;&gt;"",$G2715*INDEX(ΣυνδΑθρ!$B$2:$B$96,$F2715,1)/INDEX(ΣυνδΑθρ!$J$2:$J$96,$F2715,1),IF($D2715&lt;&gt;"",$G2715*INDEX(Υλικά!$G$3:$G$200,$F2715,1)/INDEX(Υλικά!$E$3:$E$200,$F2715,1),0))</f>
        <v>1.64</v>
      </c>
      <c r="I2715" s="17">
        <f>IF($C2715&lt;&gt;"",$G2715*INDEX(ΣυνδΑθρ!$C$2:$C$100,$F2715,1)/INDEX(ΣυνδΑθρ!$J$2:$J$96,$F2715,1),IF($D2715&lt;&gt;"",$G2715*INDEX(Υλικά!$H$3:$H$200,$F2715,1)/INDEX(Υλικά!$E$3:$E$200,$F2715,1),0))</f>
        <v>12.4</v>
      </c>
      <c r="J2715" s="18">
        <f>IF($C2715&lt;&gt;"",$G2715*INDEX(ΣυνδΑθρ!$D$2:$D$96,$F2715,1)/INDEX(ΣυνδΑθρ!$J$2:$J$96,$F2715,1),IF($D2715&lt;&gt;"",$G2715*INDEX(Υλικά!$I$3:$I$200,$F2715,1)/INDEX(Υλικά!$E$3:$E$200,$F2715,1),0))</f>
        <v>3.6</v>
      </c>
      <c r="K2715" s="16">
        <f>$H2715*Ref!$B$2</f>
        <v>6.56</v>
      </c>
      <c r="L2715" s="17">
        <f>$I2715*Ref!$B$3</f>
        <v>49.6</v>
      </c>
      <c r="M2715" s="18">
        <f>$J2715*Ref!$B$4</f>
        <v>32.4</v>
      </c>
      <c r="N2715" s="18">
        <f>IF($C2715&lt;&gt;"",0,IF($D2715&lt;&gt;"",$G2715*INDEX(Υλικά!$J$3:$J$200,$F2715,1)/INDEX(Υλικά!$E$3:$E$200,$F2715,1),0))</f>
        <v>0</v>
      </c>
      <c r="O2715" s="19">
        <f t="shared" si="49"/>
        <v>88.56</v>
      </c>
    </row>
    <row r="2716" spans="1:15" x14ac:dyDescent="0.35">
      <c r="A2716" s="54">
        <v>45352</v>
      </c>
      <c r="B2716" s="53">
        <v>0.875</v>
      </c>
      <c r="C2716" s="3"/>
      <c r="D2716" s="3" t="s">
        <v>98</v>
      </c>
      <c r="E2716" s="3" t="str">
        <f>IF(C2716&lt;&gt;"",INDEX(ΣυνδΑθρ!$I$2:$I$96,MATCH(C2716,ΣυνδΑθρ!$A$2:$A$100,0),1),IF(D2716&lt;&gt;"",INDEX(Υλικά!$D$3:$D$200,MATCH(D2716,Υλικά!$B$3:$B$200,0),1),""))</f>
        <v>gr</v>
      </c>
      <c r="F2716" s="10">
        <f>IF(C2716&lt;&gt;"",MATCH($C2716,ΣυνδΑθρ!$A$2:$A$100,0),IF(D2716&lt;&gt;"",MATCH($D2716,Υλικά!$B$3:$B$200,0),0))</f>
        <v>38</v>
      </c>
      <c r="G2716" s="3">
        <v>450</v>
      </c>
      <c r="H2716" s="16">
        <f>IF($C2716&lt;&gt;"",$G2716*INDEX(ΣυνδΑθρ!$B$2:$B$96,$F2716,1)/INDEX(ΣυνδΑθρ!$J$2:$J$96,$F2716,1),IF($D2716&lt;&gt;"",$G2716*INDEX(Υλικά!$G$3:$G$200,$F2716,1)/INDEX(Υλικά!$E$3:$E$200,$F2716,1),0))</f>
        <v>0</v>
      </c>
      <c r="I2716" s="17">
        <f>IF($C2716&lt;&gt;"",$G2716*INDEX(ΣυνδΑθρ!$C$2:$C$100,$F2716,1)/INDEX(ΣυνδΑθρ!$J$2:$J$96,$F2716,1),IF($D2716&lt;&gt;"",$G2716*INDEX(Υλικά!$H$3:$H$200,$F2716,1)/INDEX(Υλικά!$E$3:$E$200,$F2716,1),0))</f>
        <v>0</v>
      </c>
      <c r="J2716" s="18">
        <f>IF($C2716&lt;&gt;"",$G2716*INDEX(ΣυνδΑθρ!$D$2:$D$96,$F2716,1)/INDEX(ΣυνδΑθρ!$J$2:$J$96,$F2716,1),IF($D2716&lt;&gt;"",$G2716*INDEX(Υλικά!$I$3:$I$200,$F2716,1)/INDEX(Υλικά!$E$3:$E$200,$F2716,1),0))</f>
        <v>0</v>
      </c>
      <c r="K2716" s="16">
        <f>$H2716*Ref!$B$2</f>
        <v>0</v>
      </c>
      <c r="L2716" s="17">
        <f>$I2716*Ref!$B$3</f>
        <v>0</v>
      </c>
      <c r="M2716" s="18">
        <f>$J2716*Ref!$B$4</f>
        <v>0</v>
      </c>
      <c r="N2716" s="18">
        <f>IF($C2716&lt;&gt;"",0,IF($D2716&lt;&gt;"",$G2716*INDEX(Υλικά!$J$3:$J$200,$F2716,1)/INDEX(Υλικά!$E$3:$E$200,$F2716,1),0))</f>
        <v>616.5</v>
      </c>
      <c r="O2716" s="19">
        <f t="shared" si="49"/>
        <v>616.5</v>
      </c>
    </row>
    <row r="2717" spans="1:15" x14ac:dyDescent="0.35">
      <c r="A2717" s="54">
        <v>45353</v>
      </c>
      <c r="B2717" s="53">
        <v>0.33333333333333331</v>
      </c>
      <c r="C2717" s="3"/>
      <c r="D2717" s="3" t="s">
        <v>58</v>
      </c>
      <c r="E2717" s="3" t="str">
        <f>IF(C2717&lt;&gt;"",INDEX(ΣυνδΑθρ!$I$2:$I$96,MATCH(C2717,ΣυνδΑθρ!$A$2:$A$100,0),1),IF(D2717&lt;&gt;"",INDEX(Υλικά!$D$3:$D$200,MATCH(D2717,Υλικά!$B$3:$B$200,0),1),""))</f>
        <v>gr</v>
      </c>
      <c r="F2717" s="10">
        <f>IF(C2717&lt;&gt;"",MATCH($C2717,ΣυνδΑθρ!$A$2:$A$100,0),IF(D2717&lt;&gt;"",MATCH($D2717,Υλικά!$B$3:$B$200,0),0))</f>
        <v>12</v>
      </c>
      <c r="G2717" s="3">
        <v>250</v>
      </c>
      <c r="H2717" s="16">
        <f>IF($C2717&lt;&gt;"",$G2717*INDEX(ΣυνδΑθρ!$B$2:$B$96,$F2717,1)/INDEX(ΣυνδΑθρ!$J$2:$J$96,$F2717,1),IF($D2717&lt;&gt;"",$G2717*INDEX(Υλικά!$G$3:$G$200,$F2717,1)/INDEX(Υλικά!$E$3:$E$200,$F2717,1),0))</f>
        <v>8.25</v>
      </c>
      <c r="I2717" s="17">
        <f>IF($C2717&lt;&gt;"",$G2717*INDEX(ΣυνδΑθρ!$C$2:$C$100,$F2717,1)/INDEX(ΣυνδΑθρ!$J$2:$J$96,$F2717,1),IF($D2717&lt;&gt;"",$G2717*INDEX(Υλικά!$H$3:$H$200,$F2717,1)/INDEX(Υλικά!$E$3:$E$200,$F2717,1),0))</f>
        <v>11.75</v>
      </c>
      <c r="J2717" s="18">
        <f>IF($C2717&lt;&gt;"",$G2717*INDEX(ΣυνδΑθρ!$D$2:$D$96,$F2717,1)/INDEX(ΣυνδΑθρ!$J$2:$J$96,$F2717,1),IF($D2717&lt;&gt;"",$G2717*INDEX(Υλικά!$I$3:$I$200,$F2717,1)/INDEX(Υλικά!$E$3:$E$200,$F2717,1),0))</f>
        <v>3.75</v>
      </c>
      <c r="K2717" s="16">
        <f>$H2717*Ref!$B$2</f>
        <v>33</v>
      </c>
      <c r="L2717" s="17">
        <f>$I2717*Ref!$B$3</f>
        <v>47</v>
      </c>
      <c r="M2717" s="18">
        <f>$J2717*Ref!$B$4</f>
        <v>33.75</v>
      </c>
      <c r="N2717" s="18">
        <f>IF($C2717&lt;&gt;"",0,IF($D2717&lt;&gt;"",$G2717*INDEX(Υλικά!$J$3:$J$200,$F2717,1)/INDEX(Υλικά!$E$3:$E$200,$F2717,1),0))</f>
        <v>0</v>
      </c>
      <c r="O2717" s="19">
        <f t="shared" si="49"/>
        <v>113.75</v>
      </c>
    </row>
    <row r="2718" spans="1:15" x14ac:dyDescent="0.35">
      <c r="A2718" s="54">
        <v>45353</v>
      </c>
      <c r="B2718" s="53">
        <v>0.33333333333333331</v>
      </c>
      <c r="C2718" s="3"/>
      <c r="D2718" s="3" t="s">
        <v>21</v>
      </c>
      <c r="E2718" s="3" t="str">
        <f>IF(C2718&lt;&gt;"",INDEX(ΣυνδΑθρ!$I$2:$I$96,MATCH(C2718,ΣυνδΑθρ!$A$2:$A$100,0),1),IF(D2718&lt;&gt;"",INDEX(Υλικά!$D$3:$D$200,MATCH(D2718,Υλικά!$B$3:$B$200,0),1),""))</f>
        <v>pc</v>
      </c>
      <c r="F2718" s="10">
        <f>IF(C2718&lt;&gt;"",MATCH($C2718,ΣυνδΑθρ!$A$2:$A$100,0),IF(D2718&lt;&gt;"",MATCH($D2718,Υλικά!$B$3:$B$200,0),0))</f>
        <v>11</v>
      </c>
      <c r="G2718" s="3">
        <v>3</v>
      </c>
      <c r="H2718" s="16">
        <f>IF($C2718&lt;&gt;"",$G2718*INDEX(ΣυνδΑθρ!$B$2:$B$96,$F2718,1)/INDEX(ΣυνδΑθρ!$J$2:$J$96,$F2718,1),IF($D2718&lt;&gt;"",$G2718*INDEX(Υλικά!$G$3:$G$200,$F2718,1)/INDEX(Υλικά!$E$3:$E$200,$F2718,1),0))</f>
        <v>23.4</v>
      </c>
      <c r="I2718" s="17">
        <f>IF($C2718&lt;&gt;"",$G2718*INDEX(ΣυνδΑθρ!$C$2:$C$100,$F2718,1)/INDEX(ΣυνδΑθρ!$J$2:$J$96,$F2718,1),IF($D2718&lt;&gt;"",$G2718*INDEX(Υλικά!$H$3:$H$200,$F2718,1)/INDEX(Υλικά!$E$3:$E$200,$F2718,1),0))</f>
        <v>1.98</v>
      </c>
      <c r="J2718" s="18">
        <f>IF($C2718&lt;&gt;"",$G2718*INDEX(ΣυνδΑθρ!$D$2:$D$96,$F2718,1)/INDEX(ΣυνδΑθρ!$J$2:$J$96,$F2718,1),IF($D2718&lt;&gt;"",$G2718*INDEX(Υλικά!$I$3:$I$200,$F2718,1)/INDEX(Υλικά!$E$3:$E$200,$F2718,1),0))</f>
        <v>19.799999999999997</v>
      </c>
      <c r="K2718" s="16">
        <f>$H2718*Ref!$B$2</f>
        <v>93.6</v>
      </c>
      <c r="L2718" s="17">
        <f>$I2718*Ref!$B$3</f>
        <v>7.92</v>
      </c>
      <c r="M2718" s="18">
        <f>$J2718*Ref!$B$4</f>
        <v>178.2</v>
      </c>
      <c r="N2718" s="18">
        <f>IF($C2718&lt;&gt;"",0,IF($D2718&lt;&gt;"",$G2718*INDEX(Υλικά!$J$3:$J$200,$F2718,1)/INDEX(Υλικά!$E$3:$E$200,$F2718,1),0))</f>
        <v>0</v>
      </c>
      <c r="O2718" s="19">
        <f t="shared" si="49"/>
        <v>279.71999999999997</v>
      </c>
    </row>
    <row r="2719" spans="1:15" x14ac:dyDescent="0.35">
      <c r="A2719" s="54">
        <v>45353</v>
      </c>
      <c r="B2719" s="53">
        <v>0.33333333333333331</v>
      </c>
      <c r="C2719" s="3"/>
      <c r="D2719" s="3" t="s">
        <v>18</v>
      </c>
      <c r="E2719" s="3" t="str">
        <f>IF(C2719&lt;&gt;"",INDEX(ΣυνδΑθρ!$I$2:$I$96,MATCH(C2719,ΣυνδΑθρ!$A$2:$A$100,0),1),IF(D2719&lt;&gt;"",INDEX(Υλικά!$D$3:$D$200,MATCH(D2719,Υλικά!$B$3:$B$200,0),1),""))</f>
        <v>slc</v>
      </c>
      <c r="F2719" s="10">
        <f>IF(C2719&lt;&gt;"",MATCH($C2719,ΣυνδΑθρ!$A$2:$A$100,0),IF(D2719&lt;&gt;"",MATCH($D2719,Υλικά!$B$3:$B$200,0),0))</f>
        <v>9</v>
      </c>
      <c r="G2719" s="3">
        <v>2</v>
      </c>
      <c r="H2719" s="16">
        <f>IF($C2719&lt;&gt;"",$G2719*INDEX(ΣυνδΑθρ!$B$2:$B$96,$F2719,1)/INDEX(ΣυνδΑθρ!$J$2:$J$96,$F2719,1),IF($D2719&lt;&gt;"",$G2719*INDEX(Υλικά!$G$3:$G$200,$F2719,1)/INDEX(Υλικά!$E$3:$E$200,$F2719,1),0))</f>
        <v>6</v>
      </c>
      <c r="I2719" s="17">
        <f>IF($C2719&lt;&gt;"",$G2719*INDEX(ΣυνδΑθρ!$C$2:$C$100,$F2719,1)/INDEX(ΣυνδΑθρ!$J$2:$J$96,$F2719,1),IF($D2719&lt;&gt;"",$G2719*INDEX(Υλικά!$H$3:$H$200,$F2719,1)/INDEX(Υλικά!$E$3:$E$200,$F2719,1),0))</f>
        <v>23.4</v>
      </c>
      <c r="J2719" s="18">
        <f>IF($C2719&lt;&gt;"",$G2719*INDEX(ΣυνδΑθρ!$D$2:$D$96,$F2719,1)/INDEX(ΣυνδΑθρ!$J$2:$J$96,$F2719,1),IF($D2719&lt;&gt;"",$G2719*INDEX(Υλικά!$I$3:$I$200,$F2719,1)/INDEX(Υλικά!$E$3:$E$200,$F2719,1),0))</f>
        <v>2.2000000000000002</v>
      </c>
      <c r="K2719" s="16">
        <f>$H2719*Ref!$B$2</f>
        <v>24</v>
      </c>
      <c r="L2719" s="17">
        <f>$I2719*Ref!$B$3</f>
        <v>93.6</v>
      </c>
      <c r="M2719" s="18">
        <f>$J2719*Ref!$B$4</f>
        <v>19.8</v>
      </c>
      <c r="N2719" s="18">
        <f>IF($C2719&lt;&gt;"",0,IF($D2719&lt;&gt;"",$G2719*INDEX(Υλικά!$J$3:$J$200,$F2719,1)/INDEX(Υλικά!$E$3:$E$200,$F2719,1),0))</f>
        <v>0</v>
      </c>
      <c r="O2719" s="19">
        <f t="shared" si="49"/>
        <v>137.4</v>
      </c>
    </row>
    <row r="2720" spans="1:15" x14ac:dyDescent="0.35">
      <c r="A2720" s="54">
        <v>45353</v>
      </c>
      <c r="B2720" s="53">
        <v>0.33333333333333331</v>
      </c>
      <c r="C2720" s="3"/>
      <c r="D2720" s="3" t="s">
        <v>8</v>
      </c>
      <c r="E2720" s="3" t="str">
        <f>IF(C2720&lt;&gt;"",INDEX(ΣυνδΑθρ!$I$2:$I$96,MATCH(C2720,ΣυνδΑθρ!$A$2:$A$100,0),1),IF(D2720&lt;&gt;"",INDEX(Υλικά!$D$3:$D$200,MATCH(D2720,Υλικά!$B$3:$B$200,0),1),""))</f>
        <v>gr</v>
      </c>
      <c r="F2720" s="10">
        <f>IF(C2720&lt;&gt;"",MATCH($C2720,ΣυνδΑθρ!$A$2:$A$100,0),IF(D2720&lt;&gt;"",MATCH($D2720,Υλικά!$B$3:$B$200,0),0))</f>
        <v>3</v>
      </c>
      <c r="G2720" s="3">
        <v>5</v>
      </c>
      <c r="H2720" s="16">
        <f>IF($C2720&lt;&gt;"",$G2720*INDEX(ΣυνδΑθρ!$B$2:$B$96,$F2720,1)/INDEX(ΣυνδΑθρ!$J$2:$J$96,$F2720,1),IF($D2720&lt;&gt;"",$G2720*INDEX(Υλικά!$G$3:$G$200,$F2720,1)/INDEX(Υλικά!$E$3:$E$200,$F2720,1),0))</f>
        <v>0</v>
      </c>
      <c r="I2720" s="17">
        <f>IF($C2720&lt;&gt;"",$G2720*INDEX(ΣυνδΑθρ!$C$2:$C$100,$F2720,1)/INDEX(ΣυνδΑθρ!$J$2:$J$96,$F2720,1),IF($D2720&lt;&gt;"",$G2720*INDEX(Υλικά!$H$3:$H$200,$F2720,1)/INDEX(Υλικά!$E$3:$E$200,$F2720,1),0))</f>
        <v>0</v>
      </c>
      <c r="J2720" s="18">
        <f>IF($C2720&lt;&gt;"",$G2720*INDEX(ΣυνδΑθρ!$D$2:$D$96,$F2720,1)/INDEX(ΣυνδΑθρ!$J$2:$J$96,$F2720,1),IF($D2720&lt;&gt;"",$G2720*INDEX(Υλικά!$I$3:$I$200,$F2720,1)/INDEX(Υλικά!$E$3:$E$200,$F2720,1),0))</f>
        <v>4.665</v>
      </c>
      <c r="K2720" s="16">
        <f>$H2720*Ref!$B$2</f>
        <v>0</v>
      </c>
      <c r="L2720" s="17">
        <f>$I2720*Ref!$B$3</f>
        <v>0</v>
      </c>
      <c r="M2720" s="18">
        <f>$J2720*Ref!$B$4</f>
        <v>41.984999999999999</v>
      </c>
      <c r="N2720" s="18">
        <f>IF($C2720&lt;&gt;"",0,IF($D2720&lt;&gt;"",$G2720*INDEX(Υλικά!$J$3:$J$200,$F2720,1)/INDEX(Υλικά!$E$3:$E$200,$F2720,1),0))</f>
        <v>0</v>
      </c>
      <c r="O2720" s="19">
        <f t="shared" si="49"/>
        <v>41.984999999999999</v>
      </c>
    </row>
    <row r="2721" spans="1:15" x14ac:dyDescent="0.35">
      <c r="A2721" s="54">
        <v>45353</v>
      </c>
      <c r="B2721" s="53">
        <v>0.33333333333333331</v>
      </c>
      <c r="C2721" s="3"/>
      <c r="D2721" s="3" t="s">
        <v>147</v>
      </c>
      <c r="E2721" s="3" t="str">
        <f>IF(C2721&lt;&gt;"",INDEX(ΣυνδΑθρ!$I$2:$I$96,MATCH(C2721,ΣυνδΑθρ!$A$2:$A$100,0),1),IF(D2721&lt;&gt;"",INDEX(Υλικά!$D$3:$D$200,MATCH(D2721,Υλικά!$B$3:$B$200,0),1),""))</f>
        <v>gr</v>
      </c>
      <c r="F2721" s="10">
        <f>IF(C2721&lt;&gt;"",MATCH($C2721,ΣυνδΑθρ!$A$2:$A$100,0),IF(D2721&lt;&gt;"",MATCH($D2721,Υλικά!$B$3:$B$200,0),0))</f>
        <v>58</v>
      </c>
      <c r="G2721" s="3">
        <v>5</v>
      </c>
      <c r="H2721" s="16">
        <f>IF($C2721&lt;&gt;"",$G2721*INDEX(ΣυνδΑθρ!$B$2:$B$96,$F2721,1)/INDEX(ΣυνδΑθρ!$J$2:$J$96,$F2721,1),IF($D2721&lt;&gt;"",$G2721*INDEX(Υλικά!$G$3:$G$200,$F2721,1)/INDEX(Υλικά!$E$3:$E$200,$F2721,1),0))</f>
        <v>0.03</v>
      </c>
      <c r="I2721" s="17">
        <f>IF($C2721&lt;&gt;"",$G2721*INDEX(ΣυνδΑθρ!$C$2:$C$100,$F2721,1)/INDEX(ΣυνδΑθρ!$J$2:$J$96,$F2721,1),IF($D2721&lt;&gt;"",$G2721*INDEX(Υλικά!$H$3:$H$200,$F2721,1)/INDEX(Υλικά!$E$3:$E$200,$F2721,1),0))</f>
        <v>3.5000000000000003E-2</v>
      </c>
      <c r="J2721" s="18">
        <f>IF($C2721&lt;&gt;"",$G2721*INDEX(ΣυνδΑθρ!$D$2:$D$96,$F2721,1)/INDEX(ΣυνδΑθρ!$J$2:$J$96,$F2721,1),IF($D2721&lt;&gt;"",$G2721*INDEX(Υλικά!$I$3:$I$200,$F2721,1)/INDEX(Υλικά!$E$3:$E$200,$F2721,1),0))</f>
        <v>4.0999999999999996</v>
      </c>
      <c r="K2721" s="16">
        <f>$H2721*Ref!$B$2</f>
        <v>0.12</v>
      </c>
      <c r="L2721" s="17">
        <f>$I2721*Ref!$B$3</f>
        <v>0.14000000000000001</v>
      </c>
      <c r="M2721" s="18">
        <f>$J2721*Ref!$B$4</f>
        <v>36.9</v>
      </c>
      <c r="N2721" s="18">
        <f>IF($C2721&lt;&gt;"",0,IF($D2721&lt;&gt;"",$G2721*INDEX(Υλικά!$J$3:$J$200,$F2721,1)/INDEX(Υλικά!$E$3:$E$200,$F2721,1),0))</f>
        <v>0</v>
      </c>
      <c r="O2721" s="19">
        <f t="shared" si="49"/>
        <v>37.159999999999997</v>
      </c>
    </row>
    <row r="2722" spans="1:15" x14ac:dyDescent="0.35">
      <c r="A2722" s="54">
        <v>45353</v>
      </c>
      <c r="B2722" s="53">
        <v>0.33333333333333331</v>
      </c>
      <c r="C2722" s="3"/>
      <c r="D2722" s="3" t="s">
        <v>229</v>
      </c>
      <c r="E2722" s="3" t="str">
        <f>IF(C2722&lt;&gt;"",INDEX(ΣυνδΑθρ!$I$2:$I$96,MATCH(C2722,ΣυνδΑθρ!$A$2:$A$100,0),1),IF(D2722&lt;&gt;"",INDEX(Υλικά!$D$3:$D$200,MATCH(D2722,Υλικά!$B$3:$B$200,0),1),""))</f>
        <v>gr</v>
      </c>
      <c r="F2722" s="10">
        <f>IF(C2722&lt;&gt;"",MATCH($C2722,ΣυνδΑθρ!$A$2:$A$100,0),IF(D2722&lt;&gt;"",MATCH($D2722,Υλικά!$B$3:$B$200,0),0))</f>
        <v>104</v>
      </c>
      <c r="G2722" s="3">
        <v>20</v>
      </c>
      <c r="H2722" s="16">
        <f>IF($C2722&lt;&gt;"",$G2722*INDEX(ΣυνδΑθρ!$B$2:$B$96,$F2722,1)/INDEX(ΣυνδΑθρ!$J$2:$J$96,$F2722,1),IF($D2722&lt;&gt;"",$G2722*INDEX(Υλικά!$G$3:$G$200,$F2722,1)/INDEX(Υλικά!$E$3:$E$200,$F2722,1),0))</f>
        <v>4.2</v>
      </c>
      <c r="I2722" s="17">
        <f>IF($C2722&lt;&gt;"",$G2722*INDEX(ΣυνδΑθρ!$C$2:$C$100,$F2722,1)/INDEX(ΣυνδΑθρ!$J$2:$J$96,$F2722,1),IF($D2722&lt;&gt;"",$G2722*INDEX(Υλικά!$H$3:$H$200,$F2722,1)/INDEX(Υλικά!$E$3:$E$200,$F2722,1),0))</f>
        <v>0.2</v>
      </c>
      <c r="J2722" s="18">
        <f>IF($C2722&lt;&gt;"",$G2722*INDEX(ΣυνδΑθρ!$D$2:$D$96,$F2722,1)/INDEX(ΣυνδΑθρ!$J$2:$J$96,$F2722,1),IF($D2722&lt;&gt;"",$G2722*INDEX(Υλικά!$I$3:$I$200,$F2722,1)/INDEX(Υλικά!$E$3:$E$200,$F2722,1),0))</f>
        <v>0.4</v>
      </c>
      <c r="K2722" s="16">
        <f>$H2722*Ref!$B$2</f>
        <v>16.8</v>
      </c>
      <c r="L2722" s="17">
        <f>$I2722*Ref!$B$3</f>
        <v>0.8</v>
      </c>
      <c r="M2722" s="18">
        <f>$J2722*Ref!$B$4</f>
        <v>3.6</v>
      </c>
      <c r="N2722" s="18">
        <f>IF($C2722&lt;&gt;"",0,IF($D2722&lt;&gt;"",$G2722*INDEX(Υλικά!$J$3:$J$200,$F2722,1)/INDEX(Υλικά!$E$3:$E$200,$F2722,1),0))</f>
        <v>0</v>
      </c>
      <c r="O2722" s="19">
        <f t="shared" si="49"/>
        <v>21.200000000000003</v>
      </c>
    </row>
    <row r="2723" spans="1:15" x14ac:dyDescent="0.35">
      <c r="A2723" s="54">
        <v>45353</v>
      </c>
      <c r="B2723" s="53">
        <v>0.33333333333333331</v>
      </c>
      <c r="C2723" s="3"/>
      <c r="D2723" s="3" t="s">
        <v>297</v>
      </c>
      <c r="E2723" s="3" t="str">
        <f>IF(C2723&lt;&gt;"",INDEX(ΣυνδΑθρ!$I$2:$I$96,MATCH(C2723,ΣυνδΑθρ!$A$2:$A$100,0),1),IF(D2723&lt;&gt;"",INDEX(Υλικά!$D$3:$D$200,MATCH(D2723,Υλικά!$B$3:$B$200,0),1),""))</f>
        <v>gr</v>
      </c>
      <c r="F2723" s="10">
        <f>IF(C2723&lt;&gt;"",MATCH($C2723,ΣυνδΑθρ!$A$2:$A$100,0),IF(D2723&lt;&gt;"",MATCH($D2723,Υλικά!$B$3:$B$200,0),0))</f>
        <v>140</v>
      </c>
      <c r="G2723" s="3">
        <v>25</v>
      </c>
      <c r="H2723" s="16">
        <f>IF($C2723&lt;&gt;"",$G2723*INDEX(ΣυνδΑθρ!$B$2:$B$96,$F2723,1)/INDEX(ΣυνδΑθρ!$J$2:$J$96,$F2723,1),IF($D2723&lt;&gt;"",$G2723*INDEX(Υλικά!$G$3:$G$200,$F2723,1)/INDEX(Υλικά!$E$3:$E$200,$F2723,1),0))</f>
        <v>5.75</v>
      </c>
      <c r="I2723" s="17">
        <f>IF($C2723&lt;&gt;"",$G2723*INDEX(ΣυνδΑθρ!$C$2:$C$100,$F2723,1)/INDEX(ΣυνδΑθρ!$J$2:$J$96,$F2723,1),IF($D2723&lt;&gt;"",$G2723*INDEX(Υλικά!$H$3:$H$200,$F2723,1)/INDEX(Υλικά!$E$3:$E$200,$F2723,1),0))</f>
        <v>0</v>
      </c>
      <c r="J2723" s="18">
        <f>IF($C2723&lt;&gt;"",$G2723*INDEX(ΣυνδΑθρ!$D$2:$D$96,$F2723,1)/INDEX(ΣυνδΑθρ!$J$2:$J$96,$F2723,1),IF($D2723&lt;&gt;"",$G2723*INDEX(Υλικά!$I$3:$I$200,$F2723,1)/INDEX(Υλικά!$E$3:$E$200,$F2723,1),0))</f>
        <v>7.5</v>
      </c>
      <c r="K2723" s="16">
        <f>$H2723*Ref!$B$2</f>
        <v>23</v>
      </c>
      <c r="L2723" s="17">
        <f>$I2723*Ref!$B$3</f>
        <v>0</v>
      </c>
      <c r="M2723" s="18">
        <f>$J2723*Ref!$B$4</f>
        <v>67.5</v>
      </c>
      <c r="N2723" s="18">
        <f>IF($C2723&lt;&gt;"",0,IF($D2723&lt;&gt;"",$G2723*INDEX(Υλικά!$J$3:$J$200,$F2723,1)/INDEX(Υλικά!$E$3:$E$200,$F2723,1),0))</f>
        <v>0</v>
      </c>
      <c r="O2723" s="19">
        <f t="shared" si="49"/>
        <v>90.5</v>
      </c>
    </row>
    <row r="2724" spans="1:15" x14ac:dyDescent="0.35">
      <c r="A2724" s="54">
        <v>45353</v>
      </c>
      <c r="B2724" s="53">
        <v>0.58333333333333337</v>
      </c>
      <c r="C2724" s="3"/>
      <c r="D2724" s="3" t="s">
        <v>132</v>
      </c>
      <c r="E2724" s="3" t="str">
        <f>IF(C2724&lt;&gt;"",INDEX(ΣυνδΑθρ!$I$2:$I$96,MATCH(C2724,ΣυνδΑθρ!$A$2:$A$100,0),1),IF(D2724&lt;&gt;"",INDEX(Υλικά!$D$3:$D$200,MATCH(D2724,Υλικά!$B$3:$B$200,0),1),""))</f>
        <v>gr</v>
      </c>
      <c r="F2724" s="10">
        <f>IF(C2724&lt;&gt;"",MATCH($C2724,ΣυνδΑθρ!$A$2:$A$100,0),IF(D2724&lt;&gt;"",MATCH($D2724,Υλικά!$B$3:$B$200,0),0))</f>
        <v>51</v>
      </c>
      <c r="G2724" s="3">
        <v>300</v>
      </c>
      <c r="H2724" s="16">
        <f>IF($C2724&lt;&gt;"",$G2724*INDEX(ΣυνδΑθρ!$B$2:$B$96,$F2724,1)/INDEX(ΣυνδΑθρ!$J$2:$J$96,$F2724,1),IF($D2724&lt;&gt;"",$G2724*INDEX(Υλικά!$G$3:$G$200,$F2724,1)/INDEX(Υλικά!$E$3:$E$200,$F2724,1),0))</f>
        <v>81</v>
      </c>
      <c r="I2724" s="17">
        <f>IF($C2724&lt;&gt;"",$G2724*INDEX(ΣυνδΑθρ!$C$2:$C$100,$F2724,1)/INDEX(ΣυνδΑθρ!$J$2:$J$96,$F2724,1),IF($D2724&lt;&gt;"",$G2724*INDEX(Υλικά!$H$3:$H$200,$F2724,1)/INDEX(Υλικά!$E$3:$E$200,$F2724,1),0))</f>
        <v>0</v>
      </c>
      <c r="J2724" s="18">
        <f>IF($C2724&lt;&gt;"",$G2724*INDEX(ΣυνδΑθρ!$D$2:$D$96,$F2724,1)/INDEX(ΣυνδΑθρ!$J$2:$J$96,$F2724,1),IF($D2724&lt;&gt;"",$G2724*INDEX(Υλικά!$I$3:$I$200,$F2724,1)/INDEX(Υλικά!$E$3:$E$200,$F2724,1),0))</f>
        <v>42</v>
      </c>
      <c r="K2724" s="16">
        <f>$H2724*Ref!$B$2</f>
        <v>324</v>
      </c>
      <c r="L2724" s="17">
        <f>$I2724*Ref!$B$3</f>
        <v>0</v>
      </c>
      <c r="M2724" s="18">
        <f>$J2724*Ref!$B$4</f>
        <v>378</v>
      </c>
      <c r="N2724" s="18">
        <f>IF($C2724&lt;&gt;"",0,IF($D2724&lt;&gt;"",$G2724*INDEX(Υλικά!$J$3:$J$200,$F2724,1)/INDEX(Υλικά!$E$3:$E$200,$F2724,1),0))</f>
        <v>0</v>
      </c>
      <c r="O2724" s="19">
        <f t="shared" si="49"/>
        <v>702</v>
      </c>
    </row>
    <row r="2725" spans="1:15" x14ac:dyDescent="0.35">
      <c r="A2725" s="54">
        <v>45353</v>
      </c>
      <c r="B2725" s="53">
        <v>0.58333333333333337</v>
      </c>
      <c r="C2725" s="3"/>
      <c r="D2725" s="3" t="s">
        <v>128</v>
      </c>
      <c r="E2725" s="3" t="str">
        <f>IF(C2725&lt;&gt;"",INDEX(ΣυνδΑθρ!$I$2:$I$96,MATCH(C2725,ΣυνδΑθρ!$A$2:$A$100,0),1),IF(D2725&lt;&gt;"",INDEX(Υλικά!$D$3:$D$200,MATCH(D2725,Υλικά!$B$3:$B$200,0),1),""))</f>
        <v>gr</v>
      </c>
      <c r="F2725" s="10">
        <f>IF(C2725&lt;&gt;"",MATCH($C2725,ΣυνδΑθρ!$A$2:$A$100,0),IF(D2725&lt;&gt;"",MATCH($D2725,Υλικά!$B$3:$B$200,0),0))</f>
        <v>50</v>
      </c>
      <c r="G2725" s="3">
        <v>200</v>
      </c>
      <c r="H2725" s="16">
        <f>IF($C2725&lt;&gt;"",$G2725*INDEX(ΣυνδΑθρ!$B$2:$B$96,$F2725,1)/INDEX(ΣυνδΑθρ!$J$2:$J$96,$F2725,1),IF($D2725&lt;&gt;"",$G2725*INDEX(Υλικά!$G$3:$G$200,$F2725,1)/INDEX(Υλικά!$E$3:$E$200,$F2725,1),0))</f>
        <v>4</v>
      </c>
      <c r="I2725" s="17">
        <f>IF($C2725&lt;&gt;"",$G2725*INDEX(ΣυνδΑθρ!$C$2:$C$100,$F2725,1)/INDEX(ΣυνδΑθρ!$J$2:$J$96,$F2725,1),IF($D2725&lt;&gt;"",$G2725*INDEX(Υλικά!$H$3:$H$200,$F2725,1)/INDEX(Υλικά!$E$3:$E$200,$F2725,1),0))</f>
        <v>34</v>
      </c>
      <c r="J2725" s="18">
        <f>IF($C2725&lt;&gt;"",$G2725*INDEX(ΣυνδΑθρ!$D$2:$D$96,$F2725,1)/INDEX(ΣυνδΑθρ!$J$2:$J$96,$F2725,1),IF($D2725&lt;&gt;"",$G2725*INDEX(Υλικά!$I$3:$I$200,$F2725,1)/INDEX(Υλικά!$E$3:$E$200,$F2725,1),0))</f>
        <v>0</v>
      </c>
      <c r="K2725" s="16">
        <f>$H2725*Ref!$B$2</f>
        <v>16</v>
      </c>
      <c r="L2725" s="17">
        <f>$I2725*Ref!$B$3</f>
        <v>136</v>
      </c>
      <c r="M2725" s="18">
        <f>$J2725*Ref!$B$4</f>
        <v>0</v>
      </c>
      <c r="N2725" s="18">
        <f>IF($C2725&lt;&gt;"",0,IF($D2725&lt;&gt;"",$G2725*INDEX(Υλικά!$J$3:$J$200,$F2725,1)/INDEX(Υλικά!$E$3:$E$200,$F2725,1),0))</f>
        <v>0</v>
      </c>
      <c r="O2725" s="19">
        <f t="shared" si="49"/>
        <v>152</v>
      </c>
    </row>
    <row r="2726" spans="1:15" x14ac:dyDescent="0.35">
      <c r="A2726" s="54">
        <v>45353</v>
      </c>
      <c r="B2726" s="53">
        <v>0.58333333333333337</v>
      </c>
      <c r="C2726" s="3"/>
      <c r="D2726" s="3" t="s">
        <v>8</v>
      </c>
      <c r="E2726" s="3" t="str">
        <f>IF(C2726&lt;&gt;"",INDEX(ΣυνδΑθρ!$I$2:$I$96,MATCH(C2726,ΣυνδΑθρ!$A$2:$A$100,0),1),IF(D2726&lt;&gt;"",INDEX(Υλικά!$D$3:$D$200,MATCH(D2726,Υλικά!$B$3:$B$200,0),1),""))</f>
        <v>gr</v>
      </c>
      <c r="F2726" s="10">
        <f>IF(C2726&lt;&gt;"",MATCH($C2726,ΣυνδΑθρ!$A$2:$A$100,0),IF(D2726&lt;&gt;"",MATCH($D2726,Υλικά!$B$3:$B$200,0),0))</f>
        <v>3</v>
      </c>
      <c r="G2726" s="3">
        <v>30</v>
      </c>
      <c r="H2726" s="16">
        <f>IF($C2726&lt;&gt;"",$G2726*INDEX(ΣυνδΑθρ!$B$2:$B$96,$F2726,1)/INDEX(ΣυνδΑθρ!$J$2:$J$96,$F2726,1),IF($D2726&lt;&gt;"",$G2726*INDEX(Υλικά!$G$3:$G$200,$F2726,1)/INDEX(Υλικά!$E$3:$E$200,$F2726,1),0))</f>
        <v>0</v>
      </c>
      <c r="I2726" s="17">
        <f>IF($C2726&lt;&gt;"",$G2726*INDEX(ΣυνδΑθρ!$C$2:$C$100,$F2726,1)/INDEX(ΣυνδΑθρ!$J$2:$J$96,$F2726,1),IF($D2726&lt;&gt;"",$G2726*INDEX(Υλικά!$H$3:$H$200,$F2726,1)/INDEX(Υλικά!$E$3:$E$200,$F2726,1),0))</f>
        <v>0</v>
      </c>
      <c r="J2726" s="18">
        <f>IF($C2726&lt;&gt;"",$G2726*INDEX(ΣυνδΑθρ!$D$2:$D$96,$F2726,1)/INDEX(ΣυνδΑθρ!$J$2:$J$96,$F2726,1),IF($D2726&lt;&gt;"",$G2726*INDEX(Υλικά!$I$3:$I$200,$F2726,1)/INDEX(Υλικά!$E$3:$E$200,$F2726,1),0))</f>
        <v>27.99</v>
      </c>
      <c r="K2726" s="16">
        <f>$H2726*Ref!$B$2</f>
        <v>0</v>
      </c>
      <c r="L2726" s="17">
        <f>$I2726*Ref!$B$3</f>
        <v>0</v>
      </c>
      <c r="M2726" s="18">
        <f>$J2726*Ref!$B$4</f>
        <v>251.91</v>
      </c>
      <c r="N2726" s="18">
        <f>IF($C2726&lt;&gt;"",0,IF($D2726&lt;&gt;"",$G2726*INDEX(Υλικά!$J$3:$J$200,$F2726,1)/INDEX(Υλικά!$E$3:$E$200,$F2726,1),0))</f>
        <v>0</v>
      </c>
      <c r="O2726" s="19">
        <f t="shared" si="49"/>
        <v>251.91</v>
      </c>
    </row>
    <row r="2727" spans="1:15" x14ac:dyDescent="0.35">
      <c r="A2727" s="54">
        <v>45353</v>
      </c>
      <c r="B2727" s="53">
        <v>0.58333333333333337</v>
      </c>
      <c r="C2727" s="3"/>
      <c r="D2727" s="3" t="s">
        <v>48</v>
      </c>
      <c r="E2727" s="3" t="str">
        <f>IF(C2727&lt;&gt;"",INDEX(ΣυνδΑθρ!$I$2:$I$96,MATCH(C2727,ΣυνδΑθρ!$A$2:$A$100,0),1),IF(D2727&lt;&gt;"",INDEX(Υλικά!$D$3:$D$200,MATCH(D2727,Υλικά!$B$3:$B$200,0),1),""))</f>
        <v>pc</v>
      </c>
      <c r="F2727" s="10">
        <f>IF(C2727&lt;&gt;"",MATCH($C2727,ΣυνδΑθρ!$A$2:$A$100,0),IF(D2727&lt;&gt;"",MATCH($D2727,Υλικά!$B$3:$B$200,0),0))</f>
        <v>20</v>
      </c>
      <c r="G2727" s="3">
        <v>1</v>
      </c>
      <c r="H2727" s="16">
        <f>IF($C2727&lt;&gt;"",$G2727*INDEX(ΣυνδΑθρ!$B$2:$B$96,$F2727,1)/INDEX(ΣυνδΑθρ!$J$2:$J$96,$F2727,1),IF($D2727&lt;&gt;"",$G2727*INDEX(Υλικά!$G$3:$G$200,$F2727,1)/INDEX(Υλικά!$E$3:$E$200,$F2727,1),0))</f>
        <v>7.1</v>
      </c>
      <c r="I2727" s="17">
        <f>IF($C2727&lt;&gt;"",$G2727*INDEX(ΣυνδΑθρ!$C$2:$C$100,$F2727,1)/INDEX(ΣυνδΑθρ!$J$2:$J$96,$F2727,1),IF($D2727&lt;&gt;"",$G2727*INDEX(Υλικά!$H$3:$H$200,$F2727,1)/INDEX(Υλικά!$E$3:$E$200,$F2727,1),0))</f>
        <v>37.799999999999997</v>
      </c>
      <c r="J2727" s="18">
        <f>IF($C2727&lt;&gt;"",$G2727*INDEX(ΣυνδΑθρ!$D$2:$D$96,$F2727,1)/INDEX(ΣυνδΑθρ!$J$2:$J$96,$F2727,1),IF($D2727&lt;&gt;"",$G2727*INDEX(Υλικά!$I$3:$I$200,$F2727,1)/INDEX(Υλικά!$E$3:$E$200,$F2727,1),0))</f>
        <v>1.4</v>
      </c>
      <c r="K2727" s="16">
        <f>$H2727*Ref!$B$2</f>
        <v>28.4</v>
      </c>
      <c r="L2727" s="17">
        <f>$I2727*Ref!$B$3</f>
        <v>151.19999999999999</v>
      </c>
      <c r="M2727" s="18">
        <f>$J2727*Ref!$B$4</f>
        <v>12.6</v>
      </c>
      <c r="N2727" s="18">
        <f>IF($C2727&lt;&gt;"",0,IF($D2727&lt;&gt;"",$G2727*INDEX(Υλικά!$J$3:$J$200,$F2727,1)/INDEX(Υλικά!$E$3:$E$200,$F2727,1),0))</f>
        <v>0</v>
      </c>
      <c r="O2727" s="19">
        <f t="shared" si="49"/>
        <v>192.2</v>
      </c>
    </row>
    <row r="2728" spans="1:15" x14ac:dyDescent="0.35">
      <c r="A2728" s="54">
        <v>45353</v>
      </c>
      <c r="B2728" s="53">
        <v>0.58333333333333337</v>
      </c>
      <c r="C2728" s="3"/>
      <c r="D2728" s="3" t="s">
        <v>150</v>
      </c>
      <c r="E2728" s="3" t="str">
        <f>IF(C2728&lt;&gt;"",INDEX(ΣυνδΑθρ!$I$2:$I$96,MATCH(C2728,ΣυνδΑθρ!$A$2:$A$100,0),1),IF(D2728&lt;&gt;"",INDEX(Υλικά!$D$3:$D$200,MATCH(D2728,Υλικά!$B$3:$B$200,0),1),""))</f>
        <v>gr</v>
      </c>
      <c r="F2728" s="10">
        <f>IF(C2728&lt;&gt;"",MATCH($C2728,ΣυνδΑθρ!$A$2:$A$100,0),IF(D2728&lt;&gt;"",MATCH($D2728,Υλικά!$B$3:$B$200,0),0))</f>
        <v>36</v>
      </c>
      <c r="G2728" s="3">
        <v>450</v>
      </c>
      <c r="H2728" s="16">
        <f>IF($C2728&lt;&gt;"",$G2728*INDEX(ΣυνδΑθρ!$B$2:$B$96,$F2728,1)/INDEX(ΣυνδΑθρ!$J$2:$J$96,$F2728,1),IF($D2728&lt;&gt;"",$G2728*INDEX(Υλικά!$G$3:$G$200,$F2728,1)/INDEX(Υλικά!$E$3:$E$200,$F2728,1),0))</f>
        <v>2.25</v>
      </c>
      <c r="I2728" s="17">
        <f>IF($C2728&lt;&gt;"",$G2728*INDEX(ΣυνδΑθρ!$C$2:$C$100,$F2728,1)/INDEX(ΣυνδΑθρ!$J$2:$J$96,$F2728,1),IF($D2728&lt;&gt;"",$G2728*INDEX(Υλικά!$H$3:$H$200,$F2728,1)/INDEX(Υλικά!$E$3:$E$200,$F2728,1),0))</f>
        <v>16.2</v>
      </c>
      <c r="J2728" s="18">
        <f>IF($C2728&lt;&gt;"",$G2728*INDEX(ΣυνδΑθρ!$D$2:$D$96,$F2728,1)/INDEX(ΣυνδΑθρ!$J$2:$J$96,$F2728,1),IF($D2728&lt;&gt;"",$G2728*INDEX(Υλικά!$I$3:$I$200,$F2728,1)/INDEX(Υλικά!$E$3:$E$200,$F2728,1),0))</f>
        <v>0</v>
      </c>
      <c r="K2728" s="16">
        <f>$H2728*Ref!$B$2</f>
        <v>9</v>
      </c>
      <c r="L2728" s="17">
        <f>$I2728*Ref!$B$3</f>
        <v>64.8</v>
      </c>
      <c r="M2728" s="18">
        <f>$J2728*Ref!$B$4</f>
        <v>0</v>
      </c>
      <c r="N2728" s="18">
        <f>IF($C2728&lt;&gt;"",0,IF($D2728&lt;&gt;"",$G2728*INDEX(Υλικά!$J$3:$J$200,$F2728,1)/INDEX(Υλικά!$E$3:$E$200,$F2728,1),0))</f>
        <v>193.5</v>
      </c>
      <c r="O2728" s="19">
        <f t="shared" si="49"/>
        <v>267.3</v>
      </c>
    </row>
    <row r="2729" spans="1:15" x14ac:dyDescent="0.35">
      <c r="A2729" s="54">
        <v>45353</v>
      </c>
      <c r="B2729" s="53">
        <v>0.91666666666666663</v>
      </c>
      <c r="C2729" s="3"/>
      <c r="D2729" s="3" t="s">
        <v>32</v>
      </c>
      <c r="E2729" s="3" t="str">
        <f>IF(C2729&lt;&gt;"",INDEX(ΣυνδΑθρ!$I$2:$I$96,MATCH(C2729,ΣυνδΑθρ!$A$2:$A$100,0),1),IF(D2729&lt;&gt;"",INDEX(Υλικά!$D$3:$D$200,MATCH(D2729,Υλικά!$B$3:$B$200,0),1),""))</f>
        <v>gr</v>
      </c>
      <c r="F2729" s="10">
        <f>IF(C2729&lt;&gt;"",MATCH($C2729,ΣυνδΑθρ!$A$2:$A$100,0),IF(D2729&lt;&gt;"",MATCH($D2729,Υλικά!$B$3:$B$200,0),0))</f>
        <v>14</v>
      </c>
      <c r="G2729" s="3">
        <v>200</v>
      </c>
      <c r="H2729" s="16">
        <f>IF($C2729&lt;&gt;"",$G2729*INDEX(ΣυνδΑθρ!$B$2:$B$96,$F2729,1)/INDEX(ΣυνδΑθρ!$J$2:$J$96,$F2729,1),IF($D2729&lt;&gt;"",$G2729*INDEX(Υλικά!$G$3:$G$200,$F2729,1)/INDEX(Υλικά!$E$3:$E$200,$F2729,1),0))</f>
        <v>16</v>
      </c>
      <c r="I2729" s="17">
        <f>IF($C2729&lt;&gt;"",$G2729*INDEX(ΣυνδΑθρ!$C$2:$C$100,$F2729,1)/INDEX(ΣυνδΑθρ!$J$2:$J$96,$F2729,1),IF($D2729&lt;&gt;"",$G2729*INDEX(Υλικά!$H$3:$H$200,$F2729,1)/INDEX(Υλικά!$E$3:$E$200,$F2729,1),0))</f>
        <v>8</v>
      </c>
      <c r="J2729" s="18">
        <f>IF($C2729&lt;&gt;"",$G2729*INDEX(ΣυνδΑθρ!$D$2:$D$96,$F2729,1)/INDEX(ΣυνδΑθρ!$J$2:$J$96,$F2729,1),IF($D2729&lt;&gt;"",$G2729*INDEX(Υλικά!$I$3:$I$200,$F2729,1)/INDEX(Υλικά!$E$3:$E$200,$F2729,1),0))</f>
        <v>4</v>
      </c>
      <c r="K2729" s="16">
        <f>$H2729*Ref!$B$2</f>
        <v>64</v>
      </c>
      <c r="L2729" s="17">
        <f>$I2729*Ref!$B$3</f>
        <v>32</v>
      </c>
      <c r="M2729" s="18">
        <f>$J2729*Ref!$B$4</f>
        <v>36</v>
      </c>
      <c r="N2729" s="18">
        <f>IF($C2729&lt;&gt;"",0,IF($D2729&lt;&gt;"",$G2729*INDEX(Υλικά!$J$3:$J$200,$F2729,1)/INDEX(Υλικά!$E$3:$E$200,$F2729,1),0))</f>
        <v>0</v>
      </c>
      <c r="O2729" s="19">
        <f t="shared" si="49"/>
        <v>132</v>
      </c>
    </row>
    <row r="2730" spans="1:15" x14ac:dyDescent="0.35">
      <c r="A2730" s="54">
        <v>45353</v>
      </c>
      <c r="B2730" s="53">
        <v>0.91666666666666663</v>
      </c>
      <c r="C2730" s="3"/>
      <c r="D2730" s="3" t="s">
        <v>187</v>
      </c>
      <c r="E2730" s="3" t="str">
        <f>IF(C2730&lt;&gt;"",INDEX(ΣυνδΑθρ!$I$2:$I$96,MATCH(C2730,ΣυνδΑθρ!$A$2:$A$100,0),1),IF(D2730&lt;&gt;"",INDEX(Υλικά!$D$3:$D$200,MATCH(D2730,Υλικά!$B$3:$B$200,0),1),""))</f>
        <v>gr</v>
      </c>
      <c r="F2730" s="10">
        <f>IF(C2730&lt;&gt;"",MATCH($C2730,ΣυνδΑθρ!$A$2:$A$100,0),IF(D2730&lt;&gt;"",MATCH($D2730,Υλικά!$B$3:$B$200,0),0))</f>
        <v>84</v>
      </c>
      <c r="G2730" s="3">
        <v>400</v>
      </c>
      <c r="H2730" s="16">
        <f>IF($C2730&lt;&gt;"",$G2730*INDEX(ΣυνδΑθρ!$B$2:$B$96,$F2730,1)/INDEX(ΣυνδΑθρ!$J$2:$J$96,$F2730,1),IF($D2730&lt;&gt;"",$G2730*INDEX(Υλικά!$G$3:$G$200,$F2730,1)/INDEX(Υλικά!$E$3:$E$200,$F2730,1),0))</f>
        <v>2.8</v>
      </c>
      <c r="I2730" s="17">
        <f>IF($C2730&lt;&gt;"",$G2730*INDEX(ΣυνδΑθρ!$C$2:$C$100,$F2730,1)/INDEX(ΣυνδΑθρ!$J$2:$J$96,$F2730,1),IF($D2730&lt;&gt;"",$G2730*INDEX(Υλικά!$H$3:$H$200,$F2730,1)/INDEX(Υλικά!$E$3:$E$200,$F2730,1),0))</f>
        <v>48</v>
      </c>
      <c r="J2730" s="18">
        <f>IF($C2730&lt;&gt;"",$G2730*INDEX(ΣυνδΑθρ!$D$2:$D$96,$F2730,1)/INDEX(ΣυνδΑθρ!$J$2:$J$96,$F2730,1),IF($D2730&lt;&gt;"",$G2730*INDEX(Υλικά!$I$3:$I$200,$F2730,1)/INDEX(Υλικά!$E$3:$E$200,$F2730,1),0))</f>
        <v>0.8</v>
      </c>
      <c r="K2730" s="16">
        <f>$H2730*Ref!$B$2</f>
        <v>11.2</v>
      </c>
      <c r="L2730" s="17">
        <f>$I2730*Ref!$B$3</f>
        <v>192</v>
      </c>
      <c r="M2730" s="18">
        <f>$J2730*Ref!$B$4</f>
        <v>7.2</v>
      </c>
      <c r="N2730" s="18">
        <f>IF($C2730&lt;&gt;"",0,IF($D2730&lt;&gt;"",$G2730*INDEX(Υλικά!$J$3:$J$200,$F2730,1)/INDEX(Υλικά!$E$3:$E$200,$F2730,1),0))</f>
        <v>0</v>
      </c>
      <c r="O2730" s="19">
        <f t="shared" ref="O2730:O2793" si="50">SUM(K2730:N2730)</f>
        <v>210.39999999999998</v>
      </c>
    </row>
    <row r="2731" spans="1:15" x14ac:dyDescent="0.35">
      <c r="A2731" s="54">
        <v>45354</v>
      </c>
      <c r="B2731" s="53">
        <v>0.33333333333333331</v>
      </c>
      <c r="C2731" s="3"/>
      <c r="D2731" s="3" t="s">
        <v>58</v>
      </c>
      <c r="E2731" s="3" t="str">
        <f>IF(C2731&lt;&gt;"",INDEX(ΣυνδΑθρ!$I$2:$I$96,MATCH(C2731,ΣυνδΑθρ!$A$2:$A$100,0),1),IF(D2731&lt;&gt;"",INDEX(Υλικά!$D$3:$D$200,MATCH(D2731,Υλικά!$B$3:$B$200,0),1),""))</f>
        <v>gr</v>
      </c>
      <c r="F2731" s="10">
        <f>IF(C2731&lt;&gt;"",MATCH($C2731,ΣυνδΑθρ!$A$2:$A$100,0),IF(D2731&lt;&gt;"",MATCH($D2731,Υλικά!$B$3:$B$200,0),0))</f>
        <v>12</v>
      </c>
      <c r="G2731" s="3">
        <v>250</v>
      </c>
      <c r="H2731" s="16">
        <f>IF($C2731&lt;&gt;"",$G2731*INDEX(ΣυνδΑθρ!$B$2:$B$96,$F2731,1)/INDEX(ΣυνδΑθρ!$J$2:$J$96,$F2731,1),IF($D2731&lt;&gt;"",$G2731*INDEX(Υλικά!$G$3:$G$200,$F2731,1)/INDEX(Υλικά!$E$3:$E$200,$F2731,1),0))</f>
        <v>8.25</v>
      </c>
      <c r="I2731" s="17">
        <f>IF($C2731&lt;&gt;"",$G2731*INDEX(ΣυνδΑθρ!$C$2:$C$100,$F2731,1)/INDEX(ΣυνδΑθρ!$J$2:$J$96,$F2731,1),IF($D2731&lt;&gt;"",$G2731*INDEX(Υλικά!$H$3:$H$200,$F2731,1)/INDEX(Υλικά!$E$3:$E$200,$F2731,1),0))</f>
        <v>11.75</v>
      </c>
      <c r="J2731" s="18">
        <f>IF($C2731&lt;&gt;"",$G2731*INDEX(ΣυνδΑθρ!$D$2:$D$96,$F2731,1)/INDEX(ΣυνδΑθρ!$J$2:$J$96,$F2731,1),IF($D2731&lt;&gt;"",$G2731*INDEX(Υλικά!$I$3:$I$200,$F2731,1)/INDEX(Υλικά!$E$3:$E$200,$F2731,1),0))</f>
        <v>3.75</v>
      </c>
      <c r="K2731" s="16">
        <f>$H2731*Ref!$B$2</f>
        <v>33</v>
      </c>
      <c r="L2731" s="17">
        <f>$I2731*Ref!$B$3</f>
        <v>47</v>
      </c>
      <c r="M2731" s="18">
        <f>$J2731*Ref!$B$4</f>
        <v>33.75</v>
      </c>
      <c r="N2731" s="18">
        <f>IF($C2731&lt;&gt;"",0,IF($D2731&lt;&gt;"",$G2731*INDEX(Υλικά!$J$3:$J$200,$F2731,1)/INDEX(Υλικά!$E$3:$E$200,$F2731,1),0))</f>
        <v>0</v>
      </c>
      <c r="O2731" s="19">
        <f t="shared" si="50"/>
        <v>113.75</v>
      </c>
    </row>
    <row r="2732" spans="1:15" x14ac:dyDescent="0.35">
      <c r="A2732" s="54">
        <v>45354</v>
      </c>
      <c r="B2732" s="53">
        <v>0.41666666666666669</v>
      </c>
      <c r="C2732" s="3" t="s">
        <v>332</v>
      </c>
      <c r="D2732" s="3"/>
      <c r="E2732" s="3" t="str">
        <f>IF(C2732&lt;&gt;"",INDEX(ΣυνδΑθρ!$I$2:$I$96,MATCH(C2732,ΣυνδΑθρ!$A$2:$A$100,0),1),IF(D2732&lt;&gt;"",INDEX(Υλικά!$D$3:$D$200,MATCH(D2732,Υλικά!$B$3:$B$200,0),1),""))</f>
        <v>gr</v>
      </c>
      <c r="F2732" s="10">
        <f>IF(C2732&lt;&gt;"",MATCH($C2732,ΣυνδΑθρ!$A$2:$A$100,0),IF(D2732&lt;&gt;"",MATCH($D2732,Υλικά!$B$3:$B$200,0),0))</f>
        <v>70</v>
      </c>
      <c r="G2732" s="3">
        <v>300</v>
      </c>
      <c r="H2732" s="16">
        <f>IF($C2732&lt;&gt;"",$G2732*INDEX(ΣυνδΑθρ!$B$2:$B$96,$F2732,1)/INDEX(ΣυνδΑθρ!$J$2:$J$96,$F2732,1),IF($D2732&lt;&gt;"",$G2732*INDEX(Υλικά!$G$3:$G$200,$F2732,1)/INDEX(Υλικά!$E$3:$E$200,$F2732,1),0))</f>
        <v>19.482272727272726</v>
      </c>
      <c r="I2732" s="17">
        <f>IF($C2732&lt;&gt;"",$G2732*INDEX(ΣυνδΑθρ!$C$2:$C$100,$F2732,1)/INDEX(ΣυνδΑθρ!$J$2:$J$96,$F2732,1),IF($D2732&lt;&gt;"",$G2732*INDEX(Υλικά!$H$3:$H$200,$F2732,1)/INDEX(Υλικά!$E$3:$E$200,$F2732,1),0))</f>
        <v>28.138636363636362</v>
      </c>
      <c r="J2732" s="18">
        <f>IF($C2732&lt;&gt;"",$G2732*INDEX(ΣυνδΑθρ!$D$2:$D$96,$F2732,1)/INDEX(ΣυνδΑθρ!$J$2:$J$96,$F2732,1),IF($D2732&lt;&gt;"",$G2732*INDEX(Υλικά!$I$3:$I$200,$F2732,1)/INDEX(Υλικά!$E$3:$E$200,$F2732,1),0))</f>
        <v>12.027272727272726</v>
      </c>
      <c r="K2732" s="16">
        <f>$H2732*Ref!$B$2</f>
        <v>77.929090909090903</v>
      </c>
      <c r="L2732" s="17">
        <f>$I2732*Ref!$B$3</f>
        <v>112.55454545454545</v>
      </c>
      <c r="M2732" s="18">
        <f>$J2732*Ref!$B$4</f>
        <v>108.24545454545454</v>
      </c>
      <c r="N2732" s="18">
        <f>IF($C2732&lt;&gt;"",0,IF($D2732&lt;&gt;"",$G2732*INDEX(Υλικά!$J$3:$J$200,$F2732,1)/INDEX(Υλικά!$E$3:$E$200,$F2732,1),0))</f>
        <v>0</v>
      </c>
      <c r="O2732" s="19">
        <f t="shared" si="50"/>
        <v>298.72909090909087</v>
      </c>
    </row>
    <row r="2733" spans="1:15" x14ac:dyDescent="0.35">
      <c r="A2733" s="54">
        <v>45354</v>
      </c>
      <c r="B2733" s="53">
        <v>0.5625</v>
      </c>
      <c r="C2733" s="3" t="s">
        <v>352</v>
      </c>
      <c r="D2733" s="3"/>
      <c r="E2733" s="3" t="str">
        <f>IF(C2733&lt;&gt;"",INDEX(ΣυνδΑθρ!$I$2:$I$96,MATCH(C2733,ΣυνδΑθρ!$A$2:$A$100,0),1),IF(D2733&lt;&gt;"",INDEX(Υλικά!$D$3:$D$200,MATCH(D2733,Υλικά!$B$3:$B$200,0),1),""))</f>
        <v>pc</v>
      </c>
      <c r="F2733" s="10">
        <f>IF(C2733&lt;&gt;"",MATCH($C2733,ΣυνδΑθρ!$A$2:$A$100,0),IF(D2733&lt;&gt;"",MATCH($D2733,Υλικά!$B$3:$B$200,0),0))</f>
        <v>74</v>
      </c>
      <c r="G2733" s="3">
        <v>1.5</v>
      </c>
      <c r="H2733" s="16">
        <f>IF($C2733&lt;&gt;"",$G2733*INDEX(ΣυνδΑθρ!$B$2:$B$96,$F2733,1)/INDEX(ΣυνδΑθρ!$J$2:$J$96,$F2733,1),IF($D2733&lt;&gt;"",$G2733*INDEX(Υλικά!$G$3:$G$200,$F2733,1)/INDEX(Υλικά!$E$3:$E$200,$F2733,1),0))</f>
        <v>39.560294117647061</v>
      </c>
      <c r="I2733" s="17">
        <f>IF($C2733&lt;&gt;"",$G2733*INDEX(ΣυνδΑθρ!$C$2:$C$100,$F2733,1)/INDEX(ΣυνδΑθρ!$J$2:$J$96,$F2733,1),IF($D2733&lt;&gt;"",$G2733*INDEX(Υλικά!$H$3:$H$200,$F2733,1)/INDEX(Υλικά!$E$3:$E$200,$F2733,1),0))</f>
        <v>11.201470588235296</v>
      </c>
      <c r="J2733" s="18">
        <f>IF($C2733&lt;&gt;"",$G2733*INDEX(ΣυνδΑθρ!$D$2:$D$96,$F2733,1)/INDEX(ΣυνδΑθρ!$J$2:$J$96,$F2733,1),IF($D2733&lt;&gt;"",$G2733*INDEX(Υλικά!$I$3:$I$200,$F2733,1)/INDEX(Υλικά!$E$3:$E$200,$F2733,1),0))</f>
        <v>18.880147058823528</v>
      </c>
      <c r="K2733" s="16">
        <f>$H2733*Ref!$B$2</f>
        <v>158.24117647058824</v>
      </c>
      <c r="L2733" s="17">
        <f>$I2733*Ref!$B$3</f>
        <v>44.805882352941182</v>
      </c>
      <c r="M2733" s="18">
        <f>$J2733*Ref!$B$4</f>
        <v>169.92132352941175</v>
      </c>
      <c r="N2733" s="18">
        <f>IF($C2733&lt;&gt;"",0,IF($D2733&lt;&gt;"",$G2733*INDEX(Υλικά!$J$3:$J$200,$F2733,1)/INDEX(Υλικά!$E$3:$E$200,$F2733,1),0))</f>
        <v>0</v>
      </c>
      <c r="O2733" s="19">
        <f t="shared" si="50"/>
        <v>372.96838235294115</v>
      </c>
    </row>
    <row r="2734" spans="1:15" x14ac:dyDescent="0.35">
      <c r="A2734" s="54">
        <v>45354</v>
      </c>
      <c r="B2734" s="53">
        <v>0.5625</v>
      </c>
      <c r="C2734" s="3"/>
      <c r="D2734" s="3" t="s">
        <v>128</v>
      </c>
      <c r="E2734" s="3" t="str">
        <f>IF(C2734&lt;&gt;"",INDEX(ΣυνδΑθρ!$I$2:$I$96,MATCH(C2734,ΣυνδΑθρ!$A$2:$A$100,0),1),IF(D2734&lt;&gt;"",INDEX(Υλικά!$D$3:$D$200,MATCH(D2734,Υλικά!$B$3:$B$200,0),1),""))</f>
        <v>gr</v>
      </c>
      <c r="F2734" s="10">
        <f>IF(C2734&lt;&gt;"",MATCH($C2734,ΣυνδΑθρ!$A$2:$A$100,0),IF(D2734&lt;&gt;"",MATCH($D2734,Υλικά!$B$3:$B$200,0),0))</f>
        <v>50</v>
      </c>
      <c r="G2734" s="3">
        <v>120</v>
      </c>
      <c r="H2734" s="16">
        <f>IF($C2734&lt;&gt;"",$G2734*INDEX(ΣυνδΑθρ!$B$2:$B$96,$F2734,1)/INDEX(ΣυνδΑθρ!$J$2:$J$96,$F2734,1),IF($D2734&lt;&gt;"",$G2734*INDEX(Υλικά!$G$3:$G$200,$F2734,1)/INDEX(Υλικά!$E$3:$E$200,$F2734,1),0))</f>
        <v>2.4</v>
      </c>
      <c r="I2734" s="17">
        <f>IF($C2734&lt;&gt;"",$G2734*INDEX(ΣυνδΑθρ!$C$2:$C$100,$F2734,1)/INDEX(ΣυνδΑθρ!$J$2:$J$96,$F2734,1),IF($D2734&lt;&gt;"",$G2734*INDEX(Υλικά!$H$3:$H$200,$F2734,1)/INDEX(Υλικά!$E$3:$E$200,$F2734,1),0))</f>
        <v>20.399999999999999</v>
      </c>
      <c r="J2734" s="18">
        <f>IF($C2734&lt;&gt;"",$G2734*INDEX(ΣυνδΑθρ!$D$2:$D$96,$F2734,1)/INDEX(ΣυνδΑθρ!$J$2:$J$96,$F2734,1),IF($D2734&lt;&gt;"",$G2734*INDEX(Υλικά!$I$3:$I$200,$F2734,1)/INDEX(Υλικά!$E$3:$E$200,$F2734,1),0))</f>
        <v>0</v>
      </c>
      <c r="K2734" s="16">
        <f>$H2734*Ref!$B$2</f>
        <v>9.6</v>
      </c>
      <c r="L2734" s="17">
        <f>$I2734*Ref!$B$3</f>
        <v>81.599999999999994</v>
      </c>
      <c r="M2734" s="18">
        <f>$J2734*Ref!$B$4</f>
        <v>0</v>
      </c>
      <c r="N2734" s="18">
        <f>IF($C2734&lt;&gt;"",0,IF($D2734&lt;&gt;"",$G2734*INDEX(Υλικά!$J$3:$J$200,$F2734,1)/INDEX(Υλικά!$E$3:$E$200,$F2734,1),0))</f>
        <v>0</v>
      </c>
      <c r="O2734" s="19">
        <f t="shared" si="50"/>
        <v>91.199999999999989</v>
      </c>
    </row>
    <row r="2735" spans="1:15" x14ac:dyDescent="0.35">
      <c r="A2735" s="54">
        <v>45354</v>
      </c>
      <c r="B2735" s="53">
        <v>0.5625</v>
      </c>
      <c r="C2735" s="3"/>
      <c r="D2735" s="3" t="s">
        <v>8</v>
      </c>
      <c r="E2735" s="3" t="str">
        <f>IF(C2735&lt;&gt;"",INDEX(ΣυνδΑθρ!$I$2:$I$96,MATCH(C2735,ΣυνδΑθρ!$A$2:$A$100,0),1),IF(D2735&lt;&gt;"",INDEX(Υλικά!$D$3:$D$200,MATCH(D2735,Υλικά!$B$3:$B$200,0),1),""))</f>
        <v>gr</v>
      </c>
      <c r="F2735" s="10">
        <f>IF(C2735&lt;&gt;"",MATCH($C2735,ΣυνδΑθρ!$A$2:$A$100,0),IF(D2735&lt;&gt;"",MATCH($D2735,Υλικά!$B$3:$B$200,0),0))</f>
        <v>3</v>
      </c>
      <c r="G2735" s="3">
        <v>10</v>
      </c>
      <c r="H2735" s="16">
        <f>IF($C2735&lt;&gt;"",$G2735*INDEX(ΣυνδΑθρ!$B$2:$B$96,$F2735,1)/INDEX(ΣυνδΑθρ!$J$2:$J$96,$F2735,1),IF($D2735&lt;&gt;"",$G2735*INDEX(Υλικά!$G$3:$G$200,$F2735,1)/INDEX(Υλικά!$E$3:$E$200,$F2735,1),0))</f>
        <v>0</v>
      </c>
      <c r="I2735" s="17">
        <f>IF($C2735&lt;&gt;"",$G2735*INDEX(ΣυνδΑθρ!$C$2:$C$100,$F2735,1)/INDEX(ΣυνδΑθρ!$J$2:$J$96,$F2735,1),IF($D2735&lt;&gt;"",$G2735*INDEX(Υλικά!$H$3:$H$200,$F2735,1)/INDEX(Υλικά!$E$3:$E$200,$F2735,1),0))</f>
        <v>0</v>
      </c>
      <c r="J2735" s="18">
        <f>IF($C2735&lt;&gt;"",$G2735*INDEX(ΣυνδΑθρ!$D$2:$D$96,$F2735,1)/INDEX(ΣυνδΑθρ!$J$2:$J$96,$F2735,1),IF($D2735&lt;&gt;"",$G2735*INDEX(Υλικά!$I$3:$I$200,$F2735,1)/INDEX(Υλικά!$E$3:$E$200,$F2735,1),0))</f>
        <v>9.33</v>
      </c>
      <c r="K2735" s="16">
        <f>$H2735*Ref!$B$2</f>
        <v>0</v>
      </c>
      <c r="L2735" s="17">
        <f>$I2735*Ref!$B$3</f>
        <v>0</v>
      </c>
      <c r="M2735" s="18">
        <f>$J2735*Ref!$B$4</f>
        <v>83.97</v>
      </c>
      <c r="N2735" s="18">
        <f>IF($C2735&lt;&gt;"",0,IF($D2735&lt;&gt;"",$G2735*INDEX(Υλικά!$J$3:$J$200,$F2735,1)/INDEX(Υλικά!$E$3:$E$200,$F2735,1),0))</f>
        <v>0</v>
      </c>
      <c r="O2735" s="19">
        <f t="shared" si="50"/>
        <v>83.97</v>
      </c>
    </row>
    <row r="2736" spans="1:15" x14ac:dyDescent="0.35">
      <c r="A2736" s="54">
        <v>45354</v>
      </c>
      <c r="B2736" s="53">
        <v>0.5625</v>
      </c>
      <c r="C2736" s="3"/>
      <c r="D2736" s="3" t="s">
        <v>289</v>
      </c>
      <c r="E2736" s="3" t="str">
        <f>IF(C2736&lt;&gt;"",INDEX(ΣυνδΑθρ!$I$2:$I$96,MATCH(C2736,ΣυνδΑθρ!$A$2:$A$100,0),1),IF(D2736&lt;&gt;"",INDEX(Υλικά!$D$3:$D$200,MATCH(D2736,Υλικά!$B$3:$B$200,0),1),""))</f>
        <v>gr</v>
      </c>
      <c r="F2736" s="10">
        <f>IF(C2736&lt;&gt;"",MATCH($C2736,ΣυνδΑθρ!$A$2:$A$100,0),IF(D2736&lt;&gt;"",MATCH($D2736,Υλικά!$B$3:$B$200,0),0))</f>
        <v>134</v>
      </c>
      <c r="G2736" s="3">
        <v>20</v>
      </c>
      <c r="H2736" s="16">
        <f>IF($C2736&lt;&gt;"",$G2736*INDEX(ΣυνδΑθρ!$B$2:$B$96,$F2736,1)/INDEX(ΣυνδΑθρ!$J$2:$J$96,$F2736,1),IF($D2736&lt;&gt;"",$G2736*INDEX(Υλικά!$G$3:$G$200,$F2736,1)/INDEX(Υλικά!$E$3:$E$200,$F2736,1),0))</f>
        <v>1.46</v>
      </c>
      <c r="I2736" s="17">
        <f>IF($C2736&lt;&gt;"",$G2736*INDEX(ΣυνδΑθρ!$C$2:$C$100,$F2736,1)/INDEX(ΣυνδΑθρ!$J$2:$J$96,$F2736,1),IF($D2736&lt;&gt;"",$G2736*INDEX(Υλικά!$H$3:$H$200,$F2736,1)/INDEX(Υλικά!$E$3:$E$200,$F2736,1),0))</f>
        <v>9.3000000000000007</v>
      </c>
      <c r="J2736" s="18">
        <f>IF($C2736&lt;&gt;"",$G2736*INDEX(ΣυνδΑθρ!$D$2:$D$96,$F2736,1)/INDEX(ΣυνδΑθρ!$J$2:$J$96,$F2736,1),IF($D2736&lt;&gt;"",$G2736*INDEX(Υλικά!$I$3:$I$200,$F2736,1)/INDEX(Υλικά!$E$3:$E$200,$F2736,1),0))</f>
        <v>0.18</v>
      </c>
      <c r="K2736" s="16">
        <f>$H2736*Ref!$B$2</f>
        <v>5.84</v>
      </c>
      <c r="L2736" s="17">
        <f>$I2736*Ref!$B$3</f>
        <v>37.200000000000003</v>
      </c>
      <c r="M2736" s="18">
        <f>$J2736*Ref!$B$4</f>
        <v>1.6199999999999999</v>
      </c>
      <c r="N2736" s="18">
        <f>IF($C2736&lt;&gt;"",0,IF($D2736&lt;&gt;"",$G2736*INDEX(Υλικά!$J$3:$J$200,$F2736,1)/INDEX(Υλικά!$E$3:$E$200,$F2736,1),0))</f>
        <v>0</v>
      </c>
      <c r="O2736" s="19">
        <f t="shared" si="50"/>
        <v>44.660000000000004</v>
      </c>
    </row>
    <row r="2737" spans="1:15" x14ac:dyDescent="0.35">
      <c r="A2737" s="54">
        <v>45354</v>
      </c>
      <c r="B2737" s="53">
        <v>0.5625</v>
      </c>
      <c r="C2737" s="3"/>
      <c r="D2737" s="3" t="s">
        <v>158</v>
      </c>
      <c r="E2737" s="3" t="str">
        <f>IF(C2737&lt;&gt;"",INDEX(ΣυνδΑθρ!$I$2:$I$96,MATCH(C2737,ΣυνδΑθρ!$A$2:$A$100,0),1),IF(D2737&lt;&gt;"",INDEX(Υλικά!$D$3:$D$200,MATCH(D2737,Υλικά!$B$3:$B$200,0),1),""))</f>
        <v>gr</v>
      </c>
      <c r="F2737" s="10">
        <f>IF(C2737&lt;&gt;"",MATCH($C2737,ΣυνδΑθρ!$A$2:$A$100,0),IF(D2737&lt;&gt;"",MATCH($D2737,Υλικά!$B$3:$B$200,0),0))</f>
        <v>65</v>
      </c>
      <c r="G2737" s="3">
        <v>20</v>
      </c>
      <c r="H2737" s="16">
        <f>IF($C2737&lt;&gt;"",$G2737*INDEX(ΣυνδΑθρ!$B$2:$B$96,$F2737,1)/INDEX(ΣυνδΑθρ!$J$2:$J$96,$F2737,1),IF($D2737&lt;&gt;"",$G2737*INDEX(Υλικά!$G$3:$G$200,$F2737,1)/INDEX(Υλικά!$E$3:$E$200,$F2737,1),0))</f>
        <v>6</v>
      </c>
      <c r="I2737" s="17">
        <f>IF($C2737&lt;&gt;"",$G2737*INDEX(ΣυνδΑθρ!$C$2:$C$100,$F2737,1)/INDEX(ΣυνδΑθρ!$J$2:$J$96,$F2737,1),IF($D2737&lt;&gt;"",$G2737*INDEX(Υλικά!$H$3:$H$200,$F2737,1)/INDEX(Υλικά!$E$3:$E$200,$F2737,1),0))</f>
        <v>0</v>
      </c>
      <c r="J2737" s="18">
        <f>IF($C2737&lt;&gt;"",$G2737*INDEX(ΣυνδΑθρ!$D$2:$D$96,$F2737,1)/INDEX(ΣυνδΑθρ!$J$2:$J$96,$F2737,1),IF($D2737&lt;&gt;"",$G2737*INDEX(Υλικά!$I$3:$I$200,$F2737,1)/INDEX(Υλικά!$E$3:$E$200,$F2737,1),0))</f>
        <v>6.8</v>
      </c>
      <c r="K2737" s="16">
        <f>$H2737*Ref!$B$2</f>
        <v>24</v>
      </c>
      <c r="L2737" s="17">
        <f>$I2737*Ref!$B$3</f>
        <v>0</v>
      </c>
      <c r="M2737" s="18">
        <f>$J2737*Ref!$B$4</f>
        <v>61.199999999999996</v>
      </c>
      <c r="N2737" s="18">
        <f>IF($C2737&lt;&gt;"",0,IF($D2737&lt;&gt;"",$G2737*INDEX(Υλικά!$J$3:$J$200,$F2737,1)/INDEX(Υλικά!$E$3:$E$200,$F2737,1),0))</f>
        <v>0</v>
      </c>
      <c r="O2737" s="19">
        <f t="shared" si="50"/>
        <v>85.199999999999989</v>
      </c>
    </row>
    <row r="2738" spans="1:15" x14ac:dyDescent="0.35">
      <c r="A2738" s="54">
        <v>45354</v>
      </c>
      <c r="B2738" s="53">
        <v>0.5625</v>
      </c>
      <c r="C2738" s="3" t="s">
        <v>332</v>
      </c>
      <c r="D2738" s="3"/>
      <c r="E2738" s="3" t="str">
        <f>IF(C2738&lt;&gt;"",INDEX(ΣυνδΑθρ!$I$2:$I$96,MATCH(C2738,ΣυνδΑθρ!$A$2:$A$100,0),1),IF(D2738&lt;&gt;"",INDEX(Υλικά!$D$3:$D$200,MATCH(D2738,Υλικά!$B$3:$B$200,0),1),""))</f>
        <v>gr</v>
      </c>
      <c r="F2738" s="10">
        <f>IF(C2738&lt;&gt;"",MATCH($C2738,ΣυνδΑθρ!$A$2:$A$100,0),IF(D2738&lt;&gt;"",MATCH($D2738,Υλικά!$B$3:$B$200,0),0))</f>
        <v>70</v>
      </c>
      <c r="G2738" s="3">
        <v>100</v>
      </c>
      <c r="H2738" s="16">
        <f>IF($C2738&lt;&gt;"",$G2738*INDEX(ΣυνδΑθρ!$B$2:$B$96,$F2738,1)/INDEX(ΣυνδΑθρ!$J$2:$J$96,$F2738,1),IF($D2738&lt;&gt;"",$G2738*INDEX(Υλικά!$G$3:$G$200,$F2738,1)/INDEX(Υλικά!$E$3:$E$200,$F2738,1),0))</f>
        <v>6.4940909090909082</v>
      </c>
      <c r="I2738" s="17">
        <f>IF($C2738&lt;&gt;"",$G2738*INDEX(ΣυνδΑθρ!$C$2:$C$100,$F2738,1)/INDEX(ΣυνδΑθρ!$J$2:$J$96,$F2738,1),IF($D2738&lt;&gt;"",$G2738*INDEX(Υλικά!$H$3:$H$200,$F2738,1)/INDEX(Υλικά!$E$3:$E$200,$F2738,1),0))</f>
        <v>9.379545454545454</v>
      </c>
      <c r="J2738" s="18">
        <f>IF($C2738&lt;&gt;"",$G2738*INDEX(ΣυνδΑθρ!$D$2:$D$96,$F2738,1)/INDEX(ΣυνδΑθρ!$J$2:$J$96,$F2738,1),IF($D2738&lt;&gt;"",$G2738*INDEX(Υλικά!$I$3:$I$200,$F2738,1)/INDEX(Υλικά!$E$3:$E$200,$F2738,1),0))</f>
        <v>4.0090909090909079</v>
      </c>
      <c r="K2738" s="16">
        <f>$H2738*Ref!$B$2</f>
        <v>25.976363636363633</v>
      </c>
      <c r="L2738" s="17">
        <f>$I2738*Ref!$B$3</f>
        <v>37.518181818181816</v>
      </c>
      <c r="M2738" s="18">
        <f>$J2738*Ref!$B$4</f>
        <v>36.081818181818171</v>
      </c>
      <c r="N2738" s="18">
        <f>IF($C2738&lt;&gt;"",0,IF($D2738&lt;&gt;"",$G2738*INDEX(Υλικά!$J$3:$J$200,$F2738,1)/INDEX(Υλικά!$E$3:$E$200,$F2738,1),0))</f>
        <v>0</v>
      </c>
      <c r="O2738" s="19">
        <f t="shared" si="50"/>
        <v>99.576363636363624</v>
      </c>
    </row>
    <row r="2739" spans="1:15" x14ac:dyDescent="0.35">
      <c r="A2739" s="54">
        <v>45354</v>
      </c>
      <c r="B2739" s="53">
        <v>0.5625</v>
      </c>
      <c r="C2739" s="3" t="s">
        <v>216</v>
      </c>
      <c r="D2739" s="3"/>
      <c r="E2739" s="3" t="str">
        <f>IF(C2739&lt;&gt;"",INDEX(ΣυνδΑθρ!$I$2:$I$96,MATCH(C2739,ΣυνδΑθρ!$A$2:$A$100,0),1),IF(D2739&lt;&gt;"",INDEX(Υλικά!$D$3:$D$200,MATCH(D2739,Υλικά!$B$3:$B$200,0),1),""))</f>
        <v>gr</v>
      </c>
      <c r="F2739" s="10">
        <f>IF(C2739&lt;&gt;"",MATCH($C2739,ΣυνδΑθρ!$A$2:$A$100,0),IF(D2739&lt;&gt;"",MATCH($D2739,Υλικά!$B$3:$B$200,0),0))</f>
        <v>36</v>
      </c>
      <c r="G2739" s="3">
        <v>60</v>
      </c>
      <c r="H2739" s="16">
        <f>IF($C2739&lt;&gt;"",$G2739*INDEX(ΣυνδΑθρ!$B$2:$B$96,$F2739,1)/INDEX(ΣυνδΑθρ!$J$2:$J$96,$F2739,1),IF($D2739&lt;&gt;"",$G2739*INDEX(Υλικά!$G$3:$G$200,$F2739,1)/INDEX(Υλικά!$E$3:$E$200,$F2739,1),0))</f>
        <v>5.0311428571428571</v>
      </c>
      <c r="I2739" s="17">
        <f>IF($C2739&lt;&gt;"",$G2739*INDEX(ΣυνδΑθρ!$C$2:$C$100,$F2739,1)/INDEX(ΣυνδΑθρ!$J$2:$J$96,$F2739,1),IF($D2739&lt;&gt;"",$G2739*INDEX(Υλικά!$H$3:$H$200,$F2739,1)/INDEX(Υλικά!$E$3:$E$200,$F2739,1),0))</f>
        <v>22.611714285714289</v>
      </c>
      <c r="J2739" s="18">
        <f>IF($C2739&lt;&gt;"",$G2739*INDEX(ΣυνδΑθρ!$D$2:$D$96,$F2739,1)/INDEX(ΣυνδΑθρ!$J$2:$J$96,$F2739,1),IF($D2739&lt;&gt;"",$G2739*INDEX(Υλικά!$I$3:$I$200,$F2739,1)/INDEX(Υλικά!$E$3:$E$200,$F2739,1),0))</f>
        <v>5.0622857142857152</v>
      </c>
      <c r="K2739" s="16">
        <f>$H2739*Ref!$B$2</f>
        <v>20.124571428571429</v>
      </c>
      <c r="L2739" s="17">
        <f>$I2739*Ref!$B$3</f>
        <v>90.446857142857155</v>
      </c>
      <c r="M2739" s="18">
        <f>$J2739*Ref!$B$4</f>
        <v>45.560571428571436</v>
      </c>
      <c r="N2739" s="18">
        <f>IF($C2739&lt;&gt;"",0,IF($D2739&lt;&gt;"",$G2739*INDEX(Υλικά!$J$3:$J$200,$F2739,1)/INDEX(Υλικά!$E$3:$E$200,$F2739,1),0))</f>
        <v>0</v>
      </c>
      <c r="O2739" s="19">
        <f t="shared" si="50"/>
        <v>156.13200000000001</v>
      </c>
    </row>
    <row r="2740" spans="1:15" x14ac:dyDescent="0.35">
      <c r="A2740" s="54">
        <v>45354</v>
      </c>
      <c r="B2740" s="53">
        <v>0.5625</v>
      </c>
      <c r="C2740" s="3"/>
      <c r="D2740" s="3" t="s">
        <v>98</v>
      </c>
      <c r="E2740" s="3" t="str">
        <f>IF(C2740&lt;&gt;"",INDEX(ΣυνδΑθρ!$I$2:$I$96,MATCH(C2740,ΣυνδΑθρ!$A$2:$A$100,0),1),IF(D2740&lt;&gt;"",INDEX(Υλικά!$D$3:$D$200,MATCH(D2740,Υλικά!$B$3:$B$200,0),1),""))</f>
        <v>gr</v>
      </c>
      <c r="F2740" s="10">
        <f>IF(C2740&lt;&gt;"",MATCH($C2740,ΣυνδΑθρ!$A$2:$A$100,0),IF(D2740&lt;&gt;"",MATCH($D2740,Υλικά!$B$3:$B$200,0),0))</f>
        <v>38</v>
      </c>
      <c r="G2740" s="3">
        <v>300</v>
      </c>
      <c r="H2740" s="16">
        <f>IF($C2740&lt;&gt;"",$G2740*INDEX(ΣυνδΑθρ!$B$2:$B$96,$F2740,1)/INDEX(ΣυνδΑθρ!$J$2:$J$96,$F2740,1),IF($D2740&lt;&gt;"",$G2740*INDEX(Υλικά!$G$3:$G$200,$F2740,1)/INDEX(Υλικά!$E$3:$E$200,$F2740,1),0))</f>
        <v>0</v>
      </c>
      <c r="I2740" s="17">
        <f>IF($C2740&lt;&gt;"",$G2740*INDEX(ΣυνδΑθρ!$C$2:$C$100,$F2740,1)/INDEX(ΣυνδΑθρ!$J$2:$J$96,$F2740,1),IF($D2740&lt;&gt;"",$G2740*INDEX(Υλικά!$H$3:$H$200,$F2740,1)/INDEX(Υλικά!$E$3:$E$200,$F2740,1),0))</f>
        <v>0</v>
      </c>
      <c r="J2740" s="18">
        <f>IF($C2740&lt;&gt;"",$G2740*INDEX(ΣυνδΑθρ!$D$2:$D$96,$F2740,1)/INDEX(ΣυνδΑθρ!$J$2:$J$96,$F2740,1),IF($D2740&lt;&gt;"",$G2740*INDEX(Υλικά!$I$3:$I$200,$F2740,1)/INDEX(Υλικά!$E$3:$E$200,$F2740,1),0))</f>
        <v>0</v>
      </c>
      <c r="K2740" s="16">
        <f>$H2740*Ref!$B$2</f>
        <v>0</v>
      </c>
      <c r="L2740" s="17">
        <f>$I2740*Ref!$B$3</f>
        <v>0</v>
      </c>
      <c r="M2740" s="18">
        <f>$J2740*Ref!$B$4</f>
        <v>0</v>
      </c>
      <c r="N2740" s="18">
        <f>IF($C2740&lt;&gt;"",0,IF($D2740&lt;&gt;"",$G2740*INDEX(Υλικά!$J$3:$J$200,$F2740,1)/INDEX(Υλικά!$E$3:$E$200,$F2740,1),0))</f>
        <v>411</v>
      </c>
      <c r="O2740" s="19">
        <f t="shared" si="50"/>
        <v>411</v>
      </c>
    </row>
    <row r="2741" spans="1:15" x14ac:dyDescent="0.35">
      <c r="A2741" s="54">
        <v>45354</v>
      </c>
      <c r="B2741" s="53">
        <v>0.91666666666666663</v>
      </c>
      <c r="C2741" s="3" t="s">
        <v>352</v>
      </c>
      <c r="D2741" s="3"/>
      <c r="E2741" s="3" t="str">
        <f>IF(C2741&lt;&gt;"",INDEX(ΣυνδΑθρ!$I$2:$I$96,MATCH(C2741,ΣυνδΑθρ!$A$2:$A$100,0),1),IF(D2741&lt;&gt;"",INDEX(Υλικά!$D$3:$D$200,MATCH(D2741,Υλικά!$B$3:$B$200,0),1),""))</f>
        <v>pc</v>
      </c>
      <c r="F2741" s="10">
        <f>IF(C2741&lt;&gt;"",MATCH($C2741,ΣυνδΑθρ!$A$2:$A$100,0),IF(D2741&lt;&gt;"",MATCH($D2741,Υλικά!$B$3:$B$200,0),0))</f>
        <v>74</v>
      </c>
      <c r="G2741" s="3">
        <v>0.3</v>
      </c>
      <c r="H2741" s="16">
        <f>IF($C2741&lt;&gt;"",$G2741*INDEX(ΣυνδΑθρ!$B$2:$B$96,$F2741,1)/INDEX(ΣυνδΑθρ!$J$2:$J$96,$F2741,1),IF($D2741&lt;&gt;"",$G2741*INDEX(Υλικά!$G$3:$G$200,$F2741,1)/INDEX(Υλικά!$E$3:$E$200,$F2741,1),0))</f>
        <v>7.9120588235294118</v>
      </c>
      <c r="I2741" s="17">
        <f>IF($C2741&lt;&gt;"",$G2741*INDEX(ΣυνδΑθρ!$C$2:$C$100,$F2741,1)/INDEX(ΣυνδΑθρ!$J$2:$J$96,$F2741,1),IF($D2741&lt;&gt;"",$G2741*INDEX(Υλικά!$H$3:$H$200,$F2741,1)/INDEX(Υλικά!$E$3:$E$200,$F2741,1),0))</f>
        <v>2.2402941176470588</v>
      </c>
      <c r="J2741" s="18">
        <f>IF($C2741&lt;&gt;"",$G2741*INDEX(ΣυνδΑθρ!$D$2:$D$96,$F2741,1)/INDEX(ΣυνδΑθρ!$J$2:$J$96,$F2741,1),IF($D2741&lt;&gt;"",$G2741*INDEX(Υλικά!$I$3:$I$200,$F2741,1)/INDEX(Υλικά!$E$3:$E$200,$F2741,1),0))</f>
        <v>3.7760294117647057</v>
      </c>
      <c r="K2741" s="16">
        <f>$H2741*Ref!$B$2</f>
        <v>31.648235294117647</v>
      </c>
      <c r="L2741" s="17">
        <f>$I2741*Ref!$B$3</f>
        <v>8.9611764705882351</v>
      </c>
      <c r="M2741" s="18">
        <f>$J2741*Ref!$B$4</f>
        <v>33.984264705882353</v>
      </c>
      <c r="N2741" s="18">
        <f>IF($C2741&lt;&gt;"",0,IF($D2741&lt;&gt;"",$G2741*INDEX(Υλικά!$J$3:$J$200,$F2741,1)/INDEX(Υλικά!$E$3:$E$200,$F2741,1),0))</f>
        <v>0</v>
      </c>
      <c r="O2741" s="19">
        <f t="shared" si="50"/>
        <v>74.593676470588235</v>
      </c>
    </row>
    <row r="2742" spans="1:15" x14ac:dyDescent="0.35">
      <c r="A2742" s="54">
        <v>45354</v>
      </c>
      <c r="B2742" s="53">
        <v>0.95833333333333337</v>
      </c>
      <c r="C2742" s="3"/>
      <c r="D2742" s="3" t="s">
        <v>233</v>
      </c>
      <c r="E2742" s="3" t="str">
        <f>IF(C2742&lt;&gt;"",INDEX(ΣυνδΑθρ!$I$2:$I$96,MATCH(C2742,ΣυνδΑθρ!$A$2:$A$100,0),1),IF(D2742&lt;&gt;"",INDEX(Υλικά!$D$3:$D$200,MATCH(D2742,Υλικά!$B$3:$B$200,0),1),""))</f>
        <v>gr</v>
      </c>
      <c r="F2742" s="10">
        <f>IF(C2742&lt;&gt;"",MATCH($C2742,ΣυνδΑθρ!$A$2:$A$100,0),IF(D2742&lt;&gt;"",MATCH($D2742,Υλικά!$B$3:$B$200,0),0))</f>
        <v>107</v>
      </c>
      <c r="G2742" s="3">
        <v>23</v>
      </c>
      <c r="H2742" s="16">
        <f>IF($C2742&lt;&gt;"",$G2742*INDEX(ΣυνδΑθρ!$B$2:$B$96,$F2742,1)/INDEX(ΣυνδΑθρ!$J$2:$J$96,$F2742,1),IF($D2742&lt;&gt;"",$G2742*INDEX(Υλικά!$G$3:$G$200,$F2742,1)/INDEX(Υλικά!$E$3:$E$200,$F2742,1),0))</f>
        <v>5.0830000000000002</v>
      </c>
      <c r="I2742" s="17">
        <f>IF($C2742&lt;&gt;"",$G2742*INDEX(ΣυνδΑθρ!$C$2:$C$100,$F2742,1)/INDEX(ΣυνδΑθρ!$J$2:$J$96,$F2742,1),IF($D2742&lt;&gt;"",$G2742*INDEX(Υλικά!$H$3:$H$200,$F2742,1)/INDEX(Υλικά!$E$3:$E$200,$F2742,1),0))</f>
        <v>4.5999999999999996</v>
      </c>
      <c r="J2742" s="18">
        <f>IF($C2742&lt;&gt;"",$G2742*INDEX(ΣυνδΑθρ!$D$2:$D$96,$F2742,1)/INDEX(ΣυνδΑθρ!$J$2:$J$96,$F2742,1),IF($D2742&lt;&gt;"",$G2742*INDEX(Υλικά!$I$3:$I$200,$F2742,1)/INDEX(Υλικά!$E$3:$E$200,$F2742,1),0))</f>
        <v>12.143999999999998</v>
      </c>
      <c r="K2742" s="16">
        <f>$H2742*Ref!$B$2</f>
        <v>20.332000000000001</v>
      </c>
      <c r="L2742" s="17">
        <f>$I2742*Ref!$B$3</f>
        <v>18.399999999999999</v>
      </c>
      <c r="M2742" s="18">
        <f>$J2742*Ref!$B$4</f>
        <v>109.29599999999999</v>
      </c>
      <c r="N2742" s="18">
        <f>IF($C2742&lt;&gt;"",0,IF($D2742&lt;&gt;"",$G2742*INDEX(Υλικά!$J$3:$J$200,$F2742,1)/INDEX(Υλικά!$E$3:$E$200,$F2742,1),0))</f>
        <v>0</v>
      </c>
      <c r="O2742" s="19">
        <f t="shared" si="50"/>
        <v>148.02799999999999</v>
      </c>
    </row>
    <row r="2743" spans="1:15" x14ac:dyDescent="0.35">
      <c r="A2743" s="54">
        <v>45355</v>
      </c>
      <c r="B2743" s="53">
        <v>0.33333333333333331</v>
      </c>
      <c r="C2743" s="3"/>
      <c r="D2743" s="3" t="s">
        <v>58</v>
      </c>
      <c r="E2743" s="3" t="str">
        <f>IF(C2743&lt;&gt;"",INDEX(ΣυνδΑθρ!$I$2:$I$96,MATCH(C2743,ΣυνδΑθρ!$A$2:$A$100,0),1),IF(D2743&lt;&gt;"",INDEX(Υλικά!$D$3:$D$200,MATCH(D2743,Υλικά!$B$3:$B$200,0),1),""))</f>
        <v>gr</v>
      </c>
      <c r="F2743" s="10">
        <f>IF(C2743&lt;&gt;"",MATCH($C2743,ΣυνδΑθρ!$A$2:$A$100,0),IF(D2743&lt;&gt;"",MATCH($D2743,Υλικά!$B$3:$B$200,0),0))</f>
        <v>12</v>
      </c>
      <c r="G2743" s="3">
        <v>250</v>
      </c>
      <c r="H2743" s="16">
        <f>IF($C2743&lt;&gt;"",$G2743*INDEX(ΣυνδΑθρ!$B$2:$B$96,$F2743,1)/INDEX(ΣυνδΑθρ!$J$2:$J$96,$F2743,1),IF($D2743&lt;&gt;"",$G2743*INDEX(Υλικά!$G$3:$G$200,$F2743,1)/INDEX(Υλικά!$E$3:$E$200,$F2743,1),0))</f>
        <v>8.25</v>
      </c>
      <c r="I2743" s="17">
        <f>IF($C2743&lt;&gt;"",$G2743*INDEX(ΣυνδΑθρ!$C$2:$C$100,$F2743,1)/INDEX(ΣυνδΑθρ!$J$2:$J$96,$F2743,1),IF($D2743&lt;&gt;"",$G2743*INDEX(Υλικά!$H$3:$H$200,$F2743,1)/INDEX(Υλικά!$E$3:$E$200,$F2743,1),0))</f>
        <v>11.75</v>
      </c>
      <c r="J2743" s="18">
        <f>IF($C2743&lt;&gt;"",$G2743*INDEX(ΣυνδΑθρ!$D$2:$D$96,$F2743,1)/INDEX(ΣυνδΑθρ!$J$2:$J$96,$F2743,1),IF($D2743&lt;&gt;"",$G2743*INDEX(Υλικά!$I$3:$I$200,$F2743,1)/INDEX(Υλικά!$E$3:$E$200,$F2743,1),0))</f>
        <v>3.75</v>
      </c>
      <c r="K2743" s="16">
        <f>$H2743*Ref!$B$2</f>
        <v>33</v>
      </c>
      <c r="L2743" s="17">
        <f>$I2743*Ref!$B$3</f>
        <v>47</v>
      </c>
      <c r="M2743" s="18">
        <f>$J2743*Ref!$B$4</f>
        <v>33.75</v>
      </c>
      <c r="N2743" s="18">
        <f>IF($C2743&lt;&gt;"",0,IF($D2743&lt;&gt;"",$G2743*INDEX(Υλικά!$J$3:$J$200,$F2743,1)/INDEX(Υλικά!$E$3:$E$200,$F2743,1),0))</f>
        <v>0</v>
      </c>
      <c r="O2743" s="19">
        <f t="shared" si="50"/>
        <v>113.75</v>
      </c>
    </row>
    <row r="2744" spans="1:15" x14ac:dyDescent="0.35">
      <c r="A2744" s="54">
        <v>45355</v>
      </c>
      <c r="B2744" s="53">
        <v>0.33333333333333331</v>
      </c>
      <c r="C2744" s="3"/>
      <c r="D2744" s="3" t="s">
        <v>229</v>
      </c>
      <c r="E2744" s="3" t="str">
        <f>IF(C2744&lt;&gt;"",INDEX(ΣυνδΑθρ!$I$2:$I$96,MATCH(C2744,ΣυνδΑθρ!$A$2:$A$100,0),1),IF(D2744&lt;&gt;"",INDEX(Υλικά!$D$3:$D$200,MATCH(D2744,Υλικά!$B$3:$B$200,0),1),""))</f>
        <v>gr</v>
      </c>
      <c r="F2744" s="10">
        <f>IF(C2744&lt;&gt;"",MATCH($C2744,ΣυνδΑθρ!$A$2:$A$100,0),IF(D2744&lt;&gt;"",MATCH($D2744,Υλικά!$B$3:$B$200,0),0))</f>
        <v>104</v>
      </c>
      <c r="G2744" s="3">
        <v>40</v>
      </c>
      <c r="H2744" s="16">
        <f>IF($C2744&lt;&gt;"",$G2744*INDEX(ΣυνδΑθρ!$B$2:$B$96,$F2744,1)/INDEX(ΣυνδΑθρ!$J$2:$J$96,$F2744,1),IF($D2744&lt;&gt;"",$G2744*INDEX(Υλικά!$G$3:$G$200,$F2744,1)/INDEX(Υλικά!$E$3:$E$200,$F2744,1),0))</f>
        <v>8.4</v>
      </c>
      <c r="I2744" s="17">
        <f>IF($C2744&lt;&gt;"",$G2744*INDEX(ΣυνδΑθρ!$C$2:$C$100,$F2744,1)/INDEX(ΣυνδΑθρ!$J$2:$J$96,$F2744,1),IF($D2744&lt;&gt;"",$G2744*INDEX(Υλικά!$H$3:$H$200,$F2744,1)/INDEX(Υλικά!$E$3:$E$200,$F2744,1),0))</f>
        <v>0.4</v>
      </c>
      <c r="J2744" s="18">
        <f>IF($C2744&lt;&gt;"",$G2744*INDEX(ΣυνδΑθρ!$D$2:$D$96,$F2744,1)/INDEX(ΣυνδΑθρ!$J$2:$J$96,$F2744,1),IF($D2744&lt;&gt;"",$G2744*INDEX(Υλικά!$I$3:$I$200,$F2744,1)/INDEX(Υλικά!$E$3:$E$200,$F2744,1),0))</f>
        <v>0.8</v>
      </c>
      <c r="K2744" s="16">
        <f>$H2744*Ref!$B$2</f>
        <v>33.6</v>
      </c>
      <c r="L2744" s="17">
        <f>$I2744*Ref!$B$3</f>
        <v>1.6</v>
      </c>
      <c r="M2744" s="18">
        <f>$J2744*Ref!$B$4</f>
        <v>7.2</v>
      </c>
      <c r="N2744" s="18">
        <f>IF($C2744&lt;&gt;"",0,IF($D2744&lt;&gt;"",$G2744*INDEX(Υλικά!$J$3:$J$200,$F2744,1)/INDEX(Υλικά!$E$3:$E$200,$F2744,1),0))</f>
        <v>0</v>
      </c>
      <c r="O2744" s="19">
        <f t="shared" si="50"/>
        <v>42.400000000000006</v>
      </c>
    </row>
    <row r="2745" spans="1:15" x14ac:dyDescent="0.35">
      <c r="A2745" s="54">
        <v>45355</v>
      </c>
      <c r="B2745" s="53">
        <v>0.33333333333333331</v>
      </c>
      <c r="C2745" s="3"/>
      <c r="D2745" s="3" t="s">
        <v>289</v>
      </c>
      <c r="E2745" s="3" t="str">
        <f>IF(C2745&lt;&gt;"",INDEX(ΣυνδΑθρ!$I$2:$I$96,MATCH(C2745,ΣυνδΑθρ!$A$2:$A$100,0),1),IF(D2745&lt;&gt;"",INDEX(Υλικά!$D$3:$D$200,MATCH(D2745,Υλικά!$B$3:$B$200,0),1),""))</f>
        <v>gr</v>
      </c>
      <c r="F2745" s="10">
        <f>IF(C2745&lt;&gt;"",MATCH($C2745,ΣυνδΑθρ!$A$2:$A$100,0),IF(D2745&lt;&gt;"",MATCH($D2745,Υλικά!$B$3:$B$200,0),0))</f>
        <v>134</v>
      </c>
      <c r="G2745" s="3">
        <v>40</v>
      </c>
      <c r="H2745" s="16">
        <f>IF($C2745&lt;&gt;"",$G2745*INDEX(ΣυνδΑθρ!$B$2:$B$96,$F2745,1)/INDEX(ΣυνδΑθρ!$J$2:$J$96,$F2745,1),IF($D2745&lt;&gt;"",$G2745*INDEX(Υλικά!$G$3:$G$200,$F2745,1)/INDEX(Υλικά!$E$3:$E$200,$F2745,1),0))</f>
        <v>2.92</v>
      </c>
      <c r="I2745" s="17">
        <f>IF($C2745&lt;&gt;"",$G2745*INDEX(ΣυνδΑθρ!$C$2:$C$100,$F2745,1)/INDEX(ΣυνδΑθρ!$J$2:$J$96,$F2745,1),IF($D2745&lt;&gt;"",$G2745*INDEX(Υλικά!$H$3:$H$200,$F2745,1)/INDEX(Υλικά!$E$3:$E$200,$F2745,1),0))</f>
        <v>18.600000000000001</v>
      </c>
      <c r="J2745" s="18">
        <f>IF($C2745&lt;&gt;"",$G2745*INDEX(ΣυνδΑθρ!$D$2:$D$96,$F2745,1)/INDEX(ΣυνδΑθρ!$J$2:$J$96,$F2745,1),IF($D2745&lt;&gt;"",$G2745*INDEX(Υλικά!$I$3:$I$200,$F2745,1)/INDEX(Υλικά!$E$3:$E$200,$F2745,1),0))</f>
        <v>0.36</v>
      </c>
      <c r="K2745" s="16">
        <f>$H2745*Ref!$B$2</f>
        <v>11.68</v>
      </c>
      <c r="L2745" s="17">
        <f>$I2745*Ref!$B$3</f>
        <v>74.400000000000006</v>
      </c>
      <c r="M2745" s="18">
        <f>$J2745*Ref!$B$4</f>
        <v>3.2399999999999998</v>
      </c>
      <c r="N2745" s="18">
        <f>IF($C2745&lt;&gt;"",0,IF($D2745&lt;&gt;"",$G2745*INDEX(Υλικά!$J$3:$J$200,$F2745,1)/INDEX(Υλικά!$E$3:$E$200,$F2745,1),0))</f>
        <v>0</v>
      </c>
      <c r="O2745" s="19">
        <f t="shared" si="50"/>
        <v>89.320000000000007</v>
      </c>
    </row>
    <row r="2746" spans="1:15" x14ac:dyDescent="0.35">
      <c r="A2746" s="54">
        <v>45355</v>
      </c>
      <c r="B2746" s="53">
        <v>0.52083333333333337</v>
      </c>
      <c r="C2746" s="3" t="s">
        <v>216</v>
      </c>
      <c r="D2746" s="3"/>
      <c r="E2746" s="3" t="str">
        <f>IF(C2746&lt;&gt;"",INDEX(ΣυνδΑθρ!$I$2:$I$96,MATCH(C2746,ΣυνδΑθρ!$A$2:$A$100,0),1),IF(D2746&lt;&gt;"",INDEX(Υλικά!$D$3:$D$200,MATCH(D2746,Υλικά!$B$3:$B$200,0),1),""))</f>
        <v>gr</v>
      </c>
      <c r="F2746" s="10">
        <f>IF(C2746&lt;&gt;"",MATCH($C2746,ΣυνδΑθρ!$A$2:$A$100,0),IF(D2746&lt;&gt;"",MATCH($D2746,Υλικά!$B$3:$B$200,0),0))</f>
        <v>36</v>
      </c>
      <c r="G2746" s="3">
        <v>73</v>
      </c>
      <c r="H2746" s="16">
        <f>IF($C2746&lt;&gt;"",$G2746*INDEX(ΣυνδΑθρ!$B$2:$B$96,$F2746,1)/INDEX(ΣυνδΑθρ!$J$2:$J$96,$F2746,1),IF($D2746&lt;&gt;"",$G2746*INDEX(Υλικά!$G$3:$G$200,$F2746,1)/INDEX(Υλικά!$E$3:$E$200,$F2746,1),0))</f>
        <v>6.1212238095238094</v>
      </c>
      <c r="I2746" s="17">
        <f>IF($C2746&lt;&gt;"",$G2746*INDEX(ΣυνδΑθρ!$C$2:$C$100,$F2746,1)/INDEX(ΣυνδΑθρ!$J$2:$J$96,$F2746,1),IF($D2746&lt;&gt;"",$G2746*INDEX(Υλικά!$H$3:$H$200,$F2746,1)/INDEX(Υλικά!$E$3:$E$200,$F2746,1),0))</f>
        <v>27.510919047619051</v>
      </c>
      <c r="J2746" s="18">
        <f>IF($C2746&lt;&gt;"",$G2746*INDEX(ΣυνδΑθρ!$D$2:$D$96,$F2746,1)/INDEX(ΣυνδΑθρ!$J$2:$J$96,$F2746,1),IF($D2746&lt;&gt;"",$G2746*INDEX(Υλικά!$I$3:$I$200,$F2746,1)/INDEX(Υλικά!$E$3:$E$200,$F2746,1),0))</f>
        <v>6.1591142857142867</v>
      </c>
      <c r="K2746" s="16">
        <f>$H2746*Ref!$B$2</f>
        <v>24.484895238095238</v>
      </c>
      <c r="L2746" s="17">
        <f>$I2746*Ref!$B$3</f>
        <v>110.04367619047621</v>
      </c>
      <c r="M2746" s="18">
        <f>$J2746*Ref!$B$4</f>
        <v>55.432028571428582</v>
      </c>
      <c r="N2746" s="18">
        <f>IF($C2746&lt;&gt;"",0,IF($D2746&lt;&gt;"",$G2746*INDEX(Υλικά!$J$3:$J$200,$F2746,1)/INDEX(Υλικά!$E$3:$E$200,$F2746,1),0))</f>
        <v>0</v>
      </c>
      <c r="O2746" s="19">
        <f t="shared" si="50"/>
        <v>189.96060000000003</v>
      </c>
    </row>
    <row r="2747" spans="1:15" x14ac:dyDescent="0.35">
      <c r="A2747" s="54">
        <v>45355</v>
      </c>
      <c r="B2747" s="53">
        <v>0.625</v>
      </c>
      <c r="C2747" s="3" t="s">
        <v>352</v>
      </c>
      <c r="D2747" s="3"/>
      <c r="E2747" s="3" t="str">
        <f>IF(C2747&lt;&gt;"",INDEX(ΣυνδΑθρ!$I$2:$I$96,MATCH(C2747,ΣυνδΑθρ!$A$2:$A$100,0),1),IF(D2747&lt;&gt;"",INDEX(Υλικά!$D$3:$D$200,MATCH(D2747,Υλικά!$B$3:$B$200,0),1),""))</f>
        <v>pc</v>
      </c>
      <c r="F2747" s="10">
        <f>IF(C2747&lt;&gt;"",MATCH($C2747,ΣυνδΑθρ!$A$2:$A$100,0),IF(D2747&lt;&gt;"",MATCH($D2747,Υλικά!$B$3:$B$200,0),0))</f>
        <v>74</v>
      </c>
      <c r="G2747" s="3">
        <v>2</v>
      </c>
      <c r="H2747" s="16">
        <f>IF($C2747&lt;&gt;"",$G2747*INDEX(ΣυνδΑθρ!$B$2:$B$96,$F2747,1)/INDEX(ΣυνδΑθρ!$J$2:$J$96,$F2747,1),IF($D2747&lt;&gt;"",$G2747*INDEX(Υλικά!$G$3:$G$200,$F2747,1)/INDEX(Υλικά!$E$3:$E$200,$F2747,1),0))</f>
        <v>52.747058823529414</v>
      </c>
      <c r="I2747" s="17">
        <f>IF($C2747&lt;&gt;"",$G2747*INDEX(ΣυνδΑθρ!$C$2:$C$100,$F2747,1)/INDEX(ΣυνδΑθρ!$J$2:$J$96,$F2747,1),IF($D2747&lt;&gt;"",$G2747*INDEX(Υλικά!$H$3:$H$200,$F2747,1)/INDEX(Υλικά!$E$3:$E$200,$F2747,1),0))</f>
        <v>14.935294117647059</v>
      </c>
      <c r="J2747" s="18">
        <f>IF($C2747&lt;&gt;"",$G2747*INDEX(ΣυνδΑθρ!$D$2:$D$96,$F2747,1)/INDEX(ΣυνδΑθρ!$J$2:$J$96,$F2747,1),IF($D2747&lt;&gt;"",$G2747*INDEX(Υλικά!$I$3:$I$200,$F2747,1)/INDEX(Υλικά!$E$3:$E$200,$F2747,1),0))</f>
        <v>25.173529411764704</v>
      </c>
      <c r="K2747" s="16">
        <f>$H2747*Ref!$B$2</f>
        <v>210.98823529411766</v>
      </c>
      <c r="L2747" s="17">
        <f>$I2747*Ref!$B$3</f>
        <v>59.741176470588236</v>
      </c>
      <c r="M2747" s="18">
        <f>$J2747*Ref!$B$4</f>
        <v>226.56176470588235</v>
      </c>
      <c r="N2747" s="18">
        <f>IF($C2747&lt;&gt;"",0,IF($D2747&lt;&gt;"",$G2747*INDEX(Υλικά!$J$3:$J$200,$F2747,1)/INDEX(Υλικά!$E$3:$E$200,$F2747,1),0))</f>
        <v>0</v>
      </c>
      <c r="O2747" s="19">
        <f t="shared" si="50"/>
        <v>497.29117647058825</v>
      </c>
    </row>
    <row r="2748" spans="1:15" x14ac:dyDescent="0.35">
      <c r="A2748" s="54">
        <v>45355</v>
      </c>
      <c r="B2748" s="53">
        <v>0.625</v>
      </c>
      <c r="C2748" s="3"/>
      <c r="D2748" s="3" t="s">
        <v>258</v>
      </c>
      <c r="E2748" s="3" t="str">
        <f>IF(C2748&lt;&gt;"",INDEX(ΣυνδΑθρ!$I$2:$I$96,MATCH(C2748,ΣυνδΑθρ!$A$2:$A$100,0),1),IF(D2748&lt;&gt;"",INDEX(Υλικά!$D$3:$D$200,MATCH(D2748,Υλικά!$B$3:$B$200,0),1),""))</f>
        <v>gr</v>
      </c>
      <c r="F2748" s="10">
        <f>IF(C2748&lt;&gt;"",MATCH($C2748,ΣυνδΑθρ!$A$2:$A$100,0),IF(D2748&lt;&gt;"",MATCH($D2748,Υλικά!$B$3:$B$200,0),0))</f>
        <v>121</v>
      </c>
      <c r="G2748" s="3">
        <v>230</v>
      </c>
      <c r="H2748" s="16">
        <f>IF($C2748&lt;&gt;"",$G2748*INDEX(ΣυνδΑθρ!$B$2:$B$96,$F2748,1)/INDEX(ΣυνδΑθρ!$J$2:$J$96,$F2748,1),IF($D2748&lt;&gt;"",$G2748*INDEX(Υλικά!$G$3:$G$200,$F2748,1)/INDEX(Υλικά!$E$3:$E$200,$F2748,1),0))</f>
        <v>4.37</v>
      </c>
      <c r="I2748" s="17">
        <f>IF($C2748&lt;&gt;"",$G2748*INDEX(ΣυνδΑθρ!$C$2:$C$100,$F2748,1)/INDEX(ΣυνδΑθρ!$J$2:$J$96,$F2748,1),IF($D2748&lt;&gt;"",$G2748*INDEX(Υλικά!$H$3:$H$200,$F2748,1)/INDEX(Υλικά!$E$3:$E$200,$F2748,1),0))</f>
        <v>11.5</v>
      </c>
      <c r="J2748" s="18">
        <f>IF($C2748&lt;&gt;"",$G2748*INDEX(ΣυνδΑθρ!$D$2:$D$96,$F2748,1)/INDEX(ΣυνδΑθρ!$J$2:$J$96,$F2748,1),IF($D2748&lt;&gt;"",$G2748*INDEX(Υλικά!$I$3:$I$200,$F2748,1)/INDEX(Υλικά!$E$3:$E$200,$F2748,1),0))</f>
        <v>0.69</v>
      </c>
      <c r="K2748" s="16">
        <f>$H2748*Ref!$B$2</f>
        <v>17.48</v>
      </c>
      <c r="L2748" s="17">
        <f>$I2748*Ref!$B$3</f>
        <v>46</v>
      </c>
      <c r="M2748" s="18">
        <f>$J2748*Ref!$B$4</f>
        <v>6.2099999999999991</v>
      </c>
      <c r="N2748" s="18">
        <f>IF($C2748&lt;&gt;"",0,IF($D2748&lt;&gt;"",$G2748*INDEX(Υλικά!$J$3:$J$200,$F2748,1)/INDEX(Υλικά!$E$3:$E$200,$F2748,1),0))</f>
        <v>0</v>
      </c>
      <c r="O2748" s="19">
        <f t="shared" si="50"/>
        <v>69.69</v>
      </c>
    </row>
    <row r="2749" spans="1:15" x14ac:dyDescent="0.35">
      <c r="A2749" s="54">
        <v>45355</v>
      </c>
      <c r="B2749" s="53">
        <v>0.625</v>
      </c>
      <c r="C2749" s="3"/>
      <c r="D2749" s="3" t="s">
        <v>128</v>
      </c>
      <c r="E2749" s="3" t="str">
        <f>IF(C2749&lt;&gt;"",INDEX(ΣυνδΑθρ!$I$2:$I$96,MATCH(C2749,ΣυνδΑθρ!$A$2:$A$100,0),1),IF(D2749&lt;&gt;"",INDEX(Υλικά!$D$3:$D$200,MATCH(D2749,Υλικά!$B$3:$B$200,0),1),""))</f>
        <v>gr</v>
      </c>
      <c r="F2749" s="10">
        <f>IF(C2749&lt;&gt;"",MATCH($C2749,ΣυνδΑθρ!$A$2:$A$100,0),IF(D2749&lt;&gt;"",MATCH($D2749,Υλικά!$B$3:$B$200,0),0))</f>
        <v>50</v>
      </c>
      <c r="G2749" s="3">
        <v>120</v>
      </c>
      <c r="H2749" s="16">
        <f>IF($C2749&lt;&gt;"",$G2749*INDEX(ΣυνδΑθρ!$B$2:$B$96,$F2749,1)/INDEX(ΣυνδΑθρ!$J$2:$J$96,$F2749,1),IF($D2749&lt;&gt;"",$G2749*INDEX(Υλικά!$G$3:$G$200,$F2749,1)/INDEX(Υλικά!$E$3:$E$200,$F2749,1),0))</f>
        <v>2.4</v>
      </c>
      <c r="I2749" s="17">
        <f>IF($C2749&lt;&gt;"",$G2749*INDEX(ΣυνδΑθρ!$C$2:$C$100,$F2749,1)/INDEX(ΣυνδΑθρ!$J$2:$J$96,$F2749,1),IF($D2749&lt;&gt;"",$G2749*INDEX(Υλικά!$H$3:$H$200,$F2749,1)/INDEX(Υλικά!$E$3:$E$200,$F2749,1),0))</f>
        <v>20.399999999999999</v>
      </c>
      <c r="J2749" s="18">
        <f>IF($C2749&lt;&gt;"",$G2749*INDEX(ΣυνδΑθρ!$D$2:$D$96,$F2749,1)/INDEX(ΣυνδΑθρ!$J$2:$J$96,$F2749,1),IF($D2749&lt;&gt;"",$G2749*INDEX(Υλικά!$I$3:$I$200,$F2749,1)/INDEX(Υλικά!$E$3:$E$200,$F2749,1),0))</f>
        <v>0</v>
      </c>
      <c r="K2749" s="16">
        <f>$H2749*Ref!$B$2</f>
        <v>9.6</v>
      </c>
      <c r="L2749" s="17">
        <f>$I2749*Ref!$B$3</f>
        <v>81.599999999999994</v>
      </c>
      <c r="M2749" s="18">
        <f>$J2749*Ref!$B$4</f>
        <v>0</v>
      </c>
      <c r="N2749" s="18">
        <f>IF($C2749&lt;&gt;"",0,IF($D2749&lt;&gt;"",$G2749*INDEX(Υλικά!$J$3:$J$200,$F2749,1)/INDEX(Υλικά!$E$3:$E$200,$F2749,1),0))</f>
        <v>0</v>
      </c>
      <c r="O2749" s="19">
        <f t="shared" si="50"/>
        <v>91.199999999999989</v>
      </c>
    </row>
    <row r="2750" spans="1:15" x14ac:dyDescent="0.35">
      <c r="A2750" s="54">
        <v>45355</v>
      </c>
      <c r="B2750" s="53">
        <v>0.83333333333333337</v>
      </c>
      <c r="C2750" s="3"/>
      <c r="D2750" s="3" t="s">
        <v>18</v>
      </c>
      <c r="E2750" s="3" t="str">
        <f>IF(C2750&lt;&gt;"",INDEX(ΣυνδΑθρ!$I$2:$I$96,MATCH(C2750,ΣυνδΑθρ!$A$2:$A$100,0),1),IF(D2750&lt;&gt;"",INDEX(Υλικά!$D$3:$D$200,MATCH(D2750,Υλικά!$B$3:$B$200,0),1),""))</f>
        <v>slc</v>
      </c>
      <c r="F2750" s="10">
        <f>IF(C2750&lt;&gt;"",MATCH($C2750,ΣυνδΑθρ!$A$2:$A$100,0),IF(D2750&lt;&gt;"",MATCH($D2750,Υλικά!$B$3:$B$200,0),0))</f>
        <v>9</v>
      </c>
      <c r="G2750" s="3">
        <v>2</v>
      </c>
      <c r="H2750" s="16">
        <f>IF($C2750&lt;&gt;"",$G2750*INDEX(ΣυνδΑθρ!$B$2:$B$96,$F2750,1)/INDEX(ΣυνδΑθρ!$J$2:$J$96,$F2750,1),IF($D2750&lt;&gt;"",$G2750*INDEX(Υλικά!$G$3:$G$200,$F2750,1)/INDEX(Υλικά!$E$3:$E$200,$F2750,1),0))</f>
        <v>6</v>
      </c>
      <c r="I2750" s="17">
        <f>IF($C2750&lt;&gt;"",$G2750*INDEX(ΣυνδΑθρ!$C$2:$C$100,$F2750,1)/INDEX(ΣυνδΑθρ!$J$2:$J$96,$F2750,1),IF($D2750&lt;&gt;"",$G2750*INDEX(Υλικά!$H$3:$H$200,$F2750,1)/INDEX(Υλικά!$E$3:$E$200,$F2750,1),0))</f>
        <v>23.4</v>
      </c>
      <c r="J2750" s="18">
        <f>IF($C2750&lt;&gt;"",$G2750*INDEX(ΣυνδΑθρ!$D$2:$D$96,$F2750,1)/INDEX(ΣυνδΑθρ!$J$2:$J$96,$F2750,1),IF($D2750&lt;&gt;"",$G2750*INDEX(Υλικά!$I$3:$I$200,$F2750,1)/INDEX(Υλικά!$E$3:$E$200,$F2750,1),0))</f>
        <v>2.2000000000000002</v>
      </c>
      <c r="K2750" s="16">
        <f>$H2750*Ref!$B$2</f>
        <v>24</v>
      </c>
      <c r="L2750" s="17">
        <f>$I2750*Ref!$B$3</f>
        <v>93.6</v>
      </c>
      <c r="M2750" s="18">
        <f>$J2750*Ref!$B$4</f>
        <v>19.8</v>
      </c>
      <c r="N2750" s="18">
        <f>IF($C2750&lt;&gt;"",0,IF($D2750&lt;&gt;"",$G2750*INDEX(Υλικά!$J$3:$J$200,$F2750,1)/INDEX(Υλικά!$E$3:$E$200,$F2750,1),0))</f>
        <v>0</v>
      </c>
      <c r="O2750" s="19">
        <f t="shared" si="50"/>
        <v>137.4</v>
      </c>
    </row>
    <row r="2751" spans="1:15" x14ac:dyDescent="0.35">
      <c r="A2751" s="54">
        <v>45355</v>
      </c>
      <c r="B2751" s="53">
        <v>0.83333333333333337</v>
      </c>
      <c r="C2751" s="3"/>
      <c r="D2751" s="3" t="s">
        <v>8</v>
      </c>
      <c r="E2751" s="3" t="str">
        <f>IF(C2751&lt;&gt;"",INDEX(ΣυνδΑθρ!$I$2:$I$96,MATCH(C2751,ΣυνδΑθρ!$A$2:$A$100,0),1),IF(D2751&lt;&gt;"",INDEX(Υλικά!$D$3:$D$200,MATCH(D2751,Υλικά!$B$3:$B$200,0),1),""))</f>
        <v>gr</v>
      </c>
      <c r="F2751" s="10">
        <f>IF(C2751&lt;&gt;"",MATCH($C2751,ΣυνδΑθρ!$A$2:$A$100,0),IF(D2751&lt;&gt;"",MATCH($D2751,Υλικά!$B$3:$B$200,0),0))</f>
        <v>3</v>
      </c>
      <c r="G2751" s="3">
        <v>10</v>
      </c>
      <c r="H2751" s="16">
        <f>IF($C2751&lt;&gt;"",$G2751*INDEX(ΣυνδΑθρ!$B$2:$B$96,$F2751,1)/INDEX(ΣυνδΑθρ!$J$2:$J$96,$F2751,1),IF($D2751&lt;&gt;"",$G2751*INDEX(Υλικά!$G$3:$G$200,$F2751,1)/INDEX(Υλικά!$E$3:$E$200,$F2751,1),0))</f>
        <v>0</v>
      </c>
      <c r="I2751" s="17">
        <f>IF($C2751&lt;&gt;"",$G2751*INDEX(ΣυνδΑθρ!$C$2:$C$100,$F2751,1)/INDEX(ΣυνδΑθρ!$J$2:$J$96,$F2751,1),IF($D2751&lt;&gt;"",$G2751*INDEX(Υλικά!$H$3:$H$200,$F2751,1)/INDEX(Υλικά!$E$3:$E$200,$F2751,1),0))</f>
        <v>0</v>
      </c>
      <c r="J2751" s="18">
        <f>IF($C2751&lt;&gt;"",$G2751*INDEX(ΣυνδΑθρ!$D$2:$D$96,$F2751,1)/INDEX(ΣυνδΑθρ!$J$2:$J$96,$F2751,1),IF($D2751&lt;&gt;"",$G2751*INDEX(Υλικά!$I$3:$I$200,$F2751,1)/INDEX(Υλικά!$E$3:$E$200,$F2751,1),0))</f>
        <v>9.33</v>
      </c>
      <c r="K2751" s="16">
        <f>$H2751*Ref!$B$2</f>
        <v>0</v>
      </c>
      <c r="L2751" s="17">
        <f>$I2751*Ref!$B$3</f>
        <v>0</v>
      </c>
      <c r="M2751" s="18">
        <f>$J2751*Ref!$B$4</f>
        <v>83.97</v>
      </c>
      <c r="N2751" s="18">
        <f>IF($C2751&lt;&gt;"",0,IF($D2751&lt;&gt;"",$G2751*INDEX(Υλικά!$J$3:$J$200,$F2751,1)/INDEX(Υλικά!$E$3:$E$200,$F2751,1),0))</f>
        <v>0</v>
      </c>
      <c r="O2751" s="19">
        <f t="shared" si="50"/>
        <v>83.97</v>
      </c>
    </row>
    <row r="2752" spans="1:15" x14ac:dyDescent="0.35">
      <c r="A2752" s="54">
        <v>45355</v>
      </c>
      <c r="B2752" s="53">
        <v>0.83333333333333337</v>
      </c>
      <c r="C2752" s="3"/>
      <c r="D2752" s="3" t="s">
        <v>158</v>
      </c>
      <c r="E2752" s="3" t="str">
        <f>IF(C2752&lt;&gt;"",INDEX(ΣυνδΑθρ!$I$2:$I$96,MATCH(C2752,ΣυνδΑθρ!$A$2:$A$100,0),1),IF(D2752&lt;&gt;"",INDEX(Υλικά!$D$3:$D$200,MATCH(D2752,Υλικά!$B$3:$B$200,0),1),""))</f>
        <v>gr</v>
      </c>
      <c r="F2752" s="10">
        <f>IF(C2752&lt;&gt;"",MATCH($C2752,ΣυνδΑθρ!$A$2:$A$100,0),IF(D2752&lt;&gt;"",MATCH($D2752,Υλικά!$B$3:$B$200,0),0))</f>
        <v>65</v>
      </c>
      <c r="G2752" s="3">
        <v>20</v>
      </c>
      <c r="H2752" s="16">
        <f>IF($C2752&lt;&gt;"",$G2752*INDEX(ΣυνδΑθρ!$B$2:$B$96,$F2752,1)/INDEX(ΣυνδΑθρ!$J$2:$J$96,$F2752,1),IF($D2752&lt;&gt;"",$G2752*INDEX(Υλικά!$G$3:$G$200,$F2752,1)/INDEX(Υλικά!$E$3:$E$200,$F2752,1),0))</f>
        <v>6</v>
      </c>
      <c r="I2752" s="17">
        <f>IF($C2752&lt;&gt;"",$G2752*INDEX(ΣυνδΑθρ!$C$2:$C$100,$F2752,1)/INDEX(ΣυνδΑθρ!$J$2:$J$96,$F2752,1),IF($D2752&lt;&gt;"",$G2752*INDEX(Υλικά!$H$3:$H$200,$F2752,1)/INDEX(Υλικά!$E$3:$E$200,$F2752,1),0))</f>
        <v>0</v>
      </c>
      <c r="J2752" s="18">
        <f>IF($C2752&lt;&gt;"",$G2752*INDEX(ΣυνδΑθρ!$D$2:$D$96,$F2752,1)/INDEX(ΣυνδΑθρ!$J$2:$J$96,$F2752,1),IF($D2752&lt;&gt;"",$G2752*INDEX(Υλικά!$I$3:$I$200,$F2752,1)/INDEX(Υλικά!$E$3:$E$200,$F2752,1),0))</f>
        <v>6.8</v>
      </c>
      <c r="K2752" s="16">
        <f>$H2752*Ref!$B$2</f>
        <v>24</v>
      </c>
      <c r="L2752" s="17">
        <f>$I2752*Ref!$B$3</f>
        <v>0</v>
      </c>
      <c r="M2752" s="18">
        <f>$J2752*Ref!$B$4</f>
        <v>61.199999999999996</v>
      </c>
      <c r="N2752" s="18">
        <f>IF($C2752&lt;&gt;"",0,IF($D2752&lt;&gt;"",$G2752*INDEX(Υλικά!$J$3:$J$200,$F2752,1)/INDEX(Υλικά!$E$3:$E$200,$F2752,1),0))</f>
        <v>0</v>
      </c>
      <c r="O2752" s="19">
        <f t="shared" si="50"/>
        <v>85.199999999999989</v>
      </c>
    </row>
    <row r="2753" spans="1:16" x14ac:dyDescent="0.35">
      <c r="A2753" s="54">
        <v>45355</v>
      </c>
      <c r="B2753" s="53">
        <v>0.95833333333333337</v>
      </c>
      <c r="C2753" s="3"/>
      <c r="D2753" s="3" t="s">
        <v>64</v>
      </c>
      <c r="E2753" s="3" t="str">
        <f>IF(C2753&lt;&gt;"",INDEX(ΣυνδΑθρ!$I$2:$I$96,MATCH(C2753,ΣυνδΑθρ!$A$2:$A$100,0),1),IF(D2753&lt;&gt;"",INDEX(Υλικά!$D$3:$D$200,MATCH(D2753,Υλικά!$B$3:$B$200,0),1),""))</f>
        <v>gr</v>
      </c>
      <c r="F2753" s="10">
        <f>IF(C2753&lt;&gt;"",MATCH($C2753,ΣυνδΑθρ!$A$2:$A$100,0),IF(D2753&lt;&gt;"",MATCH($D2753,Υλικά!$B$3:$B$200,0),0))</f>
        <v>24</v>
      </c>
      <c r="G2753" s="3">
        <v>30</v>
      </c>
      <c r="H2753" s="16">
        <f>IF($C2753&lt;&gt;"",$G2753*INDEX(ΣυνδΑθρ!$B$2:$B$96,$F2753,1)/INDEX(ΣυνδΑθρ!$J$2:$J$96,$F2753,1),IF($D2753&lt;&gt;"",$G2753*INDEX(Υλικά!$G$3:$G$200,$F2753,1)/INDEX(Υλικά!$E$3:$E$200,$F2753,1),0))</f>
        <v>7.11</v>
      </c>
      <c r="I2753" s="17">
        <f>IF($C2753&lt;&gt;"",$G2753*INDEX(ΣυνδΑθρ!$C$2:$C$100,$F2753,1)/INDEX(ΣυνδΑθρ!$J$2:$J$96,$F2753,1),IF($D2753&lt;&gt;"",$G2753*INDEX(Υλικά!$H$3:$H$200,$F2753,1)/INDEX(Υλικά!$E$3:$E$200,$F2753,1),0))</f>
        <v>6.45</v>
      </c>
      <c r="J2753" s="18">
        <f>IF($C2753&lt;&gt;"",$G2753*INDEX(ΣυνδΑθρ!$D$2:$D$96,$F2753,1)/INDEX(ΣυνδΑθρ!$J$2:$J$96,$F2753,1),IF($D2753&lt;&gt;"",$G2753*INDEX(Υλικά!$I$3:$I$200,$F2753,1)/INDEX(Υλικά!$E$3:$E$200,$F2753,1),0))</f>
        <v>14.91</v>
      </c>
      <c r="K2753" s="16">
        <f>$H2753*Ref!$B$2</f>
        <v>28.44</v>
      </c>
      <c r="L2753" s="17">
        <f>$I2753*Ref!$B$3</f>
        <v>25.8</v>
      </c>
      <c r="M2753" s="18">
        <f>$J2753*Ref!$B$4</f>
        <v>134.19</v>
      </c>
      <c r="N2753" s="18">
        <f>IF($C2753&lt;&gt;"",0,IF($D2753&lt;&gt;"",$G2753*INDEX(Υλικά!$J$3:$J$200,$F2753,1)/INDEX(Υλικά!$E$3:$E$200,$F2753,1),0))</f>
        <v>0</v>
      </c>
      <c r="O2753" s="19">
        <f t="shared" si="50"/>
        <v>188.43</v>
      </c>
    </row>
    <row r="2754" spans="1:16" x14ac:dyDescent="0.35">
      <c r="A2754" s="54">
        <v>45356</v>
      </c>
      <c r="B2754" s="53">
        <v>0.33333333333333331</v>
      </c>
      <c r="C2754" s="3"/>
      <c r="D2754" s="3" t="s">
        <v>58</v>
      </c>
      <c r="E2754" s="3" t="str">
        <f>IF(C2754&lt;&gt;"",INDEX(ΣυνδΑθρ!$I$2:$I$96,MATCH(C2754,ΣυνδΑθρ!$A$2:$A$100,0),1),IF(D2754&lt;&gt;"",INDEX(Υλικά!$D$3:$D$200,MATCH(D2754,Υλικά!$B$3:$B$200,0),1),""))</f>
        <v>gr</v>
      </c>
      <c r="F2754" s="10">
        <f>IF(C2754&lt;&gt;"",MATCH($C2754,ΣυνδΑθρ!$A$2:$A$100,0),IF(D2754&lt;&gt;"",MATCH($D2754,Υλικά!$B$3:$B$200,0),0))</f>
        <v>12</v>
      </c>
      <c r="G2754" s="3">
        <v>220</v>
      </c>
      <c r="H2754" s="16">
        <f>IF($C2754&lt;&gt;"",$G2754*INDEX(ΣυνδΑθρ!$B$2:$B$96,$F2754,1)/INDEX(ΣυνδΑθρ!$J$2:$J$96,$F2754,1),IF($D2754&lt;&gt;"",$G2754*INDEX(Υλικά!$G$3:$G$200,$F2754,1)/INDEX(Υλικά!$E$3:$E$200,$F2754,1),0))</f>
        <v>7.26</v>
      </c>
      <c r="I2754" s="17">
        <f>IF($C2754&lt;&gt;"",$G2754*INDEX(ΣυνδΑθρ!$C$2:$C$100,$F2754,1)/INDEX(ΣυνδΑθρ!$J$2:$J$96,$F2754,1),IF($D2754&lt;&gt;"",$G2754*INDEX(Υλικά!$H$3:$H$200,$F2754,1)/INDEX(Υλικά!$E$3:$E$200,$F2754,1),0))</f>
        <v>10.34</v>
      </c>
      <c r="J2754" s="18">
        <f>IF($C2754&lt;&gt;"",$G2754*INDEX(ΣυνδΑθρ!$D$2:$D$96,$F2754,1)/INDEX(ΣυνδΑθρ!$J$2:$J$96,$F2754,1),IF($D2754&lt;&gt;"",$G2754*INDEX(Υλικά!$I$3:$I$200,$F2754,1)/INDEX(Υλικά!$E$3:$E$200,$F2754,1),0))</f>
        <v>3.3</v>
      </c>
      <c r="K2754" s="16">
        <f>$H2754*Ref!$B$2</f>
        <v>29.04</v>
      </c>
      <c r="L2754" s="17">
        <f>$I2754*Ref!$B$3</f>
        <v>41.36</v>
      </c>
      <c r="M2754" s="18">
        <f>$J2754*Ref!$B$4</f>
        <v>29.7</v>
      </c>
      <c r="N2754" s="18">
        <f>IF($C2754&lt;&gt;"",0,IF($D2754&lt;&gt;"",$G2754*INDEX(Υλικά!$J$3:$J$200,$F2754,1)/INDEX(Υλικά!$E$3:$E$200,$F2754,1),0))</f>
        <v>0</v>
      </c>
      <c r="O2754" s="19">
        <f t="shared" si="50"/>
        <v>100.10000000000001</v>
      </c>
    </row>
    <row r="2755" spans="1:16" x14ac:dyDescent="0.35">
      <c r="A2755" s="54">
        <v>45356</v>
      </c>
      <c r="B2755" s="53">
        <v>0.33333333333333331</v>
      </c>
      <c r="C2755" s="3"/>
      <c r="D2755" s="3" t="s">
        <v>289</v>
      </c>
      <c r="E2755" s="3" t="str">
        <f>IF(C2755&lt;&gt;"",INDEX(ΣυνδΑθρ!$I$2:$I$96,MATCH(C2755,ΣυνδΑθρ!$A$2:$A$100,0),1),IF(D2755&lt;&gt;"",INDEX(Υλικά!$D$3:$D$200,MATCH(D2755,Υλικά!$B$3:$B$200,0),1),""))</f>
        <v>gr</v>
      </c>
      <c r="F2755" s="10">
        <f>IF(C2755&lt;&gt;"",MATCH($C2755,ΣυνδΑθρ!$A$2:$A$100,0),IF(D2755&lt;&gt;"",MATCH($D2755,Υλικά!$B$3:$B$200,0),0))</f>
        <v>134</v>
      </c>
      <c r="G2755" s="3">
        <v>50</v>
      </c>
      <c r="H2755" s="16">
        <f>IF($C2755&lt;&gt;"",$G2755*INDEX(ΣυνδΑθρ!$B$2:$B$96,$F2755,1)/INDEX(ΣυνδΑθρ!$J$2:$J$96,$F2755,1),IF($D2755&lt;&gt;"",$G2755*INDEX(Υλικά!$G$3:$G$200,$F2755,1)/INDEX(Υλικά!$E$3:$E$200,$F2755,1),0))</f>
        <v>3.65</v>
      </c>
      <c r="I2755" s="17">
        <f>IF($C2755&lt;&gt;"",$G2755*INDEX(ΣυνδΑθρ!$C$2:$C$100,$F2755,1)/INDEX(ΣυνδΑθρ!$J$2:$J$96,$F2755,1),IF($D2755&lt;&gt;"",$G2755*INDEX(Υλικά!$H$3:$H$200,$F2755,1)/INDEX(Υλικά!$E$3:$E$200,$F2755,1),0))</f>
        <v>23.25</v>
      </c>
      <c r="J2755" s="18">
        <f>IF($C2755&lt;&gt;"",$G2755*INDEX(ΣυνδΑθρ!$D$2:$D$96,$F2755,1)/INDEX(ΣυνδΑθρ!$J$2:$J$96,$F2755,1),IF($D2755&lt;&gt;"",$G2755*INDEX(Υλικά!$I$3:$I$200,$F2755,1)/INDEX(Υλικά!$E$3:$E$200,$F2755,1),0))</f>
        <v>0.45</v>
      </c>
      <c r="K2755" s="16">
        <f>$H2755*Ref!$B$2</f>
        <v>14.6</v>
      </c>
      <c r="L2755" s="17">
        <f>$I2755*Ref!$B$3</f>
        <v>93</v>
      </c>
      <c r="M2755" s="18">
        <f>$J2755*Ref!$B$4</f>
        <v>4.05</v>
      </c>
      <c r="N2755" s="18">
        <f>IF($C2755&lt;&gt;"",0,IF($D2755&lt;&gt;"",$G2755*INDEX(Υλικά!$J$3:$J$200,$F2755,1)/INDEX(Υλικά!$E$3:$E$200,$F2755,1),0))</f>
        <v>0</v>
      </c>
      <c r="O2755" s="19">
        <f t="shared" si="50"/>
        <v>111.64999999999999</v>
      </c>
    </row>
    <row r="2756" spans="1:16" x14ac:dyDescent="0.35">
      <c r="A2756" s="54">
        <v>45356</v>
      </c>
      <c r="B2756" s="53">
        <v>0.33333333333333331</v>
      </c>
      <c r="C2756" s="3"/>
      <c r="D2756" s="3" t="s">
        <v>229</v>
      </c>
      <c r="E2756" s="3" t="str">
        <f>IF(C2756&lt;&gt;"",INDEX(ΣυνδΑθρ!$I$2:$I$96,MATCH(C2756,ΣυνδΑθρ!$A$2:$A$100,0),1),IF(D2756&lt;&gt;"",INDEX(Υλικά!$D$3:$D$200,MATCH(D2756,Υλικά!$B$3:$B$200,0),1),""))</f>
        <v>gr</v>
      </c>
      <c r="F2756" s="10">
        <f>IF(C2756&lt;&gt;"",MATCH($C2756,ΣυνδΑθρ!$A$2:$A$100,0),IF(D2756&lt;&gt;"",MATCH($D2756,Υλικά!$B$3:$B$200,0),0))</f>
        <v>104</v>
      </c>
      <c r="G2756" s="3">
        <v>40</v>
      </c>
      <c r="H2756" s="16">
        <f>IF($C2756&lt;&gt;"",$G2756*INDEX(ΣυνδΑθρ!$B$2:$B$96,$F2756,1)/INDEX(ΣυνδΑθρ!$J$2:$J$96,$F2756,1),IF($D2756&lt;&gt;"",$G2756*INDEX(Υλικά!$G$3:$G$200,$F2756,1)/INDEX(Υλικά!$E$3:$E$200,$F2756,1),0))</f>
        <v>8.4</v>
      </c>
      <c r="I2756" s="17">
        <f>IF($C2756&lt;&gt;"",$G2756*INDEX(ΣυνδΑθρ!$C$2:$C$100,$F2756,1)/INDEX(ΣυνδΑθρ!$J$2:$J$96,$F2756,1),IF($D2756&lt;&gt;"",$G2756*INDEX(Υλικά!$H$3:$H$200,$F2756,1)/INDEX(Υλικά!$E$3:$E$200,$F2756,1),0))</f>
        <v>0.4</v>
      </c>
      <c r="J2756" s="18">
        <f>IF($C2756&lt;&gt;"",$G2756*INDEX(ΣυνδΑθρ!$D$2:$D$96,$F2756,1)/INDEX(ΣυνδΑθρ!$J$2:$J$96,$F2756,1),IF($D2756&lt;&gt;"",$G2756*INDEX(Υλικά!$I$3:$I$200,$F2756,1)/INDEX(Υλικά!$E$3:$E$200,$F2756,1),0))</f>
        <v>0.8</v>
      </c>
      <c r="K2756" s="16">
        <f>$H2756*Ref!$B$2</f>
        <v>33.6</v>
      </c>
      <c r="L2756" s="17">
        <f>$I2756*Ref!$B$3</f>
        <v>1.6</v>
      </c>
      <c r="M2756" s="18">
        <f>$J2756*Ref!$B$4</f>
        <v>7.2</v>
      </c>
      <c r="N2756" s="18">
        <f>IF($C2756&lt;&gt;"",0,IF($D2756&lt;&gt;"",$G2756*INDEX(Υλικά!$J$3:$J$200,$F2756,1)/INDEX(Υλικά!$E$3:$E$200,$F2756,1),0))</f>
        <v>0</v>
      </c>
      <c r="O2756" s="19">
        <f t="shared" si="50"/>
        <v>42.400000000000006</v>
      </c>
    </row>
    <row r="2757" spans="1:16" x14ac:dyDescent="0.35">
      <c r="A2757" s="54">
        <v>45356</v>
      </c>
      <c r="B2757" s="53">
        <v>0.47916666666666669</v>
      </c>
      <c r="C2757" s="3" t="s">
        <v>216</v>
      </c>
      <c r="D2757" s="3"/>
      <c r="E2757" s="3" t="str">
        <f>IF(C2757&lt;&gt;"",INDEX(ΣυνδΑθρ!$I$2:$I$96,MATCH(C2757,ΣυνδΑθρ!$A$2:$A$100,0),1),IF(D2757&lt;&gt;"",INDEX(Υλικά!$D$3:$D$200,MATCH(D2757,Υλικά!$B$3:$B$200,0),1),""))</f>
        <v>gr</v>
      </c>
      <c r="F2757" s="10">
        <f>IF(C2757&lt;&gt;"",MATCH($C2757,ΣυνδΑθρ!$A$2:$A$100,0),IF(D2757&lt;&gt;"",MATCH($D2757,Υλικά!$B$3:$B$200,0),0))</f>
        <v>36</v>
      </c>
      <c r="G2757" s="3">
        <v>50</v>
      </c>
      <c r="H2757" s="16">
        <f>IF($C2757&lt;&gt;"",$G2757*INDEX(ΣυνδΑθρ!$B$2:$B$96,$F2757,1)/INDEX(ΣυνδΑθρ!$J$2:$J$96,$F2757,1),IF($D2757&lt;&gt;"",$G2757*INDEX(Υλικά!$G$3:$G$200,$F2757,1)/INDEX(Υλικά!$E$3:$E$200,$F2757,1),0))</f>
        <v>4.1926190476190479</v>
      </c>
      <c r="I2757" s="17">
        <f>IF($C2757&lt;&gt;"",$G2757*INDEX(ΣυνδΑθρ!$C$2:$C$100,$F2757,1)/INDEX(ΣυνδΑθρ!$J$2:$J$96,$F2757,1),IF($D2757&lt;&gt;"",$G2757*INDEX(Υλικά!$H$3:$H$200,$F2757,1)/INDEX(Υλικά!$E$3:$E$200,$F2757,1),0))</f>
        <v>18.843095238095241</v>
      </c>
      <c r="J2757" s="18">
        <f>IF($C2757&lt;&gt;"",$G2757*INDEX(ΣυνδΑθρ!$D$2:$D$96,$F2757,1)/INDEX(ΣυνδΑθρ!$J$2:$J$96,$F2757,1),IF($D2757&lt;&gt;"",$G2757*INDEX(Υλικά!$I$3:$I$200,$F2757,1)/INDEX(Υλικά!$E$3:$E$200,$F2757,1),0))</f>
        <v>4.2185714285714289</v>
      </c>
      <c r="K2757" s="16">
        <f>$H2757*Ref!$B$2</f>
        <v>16.770476190476192</v>
      </c>
      <c r="L2757" s="17">
        <f>$I2757*Ref!$B$3</f>
        <v>75.372380952380965</v>
      </c>
      <c r="M2757" s="18">
        <f>$J2757*Ref!$B$4</f>
        <v>37.967142857142861</v>
      </c>
      <c r="N2757" s="18">
        <f>IF($C2757&lt;&gt;"",0,IF($D2757&lt;&gt;"",$G2757*INDEX(Υλικά!$J$3:$J$200,$F2757,1)/INDEX(Υλικά!$E$3:$E$200,$F2757,1),0))</f>
        <v>0</v>
      </c>
      <c r="O2757" s="19">
        <f t="shared" si="50"/>
        <v>130.11000000000001</v>
      </c>
    </row>
    <row r="2758" spans="1:16" x14ac:dyDescent="0.35">
      <c r="A2758" s="54">
        <v>45356</v>
      </c>
      <c r="B2758" s="53">
        <v>0.58333333333333337</v>
      </c>
      <c r="C2758" s="3" t="s">
        <v>352</v>
      </c>
      <c r="D2758" s="3"/>
      <c r="E2758" s="3" t="str">
        <f>IF(C2758&lt;&gt;"",INDEX(ΣυνδΑθρ!$I$2:$I$96,MATCH(C2758,ΣυνδΑθρ!$A$2:$A$100,0),1),IF(D2758&lt;&gt;"",INDEX(Υλικά!$D$3:$D$200,MATCH(D2758,Υλικά!$B$3:$B$200,0),1),""))</f>
        <v>pc</v>
      </c>
      <c r="F2758" s="10">
        <f>IF(C2758&lt;&gt;"",MATCH($C2758,ΣυνδΑθρ!$A$2:$A$100,0),IF(D2758&lt;&gt;"",MATCH($D2758,Υλικά!$B$3:$B$200,0),0))</f>
        <v>74</v>
      </c>
      <c r="G2758" s="3">
        <v>1.5</v>
      </c>
      <c r="H2758" s="16">
        <f>IF($C2758&lt;&gt;"",$G2758*INDEX(ΣυνδΑθρ!$B$2:$B$96,$F2758,1)/INDEX(ΣυνδΑθρ!$J$2:$J$96,$F2758,1),IF($D2758&lt;&gt;"",$G2758*INDEX(Υλικά!$G$3:$G$200,$F2758,1)/INDEX(Υλικά!$E$3:$E$200,$F2758,1),0))</f>
        <v>39.560294117647061</v>
      </c>
      <c r="I2758" s="17">
        <f>IF($C2758&lt;&gt;"",$G2758*INDEX(ΣυνδΑθρ!$C$2:$C$100,$F2758,1)/INDEX(ΣυνδΑθρ!$J$2:$J$96,$F2758,1),IF($D2758&lt;&gt;"",$G2758*INDEX(Υλικά!$H$3:$H$200,$F2758,1)/INDEX(Υλικά!$E$3:$E$200,$F2758,1),0))</f>
        <v>11.201470588235296</v>
      </c>
      <c r="J2758" s="18">
        <f>IF($C2758&lt;&gt;"",$G2758*INDEX(ΣυνδΑθρ!$D$2:$D$96,$F2758,1)/INDEX(ΣυνδΑθρ!$J$2:$J$96,$F2758,1),IF($D2758&lt;&gt;"",$G2758*INDEX(Υλικά!$I$3:$I$200,$F2758,1)/INDEX(Υλικά!$E$3:$E$200,$F2758,1),0))</f>
        <v>18.880147058823528</v>
      </c>
      <c r="K2758" s="16">
        <f>$H2758*Ref!$B$2</f>
        <v>158.24117647058824</v>
      </c>
      <c r="L2758" s="17">
        <f>$I2758*Ref!$B$3</f>
        <v>44.805882352941182</v>
      </c>
      <c r="M2758" s="18">
        <f>$J2758*Ref!$B$4</f>
        <v>169.92132352941175</v>
      </c>
      <c r="N2758" s="18">
        <f>IF($C2758&lt;&gt;"",0,IF($D2758&lt;&gt;"",$G2758*INDEX(Υλικά!$J$3:$J$200,$F2758,1)/INDEX(Υλικά!$E$3:$E$200,$F2758,1),0))</f>
        <v>0</v>
      </c>
      <c r="O2758" s="19">
        <f t="shared" si="50"/>
        <v>372.96838235294115</v>
      </c>
    </row>
    <row r="2759" spans="1:16" x14ac:dyDescent="0.35">
      <c r="A2759" s="54">
        <v>45356</v>
      </c>
      <c r="B2759" s="53">
        <v>0.58333333333333337</v>
      </c>
      <c r="C2759" s="3"/>
      <c r="D2759" s="3" t="s">
        <v>9</v>
      </c>
      <c r="E2759" s="3" t="str">
        <f>IF(C2759&lt;&gt;"",INDEX(ΣυνδΑθρ!$I$2:$I$96,MATCH(C2759,ΣυνδΑθρ!$A$2:$A$100,0),1),IF(D2759&lt;&gt;"",INDEX(Υλικά!$D$3:$D$200,MATCH(D2759,Υλικά!$B$3:$B$200,0),1),""))</f>
        <v>gr</v>
      </c>
      <c r="F2759" s="10">
        <f>IF(C2759&lt;&gt;"",MATCH($C2759,ΣυνδΑθρ!$A$2:$A$100,0),IF(D2759&lt;&gt;"",MATCH($D2759,Υλικά!$B$3:$B$200,0),0))</f>
        <v>4</v>
      </c>
      <c r="G2759" s="3">
        <v>50</v>
      </c>
      <c r="H2759" s="16">
        <f>IF($C2759&lt;&gt;"",$G2759*INDEX(ΣυνδΑθρ!$B$2:$B$96,$F2759,1)/INDEX(ΣυνδΑθρ!$J$2:$J$96,$F2759,1),IF($D2759&lt;&gt;"",$G2759*INDEX(Υλικά!$G$3:$G$200,$F2759,1)/INDEX(Υλικά!$E$3:$E$200,$F2759,1),0))</f>
        <v>3.55</v>
      </c>
      <c r="I2759" s="17">
        <f>IF($C2759&lt;&gt;"",$G2759*INDEX(ΣυνδΑθρ!$C$2:$C$100,$F2759,1)/INDEX(ΣυνδΑθρ!$J$2:$J$96,$F2759,1),IF($D2759&lt;&gt;"",$G2759*INDEX(Υλικά!$H$3:$H$200,$F2759,1)/INDEX(Υλικά!$E$3:$E$200,$F2759,1),0))</f>
        <v>40</v>
      </c>
      <c r="J2759" s="18">
        <f>IF($C2759&lt;&gt;"",$G2759*INDEX(ΣυνδΑθρ!$D$2:$D$96,$F2759,1)/INDEX(ΣυνδΑθρ!$J$2:$J$96,$F2759,1),IF($D2759&lt;&gt;"",$G2759*INDEX(Υλικά!$I$3:$I$200,$F2759,1)/INDEX(Υλικά!$E$3:$E$200,$F2759,1),0))</f>
        <v>0.35</v>
      </c>
      <c r="K2759" s="16">
        <f>$H2759*Ref!$B$2</f>
        <v>14.2</v>
      </c>
      <c r="L2759" s="17">
        <f>$I2759*Ref!$B$3</f>
        <v>160</v>
      </c>
      <c r="M2759" s="18">
        <f>$J2759*Ref!$B$4</f>
        <v>3.15</v>
      </c>
      <c r="N2759" s="18">
        <f>IF($C2759&lt;&gt;"",0,IF($D2759&lt;&gt;"",$G2759*INDEX(Υλικά!$J$3:$J$200,$F2759,1)/INDEX(Υλικά!$E$3:$E$200,$F2759,1),0))</f>
        <v>0</v>
      </c>
      <c r="O2759" s="19">
        <f t="shared" si="50"/>
        <v>177.35</v>
      </c>
    </row>
    <row r="2760" spans="1:16" x14ac:dyDescent="0.35">
      <c r="A2760" s="54">
        <v>45356</v>
      </c>
      <c r="B2760" s="53">
        <v>0.72916666666666663</v>
      </c>
      <c r="C2760" s="3"/>
      <c r="D2760" s="3" t="s">
        <v>233</v>
      </c>
      <c r="E2760" s="3" t="str">
        <f>IF(C2760&lt;&gt;"",INDEX(ΣυνδΑθρ!$I$2:$I$96,MATCH(C2760,ΣυνδΑθρ!$A$2:$A$100,0),1),IF(D2760&lt;&gt;"",INDEX(Υλικά!$D$3:$D$200,MATCH(D2760,Υλικά!$B$3:$B$200,0),1),""))</f>
        <v>gr</v>
      </c>
      <c r="F2760" s="10">
        <f>IF(C2760&lt;&gt;"",MATCH($C2760,ΣυνδΑθρ!$A$2:$A$100,0),IF(D2760&lt;&gt;"",MATCH($D2760,Υλικά!$B$3:$B$200,0),0))</f>
        <v>107</v>
      </c>
      <c r="G2760" s="3">
        <v>10</v>
      </c>
      <c r="H2760" s="16">
        <f>IF($C2760&lt;&gt;"",$G2760*INDEX(ΣυνδΑθρ!$B$2:$B$96,$F2760,1)/INDEX(ΣυνδΑθρ!$J$2:$J$96,$F2760,1),IF($D2760&lt;&gt;"",$G2760*INDEX(Υλικά!$G$3:$G$200,$F2760,1)/INDEX(Υλικά!$E$3:$E$200,$F2760,1),0))</f>
        <v>2.21</v>
      </c>
      <c r="I2760" s="17">
        <f>IF($C2760&lt;&gt;"",$G2760*INDEX(ΣυνδΑθρ!$C$2:$C$100,$F2760,1)/INDEX(ΣυνδΑθρ!$J$2:$J$96,$F2760,1),IF($D2760&lt;&gt;"",$G2760*INDEX(Υλικά!$H$3:$H$200,$F2760,1)/INDEX(Υλικά!$E$3:$E$200,$F2760,1),0))</f>
        <v>2</v>
      </c>
      <c r="J2760" s="18">
        <f>IF($C2760&lt;&gt;"",$G2760*INDEX(ΣυνδΑθρ!$D$2:$D$96,$F2760,1)/INDEX(ΣυνδΑθρ!$J$2:$J$96,$F2760,1),IF($D2760&lt;&gt;"",$G2760*INDEX(Υλικά!$I$3:$I$200,$F2760,1)/INDEX(Υλικά!$E$3:$E$200,$F2760,1),0))</f>
        <v>5.28</v>
      </c>
      <c r="K2760" s="16">
        <f>$H2760*Ref!$B$2</f>
        <v>8.84</v>
      </c>
      <c r="L2760" s="17">
        <f>$I2760*Ref!$B$3</f>
        <v>8</v>
      </c>
      <c r="M2760" s="18">
        <f>$J2760*Ref!$B$4</f>
        <v>47.52</v>
      </c>
      <c r="N2760" s="18">
        <f>IF($C2760&lt;&gt;"",0,IF($D2760&lt;&gt;"",$G2760*INDEX(Υλικά!$J$3:$J$200,$F2760,1)/INDEX(Υλικά!$E$3:$E$200,$F2760,1),0))</f>
        <v>0</v>
      </c>
      <c r="O2760" s="19">
        <f t="shared" si="50"/>
        <v>64.36</v>
      </c>
    </row>
    <row r="2761" spans="1:16" x14ac:dyDescent="0.35">
      <c r="A2761" s="54">
        <v>45356</v>
      </c>
      <c r="B2761" s="53">
        <v>0.875</v>
      </c>
      <c r="C2761" s="3"/>
      <c r="D2761" s="3"/>
      <c r="E2761" s="3" t="str">
        <f>IF(C2761&lt;&gt;"",INDEX(ΣυνδΑθρ!$I$2:$I$96,MATCH(C2761,ΣυνδΑθρ!$A$2:$A$100,0),1),IF(D2761&lt;&gt;"",INDEX(Υλικά!$D$3:$D$200,MATCH(D2761,Υλικά!$B$3:$B$200,0),1),""))</f>
        <v/>
      </c>
      <c r="F2761" s="10">
        <f>IF(C2761&lt;&gt;"",MATCH($C2761,ΣυνδΑθρ!$A$2:$A$100,0),IF(D2761&lt;&gt;"",MATCH($D2761,Υλικά!$B$3:$B$200,0),0))</f>
        <v>0</v>
      </c>
      <c r="G2761" s="3"/>
      <c r="H2761" s="16">
        <f>IF($C2761&lt;&gt;"",$G2761*INDEX(ΣυνδΑθρ!$B$2:$B$96,$F2761,1)/INDEX(ΣυνδΑθρ!$J$2:$J$96,$F2761,1),IF($D2761&lt;&gt;"",$G2761*INDEX(Υλικά!$G$3:$G$200,$F2761,1)/INDEX(Υλικά!$E$3:$E$200,$F2761,1),0))</f>
        <v>0</v>
      </c>
      <c r="I2761" s="17">
        <f>IF($C2761&lt;&gt;"",$G2761*INDEX(ΣυνδΑθρ!$C$2:$C$100,$F2761,1)/INDEX(ΣυνδΑθρ!$J$2:$J$96,$F2761,1),IF($D2761&lt;&gt;"",$G2761*INDEX(Υλικά!$H$3:$H$200,$F2761,1)/INDEX(Υλικά!$E$3:$E$200,$F2761,1),0))</f>
        <v>0</v>
      </c>
      <c r="J2761" s="18">
        <f>IF($C2761&lt;&gt;"",$G2761*INDEX(ΣυνδΑθρ!$D$2:$D$96,$F2761,1)/INDEX(ΣυνδΑθρ!$J$2:$J$96,$F2761,1),IF($D2761&lt;&gt;"",$G2761*INDEX(Υλικά!$I$3:$I$200,$F2761,1)/INDEX(Υλικά!$E$3:$E$200,$F2761,1),0))</f>
        <v>0</v>
      </c>
      <c r="K2761" s="16">
        <f>$H2761*Ref!$B$2</f>
        <v>0</v>
      </c>
      <c r="L2761" s="17">
        <f>$I2761*Ref!$B$3</f>
        <v>0</v>
      </c>
      <c r="M2761" s="18">
        <f>$J2761*Ref!$B$4</f>
        <v>0</v>
      </c>
      <c r="N2761" s="18">
        <v>1000</v>
      </c>
      <c r="O2761" s="19">
        <f t="shared" si="50"/>
        <v>1000</v>
      </c>
      <c r="P2761" t="s">
        <v>303</v>
      </c>
    </row>
    <row r="2762" spans="1:16" x14ac:dyDescent="0.35">
      <c r="A2762" s="54">
        <v>45357</v>
      </c>
      <c r="B2762" s="53">
        <v>0.33333333333333331</v>
      </c>
      <c r="C2762" s="3"/>
      <c r="D2762" s="3" t="s">
        <v>289</v>
      </c>
      <c r="E2762" s="3" t="str">
        <f>IF(C2762&lt;&gt;"",INDEX(ΣυνδΑθρ!$I$2:$I$96,MATCH(C2762,ΣυνδΑθρ!$A$2:$A$100,0),1),IF(D2762&lt;&gt;"",INDEX(Υλικά!$D$3:$D$200,MATCH(D2762,Υλικά!$B$3:$B$200,0),1),""))</f>
        <v>gr</v>
      </c>
      <c r="F2762" s="10">
        <f>IF(C2762&lt;&gt;"",MATCH($C2762,ΣυνδΑθρ!$A$2:$A$100,0),IF(D2762&lt;&gt;"",MATCH($D2762,Υλικά!$B$3:$B$200,0),0))</f>
        <v>134</v>
      </c>
      <c r="G2762" s="3">
        <v>60</v>
      </c>
      <c r="H2762" s="16">
        <f>IF($C2762&lt;&gt;"",$G2762*INDEX(ΣυνδΑθρ!$B$2:$B$96,$F2762,1)/INDEX(ΣυνδΑθρ!$J$2:$J$96,$F2762,1),IF($D2762&lt;&gt;"",$G2762*INDEX(Υλικά!$G$3:$G$200,$F2762,1)/INDEX(Υλικά!$E$3:$E$200,$F2762,1),0))</f>
        <v>4.38</v>
      </c>
      <c r="I2762" s="17">
        <f>IF($C2762&lt;&gt;"",$G2762*INDEX(ΣυνδΑθρ!$C$2:$C$100,$F2762,1)/INDEX(ΣυνδΑθρ!$J$2:$J$96,$F2762,1),IF($D2762&lt;&gt;"",$G2762*INDEX(Υλικά!$H$3:$H$200,$F2762,1)/INDEX(Υλικά!$E$3:$E$200,$F2762,1),0))</f>
        <v>27.9</v>
      </c>
      <c r="J2762" s="18">
        <f>IF($C2762&lt;&gt;"",$G2762*INDEX(ΣυνδΑθρ!$D$2:$D$96,$F2762,1)/INDEX(ΣυνδΑθρ!$J$2:$J$96,$F2762,1),IF($D2762&lt;&gt;"",$G2762*INDEX(Υλικά!$I$3:$I$200,$F2762,1)/INDEX(Υλικά!$E$3:$E$200,$F2762,1),0))</f>
        <v>0.54</v>
      </c>
      <c r="K2762" s="16">
        <f>$H2762*Ref!$B$2</f>
        <v>17.52</v>
      </c>
      <c r="L2762" s="17">
        <f>$I2762*Ref!$B$3</f>
        <v>111.6</v>
      </c>
      <c r="M2762" s="18">
        <f>$J2762*Ref!$B$4</f>
        <v>4.8600000000000003</v>
      </c>
      <c r="N2762" s="18">
        <f>IF($C2762&lt;&gt;"",0,IF($D2762&lt;&gt;"",$G2762*INDEX(Υλικά!$J$3:$J$200,$F2762,1)/INDEX(Υλικά!$E$3:$E$200,$F2762,1),0))</f>
        <v>0</v>
      </c>
      <c r="O2762" s="19">
        <f t="shared" si="50"/>
        <v>133.98000000000002</v>
      </c>
    </row>
    <row r="2763" spans="1:16" x14ac:dyDescent="0.35">
      <c r="A2763" s="54">
        <v>45357</v>
      </c>
      <c r="B2763" s="53">
        <v>0.47916666666666669</v>
      </c>
      <c r="C2763" s="3"/>
      <c r="D2763" s="3" t="s">
        <v>289</v>
      </c>
      <c r="E2763" s="3" t="str">
        <f>IF(C2763&lt;&gt;"",INDEX(ΣυνδΑθρ!$I$2:$I$96,MATCH(C2763,ΣυνδΑθρ!$A$2:$A$100,0),1),IF(D2763&lt;&gt;"",INDEX(Υλικά!$D$3:$D$200,MATCH(D2763,Υλικά!$B$3:$B$200,0),1),""))</f>
        <v>gr</v>
      </c>
      <c r="F2763" s="10">
        <f>IF(C2763&lt;&gt;"",MATCH($C2763,ΣυνδΑθρ!$A$2:$A$100,0),IF(D2763&lt;&gt;"",MATCH($D2763,Υλικά!$B$3:$B$200,0),0))</f>
        <v>134</v>
      </c>
      <c r="G2763" s="3">
        <v>60</v>
      </c>
      <c r="H2763" s="16">
        <f>IF($C2763&lt;&gt;"",$G2763*INDEX(ΣυνδΑθρ!$B$2:$B$96,$F2763,1)/INDEX(ΣυνδΑθρ!$J$2:$J$96,$F2763,1),IF($D2763&lt;&gt;"",$G2763*INDEX(Υλικά!$G$3:$G$200,$F2763,1)/INDEX(Υλικά!$E$3:$E$200,$F2763,1),0))</f>
        <v>4.38</v>
      </c>
      <c r="I2763" s="17">
        <f>IF($C2763&lt;&gt;"",$G2763*INDEX(ΣυνδΑθρ!$C$2:$C$100,$F2763,1)/INDEX(ΣυνδΑθρ!$J$2:$J$96,$F2763,1),IF($D2763&lt;&gt;"",$G2763*INDEX(Υλικά!$H$3:$H$200,$F2763,1)/INDEX(Υλικά!$E$3:$E$200,$F2763,1),0))</f>
        <v>27.9</v>
      </c>
      <c r="J2763" s="18">
        <f>IF($C2763&lt;&gt;"",$G2763*INDEX(ΣυνδΑθρ!$D$2:$D$96,$F2763,1)/INDEX(ΣυνδΑθρ!$J$2:$J$96,$F2763,1),IF($D2763&lt;&gt;"",$G2763*INDEX(Υλικά!$I$3:$I$200,$F2763,1)/INDEX(Υλικά!$E$3:$E$200,$F2763,1),0))</f>
        <v>0.54</v>
      </c>
      <c r="K2763" s="16">
        <f>$H2763*Ref!$B$2</f>
        <v>17.52</v>
      </c>
      <c r="L2763" s="17">
        <f>$I2763*Ref!$B$3</f>
        <v>111.6</v>
      </c>
      <c r="M2763" s="18">
        <f>$J2763*Ref!$B$4</f>
        <v>4.8600000000000003</v>
      </c>
      <c r="N2763" s="18">
        <f>IF($C2763&lt;&gt;"",0,IF($D2763&lt;&gt;"",$G2763*INDEX(Υλικά!$J$3:$J$200,$F2763,1)/INDEX(Υλικά!$E$3:$E$200,$F2763,1),0))</f>
        <v>0</v>
      </c>
      <c r="O2763" s="19">
        <f t="shared" si="50"/>
        <v>133.98000000000002</v>
      </c>
    </row>
    <row r="2764" spans="1:16" x14ac:dyDescent="0.35">
      <c r="A2764" s="54">
        <v>45357</v>
      </c>
      <c r="B2764" s="53">
        <v>0.54166666666666663</v>
      </c>
      <c r="C2764" s="3"/>
      <c r="D2764" s="3" t="s">
        <v>229</v>
      </c>
      <c r="E2764" s="3" t="str">
        <f>IF(C2764&lt;&gt;"",INDEX(ΣυνδΑθρ!$I$2:$I$96,MATCH(C2764,ΣυνδΑθρ!$A$2:$A$100,0),1),IF(D2764&lt;&gt;"",INDEX(Υλικά!$D$3:$D$200,MATCH(D2764,Υλικά!$B$3:$B$200,0),1),""))</f>
        <v>gr</v>
      </c>
      <c r="F2764" s="10">
        <f>IF(C2764&lt;&gt;"",MATCH($C2764,ΣυνδΑθρ!$A$2:$A$100,0),IF(D2764&lt;&gt;"",MATCH($D2764,Υλικά!$B$3:$B$200,0),0))</f>
        <v>104</v>
      </c>
      <c r="G2764" s="3">
        <v>15</v>
      </c>
      <c r="H2764" s="16">
        <f>IF($C2764&lt;&gt;"",$G2764*INDEX(ΣυνδΑθρ!$B$2:$B$96,$F2764,1)/INDEX(ΣυνδΑθρ!$J$2:$J$96,$F2764,1),IF($D2764&lt;&gt;"",$G2764*INDEX(Υλικά!$G$3:$G$200,$F2764,1)/INDEX(Υλικά!$E$3:$E$200,$F2764,1),0))</f>
        <v>3.15</v>
      </c>
      <c r="I2764" s="17">
        <f>IF($C2764&lt;&gt;"",$G2764*INDEX(ΣυνδΑθρ!$C$2:$C$100,$F2764,1)/INDEX(ΣυνδΑθρ!$J$2:$J$96,$F2764,1),IF($D2764&lt;&gt;"",$G2764*INDEX(Υλικά!$H$3:$H$200,$F2764,1)/INDEX(Υλικά!$E$3:$E$200,$F2764,1),0))</f>
        <v>0.15</v>
      </c>
      <c r="J2764" s="18">
        <f>IF($C2764&lt;&gt;"",$G2764*INDEX(ΣυνδΑθρ!$D$2:$D$96,$F2764,1)/INDEX(ΣυνδΑθρ!$J$2:$J$96,$F2764,1),IF($D2764&lt;&gt;"",$G2764*INDEX(Υλικά!$I$3:$I$200,$F2764,1)/INDEX(Υλικά!$E$3:$E$200,$F2764,1),0))</f>
        <v>0.3</v>
      </c>
      <c r="K2764" s="16">
        <f>$H2764*Ref!$B$2</f>
        <v>12.6</v>
      </c>
      <c r="L2764" s="17">
        <f>$I2764*Ref!$B$3</f>
        <v>0.6</v>
      </c>
      <c r="M2764" s="18">
        <f>$J2764*Ref!$B$4</f>
        <v>2.6999999999999997</v>
      </c>
      <c r="N2764" s="18">
        <f>IF($C2764&lt;&gt;"",0,IF($D2764&lt;&gt;"",$G2764*INDEX(Υλικά!$J$3:$J$200,$F2764,1)/INDEX(Υλικά!$E$3:$E$200,$F2764,1),0))</f>
        <v>0</v>
      </c>
      <c r="O2764" s="19">
        <f t="shared" si="50"/>
        <v>15.899999999999999</v>
      </c>
    </row>
    <row r="2765" spans="1:16" x14ac:dyDescent="0.35">
      <c r="A2765" s="54">
        <v>45357</v>
      </c>
      <c r="B2765" s="53">
        <v>0.59375</v>
      </c>
      <c r="C2765" s="3"/>
      <c r="D2765" s="3" t="s">
        <v>199</v>
      </c>
      <c r="E2765" s="3" t="str">
        <f>IF(C2765&lt;&gt;"",INDEX(ΣυνδΑθρ!$I$2:$I$96,MATCH(C2765,ΣυνδΑθρ!$A$2:$A$100,0),1),IF(D2765&lt;&gt;"",INDEX(Υλικά!$D$3:$D$200,MATCH(D2765,Υλικά!$B$3:$B$200,0),1),""))</f>
        <v>gr</v>
      </c>
      <c r="F2765" s="10">
        <f>IF(C2765&lt;&gt;"",MATCH($C2765,ΣυνδΑθρ!$A$2:$A$100,0),IF(D2765&lt;&gt;"",MATCH($D2765,Υλικά!$B$3:$B$200,0),0))</f>
        <v>90</v>
      </c>
      <c r="G2765" s="3">
        <v>100</v>
      </c>
      <c r="H2765" s="16">
        <f>IF($C2765&lt;&gt;"",$G2765*INDEX(ΣυνδΑθρ!$B$2:$B$96,$F2765,1)/INDEX(ΣυνδΑθρ!$J$2:$J$96,$F2765,1),IF($D2765&lt;&gt;"",$G2765*INDEX(Υλικά!$G$3:$G$200,$F2765,1)/INDEX(Υλικά!$E$3:$E$200,$F2765,1),0))</f>
        <v>12.8</v>
      </c>
      <c r="I2765" s="17">
        <f>IF($C2765&lt;&gt;"",$G2765*INDEX(ΣυνδΑθρ!$C$2:$C$100,$F2765,1)/INDEX(ΣυνδΑθρ!$J$2:$J$96,$F2765,1),IF($D2765&lt;&gt;"",$G2765*INDEX(Υλικά!$H$3:$H$200,$F2765,1)/INDEX(Υλικά!$E$3:$E$200,$F2765,1),0))</f>
        <v>67.7</v>
      </c>
      <c r="J2765" s="18">
        <f>IF($C2765&lt;&gt;"",$G2765*INDEX(ΣυνδΑθρ!$D$2:$D$96,$F2765,1)/INDEX(ΣυνδΑθρ!$J$2:$J$96,$F2765,1),IF($D2765&lt;&gt;"",$G2765*INDEX(Υλικά!$I$3:$I$200,$F2765,1)/INDEX(Υλικά!$E$3:$E$200,$F2765,1),0))</f>
        <v>2.1</v>
      </c>
      <c r="K2765" s="16">
        <f>$H2765*Ref!$B$2</f>
        <v>51.2</v>
      </c>
      <c r="L2765" s="17">
        <f>$I2765*Ref!$B$3</f>
        <v>270.8</v>
      </c>
      <c r="M2765" s="18">
        <f>$J2765*Ref!$B$4</f>
        <v>18.900000000000002</v>
      </c>
      <c r="N2765" s="18">
        <f>IF($C2765&lt;&gt;"",0,IF($D2765&lt;&gt;"",$G2765*INDEX(Υλικά!$J$3:$J$200,$F2765,1)/INDEX(Υλικά!$E$3:$E$200,$F2765,1),0))</f>
        <v>0</v>
      </c>
      <c r="O2765" s="19">
        <f t="shared" si="50"/>
        <v>340.9</v>
      </c>
    </row>
    <row r="2766" spans="1:16" x14ac:dyDescent="0.35">
      <c r="A2766" s="54">
        <v>45357</v>
      </c>
      <c r="B2766" s="53">
        <v>0.59375</v>
      </c>
      <c r="C2766" s="3"/>
      <c r="D2766" s="3" t="s">
        <v>8</v>
      </c>
      <c r="E2766" s="3" t="str">
        <f>IF(C2766&lt;&gt;"",INDEX(ΣυνδΑθρ!$I$2:$I$96,MATCH(C2766,ΣυνδΑθρ!$A$2:$A$100,0),1),IF(D2766&lt;&gt;"",INDEX(Υλικά!$D$3:$D$200,MATCH(D2766,Υλικά!$B$3:$B$200,0),1),""))</f>
        <v>gr</v>
      </c>
      <c r="F2766" s="10">
        <f>IF(C2766&lt;&gt;"",MATCH($C2766,ΣυνδΑθρ!$A$2:$A$100,0),IF(D2766&lt;&gt;"",MATCH($D2766,Υλικά!$B$3:$B$200,0),0))</f>
        <v>3</v>
      </c>
      <c r="G2766" s="3">
        <v>7</v>
      </c>
      <c r="H2766" s="16">
        <f>IF($C2766&lt;&gt;"",$G2766*INDEX(ΣυνδΑθρ!$B$2:$B$96,$F2766,1)/INDEX(ΣυνδΑθρ!$J$2:$J$96,$F2766,1),IF($D2766&lt;&gt;"",$G2766*INDEX(Υλικά!$G$3:$G$200,$F2766,1)/INDEX(Υλικά!$E$3:$E$200,$F2766,1),0))</f>
        <v>0</v>
      </c>
      <c r="I2766" s="17">
        <f>IF($C2766&lt;&gt;"",$G2766*INDEX(ΣυνδΑθρ!$C$2:$C$100,$F2766,1)/INDEX(ΣυνδΑθρ!$J$2:$J$96,$F2766,1),IF($D2766&lt;&gt;"",$G2766*INDEX(Υλικά!$H$3:$H$200,$F2766,1)/INDEX(Υλικά!$E$3:$E$200,$F2766,1),0))</f>
        <v>0</v>
      </c>
      <c r="J2766" s="18">
        <f>IF($C2766&lt;&gt;"",$G2766*INDEX(ΣυνδΑθρ!$D$2:$D$96,$F2766,1)/INDEX(ΣυνδΑθρ!$J$2:$J$96,$F2766,1),IF($D2766&lt;&gt;"",$G2766*INDEX(Υλικά!$I$3:$I$200,$F2766,1)/INDEX(Υλικά!$E$3:$E$200,$F2766,1),0))</f>
        <v>6.5310000000000006</v>
      </c>
      <c r="K2766" s="16">
        <f>$H2766*Ref!$B$2</f>
        <v>0</v>
      </c>
      <c r="L2766" s="17">
        <f>$I2766*Ref!$B$3</f>
        <v>0</v>
      </c>
      <c r="M2766" s="18">
        <f>$J2766*Ref!$B$4</f>
        <v>58.779000000000003</v>
      </c>
      <c r="N2766" s="18">
        <f>IF($C2766&lt;&gt;"",0,IF($D2766&lt;&gt;"",$G2766*INDEX(Υλικά!$J$3:$J$200,$F2766,1)/INDEX(Υλικά!$E$3:$E$200,$F2766,1),0))</f>
        <v>0</v>
      </c>
      <c r="O2766" s="19">
        <f t="shared" si="50"/>
        <v>58.779000000000003</v>
      </c>
    </row>
    <row r="2767" spans="1:16" x14ac:dyDescent="0.35">
      <c r="A2767" s="54">
        <v>45357</v>
      </c>
      <c r="B2767" s="53">
        <v>0.59375</v>
      </c>
      <c r="C2767" s="3" t="s">
        <v>352</v>
      </c>
      <c r="D2767" s="3"/>
      <c r="E2767" s="3" t="str">
        <f>IF(C2767&lt;&gt;"",INDEX(ΣυνδΑθρ!$I$2:$I$96,MATCH(C2767,ΣυνδΑθρ!$A$2:$A$100,0),1),IF(D2767&lt;&gt;"",INDEX(Υλικά!$D$3:$D$200,MATCH(D2767,Υλικά!$B$3:$B$200,0),1),""))</f>
        <v>pc</v>
      </c>
      <c r="F2767" s="10">
        <f>IF(C2767&lt;&gt;"",MATCH($C2767,ΣυνδΑθρ!$A$2:$A$100,0),IF(D2767&lt;&gt;"",MATCH($D2767,Υλικά!$B$3:$B$200,0),0))</f>
        <v>74</v>
      </c>
      <c r="G2767" s="3">
        <v>1.5</v>
      </c>
      <c r="H2767" s="16">
        <f>IF($C2767&lt;&gt;"",$G2767*INDEX(ΣυνδΑθρ!$B$2:$B$96,$F2767,1)/INDEX(ΣυνδΑθρ!$J$2:$J$96,$F2767,1),IF($D2767&lt;&gt;"",$G2767*INDEX(Υλικά!$G$3:$G$200,$F2767,1)/INDEX(Υλικά!$E$3:$E$200,$F2767,1),0))</f>
        <v>39.560294117647061</v>
      </c>
      <c r="I2767" s="17">
        <f>IF($C2767&lt;&gt;"",$G2767*INDEX(ΣυνδΑθρ!$C$2:$C$100,$F2767,1)/INDEX(ΣυνδΑθρ!$J$2:$J$96,$F2767,1),IF($D2767&lt;&gt;"",$G2767*INDEX(Υλικά!$H$3:$H$200,$F2767,1)/INDEX(Υλικά!$E$3:$E$200,$F2767,1),0))</f>
        <v>11.201470588235296</v>
      </c>
      <c r="J2767" s="18">
        <f>IF($C2767&lt;&gt;"",$G2767*INDEX(ΣυνδΑθρ!$D$2:$D$96,$F2767,1)/INDEX(ΣυνδΑθρ!$J$2:$J$96,$F2767,1),IF($D2767&lt;&gt;"",$G2767*INDEX(Υλικά!$I$3:$I$200,$F2767,1)/INDEX(Υλικά!$E$3:$E$200,$F2767,1),0))</f>
        <v>18.880147058823528</v>
      </c>
      <c r="K2767" s="16">
        <f>$H2767*Ref!$B$2</f>
        <v>158.24117647058824</v>
      </c>
      <c r="L2767" s="17">
        <f>$I2767*Ref!$B$3</f>
        <v>44.805882352941182</v>
      </c>
      <c r="M2767" s="18">
        <f>$J2767*Ref!$B$4</f>
        <v>169.92132352941175</v>
      </c>
      <c r="N2767" s="18">
        <f>IF($C2767&lt;&gt;"",0,IF($D2767&lt;&gt;"",$G2767*INDEX(Υλικά!$J$3:$J$200,$F2767,1)/INDEX(Υλικά!$E$3:$E$200,$F2767,1),0))</f>
        <v>0</v>
      </c>
      <c r="O2767" s="19">
        <f t="shared" si="50"/>
        <v>372.96838235294115</v>
      </c>
    </row>
    <row r="2768" spans="1:16" x14ac:dyDescent="0.35">
      <c r="A2768" s="54">
        <v>45357</v>
      </c>
      <c r="B2768" s="53">
        <v>0.59375</v>
      </c>
      <c r="C2768" s="3"/>
      <c r="D2768" s="3" t="s">
        <v>148</v>
      </c>
      <c r="E2768" s="3" t="str">
        <f>IF(C2768&lt;&gt;"",INDEX(ΣυνδΑθρ!$I$2:$I$96,MATCH(C2768,ΣυνδΑθρ!$A$2:$A$100,0),1),IF(D2768&lt;&gt;"",INDEX(Υλικά!$D$3:$D$200,MATCH(D2768,Υλικά!$B$3:$B$200,0),1),""))</f>
        <v>gr</v>
      </c>
      <c r="F2768" s="10">
        <f>IF(C2768&lt;&gt;"",MATCH($C2768,ΣυνδΑθρ!$A$2:$A$100,0),IF(D2768&lt;&gt;"",MATCH($D2768,Υλικά!$B$3:$B$200,0),0))</f>
        <v>59</v>
      </c>
      <c r="G2768" s="3">
        <v>200</v>
      </c>
      <c r="H2768" s="16">
        <f>IF($C2768&lt;&gt;"",$G2768*INDEX(ΣυνδΑθρ!$B$2:$B$96,$F2768,1)/INDEX(ΣυνδΑθρ!$J$2:$J$96,$F2768,1),IF($D2768&lt;&gt;"",$G2768*INDEX(Υλικά!$G$3:$G$200,$F2768,1)/INDEX(Υλικά!$E$3:$E$200,$F2768,1),0))</f>
        <v>2.6</v>
      </c>
      <c r="I2768" s="17">
        <f>IF($C2768&lt;&gt;"",$G2768*INDEX(ΣυνδΑθρ!$C$2:$C$100,$F2768,1)/INDEX(ΣυνδΑθρ!$J$2:$J$96,$F2768,1),IF($D2768&lt;&gt;"",$G2768*INDEX(Υλικά!$H$3:$H$200,$F2768,1)/INDEX(Υλικά!$E$3:$E$200,$F2768,1),0))</f>
        <v>12</v>
      </c>
      <c r="J2768" s="18">
        <f>IF($C2768&lt;&gt;"",$G2768*INDEX(ΣυνδΑθρ!$D$2:$D$96,$F2768,1)/INDEX(ΣυνδΑθρ!$J$2:$J$96,$F2768,1),IF($D2768&lt;&gt;"",$G2768*INDEX(Υλικά!$I$3:$I$200,$F2768,1)/INDEX(Υλικά!$E$3:$E$200,$F2768,1),0))</f>
        <v>0</v>
      </c>
      <c r="K2768" s="16">
        <f>$H2768*Ref!$B$2</f>
        <v>10.4</v>
      </c>
      <c r="L2768" s="17">
        <f>$I2768*Ref!$B$3</f>
        <v>48</v>
      </c>
      <c r="M2768" s="18">
        <f>$J2768*Ref!$B$4</f>
        <v>0</v>
      </c>
      <c r="N2768" s="18">
        <f>IF($C2768&lt;&gt;"",0,IF($D2768&lt;&gt;"",$G2768*INDEX(Υλικά!$J$3:$J$200,$F2768,1)/INDEX(Υλικά!$E$3:$E$200,$F2768,1),0))</f>
        <v>0</v>
      </c>
      <c r="O2768" s="19">
        <f t="shared" si="50"/>
        <v>58.4</v>
      </c>
    </row>
    <row r="2769" spans="1:15" x14ac:dyDescent="0.35">
      <c r="A2769" s="54">
        <v>45357</v>
      </c>
      <c r="C2769" s="3" t="s">
        <v>216</v>
      </c>
      <c r="D2769" s="3"/>
      <c r="E2769" s="3" t="str">
        <f>IF(C2769&lt;&gt;"",INDEX(ΣυνδΑθρ!$I$2:$I$96,MATCH(C2769,ΣυνδΑθρ!$A$2:$A$100,0),1),IF(D2769&lt;&gt;"",INDEX(Υλικά!$D$3:$D$200,MATCH(D2769,Υλικά!$B$3:$B$200,0),1),""))</f>
        <v>gr</v>
      </c>
      <c r="F2769" s="10">
        <f>IF(C2769&lt;&gt;"",MATCH($C2769,ΣυνδΑθρ!$A$2:$A$100,0),IF(D2769&lt;&gt;"",MATCH($D2769,Υλικά!$B$3:$B$200,0),0))</f>
        <v>36</v>
      </c>
      <c r="G2769" s="3">
        <v>60</v>
      </c>
      <c r="H2769" s="16">
        <f>IF($C2769&lt;&gt;"",$G2769*INDEX(ΣυνδΑθρ!$B$2:$B$96,$F2769,1)/INDEX(ΣυνδΑθρ!$J$2:$J$96,$F2769,1),IF($D2769&lt;&gt;"",$G2769*INDEX(Υλικά!$G$3:$G$200,$F2769,1)/INDEX(Υλικά!$E$3:$E$200,$F2769,1),0))</f>
        <v>5.0311428571428571</v>
      </c>
      <c r="I2769" s="17">
        <f>IF($C2769&lt;&gt;"",$G2769*INDEX(ΣυνδΑθρ!$C$2:$C$100,$F2769,1)/INDEX(ΣυνδΑθρ!$J$2:$J$96,$F2769,1),IF($D2769&lt;&gt;"",$G2769*INDEX(Υλικά!$H$3:$H$200,$F2769,1)/INDEX(Υλικά!$E$3:$E$200,$F2769,1),0))</f>
        <v>22.611714285714289</v>
      </c>
      <c r="J2769" s="18">
        <f>IF($C2769&lt;&gt;"",$G2769*INDEX(ΣυνδΑθρ!$D$2:$D$96,$F2769,1)/INDEX(ΣυνδΑθρ!$J$2:$J$96,$F2769,1),IF($D2769&lt;&gt;"",$G2769*INDEX(Υλικά!$I$3:$I$200,$F2769,1)/INDEX(Υλικά!$E$3:$E$200,$F2769,1),0))</f>
        <v>5.0622857142857152</v>
      </c>
      <c r="K2769" s="16">
        <f>$H2769*Ref!$B$2</f>
        <v>20.124571428571429</v>
      </c>
      <c r="L2769" s="17">
        <f>$I2769*Ref!$B$3</f>
        <v>90.446857142857155</v>
      </c>
      <c r="M2769" s="18">
        <f>$J2769*Ref!$B$4</f>
        <v>45.560571428571436</v>
      </c>
      <c r="N2769" s="18">
        <f>IF($C2769&lt;&gt;"",0,IF($D2769&lt;&gt;"",$G2769*INDEX(Υλικά!$J$3:$J$200,$F2769,1)/INDEX(Υλικά!$E$3:$E$200,$F2769,1),0))</f>
        <v>0</v>
      </c>
      <c r="O2769" s="19">
        <f t="shared" si="50"/>
        <v>156.13200000000001</v>
      </c>
    </row>
    <row r="2770" spans="1:15" x14ac:dyDescent="0.35">
      <c r="A2770" s="54">
        <v>45357</v>
      </c>
      <c r="B2770" s="53">
        <v>0.83333333333333337</v>
      </c>
      <c r="C2770" s="3" t="s">
        <v>352</v>
      </c>
      <c r="D2770" s="3"/>
      <c r="E2770" s="3" t="str">
        <f>IF(C2770&lt;&gt;"",INDEX(ΣυνδΑθρ!$I$2:$I$96,MATCH(C2770,ΣυνδΑθρ!$A$2:$A$100,0),1),IF(D2770&lt;&gt;"",INDEX(Υλικά!$D$3:$D$200,MATCH(D2770,Υλικά!$B$3:$B$200,0),1),""))</f>
        <v>pc</v>
      </c>
      <c r="F2770" s="10">
        <f>IF(C2770&lt;&gt;"",MATCH($C2770,ΣυνδΑθρ!$A$2:$A$100,0),IF(D2770&lt;&gt;"",MATCH($D2770,Υλικά!$B$3:$B$200,0),0))</f>
        <v>74</v>
      </c>
      <c r="G2770" s="3">
        <v>0.5</v>
      </c>
      <c r="H2770" s="16">
        <f>IF($C2770&lt;&gt;"",$G2770*INDEX(ΣυνδΑθρ!$B$2:$B$96,$F2770,1)/INDEX(ΣυνδΑθρ!$J$2:$J$96,$F2770,1),IF($D2770&lt;&gt;"",$G2770*INDEX(Υλικά!$G$3:$G$200,$F2770,1)/INDEX(Υλικά!$E$3:$E$200,$F2770,1),0))</f>
        <v>13.186764705882354</v>
      </c>
      <c r="I2770" s="17">
        <f>IF($C2770&lt;&gt;"",$G2770*INDEX(ΣυνδΑθρ!$C$2:$C$100,$F2770,1)/INDEX(ΣυνδΑθρ!$J$2:$J$96,$F2770,1),IF($D2770&lt;&gt;"",$G2770*INDEX(Υλικά!$H$3:$H$200,$F2770,1)/INDEX(Υλικά!$E$3:$E$200,$F2770,1),0))</f>
        <v>3.7338235294117648</v>
      </c>
      <c r="J2770" s="18">
        <f>IF($C2770&lt;&gt;"",$G2770*INDEX(ΣυνδΑθρ!$D$2:$D$96,$F2770,1)/INDEX(ΣυνδΑθρ!$J$2:$J$96,$F2770,1),IF($D2770&lt;&gt;"",$G2770*INDEX(Υλικά!$I$3:$I$200,$F2770,1)/INDEX(Υλικά!$E$3:$E$200,$F2770,1),0))</f>
        <v>6.2933823529411761</v>
      </c>
      <c r="K2770" s="16">
        <f>$H2770*Ref!$B$2</f>
        <v>52.747058823529414</v>
      </c>
      <c r="L2770" s="17">
        <f>$I2770*Ref!$B$3</f>
        <v>14.935294117647059</v>
      </c>
      <c r="M2770" s="18">
        <f>$J2770*Ref!$B$4</f>
        <v>56.640441176470588</v>
      </c>
      <c r="N2770" s="18">
        <f>IF($C2770&lt;&gt;"",0,IF($D2770&lt;&gt;"",$G2770*INDEX(Υλικά!$J$3:$J$200,$F2770,1)/INDEX(Υλικά!$E$3:$E$200,$F2770,1),0))</f>
        <v>0</v>
      </c>
      <c r="O2770" s="19">
        <f t="shared" si="50"/>
        <v>124.32279411764706</v>
      </c>
    </row>
    <row r="2771" spans="1:15" x14ac:dyDescent="0.35">
      <c r="A2771" s="54">
        <v>45357</v>
      </c>
      <c r="B2771" s="53">
        <v>0.83333333333333337</v>
      </c>
      <c r="C2771" s="3"/>
      <c r="D2771" s="3" t="s">
        <v>148</v>
      </c>
      <c r="E2771" s="3" t="str">
        <f>IF(C2771&lt;&gt;"",INDEX(ΣυνδΑθρ!$I$2:$I$96,MATCH(C2771,ΣυνδΑθρ!$A$2:$A$100,0),1),IF(D2771&lt;&gt;"",INDEX(Υλικά!$D$3:$D$200,MATCH(D2771,Υλικά!$B$3:$B$200,0),1),""))</f>
        <v>gr</v>
      </c>
      <c r="F2771" s="10">
        <f>IF(C2771&lt;&gt;"",MATCH($C2771,ΣυνδΑθρ!$A$2:$A$100,0),IF(D2771&lt;&gt;"",MATCH($D2771,Υλικά!$B$3:$B$200,0),0))</f>
        <v>59</v>
      </c>
      <c r="G2771" s="3">
        <v>400</v>
      </c>
      <c r="H2771" s="16">
        <f>IF($C2771&lt;&gt;"",$G2771*INDEX(ΣυνδΑθρ!$B$2:$B$96,$F2771,1)/INDEX(ΣυνδΑθρ!$J$2:$J$96,$F2771,1),IF($D2771&lt;&gt;"",$G2771*INDEX(Υλικά!$G$3:$G$200,$F2771,1)/INDEX(Υλικά!$E$3:$E$200,$F2771,1),0))</f>
        <v>5.2</v>
      </c>
      <c r="I2771" s="17">
        <f>IF($C2771&lt;&gt;"",$G2771*INDEX(ΣυνδΑθρ!$C$2:$C$100,$F2771,1)/INDEX(ΣυνδΑθρ!$J$2:$J$96,$F2771,1),IF($D2771&lt;&gt;"",$G2771*INDEX(Υλικά!$H$3:$H$200,$F2771,1)/INDEX(Υλικά!$E$3:$E$200,$F2771,1),0))</f>
        <v>24</v>
      </c>
      <c r="J2771" s="18">
        <f>IF($C2771&lt;&gt;"",$G2771*INDEX(ΣυνδΑθρ!$D$2:$D$96,$F2771,1)/INDEX(ΣυνδΑθρ!$J$2:$J$96,$F2771,1),IF($D2771&lt;&gt;"",$G2771*INDEX(Υλικά!$I$3:$I$200,$F2771,1)/INDEX(Υλικά!$E$3:$E$200,$F2771,1),0))</f>
        <v>0</v>
      </c>
      <c r="K2771" s="16">
        <f>$H2771*Ref!$B$2</f>
        <v>20.8</v>
      </c>
      <c r="L2771" s="17">
        <f>$I2771*Ref!$B$3</f>
        <v>96</v>
      </c>
      <c r="M2771" s="18">
        <f>$J2771*Ref!$B$4</f>
        <v>0</v>
      </c>
      <c r="N2771" s="18">
        <f>IF($C2771&lt;&gt;"",0,IF($D2771&lt;&gt;"",$G2771*INDEX(Υλικά!$J$3:$J$200,$F2771,1)/INDEX(Υλικά!$E$3:$E$200,$F2771,1),0))</f>
        <v>0</v>
      </c>
      <c r="O2771" s="19">
        <f t="shared" si="50"/>
        <v>116.8</v>
      </c>
    </row>
    <row r="2772" spans="1:15" x14ac:dyDescent="0.35">
      <c r="A2772" s="54">
        <v>45357</v>
      </c>
      <c r="B2772" s="53">
        <v>0.97916666666666663</v>
      </c>
      <c r="C2772" s="3"/>
      <c r="D2772" s="3" t="s">
        <v>64</v>
      </c>
      <c r="E2772" s="3" t="str">
        <f>IF(C2772&lt;&gt;"",INDEX(ΣυνδΑθρ!$I$2:$I$96,MATCH(C2772,ΣυνδΑθρ!$A$2:$A$100,0),1),IF(D2772&lt;&gt;"",INDEX(Υλικά!$D$3:$D$200,MATCH(D2772,Υλικά!$B$3:$B$200,0),1),""))</f>
        <v>gr</v>
      </c>
      <c r="F2772" s="10">
        <f>IF(C2772&lt;&gt;"",MATCH($C2772,ΣυνδΑθρ!$A$2:$A$100,0),IF(D2772&lt;&gt;"",MATCH($D2772,Υλικά!$B$3:$B$200,0),0))</f>
        <v>24</v>
      </c>
      <c r="G2772" s="3">
        <v>18</v>
      </c>
      <c r="H2772" s="16">
        <f>IF($C2772&lt;&gt;"",$G2772*INDEX(ΣυνδΑθρ!$B$2:$B$96,$F2772,1)/INDEX(ΣυνδΑθρ!$J$2:$J$96,$F2772,1),IF($D2772&lt;&gt;"",$G2772*INDEX(Υλικά!$G$3:$G$200,$F2772,1)/INDEX(Υλικά!$E$3:$E$200,$F2772,1),0))</f>
        <v>4.266</v>
      </c>
      <c r="I2772" s="17">
        <f>IF($C2772&lt;&gt;"",$G2772*INDEX(ΣυνδΑθρ!$C$2:$C$100,$F2772,1)/INDEX(ΣυνδΑθρ!$J$2:$J$96,$F2772,1),IF($D2772&lt;&gt;"",$G2772*INDEX(Υλικά!$H$3:$H$200,$F2772,1)/INDEX(Υλικά!$E$3:$E$200,$F2772,1),0))</f>
        <v>3.87</v>
      </c>
      <c r="J2772" s="18">
        <f>IF($C2772&lt;&gt;"",$G2772*INDEX(ΣυνδΑθρ!$D$2:$D$96,$F2772,1)/INDEX(ΣυνδΑθρ!$J$2:$J$96,$F2772,1),IF($D2772&lt;&gt;"",$G2772*INDEX(Υλικά!$I$3:$I$200,$F2772,1)/INDEX(Υλικά!$E$3:$E$200,$F2772,1),0))</f>
        <v>8.9459999999999997</v>
      </c>
      <c r="K2772" s="16">
        <f>$H2772*Ref!$B$2</f>
        <v>17.064</v>
      </c>
      <c r="L2772" s="17">
        <f>$I2772*Ref!$B$3</f>
        <v>15.48</v>
      </c>
      <c r="M2772" s="18">
        <f>$J2772*Ref!$B$4</f>
        <v>80.513999999999996</v>
      </c>
      <c r="N2772" s="18">
        <f>IF($C2772&lt;&gt;"",0,IF($D2772&lt;&gt;"",$G2772*INDEX(Υλικά!$J$3:$J$200,$F2772,1)/INDEX(Υλικά!$E$3:$E$200,$F2772,1),0))</f>
        <v>0</v>
      </c>
      <c r="O2772" s="19">
        <f t="shared" si="50"/>
        <v>113.05799999999999</v>
      </c>
    </row>
    <row r="2773" spans="1:15" x14ac:dyDescent="0.35">
      <c r="A2773" s="54">
        <v>45358</v>
      </c>
      <c r="B2773" s="53">
        <v>0.33333333333333331</v>
      </c>
      <c r="C2773" s="3"/>
      <c r="D2773" s="3" t="s">
        <v>58</v>
      </c>
      <c r="E2773" s="3" t="str">
        <f>IF(C2773&lt;&gt;"",INDEX(ΣυνδΑθρ!$I$2:$I$96,MATCH(C2773,ΣυνδΑθρ!$A$2:$A$100,0),1),IF(D2773&lt;&gt;"",INDEX(Υλικά!$D$3:$D$200,MATCH(D2773,Υλικά!$B$3:$B$200,0),1),""))</f>
        <v>gr</v>
      </c>
      <c r="F2773" s="10">
        <f>IF(C2773&lt;&gt;"",MATCH($C2773,ΣυνδΑθρ!$A$2:$A$100,0),IF(D2773&lt;&gt;"",MATCH($D2773,Υλικά!$B$3:$B$200,0),0))</f>
        <v>12</v>
      </c>
      <c r="G2773" s="3">
        <v>250</v>
      </c>
      <c r="H2773" s="16">
        <f>IF($C2773&lt;&gt;"",$G2773*INDEX(ΣυνδΑθρ!$B$2:$B$96,$F2773,1)/INDEX(ΣυνδΑθρ!$J$2:$J$96,$F2773,1),IF($D2773&lt;&gt;"",$G2773*INDEX(Υλικά!$G$3:$G$200,$F2773,1)/INDEX(Υλικά!$E$3:$E$200,$F2773,1),0))</f>
        <v>8.25</v>
      </c>
      <c r="I2773" s="17">
        <f>IF($C2773&lt;&gt;"",$G2773*INDEX(ΣυνδΑθρ!$C$2:$C$100,$F2773,1)/INDEX(ΣυνδΑθρ!$J$2:$J$96,$F2773,1),IF($D2773&lt;&gt;"",$G2773*INDEX(Υλικά!$H$3:$H$200,$F2773,1)/INDEX(Υλικά!$E$3:$E$200,$F2773,1),0))</f>
        <v>11.75</v>
      </c>
      <c r="J2773" s="18">
        <f>IF($C2773&lt;&gt;"",$G2773*INDEX(ΣυνδΑθρ!$D$2:$D$96,$F2773,1)/INDEX(ΣυνδΑθρ!$J$2:$J$96,$F2773,1),IF($D2773&lt;&gt;"",$G2773*INDEX(Υλικά!$I$3:$I$200,$F2773,1)/INDEX(Υλικά!$E$3:$E$200,$F2773,1),0))</f>
        <v>3.75</v>
      </c>
      <c r="K2773" s="16">
        <f>$H2773*Ref!$B$2</f>
        <v>33</v>
      </c>
      <c r="L2773" s="17">
        <f>$I2773*Ref!$B$3</f>
        <v>47</v>
      </c>
      <c r="M2773" s="18">
        <f>$J2773*Ref!$B$4</f>
        <v>33.75</v>
      </c>
      <c r="N2773" s="18">
        <f>IF($C2773&lt;&gt;"",0,IF($D2773&lt;&gt;"",$G2773*INDEX(Υλικά!$J$3:$J$200,$F2773,1)/INDEX(Υλικά!$E$3:$E$200,$F2773,1),0))</f>
        <v>0</v>
      </c>
      <c r="O2773" s="19">
        <f t="shared" si="50"/>
        <v>113.75</v>
      </c>
    </row>
    <row r="2774" spans="1:15" x14ac:dyDescent="0.35">
      <c r="A2774" s="54">
        <v>45358</v>
      </c>
      <c r="B2774" s="53">
        <v>0.33333333333333331</v>
      </c>
      <c r="C2774" s="3"/>
      <c r="D2774" s="3" t="s">
        <v>289</v>
      </c>
      <c r="E2774" s="3" t="str">
        <f>IF(C2774&lt;&gt;"",INDEX(ΣυνδΑθρ!$I$2:$I$96,MATCH(C2774,ΣυνδΑθρ!$A$2:$A$100,0),1),IF(D2774&lt;&gt;"",INDEX(Υλικά!$D$3:$D$200,MATCH(D2774,Υλικά!$B$3:$B$200,0),1),""))</f>
        <v>gr</v>
      </c>
      <c r="F2774" s="10">
        <f>IF(C2774&lt;&gt;"",MATCH($C2774,ΣυνδΑθρ!$A$2:$A$100,0),IF(D2774&lt;&gt;"",MATCH($D2774,Υλικά!$B$3:$B$200,0),0))</f>
        <v>134</v>
      </c>
      <c r="G2774" s="3">
        <v>70</v>
      </c>
      <c r="H2774" s="16">
        <f>IF($C2774&lt;&gt;"",$G2774*INDEX(ΣυνδΑθρ!$B$2:$B$96,$F2774,1)/INDEX(ΣυνδΑθρ!$J$2:$J$96,$F2774,1),IF($D2774&lt;&gt;"",$G2774*INDEX(Υλικά!$G$3:$G$200,$F2774,1)/INDEX(Υλικά!$E$3:$E$200,$F2774,1),0))</f>
        <v>5.1100000000000003</v>
      </c>
      <c r="I2774" s="17">
        <f>IF($C2774&lt;&gt;"",$G2774*INDEX(ΣυνδΑθρ!$C$2:$C$100,$F2774,1)/INDEX(ΣυνδΑθρ!$J$2:$J$96,$F2774,1),IF($D2774&lt;&gt;"",$G2774*INDEX(Υλικά!$H$3:$H$200,$F2774,1)/INDEX(Υλικά!$E$3:$E$200,$F2774,1),0))</f>
        <v>32.549999999999997</v>
      </c>
      <c r="J2774" s="18">
        <f>IF($C2774&lt;&gt;"",$G2774*INDEX(ΣυνδΑθρ!$D$2:$D$96,$F2774,1)/INDEX(ΣυνδΑθρ!$J$2:$J$96,$F2774,1),IF($D2774&lt;&gt;"",$G2774*INDEX(Υλικά!$I$3:$I$200,$F2774,1)/INDEX(Υλικά!$E$3:$E$200,$F2774,1),0))</f>
        <v>0.63</v>
      </c>
      <c r="K2774" s="16">
        <f>$H2774*Ref!$B$2</f>
        <v>20.440000000000001</v>
      </c>
      <c r="L2774" s="17">
        <f>$I2774*Ref!$B$3</f>
        <v>130.19999999999999</v>
      </c>
      <c r="M2774" s="18">
        <f>$J2774*Ref!$B$4</f>
        <v>5.67</v>
      </c>
      <c r="N2774" s="18">
        <f>IF($C2774&lt;&gt;"",0,IF($D2774&lt;&gt;"",$G2774*INDEX(Υλικά!$J$3:$J$200,$F2774,1)/INDEX(Υλικά!$E$3:$E$200,$F2774,1),0))</f>
        <v>0</v>
      </c>
      <c r="O2774" s="19">
        <f t="shared" si="50"/>
        <v>156.30999999999997</v>
      </c>
    </row>
    <row r="2775" spans="1:15" x14ac:dyDescent="0.35">
      <c r="A2775" s="54">
        <v>45358</v>
      </c>
      <c r="B2775" s="53">
        <v>0.33333333333333331</v>
      </c>
      <c r="C2775" s="3"/>
      <c r="D2775" s="3" t="s">
        <v>229</v>
      </c>
      <c r="E2775" s="3" t="str">
        <f>IF(C2775&lt;&gt;"",INDEX(ΣυνδΑθρ!$I$2:$I$96,MATCH(C2775,ΣυνδΑθρ!$A$2:$A$100,0),1),IF(D2775&lt;&gt;"",INDEX(Υλικά!$D$3:$D$200,MATCH(D2775,Υλικά!$B$3:$B$200,0),1),""))</f>
        <v>gr</v>
      </c>
      <c r="F2775" s="10">
        <f>IF(C2775&lt;&gt;"",MATCH($C2775,ΣυνδΑθρ!$A$2:$A$100,0),IF(D2775&lt;&gt;"",MATCH($D2775,Υλικά!$B$3:$B$200,0),0))</f>
        <v>104</v>
      </c>
      <c r="G2775" s="3">
        <v>60</v>
      </c>
      <c r="H2775" s="16">
        <f>IF($C2775&lt;&gt;"",$G2775*INDEX(ΣυνδΑθρ!$B$2:$B$96,$F2775,1)/INDEX(ΣυνδΑθρ!$J$2:$J$96,$F2775,1),IF($D2775&lt;&gt;"",$G2775*INDEX(Υλικά!$G$3:$G$200,$F2775,1)/INDEX(Υλικά!$E$3:$E$200,$F2775,1),0))</f>
        <v>12.6</v>
      </c>
      <c r="I2775" s="17">
        <f>IF($C2775&lt;&gt;"",$G2775*INDEX(ΣυνδΑθρ!$C$2:$C$100,$F2775,1)/INDEX(ΣυνδΑθρ!$J$2:$J$96,$F2775,1),IF($D2775&lt;&gt;"",$G2775*INDEX(Υλικά!$H$3:$H$200,$F2775,1)/INDEX(Υλικά!$E$3:$E$200,$F2775,1),0))</f>
        <v>0.6</v>
      </c>
      <c r="J2775" s="18">
        <f>IF($C2775&lt;&gt;"",$G2775*INDEX(ΣυνδΑθρ!$D$2:$D$96,$F2775,1)/INDEX(ΣυνδΑθρ!$J$2:$J$96,$F2775,1),IF($D2775&lt;&gt;"",$G2775*INDEX(Υλικά!$I$3:$I$200,$F2775,1)/INDEX(Υλικά!$E$3:$E$200,$F2775,1),0))</f>
        <v>1.2</v>
      </c>
      <c r="K2775" s="16">
        <f>$H2775*Ref!$B$2</f>
        <v>50.4</v>
      </c>
      <c r="L2775" s="17">
        <f>$I2775*Ref!$B$3</f>
        <v>2.4</v>
      </c>
      <c r="M2775" s="18">
        <f>$J2775*Ref!$B$4</f>
        <v>10.799999999999999</v>
      </c>
      <c r="N2775" s="18">
        <f>IF($C2775&lt;&gt;"",0,IF($D2775&lt;&gt;"",$G2775*INDEX(Υλικά!$J$3:$J$200,$F2775,1)/INDEX(Υλικά!$E$3:$E$200,$F2775,1),0))</f>
        <v>0</v>
      </c>
      <c r="O2775" s="19">
        <f t="shared" si="50"/>
        <v>63.599999999999994</v>
      </c>
    </row>
    <row r="2776" spans="1:15" x14ac:dyDescent="0.35">
      <c r="A2776" s="54">
        <v>45358</v>
      </c>
      <c r="B2776" s="53">
        <v>0.5</v>
      </c>
      <c r="C2776" s="3"/>
      <c r="D2776" s="3" t="s">
        <v>155</v>
      </c>
      <c r="E2776" s="3" t="str">
        <f>IF(C2776&lt;&gt;"",INDEX(ΣυνδΑθρ!$I$2:$I$96,MATCH(C2776,ΣυνδΑθρ!$A$2:$A$100,0),1),IF(D2776&lt;&gt;"",INDEX(Υλικά!$D$3:$D$200,MATCH(D2776,Υλικά!$B$3:$B$200,0),1),""))</f>
        <v>gr</v>
      </c>
      <c r="F2776" s="10">
        <f>IF(C2776&lt;&gt;"",MATCH($C2776,ΣυνδΑθρ!$A$2:$A$100,0),IF(D2776&lt;&gt;"",MATCH($D2776,Υλικά!$B$3:$B$200,0),0))</f>
        <v>63</v>
      </c>
      <c r="G2776" s="3">
        <v>110</v>
      </c>
      <c r="H2776" s="16">
        <f>IF($C2776&lt;&gt;"",$G2776*INDEX(ΣυνδΑθρ!$B$2:$B$96,$F2776,1)/INDEX(ΣυνδΑθρ!$J$2:$J$96,$F2776,1),IF($D2776&lt;&gt;"",$G2776*INDEX(Υλικά!$G$3:$G$200,$F2776,1)/INDEX(Υλικά!$E$3:$E$200,$F2776,1),0))</f>
        <v>1.2100000000000002</v>
      </c>
      <c r="I2776" s="17">
        <f>IF($C2776&lt;&gt;"",$G2776*INDEX(ΣυνδΑθρ!$C$2:$C$100,$F2776,1)/INDEX(ΣυνδΑθρ!$J$2:$J$96,$F2776,1),IF($D2776&lt;&gt;"",$G2776*INDEX(Υλικά!$H$3:$H$200,$F2776,1)/INDEX(Υλικά!$E$3:$E$200,$F2776,1),0))</f>
        <v>25.08</v>
      </c>
      <c r="J2776" s="18">
        <f>IF($C2776&lt;&gt;"",$G2776*INDEX(ΣυνδΑθρ!$D$2:$D$96,$F2776,1)/INDEX(ΣυνδΑθρ!$J$2:$J$96,$F2776,1),IF($D2776&lt;&gt;"",$G2776*INDEX(Υλικά!$I$3:$I$200,$F2776,1)/INDEX(Υλικά!$E$3:$E$200,$F2776,1),0))</f>
        <v>0.33</v>
      </c>
      <c r="K2776" s="16">
        <f>$H2776*Ref!$B$2</f>
        <v>4.8400000000000007</v>
      </c>
      <c r="L2776" s="17">
        <f>$I2776*Ref!$B$3</f>
        <v>100.32</v>
      </c>
      <c r="M2776" s="18">
        <f>$J2776*Ref!$B$4</f>
        <v>2.97</v>
      </c>
      <c r="N2776" s="18">
        <f>IF($C2776&lt;&gt;"",0,IF($D2776&lt;&gt;"",$G2776*INDEX(Υλικά!$J$3:$J$200,$F2776,1)/INDEX(Υλικά!$E$3:$E$200,$F2776,1),0))</f>
        <v>0</v>
      </c>
      <c r="O2776" s="19">
        <f t="shared" si="50"/>
        <v>108.13</v>
      </c>
    </row>
    <row r="2777" spans="1:15" x14ac:dyDescent="0.35">
      <c r="A2777" s="54">
        <v>45358</v>
      </c>
      <c r="B2777" s="53">
        <v>0.60416666666666663</v>
      </c>
      <c r="C2777" s="3"/>
      <c r="D2777" s="3" t="s">
        <v>198</v>
      </c>
      <c r="E2777" s="3" t="str">
        <f>IF(C2777&lt;&gt;"",INDEX(ΣυνδΑθρ!$I$2:$I$96,MATCH(C2777,ΣυνδΑθρ!$A$2:$A$100,0),1),IF(D2777&lt;&gt;"",INDEX(Υλικά!$D$3:$D$200,MATCH(D2777,Υλικά!$B$3:$B$200,0),1),""))</f>
        <v>gr</v>
      </c>
      <c r="F2777" s="10">
        <f>IF(C2777&lt;&gt;"",MATCH($C2777,ΣυνδΑθρ!$A$2:$A$100,0),IF(D2777&lt;&gt;"",MATCH($D2777,Υλικά!$B$3:$B$200,0),0))</f>
        <v>89</v>
      </c>
      <c r="G2777" s="3">
        <v>100</v>
      </c>
      <c r="H2777" s="16">
        <f>IF($C2777&lt;&gt;"",$G2777*INDEX(ΣυνδΑθρ!$B$2:$B$96,$F2777,1)/INDEX(ΣυνδΑθρ!$J$2:$J$96,$F2777,1),IF($D2777&lt;&gt;"",$G2777*INDEX(Υλικά!$G$3:$G$200,$F2777,1)/INDEX(Υλικά!$E$3:$E$200,$F2777,1),0))</f>
        <v>22.5</v>
      </c>
      <c r="I2777" s="17">
        <f>IF($C2777&lt;&gt;"",$G2777*INDEX(ΣυνδΑθρ!$C$2:$C$100,$F2777,1)/INDEX(ΣυνδΑθρ!$J$2:$J$96,$F2777,1),IF($D2777&lt;&gt;"",$G2777*INDEX(Υλικά!$H$3:$H$200,$F2777,1)/INDEX(Υλικά!$E$3:$E$200,$F2777,1),0))</f>
        <v>50</v>
      </c>
      <c r="J2777" s="18">
        <f>IF($C2777&lt;&gt;"",$G2777*INDEX(ΣυνδΑθρ!$D$2:$D$96,$F2777,1)/INDEX(ΣυνδΑθρ!$J$2:$J$96,$F2777,1),IF($D2777&lt;&gt;"",$G2777*INDEX(Υλικά!$I$3:$I$200,$F2777,1)/INDEX(Υλικά!$E$3:$E$200,$F2777,1),0))</f>
        <v>1.9</v>
      </c>
      <c r="K2777" s="16">
        <f>$H2777*Ref!$B$2</f>
        <v>90</v>
      </c>
      <c r="L2777" s="17">
        <f>$I2777*Ref!$B$3</f>
        <v>200</v>
      </c>
      <c r="M2777" s="18">
        <f>$J2777*Ref!$B$4</f>
        <v>17.099999999999998</v>
      </c>
      <c r="N2777" s="18">
        <f>IF($C2777&lt;&gt;"",0,IF($D2777&lt;&gt;"",$G2777*INDEX(Υλικά!$J$3:$J$200,$F2777,1)/INDEX(Υλικά!$E$3:$E$200,$F2777,1),0))</f>
        <v>0</v>
      </c>
      <c r="O2777" s="19">
        <f t="shared" si="50"/>
        <v>307.10000000000002</v>
      </c>
    </row>
    <row r="2778" spans="1:15" x14ac:dyDescent="0.35">
      <c r="A2778" s="54">
        <v>45358</v>
      </c>
      <c r="B2778" s="53">
        <v>0.60416666666666663</v>
      </c>
      <c r="C2778" s="3"/>
      <c r="D2778" s="3" t="s">
        <v>63</v>
      </c>
      <c r="E2778" s="3" t="str">
        <f>IF(C2778&lt;&gt;"",INDEX(ΣυνδΑθρ!$I$2:$I$96,MATCH(C2778,ΣυνδΑθρ!$A$2:$A$100,0),1),IF(D2778&lt;&gt;"",INDEX(Υλικά!$D$3:$D$200,MATCH(D2778,Υλικά!$B$3:$B$200,0),1),""))</f>
        <v>pc</v>
      </c>
      <c r="F2778" s="10">
        <f>IF(C2778&lt;&gt;"",MATCH($C2778,ΣυνδΑθρ!$A$2:$A$100,0),IF(D2778&lt;&gt;"",MATCH($D2778,Υλικά!$B$3:$B$200,0),0))</f>
        <v>23</v>
      </c>
      <c r="G2778" s="3">
        <v>0.8</v>
      </c>
      <c r="H2778" s="16">
        <f>IF($C2778&lt;&gt;"",$G2778*INDEX(ΣυνδΑθρ!$B$2:$B$96,$F2778,1)/INDEX(ΣυνδΑθρ!$J$2:$J$96,$F2778,1),IF($D2778&lt;&gt;"",$G2778*INDEX(Υλικά!$G$3:$G$200,$F2778,1)/INDEX(Υλικά!$E$3:$E$200,$F2778,1),0))</f>
        <v>37.6</v>
      </c>
      <c r="I2778" s="17">
        <f>IF($C2778&lt;&gt;"",$G2778*INDEX(ΣυνδΑθρ!$C$2:$C$100,$F2778,1)/INDEX(ΣυνδΑθρ!$J$2:$J$96,$F2778,1),IF($D2778&lt;&gt;"",$G2778*INDEX(Υλικά!$H$3:$H$200,$F2778,1)/INDEX(Υλικά!$E$3:$E$200,$F2778,1),0))</f>
        <v>0</v>
      </c>
      <c r="J2778" s="18">
        <f>IF($C2778&lt;&gt;"",$G2778*INDEX(ΣυνδΑθρ!$D$2:$D$96,$F2778,1)/INDEX(ΣυνδΑθρ!$J$2:$J$96,$F2778,1),IF($D2778&lt;&gt;"",$G2778*INDEX(Υλικά!$I$3:$I$200,$F2778,1)/INDEX(Υλικά!$E$3:$E$200,$F2778,1),0))</f>
        <v>0.96</v>
      </c>
      <c r="K2778" s="16">
        <f>$H2778*Ref!$B$2</f>
        <v>150.4</v>
      </c>
      <c r="L2778" s="17">
        <f>$I2778*Ref!$B$3</f>
        <v>0</v>
      </c>
      <c r="M2778" s="18">
        <f>$J2778*Ref!$B$4</f>
        <v>8.64</v>
      </c>
      <c r="N2778" s="18">
        <f>IF($C2778&lt;&gt;"",0,IF($D2778&lt;&gt;"",$G2778*INDEX(Υλικά!$J$3:$J$200,$F2778,1)/INDEX(Υλικά!$E$3:$E$200,$F2778,1),0))</f>
        <v>0</v>
      </c>
      <c r="O2778" s="19">
        <f t="shared" si="50"/>
        <v>159.04000000000002</v>
      </c>
    </row>
    <row r="2779" spans="1:15" x14ac:dyDescent="0.35">
      <c r="A2779" s="54">
        <v>45358</v>
      </c>
      <c r="B2779" s="53">
        <v>0.60416666666666696</v>
      </c>
      <c r="C2779" s="3"/>
      <c r="D2779" s="3" t="s">
        <v>8</v>
      </c>
      <c r="E2779" s="3" t="str">
        <f>IF(C2779&lt;&gt;"",INDEX(ΣυνδΑθρ!$I$2:$I$96,MATCH(C2779,ΣυνδΑθρ!$A$2:$A$100,0),1),IF(D2779&lt;&gt;"",INDEX(Υλικά!$D$3:$D$200,MATCH(D2779,Υλικά!$B$3:$B$200,0),1),""))</f>
        <v>gr</v>
      </c>
      <c r="F2779" s="10">
        <f>IF(C2779&lt;&gt;"",MATCH($C2779,ΣυνδΑθρ!$A$2:$A$100,0),IF(D2779&lt;&gt;"",MATCH($D2779,Υλικά!$B$3:$B$200,0),0))</f>
        <v>3</v>
      </c>
      <c r="G2779" s="3">
        <v>8</v>
      </c>
      <c r="H2779" s="16">
        <f>IF($C2779&lt;&gt;"",$G2779*INDEX(ΣυνδΑθρ!$B$2:$B$96,$F2779,1)/INDEX(ΣυνδΑθρ!$J$2:$J$96,$F2779,1),IF($D2779&lt;&gt;"",$G2779*INDEX(Υλικά!$G$3:$G$200,$F2779,1)/INDEX(Υλικά!$E$3:$E$200,$F2779,1),0))</f>
        <v>0</v>
      </c>
      <c r="I2779" s="17">
        <f>IF($C2779&lt;&gt;"",$G2779*INDEX(ΣυνδΑθρ!$C$2:$C$100,$F2779,1)/INDEX(ΣυνδΑθρ!$J$2:$J$96,$F2779,1),IF($D2779&lt;&gt;"",$G2779*INDEX(Υλικά!$H$3:$H$200,$F2779,1)/INDEX(Υλικά!$E$3:$E$200,$F2779,1),0))</f>
        <v>0</v>
      </c>
      <c r="J2779" s="18">
        <f>IF($C2779&lt;&gt;"",$G2779*INDEX(ΣυνδΑθρ!$D$2:$D$96,$F2779,1)/INDEX(ΣυνδΑθρ!$J$2:$J$96,$F2779,1),IF($D2779&lt;&gt;"",$G2779*INDEX(Υλικά!$I$3:$I$200,$F2779,1)/INDEX(Υλικά!$E$3:$E$200,$F2779,1),0))</f>
        <v>7.4639999999999995</v>
      </c>
      <c r="K2779" s="16">
        <f>$H2779*Ref!$B$2</f>
        <v>0</v>
      </c>
      <c r="L2779" s="17">
        <f>$I2779*Ref!$B$3</f>
        <v>0</v>
      </c>
      <c r="M2779" s="18">
        <f>$J2779*Ref!$B$4</f>
        <v>67.176000000000002</v>
      </c>
      <c r="N2779" s="18">
        <f>IF($C2779&lt;&gt;"",0,IF($D2779&lt;&gt;"",$G2779*INDEX(Υλικά!$J$3:$J$200,$F2779,1)/INDEX(Υλικά!$E$3:$E$200,$F2779,1),0))</f>
        <v>0</v>
      </c>
      <c r="O2779" s="19">
        <f t="shared" si="50"/>
        <v>67.176000000000002</v>
      </c>
    </row>
    <row r="2780" spans="1:15" x14ac:dyDescent="0.35">
      <c r="A2780" s="54">
        <v>45358</v>
      </c>
      <c r="B2780" s="53">
        <v>0.60416666666666696</v>
      </c>
      <c r="C2780" s="3"/>
      <c r="D2780" s="3" t="s">
        <v>27</v>
      </c>
      <c r="E2780" s="3" t="str">
        <f>IF(C2780&lt;&gt;"",INDEX(ΣυνδΑθρ!$I$2:$I$96,MATCH(C2780,ΣυνδΑθρ!$A$2:$A$100,0),1),IF(D2780&lt;&gt;"",INDEX(Υλικά!$D$3:$D$200,MATCH(D2780,Υλικά!$B$3:$B$200,0),1),""))</f>
        <v>gr</v>
      </c>
      <c r="F2780" s="10">
        <f>IF(C2780&lt;&gt;"",MATCH($C2780,ΣυνδΑθρ!$A$2:$A$100,0),IF(D2780&lt;&gt;"",MATCH($D2780,Υλικά!$B$3:$B$200,0),0))</f>
        <v>2</v>
      </c>
      <c r="G2780" s="3">
        <v>40</v>
      </c>
      <c r="H2780" s="16">
        <f>IF($C2780&lt;&gt;"",$G2780*INDEX(ΣυνδΑθρ!$B$2:$B$96,$F2780,1)/INDEX(ΣυνδΑθρ!$J$2:$J$96,$F2780,1),IF($D2780&lt;&gt;"",$G2780*INDEX(Υλικά!$G$3:$G$200,$F2780,1)/INDEX(Υλικά!$E$3:$E$200,$F2780,1),0))</f>
        <v>0.44</v>
      </c>
      <c r="I2780" s="17">
        <f>IF($C2780&lt;&gt;"",$G2780*INDEX(ΣυνδΑθρ!$C$2:$C$100,$F2780,1)/INDEX(ΣυνδΑθρ!$J$2:$J$96,$F2780,1),IF($D2780&lt;&gt;"",$G2780*INDEX(Υλικά!$H$3:$H$200,$F2780,1)/INDEX(Υλικά!$E$3:$E$200,$F2780,1),0))</f>
        <v>3.72</v>
      </c>
      <c r="J2780" s="18">
        <f>IF($C2780&lt;&gt;"",$G2780*INDEX(ΣυνδΑθρ!$D$2:$D$96,$F2780,1)/INDEX(ΣυνδΑθρ!$J$2:$J$96,$F2780,1),IF($D2780&lt;&gt;"",$G2780*INDEX(Υλικά!$I$3:$I$200,$F2780,1)/INDEX(Υλικά!$E$3:$E$200,$F2780,1),0))</f>
        <v>0.04</v>
      </c>
      <c r="K2780" s="16">
        <f>$H2780*Ref!$B$2</f>
        <v>1.76</v>
      </c>
      <c r="L2780" s="17">
        <f>$I2780*Ref!$B$3</f>
        <v>14.88</v>
      </c>
      <c r="M2780" s="18">
        <f>$J2780*Ref!$B$4</f>
        <v>0.36</v>
      </c>
      <c r="N2780" s="18">
        <f>IF($C2780&lt;&gt;"",0,IF($D2780&lt;&gt;"",$G2780*INDEX(Υλικά!$J$3:$J$200,$F2780,1)/INDEX(Υλικά!$E$3:$E$200,$F2780,1),0))</f>
        <v>0</v>
      </c>
      <c r="O2780" s="19">
        <f t="shared" si="50"/>
        <v>17</v>
      </c>
    </row>
    <row r="2781" spans="1:15" x14ac:dyDescent="0.35">
      <c r="A2781" s="54">
        <v>45358</v>
      </c>
      <c r="B2781" s="53">
        <v>0.60416666666666663</v>
      </c>
      <c r="C2781" s="3"/>
      <c r="D2781" s="3" t="s">
        <v>44</v>
      </c>
      <c r="E2781" s="3" t="str">
        <f>IF(C2781&lt;&gt;"",INDEX(ΣυνδΑθρ!$I$2:$I$96,MATCH(C2781,ΣυνδΑθρ!$A$2:$A$100,0),1),IF(D2781&lt;&gt;"",INDEX(Υλικά!$D$3:$D$200,MATCH(D2781,Υλικά!$B$3:$B$200,0),1),""))</f>
        <v>pc</v>
      </c>
      <c r="F2781" s="10">
        <f>IF(C2781&lt;&gt;"",MATCH($C2781,ΣυνδΑθρ!$A$2:$A$100,0),IF(D2781&lt;&gt;"",MATCH($D2781,Υλικά!$B$3:$B$200,0),0))</f>
        <v>18</v>
      </c>
      <c r="G2781" s="3">
        <v>10</v>
      </c>
      <c r="H2781" s="16">
        <f>IF($C2781&lt;&gt;"",$G2781*INDEX(ΣυνδΑθρ!$B$2:$B$96,$F2781,1)/INDEX(ΣυνδΑθρ!$J$2:$J$96,$F2781,1),IF($D2781&lt;&gt;"",$G2781*INDEX(Υλικά!$G$3:$G$200,$F2781,1)/INDEX(Υλικά!$E$3:$E$200,$F2781,1),0))</f>
        <v>0.4</v>
      </c>
      <c r="I2781" s="17">
        <f>IF($C2781&lt;&gt;"",$G2781*INDEX(ΣυνδΑθρ!$C$2:$C$100,$F2781,1)/INDEX(ΣυνδΑθρ!$J$2:$J$96,$F2781,1),IF($D2781&lt;&gt;"",$G2781*INDEX(Υλικά!$H$3:$H$200,$F2781,1)/INDEX(Υλικά!$E$3:$E$200,$F2781,1),0))</f>
        <v>2.8</v>
      </c>
      <c r="J2781" s="18">
        <f>IF($C2781&lt;&gt;"",$G2781*INDEX(ΣυνδΑθρ!$D$2:$D$96,$F2781,1)/INDEX(ΣυνδΑθρ!$J$2:$J$96,$F2781,1),IF($D2781&lt;&gt;"",$G2781*INDEX(Υλικά!$I$3:$I$200,$F2781,1)/INDEX(Υλικά!$E$3:$E$200,$F2781,1),0))</f>
        <v>4.7</v>
      </c>
      <c r="K2781" s="16">
        <f>$H2781*Ref!$B$2</f>
        <v>1.6</v>
      </c>
      <c r="L2781" s="17">
        <f>$I2781*Ref!$B$3</f>
        <v>11.2</v>
      </c>
      <c r="M2781" s="18">
        <f>$J2781*Ref!$B$4</f>
        <v>42.300000000000004</v>
      </c>
      <c r="N2781" s="18">
        <f>IF($C2781&lt;&gt;"",0,IF($D2781&lt;&gt;"",$G2781*INDEX(Υλικά!$J$3:$J$200,$F2781,1)/INDEX(Υλικά!$E$3:$E$200,$F2781,1),0))</f>
        <v>0</v>
      </c>
      <c r="O2781" s="19">
        <f t="shared" si="50"/>
        <v>55.1</v>
      </c>
    </row>
    <row r="2782" spans="1:15" x14ac:dyDescent="0.35">
      <c r="A2782" s="54">
        <v>45358</v>
      </c>
      <c r="B2782" s="53">
        <v>0.6875</v>
      </c>
      <c r="C2782" s="3" t="s">
        <v>216</v>
      </c>
      <c r="D2782" s="3"/>
      <c r="E2782" s="3" t="str">
        <f>IF(C2782&lt;&gt;"",INDEX(ΣυνδΑθρ!$I$2:$I$96,MATCH(C2782,ΣυνδΑθρ!$A$2:$A$100,0),1),IF(D2782&lt;&gt;"",INDEX(Υλικά!$D$3:$D$200,MATCH(D2782,Υλικά!$B$3:$B$200,0),1),""))</f>
        <v>gr</v>
      </c>
      <c r="F2782" s="10">
        <f>IF(C2782&lt;&gt;"",MATCH($C2782,ΣυνδΑθρ!$A$2:$A$100,0),IF(D2782&lt;&gt;"",MATCH($D2782,Υλικά!$B$3:$B$200,0),0))</f>
        <v>36</v>
      </c>
      <c r="G2782" s="3">
        <v>58</v>
      </c>
      <c r="H2782" s="16">
        <f>IF($C2782&lt;&gt;"",$G2782*INDEX(ΣυνδΑθρ!$B$2:$B$96,$F2782,1)/INDEX(ΣυνδΑθρ!$J$2:$J$96,$F2782,1),IF($D2782&lt;&gt;"",$G2782*INDEX(Υλικά!$G$3:$G$200,$F2782,1)/INDEX(Υλικά!$E$3:$E$200,$F2782,1),0))</f>
        <v>4.8634380952380951</v>
      </c>
      <c r="I2782" s="17">
        <f>IF($C2782&lt;&gt;"",$G2782*INDEX(ΣυνδΑθρ!$C$2:$C$100,$F2782,1)/INDEX(ΣυνδΑθρ!$J$2:$J$96,$F2782,1),IF($D2782&lt;&gt;"",$G2782*INDEX(Υλικά!$H$3:$H$200,$F2782,1)/INDEX(Υλικά!$E$3:$E$200,$F2782,1),0))</f>
        <v>21.85799047619048</v>
      </c>
      <c r="J2782" s="18">
        <f>IF($C2782&lt;&gt;"",$G2782*INDEX(ΣυνδΑθρ!$D$2:$D$96,$F2782,1)/INDEX(ΣυνδΑθρ!$J$2:$J$96,$F2782,1),IF($D2782&lt;&gt;"",$G2782*INDEX(Υλικά!$I$3:$I$200,$F2782,1)/INDEX(Υλικά!$E$3:$E$200,$F2782,1),0))</f>
        <v>4.8935428571428572</v>
      </c>
      <c r="K2782" s="16">
        <f>$H2782*Ref!$B$2</f>
        <v>19.45375238095238</v>
      </c>
      <c r="L2782" s="17">
        <f>$I2782*Ref!$B$3</f>
        <v>87.43196190476192</v>
      </c>
      <c r="M2782" s="18">
        <f>$J2782*Ref!$B$4</f>
        <v>44.041885714285712</v>
      </c>
      <c r="N2782" s="18">
        <f>IF($C2782&lt;&gt;"",0,IF($D2782&lt;&gt;"",$G2782*INDEX(Υλικά!$J$3:$J$200,$F2782,1)/INDEX(Υλικά!$E$3:$E$200,$F2782,1),0))</f>
        <v>0</v>
      </c>
      <c r="O2782" s="19">
        <f t="shared" si="50"/>
        <v>150.92760000000001</v>
      </c>
    </row>
    <row r="2783" spans="1:15" x14ac:dyDescent="0.35">
      <c r="A2783" s="54">
        <v>45358</v>
      </c>
      <c r="B2783" s="53">
        <v>0.85416666666666663</v>
      </c>
      <c r="C2783" s="3"/>
      <c r="D2783" s="3" t="s">
        <v>187</v>
      </c>
      <c r="E2783" s="3" t="str">
        <f>IF(C2783&lt;&gt;"",INDEX(ΣυνδΑθρ!$I$2:$I$96,MATCH(C2783,ΣυνδΑθρ!$A$2:$A$100,0),1),IF(D2783&lt;&gt;"",INDEX(Υλικά!$D$3:$D$200,MATCH(D2783,Υλικά!$B$3:$B$200,0),1),""))</f>
        <v>gr</v>
      </c>
      <c r="F2783" s="10">
        <f>IF(C2783&lt;&gt;"",MATCH($C2783,ΣυνδΑθρ!$A$2:$A$100,0),IF(D2783&lt;&gt;"",MATCH($D2783,Υλικά!$B$3:$B$200,0),0))</f>
        <v>84</v>
      </c>
      <c r="G2783" s="3">
        <v>330</v>
      </c>
      <c r="H2783" s="16">
        <f>IF($C2783&lt;&gt;"",$G2783*INDEX(ΣυνδΑθρ!$B$2:$B$96,$F2783,1)/INDEX(ΣυνδΑθρ!$J$2:$J$96,$F2783,1),IF($D2783&lt;&gt;"",$G2783*INDEX(Υλικά!$G$3:$G$200,$F2783,1)/INDEX(Υλικά!$E$3:$E$200,$F2783,1),0))</f>
        <v>2.3099999999999996</v>
      </c>
      <c r="I2783" s="17">
        <f>IF($C2783&lt;&gt;"",$G2783*INDEX(ΣυνδΑθρ!$C$2:$C$100,$F2783,1)/INDEX(ΣυνδΑθρ!$J$2:$J$96,$F2783,1),IF($D2783&lt;&gt;"",$G2783*INDEX(Υλικά!$H$3:$H$200,$F2783,1)/INDEX(Υλικά!$E$3:$E$200,$F2783,1),0))</f>
        <v>39.6</v>
      </c>
      <c r="J2783" s="18">
        <f>IF($C2783&lt;&gt;"",$G2783*INDEX(ΣυνδΑθρ!$D$2:$D$96,$F2783,1)/INDEX(ΣυνδΑθρ!$J$2:$J$96,$F2783,1),IF($D2783&lt;&gt;"",$G2783*INDEX(Υλικά!$I$3:$I$200,$F2783,1)/INDEX(Υλικά!$E$3:$E$200,$F2783,1),0))</f>
        <v>0.66</v>
      </c>
      <c r="K2783" s="16">
        <f>$H2783*Ref!$B$2</f>
        <v>9.2399999999999984</v>
      </c>
      <c r="L2783" s="17">
        <f>$I2783*Ref!$B$3</f>
        <v>158.4</v>
      </c>
      <c r="M2783" s="18">
        <f>$J2783*Ref!$B$4</f>
        <v>5.94</v>
      </c>
      <c r="N2783" s="18">
        <f>IF($C2783&lt;&gt;"",0,IF($D2783&lt;&gt;"",$G2783*INDEX(Υλικά!$J$3:$J$200,$F2783,1)/INDEX(Υλικά!$E$3:$E$200,$F2783,1),0))</f>
        <v>0</v>
      </c>
      <c r="O2783" s="19">
        <f t="shared" si="50"/>
        <v>173.58</v>
      </c>
    </row>
    <row r="2784" spans="1:15" x14ac:dyDescent="0.35">
      <c r="A2784" s="54">
        <v>45358</v>
      </c>
      <c r="B2784" s="53">
        <v>0.85416666666666663</v>
      </c>
      <c r="C2784" s="3"/>
      <c r="D2784" s="3" t="s">
        <v>151</v>
      </c>
      <c r="E2784" s="3" t="str">
        <f>IF(C2784&lt;&gt;"",INDEX(ΣυνδΑθρ!$I$2:$I$96,MATCH(C2784,ΣυνδΑθρ!$A$2:$A$100,0),1),IF(D2784&lt;&gt;"",INDEX(Υλικά!$D$3:$D$200,MATCH(D2784,Υλικά!$B$3:$B$200,0),1),""))</f>
        <v>gr</v>
      </c>
      <c r="F2784" s="10">
        <f>IF(C2784&lt;&gt;"",MATCH($C2784,ΣυνδΑθρ!$A$2:$A$100,0),IF(D2784&lt;&gt;"",MATCH($D2784,Υλικά!$B$3:$B$200,0),0))</f>
        <v>60</v>
      </c>
      <c r="G2784" s="3">
        <v>170</v>
      </c>
      <c r="H2784" s="16">
        <f>IF($C2784&lt;&gt;"",$G2784*INDEX(ΣυνδΑθρ!$B$2:$B$96,$F2784,1)/INDEX(ΣυνδΑθρ!$J$2:$J$96,$F2784,1),IF($D2784&lt;&gt;"",$G2784*INDEX(Υλικά!$G$3:$G$200,$F2784,1)/INDEX(Υλικά!$E$3:$E$200,$F2784,1),0))</f>
        <v>0.51</v>
      </c>
      <c r="I2784" s="17">
        <f>IF($C2784&lt;&gt;"",$G2784*INDEX(ΣυνδΑθρ!$C$2:$C$100,$F2784,1)/INDEX(ΣυνδΑθρ!$J$2:$J$96,$F2784,1),IF($D2784&lt;&gt;"",$G2784*INDEX(Υλικά!$H$3:$H$200,$F2784,1)/INDEX(Υλικά!$E$3:$E$200,$F2784,1),0))</f>
        <v>23.8</v>
      </c>
      <c r="J2784" s="18">
        <f>IF($C2784&lt;&gt;"",$G2784*INDEX(ΣυνδΑθρ!$D$2:$D$96,$F2784,1)/INDEX(ΣυνδΑθρ!$J$2:$J$96,$F2784,1),IF($D2784&lt;&gt;"",$G2784*INDEX(Υλικά!$I$3:$I$200,$F2784,1)/INDEX(Υλικά!$E$3:$E$200,$F2784,1),0))</f>
        <v>0.34</v>
      </c>
      <c r="K2784" s="16">
        <f>$H2784*Ref!$B$2</f>
        <v>2.04</v>
      </c>
      <c r="L2784" s="17">
        <f>$I2784*Ref!$B$3</f>
        <v>95.2</v>
      </c>
      <c r="M2784" s="18">
        <f>$J2784*Ref!$B$4</f>
        <v>3.06</v>
      </c>
      <c r="N2784" s="18">
        <f>IF($C2784&lt;&gt;"",0,IF($D2784&lt;&gt;"",$G2784*INDEX(Υλικά!$J$3:$J$200,$F2784,1)/INDEX(Υλικά!$E$3:$E$200,$F2784,1),0))</f>
        <v>0</v>
      </c>
      <c r="O2784" s="19">
        <f t="shared" si="50"/>
        <v>100.30000000000001</v>
      </c>
    </row>
    <row r="2785" spans="1:15" x14ac:dyDescent="0.35">
      <c r="A2785" s="54">
        <v>45358</v>
      </c>
      <c r="B2785" s="53">
        <v>0.85416666666666696</v>
      </c>
      <c r="C2785" s="3"/>
      <c r="D2785" s="3" t="s">
        <v>172</v>
      </c>
      <c r="E2785" s="3" t="str">
        <f>IF(C2785&lt;&gt;"",INDEX(ΣυνδΑθρ!$I$2:$I$96,MATCH(C2785,ΣυνδΑθρ!$A$2:$A$100,0),1),IF(D2785&lt;&gt;"",INDEX(Υλικά!$D$3:$D$200,MATCH(D2785,Υλικά!$B$3:$B$200,0),1),""))</f>
        <v>gr</v>
      </c>
      <c r="F2785" s="10">
        <f>IF(C2785&lt;&gt;"",MATCH($C2785,ΣυνδΑθρ!$A$2:$A$100,0),IF(D2785&lt;&gt;"",MATCH($D2785,Υλικά!$B$3:$B$200,0),0))</f>
        <v>73</v>
      </c>
      <c r="G2785" s="3">
        <v>100</v>
      </c>
      <c r="H2785" s="16">
        <f>IF($C2785&lt;&gt;"",$G2785*INDEX(ΣυνδΑθρ!$B$2:$B$96,$F2785,1)/INDEX(ΣυνδΑθρ!$J$2:$J$96,$F2785,1),IF($D2785&lt;&gt;"",$G2785*INDEX(Υλικά!$G$3:$G$200,$F2785,1)/INDEX(Υλικά!$E$3:$E$200,$F2785,1),0))</f>
        <v>0.4</v>
      </c>
      <c r="I2785" s="17">
        <f>IF($C2785&lt;&gt;"",$G2785*INDEX(ΣυνδΑθρ!$C$2:$C$100,$F2785,1)/INDEX(ΣυνδΑθρ!$J$2:$J$96,$F2785,1),IF($D2785&lt;&gt;"",$G2785*INDEX(Υλικά!$H$3:$H$200,$F2785,1)/INDEX(Υλικά!$E$3:$E$200,$F2785,1),0))</f>
        <v>15</v>
      </c>
      <c r="J2785" s="18">
        <f>IF($C2785&lt;&gt;"",$G2785*INDEX(ΣυνδΑθρ!$D$2:$D$96,$F2785,1)/INDEX(ΣυνδΑθρ!$J$2:$J$96,$F2785,1),IF($D2785&lt;&gt;"",$G2785*INDEX(Υλικά!$I$3:$I$200,$F2785,1)/INDEX(Υλικά!$E$3:$E$200,$F2785,1),0))</f>
        <v>0.1</v>
      </c>
      <c r="K2785" s="16">
        <f>$H2785*Ref!$B$2</f>
        <v>1.6</v>
      </c>
      <c r="L2785" s="17">
        <f>$I2785*Ref!$B$3</f>
        <v>60</v>
      </c>
      <c r="M2785" s="18">
        <f>$J2785*Ref!$B$4</f>
        <v>0.9</v>
      </c>
      <c r="N2785" s="18">
        <f>IF($C2785&lt;&gt;"",0,IF($D2785&lt;&gt;"",$G2785*INDEX(Υλικά!$J$3:$J$200,$F2785,1)/INDEX(Υλικά!$E$3:$E$200,$F2785,1),0))</f>
        <v>0</v>
      </c>
      <c r="O2785" s="19">
        <f t="shared" si="50"/>
        <v>62.5</v>
      </c>
    </row>
    <row r="2786" spans="1:15" x14ac:dyDescent="0.35">
      <c r="A2786" s="54">
        <v>45358</v>
      </c>
      <c r="B2786" s="53">
        <v>0.85416666666666696</v>
      </c>
      <c r="C2786" s="3"/>
      <c r="D2786" s="3" t="s">
        <v>32</v>
      </c>
      <c r="E2786" s="3" t="str">
        <f>IF(C2786&lt;&gt;"",INDEX(ΣυνδΑθρ!$I$2:$I$96,MATCH(C2786,ΣυνδΑθρ!$A$2:$A$100,0),1),IF(D2786&lt;&gt;"",INDEX(Υλικά!$D$3:$D$200,MATCH(D2786,Υλικά!$B$3:$B$200,0),1),""))</f>
        <v>gr</v>
      </c>
      <c r="F2786" s="10">
        <f>IF(C2786&lt;&gt;"",MATCH($C2786,ΣυνδΑθρ!$A$2:$A$100,0),IF(D2786&lt;&gt;"",MATCH($D2786,Υλικά!$B$3:$B$200,0),0))</f>
        <v>14</v>
      </c>
      <c r="G2786" s="3">
        <v>200</v>
      </c>
      <c r="H2786" s="16">
        <f>IF($C2786&lt;&gt;"",$G2786*INDEX(ΣυνδΑθρ!$B$2:$B$96,$F2786,1)/INDEX(ΣυνδΑθρ!$J$2:$J$96,$F2786,1),IF($D2786&lt;&gt;"",$G2786*INDEX(Υλικά!$G$3:$G$200,$F2786,1)/INDEX(Υλικά!$E$3:$E$200,$F2786,1),0))</f>
        <v>16</v>
      </c>
      <c r="I2786" s="17">
        <f>IF($C2786&lt;&gt;"",$G2786*INDEX(ΣυνδΑθρ!$C$2:$C$100,$F2786,1)/INDEX(ΣυνδΑθρ!$J$2:$J$96,$F2786,1),IF($D2786&lt;&gt;"",$G2786*INDEX(Υλικά!$H$3:$H$200,$F2786,1)/INDEX(Υλικά!$E$3:$E$200,$F2786,1),0))</f>
        <v>8</v>
      </c>
      <c r="J2786" s="18">
        <f>IF($C2786&lt;&gt;"",$G2786*INDEX(ΣυνδΑθρ!$D$2:$D$96,$F2786,1)/INDEX(ΣυνδΑθρ!$J$2:$J$96,$F2786,1),IF($D2786&lt;&gt;"",$G2786*INDEX(Υλικά!$I$3:$I$200,$F2786,1)/INDEX(Υλικά!$E$3:$E$200,$F2786,1),0))</f>
        <v>4</v>
      </c>
      <c r="K2786" s="16">
        <f>$H2786*Ref!$B$2</f>
        <v>64</v>
      </c>
      <c r="L2786" s="17">
        <f>$I2786*Ref!$B$3</f>
        <v>32</v>
      </c>
      <c r="M2786" s="18">
        <f>$J2786*Ref!$B$4</f>
        <v>36</v>
      </c>
      <c r="N2786" s="18">
        <f>IF($C2786&lt;&gt;"",0,IF($D2786&lt;&gt;"",$G2786*INDEX(Υλικά!$J$3:$J$200,$F2786,1)/INDEX(Υλικά!$E$3:$E$200,$F2786,1),0))</f>
        <v>0</v>
      </c>
      <c r="O2786" s="19">
        <f t="shared" si="50"/>
        <v>132</v>
      </c>
    </row>
    <row r="2787" spans="1:15" x14ac:dyDescent="0.35">
      <c r="A2787" s="54">
        <v>45359</v>
      </c>
      <c r="B2787" s="53">
        <v>0.3125</v>
      </c>
      <c r="C2787" s="3"/>
      <c r="D2787" s="3" t="s">
        <v>58</v>
      </c>
      <c r="E2787" s="3" t="str">
        <f>IF(C2787&lt;&gt;"",INDEX(ΣυνδΑθρ!$I$2:$I$96,MATCH(C2787,ΣυνδΑθρ!$A$2:$A$100,0),1),IF(D2787&lt;&gt;"",INDEX(Υλικά!$D$3:$D$200,MATCH(D2787,Υλικά!$B$3:$B$200,0),1),""))</f>
        <v>gr</v>
      </c>
      <c r="F2787" s="10">
        <f>IF(C2787&lt;&gt;"",MATCH($C2787,ΣυνδΑθρ!$A$2:$A$100,0),IF(D2787&lt;&gt;"",MATCH($D2787,Υλικά!$B$3:$B$200,0),0))</f>
        <v>12</v>
      </c>
      <c r="G2787" s="3">
        <v>250</v>
      </c>
      <c r="H2787" s="16">
        <f>IF($C2787&lt;&gt;"",$G2787*INDEX(ΣυνδΑθρ!$B$2:$B$96,$F2787,1)/INDEX(ΣυνδΑθρ!$J$2:$J$96,$F2787,1),IF($D2787&lt;&gt;"",$G2787*INDEX(Υλικά!$G$3:$G$200,$F2787,1)/INDEX(Υλικά!$E$3:$E$200,$F2787,1),0))</f>
        <v>8.25</v>
      </c>
      <c r="I2787" s="17">
        <f>IF($C2787&lt;&gt;"",$G2787*INDEX(ΣυνδΑθρ!$C$2:$C$100,$F2787,1)/INDEX(ΣυνδΑθρ!$J$2:$J$96,$F2787,1),IF($D2787&lt;&gt;"",$G2787*INDEX(Υλικά!$H$3:$H$200,$F2787,1)/INDEX(Υλικά!$E$3:$E$200,$F2787,1),0))</f>
        <v>11.75</v>
      </c>
      <c r="J2787" s="18">
        <f>IF($C2787&lt;&gt;"",$G2787*INDEX(ΣυνδΑθρ!$D$2:$D$96,$F2787,1)/INDEX(ΣυνδΑθρ!$J$2:$J$96,$F2787,1),IF($D2787&lt;&gt;"",$G2787*INDEX(Υλικά!$I$3:$I$200,$F2787,1)/INDEX(Υλικά!$E$3:$E$200,$F2787,1),0))</f>
        <v>3.75</v>
      </c>
      <c r="K2787" s="16">
        <f>$H2787*Ref!$B$2</f>
        <v>33</v>
      </c>
      <c r="L2787" s="17">
        <f>$I2787*Ref!$B$3</f>
        <v>47</v>
      </c>
      <c r="M2787" s="18">
        <f>$J2787*Ref!$B$4</f>
        <v>33.75</v>
      </c>
      <c r="N2787" s="18">
        <f>IF($C2787&lt;&gt;"",0,IF($D2787&lt;&gt;"",$G2787*INDEX(Υλικά!$J$3:$J$200,$F2787,1)/INDEX(Υλικά!$E$3:$E$200,$F2787,1),0))</f>
        <v>0</v>
      </c>
      <c r="O2787" s="19">
        <f t="shared" si="50"/>
        <v>113.75</v>
      </c>
    </row>
    <row r="2788" spans="1:15" x14ac:dyDescent="0.35">
      <c r="A2788" s="54">
        <v>45359</v>
      </c>
      <c r="B2788" s="53">
        <v>0.3125</v>
      </c>
      <c r="C2788" s="3"/>
      <c r="D2788" s="3" t="s">
        <v>289</v>
      </c>
      <c r="E2788" s="3" t="str">
        <f>IF(C2788&lt;&gt;"",INDEX(ΣυνδΑθρ!$I$2:$I$96,MATCH(C2788,ΣυνδΑθρ!$A$2:$A$100,0),1),IF(D2788&lt;&gt;"",INDEX(Υλικά!$D$3:$D$200,MATCH(D2788,Υλικά!$B$3:$B$200,0),1),""))</f>
        <v>gr</v>
      </c>
      <c r="F2788" s="10">
        <f>IF(C2788&lt;&gt;"",MATCH($C2788,ΣυνδΑθρ!$A$2:$A$100,0),IF(D2788&lt;&gt;"",MATCH($D2788,Υλικά!$B$3:$B$200,0),0))</f>
        <v>134</v>
      </c>
      <c r="G2788" s="3">
        <v>50</v>
      </c>
      <c r="H2788" s="16">
        <f>IF($C2788&lt;&gt;"",$G2788*INDEX(ΣυνδΑθρ!$B$2:$B$96,$F2788,1)/INDEX(ΣυνδΑθρ!$J$2:$J$96,$F2788,1),IF($D2788&lt;&gt;"",$G2788*INDEX(Υλικά!$G$3:$G$200,$F2788,1)/INDEX(Υλικά!$E$3:$E$200,$F2788,1),0))</f>
        <v>3.65</v>
      </c>
      <c r="I2788" s="17">
        <f>IF($C2788&lt;&gt;"",$G2788*INDEX(ΣυνδΑθρ!$C$2:$C$100,$F2788,1)/INDEX(ΣυνδΑθρ!$J$2:$J$96,$F2788,1),IF($D2788&lt;&gt;"",$G2788*INDEX(Υλικά!$H$3:$H$200,$F2788,1)/INDEX(Υλικά!$E$3:$E$200,$F2788,1),0))</f>
        <v>23.25</v>
      </c>
      <c r="J2788" s="18">
        <f>IF($C2788&lt;&gt;"",$G2788*INDEX(ΣυνδΑθρ!$D$2:$D$96,$F2788,1)/INDEX(ΣυνδΑθρ!$J$2:$J$96,$F2788,1),IF($D2788&lt;&gt;"",$G2788*INDEX(Υλικά!$I$3:$I$200,$F2788,1)/INDEX(Υλικά!$E$3:$E$200,$F2788,1),0))</f>
        <v>0.45</v>
      </c>
      <c r="K2788" s="16">
        <f>$H2788*Ref!$B$2</f>
        <v>14.6</v>
      </c>
      <c r="L2788" s="17">
        <f>$I2788*Ref!$B$3</f>
        <v>93</v>
      </c>
      <c r="M2788" s="18">
        <f>$J2788*Ref!$B$4</f>
        <v>4.05</v>
      </c>
      <c r="N2788" s="18">
        <f>IF($C2788&lt;&gt;"",0,IF($D2788&lt;&gt;"",$G2788*INDEX(Υλικά!$J$3:$J$200,$F2788,1)/INDEX(Υλικά!$E$3:$E$200,$F2788,1),0))</f>
        <v>0</v>
      </c>
      <c r="O2788" s="19">
        <f t="shared" si="50"/>
        <v>111.64999999999999</v>
      </c>
    </row>
    <row r="2789" spans="1:15" x14ac:dyDescent="0.35">
      <c r="A2789" s="54">
        <v>45359</v>
      </c>
      <c r="B2789" s="53">
        <v>0.3125</v>
      </c>
      <c r="C2789" s="3"/>
      <c r="D2789" s="3" t="s">
        <v>229</v>
      </c>
      <c r="E2789" s="3" t="str">
        <f>IF(C2789&lt;&gt;"",INDEX(ΣυνδΑθρ!$I$2:$I$96,MATCH(C2789,ΣυνδΑθρ!$A$2:$A$100,0),1),IF(D2789&lt;&gt;"",INDEX(Υλικά!$D$3:$D$200,MATCH(D2789,Υλικά!$B$3:$B$200,0),1),""))</f>
        <v>gr</v>
      </c>
      <c r="F2789" s="10">
        <f>IF(C2789&lt;&gt;"",MATCH($C2789,ΣυνδΑθρ!$A$2:$A$100,0),IF(D2789&lt;&gt;"",MATCH($D2789,Υλικά!$B$3:$B$200,0),0))</f>
        <v>104</v>
      </c>
      <c r="G2789" s="3">
        <v>60</v>
      </c>
      <c r="H2789" s="16">
        <f>IF($C2789&lt;&gt;"",$G2789*INDEX(ΣυνδΑθρ!$B$2:$B$96,$F2789,1)/INDEX(ΣυνδΑθρ!$J$2:$J$96,$F2789,1),IF($D2789&lt;&gt;"",$G2789*INDEX(Υλικά!$G$3:$G$200,$F2789,1)/INDEX(Υλικά!$E$3:$E$200,$F2789,1),0))</f>
        <v>12.6</v>
      </c>
      <c r="I2789" s="17">
        <f>IF($C2789&lt;&gt;"",$G2789*INDEX(ΣυνδΑθρ!$C$2:$C$100,$F2789,1)/INDEX(ΣυνδΑθρ!$J$2:$J$96,$F2789,1),IF($D2789&lt;&gt;"",$G2789*INDEX(Υλικά!$H$3:$H$200,$F2789,1)/INDEX(Υλικά!$E$3:$E$200,$F2789,1),0))</f>
        <v>0.6</v>
      </c>
      <c r="J2789" s="18">
        <f>IF($C2789&lt;&gt;"",$G2789*INDEX(ΣυνδΑθρ!$D$2:$D$96,$F2789,1)/INDEX(ΣυνδΑθρ!$J$2:$J$96,$F2789,1),IF($D2789&lt;&gt;"",$G2789*INDEX(Υλικά!$I$3:$I$200,$F2789,1)/INDEX(Υλικά!$E$3:$E$200,$F2789,1),0))</f>
        <v>1.2</v>
      </c>
      <c r="K2789" s="16">
        <f>$H2789*Ref!$B$2</f>
        <v>50.4</v>
      </c>
      <c r="L2789" s="17">
        <f>$I2789*Ref!$B$3</f>
        <v>2.4</v>
      </c>
      <c r="M2789" s="18">
        <f>$J2789*Ref!$B$4</f>
        <v>10.799999999999999</v>
      </c>
      <c r="N2789" s="18">
        <f>IF($C2789&lt;&gt;"",0,IF($D2789&lt;&gt;"",$G2789*INDEX(Υλικά!$J$3:$J$200,$F2789,1)/INDEX(Υλικά!$E$3:$E$200,$F2789,1),0))</f>
        <v>0</v>
      </c>
      <c r="O2789" s="19">
        <f t="shared" si="50"/>
        <v>63.599999999999994</v>
      </c>
    </row>
    <row r="2790" spans="1:15" x14ac:dyDescent="0.35">
      <c r="A2790" s="54">
        <v>45359</v>
      </c>
      <c r="B2790" s="53">
        <v>0.45833333333333331</v>
      </c>
      <c r="C2790" s="3"/>
      <c r="D2790" s="3" t="s">
        <v>155</v>
      </c>
      <c r="E2790" s="3" t="str">
        <f>IF(C2790&lt;&gt;"",INDEX(ΣυνδΑθρ!$I$2:$I$96,MATCH(C2790,ΣυνδΑθρ!$A$2:$A$100,0),1),IF(D2790&lt;&gt;"",INDEX(Υλικά!$D$3:$D$200,MATCH(D2790,Υλικά!$B$3:$B$200,0),1),""))</f>
        <v>gr</v>
      </c>
      <c r="F2790" s="10">
        <f>IF(C2790&lt;&gt;"",MATCH($C2790,ΣυνδΑθρ!$A$2:$A$100,0),IF(D2790&lt;&gt;"",MATCH($D2790,Υλικά!$B$3:$B$200,0),0))</f>
        <v>63</v>
      </c>
      <c r="G2790" s="3">
        <v>135</v>
      </c>
      <c r="H2790" s="16">
        <f>IF($C2790&lt;&gt;"",$G2790*INDEX(ΣυνδΑθρ!$B$2:$B$96,$F2790,1)/INDEX(ΣυνδΑθρ!$J$2:$J$96,$F2790,1),IF($D2790&lt;&gt;"",$G2790*INDEX(Υλικά!$G$3:$G$200,$F2790,1)/INDEX(Υλικά!$E$3:$E$200,$F2790,1),0))</f>
        <v>1.4850000000000001</v>
      </c>
      <c r="I2790" s="17">
        <f>IF($C2790&lt;&gt;"",$G2790*INDEX(ΣυνδΑθρ!$C$2:$C$100,$F2790,1)/INDEX(ΣυνδΑθρ!$J$2:$J$96,$F2790,1),IF($D2790&lt;&gt;"",$G2790*INDEX(Υλικά!$H$3:$H$200,$F2790,1)/INDEX(Υλικά!$E$3:$E$200,$F2790,1),0))</f>
        <v>30.78</v>
      </c>
      <c r="J2790" s="18">
        <f>IF($C2790&lt;&gt;"",$G2790*INDEX(ΣυνδΑθρ!$D$2:$D$96,$F2790,1)/INDEX(ΣυνδΑθρ!$J$2:$J$96,$F2790,1),IF($D2790&lt;&gt;"",$G2790*INDEX(Υλικά!$I$3:$I$200,$F2790,1)/INDEX(Υλικά!$E$3:$E$200,$F2790,1),0))</f>
        <v>0.40500000000000003</v>
      </c>
      <c r="K2790" s="16">
        <f>$H2790*Ref!$B$2</f>
        <v>5.94</v>
      </c>
      <c r="L2790" s="17">
        <f>$I2790*Ref!$B$3</f>
        <v>123.12</v>
      </c>
      <c r="M2790" s="18">
        <f>$J2790*Ref!$B$4</f>
        <v>3.6450000000000005</v>
      </c>
      <c r="N2790" s="18">
        <f>IF($C2790&lt;&gt;"",0,IF($D2790&lt;&gt;"",$G2790*INDEX(Υλικά!$J$3:$J$200,$F2790,1)/INDEX(Υλικά!$E$3:$E$200,$F2790,1),0))</f>
        <v>0</v>
      </c>
      <c r="O2790" s="19">
        <f t="shared" si="50"/>
        <v>132.70500000000001</v>
      </c>
    </row>
    <row r="2791" spans="1:15" x14ac:dyDescent="0.35">
      <c r="A2791" s="54">
        <v>45359</v>
      </c>
      <c r="C2791" s="3"/>
      <c r="D2791" s="3" t="s">
        <v>198</v>
      </c>
      <c r="E2791" s="3" t="str">
        <f>IF(C2791&lt;&gt;"",INDEX(ΣυνδΑθρ!$I$2:$I$96,MATCH(C2791,ΣυνδΑθρ!$A$2:$A$100,0),1),IF(D2791&lt;&gt;"",INDEX(Υλικά!$D$3:$D$200,MATCH(D2791,Υλικά!$B$3:$B$200,0),1),""))</f>
        <v>gr</v>
      </c>
      <c r="F2791" s="10">
        <f>IF(C2791&lt;&gt;"",MATCH($C2791,ΣυνδΑθρ!$A$2:$A$100,0),IF(D2791&lt;&gt;"",MATCH($D2791,Υλικά!$B$3:$B$200,0),0))</f>
        <v>89</v>
      </c>
      <c r="G2791" s="3">
        <v>100</v>
      </c>
      <c r="H2791" s="16">
        <f>IF($C2791&lt;&gt;"",$G2791*INDEX(ΣυνδΑθρ!$B$2:$B$96,$F2791,1)/INDEX(ΣυνδΑθρ!$J$2:$J$96,$F2791,1),IF($D2791&lt;&gt;"",$G2791*INDEX(Υλικά!$G$3:$G$200,$F2791,1)/INDEX(Υλικά!$E$3:$E$200,$F2791,1),0))</f>
        <v>22.5</v>
      </c>
      <c r="I2791" s="17">
        <f>IF($C2791&lt;&gt;"",$G2791*INDEX(ΣυνδΑθρ!$C$2:$C$100,$F2791,1)/INDEX(ΣυνδΑθρ!$J$2:$J$96,$F2791,1),IF($D2791&lt;&gt;"",$G2791*INDEX(Υλικά!$H$3:$H$200,$F2791,1)/INDEX(Υλικά!$E$3:$E$200,$F2791,1),0))</f>
        <v>50</v>
      </c>
      <c r="J2791" s="18">
        <f>IF($C2791&lt;&gt;"",$G2791*INDEX(ΣυνδΑθρ!$D$2:$D$96,$F2791,1)/INDEX(ΣυνδΑθρ!$J$2:$J$96,$F2791,1),IF($D2791&lt;&gt;"",$G2791*INDEX(Υλικά!$I$3:$I$200,$F2791,1)/INDEX(Υλικά!$E$3:$E$200,$F2791,1),0))</f>
        <v>1.9</v>
      </c>
      <c r="K2791" s="16">
        <f>$H2791*Ref!$B$2</f>
        <v>90</v>
      </c>
      <c r="L2791" s="17">
        <f>$I2791*Ref!$B$3</f>
        <v>200</v>
      </c>
      <c r="M2791" s="18">
        <f>$J2791*Ref!$B$4</f>
        <v>17.099999999999998</v>
      </c>
      <c r="N2791" s="18">
        <f>IF($C2791&lt;&gt;"",0,IF($D2791&lt;&gt;"",$G2791*INDEX(Υλικά!$J$3:$J$200,$F2791,1)/INDEX(Υλικά!$E$3:$E$200,$F2791,1),0))</f>
        <v>0</v>
      </c>
      <c r="O2791" s="19">
        <f t="shared" si="50"/>
        <v>307.10000000000002</v>
      </c>
    </row>
    <row r="2792" spans="1:15" x14ac:dyDescent="0.35">
      <c r="A2792" s="54">
        <v>45359</v>
      </c>
      <c r="C2792" s="3"/>
      <c r="D2792" s="3" t="s">
        <v>63</v>
      </c>
      <c r="E2792" s="3" t="str">
        <f>IF(C2792&lt;&gt;"",INDEX(ΣυνδΑθρ!$I$2:$I$96,MATCH(C2792,ΣυνδΑθρ!$A$2:$A$100,0),1),IF(D2792&lt;&gt;"",INDEX(Υλικά!$D$3:$D$200,MATCH(D2792,Υλικά!$B$3:$B$200,0),1),""))</f>
        <v>pc</v>
      </c>
      <c r="F2792" s="10">
        <f>IF(C2792&lt;&gt;"",MATCH($C2792,ΣυνδΑθρ!$A$2:$A$100,0),IF(D2792&lt;&gt;"",MATCH($D2792,Υλικά!$B$3:$B$200,0),0))</f>
        <v>23</v>
      </c>
      <c r="G2792" s="3">
        <v>0.8</v>
      </c>
      <c r="H2792" s="16">
        <f>IF($C2792&lt;&gt;"",$G2792*INDEX(ΣυνδΑθρ!$B$2:$B$96,$F2792,1)/INDEX(ΣυνδΑθρ!$J$2:$J$96,$F2792,1),IF($D2792&lt;&gt;"",$G2792*INDEX(Υλικά!$G$3:$G$200,$F2792,1)/INDEX(Υλικά!$E$3:$E$200,$F2792,1),0))</f>
        <v>37.6</v>
      </c>
      <c r="I2792" s="17">
        <f>IF($C2792&lt;&gt;"",$G2792*INDEX(ΣυνδΑθρ!$C$2:$C$100,$F2792,1)/INDEX(ΣυνδΑθρ!$J$2:$J$96,$F2792,1),IF($D2792&lt;&gt;"",$G2792*INDEX(Υλικά!$H$3:$H$200,$F2792,1)/INDEX(Υλικά!$E$3:$E$200,$F2792,1),0))</f>
        <v>0</v>
      </c>
      <c r="J2792" s="18">
        <f>IF($C2792&lt;&gt;"",$G2792*INDEX(ΣυνδΑθρ!$D$2:$D$96,$F2792,1)/INDEX(ΣυνδΑθρ!$J$2:$J$96,$F2792,1),IF($D2792&lt;&gt;"",$G2792*INDEX(Υλικά!$I$3:$I$200,$F2792,1)/INDEX(Υλικά!$E$3:$E$200,$F2792,1),0))</f>
        <v>0.96</v>
      </c>
      <c r="K2792" s="16">
        <f>$H2792*Ref!$B$2</f>
        <v>150.4</v>
      </c>
      <c r="L2792" s="17">
        <f>$I2792*Ref!$B$3</f>
        <v>0</v>
      </c>
      <c r="M2792" s="18">
        <f>$J2792*Ref!$B$4</f>
        <v>8.64</v>
      </c>
      <c r="N2792" s="18">
        <f>IF($C2792&lt;&gt;"",0,IF($D2792&lt;&gt;"",$G2792*INDEX(Υλικά!$J$3:$J$200,$F2792,1)/INDEX(Υλικά!$E$3:$E$200,$F2792,1),0))</f>
        <v>0</v>
      </c>
      <c r="O2792" s="19">
        <f t="shared" si="50"/>
        <v>159.04000000000002</v>
      </c>
    </row>
    <row r="2793" spans="1:15" x14ac:dyDescent="0.35">
      <c r="A2793" s="54">
        <v>45359</v>
      </c>
      <c r="C2793" s="3"/>
      <c r="D2793" s="3" t="s">
        <v>8</v>
      </c>
      <c r="E2793" s="3" t="str">
        <f>IF(C2793&lt;&gt;"",INDEX(ΣυνδΑθρ!$I$2:$I$96,MATCH(C2793,ΣυνδΑθρ!$A$2:$A$100,0),1),IF(D2793&lt;&gt;"",INDEX(Υλικά!$D$3:$D$200,MATCH(D2793,Υλικά!$B$3:$B$200,0),1),""))</f>
        <v>gr</v>
      </c>
      <c r="F2793" s="10">
        <f>IF(C2793&lt;&gt;"",MATCH($C2793,ΣυνδΑθρ!$A$2:$A$100,0),IF(D2793&lt;&gt;"",MATCH($D2793,Υλικά!$B$3:$B$200,0),0))</f>
        <v>3</v>
      </c>
      <c r="G2793" s="3">
        <v>8</v>
      </c>
      <c r="H2793" s="16">
        <f>IF($C2793&lt;&gt;"",$G2793*INDEX(ΣυνδΑθρ!$B$2:$B$96,$F2793,1)/INDEX(ΣυνδΑθρ!$J$2:$J$96,$F2793,1),IF($D2793&lt;&gt;"",$G2793*INDEX(Υλικά!$G$3:$G$200,$F2793,1)/INDEX(Υλικά!$E$3:$E$200,$F2793,1),0))</f>
        <v>0</v>
      </c>
      <c r="I2793" s="17">
        <f>IF($C2793&lt;&gt;"",$G2793*INDEX(ΣυνδΑθρ!$C$2:$C$100,$F2793,1)/INDEX(ΣυνδΑθρ!$J$2:$J$96,$F2793,1),IF($D2793&lt;&gt;"",$G2793*INDEX(Υλικά!$H$3:$H$200,$F2793,1)/INDEX(Υλικά!$E$3:$E$200,$F2793,1),0))</f>
        <v>0</v>
      </c>
      <c r="J2793" s="18">
        <f>IF($C2793&lt;&gt;"",$G2793*INDEX(ΣυνδΑθρ!$D$2:$D$96,$F2793,1)/INDEX(ΣυνδΑθρ!$J$2:$J$96,$F2793,1),IF($D2793&lt;&gt;"",$G2793*INDEX(Υλικά!$I$3:$I$200,$F2793,1)/INDEX(Υλικά!$E$3:$E$200,$F2793,1),0))</f>
        <v>7.4639999999999995</v>
      </c>
      <c r="K2793" s="16">
        <f>$H2793*Ref!$B$2</f>
        <v>0</v>
      </c>
      <c r="L2793" s="17">
        <f>$I2793*Ref!$B$3</f>
        <v>0</v>
      </c>
      <c r="M2793" s="18">
        <f>$J2793*Ref!$B$4</f>
        <v>67.176000000000002</v>
      </c>
      <c r="N2793" s="18">
        <f>IF($C2793&lt;&gt;"",0,IF($D2793&lt;&gt;"",$G2793*INDEX(Υλικά!$J$3:$J$200,$F2793,1)/INDEX(Υλικά!$E$3:$E$200,$F2793,1),0))</f>
        <v>0</v>
      </c>
      <c r="O2793" s="19">
        <f t="shared" si="50"/>
        <v>67.176000000000002</v>
      </c>
    </row>
    <row r="2794" spans="1:15" x14ac:dyDescent="0.35">
      <c r="A2794" s="54">
        <v>45359</v>
      </c>
      <c r="C2794" s="3"/>
      <c r="D2794" s="3" t="s">
        <v>27</v>
      </c>
      <c r="E2794" s="3" t="str">
        <f>IF(C2794&lt;&gt;"",INDEX(ΣυνδΑθρ!$I$2:$I$96,MATCH(C2794,ΣυνδΑθρ!$A$2:$A$100,0),1),IF(D2794&lt;&gt;"",INDEX(Υλικά!$D$3:$D$200,MATCH(D2794,Υλικά!$B$3:$B$200,0),1),""))</f>
        <v>gr</v>
      </c>
      <c r="F2794" s="10">
        <f>IF(C2794&lt;&gt;"",MATCH($C2794,ΣυνδΑθρ!$A$2:$A$100,0),IF(D2794&lt;&gt;"",MATCH($D2794,Υλικά!$B$3:$B$200,0),0))</f>
        <v>2</v>
      </c>
      <c r="G2794" s="3">
        <v>40</v>
      </c>
      <c r="H2794" s="16">
        <f>IF($C2794&lt;&gt;"",$G2794*INDEX(ΣυνδΑθρ!$B$2:$B$96,$F2794,1)/INDEX(ΣυνδΑθρ!$J$2:$J$96,$F2794,1),IF($D2794&lt;&gt;"",$G2794*INDEX(Υλικά!$G$3:$G$200,$F2794,1)/INDEX(Υλικά!$E$3:$E$200,$F2794,1),0))</f>
        <v>0.44</v>
      </c>
      <c r="I2794" s="17">
        <f>IF($C2794&lt;&gt;"",$G2794*INDEX(ΣυνδΑθρ!$C$2:$C$100,$F2794,1)/INDEX(ΣυνδΑθρ!$J$2:$J$96,$F2794,1),IF($D2794&lt;&gt;"",$G2794*INDEX(Υλικά!$H$3:$H$200,$F2794,1)/INDEX(Υλικά!$E$3:$E$200,$F2794,1),0))</f>
        <v>3.72</v>
      </c>
      <c r="J2794" s="18">
        <f>IF($C2794&lt;&gt;"",$G2794*INDEX(ΣυνδΑθρ!$D$2:$D$96,$F2794,1)/INDEX(ΣυνδΑθρ!$J$2:$J$96,$F2794,1),IF($D2794&lt;&gt;"",$G2794*INDEX(Υλικά!$I$3:$I$200,$F2794,1)/INDEX(Υλικά!$E$3:$E$200,$F2794,1),0))</f>
        <v>0.04</v>
      </c>
      <c r="K2794" s="16">
        <f>$H2794*Ref!$B$2</f>
        <v>1.76</v>
      </c>
      <c r="L2794" s="17">
        <f>$I2794*Ref!$B$3</f>
        <v>14.88</v>
      </c>
      <c r="M2794" s="18">
        <f>$J2794*Ref!$B$4</f>
        <v>0.36</v>
      </c>
      <c r="N2794" s="18">
        <f>IF($C2794&lt;&gt;"",0,IF($D2794&lt;&gt;"",$G2794*INDEX(Υλικά!$J$3:$J$200,$F2794,1)/INDEX(Υλικά!$E$3:$E$200,$F2794,1),0))</f>
        <v>0</v>
      </c>
      <c r="O2794" s="19">
        <f t="shared" ref="O2794:O2857" si="51">SUM(K2794:N2794)</f>
        <v>17</v>
      </c>
    </row>
    <row r="2795" spans="1:15" x14ac:dyDescent="0.35">
      <c r="A2795" s="54">
        <v>45359</v>
      </c>
      <c r="C2795" s="3"/>
      <c r="D2795" s="3" t="s">
        <v>44</v>
      </c>
      <c r="E2795" s="3" t="str">
        <f>IF(C2795&lt;&gt;"",INDEX(ΣυνδΑθρ!$I$2:$I$96,MATCH(C2795,ΣυνδΑθρ!$A$2:$A$100,0),1),IF(D2795&lt;&gt;"",INDEX(Υλικά!$D$3:$D$200,MATCH(D2795,Υλικά!$B$3:$B$200,0),1),""))</f>
        <v>pc</v>
      </c>
      <c r="F2795" s="10">
        <f>IF(C2795&lt;&gt;"",MATCH($C2795,ΣυνδΑθρ!$A$2:$A$100,0),IF(D2795&lt;&gt;"",MATCH($D2795,Υλικά!$B$3:$B$200,0),0))</f>
        <v>18</v>
      </c>
      <c r="G2795" s="3">
        <v>10</v>
      </c>
      <c r="H2795" s="16">
        <f>IF($C2795&lt;&gt;"",$G2795*INDEX(ΣυνδΑθρ!$B$2:$B$96,$F2795,1)/INDEX(ΣυνδΑθρ!$J$2:$J$96,$F2795,1),IF($D2795&lt;&gt;"",$G2795*INDEX(Υλικά!$G$3:$G$200,$F2795,1)/INDEX(Υλικά!$E$3:$E$200,$F2795,1),0))</f>
        <v>0.4</v>
      </c>
      <c r="I2795" s="17">
        <f>IF($C2795&lt;&gt;"",$G2795*INDEX(ΣυνδΑθρ!$C$2:$C$100,$F2795,1)/INDEX(ΣυνδΑθρ!$J$2:$J$96,$F2795,1),IF($D2795&lt;&gt;"",$G2795*INDEX(Υλικά!$H$3:$H$200,$F2795,1)/INDEX(Υλικά!$E$3:$E$200,$F2795,1),0))</f>
        <v>2.8</v>
      </c>
      <c r="J2795" s="18">
        <f>IF($C2795&lt;&gt;"",$G2795*INDEX(ΣυνδΑθρ!$D$2:$D$96,$F2795,1)/INDEX(ΣυνδΑθρ!$J$2:$J$96,$F2795,1),IF($D2795&lt;&gt;"",$G2795*INDEX(Υλικά!$I$3:$I$200,$F2795,1)/INDEX(Υλικά!$E$3:$E$200,$F2795,1),0))</f>
        <v>4.7</v>
      </c>
      <c r="K2795" s="16">
        <f>$H2795*Ref!$B$2</f>
        <v>1.6</v>
      </c>
      <c r="L2795" s="17">
        <f>$I2795*Ref!$B$3</f>
        <v>11.2</v>
      </c>
      <c r="M2795" s="18">
        <f>$J2795*Ref!$B$4</f>
        <v>42.300000000000004</v>
      </c>
      <c r="N2795" s="18">
        <f>IF($C2795&lt;&gt;"",0,IF($D2795&lt;&gt;"",$G2795*INDEX(Υλικά!$J$3:$J$200,$F2795,1)/INDEX(Υλικά!$E$3:$E$200,$F2795,1),0))</f>
        <v>0</v>
      </c>
      <c r="O2795" s="19">
        <f t="shared" si="51"/>
        <v>55.1</v>
      </c>
    </row>
    <row r="2796" spans="1:15" x14ac:dyDescent="0.35">
      <c r="A2796" s="54">
        <v>45359</v>
      </c>
      <c r="B2796" s="53">
        <v>0.83333333333333337</v>
      </c>
      <c r="C2796" s="3"/>
      <c r="D2796" s="3" t="s">
        <v>133</v>
      </c>
      <c r="E2796" s="3" t="str">
        <f>IF(C2796&lt;&gt;"",INDEX(ΣυνδΑθρ!$I$2:$I$96,MATCH(C2796,ΣυνδΑθρ!$A$2:$A$100,0),1),IF(D2796&lt;&gt;"",INDEX(Υλικά!$D$3:$D$200,MATCH(D2796,Υλικά!$B$3:$B$200,0),1),""))</f>
        <v>gr</v>
      </c>
      <c r="F2796" s="10">
        <f>IF(C2796&lt;&gt;"",MATCH($C2796,ΣυνδΑθρ!$A$2:$A$100,0),IF(D2796&lt;&gt;"",MATCH($D2796,Υλικά!$B$3:$B$200,0),0))</f>
        <v>52</v>
      </c>
      <c r="G2796" s="3">
        <v>12</v>
      </c>
      <c r="H2796" s="16">
        <f>IF($C2796&lt;&gt;"",$G2796*INDEX(ΣυνδΑθρ!$B$2:$B$96,$F2796,1)/INDEX(ΣυνδΑθρ!$J$2:$J$96,$F2796,1),IF($D2796&lt;&gt;"",$G2796*INDEX(Υλικά!$G$3:$G$200,$F2796,1)/INDEX(Υλικά!$E$3:$E$200,$F2796,1),0))</f>
        <v>0.52800000000000002</v>
      </c>
      <c r="I2796" s="17">
        <f>IF($C2796&lt;&gt;"",$G2796*INDEX(ΣυνδΑθρ!$C$2:$C$100,$F2796,1)/INDEX(ΣυνδΑθρ!$J$2:$J$96,$F2796,1),IF($D2796&lt;&gt;"",$G2796*INDEX(Υλικά!$H$3:$H$200,$F2796,1)/INDEX(Υλικά!$E$3:$E$200,$F2796,1),0))</f>
        <v>6.54</v>
      </c>
      <c r="J2796" s="18">
        <f>IF($C2796&lt;&gt;"",$G2796*INDEX(ΣυνδΑθρ!$D$2:$D$96,$F2796,1)/INDEX(ΣυνδΑθρ!$J$2:$J$96,$F2796,1),IF($D2796&lt;&gt;"",$G2796*INDEX(Υλικά!$I$3:$I$200,$F2796,1)/INDEX(Υλικά!$E$3:$E$200,$F2796,1),0))</f>
        <v>3.66</v>
      </c>
      <c r="K2796" s="16">
        <f>$H2796*Ref!$B$2</f>
        <v>2.1120000000000001</v>
      </c>
      <c r="L2796" s="17">
        <f>$I2796*Ref!$B$3</f>
        <v>26.16</v>
      </c>
      <c r="M2796" s="18">
        <f>$J2796*Ref!$B$4</f>
        <v>32.94</v>
      </c>
      <c r="N2796" s="18">
        <f>IF($C2796&lt;&gt;"",0,IF($D2796&lt;&gt;"",$G2796*INDEX(Υλικά!$J$3:$J$200,$F2796,1)/INDEX(Υλικά!$E$3:$E$200,$F2796,1),0))</f>
        <v>0</v>
      </c>
      <c r="O2796" s="19">
        <f t="shared" si="51"/>
        <v>61.211999999999996</v>
      </c>
    </row>
    <row r="2797" spans="1:15" x14ac:dyDescent="0.35">
      <c r="A2797" s="54">
        <v>45359</v>
      </c>
      <c r="B2797" s="53">
        <v>0.86458333333333337</v>
      </c>
      <c r="C2797" s="3"/>
      <c r="D2797" s="3" t="s">
        <v>289</v>
      </c>
      <c r="E2797" s="3" t="str">
        <f>IF(C2797&lt;&gt;"",INDEX(ΣυνδΑθρ!$I$2:$I$96,MATCH(C2797,ΣυνδΑθρ!$A$2:$A$100,0),1),IF(D2797&lt;&gt;"",INDEX(Υλικά!$D$3:$D$200,MATCH(D2797,Υλικά!$B$3:$B$200,0),1),""))</f>
        <v>gr</v>
      </c>
      <c r="F2797" s="10">
        <f>IF(C2797&lt;&gt;"",MATCH($C2797,ΣυνδΑθρ!$A$2:$A$100,0),IF(D2797&lt;&gt;"",MATCH($D2797,Υλικά!$B$3:$B$200,0),0))</f>
        <v>134</v>
      </c>
      <c r="G2797" s="3">
        <v>62</v>
      </c>
      <c r="H2797" s="16">
        <f>IF($C2797&lt;&gt;"",$G2797*INDEX(ΣυνδΑθρ!$B$2:$B$96,$F2797,1)/INDEX(ΣυνδΑθρ!$J$2:$J$96,$F2797,1),IF($D2797&lt;&gt;"",$G2797*INDEX(Υλικά!$G$3:$G$200,$F2797,1)/INDEX(Υλικά!$E$3:$E$200,$F2797,1),0))</f>
        <v>4.5259999999999998</v>
      </c>
      <c r="I2797" s="17">
        <f>IF($C2797&lt;&gt;"",$G2797*INDEX(ΣυνδΑθρ!$C$2:$C$100,$F2797,1)/INDEX(ΣυνδΑθρ!$J$2:$J$96,$F2797,1),IF($D2797&lt;&gt;"",$G2797*INDEX(Υλικά!$H$3:$H$200,$F2797,1)/INDEX(Υλικά!$E$3:$E$200,$F2797,1),0))</f>
        <v>28.83</v>
      </c>
      <c r="J2797" s="18">
        <f>IF($C2797&lt;&gt;"",$G2797*INDEX(ΣυνδΑθρ!$D$2:$D$96,$F2797,1)/INDEX(ΣυνδΑθρ!$J$2:$J$96,$F2797,1),IF($D2797&lt;&gt;"",$G2797*INDEX(Υλικά!$I$3:$I$200,$F2797,1)/INDEX(Υλικά!$E$3:$E$200,$F2797,1),0))</f>
        <v>0.55800000000000005</v>
      </c>
      <c r="K2797" s="16">
        <f>$H2797*Ref!$B$2</f>
        <v>18.103999999999999</v>
      </c>
      <c r="L2797" s="17">
        <f>$I2797*Ref!$B$3</f>
        <v>115.32</v>
      </c>
      <c r="M2797" s="18">
        <f>$J2797*Ref!$B$4</f>
        <v>5.0220000000000002</v>
      </c>
      <c r="N2797" s="18">
        <f>IF($C2797&lt;&gt;"",0,IF($D2797&lt;&gt;"",$G2797*INDEX(Υλικά!$J$3:$J$200,$F2797,1)/INDEX(Υλικά!$E$3:$E$200,$F2797,1),0))</f>
        <v>0</v>
      </c>
      <c r="O2797" s="19">
        <f t="shared" si="51"/>
        <v>138.44599999999997</v>
      </c>
    </row>
    <row r="2798" spans="1:15" x14ac:dyDescent="0.35">
      <c r="A2798" s="54">
        <v>45359</v>
      </c>
      <c r="B2798" s="53">
        <v>0.86458333333333337</v>
      </c>
      <c r="C2798" s="3"/>
      <c r="D2798" s="3" t="s">
        <v>158</v>
      </c>
      <c r="E2798" s="3" t="str">
        <f>IF(C2798&lt;&gt;"",INDEX(ΣυνδΑθρ!$I$2:$I$96,MATCH(C2798,ΣυνδΑθρ!$A$2:$A$100,0),1),IF(D2798&lt;&gt;"",INDEX(Υλικά!$D$3:$D$200,MATCH(D2798,Υλικά!$B$3:$B$200,0),1),""))</f>
        <v>gr</v>
      </c>
      <c r="F2798" s="10">
        <f>IF(C2798&lt;&gt;"",MATCH($C2798,ΣυνδΑθρ!$A$2:$A$100,0),IF(D2798&lt;&gt;"",MATCH($D2798,Υλικά!$B$3:$B$200,0),0))</f>
        <v>65</v>
      </c>
      <c r="G2798" s="3">
        <v>36</v>
      </c>
      <c r="H2798" s="16">
        <f>IF($C2798&lt;&gt;"",$G2798*INDEX(ΣυνδΑθρ!$B$2:$B$96,$F2798,1)/INDEX(ΣυνδΑθρ!$J$2:$J$96,$F2798,1),IF($D2798&lt;&gt;"",$G2798*INDEX(Υλικά!$G$3:$G$200,$F2798,1)/INDEX(Υλικά!$E$3:$E$200,$F2798,1),0))</f>
        <v>10.8</v>
      </c>
      <c r="I2798" s="17">
        <f>IF($C2798&lt;&gt;"",$G2798*INDEX(ΣυνδΑθρ!$C$2:$C$100,$F2798,1)/INDEX(ΣυνδΑθρ!$J$2:$J$96,$F2798,1),IF($D2798&lt;&gt;"",$G2798*INDEX(Υλικά!$H$3:$H$200,$F2798,1)/INDEX(Υλικά!$E$3:$E$200,$F2798,1),0))</f>
        <v>0</v>
      </c>
      <c r="J2798" s="18">
        <f>IF($C2798&lt;&gt;"",$G2798*INDEX(ΣυνδΑθρ!$D$2:$D$96,$F2798,1)/INDEX(ΣυνδΑθρ!$J$2:$J$96,$F2798,1),IF($D2798&lt;&gt;"",$G2798*INDEX(Υλικά!$I$3:$I$200,$F2798,1)/INDEX(Υλικά!$E$3:$E$200,$F2798,1),0))</f>
        <v>12.24</v>
      </c>
      <c r="K2798" s="16">
        <f>$H2798*Ref!$B$2</f>
        <v>43.2</v>
      </c>
      <c r="L2798" s="17">
        <f>$I2798*Ref!$B$3</f>
        <v>0</v>
      </c>
      <c r="M2798" s="18">
        <f>$J2798*Ref!$B$4</f>
        <v>110.16</v>
      </c>
      <c r="N2798" s="18">
        <f>IF($C2798&lt;&gt;"",0,IF($D2798&lt;&gt;"",$G2798*INDEX(Υλικά!$J$3:$J$200,$F2798,1)/INDEX(Υλικά!$E$3:$E$200,$F2798,1),0))</f>
        <v>0</v>
      </c>
      <c r="O2798" s="19">
        <f t="shared" si="51"/>
        <v>153.36000000000001</v>
      </c>
    </row>
    <row r="2799" spans="1:15" x14ac:dyDescent="0.35">
      <c r="A2799" s="54">
        <v>45359</v>
      </c>
      <c r="B2799" s="53">
        <v>0.86458333333333337</v>
      </c>
      <c r="C2799" s="3"/>
      <c r="D2799" s="3" t="s">
        <v>229</v>
      </c>
      <c r="E2799" s="3" t="str">
        <f>IF(C2799&lt;&gt;"",INDEX(ΣυνδΑθρ!$I$2:$I$96,MATCH(C2799,ΣυνδΑθρ!$A$2:$A$100,0),1),IF(D2799&lt;&gt;"",INDEX(Υλικά!$D$3:$D$200,MATCH(D2799,Υλικά!$B$3:$B$200,0),1),""))</f>
        <v>gr</v>
      </c>
      <c r="F2799" s="10">
        <f>IF(C2799&lt;&gt;"",MATCH($C2799,ΣυνδΑθρ!$A$2:$A$100,0),IF(D2799&lt;&gt;"",MATCH($D2799,Υλικά!$B$3:$B$200,0),0))</f>
        <v>104</v>
      </c>
      <c r="G2799" s="3">
        <v>50</v>
      </c>
      <c r="H2799" s="16">
        <f>IF($C2799&lt;&gt;"",$G2799*INDEX(ΣυνδΑθρ!$B$2:$B$96,$F2799,1)/INDEX(ΣυνδΑθρ!$J$2:$J$96,$F2799,1),IF($D2799&lt;&gt;"",$G2799*INDEX(Υλικά!$G$3:$G$200,$F2799,1)/INDEX(Υλικά!$E$3:$E$200,$F2799,1),0))</f>
        <v>10.5</v>
      </c>
      <c r="I2799" s="17">
        <f>IF($C2799&lt;&gt;"",$G2799*INDEX(ΣυνδΑθρ!$C$2:$C$100,$F2799,1)/INDEX(ΣυνδΑθρ!$J$2:$J$96,$F2799,1),IF($D2799&lt;&gt;"",$G2799*INDEX(Υλικά!$H$3:$H$200,$F2799,1)/INDEX(Υλικά!$E$3:$E$200,$F2799,1),0))</f>
        <v>0.5</v>
      </c>
      <c r="J2799" s="18">
        <f>IF($C2799&lt;&gt;"",$G2799*INDEX(ΣυνδΑθρ!$D$2:$D$96,$F2799,1)/INDEX(ΣυνδΑθρ!$J$2:$J$96,$F2799,1),IF($D2799&lt;&gt;"",$G2799*INDEX(Υλικά!$I$3:$I$200,$F2799,1)/INDEX(Υλικά!$E$3:$E$200,$F2799,1),0))</f>
        <v>1</v>
      </c>
      <c r="K2799" s="16">
        <f>$H2799*Ref!$B$2</f>
        <v>42</v>
      </c>
      <c r="L2799" s="17">
        <f>$I2799*Ref!$B$3</f>
        <v>2</v>
      </c>
      <c r="M2799" s="18">
        <f>$J2799*Ref!$B$4</f>
        <v>9</v>
      </c>
      <c r="N2799" s="18">
        <f>IF($C2799&lt;&gt;"",0,IF($D2799&lt;&gt;"",$G2799*INDEX(Υλικά!$J$3:$J$200,$F2799,1)/INDEX(Υλικά!$E$3:$E$200,$F2799,1),0))</f>
        <v>0</v>
      </c>
      <c r="O2799" s="19">
        <f t="shared" si="51"/>
        <v>53</v>
      </c>
    </row>
    <row r="2800" spans="1:15" x14ac:dyDescent="0.35">
      <c r="A2800" s="54">
        <v>45359</v>
      </c>
      <c r="B2800" s="53">
        <v>0.89583333333333337</v>
      </c>
      <c r="C2800" s="3"/>
      <c r="D2800" s="3" t="s">
        <v>64</v>
      </c>
      <c r="E2800" s="3" t="str">
        <f>IF(C2800&lt;&gt;"",INDEX(ΣυνδΑθρ!$I$2:$I$96,MATCH(C2800,ΣυνδΑθρ!$A$2:$A$100,0),1),IF(D2800&lt;&gt;"",INDEX(Υλικά!$D$3:$D$200,MATCH(D2800,Υλικά!$B$3:$B$200,0),1),""))</f>
        <v>gr</v>
      </c>
      <c r="F2800" s="10">
        <f>IF(C2800&lt;&gt;"",MATCH($C2800,ΣυνδΑθρ!$A$2:$A$100,0),IF(D2800&lt;&gt;"",MATCH($D2800,Υλικά!$B$3:$B$200,0),0))</f>
        <v>24</v>
      </c>
      <c r="G2800" s="3">
        <v>42</v>
      </c>
      <c r="H2800" s="16">
        <f>IF($C2800&lt;&gt;"",$G2800*INDEX(ΣυνδΑθρ!$B$2:$B$96,$F2800,1)/INDEX(ΣυνδΑθρ!$J$2:$J$96,$F2800,1),IF($D2800&lt;&gt;"",$G2800*INDEX(Υλικά!$G$3:$G$200,$F2800,1)/INDEX(Υλικά!$E$3:$E$200,$F2800,1),0))</f>
        <v>9.9540000000000006</v>
      </c>
      <c r="I2800" s="17">
        <f>IF($C2800&lt;&gt;"",$G2800*INDEX(ΣυνδΑθρ!$C$2:$C$100,$F2800,1)/INDEX(ΣυνδΑθρ!$J$2:$J$96,$F2800,1),IF($D2800&lt;&gt;"",$G2800*INDEX(Υλικά!$H$3:$H$200,$F2800,1)/INDEX(Υλικά!$E$3:$E$200,$F2800,1),0))</f>
        <v>9.0299999999999994</v>
      </c>
      <c r="J2800" s="18">
        <f>IF($C2800&lt;&gt;"",$G2800*INDEX(ΣυνδΑθρ!$D$2:$D$96,$F2800,1)/INDEX(ΣυνδΑθρ!$J$2:$J$96,$F2800,1),IF($D2800&lt;&gt;"",$G2800*INDEX(Υλικά!$I$3:$I$200,$F2800,1)/INDEX(Υλικά!$E$3:$E$200,$F2800,1),0))</f>
        <v>20.874000000000002</v>
      </c>
      <c r="K2800" s="16">
        <f>$H2800*Ref!$B$2</f>
        <v>39.816000000000003</v>
      </c>
      <c r="L2800" s="17">
        <f>$I2800*Ref!$B$3</f>
        <v>36.119999999999997</v>
      </c>
      <c r="M2800" s="18">
        <f>$J2800*Ref!$B$4</f>
        <v>187.86600000000001</v>
      </c>
      <c r="N2800" s="18">
        <f>IF($C2800&lt;&gt;"",0,IF($D2800&lt;&gt;"",$G2800*INDEX(Υλικά!$J$3:$J$200,$F2800,1)/INDEX(Υλικά!$E$3:$E$200,$F2800,1),0))</f>
        <v>0</v>
      </c>
      <c r="O2800" s="19">
        <f t="shared" si="51"/>
        <v>263.80200000000002</v>
      </c>
    </row>
    <row r="2801" spans="1:15" x14ac:dyDescent="0.35">
      <c r="A2801" s="54">
        <v>45359</v>
      </c>
      <c r="B2801" s="53">
        <v>0.89583333333333337</v>
      </c>
      <c r="C2801" s="3"/>
      <c r="D2801" s="3" t="s">
        <v>117</v>
      </c>
      <c r="E2801" s="3" t="str">
        <f>IF(C2801&lt;&gt;"",INDEX(ΣυνδΑθρ!$I$2:$I$96,MATCH(C2801,ΣυνδΑθρ!$A$2:$A$100,0),1),IF(D2801&lt;&gt;"",INDEX(Υλικά!$D$3:$D$200,MATCH(D2801,Υλικά!$B$3:$B$200,0),1),""))</f>
        <v>gr</v>
      </c>
      <c r="F2801" s="10">
        <f>IF(C2801&lt;&gt;"",MATCH($C2801,ΣυνδΑθρ!$A$2:$A$100,0),IF(D2801&lt;&gt;"",MATCH($D2801,Υλικά!$B$3:$B$200,0),0))</f>
        <v>39</v>
      </c>
      <c r="G2801" s="3">
        <v>50</v>
      </c>
      <c r="H2801" s="16">
        <f>IF($C2801&lt;&gt;"",$G2801*INDEX(ΣυνδΑθρ!$B$2:$B$96,$F2801,1)/INDEX(ΣυνδΑθρ!$J$2:$J$96,$F2801,1),IF($D2801&lt;&gt;"",$G2801*INDEX(Υλικά!$G$3:$G$200,$F2801,1)/INDEX(Υλικά!$E$3:$E$200,$F2801,1),0))</f>
        <v>0</v>
      </c>
      <c r="I2801" s="17">
        <f>IF($C2801&lt;&gt;"",$G2801*INDEX(ΣυνδΑθρ!$C$2:$C$100,$F2801,1)/INDEX(ΣυνδΑθρ!$J$2:$J$96,$F2801,1),IF($D2801&lt;&gt;"",$G2801*INDEX(Υλικά!$H$3:$H$200,$F2801,1)/INDEX(Υλικά!$E$3:$E$200,$F2801,1),0))</f>
        <v>0</v>
      </c>
      <c r="J2801" s="18">
        <f>IF($C2801&lt;&gt;"",$G2801*INDEX(ΣυνδΑθρ!$D$2:$D$96,$F2801,1)/INDEX(ΣυνδΑθρ!$J$2:$J$96,$F2801,1),IF($D2801&lt;&gt;"",$G2801*INDEX(Υλικά!$I$3:$I$200,$F2801,1)/INDEX(Υλικά!$E$3:$E$200,$F2801,1),0))</f>
        <v>0</v>
      </c>
      <c r="K2801" s="16">
        <f>$H2801*Ref!$B$2</f>
        <v>0</v>
      </c>
      <c r="L2801" s="17">
        <f>$I2801*Ref!$B$3</f>
        <v>0</v>
      </c>
      <c r="M2801" s="18">
        <f>$J2801*Ref!$B$4</f>
        <v>0</v>
      </c>
      <c r="N2801" s="18">
        <f>IF($C2801&lt;&gt;"",0,IF($D2801&lt;&gt;"",$G2801*INDEX(Υλικά!$J$3:$J$200,$F2801,1)/INDEX(Υλικά!$E$3:$E$200,$F2801,1),0))</f>
        <v>140</v>
      </c>
      <c r="O2801" s="19">
        <f t="shared" si="51"/>
        <v>140</v>
      </c>
    </row>
    <row r="2802" spans="1:15" x14ac:dyDescent="0.35">
      <c r="A2802" s="54">
        <v>45360</v>
      </c>
      <c r="B2802" s="53">
        <v>0.375</v>
      </c>
      <c r="C2802" s="3"/>
      <c r="D2802" s="3" t="s">
        <v>58</v>
      </c>
      <c r="E2802" s="3" t="str">
        <f>IF(C2802&lt;&gt;"",INDEX(ΣυνδΑθρ!$I$2:$I$96,MATCH(C2802,ΣυνδΑθρ!$A$2:$A$100,0),1),IF(D2802&lt;&gt;"",INDEX(Υλικά!$D$3:$D$200,MATCH(D2802,Υλικά!$B$3:$B$200,0),1),""))</f>
        <v>gr</v>
      </c>
      <c r="F2802" s="10">
        <f>IF(C2802&lt;&gt;"",MATCH($C2802,ΣυνδΑθρ!$A$2:$A$100,0),IF(D2802&lt;&gt;"",MATCH($D2802,Υλικά!$B$3:$B$200,0),0))</f>
        <v>12</v>
      </c>
      <c r="G2802" s="3">
        <v>250</v>
      </c>
      <c r="H2802" s="16">
        <f>IF($C2802&lt;&gt;"",$G2802*INDEX(ΣυνδΑθρ!$B$2:$B$96,$F2802,1)/INDEX(ΣυνδΑθρ!$J$2:$J$96,$F2802,1),IF($D2802&lt;&gt;"",$G2802*INDEX(Υλικά!$G$3:$G$200,$F2802,1)/INDEX(Υλικά!$E$3:$E$200,$F2802,1),0))</f>
        <v>8.25</v>
      </c>
      <c r="I2802" s="17">
        <f>IF($C2802&lt;&gt;"",$G2802*INDEX(ΣυνδΑθρ!$C$2:$C$100,$F2802,1)/INDEX(ΣυνδΑθρ!$J$2:$J$96,$F2802,1),IF($D2802&lt;&gt;"",$G2802*INDEX(Υλικά!$H$3:$H$200,$F2802,1)/INDEX(Υλικά!$E$3:$E$200,$F2802,1),0))</f>
        <v>11.75</v>
      </c>
      <c r="J2802" s="18">
        <f>IF($C2802&lt;&gt;"",$G2802*INDEX(ΣυνδΑθρ!$D$2:$D$96,$F2802,1)/INDEX(ΣυνδΑθρ!$J$2:$J$96,$F2802,1),IF($D2802&lt;&gt;"",$G2802*INDEX(Υλικά!$I$3:$I$200,$F2802,1)/INDEX(Υλικά!$E$3:$E$200,$F2802,1),0))</f>
        <v>3.75</v>
      </c>
      <c r="K2802" s="16">
        <f>$H2802*Ref!$B$2</f>
        <v>33</v>
      </c>
      <c r="L2802" s="17">
        <f>$I2802*Ref!$B$3</f>
        <v>47</v>
      </c>
      <c r="M2802" s="18">
        <f>$J2802*Ref!$B$4</f>
        <v>33.75</v>
      </c>
      <c r="N2802" s="18">
        <f>IF($C2802&lt;&gt;"",0,IF($D2802&lt;&gt;"",$G2802*INDEX(Υλικά!$J$3:$J$200,$F2802,1)/INDEX(Υλικά!$E$3:$E$200,$F2802,1),0))</f>
        <v>0</v>
      </c>
      <c r="O2802" s="19">
        <f t="shared" si="51"/>
        <v>113.75</v>
      </c>
    </row>
    <row r="2803" spans="1:15" x14ac:dyDescent="0.35">
      <c r="A2803" s="54">
        <v>45360</v>
      </c>
      <c r="B2803" s="53">
        <v>0.375</v>
      </c>
      <c r="C2803" s="3"/>
      <c r="D2803" s="3" t="s">
        <v>289</v>
      </c>
      <c r="E2803" s="3" t="str">
        <f>IF(C2803&lt;&gt;"",INDEX(ΣυνδΑθρ!$I$2:$I$96,MATCH(C2803,ΣυνδΑθρ!$A$2:$A$100,0),1),IF(D2803&lt;&gt;"",INDEX(Υλικά!$D$3:$D$200,MATCH(D2803,Υλικά!$B$3:$B$200,0),1),""))</f>
        <v>gr</v>
      </c>
      <c r="F2803" s="10">
        <f>IF(C2803&lt;&gt;"",MATCH($C2803,ΣυνδΑθρ!$A$2:$A$100,0),IF(D2803&lt;&gt;"",MATCH($D2803,Υλικά!$B$3:$B$200,0),0))</f>
        <v>134</v>
      </c>
      <c r="G2803" s="3">
        <v>30</v>
      </c>
      <c r="H2803" s="16">
        <f>IF($C2803&lt;&gt;"",$G2803*INDEX(ΣυνδΑθρ!$B$2:$B$96,$F2803,1)/INDEX(ΣυνδΑθρ!$J$2:$J$96,$F2803,1),IF($D2803&lt;&gt;"",$G2803*INDEX(Υλικά!$G$3:$G$200,$F2803,1)/INDEX(Υλικά!$E$3:$E$200,$F2803,1),0))</f>
        <v>2.19</v>
      </c>
      <c r="I2803" s="17">
        <f>IF($C2803&lt;&gt;"",$G2803*INDEX(ΣυνδΑθρ!$C$2:$C$100,$F2803,1)/INDEX(ΣυνδΑθρ!$J$2:$J$96,$F2803,1),IF($D2803&lt;&gt;"",$G2803*INDEX(Υλικά!$H$3:$H$200,$F2803,1)/INDEX(Υλικά!$E$3:$E$200,$F2803,1),0))</f>
        <v>13.95</v>
      </c>
      <c r="J2803" s="18">
        <f>IF($C2803&lt;&gt;"",$G2803*INDEX(ΣυνδΑθρ!$D$2:$D$96,$F2803,1)/INDEX(ΣυνδΑθρ!$J$2:$J$96,$F2803,1),IF($D2803&lt;&gt;"",$G2803*INDEX(Υλικά!$I$3:$I$200,$F2803,1)/INDEX(Υλικά!$E$3:$E$200,$F2803,1),0))</f>
        <v>0.27</v>
      </c>
      <c r="K2803" s="16">
        <f>$H2803*Ref!$B$2</f>
        <v>8.76</v>
      </c>
      <c r="L2803" s="17">
        <f>$I2803*Ref!$B$3</f>
        <v>55.8</v>
      </c>
      <c r="M2803" s="18">
        <f>$J2803*Ref!$B$4</f>
        <v>2.4300000000000002</v>
      </c>
      <c r="N2803" s="18">
        <f>IF($C2803&lt;&gt;"",0,IF($D2803&lt;&gt;"",$G2803*INDEX(Υλικά!$J$3:$J$200,$F2803,1)/INDEX(Υλικά!$E$3:$E$200,$F2803,1),0))</f>
        <v>0</v>
      </c>
      <c r="O2803" s="19">
        <f t="shared" si="51"/>
        <v>66.990000000000009</v>
      </c>
    </row>
    <row r="2804" spans="1:15" x14ac:dyDescent="0.35">
      <c r="A2804" s="54">
        <v>45360</v>
      </c>
      <c r="B2804" s="53">
        <v>0.375</v>
      </c>
      <c r="C2804" s="3"/>
      <c r="D2804" s="3" t="s">
        <v>229</v>
      </c>
      <c r="E2804" s="3" t="str">
        <f>IF(C2804&lt;&gt;"",INDEX(ΣυνδΑθρ!$I$2:$I$96,MATCH(C2804,ΣυνδΑθρ!$A$2:$A$100,0),1),IF(D2804&lt;&gt;"",INDEX(Υλικά!$D$3:$D$200,MATCH(D2804,Υλικά!$B$3:$B$200,0),1),""))</f>
        <v>gr</v>
      </c>
      <c r="F2804" s="10">
        <f>IF(C2804&lt;&gt;"",MATCH($C2804,ΣυνδΑθρ!$A$2:$A$100,0),IF(D2804&lt;&gt;"",MATCH($D2804,Υλικά!$B$3:$B$200,0),0))</f>
        <v>104</v>
      </c>
      <c r="G2804" s="3">
        <v>60</v>
      </c>
      <c r="H2804" s="16">
        <f>IF($C2804&lt;&gt;"",$G2804*INDEX(ΣυνδΑθρ!$B$2:$B$96,$F2804,1)/INDEX(ΣυνδΑθρ!$J$2:$J$96,$F2804,1),IF($D2804&lt;&gt;"",$G2804*INDEX(Υλικά!$G$3:$G$200,$F2804,1)/INDEX(Υλικά!$E$3:$E$200,$F2804,1),0))</f>
        <v>12.6</v>
      </c>
      <c r="I2804" s="17">
        <f>IF($C2804&lt;&gt;"",$G2804*INDEX(ΣυνδΑθρ!$C$2:$C$100,$F2804,1)/INDEX(ΣυνδΑθρ!$J$2:$J$96,$F2804,1),IF($D2804&lt;&gt;"",$G2804*INDEX(Υλικά!$H$3:$H$200,$F2804,1)/INDEX(Υλικά!$E$3:$E$200,$F2804,1),0))</f>
        <v>0.6</v>
      </c>
      <c r="J2804" s="18">
        <f>IF($C2804&lt;&gt;"",$G2804*INDEX(ΣυνδΑθρ!$D$2:$D$96,$F2804,1)/INDEX(ΣυνδΑθρ!$J$2:$J$96,$F2804,1),IF($D2804&lt;&gt;"",$G2804*INDEX(Υλικά!$I$3:$I$200,$F2804,1)/INDEX(Υλικά!$E$3:$E$200,$F2804,1),0))</f>
        <v>1.2</v>
      </c>
      <c r="K2804" s="16">
        <f>$H2804*Ref!$B$2</f>
        <v>50.4</v>
      </c>
      <c r="L2804" s="17">
        <f>$I2804*Ref!$B$3</f>
        <v>2.4</v>
      </c>
      <c r="M2804" s="18">
        <f>$J2804*Ref!$B$4</f>
        <v>10.799999999999999</v>
      </c>
      <c r="N2804" s="18">
        <f>IF($C2804&lt;&gt;"",0,IF($D2804&lt;&gt;"",$G2804*INDEX(Υλικά!$J$3:$J$200,$F2804,1)/INDEX(Υλικά!$E$3:$E$200,$F2804,1),0))</f>
        <v>0</v>
      </c>
      <c r="O2804" s="19">
        <f t="shared" si="51"/>
        <v>63.599999999999994</v>
      </c>
    </row>
    <row r="2805" spans="1:15" x14ac:dyDescent="0.35">
      <c r="A2805" s="54">
        <v>45360</v>
      </c>
      <c r="B2805" s="53">
        <v>0.58333333333333337</v>
      </c>
      <c r="C2805" s="3"/>
      <c r="D2805" s="3" t="s">
        <v>221</v>
      </c>
      <c r="E2805" s="3" t="str">
        <f>IF(C2805&lt;&gt;"",INDEX(ΣυνδΑθρ!$I$2:$I$96,MATCH(C2805,ΣυνδΑθρ!$A$2:$A$100,0),1),IF(D2805&lt;&gt;"",INDEX(Υλικά!$D$3:$D$200,MATCH(D2805,Υλικά!$B$3:$B$200,0),1),""))</f>
        <v>gr</v>
      </c>
      <c r="F2805" s="10">
        <f>IF(C2805&lt;&gt;"",MATCH($C2805,ΣυνδΑθρ!$A$2:$A$100,0),IF(D2805&lt;&gt;"",MATCH($D2805,Υλικά!$B$3:$B$200,0),0))</f>
        <v>99</v>
      </c>
      <c r="G2805" s="3">
        <v>480</v>
      </c>
      <c r="H2805" s="16">
        <f>IF($C2805&lt;&gt;"",$G2805*INDEX(ΣυνδΑθρ!$B$2:$B$96,$F2805,1)/INDEX(ΣυνδΑθρ!$J$2:$J$96,$F2805,1),IF($D2805&lt;&gt;"",$G2805*INDEX(Υλικά!$G$3:$G$200,$F2805,1)/INDEX(Υλικά!$E$3:$E$200,$F2805,1),0))</f>
        <v>134.4</v>
      </c>
      <c r="I2805" s="17">
        <f>IF($C2805&lt;&gt;"",$G2805*INDEX(ΣυνδΑθρ!$C$2:$C$100,$F2805,1)/INDEX(ΣυνδΑθρ!$J$2:$J$96,$F2805,1),IF($D2805&lt;&gt;"",$G2805*INDEX(Υλικά!$H$3:$H$200,$F2805,1)/INDEX(Υλικά!$E$3:$E$200,$F2805,1),0))</f>
        <v>0</v>
      </c>
      <c r="J2805" s="18">
        <f>IF($C2805&lt;&gt;"",$G2805*INDEX(ΣυνδΑθρ!$D$2:$D$96,$F2805,1)/INDEX(ΣυνδΑθρ!$J$2:$J$96,$F2805,1),IF($D2805&lt;&gt;"",$G2805*INDEX(Υλικά!$I$3:$I$200,$F2805,1)/INDEX(Υλικά!$E$3:$E$200,$F2805,1),0))</f>
        <v>6.24</v>
      </c>
      <c r="K2805" s="16">
        <f>$H2805*Ref!$B$2</f>
        <v>537.6</v>
      </c>
      <c r="L2805" s="17">
        <f>$I2805*Ref!$B$3</f>
        <v>0</v>
      </c>
      <c r="M2805" s="18">
        <f>$J2805*Ref!$B$4</f>
        <v>56.160000000000004</v>
      </c>
      <c r="N2805" s="18">
        <f>IF($C2805&lt;&gt;"",0,IF($D2805&lt;&gt;"",$G2805*INDEX(Υλικά!$J$3:$J$200,$F2805,1)/INDEX(Υλικά!$E$3:$E$200,$F2805,1),0))</f>
        <v>0</v>
      </c>
      <c r="O2805" s="19">
        <f t="shared" si="51"/>
        <v>593.76</v>
      </c>
    </row>
    <row r="2806" spans="1:15" x14ac:dyDescent="0.35">
      <c r="A2806" s="54">
        <v>45360</v>
      </c>
      <c r="B2806" s="53">
        <v>0.58333333333333337</v>
      </c>
      <c r="C2806" s="3"/>
      <c r="D2806" s="3" t="s">
        <v>9</v>
      </c>
      <c r="E2806" s="3" t="str">
        <f>IF(C2806&lt;&gt;"",INDEX(ΣυνδΑθρ!$I$2:$I$96,MATCH(C2806,ΣυνδΑθρ!$A$2:$A$100,0),1),IF(D2806&lt;&gt;"",INDEX(Υλικά!$D$3:$D$200,MATCH(D2806,Υλικά!$B$3:$B$200,0),1),""))</f>
        <v>gr</v>
      </c>
      <c r="F2806" s="10">
        <f>IF(C2806&lt;&gt;"",MATCH($C2806,ΣυνδΑθρ!$A$2:$A$100,0),IF(D2806&lt;&gt;"",MATCH($D2806,Υλικά!$B$3:$B$200,0),0))</f>
        <v>4</v>
      </c>
      <c r="G2806" s="3">
        <v>100</v>
      </c>
      <c r="H2806" s="16">
        <f>IF($C2806&lt;&gt;"",$G2806*INDEX(ΣυνδΑθρ!$B$2:$B$96,$F2806,1)/INDEX(ΣυνδΑθρ!$J$2:$J$96,$F2806,1),IF($D2806&lt;&gt;"",$G2806*INDEX(Υλικά!$G$3:$G$200,$F2806,1)/INDEX(Υλικά!$E$3:$E$200,$F2806,1),0))</f>
        <v>7.1</v>
      </c>
      <c r="I2806" s="17">
        <f>IF($C2806&lt;&gt;"",$G2806*INDEX(ΣυνδΑθρ!$C$2:$C$100,$F2806,1)/INDEX(ΣυνδΑθρ!$J$2:$J$96,$F2806,1),IF($D2806&lt;&gt;"",$G2806*INDEX(Υλικά!$H$3:$H$200,$F2806,1)/INDEX(Υλικά!$E$3:$E$200,$F2806,1),0))</f>
        <v>80</v>
      </c>
      <c r="J2806" s="18">
        <f>IF($C2806&lt;&gt;"",$G2806*INDEX(ΣυνδΑθρ!$D$2:$D$96,$F2806,1)/INDEX(ΣυνδΑθρ!$J$2:$J$96,$F2806,1),IF($D2806&lt;&gt;"",$G2806*INDEX(Υλικά!$I$3:$I$200,$F2806,1)/INDEX(Υλικά!$E$3:$E$200,$F2806,1),0))</f>
        <v>0.7</v>
      </c>
      <c r="K2806" s="16">
        <f>$H2806*Ref!$B$2</f>
        <v>28.4</v>
      </c>
      <c r="L2806" s="17">
        <f>$I2806*Ref!$B$3</f>
        <v>320</v>
      </c>
      <c r="M2806" s="18">
        <f>$J2806*Ref!$B$4</f>
        <v>6.3</v>
      </c>
      <c r="N2806" s="18">
        <f>IF($C2806&lt;&gt;"",0,IF($D2806&lt;&gt;"",$G2806*INDEX(Υλικά!$J$3:$J$200,$F2806,1)/INDEX(Υλικά!$E$3:$E$200,$F2806,1),0))</f>
        <v>0</v>
      </c>
      <c r="O2806" s="19">
        <f t="shared" si="51"/>
        <v>354.7</v>
      </c>
    </row>
    <row r="2807" spans="1:15" x14ac:dyDescent="0.35">
      <c r="A2807" s="54">
        <v>45360</v>
      </c>
      <c r="B2807" s="53">
        <v>0.58333333333333304</v>
      </c>
      <c r="C2807" s="3"/>
      <c r="D2807" s="3" t="s">
        <v>198</v>
      </c>
      <c r="E2807" s="3" t="str">
        <f>IF(C2807&lt;&gt;"",INDEX(ΣυνδΑθρ!$I$2:$I$96,MATCH(C2807,ΣυνδΑθρ!$A$2:$A$100,0),1),IF(D2807&lt;&gt;"",INDEX(Υλικά!$D$3:$D$200,MATCH(D2807,Υλικά!$B$3:$B$200,0),1),""))</f>
        <v>gr</v>
      </c>
      <c r="F2807" s="10">
        <f>IF(C2807&lt;&gt;"",MATCH($C2807,ΣυνδΑθρ!$A$2:$A$100,0),IF(D2807&lt;&gt;"",MATCH($D2807,Υλικά!$B$3:$B$200,0),0))</f>
        <v>89</v>
      </c>
      <c r="G2807" s="3">
        <v>20</v>
      </c>
      <c r="H2807" s="16">
        <f>IF($C2807&lt;&gt;"",$G2807*INDEX(ΣυνδΑθρ!$B$2:$B$96,$F2807,1)/INDEX(ΣυνδΑθρ!$J$2:$J$96,$F2807,1),IF($D2807&lt;&gt;"",$G2807*INDEX(Υλικά!$G$3:$G$200,$F2807,1)/INDEX(Υλικά!$E$3:$E$200,$F2807,1),0))</f>
        <v>4.5</v>
      </c>
      <c r="I2807" s="17">
        <f>IF($C2807&lt;&gt;"",$G2807*INDEX(ΣυνδΑθρ!$C$2:$C$100,$F2807,1)/INDEX(ΣυνδΑθρ!$J$2:$J$96,$F2807,1),IF($D2807&lt;&gt;"",$G2807*INDEX(Υλικά!$H$3:$H$200,$F2807,1)/INDEX(Υλικά!$E$3:$E$200,$F2807,1),0))</f>
        <v>10</v>
      </c>
      <c r="J2807" s="18">
        <f>IF($C2807&lt;&gt;"",$G2807*INDEX(ΣυνδΑθρ!$D$2:$D$96,$F2807,1)/INDEX(ΣυνδΑθρ!$J$2:$J$96,$F2807,1),IF($D2807&lt;&gt;"",$G2807*INDEX(Υλικά!$I$3:$I$200,$F2807,1)/INDEX(Υλικά!$E$3:$E$200,$F2807,1),0))</f>
        <v>0.38</v>
      </c>
      <c r="K2807" s="16">
        <f>$H2807*Ref!$B$2</f>
        <v>18</v>
      </c>
      <c r="L2807" s="17">
        <f>$I2807*Ref!$B$3</f>
        <v>40</v>
      </c>
      <c r="M2807" s="18">
        <f>$J2807*Ref!$B$4</f>
        <v>3.42</v>
      </c>
      <c r="N2807" s="18">
        <f>IF($C2807&lt;&gt;"",0,IF($D2807&lt;&gt;"",$G2807*INDEX(Υλικά!$J$3:$J$200,$F2807,1)/INDEX(Υλικά!$E$3:$E$200,$F2807,1),0))</f>
        <v>0</v>
      </c>
      <c r="O2807" s="19">
        <f t="shared" si="51"/>
        <v>61.42</v>
      </c>
    </row>
    <row r="2808" spans="1:15" x14ac:dyDescent="0.35">
      <c r="A2808" s="54">
        <v>45360</v>
      </c>
      <c r="B2808" s="53">
        <v>0.58333333333333304</v>
      </c>
      <c r="C2808" s="3"/>
      <c r="D2808" s="3" t="s">
        <v>8</v>
      </c>
      <c r="E2808" s="3" t="str">
        <f>IF(C2808&lt;&gt;"",INDEX(ΣυνδΑθρ!$I$2:$I$96,MATCH(C2808,ΣυνδΑθρ!$A$2:$A$100,0),1),IF(D2808&lt;&gt;"",INDEX(Υλικά!$D$3:$D$200,MATCH(D2808,Υλικά!$B$3:$B$200,0),1),""))</f>
        <v>gr</v>
      </c>
      <c r="F2808" s="10">
        <f>IF(C2808&lt;&gt;"",MATCH($C2808,ΣυνδΑθρ!$A$2:$A$100,0),IF(D2808&lt;&gt;"",MATCH($D2808,Υλικά!$B$3:$B$200,0),0))</f>
        <v>3</v>
      </c>
      <c r="G2808" s="3">
        <v>20</v>
      </c>
      <c r="H2808" s="16">
        <f>IF($C2808&lt;&gt;"",$G2808*INDEX(ΣυνδΑθρ!$B$2:$B$96,$F2808,1)/INDEX(ΣυνδΑθρ!$J$2:$J$96,$F2808,1),IF($D2808&lt;&gt;"",$G2808*INDEX(Υλικά!$G$3:$G$200,$F2808,1)/INDEX(Υλικά!$E$3:$E$200,$F2808,1),0))</f>
        <v>0</v>
      </c>
      <c r="I2808" s="17">
        <f>IF($C2808&lt;&gt;"",$G2808*INDEX(ΣυνδΑθρ!$C$2:$C$100,$F2808,1)/INDEX(ΣυνδΑθρ!$J$2:$J$96,$F2808,1),IF($D2808&lt;&gt;"",$G2808*INDEX(Υλικά!$H$3:$H$200,$F2808,1)/INDEX(Υλικά!$E$3:$E$200,$F2808,1),0))</f>
        <v>0</v>
      </c>
      <c r="J2808" s="18">
        <f>IF($C2808&lt;&gt;"",$G2808*INDEX(ΣυνδΑθρ!$D$2:$D$96,$F2808,1)/INDEX(ΣυνδΑθρ!$J$2:$J$96,$F2808,1),IF($D2808&lt;&gt;"",$G2808*INDEX(Υλικά!$I$3:$I$200,$F2808,1)/INDEX(Υλικά!$E$3:$E$200,$F2808,1),0))</f>
        <v>18.66</v>
      </c>
      <c r="K2808" s="16">
        <f>$H2808*Ref!$B$2</f>
        <v>0</v>
      </c>
      <c r="L2808" s="17">
        <f>$I2808*Ref!$B$3</f>
        <v>0</v>
      </c>
      <c r="M2808" s="18">
        <f>$J2808*Ref!$B$4</f>
        <v>167.94</v>
      </c>
      <c r="N2808" s="18">
        <f>IF($C2808&lt;&gt;"",0,IF($D2808&lt;&gt;"",$G2808*INDEX(Υλικά!$J$3:$J$200,$F2808,1)/INDEX(Υλικά!$E$3:$E$200,$F2808,1),0))</f>
        <v>0</v>
      </c>
      <c r="O2808" s="19">
        <f t="shared" si="51"/>
        <v>167.94</v>
      </c>
    </row>
    <row r="2809" spans="1:15" x14ac:dyDescent="0.35">
      <c r="A2809" s="54">
        <v>45360</v>
      </c>
      <c r="B2809" s="53">
        <v>0.58333333333333304</v>
      </c>
      <c r="C2809" s="3"/>
      <c r="D2809" s="3" t="s">
        <v>147</v>
      </c>
      <c r="E2809" s="3" t="str">
        <f>IF(C2809&lt;&gt;"",INDEX(ΣυνδΑθρ!$I$2:$I$96,MATCH(C2809,ΣυνδΑθρ!$A$2:$A$100,0),1),IF(D2809&lt;&gt;"",INDEX(Υλικά!$D$3:$D$200,MATCH(D2809,Υλικά!$B$3:$B$200,0),1),""))</f>
        <v>gr</v>
      </c>
      <c r="F2809" s="10">
        <f>IF(C2809&lt;&gt;"",MATCH($C2809,ΣυνδΑθρ!$A$2:$A$100,0),IF(D2809&lt;&gt;"",MATCH($D2809,Υλικά!$B$3:$B$200,0),0))</f>
        <v>58</v>
      </c>
      <c r="G2809" s="3">
        <v>5</v>
      </c>
      <c r="H2809" s="16">
        <f>IF($C2809&lt;&gt;"",$G2809*INDEX(ΣυνδΑθρ!$B$2:$B$96,$F2809,1)/INDEX(ΣυνδΑθρ!$J$2:$J$96,$F2809,1),IF($D2809&lt;&gt;"",$G2809*INDEX(Υλικά!$G$3:$G$200,$F2809,1)/INDEX(Υλικά!$E$3:$E$200,$F2809,1),0))</f>
        <v>0.03</v>
      </c>
      <c r="I2809" s="17">
        <f>IF($C2809&lt;&gt;"",$G2809*INDEX(ΣυνδΑθρ!$C$2:$C$100,$F2809,1)/INDEX(ΣυνδΑθρ!$J$2:$J$96,$F2809,1),IF($D2809&lt;&gt;"",$G2809*INDEX(Υλικά!$H$3:$H$200,$F2809,1)/INDEX(Υλικά!$E$3:$E$200,$F2809,1),0))</f>
        <v>3.5000000000000003E-2</v>
      </c>
      <c r="J2809" s="18">
        <f>IF($C2809&lt;&gt;"",$G2809*INDEX(ΣυνδΑθρ!$D$2:$D$96,$F2809,1)/INDEX(ΣυνδΑθρ!$J$2:$J$96,$F2809,1),IF($D2809&lt;&gt;"",$G2809*INDEX(Υλικά!$I$3:$I$200,$F2809,1)/INDEX(Υλικά!$E$3:$E$200,$F2809,1),0))</f>
        <v>4.0999999999999996</v>
      </c>
      <c r="K2809" s="16">
        <f>$H2809*Ref!$B$2</f>
        <v>0.12</v>
      </c>
      <c r="L2809" s="17">
        <f>$I2809*Ref!$B$3</f>
        <v>0.14000000000000001</v>
      </c>
      <c r="M2809" s="18">
        <f>$J2809*Ref!$B$4</f>
        <v>36.9</v>
      </c>
      <c r="N2809" s="18">
        <f>IF($C2809&lt;&gt;"",0,IF($D2809&lt;&gt;"",$G2809*INDEX(Υλικά!$J$3:$J$200,$F2809,1)/INDEX(Υλικά!$E$3:$E$200,$F2809,1),0))</f>
        <v>0</v>
      </c>
      <c r="O2809" s="19">
        <f t="shared" si="51"/>
        <v>37.159999999999997</v>
      </c>
    </row>
    <row r="2810" spans="1:15" x14ac:dyDescent="0.35">
      <c r="A2810" s="54">
        <v>45360</v>
      </c>
      <c r="B2810" s="53">
        <v>0.58333333333333304</v>
      </c>
      <c r="C2810" s="3"/>
      <c r="D2810" s="3" t="s">
        <v>338</v>
      </c>
      <c r="E2810" s="3" t="str">
        <f>IF(C2810&lt;&gt;"",INDEX(ΣυνδΑθρ!$I$2:$I$96,MATCH(C2810,ΣυνδΑθρ!$A$2:$A$100,0),1),IF(D2810&lt;&gt;"",INDEX(Υλικά!$D$3:$D$200,MATCH(D2810,Υλικά!$B$3:$B$200,0),1),""))</f>
        <v>gr</v>
      </c>
      <c r="F2810" s="10">
        <f>IF(C2810&lt;&gt;"",MATCH($C2810,ΣυνδΑθρ!$A$2:$A$100,0),IF(D2810&lt;&gt;"",MATCH($D2810,Υλικά!$B$3:$B$200,0),0))</f>
        <v>152</v>
      </c>
      <c r="G2810" s="3">
        <v>20</v>
      </c>
      <c r="H2810" s="16">
        <f>IF($C2810&lt;&gt;"",$G2810*INDEX(ΣυνδΑθρ!$B$2:$B$96,$F2810,1)/INDEX(ΣυνδΑθρ!$J$2:$J$96,$F2810,1),IF($D2810&lt;&gt;"",$G2810*INDEX(Υλικά!$G$3:$G$200,$F2810,1)/INDEX(Υλικά!$E$3:$E$200,$F2810,1),0))</f>
        <v>2.36</v>
      </c>
      <c r="I2810" s="17">
        <f>IF($C2810&lt;&gt;"",$G2810*INDEX(ΣυνδΑθρ!$C$2:$C$100,$F2810,1)/INDEX(ΣυνδΑθρ!$J$2:$J$96,$F2810,1),IF($D2810&lt;&gt;"",$G2810*INDEX(Υλικά!$H$3:$H$200,$F2810,1)/INDEX(Υλικά!$E$3:$E$200,$F2810,1),0))</f>
        <v>8.6</v>
      </c>
      <c r="J2810" s="18">
        <f>IF($C2810&lt;&gt;"",$G2810*INDEX(ΣυνδΑθρ!$D$2:$D$96,$F2810,1)/INDEX(ΣυνδΑθρ!$J$2:$J$96,$F2810,1),IF($D2810&lt;&gt;"",$G2810*INDEX(Υλικά!$I$3:$I$200,$F2810,1)/INDEX(Υλικά!$E$3:$E$200,$F2810,1),0))</f>
        <v>0.64</v>
      </c>
      <c r="K2810" s="16">
        <f>$H2810*Ref!$B$2</f>
        <v>9.44</v>
      </c>
      <c r="L2810" s="17">
        <f>$I2810*Ref!$B$3</f>
        <v>34.4</v>
      </c>
      <c r="M2810" s="18">
        <f>$J2810*Ref!$B$4</f>
        <v>5.76</v>
      </c>
      <c r="N2810" s="18">
        <f>IF($C2810&lt;&gt;"",0,IF($D2810&lt;&gt;"",$G2810*INDEX(Υλικά!$J$3:$J$200,$F2810,1)/INDEX(Υλικά!$E$3:$E$200,$F2810,1),0))</f>
        <v>0</v>
      </c>
      <c r="O2810" s="19">
        <f t="shared" si="51"/>
        <v>49.599999999999994</v>
      </c>
    </row>
    <row r="2811" spans="1:15" x14ac:dyDescent="0.35">
      <c r="A2811" s="54">
        <v>45360</v>
      </c>
      <c r="B2811" s="53">
        <v>0.58333333333333304</v>
      </c>
      <c r="C2811" s="3"/>
      <c r="D2811" s="3" t="s">
        <v>44</v>
      </c>
      <c r="E2811" s="3" t="str">
        <f>IF(C2811&lt;&gt;"",INDEX(ΣυνδΑθρ!$I$2:$I$96,MATCH(C2811,ΣυνδΑθρ!$A$2:$A$100,0),1),IF(D2811&lt;&gt;"",INDEX(Υλικά!$D$3:$D$200,MATCH(D2811,Υλικά!$B$3:$B$200,0),1),""))</f>
        <v>pc</v>
      </c>
      <c r="F2811" s="10">
        <f>IF(C2811&lt;&gt;"",MATCH($C2811,ΣυνδΑθρ!$A$2:$A$100,0),IF(D2811&lt;&gt;"",MATCH($D2811,Υλικά!$B$3:$B$200,0),0))</f>
        <v>18</v>
      </c>
      <c r="G2811" s="3">
        <v>10</v>
      </c>
      <c r="H2811" s="16">
        <f>IF($C2811&lt;&gt;"",$G2811*INDEX(ΣυνδΑθρ!$B$2:$B$96,$F2811,1)/INDEX(ΣυνδΑθρ!$J$2:$J$96,$F2811,1),IF($D2811&lt;&gt;"",$G2811*INDEX(Υλικά!$G$3:$G$200,$F2811,1)/INDEX(Υλικά!$E$3:$E$200,$F2811,1),0))</f>
        <v>0.4</v>
      </c>
      <c r="I2811" s="17">
        <f>IF($C2811&lt;&gt;"",$G2811*INDEX(ΣυνδΑθρ!$C$2:$C$100,$F2811,1)/INDEX(ΣυνδΑθρ!$J$2:$J$96,$F2811,1),IF($D2811&lt;&gt;"",$G2811*INDEX(Υλικά!$H$3:$H$200,$F2811,1)/INDEX(Υλικά!$E$3:$E$200,$F2811,1),0))</f>
        <v>2.8</v>
      </c>
      <c r="J2811" s="18">
        <f>IF($C2811&lt;&gt;"",$G2811*INDEX(ΣυνδΑθρ!$D$2:$D$96,$F2811,1)/INDEX(ΣυνδΑθρ!$J$2:$J$96,$F2811,1),IF($D2811&lt;&gt;"",$G2811*INDEX(Υλικά!$I$3:$I$200,$F2811,1)/INDEX(Υλικά!$E$3:$E$200,$F2811,1),0))</f>
        <v>4.7</v>
      </c>
      <c r="K2811" s="16">
        <f>$H2811*Ref!$B$2</f>
        <v>1.6</v>
      </c>
      <c r="L2811" s="17">
        <f>$I2811*Ref!$B$3</f>
        <v>11.2</v>
      </c>
      <c r="M2811" s="18">
        <f>$J2811*Ref!$B$4</f>
        <v>42.300000000000004</v>
      </c>
      <c r="N2811" s="18">
        <f>IF($C2811&lt;&gt;"",0,IF($D2811&lt;&gt;"",$G2811*INDEX(Υλικά!$J$3:$J$200,$F2811,1)/INDEX(Υλικά!$E$3:$E$200,$F2811,1),0))</f>
        <v>0</v>
      </c>
      <c r="O2811" s="19">
        <f t="shared" si="51"/>
        <v>55.1</v>
      </c>
    </row>
    <row r="2812" spans="1:15" x14ac:dyDescent="0.35">
      <c r="A2812" s="54">
        <v>45360</v>
      </c>
      <c r="B2812" s="53">
        <v>0.58333333333333304</v>
      </c>
      <c r="C2812" s="3"/>
      <c r="D2812" s="3" t="s">
        <v>42</v>
      </c>
      <c r="E2812" s="3" t="str">
        <f>IF(C2812&lt;&gt;"",INDEX(ΣυνδΑθρ!$I$2:$I$96,MATCH(C2812,ΣυνδΑθρ!$A$2:$A$100,0),1),IF(D2812&lt;&gt;"",INDEX(Υλικά!$D$3:$D$200,MATCH(D2812,Υλικά!$B$3:$B$200,0),1),""))</f>
        <v>gr</v>
      </c>
      <c r="F2812" s="10">
        <f>IF(C2812&lt;&gt;"",MATCH($C2812,ΣυνδΑθρ!$A$2:$A$100,0),IF(D2812&lt;&gt;"",MATCH($D2812,Υλικά!$B$3:$B$200,0),0))</f>
        <v>16</v>
      </c>
      <c r="G2812" s="3">
        <v>70</v>
      </c>
      <c r="H2812" s="16">
        <f>IF($C2812&lt;&gt;"",$G2812*INDEX(ΣυνδΑθρ!$B$2:$B$96,$F2812,1)/INDEX(ΣυνδΑθρ!$J$2:$J$96,$F2812,1),IF($D2812&lt;&gt;"",$G2812*INDEX(Υλικά!$G$3:$G$200,$F2812,1)/INDEX(Υλικά!$E$3:$E$200,$F2812,1),0))</f>
        <v>0.63</v>
      </c>
      <c r="I2812" s="17">
        <f>IF($C2812&lt;&gt;"",$G2812*INDEX(ΣυνδΑθρ!$C$2:$C$100,$F2812,1)/INDEX(ΣυνδΑθρ!$J$2:$J$96,$F2812,1),IF($D2812&lt;&gt;"",$G2812*INDEX(Υλικά!$H$3:$H$200,$F2812,1)/INDEX(Υλικά!$E$3:$E$200,$F2812,1),0))</f>
        <v>2.73</v>
      </c>
      <c r="J2812" s="18">
        <f>IF($C2812&lt;&gt;"",$G2812*INDEX(ΣυνδΑθρ!$D$2:$D$96,$F2812,1)/INDEX(ΣυνδΑθρ!$J$2:$J$96,$F2812,1),IF($D2812&lt;&gt;"",$G2812*INDEX(Υλικά!$I$3:$I$200,$F2812,1)/INDEX(Υλικά!$E$3:$E$200,$F2812,1),0))</f>
        <v>0.14000000000000001</v>
      </c>
      <c r="K2812" s="16">
        <f>$H2812*Ref!$B$2</f>
        <v>2.52</v>
      </c>
      <c r="L2812" s="17">
        <f>$I2812*Ref!$B$3</f>
        <v>10.92</v>
      </c>
      <c r="M2812" s="18">
        <f>$J2812*Ref!$B$4</f>
        <v>1.2600000000000002</v>
      </c>
      <c r="N2812" s="18">
        <f>IF($C2812&lt;&gt;"",0,IF($D2812&lt;&gt;"",$G2812*INDEX(Υλικά!$J$3:$J$200,$F2812,1)/INDEX(Υλικά!$E$3:$E$200,$F2812,1),0))</f>
        <v>0</v>
      </c>
      <c r="O2812" s="19">
        <f t="shared" si="51"/>
        <v>14.7</v>
      </c>
    </row>
    <row r="2813" spans="1:15" x14ac:dyDescent="0.35">
      <c r="A2813" s="54">
        <v>45360</v>
      </c>
      <c r="B2813" s="53">
        <v>0.58333333333333304</v>
      </c>
      <c r="C2813" s="3"/>
      <c r="D2813" s="3" t="s">
        <v>97</v>
      </c>
      <c r="E2813" s="3" t="str">
        <f>IF(C2813&lt;&gt;"",INDEX(ΣυνδΑθρ!$I$2:$I$96,MATCH(C2813,ΣυνδΑθρ!$A$2:$A$100,0),1),IF(D2813&lt;&gt;"",INDEX(Υλικά!$D$3:$D$200,MATCH(D2813,Υλικά!$B$3:$B$200,0),1),""))</f>
        <v>gr</v>
      </c>
      <c r="F2813" s="10">
        <f>IF(C2813&lt;&gt;"",MATCH($C2813,ΣυνδΑθρ!$A$2:$A$100,0),IF(D2813&lt;&gt;"",MATCH($D2813,Υλικά!$B$3:$B$200,0),0))</f>
        <v>37</v>
      </c>
      <c r="G2813" s="3">
        <v>400</v>
      </c>
      <c r="H2813" s="16">
        <f>IF($C2813&lt;&gt;"",$G2813*INDEX(ΣυνδΑθρ!$B$2:$B$96,$F2813,1)/INDEX(ΣυνδΑθρ!$J$2:$J$96,$F2813,1),IF($D2813&lt;&gt;"",$G2813*INDEX(Υλικά!$G$3:$G$200,$F2813,1)/INDEX(Υλικά!$E$3:$E$200,$F2813,1),0))</f>
        <v>0</v>
      </c>
      <c r="I2813" s="17">
        <f>IF($C2813&lt;&gt;"",$G2813*INDEX(ΣυνδΑθρ!$C$2:$C$100,$F2813,1)/INDEX(ΣυνδΑθρ!$J$2:$J$96,$F2813,1),IF($D2813&lt;&gt;"",$G2813*INDEX(Υλικά!$H$3:$H$200,$F2813,1)/INDEX(Υλικά!$E$3:$E$200,$F2813,1),0))</f>
        <v>0</v>
      </c>
      <c r="J2813" s="18">
        <f>IF($C2813&lt;&gt;"",$G2813*INDEX(ΣυνδΑθρ!$D$2:$D$96,$F2813,1)/INDEX(ΣυνδΑθρ!$J$2:$J$96,$F2813,1),IF($D2813&lt;&gt;"",$G2813*INDEX(Υλικά!$I$3:$I$200,$F2813,1)/INDEX(Υλικά!$E$3:$E$200,$F2813,1),0))</f>
        <v>0</v>
      </c>
      <c r="K2813" s="16">
        <f>$H2813*Ref!$B$2</f>
        <v>0</v>
      </c>
      <c r="L2813" s="17">
        <f>$I2813*Ref!$B$3</f>
        <v>0</v>
      </c>
      <c r="M2813" s="18">
        <f>$J2813*Ref!$B$4</f>
        <v>0</v>
      </c>
      <c r="N2813" s="18">
        <f>IF($C2813&lt;&gt;"",0,IF($D2813&lt;&gt;"",$G2813*INDEX(Υλικά!$J$3:$J$200,$F2813,1)/INDEX(Υλικά!$E$3:$E$200,$F2813,1),0))</f>
        <v>340</v>
      </c>
      <c r="O2813" s="19">
        <f t="shared" si="51"/>
        <v>340</v>
      </c>
    </row>
    <row r="2814" spans="1:15" x14ac:dyDescent="0.35">
      <c r="A2814" s="54">
        <v>45360</v>
      </c>
      <c r="B2814" s="53">
        <v>0.625</v>
      </c>
      <c r="C2814" s="3"/>
      <c r="D2814" s="3" t="s">
        <v>133</v>
      </c>
      <c r="E2814" s="3" t="str">
        <f>IF(C2814&lt;&gt;"",INDEX(ΣυνδΑθρ!$I$2:$I$96,MATCH(C2814,ΣυνδΑθρ!$A$2:$A$100,0),1),IF(D2814&lt;&gt;"",INDEX(Υλικά!$D$3:$D$200,MATCH(D2814,Υλικά!$B$3:$B$200,0),1),""))</f>
        <v>gr</v>
      </c>
      <c r="F2814" s="10">
        <f>IF(C2814&lt;&gt;"",MATCH($C2814,ΣυνδΑθρ!$A$2:$A$100,0),IF(D2814&lt;&gt;"",MATCH($D2814,Υλικά!$B$3:$B$200,0),0))</f>
        <v>52</v>
      </c>
      <c r="G2814" s="3">
        <v>30</v>
      </c>
      <c r="H2814" s="16">
        <f>IF($C2814&lt;&gt;"",$G2814*INDEX(ΣυνδΑθρ!$B$2:$B$96,$F2814,1)/INDEX(ΣυνδΑθρ!$J$2:$J$96,$F2814,1),IF($D2814&lt;&gt;"",$G2814*INDEX(Υλικά!$G$3:$G$200,$F2814,1)/INDEX(Υλικά!$E$3:$E$200,$F2814,1),0))</f>
        <v>1.32</v>
      </c>
      <c r="I2814" s="17">
        <f>IF($C2814&lt;&gt;"",$G2814*INDEX(ΣυνδΑθρ!$C$2:$C$100,$F2814,1)/INDEX(ΣυνδΑθρ!$J$2:$J$96,$F2814,1),IF($D2814&lt;&gt;"",$G2814*INDEX(Υλικά!$H$3:$H$200,$F2814,1)/INDEX(Υλικά!$E$3:$E$200,$F2814,1),0))</f>
        <v>16.350000000000001</v>
      </c>
      <c r="J2814" s="18">
        <f>IF($C2814&lt;&gt;"",$G2814*INDEX(ΣυνδΑθρ!$D$2:$D$96,$F2814,1)/INDEX(ΣυνδΑθρ!$J$2:$J$96,$F2814,1),IF($D2814&lt;&gt;"",$G2814*INDEX(Υλικά!$I$3:$I$200,$F2814,1)/INDEX(Υλικά!$E$3:$E$200,$F2814,1),0))</f>
        <v>9.15</v>
      </c>
      <c r="K2814" s="16">
        <f>$H2814*Ref!$B$2</f>
        <v>5.28</v>
      </c>
      <c r="L2814" s="17">
        <f>$I2814*Ref!$B$3</f>
        <v>65.400000000000006</v>
      </c>
      <c r="M2814" s="18">
        <f>$J2814*Ref!$B$4</f>
        <v>82.350000000000009</v>
      </c>
      <c r="N2814" s="18">
        <f>IF($C2814&lt;&gt;"",0,IF($D2814&lt;&gt;"",$G2814*INDEX(Υλικά!$J$3:$J$200,$F2814,1)/INDEX(Υλικά!$E$3:$E$200,$F2814,1),0))</f>
        <v>0</v>
      </c>
      <c r="O2814" s="19">
        <f t="shared" si="51"/>
        <v>153.03000000000003</v>
      </c>
    </row>
    <row r="2815" spans="1:15" x14ac:dyDescent="0.35">
      <c r="A2815" s="54">
        <v>45360</v>
      </c>
      <c r="B2815" s="53">
        <v>0.84375</v>
      </c>
      <c r="C2815" s="3" t="s">
        <v>216</v>
      </c>
      <c r="D2815" s="3"/>
      <c r="E2815" s="3" t="str">
        <f>IF(C2815&lt;&gt;"",INDEX(ΣυνδΑθρ!$I$2:$I$96,MATCH(C2815,ΣυνδΑθρ!$A$2:$A$100,0),1),IF(D2815&lt;&gt;"",INDEX(Υλικά!$D$3:$D$200,MATCH(D2815,Υλικά!$B$3:$B$200,0),1),""))</f>
        <v>gr</v>
      </c>
      <c r="F2815" s="10">
        <f>IF(C2815&lt;&gt;"",MATCH($C2815,ΣυνδΑθρ!$A$2:$A$100,0),IF(D2815&lt;&gt;"",MATCH($D2815,Υλικά!$B$3:$B$200,0),0))</f>
        <v>36</v>
      </c>
      <c r="G2815" s="3">
        <v>38</v>
      </c>
      <c r="H2815" s="16">
        <f>IF($C2815&lt;&gt;"",$G2815*INDEX(ΣυνδΑθρ!$B$2:$B$96,$F2815,1)/INDEX(ΣυνδΑθρ!$J$2:$J$96,$F2815,1),IF($D2815&lt;&gt;"",$G2815*INDEX(Υλικά!$G$3:$G$200,$F2815,1)/INDEX(Υλικά!$E$3:$E$200,$F2815,1),0))</f>
        <v>3.1863904761904762</v>
      </c>
      <c r="I2815" s="17">
        <f>IF($C2815&lt;&gt;"",$G2815*INDEX(ΣυνδΑθρ!$C$2:$C$100,$F2815,1)/INDEX(ΣυνδΑθρ!$J$2:$J$96,$F2815,1),IF($D2815&lt;&gt;"",$G2815*INDEX(Υλικά!$H$3:$H$200,$F2815,1)/INDEX(Υλικά!$E$3:$E$200,$F2815,1),0))</f>
        <v>14.320752380952381</v>
      </c>
      <c r="J2815" s="18">
        <f>IF($C2815&lt;&gt;"",$G2815*INDEX(ΣυνδΑθρ!$D$2:$D$96,$F2815,1)/INDEX(ΣυνδΑθρ!$J$2:$J$96,$F2815,1),IF($D2815&lt;&gt;"",$G2815*INDEX(Υλικά!$I$3:$I$200,$F2815,1)/INDEX(Υλικά!$E$3:$E$200,$F2815,1),0))</f>
        <v>3.2061142857142859</v>
      </c>
      <c r="K2815" s="16">
        <f>$H2815*Ref!$B$2</f>
        <v>12.745561904761905</v>
      </c>
      <c r="L2815" s="17">
        <f>$I2815*Ref!$B$3</f>
        <v>57.283009523809525</v>
      </c>
      <c r="M2815" s="18">
        <f>$J2815*Ref!$B$4</f>
        <v>28.855028571428573</v>
      </c>
      <c r="N2815" s="18">
        <f>IF($C2815&lt;&gt;"",0,IF($D2815&lt;&gt;"",$G2815*INDEX(Υλικά!$J$3:$J$200,$F2815,1)/INDEX(Υλικά!$E$3:$E$200,$F2815,1),0))</f>
        <v>0</v>
      </c>
      <c r="O2815" s="19">
        <f t="shared" si="51"/>
        <v>98.883600000000001</v>
      </c>
    </row>
    <row r="2816" spans="1:15" x14ac:dyDescent="0.35">
      <c r="A2816" s="54">
        <v>45362</v>
      </c>
      <c r="B2816" s="53">
        <v>0.33333333333333331</v>
      </c>
      <c r="C2816" s="3"/>
      <c r="D2816" s="3" t="s">
        <v>58</v>
      </c>
      <c r="E2816" s="3" t="str">
        <f>IF(C2816&lt;&gt;"",INDEX(ΣυνδΑθρ!$I$2:$I$96,MATCH(C2816,ΣυνδΑθρ!$A$2:$A$100,0),1),IF(D2816&lt;&gt;"",INDEX(Υλικά!$D$3:$D$200,MATCH(D2816,Υλικά!$B$3:$B$200,0),1),""))</f>
        <v>gr</v>
      </c>
      <c r="F2816" s="10">
        <f>IF(C2816&lt;&gt;"",MATCH($C2816,ΣυνδΑθρ!$A$2:$A$100,0),IF(D2816&lt;&gt;"",MATCH($D2816,Υλικά!$B$3:$B$200,0),0))</f>
        <v>12</v>
      </c>
      <c r="G2816" s="3">
        <v>250</v>
      </c>
      <c r="H2816" s="16">
        <f>IF($C2816&lt;&gt;"",$G2816*INDEX(ΣυνδΑθρ!$B$2:$B$96,$F2816,1)/INDEX(ΣυνδΑθρ!$J$2:$J$96,$F2816,1),IF($D2816&lt;&gt;"",$G2816*INDEX(Υλικά!$G$3:$G$200,$F2816,1)/INDEX(Υλικά!$E$3:$E$200,$F2816,1),0))</f>
        <v>8.25</v>
      </c>
      <c r="I2816" s="17">
        <f>IF($C2816&lt;&gt;"",$G2816*INDEX(ΣυνδΑθρ!$C$2:$C$100,$F2816,1)/INDEX(ΣυνδΑθρ!$J$2:$J$96,$F2816,1),IF($D2816&lt;&gt;"",$G2816*INDEX(Υλικά!$H$3:$H$200,$F2816,1)/INDEX(Υλικά!$E$3:$E$200,$F2816,1),0))</f>
        <v>11.75</v>
      </c>
      <c r="J2816" s="18">
        <f>IF($C2816&lt;&gt;"",$G2816*INDEX(ΣυνδΑθρ!$D$2:$D$96,$F2816,1)/INDEX(ΣυνδΑθρ!$J$2:$J$96,$F2816,1),IF($D2816&lt;&gt;"",$G2816*INDEX(Υλικά!$I$3:$I$200,$F2816,1)/INDEX(Υλικά!$E$3:$E$200,$F2816,1),0))</f>
        <v>3.75</v>
      </c>
      <c r="K2816" s="16">
        <f>$H2816*Ref!$B$2</f>
        <v>33</v>
      </c>
      <c r="L2816" s="17">
        <f>$I2816*Ref!$B$3</f>
        <v>47</v>
      </c>
      <c r="M2816" s="18">
        <f>$J2816*Ref!$B$4</f>
        <v>33.75</v>
      </c>
      <c r="N2816" s="18">
        <f>IF($C2816&lt;&gt;"",0,IF($D2816&lt;&gt;"",$G2816*INDEX(Υλικά!$J$3:$J$200,$F2816,1)/INDEX(Υλικά!$E$3:$E$200,$F2816,1),0))</f>
        <v>0</v>
      </c>
      <c r="O2816" s="19">
        <f t="shared" si="51"/>
        <v>113.75</v>
      </c>
    </row>
    <row r="2817" spans="1:15" x14ac:dyDescent="0.35">
      <c r="A2817" s="54">
        <v>45362</v>
      </c>
      <c r="B2817" s="53">
        <v>0.33333333333333331</v>
      </c>
      <c r="C2817" s="3"/>
      <c r="D2817" s="3" t="s">
        <v>338</v>
      </c>
      <c r="E2817" s="3" t="str">
        <f>IF(C2817&lt;&gt;"",INDEX(ΣυνδΑθρ!$I$2:$I$96,MATCH(C2817,ΣυνδΑθρ!$A$2:$A$100,0),1),IF(D2817&lt;&gt;"",INDEX(Υλικά!$D$3:$D$200,MATCH(D2817,Υλικά!$B$3:$B$200,0),1),""))</f>
        <v>gr</v>
      </c>
      <c r="F2817" s="10">
        <f>IF(C2817&lt;&gt;"",MATCH($C2817,ΣυνδΑθρ!$A$2:$A$100,0),IF(D2817&lt;&gt;"",MATCH($D2817,Υλικά!$B$3:$B$200,0),0))</f>
        <v>152</v>
      </c>
      <c r="G2817" s="3">
        <v>60</v>
      </c>
      <c r="H2817" s="16">
        <f>IF($C2817&lt;&gt;"",$G2817*INDEX(ΣυνδΑθρ!$B$2:$B$96,$F2817,1)/INDEX(ΣυνδΑθρ!$J$2:$J$96,$F2817,1),IF($D2817&lt;&gt;"",$G2817*INDEX(Υλικά!$G$3:$G$200,$F2817,1)/INDEX(Υλικά!$E$3:$E$200,$F2817,1),0))</f>
        <v>7.08</v>
      </c>
      <c r="I2817" s="17">
        <f>IF($C2817&lt;&gt;"",$G2817*INDEX(ΣυνδΑθρ!$C$2:$C$100,$F2817,1)/INDEX(ΣυνδΑθρ!$J$2:$J$96,$F2817,1),IF($D2817&lt;&gt;"",$G2817*INDEX(Υλικά!$H$3:$H$200,$F2817,1)/INDEX(Υλικά!$E$3:$E$200,$F2817,1),0))</f>
        <v>25.8</v>
      </c>
      <c r="J2817" s="18">
        <f>IF($C2817&lt;&gt;"",$G2817*INDEX(ΣυνδΑθρ!$D$2:$D$96,$F2817,1)/INDEX(ΣυνδΑθρ!$J$2:$J$96,$F2817,1),IF($D2817&lt;&gt;"",$G2817*INDEX(Υλικά!$I$3:$I$200,$F2817,1)/INDEX(Υλικά!$E$3:$E$200,$F2817,1),0))</f>
        <v>1.92</v>
      </c>
      <c r="K2817" s="16">
        <f>$H2817*Ref!$B$2</f>
        <v>28.32</v>
      </c>
      <c r="L2817" s="17">
        <f>$I2817*Ref!$B$3</f>
        <v>103.2</v>
      </c>
      <c r="M2817" s="18">
        <f>$J2817*Ref!$B$4</f>
        <v>17.28</v>
      </c>
      <c r="N2817" s="18">
        <f>IF($C2817&lt;&gt;"",0,IF($D2817&lt;&gt;"",$G2817*INDEX(Υλικά!$J$3:$J$200,$F2817,1)/INDEX(Υλικά!$E$3:$E$200,$F2817,1),0))</f>
        <v>0</v>
      </c>
      <c r="O2817" s="19">
        <f t="shared" si="51"/>
        <v>148.80000000000001</v>
      </c>
    </row>
    <row r="2818" spans="1:15" x14ac:dyDescent="0.35">
      <c r="A2818" s="54">
        <v>45362</v>
      </c>
      <c r="B2818" s="53">
        <v>0.33333333333333331</v>
      </c>
      <c r="C2818" s="3"/>
      <c r="D2818" s="3" t="s">
        <v>229</v>
      </c>
      <c r="E2818" s="3" t="str">
        <f>IF(C2818&lt;&gt;"",INDEX(ΣυνδΑθρ!$I$2:$I$96,MATCH(C2818,ΣυνδΑθρ!$A$2:$A$100,0),1),IF(D2818&lt;&gt;"",INDEX(Υλικά!$D$3:$D$200,MATCH(D2818,Υλικά!$B$3:$B$200,0),1),""))</f>
        <v>gr</v>
      </c>
      <c r="F2818" s="10">
        <f>IF(C2818&lt;&gt;"",MATCH($C2818,ΣυνδΑθρ!$A$2:$A$100,0),IF(D2818&lt;&gt;"",MATCH($D2818,Υλικά!$B$3:$B$200,0),0))</f>
        <v>104</v>
      </c>
      <c r="G2818" s="3">
        <v>60</v>
      </c>
      <c r="H2818" s="16">
        <f>IF($C2818&lt;&gt;"",$G2818*INDEX(ΣυνδΑθρ!$B$2:$B$96,$F2818,1)/INDEX(ΣυνδΑθρ!$J$2:$J$96,$F2818,1),IF($D2818&lt;&gt;"",$G2818*INDEX(Υλικά!$G$3:$G$200,$F2818,1)/INDEX(Υλικά!$E$3:$E$200,$F2818,1),0))</f>
        <v>12.6</v>
      </c>
      <c r="I2818" s="17">
        <f>IF($C2818&lt;&gt;"",$G2818*INDEX(ΣυνδΑθρ!$C$2:$C$100,$F2818,1)/INDEX(ΣυνδΑθρ!$J$2:$J$96,$F2818,1),IF($D2818&lt;&gt;"",$G2818*INDEX(Υλικά!$H$3:$H$200,$F2818,1)/INDEX(Υλικά!$E$3:$E$200,$F2818,1),0))</f>
        <v>0.6</v>
      </c>
      <c r="J2818" s="18">
        <f>IF($C2818&lt;&gt;"",$G2818*INDEX(ΣυνδΑθρ!$D$2:$D$96,$F2818,1)/INDEX(ΣυνδΑθρ!$J$2:$J$96,$F2818,1),IF($D2818&lt;&gt;"",$G2818*INDEX(Υλικά!$I$3:$I$200,$F2818,1)/INDEX(Υλικά!$E$3:$E$200,$F2818,1),0))</f>
        <v>1.2</v>
      </c>
      <c r="K2818" s="16">
        <f>$H2818*Ref!$B$2</f>
        <v>50.4</v>
      </c>
      <c r="L2818" s="17">
        <f>$I2818*Ref!$B$3</f>
        <v>2.4</v>
      </c>
      <c r="M2818" s="18">
        <f>$J2818*Ref!$B$4</f>
        <v>10.799999999999999</v>
      </c>
      <c r="N2818" s="18">
        <f>IF($C2818&lt;&gt;"",0,IF($D2818&lt;&gt;"",$G2818*INDEX(Υλικά!$J$3:$J$200,$F2818,1)/INDEX(Υλικά!$E$3:$E$200,$F2818,1),0))</f>
        <v>0</v>
      </c>
      <c r="O2818" s="19">
        <f t="shared" si="51"/>
        <v>63.599999999999994</v>
      </c>
    </row>
    <row r="2819" spans="1:15" x14ac:dyDescent="0.35">
      <c r="A2819" s="54">
        <v>45362</v>
      </c>
      <c r="B2819" s="53">
        <v>0.64583333333333337</v>
      </c>
      <c r="C2819" s="3" t="s">
        <v>353</v>
      </c>
      <c r="D2819" s="3"/>
      <c r="E2819" s="3" t="str">
        <f>IF(C2819&lt;&gt;"",INDEX(ΣυνδΑθρ!$I$2:$I$96,MATCH(C2819,ΣυνδΑθρ!$A$2:$A$100,0),1),IF(D2819&lt;&gt;"",INDEX(Υλικά!$D$3:$D$200,MATCH(D2819,Υλικά!$B$3:$B$200,0),1),""))</f>
        <v>pc</v>
      </c>
      <c r="F2819" s="10">
        <f>IF(C2819&lt;&gt;"",MATCH($C2819,ΣυνδΑθρ!$A$2:$A$100,0),IF(D2819&lt;&gt;"",MATCH($D2819,Υλικά!$B$3:$B$200,0),0))</f>
        <v>75</v>
      </c>
      <c r="G2819" s="3">
        <v>1</v>
      </c>
      <c r="H2819" s="16">
        <f>IF($C2819&lt;&gt;"",$G2819*INDEX(ΣυνδΑθρ!$B$2:$B$96,$F2819,1)/INDEX(ΣυνδΑθρ!$J$2:$J$96,$F2819,1),IF($D2819&lt;&gt;"",$G2819*INDEX(Υλικά!$G$3:$G$200,$F2819,1)/INDEX(Υλικά!$E$3:$E$200,$F2819,1),0))</f>
        <v>80.754166666666677</v>
      </c>
      <c r="I2819" s="17">
        <f>IF($C2819&lt;&gt;"",$G2819*INDEX(ΣυνδΑθρ!$C$2:$C$100,$F2819,1)/INDEX(ΣυνδΑθρ!$J$2:$J$96,$F2819,1),IF($D2819&lt;&gt;"",$G2819*INDEX(Υλικά!$H$3:$H$200,$F2819,1)/INDEX(Υλικά!$E$3:$E$200,$F2819,1),0))</f>
        <v>11.429166666666667</v>
      </c>
      <c r="J2819" s="18">
        <f>IF($C2819&lt;&gt;"",$G2819*INDEX(ΣυνδΑθρ!$D$2:$D$96,$F2819,1)/INDEX(ΣυνδΑθρ!$J$2:$J$96,$F2819,1),IF($D2819&lt;&gt;"",$G2819*INDEX(Υλικά!$I$3:$I$200,$F2819,1)/INDEX(Υλικά!$E$3:$E$200,$F2819,1),0))</f>
        <v>28.399999999999995</v>
      </c>
      <c r="K2819" s="16">
        <f>$H2819*Ref!$B$2</f>
        <v>323.01666666666671</v>
      </c>
      <c r="L2819" s="17">
        <f>$I2819*Ref!$B$3</f>
        <v>45.716666666666669</v>
      </c>
      <c r="M2819" s="18">
        <f>$J2819*Ref!$B$4</f>
        <v>255.59999999999997</v>
      </c>
      <c r="N2819" s="18">
        <f>IF($C2819&lt;&gt;"",0,IF($D2819&lt;&gt;"",$G2819*INDEX(Υλικά!$J$3:$J$200,$F2819,1)/INDEX(Υλικά!$E$3:$E$200,$F2819,1),0))</f>
        <v>0</v>
      </c>
      <c r="O2819" s="19">
        <f t="shared" si="51"/>
        <v>624.33333333333326</v>
      </c>
    </row>
    <row r="2820" spans="1:15" x14ac:dyDescent="0.35">
      <c r="A2820" s="54">
        <v>45362</v>
      </c>
      <c r="B2820" s="53">
        <v>0.64583333333333337</v>
      </c>
      <c r="C2820" s="3"/>
      <c r="D2820" s="3" t="s">
        <v>9</v>
      </c>
      <c r="E2820" s="3" t="str">
        <f>IF(C2820&lt;&gt;"",INDEX(ΣυνδΑθρ!$I$2:$I$96,MATCH(C2820,ΣυνδΑθρ!$A$2:$A$100,0),1),IF(D2820&lt;&gt;"",INDEX(Υλικά!$D$3:$D$200,MATCH(D2820,Υλικά!$B$3:$B$200,0),1),""))</f>
        <v>gr</v>
      </c>
      <c r="F2820" s="10">
        <f>IF(C2820&lt;&gt;"",MATCH($C2820,ΣυνδΑθρ!$A$2:$A$100,0),IF(D2820&lt;&gt;"",MATCH($D2820,Υλικά!$B$3:$B$200,0),0))</f>
        <v>4</v>
      </c>
      <c r="G2820" s="3">
        <v>80</v>
      </c>
      <c r="H2820" s="16">
        <f>IF($C2820&lt;&gt;"",$G2820*INDEX(ΣυνδΑθρ!$B$2:$B$96,$F2820,1)/INDEX(ΣυνδΑθρ!$J$2:$J$96,$F2820,1),IF($D2820&lt;&gt;"",$G2820*INDEX(Υλικά!$G$3:$G$200,$F2820,1)/INDEX(Υλικά!$E$3:$E$200,$F2820,1),0))</f>
        <v>5.68</v>
      </c>
      <c r="I2820" s="17">
        <f>IF($C2820&lt;&gt;"",$G2820*INDEX(ΣυνδΑθρ!$C$2:$C$100,$F2820,1)/INDEX(ΣυνδΑθρ!$J$2:$J$96,$F2820,1),IF($D2820&lt;&gt;"",$G2820*INDEX(Υλικά!$H$3:$H$200,$F2820,1)/INDEX(Υλικά!$E$3:$E$200,$F2820,1),0))</f>
        <v>64</v>
      </c>
      <c r="J2820" s="18">
        <f>IF($C2820&lt;&gt;"",$G2820*INDEX(ΣυνδΑθρ!$D$2:$D$96,$F2820,1)/INDEX(ΣυνδΑθρ!$J$2:$J$96,$F2820,1),IF($D2820&lt;&gt;"",$G2820*INDEX(Υλικά!$I$3:$I$200,$F2820,1)/INDEX(Υλικά!$E$3:$E$200,$F2820,1),0))</f>
        <v>0.56000000000000005</v>
      </c>
      <c r="K2820" s="16">
        <f>$H2820*Ref!$B$2</f>
        <v>22.72</v>
      </c>
      <c r="L2820" s="17">
        <f>$I2820*Ref!$B$3</f>
        <v>256</v>
      </c>
      <c r="M2820" s="18">
        <f>$J2820*Ref!$B$4</f>
        <v>5.0400000000000009</v>
      </c>
      <c r="N2820" s="18">
        <f>IF($C2820&lt;&gt;"",0,IF($D2820&lt;&gt;"",$G2820*INDEX(Υλικά!$J$3:$J$200,$F2820,1)/INDEX(Υλικά!$E$3:$E$200,$F2820,1),0))</f>
        <v>0</v>
      </c>
      <c r="O2820" s="19">
        <f t="shared" si="51"/>
        <v>283.76000000000005</v>
      </c>
    </row>
    <row r="2821" spans="1:15" x14ac:dyDescent="0.35">
      <c r="A2821" s="54">
        <v>45362</v>
      </c>
      <c r="B2821" s="53">
        <v>0.875</v>
      </c>
      <c r="C2821" s="3"/>
      <c r="D2821" s="3" t="s">
        <v>32</v>
      </c>
      <c r="E2821" s="3" t="str">
        <f>IF(C2821&lt;&gt;"",INDEX(ΣυνδΑθρ!$I$2:$I$96,MATCH(C2821,ΣυνδΑθρ!$A$2:$A$100,0),1),IF(D2821&lt;&gt;"",INDEX(Υλικά!$D$3:$D$200,MATCH(D2821,Υλικά!$B$3:$B$200,0),1),""))</f>
        <v>gr</v>
      </c>
      <c r="F2821" s="10">
        <f>IF(C2821&lt;&gt;"",MATCH($C2821,ΣυνδΑθρ!$A$2:$A$100,0),IF(D2821&lt;&gt;"",MATCH($D2821,Υλικά!$B$3:$B$200,0),0))</f>
        <v>14</v>
      </c>
      <c r="G2821" s="3">
        <v>150</v>
      </c>
      <c r="H2821" s="16">
        <f>IF($C2821&lt;&gt;"",$G2821*INDEX(ΣυνδΑθρ!$B$2:$B$96,$F2821,1)/INDEX(ΣυνδΑθρ!$J$2:$J$96,$F2821,1),IF($D2821&lt;&gt;"",$G2821*INDEX(Υλικά!$G$3:$G$200,$F2821,1)/INDEX(Υλικά!$E$3:$E$200,$F2821,1),0))</f>
        <v>12</v>
      </c>
      <c r="I2821" s="17">
        <f>IF($C2821&lt;&gt;"",$G2821*INDEX(ΣυνδΑθρ!$C$2:$C$100,$F2821,1)/INDEX(ΣυνδΑθρ!$J$2:$J$96,$F2821,1),IF($D2821&lt;&gt;"",$G2821*INDEX(Υλικά!$H$3:$H$200,$F2821,1)/INDEX(Υλικά!$E$3:$E$200,$F2821,1),0))</f>
        <v>6</v>
      </c>
      <c r="J2821" s="18">
        <f>IF($C2821&lt;&gt;"",$G2821*INDEX(ΣυνδΑθρ!$D$2:$D$96,$F2821,1)/INDEX(ΣυνδΑθρ!$J$2:$J$96,$F2821,1),IF($D2821&lt;&gt;"",$G2821*INDEX(Υλικά!$I$3:$I$200,$F2821,1)/INDEX(Υλικά!$E$3:$E$200,$F2821,1),0))</f>
        <v>3</v>
      </c>
      <c r="K2821" s="16">
        <f>$H2821*Ref!$B$2</f>
        <v>48</v>
      </c>
      <c r="L2821" s="17">
        <f>$I2821*Ref!$B$3</f>
        <v>24</v>
      </c>
      <c r="M2821" s="18">
        <f>$J2821*Ref!$B$4</f>
        <v>27</v>
      </c>
      <c r="N2821" s="18">
        <f>IF($C2821&lt;&gt;"",0,IF($D2821&lt;&gt;"",$G2821*INDEX(Υλικά!$J$3:$J$200,$F2821,1)/INDEX(Υλικά!$E$3:$E$200,$F2821,1),0))</f>
        <v>0</v>
      </c>
      <c r="O2821" s="19">
        <f t="shared" si="51"/>
        <v>99</v>
      </c>
    </row>
    <row r="2822" spans="1:15" x14ac:dyDescent="0.35">
      <c r="A2822" s="54">
        <v>45362</v>
      </c>
      <c r="B2822" s="53">
        <v>0.875</v>
      </c>
      <c r="C2822" s="3"/>
      <c r="D2822" s="3" t="s">
        <v>9</v>
      </c>
      <c r="E2822" s="3" t="str">
        <f>IF(C2822&lt;&gt;"",INDEX(ΣυνδΑθρ!$I$2:$I$96,MATCH(C2822,ΣυνδΑθρ!$A$2:$A$100,0),1),IF(D2822&lt;&gt;"",INDEX(Υλικά!$D$3:$D$200,MATCH(D2822,Υλικά!$B$3:$B$200,0),1),""))</f>
        <v>gr</v>
      </c>
      <c r="F2822" s="10">
        <f>IF(C2822&lt;&gt;"",MATCH($C2822,ΣυνδΑθρ!$A$2:$A$100,0),IF(D2822&lt;&gt;"",MATCH($D2822,Υλικά!$B$3:$B$200,0),0))</f>
        <v>4</v>
      </c>
      <c r="G2822" s="3">
        <v>30</v>
      </c>
      <c r="H2822" s="16">
        <f>IF($C2822&lt;&gt;"",$G2822*INDEX(ΣυνδΑθρ!$B$2:$B$96,$F2822,1)/INDEX(ΣυνδΑθρ!$J$2:$J$96,$F2822,1),IF($D2822&lt;&gt;"",$G2822*INDEX(Υλικά!$G$3:$G$200,$F2822,1)/INDEX(Υλικά!$E$3:$E$200,$F2822,1),0))</f>
        <v>2.13</v>
      </c>
      <c r="I2822" s="17">
        <f>IF($C2822&lt;&gt;"",$G2822*INDEX(ΣυνδΑθρ!$C$2:$C$100,$F2822,1)/INDEX(ΣυνδΑθρ!$J$2:$J$96,$F2822,1),IF($D2822&lt;&gt;"",$G2822*INDEX(Υλικά!$H$3:$H$200,$F2822,1)/INDEX(Υλικά!$E$3:$E$200,$F2822,1),0))</f>
        <v>24</v>
      </c>
      <c r="J2822" s="18">
        <f>IF($C2822&lt;&gt;"",$G2822*INDEX(ΣυνδΑθρ!$D$2:$D$96,$F2822,1)/INDEX(ΣυνδΑθρ!$J$2:$J$96,$F2822,1),IF($D2822&lt;&gt;"",$G2822*INDEX(Υλικά!$I$3:$I$200,$F2822,1)/INDEX(Υλικά!$E$3:$E$200,$F2822,1),0))</f>
        <v>0.21</v>
      </c>
      <c r="K2822" s="16">
        <f>$H2822*Ref!$B$2</f>
        <v>8.52</v>
      </c>
      <c r="L2822" s="17">
        <f>$I2822*Ref!$B$3</f>
        <v>96</v>
      </c>
      <c r="M2822" s="18">
        <f>$J2822*Ref!$B$4</f>
        <v>1.89</v>
      </c>
      <c r="N2822" s="18">
        <f>IF($C2822&lt;&gt;"",0,IF($D2822&lt;&gt;"",$G2822*INDEX(Υλικά!$J$3:$J$200,$F2822,1)/INDEX(Υλικά!$E$3:$E$200,$F2822,1),0))</f>
        <v>0</v>
      </c>
      <c r="O2822" s="19">
        <f t="shared" si="51"/>
        <v>106.41</v>
      </c>
    </row>
    <row r="2823" spans="1:15" x14ac:dyDescent="0.35">
      <c r="A2823" s="54">
        <v>45362</v>
      </c>
      <c r="B2823" s="53">
        <v>0.95833333333333337</v>
      </c>
      <c r="C2823" s="3"/>
      <c r="D2823" s="3" t="s">
        <v>187</v>
      </c>
      <c r="E2823" s="3" t="str">
        <f>IF(C2823&lt;&gt;"",INDEX(ΣυνδΑθρ!$I$2:$I$96,MATCH(C2823,ΣυνδΑθρ!$A$2:$A$100,0),1),IF(D2823&lt;&gt;"",INDEX(Υλικά!$D$3:$D$200,MATCH(D2823,Υλικά!$B$3:$B$200,0),1),""))</f>
        <v>gr</v>
      </c>
      <c r="F2823" s="10">
        <f>IF(C2823&lt;&gt;"",MATCH($C2823,ΣυνδΑθρ!$A$2:$A$100,0),IF(D2823&lt;&gt;"",MATCH($D2823,Υλικά!$B$3:$B$200,0),0))</f>
        <v>84</v>
      </c>
      <c r="G2823" s="3">
        <v>220</v>
      </c>
      <c r="H2823" s="16">
        <f>IF($C2823&lt;&gt;"",$G2823*INDEX(ΣυνδΑθρ!$B$2:$B$96,$F2823,1)/INDEX(ΣυνδΑθρ!$J$2:$J$96,$F2823,1),IF($D2823&lt;&gt;"",$G2823*INDEX(Υλικά!$G$3:$G$200,$F2823,1)/INDEX(Υλικά!$E$3:$E$200,$F2823,1),0))</f>
        <v>1.54</v>
      </c>
      <c r="I2823" s="17">
        <f>IF($C2823&lt;&gt;"",$G2823*INDEX(ΣυνδΑθρ!$C$2:$C$100,$F2823,1)/INDEX(ΣυνδΑθρ!$J$2:$J$96,$F2823,1),IF($D2823&lt;&gt;"",$G2823*INDEX(Υλικά!$H$3:$H$200,$F2823,1)/INDEX(Υλικά!$E$3:$E$200,$F2823,1),0))</f>
        <v>26.4</v>
      </c>
      <c r="J2823" s="18">
        <f>IF($C2823&lt;&gt;"",$G2823*INDEX(ΣυνδΑθρ!$D$2:$D$96,$F2823,1)/INDEX(ΣυνδΑθρ!$J$2:$J$96,$F2823,1),IF($D2823&lt;&gt;"",$G2823*INDEX(Υλικά!$I$3:$I$200,$F2823,1)/INDEX(Υλικά!$E$3:$E$200,$F2823,1),0))</f>
        <v>0.44</v>
      </c>
      <c r="K2823" s="16">
        <f>$H2823*Ref!$B$2</f>
        <v>6.16</v>
      </c>
      <c r="L2823" s="17">
        <f>$I2823*Ref!$B$3</f>
        <v>105.6</v>
      </c>
      <c r="M2823" s="18">
        <f>$J2823*Ref!$B$4</f>
        <v>3.96</v>
      </c>
      <c r="N2823" s="18">
        <f>IF($C2823&lt;&gt;"",0,IF($D2823&lt;&gt;"",$G2823*INDEX(Υλικά!$J$3:$J$200,$F2823,1)/INDEX(Υλικά!$E$3:$E$200,$F2823,1),0))</f>
        <v>0</v>
      </c>
      <c r="O2823" s="19">
        <f t="shared" si="51"/>
        <v>115.71999999999998</v>
      </c>
    </row>
    <row r="2824" spans="1:15" x14ac:dyDescent="0.35">
      <c r="A2824" s="54">
        <v>45363</v>
      </c>
      <c r="B2824" s="53">
        <v>0.33333333333333331</v>
      </c>
      <c r="C2824" s="3"/>
      <c r="D2824" s="3" t="s">
        <v>58</v>
      </c>
      <c r="E2824" s="3" t="str">
        <f>IF(C2824&lt;&gt;"",INDEX(ΣυνδΑθρ!$I$2:$I$96,MATCH(C2824,ΣυνδΑθρ!$A$2:$A$100,0),1),IF(D2824&lt;&gt;"",INDEX(Υλικά!$D$3:$D$200,MATCH(D2824,Υλικά!$B$3:$B$200,0),1),""))</f>
        <v>gr</v>
      </c>
      <c r="F2824" s="10">
        <f>IF(C2824&lt;&gt;"",MATCH($C2824,ΣυνδΑθρ!$A$2:$A$100,0),IF(D2824&lt;&gt;"",MATCH($D2824,Υλικά!$B$3:$B$200,0),0))</f>
        <v>12</v>
      </c>
      <c r="G2824" s="3">
        <v>250</v>
      </c>
      <c r="H2824" s="16">
        <f>IF($C2824&lt;&gt;"",$G2824*INDEX(ΣυνδΑθρ!$B$2:$B$96,$F2824,1)/INDEX(ΣυνδΑθρ!$J$2:$J$96,$F2824,1),IF($D2824&lt;&gt;"",$G2824*INDEX(Υλικά!$G$3:$G$200,$F2824,1)/INDEX(Υλικά!$E$3:$E$200,$F2824,1),0))</f>
        <v>8.25</v>
      </c>
      <c r="I2824" s="17">
        <f>IF($C2824&lt;&gt;"",$G2824*INDEX(ΣυνδΑθρ!$C$2:$C$100,$F2824,1)/INDEX(ΣυνδΑθρ!$J$2:$J$96,$F2824,1),IF($D2824&lt;&gt;"",$G2824*INDEX(Υλικά!$H$3:$H$200,$F2824,1)/INDEX(Υλικά!$E$3:$E$200,$F2824,1),0))</f>
        <v>11.75</v>
      </c>
      <c r="J2824" s="18">
        <f>IF($C2824&lt;&gt;"",$G2824*INDEX(ΣυνδΑθρ!$D$2:$D$96,$F2824,1)/INDEX(ΣυνδΑθρ!$J$2:$J$96,$F2824,1),IF($D2824&lt;&gt;"",$G2824*INDEX(Υλικά!$I$3:$I$200,$F2824,1)/INDEX(Υλικά!$E$3:$E$200,$F2824,1),0))</f>
        <v>3.75</v>
      </c>
      <c r="K2824" s="16">
        <f>$H2824*Ref!$B$2</f>
        <v>33</v>
      </c>
      <c r="L2824" s="17">
        <f>$I2824*Ref!$B$3</f>
        <v>47</v>
      </c>
      <c r="M2824" s="18">
        <f>$J2824*Ref!$B$4</f>
        <v>33.75</v>
      </c>
      <c r="N2824" s="18">
        <f>IF($C2824&lt;&gt;"",0,IF($D2824&lt;&gt;"",$G2824*INDEX(Υλικά!$J$3:$J$200,$F2824,1)/INDEX(Υλικά!$E$3:$E$200,$F2824,1),0))</f>
        <v>0</v>
      </c>
      <c r="O2824" s="19">
        <f t="shared" si="51"/>
        <v>113.75</v>
      </c>
    </row>
    <row r="2825" spans="1:15" x14ac:dyDescent="0.35">
      <c r="A2825" s="54">
        <v>45363</v>
      </c>
      <c r="B2825" s="53">
        <v>0.33333333333333331</v>
      </c>
      <c r="C2825" s="3"/>
      <c r="D2825" s="3" t="s">
        <v>338</v>
      </c>
      <c r="E2825" s="3" t="str">
        <f>IF(C2825&lt;&gt;"",INDEX(ΣυνδΑθρ!$I$2:$I$96,MATCH(C2825,ΣυνδΑθρ!$A$2:$A$100,0),1),IF(D2825&lt;&gt;"",INDEX(Υλικά!$D$3:$D$200,MATCH(D2825,Υλικά!$B$3:$B$200,0),1),""))</f>
        <v>gr</v>
      </c>
      <c r="F2825" s="10">
        <f>IF(C2825&lt;&gt;"",MATCH($C2825,ΣυνδΑθρ!$A$2:$A$100,0),IF(D2825&lt;&gt;"",MATCH($D2825,Υλικά!$B$3:$B$200,0),0))</f>
        <v>152</v>
      </c>
      <c r="G2825" s="3">
        <v>50</v>
      </c>
      <c r="H2825" s="16">
        <f>IF($C2825&lt;&gt;"",$G2825*INDEX(ΣυνδΑθρ!$B$2:$B$96,$F2825,1)/INDEX(ΣυνδΑθρ!$J$2:$J$96,$F2825,1),IF($D2825&lt;&gt;"",$G2825*INDEX(Υλικά!$G$3:$G$200,$F2825,1)/INDEX(Υλικά!$E$3:$E$200,$F2825,1),0))</f>
        <v>5.9</v>
      </c>
      <c r="I2825" s="17">
        <f>IF($C2825&lt;&gt;"",$G2825*INDEX(ΣυνδΑθρ!$C$2:$C$100,$F2825,1)/INDEX(ΣυνδΑθρ!$J$2:$J$96,$F2825,1),IF($D2825&lt;&gt;"",$G2825*INDEX(Υλικά!$H$3:$H$200,$F2825,1)/INDEX(Υλικά!$E$3:$E$200,$F2825,1),0))</f>
        <v>21.5</v>
      </c>
      <c r="J2825" s="18">
        <f>IF($C2825&lt;&gt;"",$G2825*INDEX(ΣυνδΑθρ!$D$2:$D$96,$F2825,1)/INDEX(ΣυνδΑθρ!$J$2:$J$96,$F2825,1),IF($D2825&lt;&gt;"",$G2825*INDEX(Υλικά!$I$3:$I$200,$F2825,1)/INDEX(Υλικά!$E$3:$E$200,$F2825,1),0))</f>
        <v>1.6</v>
      </c>
      <c r="K2825" s="16">
        <f>$H2825*Ref!$B$2</f>
        <v>23.6</v>
      </c>
      <c r="L2825" s="17">
        <f>$I2825*Ref!$B$3</f>
        <v>86</v>
      </c>
      <c r="M2825" s="18">
        <f>$J2825*Ref!$B$4</f>
        <v>14.4</v>
      </c>
      <c r="N2825" s="18">
        <f>IF($C2825&lt;&gt;"",0,IF($D2825&lt;&gt;"",$G2825*INDEX(Υλικά!$J$3:$J$200,$F2825,1)/INDEX(Υλικά!$E$3:$E$200,$F2825,1),0))</f>
        <v>0</v>
      </c>
      <c r="O2825" s="19">
        <f t="shared" si="51"/>
        <v>124</v>
      </c>
    </row>
    <row r="2826" spans="1:15" x14ac:dyDescent="0.35">
      <c r="A2826" s="54">
        <v>45363</v>
      </c>
      <c r="B2826" s="53">
        <v>0.33333333333333331</v>
      </c>
      <c r="C2826" s="3"/>
      <c r="D2826" s="3" t="s">
        <v>229</v>
      </c>
      <c r="E2826" s="3" t="str">
        <f>IF(C2826&lt;&gt;"",INDEX(ΣυνδΑθρ!$I$2:$I$96,MATCH(C2826,ΣυνδΑθρ!$A$2:$A$100,0),1),IF(D2826&lt;&gt;"",INDEX(Υλικά!$D$3:$D$200,MATCH(D2826,Υλικά!$B$3:$B$200,0),1),""))</f>
        <v>gr</v>
      </c>
      <c r="F2826" s="10">
        <f>IF(C2826&lt;&gt;"",MATCH($C2826,ΣυνδΑθρ!$A$2:$A$100,0),IF(D2826&lt;&gt;"",MATCH($D2826,Υλικά!$B$3:$B$200,0),0))</f>
        <v>104</v>
      </c>
      <c r="G2826" s="3">
        <v>60</v>
      </c>
      <c r="H2826" s="16">
        <f>IF($C2826&lt;&gt;"",$G2826*INDEX(ΣυνδΑθρ!$B$2:$B$96,$F2826,1)/INDEX(ΣυνδΑθρ!$J$2:$J$96,$F2826,1),IF($D2826&lt;&gt;"",$G2826*INDEX(Υλικά!$G$3:$G$200,$F2826,1)/INDEX(Υλικά!$E$3:$E$200,$F2826,1),0))</f>
        <v>12.6</v>
      </c>
      <c r="I2826" s="17">
        <f>IF($C2826&lt;&gt;"",$G2826*INDEX(ΣυνδΑθρ!$C$2:$C$100,$F2826,1)/INDEX(ΣυνδΑθρ!$J$2:$J$96,$F2826,1),IF($D2826&lt;&gt;"",$G2826*INDEX(Υλικά!$H$3:$H$200,$F2826,1)/INDEX(Υλικά!$E$3:$E$200,$F2826,1),0))</f>
        <v>0.6</v>
      </c>
      <c r="J2826" s="18">
        <f>IF($C2826&lt;&gt;"",$G2826*INDEX(ΣυνδΑθρ!$D$2:$D$96,$F2826,1)/INDEX(ΣυνδΑθρ!$J$2:$J$96,$F2826,1),IF($D2826&lt;&gt;"",$G2826*INDEX(Υλικά!$I$3:$I$200,$F2826,1)/INDEX(Υλικά!$E$3:$E$200,$F2826,1),0))</f>
        <v>1.2</v>
      </c>
      <c r="K2826" s="16">
        <f>$H2826*Ref!$B$2</f>
        <v>50.4</v>
      </c>
      <c r="L2826" s="17">
        <f>$I2826*Ref!$B$3</f>
        <v>2.4</v>
      </c>
      <c r="M2826" s="18">
        <f>$J2826*Ref!$B$4</f>
        <v>10.799999999999999</v>
      </c>
      <c r="N2826" s="18">
        <f>IF($C2826&lt;&gt;"",0,IF($D2826&lt;&gt;"",$G2826*INDEX(Υλικά!$J$3:$J$200,$F2826,1)/INDEX(Υλικά!$E$3:$E$200,$F2826,1),0))</f>
        <v>0</v>
      </c>
      <c r="O2826" s="19">
        <f t="shared" si="51"/>
        <v>63.599999999999994</v>
      </c>
    </row>
    <row r="2827" spans="1:15" x14ac:dyDescent="0.35">
      <c r="A2827" s="54">
        <v>45363</v>
      </c>
      <c r="B2827" s="53">
        <v>0.5</v>
      </c>
      <c r="C2827" s="3"/>
      <c r="D2827" s="3" t="s">
        <v>155</v>
      </c>
      <c r="E2827" s="3" t="str">
        <f>IF(C2827&lt;&gt;"",INDEX(ΣυνδΑθρ!$I$2:$I$96,MATCH(C2827,ΣυνδΑθρ!$A$2:$A$100,0),1),IF(D2827&lt;&gt;"",INDEX(Υλικά!$D$3:$D$200,MATCH(D2827,Υλικά!$B$3:$B$200,0),1),""))</f>
        <v>gr</v>
      </c>
      <c r="F2827" s="10">
        <f>IF(C2827&lt;&gt;"",MATCH($C2827,ΣυνδΑθρ!$A$2:$A$100,0),IF(D2827&lt;&gt;"",MATCH($D2827,Υλικά!$B$3:$B$200,0),0))</f>
        <v>63</v>
      </c>
      <c r="G2827" s="3">
        <v>125</v>
      </c>
      <c r="H2827" s="16">
        <f>IF($C2827&lt;&gt;"",$G2827*INDEX(ΣυνδΑθρ!$B$2:$B$96,$F2827,1)/INDEX(ΣυνδΑθρ!$J$2:$J$96,$F2827,1),IF($D2827&lt;&gt;"",$G2827*INDEX(Υλικά!$G$3:$G$200,$F2827,1)/INDEX(Υλικά!$E$3:$E$200,$F2827,1),0))</f>
        <v>1.375</v>
      </c>
      <c r="I2827" s="17">
        <f>IF($C2827&lt;&gt;"",$G2827*INDEX(ΣυνδΑθρ!$C$2:$C$100,$F2827,1)/INDEX(ΣυνδΑθρ!$J$2:$J$96,$F2827,1),IF($D2827&lt;&gt;"",$G2827*INDEX(Υλικά!$H$3:$H$200,$F2827,1)/INDEX(Υλικά!$E$3:$E$200,$F2827,1),0))</f>
        <v>28.5</v>
      </c>
      <c r="J2827" s="18">
        <f>IF($C2827&lt;&gt;"",$G2827*INDEX(ΣυνδΑθρ!$D$2:$D$96,$F2827,1)/INDEX(ΣυνδΑθρ!$J$2:$J$96,$F2827,1),IF($D2827&lt;&gt;"",$G2827*INDEX(Υλικά!$I$3:$I$200,$F2827,1)/INDEX(Υλικά!$E$3:$E$200,$F2827,1),0))</f>
        <v>0.375</v>
      </c>
      <c r="K2827" s="16">
        <f>$H2827*Ref!$B$2</f>
        <v>5.5</v>
      </c>
      <c r="L2827" s="17">
        <f>$I2827*Ref!$B$3</f>
        <v>114</v>
      </c>
      <c r="M2827" s="18">
        <f>$J2827*Ref!$B$4</f>
        <v>3.375</v>
      </c>
      <c r="N2827" s="18">
        <f>IF($C2827&lt;&gt;"",0,IF($D2827&lt;&gt;"",$G2827*INDEX(Υλικά!$J$3:$J$200,$F2827,1)/INDEX(Υλικά!$E$3:$E$200,$F2827,1),0))</f>
        <v>0</v>
      </c>
      <c r="O2827" s="19">
        <f t="shared" si="51"/>
        <v>122.875</v>
      </c>
    </row>
    <row r="2828" spans="1:15" x14ac:dyDescent="0.35">
      <c r="A2828" s="54">
        <v>45363</v>
      </c>
      <c r="B2828" s="53">
        <v>0.60416666666666663</v>
      </c>
      <c r="C2828" s="3" t="s">
        <v>353</v>
      </c>
      <c r="D2828" s="3"/>
      <c r="E2828" s="3" t="str">
        <f>IF(C2828&lt;&gt;"",INDEX(ΣυνδΑθρ!$I$2:$I$96,MATCH(C2828,ΣυνδΑθρ!$A$2:$A$100,0),1),IF(D2828&lt;&gt;"",INDEX(Υλικά!$D$3:$D$200,MATCH(D2828,Υλικά!$B$3:$B$200,0),1),""))</f>
        <v>pc</v>
      </c>
      <c r="F2828" s="10">
        <f>IF(C2828&lt;&gt;"",MATCH($C2828,ΣυνδΑθρ!$A$2:$A$100,0),IF(D2828&lt;&gt;"",MATCH($D2828,Υλικά!$B$3:$B$200,0),0))</f>
        <v>75</v>
      </c>
      <c r="G2828" s="3">
        <v>1</v>
      </c>
      <c r="H2828" s="16">
        <f>IF($C2828&lt;&gt;"",$G2828*INDEX(ΣυνδΑθρ!$B$2:$B$96,$F2828,1)/INDEX(ΣυνδΑθρ!$J$2:$J$96,$F2828,1),IF($D2828&lt;&gt;"",$G2828*INDEX(Υλικά!$G$3:$G$200,$F2828,1)/INDEX(Υλικά!$E$3:$E$200,$F2828,1),0))</f>
        <v>80.754166666666677</v>
      </c>
      <c r="I2828" s="17">
        <f>IF($C2828&lt;&gt;"",$G2828*INDEX(ΣυνδΑθρ!$C$2:$C$100,$F2828,1)/INDEX(ΣυνδΑθρ!$J$2:$J$96,$F2828,1),IF($D2828&lt;&gt;"",$G2828*INDEX(Υλικά!$H$3:$H$200,$F2828,1)/INDEX(Υλικά!$E$3:$E$200,$F2828,1),0))</f>
        <v>11.429166666666667</v>
      </c>
      <c r="J2828" s="18">
        <f>IF($C2828&lt;&gt;"",$G2828*INDEX(ΣυνδΑθρ!$D$2:$D$96,$F2828,1)/INDEX(ΣυνδΑθρ!$J$2:$J$96,$F2828,1),IF($D2828&lt;&gt;"",$G2828*INDEX(Υλικά!$I$3:$I$200,$F2828,1)/INDEX(Υλικά!$E$3:$E$200,$F2828,1),0))</f>
        <v>28.399999999999995</v>
      </c>
      <c r="K2828" s="16">
        <f>$H2828*Ref!$B$2</f>
        <v>323.01666666666671</v>
      </c>
      <c r="L2828" s="17">
        <f>$I2828*Ref!$B$3</f>
        <v>45.716666666666669</v>
      </c>
      <c r="M2828" s="18">
        <f>$J2828*Ref!$B$4</f>
        <v>255.59999999999997</v>
      </c>
      <c r="N2828" s="18">
        <f>IF($C2828&lt;&gt;"",0,IF($D2828&lt;&gt;"",$G2828*INDEX(Υλικά!$J$3:$J$200,$F2828,1)/INDEX(Υλικά!$E$3:$E$200,$F2828,1),0))</f>
        <v>0</v>
      </c>
      <c r="O2828" s="19">
        <f t="shared" si="51"/>
        <v>624.33333333333326</v>
      </c>
    </row>
    <row r="2829" spans="1:15" x14ac:dyDescent="0.35">
      <c r="A2829" s="54">
        <v>45363</v>
      </c>
      <c r="B2829" s="53">
        <v>0.60416666666666663</v>
      </c>
      <c r="C2829" s="3"/>
      <c r="D2829" s="3" t="s">
        <v>354</v>
      </c>
      <c r="E2829" s="3" t="str">
        <f>IF(C2829&lt;&gt;"",INDEX(ΣυνδΑθρ!$I$2:$I$96,MATCH(C2829,ΣυνδΑθρ!$A$2:$A$100,0),1),IF(D2829&lt;&gt;"",INDEX(Υλικά!$D$3:$D$200,MATCH(D2829,Υλικά!$B$3:$B$200,0),1),""))</f>
        <v>gr</v>
      </c>
      <c r="F2829" s="10">
        <f>IF(C2829&lt;&gt;"",MATCH($C2829,ΣυνδΑθρ!$A$2:$A$100,0),IF(D2829&lt;&gt;"",MATCH($D2829,Υλικά!$B$3:$B$200,0),0))</f>
        <v>71</v>
      </c>
      <c r="G2829" s="3">
        <v>80</v>
      </c>
      <c r="H2829" s="16">
        <f>IF($C2829&lt;&gt;"",$G2829*INDEX(ΣυνδΑθρ!$B$2:$B$96,$F2829,1)/INDEX(ΣυνδΑθρ!$J$2:$J$96,$F2829,1),IF($D2829&lt;&gt;"",$G2829*INDEX(Υλικά!$G$3:$G$200,$F2829,1)/INDEX(Υλικά!$E$3:$E$200,$F2829,1),0))</f>
        <v>9.6</v>
      </c>
      <c r="I2829" s="17">
        <f>IF($C2829&lt;&gt;"",$G2829*INDEX(ΣυνδΑθρ!$C$2:$C$100,$F2829,1)/INDEX(ΣυνδΑθρ!$J$2:$J$96,$F2829,1),IF($D2829&lt;&gt;"",$G2829*INDEX(Υλικά!$H$3:$H$200,$F2829,1)/INDEX(Υλικά!$E$3:$E$200,$F2829,1),0))</f>
        <v>55.2</v>
      </c>
      <c r="J2829" s="18">
        <f>IF($C2829&lt;&gt;"",$G2829*INDEX(ΣυνδΑθρ!$D$2:$D$96,$F2829,1)/INDEX(ΣυνδΑθρ!$J$2:$J$96,$F2829,1),IF($D2829&lt;&gt;"",$G2829*INDEX(Υλικά!$I$3:$I$200,$F2829,1)/INDEX(Υλικά!$E$3:$E$200,$F2829,1),0))</f>
        <v>0.8</v>
      </c>
      <c r="K2829" s="16">
        <f>$H2829*Ref!$B$2</f>
        <v>38.4</v>
      </c>
      <c r="L2829" s="17">
        <f>$I2829*Ref!$B$3</f>
        <v>220.8</v>
      </c>
      <c r="M2829" s="18">
        <f>$J2829*Ref!$B$4</f>
        <v>7.2</v>
      </c>
      <c r="N2829" s="18">
        <f>IF($C2829&lt;&gt;"",0,IF($D2829&lt;&gt;"",$G2829*INDEX(Υλικά!$J$3:$J$200,$F2829,1)/INDEX(Υλικά!$E$3:$E$200,$F2829,1),0))</f>
        <v>0</v>
      </c>
      <c r="O2829" s="19">
        <f t="shared" si="51"/>
        <v>266.39999999999998</v>
      </c>
    </row>
    <row r="2830" spans="1:15" x14ac:dyDescent="0.35">
      <c r="A2830" s="54">
        <v>45363</v>
      </c>
      <c r="B2830" s="53">
        <v>0.875</v>
      </c>
      <c r="C2830" s="3"/>
      <c r="D2830" s="3"/>
      <c r="E2830" s="3" t="str">
        <f>IF(C2830&lt;&gt;"",INDEX(ΣυνδΑθρ!$I$2:$I$96,MATCH(C2830,ΣυνδΑθρ!$A$2:$A$100,0),1),IF(D2830&lt;&gt;"",INDEX(Υλικά!$D$3:$D$200,MATCH(D2830,Υλικά!$B$3:$B$200,0),1),""))</f>
        <v/>
      </c>
      <c r="F2830" s="10">
        <f>IF(C2830&lt;&gt;"",MATCH($C2830,ΣυνδΑθρ!$A$2:$A$100,0),IF(D2830&lt;&gt;"",MATCH($D2830,Υλικά!$B$3:$B$200,0),0))</f>
        <v>0</v>
      </c>
      <c r="G2830" s="3"/>
      <c r="H2830" s="16">
        <f>IF($C2830&lt;&gt;"",$G2830*INDEX(ΣυνδΑθρ!$B$2:$B$96,$F2830,1)/INDEX(ΣυνδΑθρ!$J$2:$J$96,$F2830,1),IF($D2830&lt;&gt;"",$G2830*INDEX(Υλικά!$G$3:$G$200,$F2830,1)/INDEX(Υλικά!$E$3:$E$200,$F2830,1),0))</f>
        <v>0</v>
      </c>
      <c r="I2830" s="17">
        <f>IF($C2830&lt;&gt;"",$G2830*INDEX(ΣυνδΑθρ!$C$2:$C$100,$F2830,1)/INDEX(ΣυνδΑθρ!$J$2:$J$96,$F2830,1),IF($D2830&lt;&gt;"",$G2830*INDEX(Υλικά!$H$3:$H$200,$F2830,1)/INDEX(Υλικά!$E$3:$E$200,$F2830,1),0))</f>
        <v>0</v>
      </c>
      <c r="J2830" s="18">
        <f>IF($C2830&lt;&gt;"",$G2830*INDEX(ΣυνδΑθρ!$D$2:$D$96,$F2830,1)/INDEX(ΣυνδΑθρ!$J$2:$J$96,$F2830,1),IF($D2830&lt;&gt;"",$G2830*INDEX(Υλικά!$I$3:$I$200,$F2830,1)/INDEX(Υλικά!$E$3:$E$200,$F2830,1),0))</f>
        <v>0</v>
      </c>
      <c r="K2830" s="16">
        <f>$H2830*Ref!$B$2</f>
        <v>0</v>
      </c>
      <c r="L2830" s="17">
        <f>$I2830*Ref!$B$3</f>
        <v>0</v>
      </c>
      <c r="M2830" s="18">
        <f>$J2830*Ref!$B$4</f>
        <v>0</v>
      </c>
      <c r="N2830" s="18">
        <v>1000</v>
      </c>
      <c r="O2830" s="19">
        <f t="shared" si="51"/>
        <v>1000</v>
      </c>
    </row>
    <row r="2831" spans="1:15" x14ac:dyDescent="0.35">
      <c r="A2831" s="54">
        <v>45364</v>
      </c>
      <c r="B2831" s="53">
        <v>0.33333333333333331</v>
      </c>
      <c r="C2831" s="3"/>
      <c r="D2831" s="3" t="s">
        <v>58</v>
      </c>
      <c r="E2831" s="3" t="str">
        <f>IF(C2831&lt;&gt;"",INDEX(ΣυνδΑθρ!$I$2:$I$96,MATCH(C2831,ΣυνδΑθρ!$A$2:$A$100,0),1),IF(D2831&lt;&gt;"",INDEX(Υλικά!$D$3:$D$200,MATCH(D2831,Υλικά!$B$3:$B$200,0),1),""))</f>
        <v>gr</v>
      </c>
      <c r="F2831" s="10">
        <f>IF(C2831&lt;&gt;"",MATCH($C2831,ΣυνδΑθρ!$A$2:$A$100,0),IF(D2831&lt;&gt;"",MATCH($D2831,Υλικά!$B$3:$B$200,0),0))</f>
        <v>12</v>
      </c>
      <c r="G2831" s="3">
        <v>250</v>
      </c>
      <c r="H2831" s="16">
        <f>IF($C2831&lt;&gt;"",$G2831*INDEX(ΣυνδΑθρ!$B$2:$B$96,$F2831,1)/INDEX(ΣυνδΑθρ!$J$2:$J$96,$F2831,1),IF($D2831&lt;&gt;"",$G2831*INDEX(Υλικά!$G$3:$G$200,$F2831,1)/INDEX(Υλικά!$E$3:$E$200,$F2831,1),0))</f>
        <v>8.25</v>
      </c>
      <c r="I2831" s="17">
        <f>IF($C2831&lt;&gt;"",$G2831*INDEX(ΣυνδΑθρ!$C$2:$C$100,$F2831,1)/INDEX(ΣυνδΑθρ!$J$2:$J$96,$F2831,1),IF($D2831&lt;&gt;"",$G2831*INDEX(Υλικά!$H$3:$H$200,$F2831,1)/INDEX(Υλικά!$E$3:$E$200,$F2831,1),0))</f>
        <v>11.75</v>
      </c>
      <c r="J2831" s="18">
        <f>IF($C2831&lt;&gt;"",$G2831*INDEX(ΣυνδΑθρ!$D$2:$D$96,$F2831,1)/INDEX(ΣυνδΑθρ!$J$2:$J$96,$F2831,1),IF($D2831&lt;&gt;"",$G2831*INDEX(Υλικά!$I$3:$I$200,$F2831,1)/INDEX(Υλικά!$E$3:$E$200,$F2831,1),0))</f>
        <v>3.75</v>
      </c>
      <c r="K2831" s="16">
        <f>$H2831*Ref!$B$2</f>
        <v>33</v>
      </c>
      <c r="L2831" s="17">
        <f>$I2831*Ref!$B$3</f>
        <v>47</v>
      </c>
      <c r="M2831" s="18">
        <f>$J2831*Ref!$B$4</f>
        <v>33.75</v>
      </c>
      <c r="N2831" s="18">
        <f>IF($C2831&lt;&gt;"",0,IF($D2831&lt;&gt;"",$G2831*INDEX(Υλικά!$J$3:$J$200,$F2831,1)/INDEX(Υλικά!$E$3:$E$200,$F2831,1),0))</f>
        <v>0</v>
      </c>
      <c r="O2831" s="19">
        <f t="shared" si="51"/>
        <v>113.75</v>
      </c>
    </row>
    <row r="2832" spans="1:15" x14ac:dyDescent="0.35">
      <c r="A2832" s="54">
        <v>45364</v>
      </c>
      <c r="B2832" s="53">
        <v>0.33333333333333331</v>
      </c>
      <c r="C2832" s="3"/>
      <c r="D2832" s="3" t="s">
        <v>338</v>
      </c>
      <c r="E2832" s="3" t="str">
        <f>IF(C2832&lt;&gt;"",INDEX(ΣυνδΑθρ!$I$2:$I$96,MATCH(C2832,ΣυνδΑθρ!$A$2:$A$100,0),1),IF(D2832&lt;&gt;"",INDEX(Υλικά!$D$3:$D$200,MATCH(D2832,Υλικά!$B$3:$B$200,0),1),""))</f>
        <v>gr</v>
      </c>
      <c r="F2832" s="10">
        <f>IF(C2832&lt;&gt;"",MATCH($C2832,ΣυνδΑθρ!$A$2:$A$100,0),IF(D2832&lt;&gt;"",MATCH($D2832,Υλικά!$B$3:$B$200,0),0))</f>
        <v>152</v>
      </c>
      <c r="G2832" s="3">
        <v>60</v>
      </c>
      <c r="H2832" s="16">
        <f>IF($C2832&lt;&gt;"",$G2832*INDEX(ΣυνδΑθρ!$B$2:$B$96,$F2832,1)/INDEX(ΣυνδΑθρ!$J$2:$J$96,$F2832,1),IF($D2832&lt;&gt;"",$G2832*INDEX(Υλικά!$G$3:$G$200,$F2832,1)/INDEX(Υλικά!$E$3:$E$200,$F2832,1),0))</f>
        <v>7.08</v>
      </c>
      <c r="I2832" s="17">
        <f>IF($C2832&lt;&gt;"",$G2832*INDEX(ΣυνδΑθρ!$C$2:$C$100,$F2832,1)/INDEX(ΣυνδΑθρ!$J$2:$J$96,$F2832,1),IF($D2832&lt;&gt;"",$G2832*INDEX(Υλικά!$H$3:$H$200,$F2832,1)/INDEX(Υλικά!$E$3:$E$200,$F2832,1),0))</f>
        <v>25.8</v>
      </c>
      <c r="J2832" s="18">
        <f>IF($C2832&lt;&gt;"",$G2832*INDEX(ΣυνδΑθρ!$D$2:$D$96,$F2832,1)/INDEX(ΣυνδΑθρ!$J$2:$J$96,$F2832,1),IF($D2832&lt;&gt;"",$G2832*INDEX(Υλικά!$I$3:$I$200,$F2832,1)/INDEX(Υλικά!$E$3:$E$200,$F2832,1),0))</f>
        <v>1.92</v>
      </c>
      <c r="K2832" s="16">
        <f>$H2832*Ref!$B$2</f>
        <v>28.32</v>
      </c>
      <c r="L2832" s="17">
        <f>$I2832*Ref!$B$3</f>
        <v>103.2</v>
      </c>
      <c r="M2832" s="18">
        <f>$J2832*Ref!$B$4</f>
        <v>17.28</v>
      </c>
      <c r="N2832" s="18">
        <f>IF($C2832&lt;&gt;"",0,IF($D2832&lt;&gt;"",$G2832*INDEX(Υλικά!$J$3:$J$200,$F2832,1)/INDEX(Υλικά!$E$3:$E$200,$F2832,1),0))</f>
        <v>0</v>
      </c>
      <c r="O2832" s="19">
        <f t="shared" si="51"/>
        <v>148.80000000000001</v>
      </c>
    </row>
    <row r="2833" spans="1:15" x14ac:dyDescent="0.35">
      <c r="A2833" s="54">
        <v>45364</v>
      </c>
      <c r="B2833" s="53">
        <v>0.33333333333333331</v>
      </c>
      <c r="C2833" s="3"/>
      <c r="D2833" s="3" t="s">
        <v>229</v>
      </c>
      <c r="E2833" s="3" t="str">
        <f>IF(C2833&lt;&gt;"",INDEX(ΣυνδΑθρ!$I$2:$I$96,MATCH(C2833,ΣυνδΑθρ!$A$2:$A$100,0),1),IF(D2833&lt;&gt;"",INDEX(Υλικά!$D$3:$D$200,MATCH(D2833,Υλικά!$B$3:$B$200,0),1),""))</f>
        <v>gr</v>
      </c>
      <c r="F2833" s="10">
        <f>IF(C2833&lt;&gt;"",MATCH($C2833,ΣυνδΑθρ!$A$2:$A$100,0),IF(D2833&lt;&gt;"",MATCH($D2833,Υλικά!$B$3:$B$200,0),0))</f>
        <v>104</v>
      </c>
      <c r="G2833" s="3">
        <v>60</v>
      </c>
      <c r="H2833" s="16">
        <f>IF($C2833&lt;&gt;"",$G2833*INDEX(ΣυνδΑθρ!$B$2:$B$96,$F2833,1)/INDEX(ΣυνδΑθρ!$J$2:$J$96,$F2833,1),IF($D2833&lt;&gt;"",$G2833*INDEX(Υλικά!$G$3:$G$200,$F2833,1)/INDEX(Υλικά!$E$3:$E$200,$F2833,1),0))</f>
        <v>12.6</v>
      </c>
      <c r="I2833" s="17">
        <f>IF($C2833&lt;&gt;"",$G2833*INDEX(ΣυνδΑθρ!$C$2:$C$100,$F2833,1)/INDEX(ΣυνδΑθρ!$J$2:$J$96,$F2833,1),IF($D2833&lt;&gt;"",$G2833*INDEX(Υλικά!$H$3:$H$200,$F2833,1)/INDEX(Υλικά!$E$3:$E$200,$F2833,1),0))</f>
        <v>0.6</v>
      </c>
      <c r="J2833" s="18">
        <f>IF($C2833&lt;&gt;"",$G2833*INDEX(ΣυνδΑθρ!$D$2:$D$96,$F2833,1)/INDEX(ΣυνδΑθρ!$J$2:$J$96,$F2833,1),IF($D2833&lt;&gt;"",$G2833*INDEX(Υλικά!$I$3:$I$200,$F2833,1)/INDEX(Υλικά!$E$3:$E$200,$F2833,1),0))</f>
        <v>1.2</v>
      </c>
      <c r="K2833" s="16">
        <f>$H2833*Ref!$B$2</f>
        <v>50.4</v>
      </c>
      <c r="L2833" s="17">
        <f>$I2833*Ref!$B$3</f>
        <v>2.4</v>
      </c>
      <c r="M2833" s="18">
        <f>$J2833*Ref!$B$4</f>
        <v>10.799999999999999</v>
      </c>
      <c r="N2833" s="18">
        <f>IF($C2833&lt;&gt;"",0,IF($D2833&lt;&gt;"",$G2833*INDEX(Υλικά!$J$3:$J$200,$F2833,1)/INDEX(Υλικά!$E$3:$E$200,$F2833,1),0))</f>
        <v>0</v>
      </c>
      <c r="O2833" s="19">
        <f t="shared" si="51"/>
        <v>63.599999999999994</v>
      </c>
    </row>
    <row r="2834" spans="1:15" x14ac:dyDescent="0.35">
      <c r="A2834" s="54">
        <v>45364</v>
      </c>
      <c r="B2834" s="53">
        <v>0.5</v>
      </c>
      <c r="C2834" s="3"/>
      <c r="D2834" s="3" t="s">
        <v>289</v>
      </c>
      <c r="E2834" s="3" t="str">
        <f>IF(C2834&lt;&gt;"",INDEX(ΣυνδΑθρ!$I$2:$I$96,MATCH(C2834,ΣυνδΑθρ!$A$2:$A$100,0),1),IF(D2834&lt;&gt;"",INDEX(Υλικά!$D$3:$D$200,MATCH(D2834,Υλικά!$B$3:$B$200,0),1),""))</f>
        <v>gr</v>
      </c>
      <c r="F2834" s="10">
        <f>IF(C2834&lt;&gt;"",MATCH($C2834,ΣυνδΑθρ!$A$2:$A$100,0),IF(D2834&lt;&gt;"",MATCH($D2834,Υλικά!$B$3:$B$200,0),0))</f>
        <v>134</v>
      </c>
      <c r="G2834" s="3">
        <v>100</v>
      </c>
      <c r="H2834" s="16">
        <f>IF($C2834&lt;&gt;"",$G2834*INDEX(ΣυνδΑθρ!$B$2:$B$96,$F2834,1)/INDEX(ΣυνδΑθρ!$J$2:$J$96,$F2834,1),IF($D2834&lt;&gt;"",$G2834*INDEX(Υλικά!$G$3:$G$200,$F2834,1)/INDEX(Υλικά!$E$3:$E$200,$F2834,1),0))</f>
        <v>7.3</v>
      </c>
      <c r="I2834" s="17">
        <f>IF($C2834&lt;&gt;"",$G2834*INDEX(ΣυνδΑθρ!$C$2:$C$100,$F2834,1)/INDEX(ΣυνδΑθρ!$J$2:$J$96,$F2834,1),IF($D2834&lt;&gt;"",$G2834*INDEX(Υλικά!$H$3:$H$200,$F2834,1)/INDEX(Υλικά!$E$3:$E$200,$F2834,1),0))</f>
        <v>46.5</v>
      </c>
      <c r="J2834" s="18">
        <f>IF($C2834&lt;&gt;"",$G2834*INDEX(ΣυνδΑθρ!$D$2:$D$96,$F2834,1)/INDEX(ΣυνδΑθρ!$J$2:$J$96,$F2834,1),IF($D2834&lt;&gt;"",$G2834*INDEX(Υλικά!$I$3:$I$200,$F2834,1)/INDEX(Υλικά!$E$3:$E$200,$F2834,1),0))</f>
        <v>0.9</v>
      </c>
      <c r="K2834" s="16">
        <f>$H2834*Ref!$B$2</f>
        <v>29.2</v>
      </c>
      <c r="L2834" s="17">
        <f>$I2834*Ref!$B$3</f>
        <v>186</v>
      </c>
      <c r="M2834" s="18">
        <f>$J2834*Ref!$B$4</f>
        <v>8.1</v>
      </c>
      <c r="N2834" s="18">
        <f>IF($C2834&lt;&gt;"",0,IF($D2834&lt;&gt;"",$G2834*INDEX(Υλικά!$J$3:$J$200,$F2834,1)/INDEX(Υλικά!$E$3:$E$200,$F2834,1),0))</f>
        <v>0</v>
      </c>
      <c r="O2834" s="19">
        <f t="shared" si="51"/>
        <v>223.29999999999998</v>
      </c>
    </row>
    <row r="2835" spans="1:15" x14ac:dyDescent="0.35">
      <c r="A2835" s="54">
        <v>45364</v>
      </c>
      <c r="B2835" s="53">
        <v>0.64583333333333337</v>
      </c>
      <c r="C2835" s="3" t="s">
        <v>320</v>
      </c>
      <c r="D2835" s="3"/>
      <c r="E2835" s="3" t="str">
        <f>IF(C2835&lt;&gt;"",INDEX(ΣυνδΑθρ!$I$2:$I$96,MATCH(C2835,ΣυνδΑθρ!$A$2:$A$100,0),1),IF(D2835&lt;&gt;"",INDEX(Υλικά!$D$3:$D$200,MATCH(D2835,Υλικά!$B$3:$B$200,0),1),""))</f>
        <v>gr</v>
      </c>
      <c r="F2835" s="10">
        <f>IF(C2835&lt;&gt;"",MATCH($C2835,ΣυνδΑθρ!$A$2:$A$100,0),IF(D2835&lt;&gt;"",MATCH($D2835,Υλικά!$B$3:$B$200,0),0))</f>
        <v>67</v>
      </c>
      <c r="G2835" s="3">
        <v>500</v>
      </c>
      <c r="H2835" s="16">
        <f>IF($C2835&lt;&gt;"",$G2835*INDEX(ΣυνδΑθρ!$B$2:$B$96,$F2835,1)/INDEX(ΣυνδΑθρ!$J$2:$J$96,$F2835,1),IF($D2835&lt;&gt;"",$G2835*INDEX(Υλικά!$G$3:$G$200,$F2835,1)/INDEX(Υλικά!$E$3:$E$200,$F2835,1),0))</f>
        <v>8.0250000000000004</v>
      </c>
      <c r="I2835" s="17">
        <f>IF($C2835&lt;&gt;"",$G2835*INDEX(ΣυνδΑθρ!$C$2:$C$100,$F2835,1)/INDEX(ΣυνδΑθρ!$J$2:$J$96,$F2835,1),IF($D2835&lt;&gt;"",$G2835*INDEX(Υλικά!$H$3:$H$200,$F2835,1)/INDEX(Υλικά!$E$3:$E$200,$F2835,1),0))</f>
        <v>43.724999999999994</v>
      </c>
      <c r="J2835" s="18">
        <f>IF($C2835&lt;&gt;"",$G2835*INDEX(ΣυνδΑθρ!$D$2:$D$96,$F2835,1)/INDEX(ΣυνδΑθρ!$J$2:$J$96,$F2835,1),IF($D2835&lt;&gt;"",$G2835*INDEX(Υλικά!$I$3:$I$200,$F2835,1)/INDEX(Υλικά!$E$3:$E$200,$F2835,1),0))</f>
        <v>14.895000000000001</v>
      </c>
      <c r="K2835" s="16">
        <f>$H2835*Ref!$B$2</f>
        <v>32.1</v>
      </c>
      <c r="L2835" s="17">
        <f>$I2835*Ref!$B$3</f>
        <v>174.89999999999998</v>
      </c>
      <c r="M2835" s="18">
        <f>$J2835*Ref!$B$4</f>
        <v>134.05500000000001</v>
      </c>
      <c r="N2835" s="18">
        <f>IF($C2835&lt;&gt;"",0,IF($D2835&lt;&gt;"",$G2835*INDEX(Υλικά!$J$3:$J$200,$F2835,1)/INDEX(Υλικά!$E$3:$E$200,$F2835,1),0))</f>
        <v>0</v>
      </c>
      <c r="O2835" s="19">
        <f t="shared" si="51"/>
        <v>341.05499999999995</v>
      </c>
    </row>
    <row r="2836" spans="1:15" x14ac:dyDescent="0.35">
      <c r="A2836" s="54">
        <v>45364</v>
      </c>
      <c r="B2836" s="53">
        <v>0.64583333333333337</v>
      </c>
      <c r="C2836" s="3"/>
      <c r="D2836" s="3" t="s">
        <v>289</v>
      </c>
      <c r="E2836" s="3" t="str">
        <f>IF(C2836&lt;&gt;"",INDEX(ΣυνδΑθρ!$I$2:$I$96,MATCH(C2836,ΣυνδΑθρ!$A$2:$A$100,0),1),IF(D2836&lt;&gt;"",INDEX(Υλικά!$D$3:$D$200,MATCH(D2836,Υλικά!$B$3:$B$200,0),1),""))</f>
        <v>gr</v>
      </c>
      <c r="F2836" s="10">
        <f>IF(C2836&lt;&gt;"",MATCH($C2836,ΣυνδΑθρ!$A$2:$A$100,0),IF(D2836&lt;&gt;"",MATCH($D2836,Υλικά!$B$3:$B$200,0),0))</f>
        <v>134</v>
      </c>
      <c r="G2836" s="3">
        <v>30</v>
      </c>
      <c r="H2836" s="16">
        <f>IF($C2836&lt;&gt;"",$G2836*INDEX(ΣυνδΑθρ!$B$2:$B$96,$F2836,1)/INDEX(ΣυνδΑθρ!$J$2:$J$96,$F2836,1),IF($D2836&lt;&gt;"",$G2836*INDEX(Υλικά!$G$3:$G$200,$F2836,1)/INDEX(Υλικά!$E$3:$E$200,$F2836,1),0))</f>
        <v>2.19</v>
      </c>
      <c r="I2836" s="17">
        <f>IF($C2836&lt;&gt;"",$G2836*INDEX(ΣυνδΑθρ!$C$2:$C$100,$F2836,1)/INDEX(ΣυνδΑθρ!$J$2:$J$96,$F2836,1),IF($D2836&lt;&gt;"",$G2836*INDEX(Υλικά!$H$3:$H$200,$F2836,1)/INDEX(Υλικά!$E$3:$E$200,$F2836,1),0))</f>
        <v>13.95</v>
      </c>
      <c r="J2836" s="18">
        <f>IF($C2836&lt;&gt;"",$G2836*INDEX(ΣυνδΑθρ!$D$2:$D$96,$F2836,1)/INDEX(ΣυνδΑθρ!$J$2:$J$96,$F2836,1),IF($D2836&lt;&gt;"",$G2836*INDEX(Υλικά!$I$3:$I$200,$F2836,1)/INDEX(Υλικά!$E$3:$E$200,$F2836,1),0))</f>
        <v>0.27</v>
      </c>
      <c r="K2836" s="16">
        <f>$H2836*Ref!$B$2</f>
        <v>8.76</v>
      </c>
      <c r="L2836" s="17">
        <f>$I2836*Ref!$B$3</f>
        <v>55.8</v>
      </c>
      <c r="M2836" s="18">
        <f>$J2836*Ref!$B$4</f>
        <v>2.4300000000000002</v>
      </c>
      <c r="N2836" s="18">
        <f>IF($C2836&lt;&gt;"",0,IF($D2836&lt;&gt;"",$G2836*INDEX(Υλικά!$J$3:$J$200,$F2836,1)/INDEX(Υλικά!$E$3:$E$200,$F2836,1),0))</f>
        <v>0</v>
      </c>
      <c r="O2836" s="19">
        <f t="shared" si="51"/>
        <v>66.990000000000009</v>
      </c>
    </row>
    <row r="2837" spans="1:15" x14ac:dyDescent="0.35">
      <c r="A2837" s="54">
        <v>45364</v>
      </c>
      <c r="B2837" s="53">
        <v>0.64583333333333337</v>
      </c>
      <c r="C2837" s="3" t="s">
        <v>353</v>
      </c>
      <c r="D2837" s="3"/>
      <c r="E2837" s="3" t="str">
        <f>IF(C2837&lt;&gt;"",INDEX(ΣυνδΑθρ!$I$2:$I$96,MATCH(C2837,ΣυνδΑθρ!$A$2:$A$100,0),1),IF(D2837&lt;&gt;"",INDEX(Υλικά!$D$3:$D$200,MATCH(D2837,Υλικά!$B$3:$B$200,0),1),""))</f>
        <v>pc</v>
      </c>
      <c r="F2837" s="10">
        <f>IF(C2837&lt;&gt;"",MATCH($C2837,ΣυνδΑθρ!$A$2:$A$100,0),IF(D2837&lt;&gt;"",MATCH($D2837,Υλικά!$B$3:$B$200,0),0))</f>
        <v>75</v>
      </c>
      <c r="G2837" s="3">
        <v>0.2</v>
      </c>
      <c r="H2837" s="16">
        <f>IF($C2837&lt;&gt;"",$G2837*INDEX(ΣυνδΑθρ!$B$2:$B$96,$F2837,1)/INDEX(ΣυνδΑθρ!$J$2:$J$96,$F2837,1),IF($D2837&lt;&gt;"",$G2837*INDEX(Υλικά!$G$3:$G$200,$F2837,1)/INDEX(Υλικά!$E$3:$E$200,$F2837,1),0))</f>
        <v>16.150833333333338</v>
      </c>
      <c r="I2837" s="17">
        <f>IF($C2837&lt;&gt;"",$G2837*INDEX(ΣυνδΑθρ!$C$2:$C$100,$F2837,1)/INDEX(ΣυνδΑθρ!$J$2:$J$96,$F2837,1),IF($D2837&lt;&gt;"",$G2837*INDEX(Υλικά!$H$3:$H$200,$F2837,1)/INDEX(Υλικά!$E$3:$E$200,$F2837,1),0))</f>
        <v>2.2858333333333336</v>
      </c>
      <c r="J2837" s="18">
        <f>IF($C2837&lt;&gt;"",$G2837*INDEX(ΣυνδΑθρ!$D$2:$D$96,$F2837,1)/INDEX(ΣυνδΑθρ!$J$2:$J$96,$F2837,1),IF($D2837&lt;&gt;"",$G2837*INDEX(Υλικά!$I$3:$I$200,$F2837,1)/INDEX(Υλικά!$E$3:$E$200,$F2837,1),0))</f>
        <v>5.68</v>
      </c>
      <c r="K2837" s="16">
        <f>$H2837*Ref!$B$2</f>
        <v>64.603333333333353</v>
      </c>
      <c r="L2837" s="17">
        <f>$I2837*Ref!$B$3</f>
        <v>9.1433333333333344</v>
      </c>
      <c r="M2837" s="18">
        <f>$J2837*Ref!$B$4</f>
        <v>51.12</v>
      </c>
      <c r="N2837" s="18">
        <f>IF($C2837&lt;&gt;"",0,IF($D2837&lt;&gt;"",$G2837*INDEX(Υλικά!$J$3:$J$200,$F2837,1)/INDEX(Υλικά!$E$3:$E$200,$F2837,1),0))</f>
        <v>0</v>
      </c>
      <c r="O2837" s="19">
        <f t="shared" si="51"/>
        <v>124.86666666666667</v>
      </c>
    </row>
    <row r="2838" spans="1:15" x14ac:dyDescent="0.35">
      <c r="A2838" s="54">
        <v>45364</v>
      </c>
      <c r="B2838" s="53">
        <v>0.83333333333333337</v>
      </c>
      <c r="C2838" s="3" t="s">
        <v>353</v>
      </c>
      <c r="D2838" s="3"/>
      <c r="E2838" s="3" t="str">
        <f>IF(C2838&lt;&gt;"",INDEX(ΣυνδΑθρ!$I$2:$I$96,MATCH(C2838,ΣυνδΑθρ!$A$2:$A$100,0),1),IF(D2838&lt;&gt;"",INDEX(Υλικά!$D$3:$D$200,MATCH(D2838,Υλικά!$B$3:$B$200,0),1),""))</f>
        <v>pc</v>
      </c>
      <c r="F2838" s="10">
        <f>IF(C2838&lt;&gt;"",MATCH($C2838,ΣυνδΑθρ!$A$2:$A$100,0),IF(D2838&lt;&gt;"",MATCH($D2838,Υλικά!$B$3:$B$200,0),0))</f>
        <v>75</v>
      </c>
      <c r="G2838" s="3">
        <v>0.3</v>
      </c>
      <c r="H2838" s="16">
        <f>IF($C2838&lt;&gt;"",$G2838*INDEX(ΣυνδΑθρ!$B$2:$B$96,$F2838,1)/INDEX(ΣυνδΑθρ!$J$2:$J$96,$F2838,1),IF($D2838&lt;&gt;"",$G2838*INDEX(Υλικά!$G$3:$G$200,$F2838,1)/INDEX(Υλικά!$E$3:$E$200,$F2838,1),0))</f>
        <v>24.226250000000004</v>
      </c>
      <c r="I2838" s="17">
        <f>IF($C2838&lt;&gt;"",$G2838*INDEX(ΣυνδΑθρ!$C$2:$C$100,$F2838,1)/INDEX(ΣυνδΑθρ!$J$2:$J$96,$F2838,1),IF($D2838&lt;&gt;"",$G2838*INDEX(Υλικά!$H$3:$H$200,$F2838,1)/INDEX(Υλικά!$E$3:$E$200,$F2838,1),0))</f>
        <v>3.4287500000000004</v>
      </c>
      <c r="J2838" s="18">
        <f>IF($C2838&lt;&gt;"",$G2838*INDEX(ΣυνδΑθρ!$D$2:$D$96,$F2838,1)/INDEX(ΣυνδΑθρ!$J$2:$J$96,$F2838,1),IF($D2838&lt;&gt;"",$G2838*INDEX(Υλικά!$I$3:$I$200,$F2838,1)/INDEX(Υλικά!$E$3:$E$200,$F2838,1),0))</f>
        <v>8.5199999999999978</v>
      </c>
      <c r="K2838" s="16">
        <f>$H2838*Ref!$B$2</f>
        <v>96.905000000000015</v>
      </c>
      <c r="L2838" s="17">
        <f>$I2838*Ref!$B$3</f>
        <v>13.715000000000002</v>
      </c>
      <c r="M2838" s="18">
        <f>$J2838*Ref!$B$4</f>
        <v>76.679999999999978</v>
      </c>
      <c r="N2838" s="18">
        <f>IF($C2838&lt;&gt;"",0,IF($D2838&lt;&gt;"",$G2838*INDEX(Υλικά!$J$3:$J$200,$F2838,1)/INDEX(Υλικά!$E$3:$E$200,$F2838,1),0))</f>
        <v>0</v>
      </c>
      <c r="O2838" s="19">
        <f t="shared" si="51"/>
        <v>187.3</v>
      </c>
    </row>
    <row r="2839" spans="1:15" x14ac:dyDescent="0.35">
      <c r="A2839" s="54">
        <v>45364</v>
      </c>
      <c r="B2839" s="53">
        <v>0.83333333333333337</v>
      </c>
      <c r="C2839" s="3"/>
      <c r="D2839" s="3" t="s">
        <v>289</v>
      </c>
      <c r="E2839" s="3" t="str">
        <f>IF(C2839&lt;&gt;"",INDEX(ΣυνδΑθρ!$I$2:$I$96,MATCH(C2839,ΣυνδΑθρ!$A$2:$A$100,0),1),IF(D2839&lt;&gt;"",INDEX(Υλικά!$D$3:$D$200,MATCH(D2839,Υλικά!$B$3:$B$200,0),1),""))</f>
        <v>gr</v>
      </c>
      <c r="F2839" s="10">
        <f>IF(C2839&lt;&gt;"",MATCH($C2839,ΣυνδΑθρ!$A$2:$A$100,0),IF(D2839&lt;&gt;"",MATCH($D2839,Υλικά!$B$3:$B$200,0),0))</f>
        <v>134</v>
      </c>
      <c r="G2839" s="3">
        <v>60</v>
      </c>
      <c r="H2839" s="16">
        <f>IF($C2839&lt;&gt;"",$G2839*INDEX(ΣυνδΑθρ!$B$2:$B$96,$F2839,1)/INDEX(ΣυνδΑθρ!$J$2:$J$96,$F2839,1),IF($D2839&lt;&gt;"",$G2839*INDEX(Υλικά!$G$3:$G$200,$F2839,1)/INDEX(Υλικά!$E$3:$E$200,$F2839,1),0))</f>
        <v>4.38</v>
      </c>
      <c r="I2839" s="17">
        <f>IF($C2839&lt;&gt;"",$G2839*INDEX(ΣυνδΑθρ!$C$2:$C$100,$F2839,1)/INDEX(ΣυνδΑθρ!$J$2:$J$96,$F2839,1),IF($D2839&lt;&gt;"",$G2839*INDEX(Υλικά!$H$3:$H$200,$F2839,1)/INDEX(Υλικά!$E$3:$E$200,$F2839,1),0))</f>
        <v>27.9</v>
      </c>
      <c r="J2839" s="18">
        <f>IF($C2839&lt;&gt;"",$G2839*INDEX(ΣυνδΑθρ!$D$2:$D$96,$F2839,1)/INDEX(ΣυνδΑθρ!$J$2:$J$96,$F2839,1),IF($D2839&lt;&gt;"",$G2839*INDEX(Υλικά!$I$3:$I$200,$F2839,1)/INDEX(Υλικά!$E$3:$E$200,$F2839,1),0))</f>
        <v>0.54</v>
      </c>
      <c r="K2839" s="16">
        <f>$H2839*Ref!$B$2</f>
        <v>17.52</v>
      </c>
      <c r="L2839" s="17">
        <f>$I2839*Ref!$B$3</f>
        <v>111.6</v>
      </c>
      <c r="M2839" s="18">
        <f>$J2839*Ref!$B$4</f>
        <v>4.8600000000000003</v>
      </c>
      <c r="N2839" s="18">
        <f>IF($C2839&lt;&gt;"",0,IF($D2839&lt;&gt;"",$G2839*INDEX(Υλικά!$J$3:$J$200,$F2839,1)/INDEX(Υλικά!$E$3:$E$200,$F2839,1),0))</f>
        <v>0</v>
      </c>
      <c r="O2839" s="19">
        <f t="shared" si="51"/>
        <v>133.98000000000002</v>
      </c>
    </row>
    <row r="2840" spans="1:15" x14ac:dyDescent="0.35">
      <c r="A2840" s="54">
        <v>45364</v>
      </c>
      <c r="B2840" s="53">
        <v>0.83333333333333304</v>
      </c>
      <c r="C2840" s="3"/>
      <c r="D2840" s="3" t="s">
        <v>18</v>
      </c>
      <c r="E2840" s="3" t="str">
        <f>IF(C2840&lt;&gt;"",INDEX(ΣυνδΑθρ!$I$2:$I$96,MATCH(C2840,ΣυνδΑθρ!$A$2:$A$100,0),1),IF(D2840&lt;&gt;"",INDEX(Υλικά!$D$3:$D$200,MATCH(D2840,Υλικά!$B$3:$B$200,0),1),""))</f>
        <v>slc</v>
      </c>
      <c r="F2840" s="10">
        <f>IF(C2840&lt;&gt;"",MATCH($C2840,ΣυνδΑθρ!$A$2:$A$100,0),IF(D2840&lt;&gt;"",MATCH($D2840,Υλικά!$B$3:$B$200,0),0))</f>
        <v>9</v>
      </c>
      <c r="G2840" s="3">
        <v>1</v>
      </c>
      <c r="H2840" s="16">
        <f>IF($C2840&lt;&gt;"",$G2840*INDEX(ΣυνδΑθρ!$B$2:$B$96,$F2840,1)/INDEX(ΣυνδΑθρ!$J$2:$J$96,$F2840,1),IF($D2840&lt;&gt;"",$G2840*INDEX(Υλικά!$G$3:$G$200,$F2840,1)/INDEX(Υλικά!$E$3:$E$200,$F2840,1),0))</f>
        <v>3</v>
      </c>
      <c r="I2840" s="17">
        <f>IF($C2840&lt;&gt;"",$G2840*INDEX(ΣυνδΑθρ!$C$2:$C$100,$F2840,1)/INDEX(ΣυνδΑθρ!$J$2:$J$96,$F2840,1),IF($D2840&lt;&gt;"",$G2840*INDEX(Υλικά!$H$3:$H$200,$F2840,1)/INDEX(Υλικά!$E$3:$E$200,$F2840,1),0))</f>
        <v>11.7</v>
      </c>
      <c r="J2840" s="18">
        <f>IF($C2840&lt;&gt;"",$G2840*INDEX(ΣυνδΑθρ!$D$2:$D$96,$F2840,1)/INDEX(ΣυνδΑθρ!$J$2:$J$96,$F2840,1),IF($D2840&lt;&gt;"",$G2840*INDEX(Υλικά!$I$3:$I$200,$F2840,1)/INDEX(Υλικά!$E$3:$E$200,$F2840,1),0))</f>
        <v>1.1000000000000001</v>
      </c>
      <c r="K2840" s="16">
        <f>$H2840*Ref!$B$2</f>
        <v>12</v>
      </c>
      <c r="L2840" s="17">
        <f>$I2840*Ref!$B$3</f>
        <v>46.8</v>
      </c>
      <c r="M2840" s="18">
        <f>$J2840*Ref!$B$4</f>
        <v>9.9</v>
      </c>
      <c r="N2840" s="18">
        <f>IF($C2840&lt;&gt;"",0,IF($D2840&lt;&gt;"",$G2840*INDEX(Υλικά!$J$3:$J$200,$F2840,1)/INDEX(Υλικά!$E$3:$E$200,$F2840,1),0))</f>
        <v>0</v>
      </c>
      <c r="O2840" s="19">
        <f t="shared" si="51"/>
        <v>68.7</v>
      </c>
    </row>
    <row r="2841" spans="1:15" x14ac:dyDescent="0.35">
      <c r="A2841" s="54">
        <v>46133</v>
      </c>
      <c r="B2841" s="53">
        <v>0.33333333333333331</v>
      </c>
      <c r="C2841" s="3"/>
      <c r="D2841" s="3" t="s">
        <v>289</v>
      </c>
      <c r="E2841" s="3" t="str">
        <f>IF(C2841&lt;&gt;"",INDEX(ΣυνδΑθρ!$I$2:$I$96,MATCH(C2841,ΣυνδΑθρ!$A$2:$A$100,0),1),IF(D2841&lt;&gt;"",INDEX(Υλικά!$D$3:$D$200,MATCH(D2841,Υλικά!$B$3:$B$200,0),1),""))</f>
        <v>gr</v>
      </c>
      <c r="F2841" s="10">
        <f>IF(C2841&lt;&gt;"",MATCH($C2841,ΣυνδΑθρ!$A$2:$A$100,0),IF(D2841&lt;&gt;"",MATCH($D2841,Υλικά!$B$3:$B$200,0),0))</f>
        <v>134</v>
      </c>
      <c r="G2841" s="3">
        <v>43</v>
      </c>
      <c r="H2841" s="16">
        <f>IF($C2841&lt;&gt;"",$G2841*INDEX(ΣυνδΑθρ!$B$2:$B$96,$F2841,1)/INDEX(ΣυνδΑθρ!$J$2:$J$96,$F2841,1),IF($D2841&lt;&gt;"",$G2841*INDEX(Υλικά!$G$3:$G$200,$F2841,1)/INDEX(Υλικά!$E$3:$E$200,$F2841,1),0))</f>
        <v>3.1389999999999998</v>
      </c>
      <c r="I2841" s="17">
        <f>IF($C2841&lt;&gt;"",$G2841*INDEX(ΣυνδΑθρ!$C$2:$C$100,$F2841,1)/INDEX(ΣυνδΑθρ!$J$2:$J$96,$F2841,1),IF($D2841&lt;&gt;"",$G2841*INDEX(Υλικά!$H$3:$H$200,$F2841,1)/INDEX(Υλικά!$E$3:$E$200,$F2841,1),0))</f>
        <v>19.995000000000001</v>
      </c>
      <c r="J2841" s="18">
        <f>IF($C2841&lt;&gt;"",$G2841*INDEX(ΣυνδΑθρ!$D$2:$D$96,$F2841,1)/INDEX(ΣυνδΑθρ!$J$2:$J$96,$F2841,1),IF($D2841&lt;&gt;"",$G2841*INDEX(Υλικά!$I$3:$I$200,$F2841,1)/INDEX(Υλικά!$E$3:$E$200,$F2841,1),0))</f>
        <v>0.38700000000000001</v>
      </c>
      <c r="K2841" s="16">
        <f>$H2841*Ref!$B$2</f>
        <v>12.555999999999999</v>
      </c>
      <c r="L2841" s="17">
        <f>$I2841*Ref!$B$3</f>
        <v>79.98</v>
      </c>
      <c r="M2841" s="18">
        <f>$J2841*Ref!$B$4</f>
        <v>3.4830000000000001</v>
      </c>
      <c r="N2841" s="18">
        <f>IF($C2841&lt;&gt;"",0,IF($D2841&lt;&gt;"",$G2841*INDEX(Υλικά!$J$3:$J$200,$F2841,1)/INDEX(Υλικά!$E$3:$E$200,$F2841,1),0))</f>
        <v>0</v>
      </c>
      <c r="O2841" s="19">
        <f t="shared" si="51"/>
        <v>96.019000000000005</v>
      </c>
    </row>
    <row r="2842" spans="1:15" x14ac:dyDescent="0.35">
      <c r="A2842" s="54">
        <v>46133</v>
      </c>
      <c r="B2842" s="53">
        <v>0.33333333333333331</v>
      </c>
      <c r="C2842" s="3"/>
      <c r="D2842" s="3" t="s">
        <v>58</v>
      </c>
      <c r="E2842" s="3" t="str">
        <f>IF(C2842&lt;&gt;"",INDEX(ΣυνδΑθρ!$I$2:$I$96,MATCH(C2842,ΣυνδΑθρ!$A$2:$A$100,0),1),IF(D2842&lt;&gt;"",INDEX(Υλικά!$D$3:$D$200,MATCH(D2842,Υλικά!$B$3:$B$200,0),1),""))</f>
        <v>gr</v>
      </c>
      <c r="F2842" s="10">
        <f>IF(C2842&lt;&gt;"",MATCH($C2842,ΣυνδΑθρ!$A$2:$A$100,0),IF(D2842&lt;&gt;"",MATCH($D2842,Υλικά!$B$3:$B$200,0),0))</f>
        <v>12</v>
      </c>
      <c r="G2842" s="3">
        <v>250</v>
      </c>
      <c r="H2842" s="16">
        <f>IF($C2842&lt;&gt;"",$G2842*INDEX(ΣυνδΑθρ!$B$2:$B$96,$F2842,1)/INDEX(ΣυνδΑθρ!$J$2:$J$96,$F2842,1),IF($D2842&lt;&gt;"",$G2842*INDEX(Υλικά!$G$3:$G$200,$F2842,1)/INDEX(Υλικά!$E$3:$E$200,$F2842,1),0))</f>
        <v>8.25</v>
      </c>
      <c r="I2842" s="17">
        <f>IF($C2842&lt;&gt;"",$G2842*INDEX(ΣυνδΑθρ!$C$2:$C$100,$F2842,1)/INDEX(ΣυνδΑθρ!$J$2:$J$96,$F2842,1),IF($D2842&lt;&gt;"",$G2842*INDEX(Υλικά!$H$3:$H$200,$F2842,1)/INDEX(Υλικά!$E$3:$E$200,$F2842,1),0))</f>
        <v>11.75</v>
      </c>
      <c r="J2842" s="18">
        <f>IF($C2842&lt;&gt;"",$G2842*INDEX(ΣυνδΑθρ!$D$2:$D$96,$F2842,1)/INDEX(ΣυνδΑθρ!$J$2:$J$96,$F2842,1),IF($D2842&lt;&gt;"",$G2842*INDEX(Υλικά!$I$3:$I$200,$F2842,1)/INDEX(Υλικά!$E$3:$E$200,$F2842,1),0))</f>
        <v>3.75</v>
      </c>
      <c r="K2842" s="16">
        <f>$H2842*Ref!$B$2</f>
        <v>33</v>
      </c>
      <c r="L2842" s="17">
        <f>$I2842*Ref!$B$3</f>
        <v>47</v>
      </c>
      <c r="M2842" s="18">
        <f>$J2842*Ref!$B$4</f>
        <v>33.75</v>
      </c>
      <c r="N2842" s="18">
        <f>IF($C2842&lt;&gt;"",0,IF($D2842&lt;&gt;"",$G2842*INDEX(Υλικά!$J$3:$J$200,$F2842,1)/INDEX(Υλικά!$E$3:$E$200,$F2842,1),0))</f>
        <v>0</v>
      </c>
      <c r="O2842" s="19">
        <f t="shared" si="51"/>
        <v>113.75</v>
      </c>
    </row>
    <row r="2843" spans="1:15" x14ac:dyDescent="0.35">
      <c r="A2843" s="54">
        <v>46133</v>
      </c>
      <c r="B2843" s="53">
        <v>0.33333333333333331</v>
      </c>
      <c r="C2843" s="3"/>
      <c r="D2843" s="3" t="s">
        <v>21</v>
      </c>
      <c r="E2843" s="3" t="str">
        <f>IF(C2843&lt;&gt;"",INDEX(ΣυνδΑθρ!$I$2:$I$96,MATCH(C2843,ΣυνδΑθρ!$A$2:$A$100,0),1),IF(D2843&lt;&gt;"",INDEX(Υλικά!$D$3:$D$200,MATCH(D2843,Υλικά!$B$3:$B$200,0),1),""))</f>
        <v>pc</v>
      </c>
      <c r="F2843" s="10">
        <f>IF(C2843&lt;&gt;"",MATCH($C2843,ΣυνδΑθρ!$A$2:$A$100,0),IF(D2843&lt;&gt;"",MATCH($D2843,Υλικά!$B$3:$B$200,0),0))</f>
        <v>11</v>
      </c>
      <c r="G2843" s="3">
        <v>1</v>
      </c>
      <c r="H2843" s="16">
        <f>IF($C2843&lt;&gt;"",$G2843*INDEX(ΣυνδΑθρ!$B$2:$B$96,$F2843,1)/INDEX(ΣυνδΑθρ!$J$2:$J$96,$F2843,1),IF($D2843&lt;&gt;"",$G2843*INDEX(Υλικά!$G$3:$G$200,$F2843,1)/INDEX(Υλικά!$E$3:$E$200,$F2843,1),0))</f>
        <v>7.8</v>
      </c>
      <c r="I2843" s="17">
        <f>IF($C2843&lt;&gt;"",$G2843*INDEX(ΣυνδΑθρ!$C$2:$C$100,$F2843,1)/INDEX(ΣυνδΑθρ!$J$2:$J$96,$F2843,1),IF($D2843&lt;&gt;"",$G2843*INDEX(Υλικά!$H$3:$H$200,$F2843,1)/INDEX(Υλικά!$E$3:$E$200,$F2843,1),0))</f>
        <v>0.66</v>
      </c>
      <c r="J2843" s="18">
        <f>IF($C2843&lt;&gt;"",$G2843*INDEX(ΣυνδΑθρ!$D$2:$D$96,$F2843,1)/INDEX(ΣυνδΑθρ!$J$2:$J$96,$F2843,1),IF($D2843&lt;&gt;"",$G2843*INDEX(Υλικά!$I$3:$I$200,$F2843,1)/INDEX(Υλικά!$E$3:$E$200,$F2843,1),0))</f>
        <v>6.6</v>
      </c>
      <c r="K2843" s="16">
        <f>$H2843*Ref!$B$2</f>
        <v>31.2</v>
      </c>
      <c r="L2843" s="17">
        <f>$I2843*Ref!$B$3</f>
        <v>2.64</v>
      </c>
      <c r="M2843" s="18">
        <f>$J2843*Ref!$B$4</f>
        <v>59.4</v>
      </c>
      <c r="N2843" s="18">
        <f>IF($C2843&lt;&gt;"",0,IF($D2843&lt;&gt;"",$G2843*INDEX(Υλικά!$J$3:$J$200,$F2843,1)/INDEX(Υλικά!$E$3:$E$200,$F2843,1),0))</f>
        <v>0</v>
      </c>
      <c r="O2843" s="19">
        <f t="shared" si="51"/>
        <v>93.24</v>
      </c>
    </row>
    <row r="2844" spans="1:15" x14ac:dyDescent="0.35">
      <c r="A2844" s="54">
        <v>46133</v>
      </c>
      <c r="B2844" s="53">
        <v>0.53125</v>
      </c>
      <c r="C2844" s="3"/>
      <c r="D2844" s="3" t="s">
        <v>151</v>
      </c>
      <c r="E2844" s="3" t="str">
        <f>IF(C2844&lt;&gt;"",INDEX(ΣυνδΑθρ!$I$2:$I$96,MATCH(C2844,ΣυνδΑθρ!$A$2:$A$100,0),1),IF(D2844&lt;&gt;"",INDEX(Υλικά!$D$3:$D$200,MATCH(D2844,Υλικά!$B$3:$B$200,0),1),""))</f>
        <v>gr</v>
      </c>
      <c r="F2844" s="10">
        <f>IF(C2844&lt;&gt;"",MATCH($C2844,ΣυνδΑθρ!$A$2:$A$100,0),IF(D2844&lt;&gt;"",MATCH($D2844,Υλικά!$B$3:$B$200,0),0))</f>
        <v>60</v>
      </c>
      <c r="G2844" s="3">
        <v>130</v>
      </c>
      <c r="H2844" s="16">
        <f>IF($C2844&lt;&gt;"",$G2844*INDEX(ΣυνδΑθρ!$B$2:$B$96,$F2844,1)/INDEX(ΣυνδΑθρ!$J$2:$J$96,$F2844,1),IF($D2844&lt;&gt;"",$G2844*INDEX(Υλικά!$G$3:$G$200,$F2844,1)/INDEX(Υλικά!$E$3:$E$200,$F2844,1),0))</f>
        <v>0.39</v>
      </c>
      <c r="I2844" s="17">
        <f>IF($C2844&lt;&gt;"",$G2844*INDEX(ΣυνδΑθρ!$C$2:$C$100,$F2844,1)/INDEX(ΣυνδΑθρ!$J$2:$J$96,$F2844,1),IF($D2844&lt;&gt;"",$G2844*INDEX(Υλικά!$H$3:$H$200,$F2844,1)/INDEX(Υλικά!$E$3:$E$200,$F2844,1),0))</f>
        <v>18.2</v>
      </c>
      <c r="J2844" s="18">
        <f>IF($C2844&lt;&gt;"",$G2844*INDEX(ΣυνδΑθρ!$D$2:$D$96,$F2844,1)/INDEX(ΣυνδΑθρ!$J$2:$J$96,$F2844,1),IF($D2844&lt;&gt;"",$G2844*INDEX(Υλικά!$I$3:$I$200,$F2844,1)/INDEX(Υλικά!$E$3:$E$200,$F2844,1),0))</f>
        <v>0.26</v>
      </c>
      <c r="K2844" s="16">
        <f>$H2844*Ref!$B$2</f>
        <v>1.56</v>
      </c>
      <c r="L2844" s="17">
        <f>$I2844*Ref!$B$3</f>
        <v>72.8</v>
      </c>
      <c r="M2844" s="18">
        <f>$J2844*Ref!$B$4</f>
        <v>2.34</v>
      </c>
      <c r="N2844" s="18">
        <f>IF($C2844&lt;&gt;"",0,IF($D2844&lt;&gt;"",$G2844*INDEX(Υλικά!$J$3:$J$200,$F2844,1)/INDEX(Υλικά!$E$3:$E$200,$F2844,1),0))</f>
        <v>0</v>
      </c>
      <c r="O2844" s="19">
        <f t="shared" si="51"/>
        <v>76.7</v>
      </c>
    </row>
    <row r="2845" spans="1:15" x14ac:dyDescent="0.35">
      <c r="A2845" s="54">
        <v>46133</v>
      </c>
      <c r="B2845" s="53">
        <v>0.53125</v>
      </c>
      <c r="C2845" s="3"/>
      <c r="D2845" s="3" t="s">
        <v>170</v>
      </c>
      <c r="E2845" s="3" t="str">
        <f>IF(C2845&lt;&gt;"",INDEX(ΣυνδΑθρ!$I$2:$I$96,MATCH(C2845,ΣυνδΑθρ!$A$2:$A$100,0),1),IF(D2845&lt;&gt;"",INDEX(Υλικά!$D$3:$D$200,MATCH(D2845,Υλικά!$B$3:$B$200,0),1),""))</f>
        <v>gr</v>
      </c>
      <c r="F2845" s="10">
        <f>IF(C2845&lt;&gt;"",MATCH($C2845,ΣυνδΑθρ!$A$2:$A$100,0),IF(D2845&lt;&gt;"",MATCH($D2845,Υλικά!$B$3:$B$200,0),0))</f>
        <v>72</v>
      </c>
      <c r="G2845" s="3">
        <v>25</v>
      </c>
      <c r="H2845" s="16">
        <f>IF($C2845&lt;&gt;"",$G2845*INDEX(ΣυνδΑθρ!$B$2:$B$96,$F2845,1)/INDEX(ΣυνδΑθρ!$J$2:$J$96,$F2845,1),IF($D2845&lt;&gt;"",$G2845*INDEX(Υλικά!$G$3:$G$200,$F2845,1)/INDEX(Υλικά!$E$3:$E$200,$F2845,1),0))</f>
        <v>5.375</v>
      </c>
      <c r="I2845" s="17">
        <f>IF($C2845&lt;&gt;"",$G2845*INDEX(ΣυνδΑθρ!$C$2:$C$100,$F2845,1)/INDEX(ΣυνδΑθρ!$J$2:$J$96,$F2845,1),IF($D2845&lt;&gt;"",$G2845*INDEX(Υλικά!$H$3:$H$200,$F2845,1)/INDEX(Υλικά!$E$3:$E$200,$F2845,1),0))</f>
        <v>5.95</v>
      </c>
      <c r="J2845" s="18">
        <f>IF($C2845&lt;&gt;"",$G2845*INDEX(ΣυνδΑθρ!$D$2:$D$96,$F2845,1)/INDEX(ΣυνδΑθρ!$J$2:$J$96,$F2845,1),IF($D2845&lt;&gt;"",$G2845*INDEX(Υλικά!$I$3:$I$200,$F2845,1)/INDEX(Υλικά!$E$3:$E$200,$F2845,1),0))</f>
        <v>12.324999999999999</v>
      </c>
      <c r="K2845" s="16">
        <f>$H2845*Ref!$B$2</f>
        <v>21.5</v>
      </c>
      <c r="L2845" s="17">
        <f>$I2845*Ref!$B$3</f>
        <v>23.8</v>
      </c>
      <c r="M2845" s="18">
        <f>$J2845*Ref!$B$4</f>
        <v>110.925</v>
      </c>
      <c r="N2845" s="18">
        <f>IF($C2845&lt;&gt;"",0,IF($D2845&lt;&gt;"",$G2845*INDEX(Υλικά!$J$3:$J$200,$F2845,1)/INDEX(Υλικά!$E$3:$E$200,$F2845,1),0))</f>
        <v>0</v>
      </c>
      <c r="O2845" s="19">
        <f t="shared" si="51"/>
        <v>156.22499999999999</v>
      </c>
    </row>
    <row r="2846" spans="1:15" x14ac:dyDescent="0.35">
      <c r="A2846" s="54">
        <v>46133</v>
      </c>
      <c r="B2846" s="53">
        <v>0.60416666666666663</v>
      </c>
      <c r="C2846" s="3"/>
      <c r="D2846" s="3" t="s">
        <v>80</v>
      </c>
      <c r="E2846" s="3" t="str">
        <f>IF(C2846&lt;&gt;"",INDEX(ΣυνδΑθρ!$I$2:$I$96,MATCH(C2846,ΣυνδΑθρ!$A$2:$A$100,0),1),IF(D2846&lt;&gt;"",INDEX(Υλικά!$D$3:$D$200,MATCH(D2846,Υλικά!$B$3:$B$200,0),1),""))</f>
        <v>gr</v>
      </c>
      <c r="F2846" s="10">
        <f>IF(C2846&lt;&gt;"",MATCH($C2846,ΣυνδΑθρ!$A$2:$A$100,0),IF(D2846&lt;&gt;"",MATCH($D2846,Υλικά!$B$3:$B$200,0),0))</f>
        <v>32</v>
      </c>
      <c r="G2846" s="3">
        <v>250</v>
      </c>
      <c r="H2846" s="16">
        <f>IF($C2846&lt;&gt;"",$G2846*INDEX(ΣυνδΑθρ!$B$2:$B$96,$F2846,1)/INDEX(ΣυνδΑθρ!$J$2:$J$96,$F2846,1),IF($D2846&lt;&gt;"",$G2846*INDEX(Υλικά!$G$3:$G$200,$F2846,1)/INDEX(Υλικά!$E$3:$E$200,$F2846,1),0))</f>
        <v>77.5</v>
      </c>
      <c r="I2846" s="17">
        <f>IF($C2846&lt;&gt;"",$G2846*INDEX(ΣυνδΑθρ!$C$2:$C$100,$F2846,1)/INDEX(ΣυνδΑθρ!$J$2:$J$96,$F2846,1),IF($D2846&lt;&gt;"",$G2846*INDEX(Υλικά!$H$3:$H$200,$F2846,1)/INDEX(Υλικά!$E$3:$E$200,$F2846,1),0))</f>
        <v>0</v>
      </c>
      <c r="J2846" s="18">
        <f>IF($C2846&lt;&gt;"",$G2846*INDEX(ΣυνδΑθρ!$D$2:$D$96,$F2846,1)/INDEX(ΣυνδΑθρ!$J$2:$J$96,$F2846,1),IF($D2846&lt;&gt;"",$G2846*INDEX(Υλικά!$I$3:$I$200,$F2846,1)/INDEX(Υλικά!$E$3:$E$200,$F2846,1),0))</f>
        <v>9</v>
      </c>
      <c r="K2846" s="16">
        <f>$H2846*Ref!$B$2</f>
        <v>310</v>
      </c>
      <c r="L2846" s="17">
        <f>$I2846*Ref!$B$3</f>
        <v>0</v>
      </c>
      <c r="M2846" s="18">
        <f>$J2846*Ref!$B$4</f>
        <v>81</v>
      </c>
      <c r="N2846" s="18">
        <f>IF($C2846&lt;&gt;"",0,IF($D2846&lt;&gt;"",$G2846*INDEX(Υλικά!$J$3:$J$200,$F2846,1)/INDEX(Υλικά!$E$3:$E$200,$F2846,1),0))</f>
        <v>0</v>
      </c>
      <c r="O2846" s="19">
        <f t="shared" si="51"/>
        <v>391</v>
      </c>
    </row>
    <row r="2847" spans="1:15" x14ac:dyDescent="0.35">
      <c r="A2847" s="54">
        <v>46133</v>
      </c>
      <c r="B2847" s="53">
        <v>0.60416666666666663</v>
      </c>
      <c r="C2847" s="3"/>
      <c r="D2847" s="3" t="s">
        <v>8</v>
      </c>
      <c r="E2847" s="3" t="str">
        <f>IF(C2847&lt;&gt;"",INDEX(ΣυνδΑθρ!$I$2:$I$96,MATCH(C2847,ΣυνδΑθρ!$A$2:$A$100,0),1),IF(D2847&lt;&gt;"",INDEX(Υλικά!$D$3:$D$200,MATCH(D2847,Υλικά!$B$3:$B$200,0),1),""))</f>
        <v>gr</v>
      </c>
      <c r="F2847" s="10">
        <f>IF(C2847&lt;&gt;"",MATCH($C2847,ΣυνδΑθρ!$A$2:$A$100,0),IF(D2847&lt;&gt;"",MATCH($D2847,Υλικά!$B$3:$B$200,0),0))</f>
        <v>3</v>
      </c>
      <c r="G2847" s="3">
        <v>10</v>
      </c>
      <c r="H2847" s="16">
        <f>IF($C2847&lt;&gt;"",$G2847*INDEX(ΣυνδΑθρ!$B$2:$B$96,$F2847,1)/INDEX(ΣυνδΑθρ!$J$2:$J$96,$F2847,1),IF($D2847&lt;&gt;"",$G2847*INDEX(Υλικά!$G$3:$G$200,$F2847,1)/INDEX(Υλικά!$E$3:$E$200,$F2847,1),0))</f>
        <v>0</v>
      </c>
      <c r="I2847" s="17">
        <f>IF($C2847&lt;&gt;"",$G2847*INDEX(ΣυνδΑθρ!$C$2:$C$100,$F2847,1)/INDEX(ΣυνδΑθρ!$J$2:$J$96,$F2847,1),IF($D2847&lt;&gt;"",$G2847*INDEX(Υλικά!$H$3:$H$200,$F2847,1)/INDEX(Υλικά!$E$3:$E$200,$F2847,1),0))</f>
        <v>0</v>
      </c>
      <c r="J2847" s="18">
        <f>IF($C2847&lt;&gt;"",$G2847*INDEX(ΣυνδΑθρ!$D$2:$D$96,$F2847,1)/INDEX(ΣυνδΑθρ!$J$2:$J$96,$F2847,1),IF($D2847&lt;&gt;"",$G2847*INDEX(Υλικά!$I$3:$I$200,$F2847,1)/INDEX(Υλικά!$E$3:$E$200,$F2847,1),0))</f>
        <v>9.33</v>
      </c>
      <c r="K2847" s="16">
        <f>$H2847*Ref!$B$2</f>
        <v>0</v>
      </c>
      <c r="L2847" s="17">
        <f>$I2847*Ref!$B$3</f>
        <v>0</v>
      </c>
      <c r="M2847" s="18">
        <f>$J2847*Ref!$B$4</f>
        <v>83.97</v>
      </c>
      <c r="N2847" s="18">
        <f>IF($C2847&lt;&gt;"",0,IF($D2847&lt;&gt;"",$G2847*INDEX(Υλικά!$J$3:$J$200,$F2847,1)/INDEX(Υλικά!$E$3:$E$200,$F2847,1),0))</f>
        <v>0</v>
      </c>
      <c r="O2847" s="19">
        <f t="shared" si="51"/>
        <v>83.97</v>
      </c>
    </row>
    <row r="2848" spans="1:15" x14ac:dyDescent="0.35">
      <c r="A2848" s="54">
        <v>46133</v>
      </c>
      <c r="B2848" s="53">
        <v>0.60416666666666663</v>
      </c>
      <c r="C2848" s="3"/>
      <c r="D2848" s="3" t="s">
        <v>174</v>
      </c>
      <c r="E2848" s="3" t="str">
        <f>IF(C2848&lt;&gt;"",INDEX(ΣυνδΑθρ!$I$2:$I$96,MATCH(C2848,ΣυνδΑθρ!$A$2:$A$100,0),1),IF(D2848&lt;&gt;"",INDEX(Υλικά!$D$3:$D$200,MATCH(D2848,Υλικά!$B$3:$B$200,0),1),""))</f>
        <v>gr</v>
      </c>
      <c r="F2848" s="10">
        <f>IF(C2848&lt;&gt;"",MATCH($C2848,ΣυνδΑθρ!$A$2:$A$100,0),IF(D2848&lt;&gt;"",MATCH($D2848,Υλικά!$B$3:$B$200,0),0))</f>
        <v>75</v>
      </c>
      <c r="G2848" s="3">
        <v>50</v>
      </c>
      <c r="H2848" s="16">
        <f>IF($C2848&lt;&gt;"",$G2848*INDEX(ΣυνδΑθρ!$B$2:$B$96,$F2848,1)/INDEX(ΣυνδΑθρ!$J$2:$J$96,$F2848,1),IF($D2848&lt;&gt;"",$G2848*INDEX(Υλικά!$G$3:$G$200,$F2848,1)/INDEX(Υλικά!$E$3:$E$200,$F2848,1),0))</f>
        <v>0.7</v>
      </c>
      <c r="I2848" s="17">
        <f>IF($C2848&lt;&gt;"",$G2848*INDEX(ΣυνδΑθρ!$C$2:$C$100,$F2848,1)/INDEX(ΣυνδΑθρ!$J$2:$J$96,$F2848,1),IF($D2848&lt;&gt;"",$G2848*INDEX(Υλικά!$H$3:$H$200,$F2848,1)/INDEX(Υλικά!$E$3:$E$200,$F2848,1),0))</f>
        <v>1.45</v>
      </c>
      <c r="J2848" s="18">
        <f>IF($C2848&lt;&gt;"",$G2848*INDEX(ΣυνδΑθρ!$D$2:$D$96,$F2848,1)/INDEX(ΣυνδΑθρ!$J$2:$J$96,$F2848,1),IF($D2848&lt;&gt;"",$G2848*INDEX(Υλικά!$I$3:$I$200,$F2848,1)/INDEX(Υλικά!$E$3:$E$200,$F2848,1),0))</f>
        <v>0.1</v>
      </c>
      <c r="K2848" s="16">
        <f>$H2848*Ref!$B$2</f>
        <v>2.8</v>
      </c>
      <c r="L2848" s="17">
        <f>$I2848*Ref!$B$3</f>
        <v>5.8</v>
      </c>
      <c r="M2848" s="18">
        <f>$J2848*Ref!$B$4</f>
        <v>0.9</v>
      </c>
      <c r="N2848" s="18">
        <f>IF($C2848&lt;&gt;"",0,IF($D2848&lt;&gt;"",$G2848*INDEX(Υλικά!$J$3:$J$200,$F2848,1)/INDEX(Υλικά!$E$3:$E$200,$F2848,1),0))</f>
        <v>0</v>
      </c>
      <c r="O2848" s="19">
        <f t="shared" si="51"/>
        <v>9.5</v>
      </c>
    </row>
    <row r="2849" spans="1:15" x14ac:dyDescent="0.35">
      <c r="A2849" s="54">
        <v>46133</v>
      </c>
      <c r="B2849" s="53">
        <v>0.60416666666666663</v>
      </c>
      <c r="C2849" s="3"/>
      <c r="D2849" s="3" t="s">
        <v>9</v>
      </c>
      <c r="E2849" s="3" t="str">
        <f>IF(C2849&lt;&gt;"",INDEX(ΣυνδΑθρ!$I$2:$I$96,MATCH(C2849,ΣυνδΑθρ!$A$2:$A$100,0),1),IF(D2849&lt;&gt;"",INDEX(Υλικά!$D$3:$D$200,MATCH(D2849,Υλικά!$B$3:$B$200,0),1),""))</f>
        <v>gr</v>
      </c>
      <c r="F2849" s="10">
        <f>IF(C2849&lt;&gt;"",MATCH($C2849,ΣυνδΑθρ!$A$2:$A$100,0),IF(D2849&lt;&gt;"",MATCH($D2849,Υλικά!$B$3:$B$200,0),0))</f>
        <v>4</v>
      </c>
      <c r="G2849" s="3">
        <v>50</v>
      </c>
      <c r="H2849" s="16">
        <f>IF($C2849&lt;&gt;"",$G2849*INDEX(ΣυνδΑθρ!$B$2:$B$96,$F2849,1)/INDEX(ΣυνδΑθρ!$J$2:$J$96,$F2849,1),IF($D2849&lt;&gt;"",$G2849*INDEX(Υλικά!$G$3:$G$200,$F2849,1)/INDEX(Υλικά!$E$3:$E$200,$F2849,1),0))</f>
        <v>3.55</v>
      </c>
      <c r="I2849" s="17">
        <f>IF($C2849&lt;&gt;"",$G2849*INDEX(ΣυνδΑθρ!$C$2:$C$100,$F2849,1)/INDEX(ΣυνδΑθρ!$J$2:$J$96,$F2849,1),IF($D2849&lt;&gt;"",$G2849*INDEX(Υλικά!$H$3:$H$200,$F2849,1)/INDEX(Υλικά!$E$3:$E$200,$F2849,1),0))</f>
        <v>40</v>
      </c>
      <c r="J2849" s="18">
        <f>IF($C2849&lt;&gt;"",$G2849*INDEX(ΣυνδΑθρ!$D$2:$D$96,$F2849,1)/INDEX(ΣυνδΑθρ!$J$2:$J$96,$F2849,1),IF($D2849&lt;&gt;"",$G2849*INDEX(Υλικά!$I$3:$I$200,$F2849,1)/INDEX(Υλικά!$E$3:$E$200,$F2849,1),0))</f>
        <v>0.35</v>
      </c>
      <c r="K2849" s="16">
        <f>$H2849*Ref!$B$2</f>
        <v>14.2</v>
      </c>
      <c r="L2849" s="17">
        <f>$I2849*Ref!$B$3</f>
        <v>160</v>
      </c>
      <c r="M2849" s="18">
        <f>$J2849*Ref!$B$4</f>
        <v>3.15</v>
      </c>
      <c r="N2849" s="18">
        <f>IF($C2849&lt;&gt;"",0,IF($D2849&lt;&gt;"",$G2849*INDEX(Υλικά!$J$3:$J$200,$F2849,1)/INDEX(Υλικά!$E$3:$E$200,$F2849,1),0))</f>
        <v>0</v>
      </c>
      <c r="O2849" s="19">
        <f t="shared" si="51"/>
        <v>177.35</v>
      </c>
    </row>
    <row r="2850" spans="1:15" x14ac:dyDescent="0.35">
      <c r="A2850" s="54">
        <v>46133</v>
      </c>
      <c r="B2850" s="53">
        <v>0.60416666666666663</v>
      </c>
      <c r="C2850" s="3"/>
      <c r="D2850" s="3" t="s">
        <v>147</v>
      </c>
      <c r="E2850" s="3" t="str">
        <f>IF(C2850&lt;&gt;"",INDEX(ΣυνδΑθρ!$I$2:$I$96,MATCH(C2850,ΣυνδΑθρ!$A$2:$A$100,0),1),IF(D2850&lt;&gt;"",INDEX(Υλικά!$D$3:$D$200,MATCH(D2850,Υλικά!$B$3:$B$200,0),1),""))</f>
        <v>gr</v>
      </c>
      <c r="F2850" s="10">
        <f>IF(C2850&lt;&gt;"",MATCH($C2850,ΣυνδΑθρ!$A$2:$A$100,0),IF(D2850&lt;&gt;"",MATCH($D2850,Υλικά!$B$3:$B$200,0),0))</f>
        <v>58</v>
      </c>
      <c r="G2850" s="3">
        <v>3.5</v>
      </c>
      <c r="H2850" s="16">
        <f>IF($C2850&lt;&gt;"",$G2850*INDEX(ΣυνδΑθρ!$B$2:$B$96,$F2850,1)/INDEX(ΣυνδΑθρ!$J$2:$J$96,$F2850,1),IF($D2850&lt;&gt;"",$G2850*INDEX(Υλικά!$G$3:$G$200,$F2850,1)/INDEX(Υλικά!$E$3:$E$200,$F2850,1),0))</f>
        <v>2.1000000000000001E-2</v>
      </c>
      <c r="I2850" s="17">
        <f>IF($C2850&lt;&gt;"",$G2850*INDEX(ΣυνδΑθρ!$C$2:$C$100,$F2850,1)/INDEX(ΣυνδΑθρ!$J$2:$J$96,$F2850,1),IF($D2850&lt;&gt;"",$G2850*INDEX(Υλικά!$H$3:$H$200,$F2850,1)/INDEX(Υλικά!$E$3:$E$200,$F2850,1),0))</f>
        <v>2.4499999999999997E-2</v>
      </c>
      <c r="J2850" s="18">
        <f>IF($C2850&lt;&gt;"",$G2850*INDEX(ΣυνδΑθρ!$D$2:$D$96,$F2850,1)/INDEX(ΣυνδΑθρ!$J$2:$J$96,$F2850,1),IF($D2850&lt;&gt;"",$G2850*INDEX(Υλικά!$I$3:$I$200,$F2850,1)/INDEX(Υλικά!$E$3:$E$200,$F2850,1),0))</f>
        <v>2.87</v>
      </c>
      <c r="K2850" s="16">
        <f>$H2850*Ref!$B$2</f>
        <v>8.4000000000000005E-2</v>
      </c>
      <c r="L2850" s="17">
        <f>$I2850*Ref!$B$3</f>
        <v>9.799999999999999E-2</v>
      </c>
      <c r="M2850" s="18">
        <f>$J2850*Ref!$B$4</f>
        <v>25.830000000000002</v>
      </c>
      <c r="N2850" s="18">
        <f>IF($C2850&lt;&gt;"",0,IF($D2850&lt;&gt;"",$G2850*INDEX(Υλικά!$J$3:$J$200,$F2850,1)/INDEX(Υλικά!$E$3:$E$200,$F2850,1),0))</f>
        <v>0</v>
      </c>
      <c r="O2850" s="19">
        <f t="shared" si="51"/>
        <v>26.012</v>
      </c>
    </row>
    <row r="2851" spans="1:15" x14ac:dyDescent="0.35">
      <c r="A2851" s="54">
        <v>46133</v>
      </c>
      <c r="B2851" s="53">
        <v>0.72916666666666663</v>
      </c>
      <c r="C2851" s="3"/>
      <c r="D2851" s="3" t="s">
        <v>32</v>
      </c>
      <c r="E2851" s="3" t="str">
        <f>IF(C2851&lt;&gt;"",INDEX(ΣυνδΑθρ!$I$2:$I$96,MATCH(C2851,ΣυνδΑθρ!$A$2:$A$100,0),1),IF(D2851&lt;&gt;"",INDEX(Υλικά!$D$3:$D$200,MATCH(D2851,Υλικά!$B$3:$B$200,0),1),""))</f>
        <v>gr</v>
      </c>
      <c r="F2851" s="10">
        <f>IF(C2851&lt;&gt;"",MATCH($C2851,ΣυνδΑθρ!$A$2:$A$100,0),IF(D2851&lt;&gt;"",MATCH($D2851,Υλικά!$B$3:$B$200,0),0))</f>
        <v>14</v>
      </c>
      <c r="G2851" s="3">
        <v>200</v>
      </c>
      <c r="H2851" s="16">
        <f>IF($C2851&lt;&gt;"",$G2851*INDEX(ΣυνδΑθρ!$B$2:$B$96,$F2851,1)/INDEX(ΣυνδΑθρ!$J$2:$J$96,$F2851,1),IF($D2851&lt;&gt;"",$G2851*INDEX(Υλικά!$G$3:$G$200,$F2851,1)/INDEX(Υλικά!$E$3:$E$200,$F2851,1),0))</f>
        <v>16</v>
      </c>
      <c r="I2851" s="17">
        <f>IF($C2851&lt;&gt;"",$G2851*INDEX(ΣυνδΑθρ!$C$2:$C$100,$F2851,1)/INDEX(ΣυνδΑθρ!$J$2:$J$96,$F2851,1),IF($D2851&lt;&gt;"",$G2851*INDEX(Υλικά!$H$3:$H$200,$F2851,1)/INDEX(Υλικά!$E$3:$E$200,$F2851,1),0))</f>
        <v>8</v>
      </c>
      <c r="J2851" s="18">
        <f>IF($C2851&lt;&gt;"",$G2851*INDEX(ΣυνδΑθρ!$D$2:$D$96,$F2851,1)/INDEX(ΣυνδΑθρ!$J$2:$J$96,$F2851,1),IF($D2851&lt;&gt;"",$G2851*INDEX(Υλικά!$I$3:$I$200,$F2851,1)/INDEX(Υλικά!$E$3:$E$200,$F2851,1),0))</f>
        <v>4</v>
      </c>
      <c r="K2851" s="16">
        <f>$H2851*Ref!$B$2</f>
        <v>64</v>
      </c>
      <c r="L2851" s="17">
        <f>$I2851*Ref!$B$3</f>
        <v>32</v>
      </c>
      <c r="M2851" s="18">
        <f>$J2851*Ref!$B$4</f>
        <v>36</v>
      </c>
      <c r="N2851" s="18">
        <f>IF($C2851&lt;&gt;"",0,IF($D2851&lt;&gt;"",$G2851*INDEX(Υλικά!$J$3:$J$200,$F2851,1)/INDEX(Υλικά!$E$3:$E$200,$F2851,1),0))</f>
        <v>0</v>
      </c>
      <c r="O2851" s="19">
        <f t="shared" si="51"/>
        <v>132</v>
      </c>
    </row>
    <row r="2852" spans="1:15" x14ac:dyDescent="0.35">
      <c r="A2852" s="54">
        <v>46133</v>
      </c>
      <c r="B2852" s="53">
        <v>0.72916666666666663</v>
      </c>
      <c r="C2852" s="3"/>
      <c r="D2852" s="3" t="s">
        <v>170</v>
      </c>
      <c r="E2852" s="3" t="str">
        <f>IF(C2852&lt;&gt;"",INDEX(ΣυνδΑθρ!$I$2:$I$96,MATCH(C2852,ΣυνδΑθρ!$A$2:$A$100,0),1),IF(D2852&lt;&gt;"",INDEX(Υλικά!$D$3:$D$200,MATCH(D2852,Υλικά!$B$3:$B$200,0),1),""))</f>
        <v>gr</v>
      </c>
      <c r="F2852" s="10">
        <f>IF(C2852&lt;&gt;"",MATCH($C2852,ΣυνδΑθρ!$A$2:$A$100,0),IF(D2852&lt;&gt;"",MATCH($D2852,Υλικά!$B$3:$B$200,0),0))</f>
        <v>72</v>
      </c>
      <c r="G2852" s="3">
        <v>14</v>
      </c>
      <c r="H2852" s="16">
        <f>IF($C2852&lt;&gt;"",$G2852*INDEX(ΣυνδΑθρ!$B$2:$B$96,$F2852,1)/INDEX(ΣυνδΑθρ!$J$2:$J$96,$F2852,1),IF($D2852&lt;&gt;"",$G2852*INDEX(Υλικά!$G$3:$G$200,$F2852,1)/INDEX(Υλικά!$E$3:$E$200,$F2852,1),0))</f>
        <v>3.01</v>
      </c>
      <c r="I2852" s="17">
        <f>IF($C2852&lt;&gt;"",$G2852*INDEX(ΣυνδΑθρ!$C$2:$C$100,$F2852,1)/INDEX(ΣυνδΑθρ!$J$2:$J$96,$F2852,1),IF($D2852&lt;&gt;"",$G2852*INDEX(Υλικά!$H$3:$H$200,$F2852,1)/INDEX(Υλικά!$E$3:$E$200,$F2852,1),0))</f>
        <v>3.3319999999999999</v>
      </c>
      <c r="J2852" s="18">
        <f>IF($C2852&lt;&gt;"",$G2852*INDEX(ΣυνδΑθρ!$D$2:$D$96,$F2852,1)/INDEX(ΣυνδΑθρ!$J$2:$J$96,$F2852,1),IF($D2852&lt;&gt;"",$G2852*INDEX(Υλικά!$I$3:$I$200,$F2852,1)/INDEX(Υλικά!$E$3:$E$200,$F2852,1),0))</f>
        <v>6.9019999999999992</v>
      </c>
      <c r="K2852" s="16">
        <f>$H2852*Ref!$B$2</f>
        <v>12.04</v>
      </c>
      <c r="L2852" s="17">
        <f>$I2852*Ref!$B$3</f>
        <v>13.327999999999999</v>
      </c>
      <c r="M2852" s="18">
        <f>$J2852*Ref!$B$4</f>
        <v>62.117999999999995</v>
      </c>
      <c r="N2852" s="18">
        <f>IF($C2852&lt;&gt;"",0,IF($D2852&lt;&gt;"",$G2852*INDEX(Υλικά!$J$3:$J$200,$F2852,1)/INDEX(Υλικά!$E$3:$E$200,$F2852,1),0))</f>
        <v>0</v>
      </c>
      <c r="O2852" s="19">
        <f t="shared" si="51"/>
        <v>87.48599999999999</v>
      </c>
    </row>
    <row r="2853" spans="1:15" x14ac:dyDescent="0.35">
      <c r="A2853" s="54">
        <v>46133</v>
      </c>
      <c r="B2853" s="53">
        <v>0.88541666666666663</v>
      </c>
      <c r="C2853" s="3"/>
      <c r="D2853" s="3" t="s">
        <v>9</v>
      </c>
      <c r="E2853" s="3" t="str">
        <f>IF(C2853&lt;&gt;"",INDEX(ΣυνδΑθρ!$I$2:$I$96,MATCH(C2853,ΣυνδΑθρ!$A$2:$A$100,0),1),IF(D2853&lt;&gt;"",INDEX(Υλικά!$D$3:$D$200,MATCH(D2853,Υλικά!$B$3:$B$200,0),1),""))</f>
        <v>gr</v>
      </c>
      <c r="F2853" s="10">
        <f>IF(C2853&lt;&gt;"",MATCH($C2853,ΣυνδΑθρ!$A$2:$A$100,0),IF(D2853&lt;&gt;"",MATCH($D2853,Υλικά!$B$3:$B$200,0),0))</f>
        <v>4</v>
      </c>
      <c r="G2853" s="3">
        <v>60</v>
      </c>
      <c r="H2853" s="16">
        <f>IF($C2853&lt;&gt;"",$G2853*INDEX(ΣυνδΑθρ!$B$2:$B$96,$F2853,1)/INDEX(ΣυνδΑθρ!$J$2:$J$96,$F2853,1),IF($D2853&lt;&gt;"",$G2853*INDEX(Υλικά!$G$3:$G$200,$F2853,1)/INDEX(Υλικά!$E$3:$E$200,$F2853,1),0))</f>
        <v>4.26</v>
      </c>
      <c r="I2853" s="17">
        <f>IF($C2853&lt;&gt;"",$G2853*INDEX(ΣυνδΑθρ!$C$2:$C$100,$F2853,1)/INDEX(ΣυνδΑθρ!$J$2:$J$96,$F2853,1),IF($D2853&lt;&gt;"",$G2853*INDEX(Υλικά!$H$3:$H$200,$F2853,1)/INDEX(Υλικά!$E$3:$E$200,$F2853,1),0))</f>
        <v>48</v>
      </c>
      <c r="J2853" s="18">
        <f>IF($C2853&lt;&gt;"",$G2853*INDEX(ΣυνδΑθρ!$D$2:$D$96,$F2853,1)/INDEX(ΣυνδΑθρ!$J$2:$J$96,$F2853,1),IF($D2853&lt;&gt;"",$G2853*INDEX(Υλικά!$I$3:$I$200,$F2853,1)/INDEX(Υλικά!$E$3:$E$200,$F2853,1),0))</f>
        <v>0.42</v>
      </c>
      <c r="K2853" s="16">
        <f>$H2853*Ref!$B$2</f>
        <v>17.04</v>
      </c>
      <c r="L2853" s="17">
        <f>$I2853*Ref!$B$3</f>
        <v>192</v>
      </c>
      <c r="M2853" s="18">
        <f>$J2853*Ref!$B$4</f>
        <v>3.78</v>
      </c>
      <c r="N2853" s="18">
        <f>IF($C2853&lt;&gt;"",0,IF($D2853&lt;&gt;"",$G2853*INDEX(Υλικά!$J$3:$J$200,$F2853,1)/INDEX(Υλικά!$E$3:$E$200,$F2853,1),0))</f>
        <v>0</v>
      </c>
      <c r="O2853" s="19">
        <f t="shared" si="51"/>
        <v>212.82</v>
      </c>
    </row>
    <row r="2854" spans="1:15" x14ac:dyDescent="0.35">
      <c r="A2854" s="54">
        <v>46133</v>
      </c>
      <c r="B2854" s="53">
        <v>0.88541666666666663</v>
      </c>
      <c r="C2854" s="3"/>
      <c r="D2854" s="3" t="s">
        <v>147</v>
      </c>
      <c r="E2854" s="3" t="str">
        <f>IF(C2854&lt;&gt;"",INDEX(ΣυνδΑθρ!$I$2:$I$96,MATCH(C2854,ΣυνδΑθρ!$A$2:$A$100,0),1),IF(D2854&lt;&gt;"",INDEX(Υλικά!$D$3:$D$200,MATCH(D2854,Υλικά!$B$3:$B$200,0),1),""))</f>
        <v>gr</v>
      </c>
      <c r="F2854" s="10">
        <f>IF(C2854&lt;&gt;"",MATCH($C2854,ΣυνδΑθρ!$A$2:$A$100,0),IF(D2854&lt;&gt;"",MATCH($D2854,Υλικά!$B$3:$B$200,0),0))</f>
        <v>58</v>
      </c>
      <c r="G2854" s="3">
        <v>4</v>
      </c>
      <c r="H2854" s="16">
        <f>IF($C2854&lt;&gt;"",$G2854*INDEX(ΣυνδΑθρ!$B$2:$B$96,$F2854,1)/INDEX(ΣυνδΑθρ!$J$2:$J$96,$F2854,1),IF($D2854&lt;&gt;"",$G2854*INDEX(Υλικά!$G$3:$G$200,$F2854,1)/INDEX(Υλικά!$E$3:$E$200,$F2854,1),0))</f>
        <v>2.4E-2</v>
      </c>
      <c r="I2854" s="17">
        <f>IF($C2854&lt;&gt;"",$G2854*INDEX(ΣυνδΑθρ!$C$2:$C$100,$F2854,1)/INDEX(ΣυνδΑθρ!$J$2:$J$96,$F2854,1),IF($D2854&lt;&gt;"",$G2854*INDEX(Υλικά!$H$3:$H$200,$F2854,1)/INDEX(Υλικά!$E$3:$E$200,$F2854,1),0))</f>
        <v>2.7999999999999997E-2</v>
      </c>
      <c r="J2854" s="18">
        <f>IF($C2854&lt;&gt;"",$G2854*INDEX(ΣυνδΑθρ!$D$2:$D$96,$F2854,1)/INDEX(ΣυνδΑθρ!$J$2:$J$96,$F2854,1),IF($D2854&lt;&gt;"",$G2854*INDEX(Υλικά!$I$3:$I$200,$F2854,1)/INDEX(Υλικά!$E$3:$E$200,$F2854,1),0))</f>
        <v>3.28</v>
      </c>
      <c r="K2854" s="16">
        <f>$H2854*Ref!$B$2</f>
        <v>9.6000000000000002E-2</v>
      </c>
      <c r="L2854" s="17">
        <f>$I2854*Ref!$B$3</f>
        <v>0.11199999999999999</v>
      </c>
      <c r="M2854" s="18">
        <f>$J2854*Ref!$B$4</f>
        <v>29.52</v>
      </c>
      <c r="N2854" s="18">
        <f>IF($C2854&lt;&gt;"",0,IF($D2854&lt;&gt;"",$G2854*INDEX(Υλικά!$J$3:$J$200,$F2854,1)/INDEX(Υλικά!$E$3:$E$200,$F2854,1),0))</f>
        <v>0</v>
      </c>
      <c r="O2854" s="19">
        <f t="shared" si="51"/>
        <v>29.727999999999998</v>
      </c>
    </row>
    <row r="2855" spans="1:15" x14ac:dyDescent="0.35">
      <c r="A2855" s="54">
        <v>46133</v>
      </c>
      <c r="B2855" s="53">
        <v>0.88541666666666696</v>
      </c>
      <c r="C2855" s="3"/>
      <c r="D2855" s="3" t="s">
        <v>32</v>
      </c>
      <c r="E2855" s="3" t="str">
        <f>IF(C2855&lt;&gt;"",INDEX(ΣυνδΑθρ!$I$2:$I$96,MATCH(C2855,ΣυνδΑθρ!$A$2:$A$100,0),1),IF(D2855&lt;&gt;"",INDEX(Υλικά!$D$3:$D$200,MATCH(D2855,Υλικά!$B$3:$B$200,0),1),""))</f>
        <v>gr</v>
      </c>
      <c r="F2855" s="10">
        <f>IF(C2855&lt;&gt;"",MATCH($C2855,ΣυνδΑθρ!$A$2:$A$100,0),IF(D2855&lt;&gt;"",MATCH($D2855,Υλικά!$B$3:$B$200,0),0))</f>
        <v>14</v>
      </c>
      <c r="G2855" s="3">
        <v>200</v>
      </c>
      <c r="H2855" s="16">
        <f>IF($C2855&lt;&gt;"",$G2855*INDEX(ΣυνδΑθρ!$B$2:$B$96,$F2855,1)/INDEX(ΣυνδΑθρ!$J$2:$J$96,$F2855,1),IF($D2855&lt;&gt;"",$G2855*INDEX(Υλικά!$G$3:$G$200,$F2855,1)/INDEX(Υλικά!$E$3:$E$200,$F2855,1),0))</f>
        <v>16</v>
      </c>
      <c r="I2855" s="17">
        <f>IF($C2855&lt;&gt;"",$G2855*INDEX(ΣυνδΑθρ!$C$2:$C$100,$F2855,1)/INDEX(ΣυνδΑθρ!$J$2:$J$96,$F2855,1),IF($D2855&lt;&gt;"",$G2855*INDEX(Υλικά!$H$3:$H$200,$F2855,1)/INDEX(Υλικά!$E$3:$E$200,$F2855,1),0))</f>
        <v>8</v>
      </c>
      <c r="J2855" s="18">
        <f>IF($C2855&lt;&gt;"",$G2855*INDEX(ΣυνδΑθρ!$D$2:$D$96,$F2855,1)/INDEX(ΣυνδΑθρ!$J$2:$J$96,$F2855,1),IF($D2855&lt;&gt;"",$G2855*INDEX(Υλικά!$I$3:$I$200,$F2855,1)/INDEX(Υλικά!$E$3:$E$200,$F2855,1),0))</f>
        <v>4</v>
      </c>
      <c r="K2855" s="16">
        <f>$H2855*Ref!$B$2</f>
        <v>64</v>
      </c>
      <c r="L2855" s="17">
        <f>$I2855*Ref!$B$3</f>
        <v>32</v>
      </c>
      <c r="M2855" s="18">
        <f>$J2855*Ref!$B$4</f>
        <v>36</v>
      </c>
      <c r="N2855" s="18">
        <f>IF($C2855&lt;&gt;"",0,IF($D2855&lt;&gt;"",$G2855*INDEX(Υλικά!$J$3:$J$200,$F2855,1)/INDEX(Υλικά!$E$3:$E$200,$F2855,1),0))</f>
        <v>0</v>
      </c>
      <c r="O2855" s="19">
        <f t="shared" si="51"/>
        <v>132</v>
      </c>
    </row>
    <row r="2856" spans="1:15" x14ac:dyDescent="0.35">
      <c r="A2856" s="54">
        <v>46134</v>
      </c>
      <c r="B2856" s="53">
        <v>0.33333333333333331</v>
      </c>
      <c r="C2856" s="3"/>
      <c r="D2856" s="3" t="s">
        <v>289</v>
      </c>
      <c r="E2856" s="3" t="str">
        <f>IF(C2856&lt;&gt;"",INDEX(ΣυνδΑθρ!$I$2:$I$96,MATCH(C2856,ΣυνδΑθρ!$A$2:$A$100,0),1),IF(D2856&lt;&gt;"",INDEX(Υλικά!$D$3:$D$200,MATCH(D2856,Υλικά!$B$3:$B$200,0),1),""))</f>
        <v>gr</v>
      </c>
      <c r="F2856" s="10">
        <f>IF(C2856&lt;&gt;"",MATCH($C2856,ΣυνδΑθρ!$A$2:$A$100,0),IF(D2856&lt;&gt;"",MATCH($D2856,Υλικά!$B$3:$B$200,0),0))</f>
        <v>134</v>
      </c>
      <c r="G2856" s="3">
        <v>43</v>
      </c>
      <c r="H2856" s="16">
        <f>IF($C2856&lt;&gt;"",$G2856*INDEX(ΣυνδΑθρ!$B$2:$B$96,$F2856,1)/INDEX(ΣυνδΑθρ!$J$2:$J$96,$F2856,1),IF($D2856&lt;&gt;"",$G2856*INDEX(Υλικά!$G$3:$G$200,$F2856,1)/INDEX(Υλικά!$E$3:$E$200,$F2856,1),0))</f>
        <v>3.1389999999999998</v>
      </c>
      <c r="I2856" s="17">
        <f>IF($C2856&lt;&gt;"",$G2856*INDEX(ΣυνδΑθρ!$C$2:$C$100,$F2856,1)/INDEX(ΣυνδΑθρ!$J$2:$J$96,$F2856,1),IF($D2856&lt;&gt;"",$G2856*INDEX(Υλικά!$H$3:$H$200,$F2856,1)/INDEX(Υλικά!$E$3:$E$200,$F2856,1),0))</f>
        <v>19.995000000000001</v>
      </c>
      <c r="J2856" s="18">
        <f>IF($C2856&lt;&gt;"",$G2856*INDEX(ΣυνδΑθρ!$D$2:$D$96,$F2856,1)/INDEX(ΣυνδΑθρ!$J$2:$J$96,$F2856,1),IF($D2856&lt;&gt;"",$G2856*INDEX(Υλικά!$I$3:$I$200,$F2856,1)/INDEX(Υλικά!$E$3:$E$200,$F2856,1),0))</f>
        <v>0.38700000000000001</v>
      </c>
      <c r="K2856" s="16">
        <f>$H2856*Ref!$B$2</f>
        <v>12.555999999999999</v>
      </c>
      <c r="L2856" s="17">
        <f>$I2856*Ref!$B$3</f>
        <v>79.98</v>
      </c>
      <c r="M2856" s="18">
        <f>$J2856*Ref!$B$4</f>
        <v>3.4830000000000001</v>
      </c>
      <c r="N2856" s="18">
        <f>IF($C2856&lt;&gt;"",0,IF($D2856&lt;&gt;"",$G2856*INDEX(Υλικά!$J$3:$J$200,$F2856,1)/INDEX(Υλικά!$E$3:$E$200,$F2856,1),0))</f>
        <v>0</v>
      </c>
      <c r="O2856" s="19">
        <f t="shared" si="51"/>
        <v>96.019000000000005</v>
      </c>
    </row>
    <row r="2857" spans="1:15" x14ac:dyDescent="0.35">
      <c r="A2857" s="54">
        <v>46134</v>
      </c>
      <c r="B2857" s="53">
        <v>0.33333333333333331</v>
      </c>
      <c r="C2857" s="3"/>
      <c r="D2857" s="3" t="s">
        <v>58</v>
      </c>
      <c r="E2857" s="3" t="str">
        <f>IF(C2857&lt;&gt;"",INDEX(ΣυνδΑθρ!$I$2:$I$96,MATCH(C2857,ΣυνδΑθρ!$A$2:$A$100,0),1),IF(D2857&lt;&gt;"",INDEX(Υλικά!$D$3:$D$200,MATCH(D2857,Υλικά!$B$3:$B$200,0),1),""))</f>
        <v>gr</v>
      </c>
      <c r="F2857" s="10">
        <f>IF(C2857&lt;&gt;"",MATCH($C2857,ΣυνδΑθρ!$A$2:$A$100,0),IF(D2857&lt;&gt;"",MATCH($D2857,Υλικά!$B$3:$B$200,0),0))</f>
        <v>12</v>
      </c>
      <c r="G2857" s="3">
        <v>250</v>
      </c>
      <c r="H2857" s="16">
        <f>IF($C2857&lt;&gt;"",$G2857*INDEX(ΣυνδΑθρ!$B$2:$B$96,$F2857,1)/INDEX(ΣυνδΑθρ!$J$2:$J$96,$F2857,1),IF($D2857&lt;&gt;"",$G2857*INDEX(Υλικά!$G$3:$G$200,$F2857,1)/INDEX(Υλικά!$E$3:$E$200,$F2857,1),0))</f>
        <v>8.25</v>
      </c>
      <c r="I2857" s="17">
        <f>IF($C2857&lt;&gt;"",$G2857*INDEX(ΣυνδΑθρ!$C$2:$C$100,$F2857,1)/INDEX(ΣυνδΑθρ!$J$2:$J$96,$F2857,1),IF($D2857&lt;&gt;"",$G2857*INDEX(Υλικά!$H$3:$H$200,$F2857,1)/INDEX(Υλικά!$E$3:$E$200,$F2857,1),0))</f>
        <v>11.75</v>
      </c>
      <c r="J2857" s="18">
        <f>IF($C2857&lt;&gt;"",$G2857*INDEX(ΣυνδΑθρ!$D$2:$D$96,$F2857,1)/INDEX(ΣυνδΑθρ!$J$2:$J$96,$F2857,1),IF($D2857&lt;&gt;"",$G2857*INDEX(Υλικά!$I$3:$I$200,$F2857,1)/INDEX(Υλικά!$E$3:$E$200,$F2857,1),0))</f>
        <v>3.75</v>
      </c>
      <c r="K2857" s="16">
        <f>$H2857*Ref!$B$2</f>
        <v>33</v>
      </c>
      <c r="L2857" s="17">
        <f>$I2857*Ref!$B$3</f>
        <v>47</v>
      </c>
      <c r="M2857" s="18">
        <f>$J2857*Ref!$B$4</f>
        <v>33.75</v>
      </c>
      <c r="N2857" s="18">
        <f>IF($C2857&lt;&gt;"",0,IF($D2857&lt;&gt;"",$G2857*INDEX(Υλικά!$J$3:$J$200,$F2857,1)/INDEX(Υλικά!$E$3:$E$200,$F2857,1),0))</f>
        <v>0</v>
      </c>
      <c r="O2857" s="19">
        <f t="shared" si="51"/>
        <v>113.75</v>
      </c>
    </row>
    <row r="2858" spans="1:15" x14ac:dyDescent="0.35">
      <c r="A2858" s="54">
        <v>46134</v>
      </c>
      <c r="B2858" s="53">
        <v>0.33333333333333331</v>
      </c>
      <c r="C2858" s="3"/>
      <c r="D2858" s="3" t="s">
        <v>21</v>
      </c>
      <c r="E2858" s="3" t="str">
        <f>IF(C2858&lt;&gt;"",INDEX(ΣυνδΑθρ!$I$2:$I$96,MATCH(C2858,ΣυνδΑθρ!$A$2:$A$100,0),1),IF(D2858&lt;&gt;"",INDEX(Υλικά!$D$3:$D$200,MATCH(D2858,Υλικά!$B$3:$B$200,0),1),""))</f>
        <v>pc</v>
      </c>
      <c r="F2858" s="10">
        <f>IF(C2858&lt;&gt;"",MATCH($C2858,ΣυνδΑθρ!$A$2:$A$100,0),IF(D2858&lt;&gt;"",MATCH($D2858,Υλικά!$B$3:$B$200,0),0))</f>
        <v>11</v>
      </c>
      <c r="G2858" s="3">
        <v>1</v>
      </c>
      <c r="H2858" s="16">
        <f>IF($C2858&lt;&gt;"",$G2858*INDEX(ΣυνδΑθρ!$B$2:$B$96,$F2858,1)/INDEX(ΣυνδΑθρ!$J$2:$J$96,$F2858,1),IF($D2858&lt;&gt;"",$G2858*INDEX(Υλικά!$G$3:$G$200,$F2858,1)/INDEX(Υλικά!$E$3:$E$200,$F2858,1),0))</f>
        <v>7.8</v>
      </c>
      <c r="I2858" s="17">
        <f>IF($C2858&lt;&gt;"",$G2858*INDEX(ΣυνδΑθρ!$C$2:$C$100,$F2858,1)/INDEX(ΣυνδΑθρ!$J$2:$J$96,$F2858,1),IF($D2858&lt;&gt;"",$G2858*INDEX(Υλικά!$H$3:$H$200,$F2858,1)/INDEX(Υλικά!$E$3:$E$200,$F2858,1),0))</f>
        <v>0.66</v>
      </c>
      <c r="J2858" s="18">
        <f>IF($C2858&lt;&gt;"",$G2858*INDEX(ΣυνδΑθρ!$D$2:$D$96,$F2858,1)/INDEX(ΣυνδΑθρ!$J$2:$J$96,$F2858,1),IF($D2858&lt;&gt;"",$G2858*INDEX(Υλικά!$I$3:$I$200,$F2858,1)/INDEX(Υλικά!$E$3:$E$200,$F2858,1),0))</f>
        <v>6.6</v>
      </c>
      <c r="K2858" s="16">
        <f>$H2858*Ref!$B$2</f>
        <v>31.2</v>
      </c>
      <c r="L2858" s="17">
        <f>$I2858*Ref!$B$3</f>
        <v>2.64</v>
      </c>
      <c r="M2858" s="18">
        <f>$J2858*Ref!$B$4</f>
        <v>59.4</v>
      </c>
      <c r="N2858" s="18">
        <f>IF($C2858&lt;&gt;"",0,IF($D2858&lt;&gt;"",$G2858*INDEX(Υλικά!$J$3:$J$200,$F2858,1)/INDEX(Υλικά!$E$3:$E$200,$F2858,1),0))</f>
        <v>0</v>
      </c>
      <c r="O2858" s="19">
        <f t="shared" ref="O2858:O2919" si="52">SUM(K2858:N2858)</f>
        <v>93.24</v>
      </c>
    </row>
    <row r="2859" spans="1:15" x14ac:dyDescent="0.35">
      <c r="A2859" s="54">
        <v>46134</v>
      </c>
      <c r="B2859" s="53">
        <v>0.5</v>
      </c>
      <c r="C2859" s="3"/>
      <c r="D2859" s="3" t="s">
        <v>289</v>
      </c>
      <c r="E2859" s="3" t="str">
        <f>IF(C2859&lt;&gt;"",INDEX(ΣυνδΑθρ!$I$2:$I$96,MATCH(C2859,ΣυνδΑθρ!$A$2:$A$100,0),1),IF(D2859&lt;&gt;"",INDEX(Υλικά!$D$3:$D$200,MATCH(D2859,Υλικά!$B$3:$B$200,0),1),""))</f>
        <v>gr</v>
      </c>
      <c r="F2859" s="10">
        <f>IF(C2859&lt;&gt;"",MATCH($C2859,ΣυνδΑθρ!$A$2:$A$100,0),IF(D2859&lt;&gt;"",MATCH($D2859,Υλικά!$B$3:$B$200,0),0))</f>
        <v>134</v>
      </c>
      <c r="G2859" s="3">
        <v>30</v>
      </c>
      <c r="H2859" s="16">
        <f>IF($C2859&lt;&gt;"",$G2859*INDEX(ΣυνδΑθρ!$B$2:$B$96,$F2859,1)/INDEX(ΣυνδΑθρ!$J$2:$J$96,$F2859,1),IF($D2859&lt;&gt;"",$G2859*INDEX(Υλικά!$G$3:$G$200,$F2859,1)/INDEX(Υλικά!$E$3:$E$200,$F2859,1),0))</f>
        <v>2.19</v>
      </c>
      <c r="I2859" s="17">
        <f>IF($C2859&lt;&gt;"",$G2859*INDEX(ΣυνδΑθρ!$C$2:$C$100,$F2859,1)/INDEX(ΣυνδΑθρ!$J$2:$J$96,$F2859,1),IF($D2859&lt;&gt;"",$G2859*INDEX(Υλικά!$H$3:$H$200,$F2859,1)/INDEX(Υλικά!$E$3:$E$200,$F2859,1),0))</f>
        <v>13.95</v>
      </c>
      <c r="J2859" s="18">
        <f>IF($C2859&lt;&gt;"",$G2859*INDEX(ΣυνδΑθρ!$D$2:$D$96,$F2859,1)/INDEX(ΣυνδΑθρ!$J$2:$J$96,$F2859,1),IF($D2859&lt;&gt;"",$G2859*INDEX(Υλικά!$I$3:$I$200,$F2859,1)/INDEX(Υλικά!$E$3:$E$200,$F2859,1),0))</f>
        <v>0.27</v>
      </c>
      <c r="K2859" s="16">
        <f>$H2859*Ref!$B$2</f>
        <v>8.76</v>
      </c>
      <c r="L2859" s="17">
        <f>$I2859*Ref!$B$3</f>
        <v>55.8</v>
      </c>
      <c r="M2859" s="18">
        <f>$J2859*Ref!$B$4</f>
        <v>2.4300000000000002</v>
      </c>
      <c r="N2859" s="18">
        <f>IF($C2859&lt;&gt;"",0,IF($D2859&lt;&gt;"",$G2859*INDEX(Υλικά!$J$3:$J$200,$F2859,1)/INDEX(Υλικά!$E$3:$E$200,$F2859,1),0))</f>
        <v>0</v>
      </c>
      <c r="O2859" s="19">
        <f t="shared" si="52"/>
        <v>66.990000000000009</v>
      </c>
    </row>
    <row r="2860" spans="1:15" x14ac:dyDescent="0.35">
      <c r="A2860" s="54">
        <v>46134</v>
      </c>
      <c r="B2860" s="53">
        <v>0.5</v>
      </c>
      <c r="C2860" s="3"/>
      <c r="D2860" s="3" t="s">
        <v>220</v>
      </c>
      <c r="E2860" s="3" t="str">
        <f>IF(C2860&lt;&gt;"",INDEX(ΣυνδΑθρ!$I$2:$I$96,MATCH(C2860,ΣυνδΑθρ!$A$2:$A$100,0),1),IF(D2860&lt;&gt;"",INDEX(Υλικά!$D$3:$D$200,MATCH(D2860,Υλικά!$B$3:$B$200,0),1),""))</f>
        <v>gr</v>
      </c>
      <c r="F2860" s="10">
        <f>IF(C2860&lt;&gt;"",MATCH($C2860,ΣυνδΑθρ!$A$2:$A$100,0),IF(D2860&lt;&gt;"",MATCH($D2860,Υλικά!$B$3:$B$200,0),0))</f>
        <v>98</v>
      </c>
      <c r="G2860" s="3">
        <v>50</v>
      </c>
      <c r="H2860" s="16">
        <f>IF($C2860&lt;&gt;"",$G2860*INDEX(ΣυνδΑθρ!$B$2:$B$96,$F2860,1)/INDEX(ΣυνδΑθρ!$J$2:$J$96,$F2860,1),IF($D2860&lt;&gt;"",$G2860*INDEX(Υλικά!$G$3:$G$200,$F2860,1)/INDEX(Υλικά!$E$3:$E$200,$F2860,1),0))</f>
        <v>5.5</v>
      </c>
      <c r="I2860" s="17">
        <f>IF($C2860&lt;&gt;"",$G2860*INDEX(ΣυνδΑθρ!$C$2:$C$100,$F2860,1)/INDEX(ΣυνδΑθρ!$J$2:$J$96,$F2860,1),IF($D2860&lt;&gt;"",$G2860*INDEX(Υλικά!$H$3:$H$200,$F2860,1)/INDEX(Υλικά!$E$3:$E$200,$F2860,1),0))</f>
        <v>2</v>
      </c>
      <c r="J2860" s="18">
        <f>IF($C2860&lt;&gt;"",$G2860*INDEX(ΣυνδΑθρ!$D$2:$D$96,$F2860,1)/INDEX(ΣυνδΑθρ!$J$2:$J$96,$F2860,1),IF($D2860&lt;&gt;"",$G2860*INDEX(Υλικά!$I$3:$I$200,$F2860,1)/INDEX(Υλικά!$E$3:$E$200,$F2860,1),0))</f>
        <v>2</v>
      </c>
      <c r="K2860" s="16">
        <f>$H2860*Ref!$B$2</f>
        <v>22</v>
      </c>
      <c r="L2860" s="17">
        <f>$I2860*Ref!$B$3</f>
        <v>8</v>
      </c>
      <c r="M2860" s="18">
        <f>$J2860*Ref!$B$4</f>
        <v>18</v>
      </c>
      <c r="N2860" s="18">
        <f>IF($C2860&lt;&gt;"",0,IF($D2860&lt;&gt;"",$G2860*INDEX(Υλικά!$J$3:$J$200,$F2860,1)/INDEX(Υλικά!$E$3:$E$200,$F2860,1),0))</f>
        <v>0</v>
      </c>
      <c r="O2860" s="19">
        <f t="shared" si="52"/>
        <v>48</v>
      </c>
    </row>
    <row r="2861" spans="1:15" x14ac:dyDescent="0.35">
      <c r="A2861" s="54">
        <v>46134</v>
      </c>
      <c r="B2861" s="53">
        <v>0.60416666666666663</v>
      </c>
      <c r="C2861" s="3"/>
      <c r="D2861" s="3" t="s">
        <v>80</v>
      </c>
      <c r="E2861" s="3" t="str">
        <f>IF(C2861&lt;&gt;"",INDEX(ΣυνδΑθρ!$I$2:$I$96,MATCH(C2861,ΣυνδΑθρ!$A$2:$A$100,0),1),IF(D2861&lt;&gt;"",INDEX(Υλικά!$D$3:$D$200,MATCH(D2861,Υλικά!$B$3:$B$200,0),1),""))</f>
        <v>gr</v>
      </c>
      <c r="F2861" s="10">
        <f>IF(C2861&lt;&gt;"",MATCH($C2861,ΣυνδΑθρ!$A$2:$A$100,0),IF(D2861&lt;&gt;"",MATCH($D2861,Υλικά!$B$3:$B$200,0),0))</f>
        <v>32</v>
      </c>
      <c r="G2861" s="3">
        <v>250</v>
      </c>
      <c r="H2861" s="16">
        <f>IF($C2861&lt;&gt;"",$G2861*INDEX(ΣυνδΑθρ!$B$2:$B$96,$F2861,1)/INDEX(ΣυνδΑθρ!$J$2:$J$96,$F2861,1),IF($D2861&lt;&gt;"",$G2861*INDEX(Υλικά!$G$3:$G$200,$F2861,1)/INDEX(Υλικά!$E$3:$E$200,$F2861,1),0))</f>
        <v>77.5</v>
      </c>
      <c r="I2861" s="17">
        <f>IF($C2861&lt;&gt;"",$G2861*INDEX(ΣυνδΑθρ!$C$2:$C$100,$F2861,1)/INDEX(ΣυνδΑθρ!$J$2:$J$96,$F2861,1),IF($D2861&lt;&gt;"",$G2861*INDEX(Υλικά!$H$3:$H$200,$F2861,1)/INDEX(Υλικά!$E$3:$E$200,$F2861,1),0))</f>
        <v>0</v>
      </c>
      <c r="J2861" s="18">
        <f>IF($C2861&lt;&gt;"",$G2861*INDEX(ΣυνδΑθρ!$D$2:$D$96,$F2861,1)/INDEX(ΣυνδΑθρ!$J$2:$J$96,$F2861,1),IF($D2861&lt;&gt;"",$G2861*INDEX(Υλικά!$I$3:$I$200,$F2861,1)/INDEX(Υλικά!$E$3:$E$200,$F2861,1),0))</f>
        <v>9</v>
      </c>
      <c r="K2861" s="16">
        <f>$H2861*Ref!$B$2</f>
        <v>310</v>
      </c>
      <c r="L2861" s="17">
        <f>$I2861*Ref!$B$3</f>
        <v>0</v>
      </c>
      <c r="M2861" s="18">
        <f>$J2861*Ref!$B$4</f>
        <v>81</v>
      </c>
      <c r="N2861" s="18">
        <f>IF($C2861&lt;&gt;"",0,IF($D2861&lt;&gt;"",$G2861*INDEX(Υλικά!$J$3:$J$200,$F2861,1)/INDEX(Υλικά!$E$3:$E$200,$F2861,1),0))</f>
        <v>0</v>
      </c>
      <c r="O2861" s="19">
        <f t="shared" si="52"/>
        <v>391</v>
      </c>
    </row>
    <row r="2862" spans="1:15" x14ac:dyDescent="0.35">
      <c r="A2862" s="54">
        <v>46134</v>
      </c>
      <c r="B2862" s="53">
        <v>0.60416666666666663</v>
      </c>
      <c r="C2862" s="3"/>
      <c r="D2862" s="3" t="s">
        <v>8</v>
      </c>
      <c r="E2862" s="3" t="str">
        <f>IF(C2862&lt;&gt;"",INDEX(ΣυνδΑθρ!$I$2:$I$96,MATCH(C2862,ΣυνδΑθρ!$A$2:$A$100,0),1),IF(D2862&lt;&gt;"",INDEX(Υλικά!$D$3:$D$200,MATCH(D2862,Υλικά!$B$3:$B$200,0),1),""))</f>
        <v>gr</v>
      </c>
      <c r="F2862" s="10">
        <f>IF(C2862&lt;&gt;"",MATCH($C2862,ΣυνδΑθρ!$A$2:$A$100,0),IF(D2862&lt;&gt;"",MATCH($D2862,Υλικά!$B$3:$B$200,0),0))</f>
        <v>3</v>
      </c>
      <c r="G2862" s="3">
        <v>10</v>
      </c>
      <c r="H2862" s="16">
        <f>IF($C2862&lt;&gt;"",$G2862*INDEX(ΣυνδΑθρ!$B$2:$B$96,$F2862,1)/INDEX(ΣυνδΑθρ!$J$2:$J$96,$F2862,1),IF($D2862&lt;&gt;"",$G2862*INDEX(Υλικά!$G$3:$G$200,$F2862,1)/INDEX(Υλικά!$E$3:$E$200,$F2862,1),0))</f>
        <v>0</v>
      </c>
      <c r="I2862" s="17">
        <f>IF($C2862&lt;&gt;"",$G2862*INDEX(ΣυνδΑθρ!$C$2:$C$100,$F2862,1)/INDEX(ΣυνδΑθρ!$J$2:$J$96,$F2862,1),IF($D2862&lt;&gt;"",$G2862*INDEX(Υλικά!$H$3:$H$200,$F2862,1)/INDEX(Υλικά!$E$3:$E$200,$F2862,1),0))</f>
        <v>0</v>
      </c>
      <c r="J2862" s="18">
        <f>IF($C2862&lt;&gt;"",$G2862*INDEX(ΣυνδΑθρ!$D$2:$D$96,$F2862,1)/INDEX(ΣυνδΑθρ!$J$2:$J$96,$F2862,1),IF($D2862&lt;&gt;"",$G2862*INDEX(Υλικά!$I$3:$I$200,$F2862,1)/INDEX(Υλικά!$E$3:$E$200,$F2862,1),0))</f>
        <v>9.33</v>
      </c>
      <c r="K2862" s="16">
        <f>$H2862*Ref!$B$2</f>
        <v>0</v>
      </c>
      <c r="L2862" s="17">
        <f>$I2862*Ref!$B$3</f>
        <v>0</v>
      </c>
      <c r="M2862" s="18">
        <f>$J2862*Ref!$B$4</f>
        <v>83.97</v>
      </c>
      <c r="N2862" s="18">
        <f>IF($C2862&lt;&gt;"",0,IF($D2862&lt;&gt;"",$G2862*INDEX(Υλικά!$J$3:$J$200,$F2862,1)/INDEX(Υλικά!$E$3:$E$200,$F2862,1),0))</f>
        <v>0</v>
      </c>
      <c r="O2862" s="19">
        <f t="shared" si="52"/>
        <v>83.97</v>
      </c>
    </row>
    <row r="2863" spans="1:15" x14ac:dyDescent="0.35">
      <c r="A2863" s="54">
        <v>46134</v>
      </c>
      <c r="B2863" s="53">
        <v>0.60416666666666663</v>
      </c>
      <c r="C2863" s="3"/>
      <c r="D2863" s="3" t="s">
        <v>174</v>
      </c>
      <c r="E2863" s="3" t="str">
        <f>IF(C2863&lt;&gt;"",INDEX(ΣυνδΑθρ!$I$2:$I$96,MATCH(C2863,ΣυνδΑθρ!$A$2:$A$100,0),1),IF(D2863&lt;&gt;"",INDEX(Υλικά!$D$3:$D$200,MATCH(D2863,Υλικά!$B$3:$B$200,0),1),""))</f>
        <v>gr</v>
      </c>
      <c r="F2863" s="10">
        <f>IF(C2863&lt;&gt;"",MATCH($C2863,ΣυνδΑθρ!$A$2:$A$100,0),IF(D2863&lt;&gt;"",MATCH($D2863,Υλικά!$B$3:$B$200,0),0))</f>
        <v>75</v>
      </c>
      <c r="G2863" s="3">
        <v>100</v>
      </c>
      <c r="H2863" s="16">
        <f>IF($C2863&lt;&gt;"",$G2863*INDEX(ΣυνδΑθρ!$B$2:$B$96,$F2863,1)/INDEX(ΣυνδΑθρ!$J$2:$J$96,$F2863,1),IF($D2863&lt;&gt;"",$G2863*INDEX(Υλικά!$G$3:$G$200,$F2863,1)/INDEX(Υλικά!$E$3:$E$200,$F2863,1),0))</f>
        <v>1.4</v>
      </c>
      <c r="I2863" s="17">
        <f>IF($C2863&lt;&gt;"",$G2863*INDEX(ΣυνδΑθρ!$C$2:$C$100,$F2863,1)/INDEX(ΣυνδΑθρ!$J$2:$J$96,$F2863,1),IF($D2863&lt;&gt;"",$G2863*INDEX(Υλικά!$H$3:$H$200,$F2863,1)/INDEX(Υλικά!$E$3:$E$200,$F2863,1),0))</f>
        <v>2.9</v>
      </c>
      <c r="J2863" s="18">
        <f>IF($C2863&lt;&gt;"",$G2863*INDEX(ΣυνδΑθρ!$D$2:$D$96,$F2863,1)/INDEX(ΣυνδΑθρ!$J$2:$J$96,$F2863,1),IF($D2863&lt;&gt;"",$G2863*INDEX(Υλικά!$I$3:$I$200,$F2863,1)/INDEX(Υλικά!$E$3:$E$200,$F2863,1),0))</f>
        <v>0.2</v>
      </c>
      <c r="K2863" s="16">
        <f>$H2863*Ref!$B$2</f>
        <v>5.6</v>
      </c>
      <c r="L2863" s="17">
        <f>$I2863*Ref!$B$3</f>
        <v>11.6</v>
      </c>
      <c r="M2863" s="18">
        <f>$J2863*Ref!$B$4</f>
        <v>1.8</v>
      </c>
      <c r="N2863" s="18">
        <f>IF($C2863&lt;&gt;"",0,IF($D2863&lt;&gt;"",$G2863*INDEX(Υλικά!$J$3:$J$200,$F2863,1)/INDEX(Υλικά!$E$3:$E$200,$F2863,1),0))</f>
        <v>0</v>
      </c>
      <c r="O2863" s="19">
        <f t="shared" si="52"/>
        <v>19</v>
      </c>
    </row>
    <row r="2864" spans="1:15" x14ac:dyDescent="0.35">
      <c r="A2864" s="54">
        <v>46134</v>
      </c>
      <c r="B2864" s="53">
        <v>0.60416666666666663</v>
      </c>
      <c r="C2864" s="3"/>
      <c r="D2864" s="3" t="s">
        <v>128</v>
      </c>
      <c r="E2864" s="3" t="str">
        <f>IF(C2864&lt;&gt;"",INDEX(ΣυνδΑθρ!$I$2:$I$96,MATCH(C2864,ΣυνδΑθρ!$A$2:$A$100,0),1),IF(D2864&lt;&gt;"",INDEX(Υλικά!$D$3:$D$200,MATCH(D2864,Υλικά!$B$3:$B$200,0),1),""))</f>
        <v>gr</v>
      </c>
      <c r="F2864" s="10">
        <f>IF(C2864&lt;&gt;"",MATCH($C2864,ΣυνδΑθρ!$A$2:$A$100,0),IF(D2864&lt;&gt;"",MATCH($D2864,Υλικά!$B$3:$B$200,0),0))</f>
        <v>50</v>
      </c>
      <c r="G2864" s="3">
        <v>300</v>
      </c>
      <c r="H2864" s="16">
        <f>IF($C2864&lt;&gt;"",$G2864*INDEX(ΣυνδΑθρ!$B$2:$B$96,$F2864,1)/INDEX(ΣυνδΑθρ!$J$2:$J$96,$F2864,1),IF($D2864&lt;&gt;"",$G2864*INDEX(Υλικά!$G$3:$G$200,$F2864,1)/INDEX(Υλικά!$E$3:$E$200,$F2864,1),0))</f>
        <v>6</v>
      </c>
      <c r="I2864" s="17">
        <f>IF($C2864&lt;&gt;"",$G2864*INDEX(ΣυνδΑθρ!$C$2:$C$100,$F2864,1)/INDEX(ΣυνδΑθρ!$J$2:$J$96,$F2864,1),IF($D2864&lt;&gt;"",$G2864*INDEX(Υλικά!$H$3:$H$200,$F2864,1)/INDEX(Υλικά!$E$3:$E$200,$F2864,1),0))</f>
        <v>51</v>
      </c>
      <c r="J2864" s="18">
        <f>IF($C2864&lt;&gt;"",$G2864*INDEX(ΣυνδΑθρ!$D$2:$D$96,$F2864,1)/INDEX(ΣυνδΑθρ!$J$2:$J$96,$F2864,1),IF($D2864&lt;&gt;"",$G2864*INDEX(Υλικά!$I$3:$I$200,$F2864,1)/INDEX(Υλικά!$E$3:$E$200,$F2864,1),0))</f>
        <v>0</v>
      </c>
      <c r="K2864" s="16">
        <f>$H2864*Ref!$B$2</f>
        <v>24</v>
      </c>
      <c r="L2864" s="17">
        <f>$I2864*Ref!$B$3</f>
        <v>204</v>
      </c>
      <c r="M2864" s="18">
        <f>$J2864*Ref!$B$4</f>
        <v>0</v>
      </c>
      <c r="N2864" s="18">
        <f>IF($C2864&lt;&gt;"",0,IF($D2864&lt;&gt;"",$G2864*INDEX(Υλικά!$J$3:$J$200,$F2864,1)/INDEX(Υλικά!$E$3:$E$200,$F2864,1),0))</f>
        <v>0</v>
      </c>
      <c r="O2864" s="19">
        <f t="shared" si="52"/>
        <v>228</v>
      </c>
    </row>
    <row r="2865" spans="1:15" x14ac:dyDescent="0.35">
      <c r="A2865" s="54">
        <v>46134</v>
      </c>
      <c r="B2865" s="53">
        <v>0.79166666666666663</v>
      </c>
      <c r="C2865" s="3"/>
      <c r="D2865" s="3" t="s">
        <v>32</v>
      </c>
      <c r="E2865" s="3" t="str">
        <f>IF(C2865&lt;&gt;"",INDEX(ΣυνδΑθρ!$I$2:$I$96,MATCH(C2865,ΣυνδΑθρ!$A$2:$A$100,0),1),IF(D2865&lt;&gt;"",INDEX(Υλικά!$D$3:$D$200,MATCH(D2865,Υλικά!$B$3:$B$200,0),1),""))</f>
        <v>gr</v>
      </c>
      <c r="F2865" s="10">
        <f>IF(C2865&lt;&gt;"",MATCH($C2865,ΣυνδΑθρ!$A$2:$A$100,0),IF(D2865&lt;&gt;"",MATCH($D2865,Υλικά!$B$3:$B$200,0),0))</f>
        <v>14</v>
      </c>
      <c r="G2865" s="3">
        <v>140</v>
      </c>
      <c r="H2865" s="16">
        <f>IF($C2865&lt;&gt;"",$G2865*INDEX(ΣυνδΑθρ!$B$2:$B$96,$F2865,1)/INDEX(ΣυνδΑθρ!$J$2:$J$96,$F2865,1),IF($D2865&lt;&gt;"",$G2865*INDEX(Υλικά!$G$3:$G$200,$F2865,1)/INDEX(Υλικά!$E$3:$E$200,$F2865,1),0))</f>
        <v>11.2</v>
      </c>
      <c r="I2865" s="17">
        <f>IF($C2865&lt;&gt;"",$G2865*INDEX(ΣυνδΑθρ!$C$2:$C$100,$F2865,1)/INDEX(ΣυνδΑθρ!$J$2:$J$96,$F2865,1),IF($D2865&lt;&gt;"",$G2865*INDEX(Υλικά!$H$3:$H$200,$F2865,1)/INDEX(Υλικά!$E$3:$E$200,$F2865,1),0))</f>
        <v>5.6</v>
      </c>
      <c r="J2865" s="18">
        <f>IF($C2865&lt;&gt;"",$G2865*INDEX(ΣυνδΑθρ!$D$2:$D$96,$F2865,1)/INDEX(ΣυνδΑθρ!$J$2:$J$96,$F2865,1),IF($D2865&lt;&gt;"",$G2865*INDEX(Υλικά!$I$3:$I$200,$F2865,1)/INDEX(Υλικά!$E$3:$E$200,$F2865,1),0))</f>
        <v>2.8</v>
      </c>
      <c r="K2865" s="16">
        <f>$H2865*Ref!$B$2</f>
        <v>44.8</v>
      </c>
      <c r="L2865" s="17">
        <f>$I2865*Ref!$B$3</f>
        <v>22.4</v>
      </c>
      <c r="M2865" s="18">
        <f>$J2865*Ref!$B$4</f>
        <v>25.2</v>
      </c>
      <c r="N2865" s="18">
        <f>IF($C2865&lt;&gt;"",0,IF($D2865&lt;&gt;"",$G2865*INDEX(Υλικά!$J$3:$J$200,$F2865,1)/INDEX(Υλικά!$E$3:$E$200,$F2865,1),0))</f>
        <v>0</v>
      </c>
      <c r="O2865" s="19">
        <f t="shared" si="52"/>
        <v>92.399999999999991</v>
      </c>
    </row>
    <row r="2866" spans="1:15" x14ac:dyDescent="0.35">
      <c r="A2866" s="54">
        <v>46134</v>
      </c>
      <c r="B2866" s="53">
        <v>0.79166666666666663</v>
      </c>
      <c r="C2866" s="3"/>
      <c r="D2866" s="3" t="s">
        <v>170</v>
      </c>
      <c r="E2866" s="3" t="str">
        <f>IF(C2866&lt;&gt;"",INDEX(ΣυνδΑθρ!$I$2:$I$96,MATCH(C2866,ΣυνδΑθρ!$A$2:$A$100,0),1),IF(D2866&lt;&gt;"",INDEX(Υλικά!$D$3:$D$200,MATCH(D2866,Υλικά!$B$3:$B$200,0),1),""))</f>
        <v>gr</v>
      </c>
      <c r="F2866" s="10">
        <f>IF(C2866&lt;&gt;"",MATCH($C2866,ΣυνδΑθρ!$A$2:$A$100,0),IF(D2866&lt;&gt;"",MATCH($D2866,Υλικά!$B$3:$B$200,0),0))</f>
        <v>72</v>
      </c>
      <c r="G2866" s="3">
        <v>23</v>
      </c>
      <c r="H2866" s="16">
        <f>IF($C2866&lt;&gt;"",$G2866*INDEX(ΣυνδΑθρ!$B$2:$B$96,$F2866,1)/INDEX(ΣυνδΑθρ!$J$2:$J$96,$F2866,1),IF($D2866&lt;&gt;"",$G2866*INDEX(Υλικά!$G$3:$G$200,$F2866,1)/INDEX(Υλικά!$E$3:$E$200,$F2866,1),0))</f>
        <v>4.9450000000000003</v>
      </c>
      <c r="I2866" s="17">
        <f>IF($C2866&lt;&gt;"",$G2866*INDEX(ΣυνδΑθρ!$C$2:$C$100,$F2866,1)/INDEX(ΣυνδΑθρ!$J$2:$J$96,$F2866,1),IF($D2866&lt;&gt;"",$G2866*INDEX(Υλικά!$H$3:$H$200,$F2866,1)/INDEX(Υλικά!$E$3:$E$200,$F2866,1),0))</f>
        <v>5.4740000000000002</v>
      </c>
      <c r="J2866" s="18">
        <f>IF($C2866&lt;&gt;"",$G2866*INDEX(ΣυνδΑθρ!$D$2:$D$96,$F2866,1)/INDEX(ΣυνδΑθρ!$J$2:$J$96,$F2866,1),IF($D2866&lt;&gt;"",$G2866*INDEX(Υλικά!$I$3:$I$200,$F2866,1)/INDEX(Υλικά!$E$3:$E$200,$F2866,1),0))</f>
        <v>11.338999999999999</v>
      </c>
      <c r="K2866" s="16">
        <f>$H2866*Ref!$B$2</f>
        <v>19.78</v>
      </c>
      <c r="L2866" s="17">
        <f>$I2866*Ref!$B$3</f>
        <v>21.896000000000001</v>
      </c>
      <c r="M2866" s="18">
        <f>$J2866*Ref!$B$4</f>
        <v>102.05099999999999</v>
      </c>
      <c r="N2866" s="18">
        <f>IF($C2866&lt;&gt;"",0,IF($D2866&lt;&gt;"",$G2866*INDEX(Υλικά!$J$3:$J$200,$F2866,1)/INDEX(Υλικά!$E$3:$E$200,$F2866,1),0))</f>
        <v>0</v>
      </c>
      <c r="O2866" s="19">
        <f t="shared" si="52"/>
        <v>143.72699999999998</v>
      </c>
    </row>
    <row r="2867" spans="1:15" x14ac:dyDescent="0.35">
      <c r="A2867" s="54">
        <v>46134</v>
      </c>
      <c r="B2867" s="53">
        <v>0.89583333333333337</v>
      </c>
      <c r="C2867" s="3"/>
      <c r="D2867" s="3" t="s">
        <v>21</v>
      </c>
      <c r="E2867" s="3" t="str">
        <f>IF(C2867&lt;&gt;"",INDEX(ΣυνδΑθρ!$I$2:$I$96,MATCH(C2867,ΣυνδΑθρ!$A$2:$A$100,0),1),IF(D2867&lt;&gt;"",INDEX(Υλικά!$D$3:$D$200,MATCH(D2867,Υλικά!$B$3:$B$200,0),1),""))</f>
        <v>pc</v>
      </c>
      <c r="F2867" s="10">
        <f>IF(C2867&lt;&gt;"",MATCH($C2867,ΣυνδΑθρ!$A$2:$A$100,0),IF(D2867&lt;&gt;"",MATCH($D2867,Υλικά!$B$3:$B$200,0),0))</f>
        <v>11</v>
      </c>
      <c r="G2867" s="3">
        <v>2</v>
      </c>
      <c r="H2867" s="16">
        <f>IF($C2867&lt;&gt;"",$G2867*INDEX(ΣυνδΑθρ!$B$2:$B$96,$F2867,1)/INDEX(ΣυνδΑθρ!$J$2:$J$96,$F2867,1),IF($D2867&lt;&gt;"",$G2867*INDEX(Υλικά!$G$3:$G$200,$F2867,1)/INDEX(Υλικά!$E$3:$E$200,$F2867,1),0))</f>
        <v>15.6</v>
      </c>
      <c r="I2867" s="17">
        <f>IF($C2867&lt;&gt;"",$G2867*INDEX(ΣυνδΑθρ!$C$2:$C$100,$F2867,1)/INDEX(ΣυνδΑθρ!$J$2:$J$96,$F2867,1),IF($D2867&lt;&gt;"",$G2867*INDEX(Υλικά!$H$3:$H$200,$F2867,1)/INDEX(Υλικά!$E$3:$E$200,$F2867,1),0))</f>
        <v>1.32</v>
      </c>
      <c r="J2867" s="18">
        <f>IF($C2867&lt;&gt;"",$G2867*INDEX(ΣυνδΑθρ!$D$2:$D$96,$F2867,1)/INDEX(ΣυνδΑθρ!$J$2:$J$96,$F2867,1),IF($D2867&lt;&gt;"",$G2867*INDEX(Υλικά!$I$3:$I$200,$F2867,1)/INDEX(Υλικά!$E$3:$E$200,$F2867,1),0))</f>
        <v>13.2</v>
      </c>
      <c r="K2867" s="16">
        <f>$H2867*Ref!$B$2</f>
        <v>62.4</v>
      </c>
      <c r="L2867" s="17">
        <f>$I2867*Ref!$B$3</f>
        <v>5.28</v>
      </c>
      <c r="M2867" s="18">
        <f>$J2867*Ref!$B$4</f>
        <v>118.8</v>
      </c>
      <c r="N2867" s="18">
        <f>IF($C2867&lt;&gt;"",0,IF($D2867&lt;&gt;"",$G2867*INDEX(Υλικά!$J$3:$J$200,$F2867,1)/INDEX(Υλικά!$E$3:$E$200,$F2867,1),0))</f>
        <v>0</v>
      </c>
      <c r="O2867" s="19">
        <f t="shared" si="52"/>
        <v>186.48</v>
      </c>
    </row>
    <row r="2868" spans="1:15" x14ac:dyDescent="0.35">
      <c r="A2868" s="54">
        <v>46134</v>
      </c>
      <c r="B2868" s="53">
        <v>0.89583333333333337</v>
      </c>
      <c r="C2868" s="3"/>
      <c r="D2868" s="3" t="s">
        <v>289</v>
      </c>
      <c r="E2868" s="3" t="str">
        <f>IF(C2868&lt;&gt;"",INDEX(ΣυνδΑθρ!$I$2:$I$96,MATCH(C2868,ΣυνδΑθρ!$A$2:$A$100,0),1),IF(D2868&lt;&gt;"",INDEX(Υλικά!$D$3:$D$200,MATCH(D2868,Υλικά!$B$3:$B$200,0),1),""))</f>
        <v>gr</v>
      </c>
      <c r="F2868" s="10">
        <f>IF(C2868&lt;&gt;"",MATCH($C2868,ΣυνδΑθρ!$A$2:$A$100,0),IF(D2868&lt;&gt;"",MATCH($D2868,Υλικά!$B$3:$B$200,0),0))</f>
        <v>134</v>
      </c>
      <c r="G2868" s="3">
        <v>30</v>
      </c>
      <c r="H2868" s="16">
        <f>IF($C2868&lt;&gt;"",$G2868*INDEX(ΣυνδΑθρ!$B$2:$B$96,$F2868,1)/INDEX(ΣυνδΑθρ!$J$2:$J$96,$F2868,1),IF($D2868&lt;&gt;"",$G2868*INDEX(Υλικά!$G$3:$G$200,$F2868,1)/INDEX(Υλικά!$E$3:$E$200,$F2868,1),0))</f>
        <v>2.19</v>
      </c>
      <c r="I2868" s="17">
        <f>IF($C2868&lt;&gt;"",$G2868*INDEX(ΣυνδΑθρ!$C$2:$C$100,$F2868,1)/INDEX(ΣυνδΑθρ!$J$2:$J$96,$F2868,1),IF($D2868&lt;&gt;"",$G2868*INDEX(Υλικά!$H$3:$H$200,$F2868,1)/INDEX(Υλικά!$E$3:$E$200,$F2868,1),0))</f>
        <v>13.95</v>
      </c>
      <c r="J2868" s="18">
        <f>IF($C2868&lt;&gt;"",$G2868*INDEX(ΣυνδΑθρ!$D$2:$D$96,$F2868,1)/INDEX(ΣυνδΑθρ!$J$2:$J$96,$F2868,1),IF($D2868&lt;&gt;"",$G2868*INDEX(Υλικά!$I$3:$I$200,$F2868,1)/INDEX(Υλικά!$E$3:$E$200,$F2868,1),0))</f>
        <v>0.27</v>
      </c>
      <c r="K2868" s="16">
        <f>$H2868*Ref!$B$2</f>
        <v>8.76</v>
      </c>
      <c r="L2868" s="17">
        <f>$I2868*Ref!$B$3</f>
        <v>55.8</v>
      </c>
      <c r="M2868" s="18">
        <f>$J2868*Ref!$B$4</f>
        <v>2.4300000000000002</v>
      </c>
      <c r="N2868" s="18">
        <f>IF($C2868&lt;&gt;"",0,IF($D2868&lt;&gt;"",$G2868*INDEX(Υλικά!$J$3:$J$200,$F2868,1)/INDEX(Υλικά!$E$3:$E$200,$F2868,1),0))</f>
        <v>0</v>
      </c>
      <c r="O2868" s="19">
        <f t="shared" si="52"/>
        <v>66.990000000000009</v>
      </c>
    </row>
    <row r="2869" spans="1:15" x14ac:dyDescent="0.35">
      <c r="A2869" s="54">
        <v>46134</v>
      </c>
      <c r="B2869" s="53">
        <v>0.89583333333333337</v>
      </c>
      <c r="C2869" s="3"/>
      <c r="D2869" s="3" t="s">
        <v>220</v>
      </c>
      <c r="E2869" s="3" t="str">
        <f>IF(C2869&lt;&gt;"",INDEX(ΣυνδΑθρ!$I$2:$I$96,MATCH(C2869,ΣυνδΑθρ!$A$2:$A$100,0),1),IF(D2869&lt;&gt;"",INDEX(Υλικά!$D$3:$D$200,MATCH(D2869,Υλικά!$B$3:$B$200,0),1),""))</f>
        <v>gr</v>
      </c>
      <c r="F2869" s="10">
        <f>IF(C2869&lt;&gt;"",MATCH($C2869,ΣυνδΑθρ!$A$2:$A$100,0),IF(D2869&lt;&gt;"",MATCH($D2869,Υλικά!$B$3:$B$200,0),0))</f>
        <v>98</v>
      </c>
      <c r="G2869" s="3">
        <v>100</v>
      </c>
      <c r="H2869" s="16">
        <f>IF($C2869&lt;&gt;"",$G2869*INDEX(ΣυνδΑθρ!$B$2:$B$96,$F2869,1)/INDEX(ΣυνδΑθρ!$J$2:$J$96,$F2869,1),IF($D2869&lt;&gt;"",$G2869*INDEX(Υλικά!$G$3:$G$200,$F2869,1)/INDEX(Υλικά!$E$3:$E$200,$F2869,1),0))</f>
        <v>11</v>
      </c>
      <c r="I2869" s="17">
        <f>IF($C2869&lt;&gt;"",$G2869*INDEX(ΣυνδΑθρ!$C$2:$C$100,$F2869,1)/INDEX(ΣυνδΑθρ!$J$2:$J$96,$F2869,1),IF($D2869&lt;&gt;"",$G2869*INDEX(Υλικά!$H$3:$H$200,$F2869,1)/INDEX(Υλικά!$E$3:$E$200,$F2869,1),0))</f>
        <v>4</v>
      </c>
      <c r="J2869" s="18">
        <f>IF($C2869&lt;&gt;"",$G2869*INDEX(ΣυνδΑθρ!$D$2:$D$96,$F2869,1)/INDEX(ΣυνδΑθρ!$J$2:$J$96,$F2869,1),IF($D2869&lt;&gt;"",$G2869*INDEX(Υλικά!$I$3:$I$200,$F2869,1)/INDEX(Υλικά!$E$3:$E$200,$F2869,1),0))</f>
        <v>4</v>
      </c>
      <c r="K2869" s="16">
        <f>$H2869*Ref!$B$2</f>
        <v>44</v>
      </c>
      <c r="L2869" s="17">
        <f>$I2869*Ref!$B$3</f>
        <v>16</v>
      </c>
      <c r="M2869" s="18">
        <f>$J2869*Ref!$B$4</f>
        <v>36</v>
      </c>
      <c r="N2869" s="18">
        <f>IF($C2869&lt;&gt;"",0,IF($D2869&lt;&gt;"",$G2869*INDEX(Υλικά!$J$3:$J$200,$F2869,1)/INDEX(Υλικά!$E$3:$E$200,$F2869,1),0))</f>
        <v>0</v>
      </c>
      <c r="O2869" s="19">
        <f t="shared" si="52"/>
        <v>96</v>
      </c>
    </row>
    <row r="2870" spans="1:15" x14ac:dyDescent="0.35">
      <c r="A2870" s="54">
        <v>46134</v>
      </c>
      <c r="B2870" s="53">
        <v>0.89583333333333337</v>
      </c>
      <c r="C2870" s="3"/>
      <c r="D2870" s="3" t="s">
        <v>8</v>
      </c>
      <c r="E2870" s="3" t="str">
        <f>IF(C2870&lt;&gt;"",INDEX(ΣυνδΑθρ!$I$2:$I$96,MATCH(C2870,ΣυνδΑθρ!$A$2:$A$100,0),1),IF(D2870&lt;&gt;"",INDEX(Υλικά!$D$3:$D$200,MATCH(D2870,Υλικά!$B$3:$B$200,0),1),""))</f>
        <v>gr</v>
      </c>
      <c r="F2870" s="10">
        <f>IF(C2870&lt;&gt;"",MATCH($C2870,ΣυνδΑθρ!$A$2:$A$100,0),IF(D2870&lt;&gt;"",MATCH($D2870,Υλικά!$B$3:$B$200,0),0))</f>
        <v>3</v>
      </c>
      <c r="G2870" s="3">
        <v>5</v>
      </c>
      <c r="H2870" s="16">
        <f>IF($C2870&lt;&gt;"",$G2870*INDEX(ΣυνδΑθρ!$B$2:$B$96,$F2870,1)/INDEX(ΣυνδΑθρ!$J$2:$J$96,$F2870,1),IF($D2870&lt;&gt;"",$G2870*INDEX(Υλικά!$G$3:$G$200,$F2870,1)/INDEX(Υλικά!$E$3:$E$200,$F2870,1),0))</f>
        <v>0</v>
      </c>
      <c r="I2870" s="17">
        <f>IF($C2870&lt;&gt;"",$G2870*INDEX(ΣυνδΑθρ!$C$2:$C$100,$F2870,1)/INDEX(ΣυνδΑθρ!$J$2:$J$96,$F2870,1),IF($D2870&lt;&gt;"",$G2870*INDEX(Υλικά!$H$3:$H$200,$F2870,1)/INDEX(Υλικά!$E$3:$E$200,$F2870,1),0))</f>
        <v>0</v>
      </c>
      <c r="J2870" s="18">
        <f>IF($C2870&lt;&gt;"",$G2870*INDEX(ΣυνδΑθρ!$D$2:$D$96,$F2870,1)/INDEX(ΣυνδΑθρ!$J$2:$J$96,$F2870,1),IF($D2870&lt;&gt;"",$G2870*INDEX(Υλικά!$I$3:$I$200,$F2870,1)/INDEX(Υλικά!$E$3:$E$200,$F2870,1),0))</f>
        <v>4.665</v>
      </c>
      <c r="K2870" s="16">
        <f>$H2870*Ref!$B$2</f>
        <v>0</v>
      </c>
      <c r="L2870" s="17">
        <f>$I2870*Ref!$B$3</f>
        <v>0</v>
      </c>
      <c r="M2870" s="18">
        <f>$J2870*Ref!$B$4</f>
        <v>41.984999999999999</v>
      </c>
      <c r="N2870" s="18">
        <f>IF($C2870&lt;&gt;"",0,IF($D2870&lt;&gt;"",$G2870*INDEX(Υλικά!$J$3:$J$200,$F2870,1)/INDEX(Υλικά!$E$3:$E$200,$F2870,1),0))</f>
        <v>0</v>
      </c>
      <c r="O2870" s="19">
        <f t="shared" si="52"/>
        <v>41.984999999999999</v>
      </c>
    </row>
    <row r="2871" spans="1:15" x14ac:dyDescent="0.35">
      <c r="A2871" s="54">
        <v>46134</v>
      </c>
      <c r="B2871" s="53">
        <v>0.89583333333333337</v>
      </c>
      <c r="C2871" s="3"/>
      <c r="D2871" s="3" t="s">
        <v>148</v>
      </c>
      <c r="E2871" s="3" t="str">
        <f>IF(C2871&lt;&gt;"",INDEX(ΣυνδΑθρ!$I$2:$I$96,MATCH(C2871,ΣυνδΑθρ!$A$2:$A$100,0),1),IF(D2871&lt;&gt;"",INDEX(Υλικά!$D$3:$D$200,MATCH(D2871,Υλικά!$B$3:$B$200,0),1),""))</f>
        <v>gr</v>
      </c>
      <c r="F2871" s="10">
        <f>IF(C2871&lt;&gt;"",MATCH($C2871,ΣυνδΑθρ!$A$2:$A$100,0),IF(D2871&lt;&gt;"",MATCH($D2871,Υλικά!$B$3:$B$200,0),0))</f>
        <v>59</v>
      </c>
      <c r="G2871" s="3">
        <v>100</v>
      </c>
      <c r="H2871" s="16">
        <f>IF($C2871&lt;&gt;"",$G2871*INDEX(ΣυνδΑθρ!$B$2:$B$96,$F2871,1)/INDEX(ΣυνδΑθρ!$J$2:$J$96,$F2871,1),IF($D2871&lt;&gt;"",$G2871*INDEX(Υλικά!$G$3:$G$200,$F2871,1)/INDEX(Υλικά!$E$3:$E$200,$F2871,1),0))</f>
        <v>1.3</v>
      </c>
      <c r="I2871" s="17">
        <f>IF($C2871&lt;&gt;"",$G2871*INDEX(ΣυνδΑθρ!$C$2:$C$100,$F2871,1)/INDEX(ΣυνδΑθρ!$J$2:$J$96,$F2871,1),IF($D2871&lt;&gt;"",$G2871*INDEX(Υλικά!$H$3:$H$200,$F2871,1)/INDEX(Υλικά!$E$3:$E$200,$F2871,1),0))</f>
        <v>6</v>
      </c>
      <c r="J2871" s="18">
        <f>IF($C2871&lt;&gt;"",$G2871*INDEX(ΣυνδΑθρ!$D$2:$D$96,$F2871,1)/INDEX(ΣυνδΑθρ!$J$2:$J$96,$F2871,1),IF($D2871&lt;&gt;"",$G2871*INDEX(Υλικά!$I$3:$I$200,$F2871,1)/INDEX(Υλικά!$E$3:$E$200,$F2871,1),0))</f>
        <v>0</v>
      </c>
      <c r="K2871" s="16">
        <f>$H2871*Ref!$B$2</f>
        <v>5.2</v>
      </c>
      <c r="L2871" s="17">
        <f>$I2871*Ref!$B$3</f>
        <v>24</v>
      </c>
      <c r="M2871" s="18">
        <f>$J2871*Ref!$B$4</f>
        <v>0</v>
      </c>
      <c r="N2871" s="18">
        <f>IF($C2871&lt;&gt;"",0,IF($D2871&lt;&gt;"",$G2871*INDEX(Υλικά!$J$3:$J$200,$F2871,1)/INDEX(Υλικά!$E$3:$E$200,$F2871,1),0))</f>
        <v>0</v>
      </c>
      <c r="O2871" s="19">
        <f t="shared" si="52"/>
        <v>29.2</v>
      </c>
    </row>
    <row r="2872" spans="1:15" x14ac:dyDescent="0.35">
      <c r="A2872" s="54">
        <v>46135</v>
      </c>
      <c r="B2872" s="53">
        <v>0.34375</v>
      </c>
      <c r="C2872" s="3"/>
      <c r="D2872" s="3" t="s">
        <v>58</v>
      </c>
      <c r="E2872" s="3" t="str">
        <f>IF(C2872&lt;&gt;"",INDEX(ΣυνδΑθρ!$I$2:$I$96,MATCH(C2872,ΣυνδΑθρ!$A$2:$A$100,0),1),IF(D2872&lt;&gt;"",INDEX(Υλικά!$D$3:$D$200,MATCH(D2872,Υλικά!$B$3:$B$200,0),1),""))</f>
        <v>gr</v>
      </c>
      <c r="F2872" s="10">
        <f>IF(C2872&lt;&gt;"",MATCH($C2872,ΣυνδΑθρ!$A$2:$A$100,0),IF(D2872&lt;&gt;"",MATCH($D2872,Υλικά!$B$3:$B$200,0),0))</f>
        <v>12</v>
      </c>
      <c r="G2872" s="3">
        <v>250</v>
      </c>
      <c r="H2872" s="16">
        <f>IF($C2872&lt;&gt;"",$G2872*INDEX(ΣυνδΑθρ!$B$2:$B$96,$F2872,1)/INDEX(ΣυνδΑθρ!$J$2:$J$96,$F2872,1),IF($D2872&lt;&gt;"",$G2872*INDEX(Υλικά!$G$3:$G$200,$F2872,1)/INDEX(Υλικά!$E$3:$E$200,$F2872,1),0))</f>
        <v>8.25</v>
      </c>
      <c r="I2872" s="17">
        <f>IF($C2872&lt;&gt;"",$G2872*INDEX(ΣυνδΑθρ!$C$2:$C$100,$F2872,1)/INDEX(ΣυνδΑθρ!$J$2:$J$96,$F2872,1),IF($D2872&lt;&gt;"",$G2872*INDEX(Υλικά!$H$3:$H$200,$F2872,1)/INDEX(Υλικά!$E$3:$E$200,$F2872,1),0))</f>
        <v>11.75</v>
      </c>
      <c r="J2872" s="18">
        <f>IF($C2872&lt;&gt;"",$G2872*INDEX(ΣυνδΑθρ!$D$2:$D$96,$F2872,1)/INDEX(ΣυνδΑθρ!$J$2:$J$96,$F2872,1),IF($D2872&lt;&gt;"",$G2872*INDEX(Υλικά!$I$3:$I$200,$F2872,1)/INDEX(Υλικά!$E$3:$E$200,$F2872,1),0))</f>
        <v>3.75</v>
      </c>
      <c r="K2872" s="16">
        <f>$H2872*Ref!$B$2</f>
        <v>33</v>
      </c>
      <c r="L2872" s="17">
        <f>$I2872*Ref!$B$3</f>
        <v>47</v>
      </c>
      <c r="M2872" s="18">
        <f>$J2872*Ref!$B$4</f>
        <v>33.75</v>
      </c>
      <c r="N2872" s="18">
        <f>IF($C2872&lt;&gt;"",0,IF($D2872&lt;&gt;"",$G2872*INDEX(Υλικά!$J$3:$J$200,$F2872,1)/INDEX(Υλικά!$E$3:$E$200,$F2872,1),0))</f>
        <v>0</v>
      </c>
      <c r="O2872" s="19">
        <f t="shared" si="52"/>
        <v>113.75</v>
      </c>
    </row>
    <row r="2873" spans="1:15" x14ac:dyDescent="0.35">
      <c r="A2873" s="54">
        <v>46135</v>
      </c>
      <c r="B2873" s="53">
        <v>0.34375</v>
      </c>
      <c r="C2873" s="3"/>
      <c r="D2873" s="3" t="s">
        <v>289</v>
      </c>
      <c r="E2873" s="3" t="str">
        <f>IF(C2873&lt;&gt;"",INDEX(ΣυνδΑθρ!$I$2:$I$96,MATCH(C2873,ΣυνδΑθρ!$A$2:$A$100,0),1),IF(D2873&lt;&gt;"",INDEX(Υλικά!$D$3:$D$200,MATCH(D2873,Υλικά!$B$3:$B$200,0),1),""))</f>
        <v>gr</v>
      </c>
      <c r="F2873" s="10">
        <f>IF(C2873&lt;&gt;"",MATCH($C2873,ΣυνδΑθρ!$A$2:$A$100,0),IF(D2873&lt;&gt;"",MATCH($D2873,Υλικά!$B$3:$B$200,0),0))</f>
        <v>134</v>
      </c>
      <c r="G2873" s="3">
        <v>60</v>
      </c>
      <c r="H2873" s="16">
        <f>IF($C2873&lt;&gt;"",$G2873*INDEX(ΣυνδΑθρ!$B$2:$B$96,$F2873,1)/INDEX(ΣυνδΑθρ!$J$2:$J$96,$F2873,1),IF($D2873&lt;&gt;"",$G2873*INDEX(Υλικά!$G$3:$G$200,$F2873,1)/INDEX(Υλικά!$E$3:$E$200,$F2873,1),0))</f>
        <v>4.38</v>
      </c>
      <c r="I2873" s="17">
        <f>IF($C2873&lt;&gt;"",$G2873*INDEX(ΣυνδΑθρ!$C$2:$C$100,$F2873,1)/INDEX(ΣυνδΑθρ!$J$2:$J$96,$F2873,1),IF($D2873&lt;&gt;"",$G2873*INDEX(Υλικά!$H$3:$H$200,$F2873,1)/INDEX(Υλικά!$E$3:$E$200,$F2873,1),0))</f>
        <v>27.9</v>
      </c>
      <c r="J2873" s="18">
        <f>IF($C2873&lt;&gt;"",$G2873*INDEX(ΣυνδΑθρ!$D$2:$D$96,$F2873,1)/INDEX(ΣυνδΑθρ!$J$2:$J$96,$F2873,1),IF($D2873&lt;&gt;"",$G2873*INDEX(Υλικά!$I$3:$I$200,$F2873,1)/INDEX(Υλικά!$E$3:$E$200,$F2873,1),0))</f>
        <v>0.54</v>
      </c>
      <c r="K2873" s="16">
        <f>$H2873*Ref!$B$2</f>
        <v>17.52</v>
      </c>
      <c r="L2873" s="17">
        <f>$I2873*Ref!$B$3</f>
        <v>111.6</v>
      </c>
      <c r="M2873" s="18">
        <f>$J2873*Ref!$B$4</f>
        <v>4.8600000000000003</v>
      </c>
      <c r="N2873" s="18">
        <f>IF($C2873&lt;&gt;"",0,IF($D2873&lt;&gt;"",$G2873*INDEX(Υλικά!$J$3:$J$200,$F2873,1)/INDEX(Υλικά!$E$3:$E$200,$F2873,1),0))</f>
        <v>0</v>
      </c>
      <c r="O2873" s="19">
        <f t="shared" si="52"/>
        <v>133.98000000000002</v>
      </c>
    </row>
    <row r="2874" spans="1:15" x14ac:dyDescent="0.35">
      <c r="A2874" s="54">
        <v>46135</v>
      </c>
      <c r="B2874" s="53">
        <v>0.34375</v>
      </c>
      <c r="C2874" s="3"/>
      <c r="D2874" s="3" t="s">
        <v>220</v>
      </c>
      <c r="E2874" s="3" t="str">
        <f>IF(C2874&lt;&gt;"",INDEX(ΣυνδΑθρ!$I$2:$I$96,MATCH(C2874,ΣυνδΑθρ!$A$2:$A$100,0),1),IF(D2874&lt;&gt;"",INDEX(Υλικά!$D$3:$D$200,MATCH(D2874,Υλικά!$B$3:$B$200,0),1),""))</f>
        <v>gr</v>
      </c>
      <c r="F2874" s="10">
        <f>IF(C2874&lt;&gt;"",MATCH($C2874,ΣυνδΑθρ!$A$2:$A$100,0),IF(D2874&lt;&gt;"",MATCH($D2874,Υλικά!$B$3:$B$200,0),0))</f>
        <v>98</v>
      </c>
      <c r="G2874" s="3">
        <v>75</v>
      </c>
      <c r="H2874" s="16">
        <f>IF($C2874&lt;&gt;"",$G2874*INDEX(ΣυνδΑθρ!$B$2:$B$96,$F2874,1)/INDEX(ΣυνδΑθρ!$J$2:$J$96,$F2874,1),IF($D2874&lt;&gt;"",$G2874*INDEX(Υλικά!$G$3:$G$200,$F2874,1)/INDEX(Υλικά!$E$3:$E$200,$F2874,1),0))</f>
        <v>8.25</v>
      </c>
      <c r="I2874" s="17">
        <f>IF($C2874&lt;&gt;"",$G2874*INDEX(ΣυνδΑθρ!$C$2:$C$100,$F2874,1)/INDEX(ΣυνδΑθρ!$J$2:$J$96,$F2874,1),IF($D2874&lt;&gt;"",$G2874*INDEX(Υλικά!$H$3:$H$200,$F2874,1)/INDEX(Υλικά!$E$3:$E$200,$F2874,1),0))</f>
        <v>3</v>
      </c>
      <c r="J2874" s="18">
        <f>IF($C2874&lt;&gt;"",$G2874*INDEX(ΣυνδΑθρ!$D$2:$D$96,$F2874,1)/INDEX(ΣυνδΑθρ!$J$2:$J$96,$F2874,1),IF($D2874&lt;&gt;"",$G2874*INDEX(Υλικά!$I$3:$I$200,$F2874,1)/INDEX(Υλικά!$E$3:$E$200,$F2874,1),0))</f>
        <v>3</v>
      </c>
      <c r="K2874" s="16">
        <f>$H2874*Ref!$B$2</f>
        <v>33</v>
      </c>
      <c r="L2874" s="17">
        <f>$I2874*Ref!$B$3</f>
        <v>12</v>
      </c>
      <c r="M2874" s="18">
        <f>$J2874*Ref!$B$4</f>
        <v>27</v>
      </c>
      <c r="N2874" s="18">
        <f>IF($C2874&lt;&gt;"",0,IF($D2874&lt;&gt;"",$G2874*INDEX(Υλικά!$J$3:$J$200,$F2874,1)/INDEX(Υλικά!$E$3:$E$200,$F2874,1),0))</f>
        <v>0</v>
      </c>
      <c r="O2874" s="19">
        <f t="shared" si="52"/>
        <v>72</v>
      </c>
    </row>
    <row r="2875" spans="1:15" x14ac:dyDescent="0.35">
      <c r="A2875" s="54">
        <v>46135</v>
      </c>
      <c r="B2875" s="53">
        <v>0.45833333333333331</v>
      </c>
      <c r="C2875" s="3"/>
      <c r="D2875" s="3" t="s">
        <v>155</v>
      </c>
      <c r="E2875" s="3" t="str">
        <f>IF(C2875&lt;&gt;"",INDEX(ΣυνδΑθρ!$I$2:$I$96,MATCH(C2875,ΣυνδΑθρ!$A$2:$A$100,0),1),IF(D2875&lt;&gt;"",INDEX(Υλικά!$D$3:$D$200,MATCH(D2875,Υλικά!$B$3:$B$200,0),1),""))</f>
        <v>gr</v>
      </c>
      <c r="F2875" s="10">
        <f>IF(C2875&lt;&gt;"",MATCH($C2875,ΣυνδΑθρ!$A$2:$A$100,0),IF(D2875&lt;&gt;"",MATCH($D2875,Υλικά!$B$3:$B$200,0),0))</f>
        <v>63</v>
      </c>
      <c r="G2875" s="3">
        <v>65</v>
      </c>
      <c r="H2875" s="16">
        <f>IF($C2875&lt;&gt;"",$G2875*INDEX(ΣυνδΑθρ!$B$2:$B$96,$F2875,1)/INDEX(ΣυνδΑθρ!$J$2:$J$96,$F2875,1),IF($D2875&lt;&gt;"",$G2875*INDEX(Υλικά!$G$3:$G$200,$F2875,1)/INDEX(Υλικά!$E$3:$E$200,$F2875,1),0))</f>
        <v>0.71499999999999997</v>
      </c>
      <c r="I2875" s="17">
        <f>IF($C2875&lt;&gt;"",$G2875*INDEX(ΣυνδΑθρ!$C$2:$C$100,$F2875,1)/INDEX(ΣυνδΑθρ!$J$2:$J$96,$F2875,1),IF($D2875&lt;&gt;"",$G2875*INDEX(Υλικά!$H$3:$H$200,$F2875,1)/INDEX(Υλικά!$E$3:$E$200,$F2875,1),0))</f>
        <v>14.82</v>
      </c>
      <c r="J2875" s="18">
        <f>IF($C2875&lt;&gt;"",$G2875*INDEX(ΣυνδΑθρ!$D$2:$D$96,$F2875,1)/INDEX(ΣυνδΑθρ!$J$2:$J$96,$F2875,1),IF($D2875&lt;&gt;"",$G2875*INDEX(Υλικά!$I$3:$I$200,$F2875,1)/INDEX(Υλικά!$E$3:$E$200,$F2875,1),0))</f>
        <v>0.19500000000000001</v>
      </c>
      <c r="K2875" s="16">
        <f>$H2875*Ref!$B$2</f>
        <v>2.86</v>
      </c>
      <c r="L2875" s="17">
        <f>$I2875*Ref!$B$3</f>
        <v>59.28</v>
      </c>
      <c r="M2875" s="18">
        <f>$J2875*Ref!$B$4</f>
        <v>1.7550000000000001</v>
      </c>
      <c r="N2875" s="18">
        <f>IF($C2875&lt;&gt;"",0,IF($D2875&lt;&gt;"",$G2875*INDEX(Υλικά!$J$3:$J$200,$F2875,1)/INDEX(Υλικά!$E$3:$E$200,$F2875,1),0))</f>
        <v>0</v>
      </c>
      <c r="O2875" s="19">
        <f t="shared" si="52"/>
        <v>63.895000000000003</v>
      </c>
    </row>
    <row r="2876" spans="1:15" x14ac:dyDescent="0.35">
      <c r="A2876" s="54">
        <v>46135</v>
      </c>
      <c r="B2876" s="53">
        <v>0.45833333333333331</v>
      </c>
      <c r="C2876" s="3"/>
      <c r="D2876" s="3" t="s">
        <v>357</v>
      </c>
      <c r="E2876" s="3" t="str">
        <f>IF(C2876&lt;&gt;"",INDEX(ΣυνδΑθρ!$I$2:$I$96,MATCH(C2876,ΣυνδΑθρ!$A$2:$A$100,0),1),IF(D2876&lt;&gt;"",INDEX(Υλικά!$D$3:$D$200,MATCH(D2876,Υλικά!$B$3:$B$200,0),1),""))</f>
        <v>gr</v>
      </c>
      <c r="F2876" s="10">
        <f>IF(C2876&lt;&gt;"",MATCH($C2876,ΣυνδΑθρ!$A$2:$A$100,0),IF(D2876&lt;&gt;"",MATCH($D2876,Υλικά!$B$3:$B$200,0),0))</f>
        <v>162</v>
      </c>
      <c r="G2876" s="3">
        <v>11</v>
      </c>
      <c r="H2876" s="16">
        <f>IF($C2876&lt;&gt;"",$G2876*INDEX(ΣυνδΑθρ!$B$2:$B$96,$F2876,1)/INDEX(ΣυνδΑθρ!$J$2:$J$96,$F2876,1),IF($D2876&lt;&gt;"",$G2876*INDEX(Υλικά!$G$3:$G$200,$F2876,1)/INDEX(Υλικά!$E$3:$E$200,$F2876,1),0))</f>
        <v>2.97</v>
      </c>
      <c r="I2876" s="17">
        <f>IF($C2876&lt;&gt;"",$G2876*INDEX(ΣυνδΑθρ!$C$2:$C$100,$F2876,1)/INDEX(ΣυνδΑθρ!$J$2:$J$96,$F2876,1),IF($D2876&lt;&gt;"",$G2876*INDEX(Υλικά!$H$3:$H$200,$F2876,1)/INDEX(Υλικά!$E$3:$E$200,$F2876,1),0))</f>
        <v>1.43</v>
      </c>
      <c r="J2876" s="18">
        <f>IF($C2876&lt;&gt;"",$G2876*INDEX(ΣυνδΑθρ!$D$2:$D$96,$F2876,1)/INDEX(ΣυνδΑθρ!$J$2:$J$96,$F2876,1),IF($D2876&lt;&gt;"",$G2876*INDEX(Υλικά!$I$3:$I$200,$F2876,1)/INDEX(Υλικά!$E$3:$E$200,$F2876,1),0))</f>
        <v>5.5</v>
      </c>
      <c r="K2876" s="16">
        <f>$H2876*Ref!$B$2</f>
        <v>11.88</v>
      </c>
      <c r="L2876" s="17">
        <f>$I2876*Ref!$B$3</f>
        <v>5.72</v>
      </c>
      <c r="M2876" s="18">
        <f>$J2876*Ref!$B$4</f>
        <v>49.5</v>
      </c>
      <c r="N2876" s="18">
        <f>IF($C2876&lt;&gt;"",0,IF($D2876&lt;&gt;"",$G2876*INDEX(Υλικά!$J$3:$J$200,$F2876,1)/INDEX(Υλικά!$E$3:$E$200,$F2876,1),0))</f>
        <v>0</v>
      </c>
      <c r="O2876" s="19">
        <f t="shared" si="52"/>
        <v>67.099999999999994</v>
      </c>
    </row>
    <row r="2877" spans="1:15" x14ac:dyDescent="0.35">
      <c r="A2877" s="54">
        <v>46135</v>
      </c>
      <c r="B2877" s="53">
        <v>0.58333333333333337</v>
      </c>
      <c r="C2877" s="3"/>
      <c r="D2877" s="3" t="s">
        <v>80</v>
      </c>
      <c r="E2877" s="3" t="str">
        <f>IF(C2877&lt;&gt;"",INDEX(ΣυνδΑθρ!$I$2:$I$96,MATCH(C2877,ΣυνδΑθρ!$A$2:$A$100,0),1),IF(D2877&lt;&gt;"",INDEX(Υλικά!$D$3:$D$200,MATCH(D2877,Υλικά!$B$3:$B$200,0),1),""))</f>
        <v>gr</v>
      </c>
      <c r="F2877" s="10">
        <f>IF(C2877&lt;&gt;"",MATCH($C2877,ΣυνδΑθρ!$A$2:$A$100,0),IF(D2877&lt;&gt;"",MATCH($D2877,Υλικά!$B$3:$B$200,0),0))</f>
        <v>32</v>
      </c>
      <c r="G2877" s="3">
        <v>250</v>
      </c>
      <c r="H2877" s="16">
        <f>IF($C2877&lt;&gt;"",$G2877*INDEX(ΣυνδΑθρ!$B$2:$B$96,$F2877,1)/INDEX(ΣυνδΑθρ!$J$2:$J$96,$F2877,1),IF($D2877&lt;&gt;"",$G2877*INDEX(Υλικά!$G$3:$G$200,$F2877,1)/INDEX(Υλικά!$E$3:$E$200,$F2877,1),0))</f>
        <v>77.5</v>
      </c>
      <c r="I2877" s="17">
        <f>IF($C2877&lt;&gt;"",$G2877*INDEX(ΣυνδΑθρ!$C$2:$C$100,$F2877,1)/INDEX(ΣυνδΑθρ!$J$2:$J$96,$F2877,1),IF($D2877&lt;&gt;"",$G2877*INDEX(Υλικά!$H$3:$H$200,$F2877,1)/INDEX(Υλικά!$E$3:$E$200,$F2877,1),0))</f>
        <v>0</v>
      </c>
      <c r="J2877" s="18">
        <f>IF($C2877&lt;&gt;"",$G2877*INDEX(ΣυνδΑθρ!$D$2:$D$96,$F2877,1)/INDEX(ΣυνδΑθρ!$J$2:$J$96,$F2877,1),IF($D2877&lt;&gt;"",$G2877*INDEX(Υλικά!$I$3:$I$200,$F2877,1)/INDEX(Υλικά!$E$3:$E$200,$F2877,1),0))</f>
        <v>9</v>
      </c>
      <c r="K2877" s="16">
        <f>$H2877*Ref!$B$2</f>
        <v>310</v>
      </c>
      <c r="L2877" s="17">
        <f>$I2877*Ref!$B$3</f>
        <v>0</v>
      </c>
      <c r="M2877" s="18">
        <f>$J2877*Ref!$B$4</f>
        <v>81</v>
      </c>
      <c r="N2877" s="18">
        <f>IF($C2877&lt;&gt;"",0,IF($D2877&lt;&gt;"",$G2877*INDEX(Υλικά!$J$3:$J$200,$F2877,1)/INDEX(Υλικά!$E$3:$E$200,$F2877,1),0))</f>
        <v>0</v>
      </c>
      <c r="O2877" s="19">
        <f t="shared" si="52"/>
        <v>391</v>
      </c>
    </row>
    <row r="2878" spans="1:15" x14ac:dyDescent="0.35">
      <c r="A2878" s="54">
        <v>46135</v>
      </c>
      <c r="B2878" s="53">
        <v>0.58333333333333337</v>
      </c>
      <c r="C2878" s="3"/>
      <c r="D2878" s="3" t="s">
        <v>8</v>
      </c>
      <c r="E2878" s="3" t="str">
        <f>IF(C2878&lt;&gt;"",INDEX(ΣυνδΑθρ!$I$2:$I$96,MATCH(C2878,ΣυνδΑθρ!$A$2:$A$100,0),1),IF(D2878&lt;&gt;"",INDEX(Υλικά!$D$3:$D$200,MATCH(D2878,Υλικά!$B$3:$B$200,0),1),""))</f>
        <v>gr</v>
      </c>
      <c r="F2878" s="10">
        <f>IF(C2878&lt;&gt;"",MATCH($C2878,ΣυνδΑθρ!$A$2:$A$100,0),IF(D2878&lt;&gt;"",MATCH($D2878,Υλικά!$B$3:$B$200,0),0))</f>
        <v>3</v>
      </c>
      <c r="G2878" s="3">
        <v>10</v>
      </c>
      <c r="H2878" s="16">
        <f>IF($C2878&lt;&gt;"",$G2878*INDEX(ΣυνδΑθρ!$B$2:$B$96,$F2878,1)/INDEX(ΣυνδΑθρ!$J$2:$J$96,$F2878,1),IF($D2878&lt;&gt;"",$G2878*INDEX(Υλικά!$G$3:$G$200,$F2878,1)/INDEX(Υλικά!$E$3:$E$200,$F2878,1),0))</f>
        <v>0</v>
      </c>
      <c r="I2878" s="17">
        <f>IF($C2878&lt;&gt;"",$G2878*INDEX(ΣυνδΑθρ!$C$2:$C$100,$F2878,1)/INDEX(ΣυνδΑθρ!$J$2:$J$96,$F2878,1),IF($D2878&lt;&gt;"",$G2878*INDEX(Υλικά!$H$3:$H$200,$F2878,1)/INDEX(Υλικά!$E$3:$E$200,$F2878,1),0))</f>
        <v>0</v>
      </c>
      <c r="J2878" s="18">
        <f>IF($C2878&lt;&gt;"",$G2878*INDEX(ΣυνδΑθρ!$D$2:$D$96,$F2878,1)/INDEX(ΣυνδΑθρ!$J$2:$J$96,$F2878,1),IF($D2878&lt;&gt;"",$G2878*INDEX(Υλικά!$I$3:$I$200,$F2878,1)/INDEX(Υλικά!$E$3:$E$200,$F2878,1),0))</f>
        <v>9.33</v>
      </c>
      <c r="K2878" s="16">
        <f>$H2878*Ref!$B$2</f>
        <v>0</v>
      </c>
      <c r="L2878" s="17">
        <f>$I2878*Ref!$B$3</f>
        <v>0</v>
      </c>
      <c r="M2878" s="18">
        <f>$J2878*Ref!$B$4</f>
        <v>83.97</v>
      </c>
      <c r="N2878" s="18">
        <f>IF($C2878&lt;&gt;"",0,IF($D2878&lt;&gt;"",$G2878*INDEX(Υλικά!$J$3:$J$200,$F2878,1)/INDEX(Υλικά!$E$3:$E$200,$F2878,1),0))</f>
        <v>0</v>
      </c>
      <c r="O2878" s="19">
        <f t="shared" si="52"/>
        <v>83.97</v>
      </c>
    </row>
    <row r="2879" spans="1:15" x14ac:dyDescent="0.35">
      <c r="A2879" s="54">
        <v>46135</v>
      </c>
      <c r="B2879" s="53">
        <v>0.58333333333333337</v>
      </c>
      <c r="C2879" s="3"/>
      <c r="D2879" s="3" t="s">
        <v>148</v>
      </c>
      <c r="E2879" s="3" t="str">
        <f>IF(C2879&lt;&gt;"",INDEX(ΣυνδΑθρ!$I$2:$I$96,MATCH(C2879,ΣυνδΑθρ!$A$2:$A$100,0),1),IF(D2879&lt;&gt;"",INDEX(Υλικά!$D$3:$D$200,MATCH(D2879,Υλικά!$B$3:$B$200,0),1),""))</f>
        <v>gr</v>
      </c>
      <c r="F2879" s="10">
        <f>IF(C2879&lt;&gt;"",MATCH($C2879,ΣυνδΑθρ!$A$2:$A$100,0),IF(D2879&lt;&gt;"",MATCH($D2879,Υλικά!$B$3:$B$200,0),0))</f>
        <v>59</v>
      </c>
      <c r="G2879" s="3">
        <v>200</v>
      </c>
      <c r="H2879" s="16">
        <f>IF($C2879&lt;&gt;"",$G2879*INDEX(ΣυνδΑθρ!$B$2:$B$96,$F2879,1)/INDEX(ΣυνδΑθρ!$J$2:$J$96,$F2879,1),IF($D2879&lt;&gt;"",$G2879*INDEX(Υλικά!$G$3:$G$200,$F2879,1)/INDEX(Υλικά!$E$3:$E$200,$F2879,1),0))</f>
        <v>2.6</v>
      </c>
      <c r="I2879" s="17">
        <f>IF($C2879&lt;&gt;"",$G2879*INDEX(ΣυνδΑθρ!$C$2:$C$100,$F2879,1)/INDEX(ΣυνδΑθρ!$J$2:$J$96,$F2879,1),IF($D2879&lt;&gt;"",$G2879*INDEX(Υλικά!$H$3:$H$200,$F2879,1)/INDEX(Υλικά!$E$3:$E$200,$F2879,1),0))</f>
        <v>12</v>
      </c>
      <c r="J2879" s="18">
        <f>IF($C2879&lt;&gt;"",$G2879*INDEX(ΣυνδΑθρ!$D$2:$D$96,$F2879,1)/INDEX(ΣυνδΑθρ!$J$2:$J$96,$F2879,1),IF($D2879&lt;&gt;"",$G2879*INDEX(Υλικά!$I$3:$I$200,$F2879,1)/INDEX(Υλικά!$E$3:$E$200,$F2879,1),0))</f>
        <v>0</v>
      </c>
      <c r="K2879" s="16">
        <f>$H2879*Ref!$B$2</f>
        <v>10.4</v>
      </c>
      <c r="L2879" s="17">
        <f>$I2879*Ref!$B$3</f>
        <v>48</v>
      </c>
      <c r="M2879" s="18">
        <f>$J2879*Ref!$B$4</f>
        <v>0</v>
      </c>
      <c r="N2879" s="18">
        <f>IF($C2879&lt;&gt;"",0,IF($D2879&lt;&gt;"",$G2879*INDEX(Υλικά!$J$3:$J$200,$F2879,1)/INDEX(Υλικά!$E$3:$E$200,$F2879,1),0))</f>
        <v>0</v>
      </c>
      <c r="O2879" s="19">
        <f t="shared" si="52"/>
        <v>58.4</v>
      </c>
    </row>
    <row r="2880" spans="1:15" x14ac:dyDescent="0.35">
      <c r="A2880" s="54">
        <v>46135</v>
      </c>
      <c r="B2880" s="53">
        <v>0.58333333333333337</v>
      </c>
      <c r="C2880" s="3"/>
      <c r="D2880" s="3" t="s">
        <v>289</v>
      </c>
      <c r="E2880" s="3" t="str">
        <f>IF(C2880&lt;&gt;"",INDEX(ΣυνδΑθρ!$I$2:$I$96,MATCH(C2880,ΣυνδΑθρ!$A$2:$A$100,0),1),IF(D2880&lt;&gt;"",INDEX(Υλικά!$D$3:$D$200,MATCH(D2880,Υλικά!$B$3:$B$200,0),1),""))</f>
        <v>gr</v>
      </c>
      <c r="F2880" s="10">
        <f>IF(C2880&lt;&gt;"",MATCH($C2880,ΣυνδΑθρ!$A$2:$A$100,0),IF(D2880&lt;&gt;"",MATCH($D2880,Υλικά!$B$3:$B$200,0),0))</f>
        <v>134</v>
      </c>
      <c r="G2880" s="3">
        <v>90</v>
      </c>
      <c r="H2880" s="16">
        <f>IF($C2880&lt;&gt;"",$G2880*INDEX(ΣυνδΑθρ!$B$2:$B$96,$F2880,1)/INDEX(ΣυνδΑθρ!$J$2:$J$96,$F2880,1),IF($D2880&lt;&gt;"",$G2880*INDEX(Υλικά!$G$3:$G$200,$F2880,1)/INDEX(Υλικά!$E$3:$E$200,$F2880,1),0))</f>
        <v>6.57</v>
      </c>
      <c r="I2880" s="17">
        <f>IF($C2880&lt;&gt;"",$G2880*INDEX(ΣυνδΑθρ!$C$2:$C$100,$F2880,1)/INDEX(ΣυνδΑθρ!$J$2:$J$96,$F2880,1),IF($D2880&lt;&gt;"",$G2880*INDEX(Υλικά!$H$3:$H$200,$F2880,1)/INDEX(Υλικά!$E$3:$E$200,$F2880,1),0))</f>
        <v>41.85</v>
      </c>
      <c r="J2880" s="18">
        <f>IF($C2880&lt;&gt;"",$G2880*INDEX(ΣυνδΑθρ!$D$2:$D$96,$F2880,1)/INDEX(ΣυνδΑθρ!$J$2:$J$96,$F2880,1),IF($D2880&lt;&gt;"",$G2880*INDEX(Υλικά!$I$3:$I$200,$F2880,1)/INDEX(Υλικά!$E$3:$E$200,$F2880,1),0))</f>
        <v>0.81</v>
      </c>
      <c r="K2880" s="16">
        <f>$H2880*Ref!$B$2</f>
        <v>26.28</v>
      </c>
      <c r="L2880" s="17">
        <f>$I2880*Ref!$B$3</f>
        <v>167.4</v>
      </c>
      <c r="M2880" s="18">
        <f>$J2880*Ref!$B$4</f>
        <v>7.2900000000000009</v>
      </c>
      <c r="N2880" s="18">
        <f>IF($C2880&lt;&gt;"",0,IF($D2880&lt;&gt;"",$G2880*INDEX(Υλικά!$J$3:$J$200,$F2880,1)/INDEX(Υλικά!$E$3:$E$200,$F2880,1),0))</f>
        <v>0</v>
      </c>
      <c r="O2880" s="19">
        <f t="shared" si="52"/>
        <v>200.97</v>
      </c>
    </row>
    <row r="2881" spans="1:15" x14ac:dyDescent="0.35">
      <c r="A2881" s="54">
        <v>46135</v>
      </c>
      <c r="B2881" s="53">
        <v>0.76041666666666663</v>
      </c>
      <c r="C2881" s="3"/>
      <c r="D2881" s="3" t="s">
        <v>357</v>
      </c>
      <c r="E2881" s="3" t="str">
        <f>IF(C2881&lt;&gt;"",INDEX(ΣυνδΑθρ!$I$2:$I$96,MATCH(C2881,ΣυνδΑθρ!$A$2:$A$100,0),1),IF(D2881&lt;&gt;"",INDEX(Υλικά!$D$3:$D$200,MATCH(D2881,Υλικά!$B$3:$B$200,0),1),""))</f>
        <v>gr</v>
      </c>
      <c r="F2881" s="10">
        <f>IF(C2881&lt;&gt;"",MATCH($C2881,ΣυνδΑθρ!$A$2:$A$100,0),IF(D2881&lt;&gt;"",MATCH($D2881,Υλικά!$B$3:$B$200,0),0))</f>
        <v>162</v>
      </c>
      <c r="G2881" s="3">
        <v>15</v>
      </c>
      <c r="H2881" s="16">
        <f>IF($C2881&lt;&gt;"",$G2881*INDEX(ΣυνδΑθρ!$B$2:$B$96,$F2881,1)/INDEX(ΣυνδΑθρ!$J$2:$J$96,$F2881,1),IF($D2881&lt;&gt;"",$G2881*INDEX(Υλικά!$G$3:$G$200,$F2881,1)/INDEX(Υλικά!$E$3:$E$200,$F2881,1),0))</f>
        <v>4.05</v>
      </c>
      <c r="I2881" s="17">
        <f>IF($C2881&lt;&gt;"",$G2881*INDEX(ΣυνδΑθρ!$C$2:$C$100,$F2881,1)/INDEX(ΣυνδΑθρ!$J$2:$J$96,$F2881,1),IF($D2881&lt;&gt;"",$G2881*INDEX(Υλικά!$H$3:$H$200,$F2881,1)/INDEX(Υλικά!$E$3:$E$200,$F2881,1),0))</f>
        <v>1.95</v>
      </c>
      <c r="J2881" s="18">
        <f>IF($C2881&lt;&gt;"",$G2881*INDEX(ΣυνδΑθρ!$D$2:$D$96,$F2881,1)/INDEX(ΣυνδΑθρ!$J$2:$J$96,$F2881,1),IF($D2881&lt;&gt;"",$G2881*INDEX(Υλικά!$I$3:$I$200,$F2881,1)/INDEX(Υλικά!$E$3:$E$200,$F2881,1),0))</f>
        <v>7.5</v>
      </c>
      <c r="K2881" s="16">
        <f>$H2881*Ref!$B$2</f>
        <v>16.2</v>
      </c>
      <c r="L2881" s="17">
        <f>$I2881*Ref!$B$3</f>
        <v>7.8</v>
      </c>
      <c r="M2881" s="18">
        <f>$J2881*Ref!$B$4</f>
        <v>67.5</v>
      </c>
      <c r="N2881" s="18">
        <f>IF($C2881&lt;&gt;"",0,IF($D2881&lt;&gt;"",$G2881*INDEX(Υλικά!$J$3:$J$200,$F2881,1)/INDEX(Υλικά!$E$3:$E$200,$F2881,1),0))</f>
        <v>0</v>
      </c>
      <c r="O2881" s="19">
        <f t="shared" si="52"/>
        <v>91.5</v>
      </c>
    </row>
    <row r="2882" spans="1:15" x14ac:dyDescent="0.35">
      <c r="A2882" s="54">
        <v>46135</v>
      </c>
      <c r="B2882" s="53">
        <v>0.86111111111111116</v>
      </c>
      <c r="C2882" s="3"/>
      <c r="D2882" s="3" t="s">
        <v>289</v>
      </c>
      <c r="E2882" s="3" t="str">
        <f>IF(C2882&lt;&gt;"",INDEX(ΣυνδΑθρ!$I$2:$I$96,MATCH(C2882,ΣυνδΑθρ!$A$2:$A$100,0),1),IF(D2882&lt;&gt;"",INDEX(Υλικά!$D$3:$D$200,MATCH(D2882,Υλικά!$B$3:$B$200,0),1),""))</f>
        <v>gr</v>
      </c>
      <c r="F2882" s="10">
        <f>IF(C2882&lt;&gt;"",MATCH($C2882,ΣυνδΑθρ!$A$2:$A$100,0),IF(D2882&lt;&gt;"",MATCH($D2882,Υλικά!$B$3:$B$200,0),0))</f>
        <v>134</v>
      </c>
      <c r="G2882" s="3">
        <v>60</v>
      </c>
      <c r="H2882" s="16">
        <f>IF($C2882&lt;&gt;"",$G2882*INDEX(ΣυνδΑθρ!$B$2:$B$96,$F2882,1)/INDEX(ΣυνδΑθρ!$J$2:$J$96,$F2882,1),IF($D2882&lt;&gt;"",$G2882*INDEX(Υλικά!$G$3:$G$200,$F2882,1)/INDEX(Υλικά!$E$3:$E$200,$F2882,1),0))</f>
        <v>4.38</v>
      </c>
      <c r="I2882" s="17">
        <f>IF($C2882&lt;&gt;"",$G2882*INDEX(ΣυνδΑθρ!$C$2:$C$100,$F2882,1)/INDEX(ΣυνδΑθρ!$J$2:$J$96,$F2882,1),IF($D2882&lt;&gt;"",$G2882*INDEX(Υλικά!$H$3:$H$200,$F2882,1)/INDEX(Υλικά!$E$3:$E$200,$F2882,1),0))</f>
        <v>27.9</v>
      </c>
      <c r="J2882" s="18">
        <f>IF($C2882&lt;&gt;"",$G2882*INDEX(ΣυνδΑθρ!$D$2:$D$96,$F2882,1)/INDEX(ΣυνδΑθρ!$J$2:$J$96,$F2882,1),IF($D2882&lt;&gt;"",$G2882*INDEX(Υλικά!$I$3:$I$200,$F2882,1)/INDEX(Υλικά!$E$3:$E$200,$F2882,1),0))</f>
        <v>0.54</v>
      </c>
      <c r="K2882" s="16">
        <f>$H2882*Ref!$B$2</f>
        <v>17.52</v>
      </c>
      <c r="L2882" s="17">
        <f>$I2882*Ref!$B$3</f>
        <v>111.6</v>
      </c>
      <c r="M2882" s="18">
        <f>$J2882*Ref!$B$4</f>
        <v>4.8600000000000003</v>
      </c>
      <c r="N2882" s="18">
        <f>IF($C2882&lt;&gt;"",0,IF($D2882&lt;&gt;"",$G2882*INDEX(Υλικά!$J$3:$J$200,$F2882,1)/INDEX(Υλικά!$E$3:$E$200,$F2882,1),0))</f>
        <v>0</v>
      </c>
      <c r="O2882" s="19">
        <f t="shared" si="52"/>
        <v>133.98000000000002</v>
      </c>
    </row>
    <row r="2883" spans="1:15" x14ac:dyDescent="0.35">
      <c r="A2883" s="54">
        <v>46135</v>
      </c>
      <c r="B2883" s="53">
        <v>0.86111111111111116</v>
      </c>
      <c r="C2883" s="3"/>
      <c r="D2883" s="3" t="s">
        <v>158</v>
      </c>
      <c r="E2883" s="3" t="str">
        <f>IF(C2883&lt;&gt;"",INDEX(ΣυνδΑθρ!$I$2:$I$96,MATCH(C2883,ΣυνδΑθρ!$A$2:$A$100,0),1),IF(D2883&lt;&gt;"",INDEX(Υλικά!$D$3:$D$200,MATCH(D2883,Υλικά!$B$3:$B$200,0),1),""))</f>
        <v>gr</v>
      </c>
      <c r="F2883" s="10">
        <f>IF(C2883&lt;&gt;"",MATCH($C2883,ΣυνδΑθρ!$A$2:$A$100,0),IF(D2883&lt;&gt;"",MATCH($D2883,Υλικά!$B$3:$B$200,0),0))</f>
        <v>65</v>
      </c>
      <c r="G2883" s="3">
        <v>30</v>
      </c>
      <c r="H2883" s="16">
        <f>IF($C2883&lt;&gt;"",$G2883*INDEX(ΣυνδΑθρ!$B$2:$B$96,$F2883,1)/INDEX(ΣυνδΑθρ!$J$2:$J$96,$F2883,1),IF($D2883&lt;&gt;"",$G2883*INDEX(Υλικά!$G$3:$G$200,$F2883,1)/INDEX(Υλικά!$E$3:$E$200,$F2883,1),0))</f>
        <v>9</v>
      </c>
      <c r="I2883" s="17">
        <f>IF($C2883&lt;&gt;"",$G2883*INDEX(ΣυνδΑθρ!$C$2:$C$100,$F2883,1)/INDEX(ΣυνδΑθρ!$J$2:$J$96,$F2883,1),IF($D2883&lt;&gt;"",$G2883*INDEX(Υλικά!$H$3:$H$200,$F2883,1)/INDEX(Υλικά!$E$3:$E$200,$F2883,1),0))</f>
        <v>0</v>
      </c>
      <c r="J2883" s="18">
        <f>IF($C2883&lt;&gt;"",$G2883*INDEX(ΣυνδΑθρ!$D$2:$D$96,$F2883,1)/INDEX(ΣυνδΑθρ!$J$2:$J$96,$F2883,1),IF($D2883&lt;&gt;"",$G2883*INDEX(Υλικά!$I$3:$I$200,$F2883,1)/INDEX(Υλικά!$E$3:$E$200,$F2883,1),0))</f>
        <v>10.199999999999999</v>
      </c>
      <c r="K2883" s="16">
        <f>$H2883*Ref!$B$2</f>
        <v>36</v>
      </c>
      <c r="L2883" s="17">
        <f>$I2883*Ref!$B$3</f>
        <v>0</v>
      </c>
      <c r="M2883" s="18">
        <f>$J2883*Ref!$B$4</f>
        <v>91.8</v>
      </c>
      <c r="N2883" s="18">
        <f>IF($C2883&lt;&gt;"",0,IF($D2883&lt;&gt;"",$G2883*INDEX(Υλικά!$J$3:$J$200,$F2883,1)/INDEX(Υλικά!$E$3:$E$200,$F2883,1),0))</f>
        <v>0</v>
      </c>
      <c r="O2883" s="19">
        <f t="shared" si="52"/>
        <v>127.8</v>
      </c>
    </row>
    <row r="2884" spans="1:15" x14ac:dyDescent="0.35">
      <c r="A2884" s="54">
        <v>46135</v>
      </c>
      <c r="B2884" s="53">
        <v>0.86111111111111116</v>
      </c>
      <c r="C2884" s="3"/>
      <c r="D2884" s="3" t="s">
        <v>356</v>
      </c>
      <c r="E2884" s="3" t="str">
        <f>IF(C2884&lt;&gt;"",INDEX(ΣυνδΑθρ!$I$2:$I$96,MATCH(C2884,ΣυνδΑθρ!$A$2:$A$100,0),1),IF(D2884&lt;&gt;"",INDEX(Υλικά!$D$3:$D$200,MATCH(D2884,Υλικά!$B$3:$B$200,0),1),""))</f>
        <v>pc</v>
      </c>
      <c r="F2884" s="10">
        <f>IF(C2884&lt;&gt;"",MATCH($C2884,ΣυνδΑθρ!$A$2:$A$100,0),IF(D2884&lt;&gt;"",MATCH($D2884,Υλικά!$B$3:$B$200,0),0))</f>
        <v>161</v>
      </c>
      <c r="G2884" s="3">
        <v>1</v>
      </c>
      <c r="H2884" s="16">
        <f>IF($C2884&lt;&gt;"",$G2884*INDEX(ΣυνδΑθρ!$B$2:$B$96,$F2884,1)/INDEX(ΣυνδΑθρ!$J$2:$J$96,$F2884,1),IF($D2884&lt;&gt;"",$G2884*INDEX(Υλικά!$G$3:$G$200,$F2884,1)/INDEX(Υλικά!$E$3:$E$200,$F2884,1),0))</f>
        <v>39</v>
      </c>
      <c r="I2884" s="17">
        <f>IF($C2884&lt;&gt;"",$G2884*INDEX(ΣυνδΑθρ!$C$2:$C$100,$F2884,1)/INDEX(ΣυνδΑθρ!$J$2:$J$96,$F2884,1),IF($D2884&lt;&gt;"",$G2884*INDEX(Υλικά!$H$3:$H$200,$F2884,1)/INDEX(Υλικά!$E$3:$E$200,$F2884,1),0))</f>
        <v>0</v>
      </c>
      <c r="J2884" s="18">
        <f>IF($C2884&lt;&gt;"",$G2884*INDEX(ΣυνδΑθρ!$D$2:$D$96,$F2884,1)/INDEX(ΣυνδΑθρ!$J$2:$J$96,$F2884,1),IF($D2884&lt;&gt;"",$G2884*INDEX(Υλικά!$I$3:$I$200,$F2884,1)/INDEX(Υλικά!$E$3:$E$200,$F2884,1),0))</f>
        <v>1</v>
      </c>
      <c r="K2884" s="16">
        <f>$H2884*Ref!$B$2</f>
        <v>156</v>
      </c>
      <c r="L2884" s="17">
        <f>$I2884*Ref!$B$3</f>
        <v>0</v>
      </c>
      <c r="M2884" s="18">
        <f>$J2884*Ref!$B$4</f>
        <v>9</v>
      </c>
      <c r="N2884" s="18">
        <f>IF($C2884&lt;&gt;"",0,IF($D2884&lt;&gt;"",$G2884*INDEX(Υλικά!$J$3:$J$200,$F2884,1)/INDEX(Υλικά!$E$3:$E$200,$F2884,1),0))</f>
        <v>0</v>
      </c>
      <c r="O2884" s="19">
        <f t="shared" si="52"/>
        <v>165</v>
      </c>
    </row>
    <row r="2885" spans="1:15" x14ac:dyDescent="0.35">
      <c r="A2885" s="54">
        <v>46135</v>
      </c>
      <c r="B2885" s="53">
        <v>0.86111111111111105</v>
      </c>
      <c r="C2885" s="3"/>
      <c r="D2885" s="3" t="s">
        <v>148</v>
      </c>
      <c r="E2885" s="3" t="str">
        <f>IF(C2885&lt;&gt;"",INDEX(ΣυνδΑθρ!$I$2:$I$96,MATCH(C2885,ΣυνδΑθρ!$A$2:$A$100,0),1),IF(D2885&lt;&gt;"",INDEX(Υλικά!$D$3:$D$200,MATCH(D2885,Υλικά!$B$3:$B$200,0),1),""))</f>
        <v>gr</v>
      </c>
      <c r="F2885" s="10">
        <f>IF(C2885&lt;&gt;"",MATCH($C2885,ΣυνδΑθρ!$A$2:$A$100,0),IF(D2885&lt;&gt;"",MATCH($D2885,Υλικά!$B$3:$B$200,0),0))</f>
        <v>59</v>
      </c>
      <c r="G2885" s="3">
        <v>140</v>
      </c>
      <c r="H2885" s="16">
        <f>IF($C2885&lt;&gt;"",$G2885*INDEX(ΣυνδΑθρ!$B$2:$B$96,$F2885,1)/INDEX(ΣυνδΑθρ!$J$2:$J$96,$F2885,1),IF($D2885&lt;&gt;"",$G2885*INDEX(Υλικά!$G$3:$G$200,$F2885,1)/INDEX(Υλικά!$E$3:$E$200,$F2885,1),0))</f>
        <v>1.82</v>
      </c>
      <c r="I2885" s="17">
        <f>IF($C2885&lt;&gt;"",$G2885*INDEX(ΣυνδΑθρ!$C$2:$C$100,$F2885,1)/INDEX(ΣυνδΑθρ!$J$2:$J$96,$F2885,1),IF($D2885&lt;&gt;"",$G2885*INDEX(Υλικά!$H$3:$H$200,$F2885,1)/INDEX(Υλικά!$E$3:$E$200,$F2885,1),0))</f>
        <v>8.4</v>
      </c>
      <c r="J2885" s="18">
        <f>IF($C2885&lt;&gt;"",$G2885*INDEX(ΣυνδΑθρ!$D$2:$D$96,$F2885,1)/INDEX(ΣυνδΑθρ!$J$2:$J$96,$F2885,1),IF($D2885&lt;&gt;"",$G2885*INDEX(Υλικά!$I$3:$I$200,$F2885,1)/INDEX(Υλικά!$E$3:$E$200,$F2885,1),0))</f>
        <v>0</v>
      </c>
      <c r="K2885" s="16">
        <f>$H2885*Ref!$B$2</f>
        <v>7.28</v>
      </c>
      <c r="L2885" s="17">
        <f>$I2885*Ref!$B$3</f>
        <v>33.6</v>
      </c>
      <c r="M2885" s="18">
        <f>$J2885*Ref!$B$4</f>
        <v>0</v>
      </c>
      <c r="N2885" s="18">
        <f>IF($C2885&lt;&gt;"",0,IF($D2885&lt;&gt;"",$G2885*INDEX(Υλικά!$J$3:$J$200,$F2885,1)/INDEX(Υλικά!$E$3:$E$200,$F2885,1),0))</f>
        <v>0</v>
      </c>
      <c r="O2885" s="19">
        <f t="shared" si="52"/>
        <v>40.880000000000003</v>
      </c>
    </row>
    <row r="2886" spans="1:15" x14ac:dyDescent="0.35">
      <c r="A2886" s="54">
        <v>46135</v>
      </c>
      <c r="B2886" s="53">
        <v>0.86111111111111105</v>
      </c>
      <c r="C2886" s="3"/>
      <c r="D2886" s="3" t="s">
        <v>8</v>
      </c>
      <c r="E2886" s="3" t="str">
        <f>IF(C2886&lt;&gt;"",INDEX(ΣυνδΑθρ!$I$2:$I$96,MATCH(C2886,ΣυνδΑθρ!$A$2:$A$100,0),1),IF(D2886&lt;&gt;"",INDEX(Υλικά!$D$3:$D$200,MATCH(D2886,Υλικά!$B$3:$B$200,0),1),""))</f>
        <v>gr</v>
      </c>
      <c r="F2886" s="10">
        <f>IF(C2886&lt;&gt;"",MATCH($C2886,ΣυνδΑθρ!$A$2:$A$100,0),IF(D2886&lt;&gt;"",MATCH($D2886,Υλικά!$B$3:$B$200,0),0))</f>
        <v>3</v>
      </c>
      <c r="G2886" s="3">
        <v>5</v>
      </c>
      <c r="H2886" s="16">
        <f>IF($C2886&lt;&gt;"",$G2886*INDEX(ΣυνδΑθρ!$B$2:$B$96,$F2886,1)/INDEX(ΣυνδΑθρ!$J$2:$J$96,$F2886,1),IF($D2886&lt;&gt;"",$G2886*INDEX(Υλικά!$G$3:$G$200,$F2886,1)/INDEX(Υλικά!$E$3:$E$200,$F2886,1),0))</f>
        <v>0</v>
      </c>
      <c r="I2886" s="17">
        <f>IF($C2886&lt;&gt;"",$G2886*INDEX(ΣυνδΑθρ!$C$2:$C$100,$F2886,1)/INDEX(ΣυνδΑθρ!$J$2:$J$96,$F2886,1),IF($D2886&lt;&gt;"",$G2886*INDEX(Υλικά!$H$3:$H$200,$F2886,1)/INDEX(Υλικά!$E$3:$E$200,$F2886,1),0))</f>
        <v>0</v>
      </c>
      <c r="J2886" s="18">
        <f>IF($C2886&lt;&gt;"",$G2886*INDEX(ΣυνδΑθρ!$D$2:$D$96,$F2886,1)/INDEX(ΣυνδΑθρ!$J$2:$J$96,$F2886,1),IF($D2886&lt;&gt;"",$G2886*INDEX(Υλικά!$I$3:$I$200,$F2886,1)/INDEX(Υλικά!$E$3:$E$200,$F2886,1),0))</f>
        <v>4.665</v>
      </c>
      <c r="K2886" s="16">
        <f>$H2886*Ref!$B$2</f>
        <v>0</v>
      </c>
      <c r="L2886" s="17">
        <f>$I2886*Ref!$B$3</f>
        <v>0</v>
      </c>
      <c r="M2886" s="18">
        <f>$J2886*Ref!$B$4</f>
        <v>41.984999999999999</v>
      </c>
      <c r="N2886" s="18">
        <f>IF($C2886&lt;&gt;"",0,IF($D2886&lt;&gt;"",$G2886*INDEX(Υλικά!$J$3:$J$200,$F2886,1)/INDEX(Υλικά!$E$3:$E$200,$F2886,1),0))</f>
        <v>0</v>
      </c>
      <c r="O2886" s="19">
        <f t="shared" si="52"/>
        <v>41.984999999999999</v>
      </c>
    </row>
    <row r="2887" spans="1:15" x14ac:dyDescent="0.35">
      <c r="A2887" s="54">
        <v>46136</v>
      </c>
      <c r="B2887" s="53">
        <v>0.3125</v>
      </c>
      <c r="C2887" s="3"/>
      <c r="D2887" s="3" t="s">
        <v>58</v>
      </c>
      <c r="E2887" s="3" t="str">
        <f>IF(C2887&lt;&gt;"",INDEX(ΣυνδΑθρ!$I$2:$I$96,MATCH(C2887,ΣυνδΑθρ!$A$2:$A$100,0),1),IF(D2887&lt;&gt;"",INDEX(Υλικά!$D$3:$D$200,MATCH(D2887,Υλικά!$B$3:$B$200,0),1),""))</f>
        <v>gr</v>
      </c>
      <c r="F2887" s="10">
        <f>IF(C2887&lt;&gt;"",MATCH($C2887,ΣυνδΑθρ!$A$2:$A$100,0),IF(D2887&lt;&gt;"",MATCH($D2887,Υλικά!$B$3:$B$200,0),0))</f>
        <v>12</v>
      </c>
      <c r="G2887" s="3">
        <v>250</v>
      </c>
      <c r="H2887" s="16">
        <f>IF($C2887&lt;&gt;"",$G2887*INDEX(ΣυνδΑθρ!$B$2:$B$96,$F2887,1)/INDEX(ΣυνδΑθρ!$J$2:$J$96,$F2887,1),IF($D2887&lt;&gt;"",$G2887*INDEX(Υλικά!$G$3:$G$200,$F2887,1)/INDEX(Υλικά!$E$3:$E$200,$F2887,1),0))</f>
        <v>8.25</v>
      </c>
      <c r="I2887" s="17">
        <f>IF($C2887&lt;&gt;"",$G2887*INDEX(ΣυνδΑθρ!$C$2:$C$100,$F2887,1)/INDEX(ΣυνδΑθρ!$J$2:$J$96,$F2887,1),IF($D2887&lt;&gt;"",$G2887*INDEX(Υλικά!$H$3:$H$200,$F2887,1)/INDEX(Υλικά!$E$3:$E$200,$F2887,1),0))</f>
        <v>11.75</v>
      </c>
      <c r="J2887" s="18">
        <f>IF($C2887&lt;&gt;"",$G2887*INDEX(ΣυνδΑθρ!$D$2:$D$96,$F2887,1)/INDEX(ΣυνδΑθρ!$J$2:$J$96,$F2887,1),IF($D2887&lt;&gt;"",$G2887*INDEX(Υλικά!$I$3:$I$200,$F2887,1)/INDEX(Υλικά!$E$3:$E$200,$F2887,1),0))</f>
        <v>3.75</v>
      </c>
      <c r="K2887" s="16">
        <f>$H2887*Ref!$B$2</f>
        <v>33</v>
      </c>
      <c r="L2887" s="17">
        <f>$I2887*Ref!$B$3</f>
        <v>47</v>
      </c>
      <c r="M2887" s="18">
        <f>$J2887*Ref!$B$4</f>
        <v>33.75</v>
      </c>
      <c r="N2887" s="18">
        <f>IF($C2887&lt;&gt;"",0,IF($D2887&lt;&gt;"",$G2887*INDEX(Υλικά!$J$3:$J$200,$F2887,1)/INDEX(Υλικά!$E$3:$E$200,$F2887,1),0))</f>
        <v>0</v>
      </c>
      <c r="O2887" s="19">
        <f t="shared" si="52"/>
        <v>113.75</v>
      </c>
    </row>
    <row r="2888" spans="1:15" x14ac:dyDescent="0.35">
      <c r="A2888" s="54">
        <v>46136</v>
      </c>
      <c r="B2888" s="53">
        <v>0.3125</v>
      </c>
      <c r="C2888" s="3"/>
      <c r="D2888" s="3" t="s">
        <v>289</v>
      </c>
      <c r="E2888" s="3" t="str">
        <f>IF(C2888&lt;&gt;"",INDEX(ΣυνδΑθρ!$I$2:$I$96,MATCH(C2888,ΣυνδΑθρ!$A$2:$A$100,0),1),IF(D2888&lt;&gt;"",INDEX(Υλικά!$D$3:$D$200,MATCH(D2888,Υλικά!$B$3:$B$200,0),1),""))</f>
        <v>gr</v>
      </c>
      <c r="F2888" s="10">
        <f>IF(C2888&lt;&gt;"",MATCH($C2888,ΣυνδΑθρ!$A$2:$A$100,0),IF(D2888&lt;&gt;"",MATCH($D2888,Υλικά!$B$3:$B$200,0),0))</f>
        <v>134</v>
      </c>
      <c r="G2888" s="3">
        <v>70</v>
      </c>
      <c r="H2888" s="16">
        <f>IF($C2888&lt;&gt;"",$G2888*INDEX(ΣυνδΑθρ!$B$2:$B$96,$F2888,1)/INDEX(ΣυνδΑθρ!$J$2:$J$96,$F2888,1),IF($D2888&lt;&gt;"",$G2888*INDEX(Υλικά!$G$3:$G$200,$F2888,1)/INDEX(Υλικά!$E$3:$E$200,$F2888,1),0))</f>
        <v>5.1100000000000003</v>
      </c>
      <c r="I2888" s="17">
        <f>IF($C2888&lt;&gt;"",$G2888*INDEX(ΣυνδΑθρ!$C$2:$C$100,$F2888,1)/INDEX(ΣυνδΑθρ!$J$2:$J$96,$F2888,1),IF($D2888&lt;&gt;"",$G2888*INDEX(Υλικά!$H$3:$H$200,$F2888,1)/INDEX(Υλικά!$E$3:$E$200,$F2888,1),0))</f>
        <v>32.549999999999997</v>
      </c>
      <c r="J2888" s="18">
        <f>IF($C2888&lt;&gt;"",$G2888*INDEX(ΣυνδΑθρ!$D$2:$D$96,$F2888,1)/INDEX(ΣυνδΑθρ!$J$2:$J$96,$F2888,1),IF($D2888&lt;&gt;"",$G2888*INDEX(Υλικά!$I$3:$I$200,$F2888,1)/INDEX(Υλικά!$E$3:$E$200,$F2888,1),0))</f>
        <v>0.63</v>
      </c>
      <c r="K2888" s="16">
        <f>$H2888*Ref!$B$2</f>
        <v>20.440000000000001</v>
      </c>
      <c r="L2888" s="17">
        <f>$I2888*Ref!$B$3</f>
        <v>130.19999999999999</v>
      </c>
      <c r="M2888" s="18">
        <f>$J2888*Ref!$B$4</f>
        <v>5.67</v>
      </c>
      <c r="N2888" s="18">
        <f>IF($C2888&lt;&gt;"",0,IF($D2888&lt;&gt;"",$G2888*INDEX(Υλικά!$J$3:$J$200,$F2888,1)/INDEX(Υλικά!$E$3:$E$200,$F2888,1),0))</f>
        <v>0</v>
      </c>
      <c r="O2888" s="19">
        <f t="shared" si="52"/>
        <v>156.30999999999997</v>
      </c>
    </row>
    <row r="2889" spans="1:15" x14ac:dyDescent="0.35">
      <c r="A2889" s="54">
        <v>46136</v>
      </c>
      <c r="B2889" s="53">
        <v>0.3125</v>
      </c>
      <c r="C2889" s="3"/>
      <c r="D2889" s="3" t="s">
        <v>46</v>
      </c>
      <c r="E2889" s="3" t="str">
        <f>IF(C2889&lt;&gt;"",INDEX(ΣυνδΑθρ!$I$2:$I$96,MATCH(C2889,ΣυνδΑθρ!$A$2:$A$100,0),1),IF(D2889&lt;&gt;"",INDEX(Υλικά!$D$3:$D$200,MATCH(D2889,Υλικά!$B$3:$B$200,0),1),""))</f>
        <v>gr</v>
      </c>
      <c r="F2889" s="10">
        <f>IF(C2889&lt;&gt;"",MATCH($C2889,ΣυνδΑθρ!$A$2:$A$100,0),IF(D2889&lt;&gt;"",MATCH($D2889,Υλικά!$B$3:$B$200,0),0))</f>
        <v>19</v>
      </c>
      <c r="G2889" s="3">
        <v>45</v>
      </c>
      <c r="H2889" s="16">
        <f>IF($C2889&lt;&gt;"",$G2889*INDEX(ΣυνδΑθρ!$B$2:$B$96,$F2889,1)/INDEX(ΣυνδΑθρ!$J$2:$J$96,$F2889,1),IF($D2889&lt;&gt;"",$G2889*INDEX(Υλικά!$G$3:$G$200,$F2889,1)/INDEX(Υλικά!$E$3:$E$200,$F2889,1),0))</f>
        <v>6.39</v>
      </c>
      <c r="I2889" s="17">
        <f>IF($C2889&lt;&gt;"",$G2889*INDEX(ΣυνδΑθρ!$C$2:$C$100,$F2889,1)/INDEX(ΣυνδΑθρ!$J$2:$J$96,$F2889,1),IF($D2889&lt;&gt;"",$G2889*INDEX(Υλικά!$H$3:$H$200,$F2889,1)/INDEX(Υλικά!$E$3:$E$200,$F2889,1),0))</f>
        <v>1.8449999999999998</v>
      </c>
      <c r="J2889" s="18">
        <f>IF($C2889&lt;&gt;"",$G2889*INDEX(ΣυνδΑθρ!$D$2:$D$96,$F2889,1)/INDEX(ΣυνδΑθρ!$J$2:$J$96,$F2889,1),IF($D2889&lt;&gt;"",$G2889*INDEX(Υλικά!$I$3:$I$200,$F2889,1)/INDEX(Υλικά!$E$3:$E$200,$F2889,1),0))</f>
        <v>9.5850000000000009</v>
      </c>
      <c r="K2889" s="16">
        <f>$H2889*Ref!$B$2</f>
        <v>25.56</v>
      </c>
      <c r="L2889" s="17">
        <f>$I2889*Ref!$B$3</f>
        <v>7.379999999999999</v>
      </c>
      <c r="M2889" s="18">
        <f>$J2889*Ref!$B$4</f>
        <v>86.265000000000015</v>
      </c>
      <c r="N2889" s="18">
        <f>IF($C2889&lt;&gt;"",0,IF($D2889&lt;&gt;"",$G2889*INDEX(Υλικά!$J$3:$J$200,$F2889,1)/INDEX(Υλικά!$E$3:$E$200,$F2889,1),0))</f>
        <v>0</v>
      </c>
      <c r="O2889" s="19">
        <f t="shared" si="52"/>
        <v>119.20500000000001</v>
      </c>
    </row>
    <row r="2890" spans="1:15" x14ac:dyDescent="0.35">
      <c r="A2890" s="54">
        <v>46136</v>
      </c>
      <c r="B2890" s="53">
        <v>0.47916666666666669</v>
      </c>
      <c r="C2890" s="3"/>
      <c r="D2890" s="3" t="s">
        <v>32</v>
      </c>
      <c r="E2890" s="3" t="str">
        <f>IF(C2890&lt;&gt;"",INDEX(ΣυνδΑθρ!$I$2:$I$96,MATCH(C2890,ΣυνδΑθρ!$A$2:$A$100,0),1),IF(D2890&lt;&gt;"",INDEX(Υλικά!$D$3:$D$200,MATCH(D2890,Υλικά!$B$3:$B$200,0),1),""))</f>
        <v>gr</v>
      </c>
      <c r="F2890" s="10">
        <f>IF(C2890&lt;&gt;"",MATCH($C2890,ΣυνδΑθρ!$A$2:$A$100,0),IF(D2890&lt;&gt;"",MATCH($D2890,Υλικά!$B$3:$B$200,0),0))</f>
        <v>14</v>
      </c>
      <c r="G2890" s="3">
        <v>200</v>
      </c>
      <c r="H2890" s="16">
        <f>IF($C2890&lt;&gt;"",$G2890*INDEX(ΣυνδΑθρ!$B$2:$B$96,$F2890,1)/INDEX(ΣυνδΑθρ!$J$2:$J$96,$F2890,1),IF($D2890&lt;&gt;"",$G2890*INDEX(Υλικά!$G$3:$G$200,$F2890,1)/INDEX(Υλικά!$E$3:$E$200,$F2890,1),0))</f>
        <v>16</v>
      </c>
      <c r="I2890" s="17">
        <f>IF($C2890&lt;&gt;"",$G2890*INDEX(ΣυνδΑθρ!$C$2:$C$100,$F2890,1)/INDEX(ΣυνδΑθρ!$J$2:$J$96,$F2890,1),IF($D2890&lt;&gt;"",$G2890*INDEX(Υλικά!$H$3:$H$200,$F2890,1)/INDEX(Υλικά!$E$3:$E$200,$F2890,1),0))</f>
        <v>8</v>
      </c>
      <c r="J2890" s="18">
        <f>IF($C2890&lt;&gt;"",$G2890*INDEX(ΣυνδΑθρ!$D$2:$D$96,$F2890,1)/INDEX(ΣυνδΑθρ!$J$2:$J$96,$F2890,1),IF($D2890&lt;&gt;"",$G2890*INDEX(Υλικά!$I$3:$I$200,$F2890,1)/INDEX(Υλικά!$E$3:$E$200,$F2890,1),0))</f>
        <v>4</v>
      </c>
      <c r="K2890" s="16">
        <f>$H2890*Ref!$B$2</f>
        <v>64</v>
      </c>
      <c r="L2890" s="17">
        <f>$I2890*Ref!$B$3</f>
        <v>32</v>
      </c>
      <c r="M2890" s="18">
        <f>$J2890*Ref!$B$4</f>
        <v>36</v>
      </c>
      <c r="N2890" s="18">
        <f>IF($C2890&lt;&gt;"",0,IF($D2890&lt;&gt;"",$G2890*INDEX(Υλικά!$J$3:$J$200,$F2890,1)/INDEX(Υλικά!$E$3:$E$200,$F2890,1),0))</f>
        <v>0</v>
      </c>
      <c r="O2890" s="19">
        <f t="shared" si="52"/>
        <v>132</v>
      </c>
    </row>
    <row r="2891" spans="1:15" x14ac:dyDescent="0.35">
      <c r="A2891" s="54">
        <v>46136</v>
      </c>
      <c r="B2891" s="53">
        <v>0.47916666666666669</v>
      </c>
      <c r="C2891" s="3"/>
      <c r="D2891" s="3" t="s">
        <v>357</v>
      </c>
      <c r="E2891" s="3" t="str">
        <f>IF(C2891&lt;&gt;"",INDEX(ΣυνδΑθρ!$I$2:$I$96,MATCH(C2891,ΣυνδΑθρ!$A$2:$A$100,0),1),IF(D2891&lt;&gt;"",INDEX(Υλικά!$D$3:$D$200,MATCH(D2891,Υλικά!$B$3:$B$200,0),1),""))</f>
        <v>gr</v>
      </c>
      <c r="F2891" s="10">
        <f>IF(C2891&lt;&gt;"",MATCH($C2891,ΣυνδΑθρ!$A$2:$A$100,0),IF(D2891&lt;&gt;"",MATCH($D2891,Υλικά!$B$3:$B$200,0),0))</f>
        <v>162</v>
      </c>
      <c r="G2891" s="3">
        <v>15</v>
      </c>
      <c r="H2891" s="16">
        <f>IF($C2891&lt;&gt;"",$G2891*INDEX(ΣυνδΑθρ!$B$2:$B$96,$F2891,1)/INDEX(ΣυνδΑθρ!$J$2:$J$96,$F2891,1),IF($D2891&lt;&gt;"",$G2891*INDEX(Υλικά!$G$3:$G$200,$F2891,1)/INDEX(Υλικά!$E$3:$E$200,$F2891,1),0))</f>
        <v>4.05</v>
      </c>
      <c r="I2891" s="17">
        <f>IF($C2891&lt;&gt;"",$G2891*INDEX(ΣυνδΑθρ!$C$2:$C$100,$F2891,1)/INDEX(ΣυνδΑθρ!$J$2:$J$96,$F2891,1),IF($D2891&lt;&gt;"",$G2891*INDEX(Υλικά!$H$3:$H$200,$F2891,1)/INDEX(Υλικά!$E$3:$E$200,$F2891,1),0))</f>
        <v>1.95</v>
      </c>
      <c r="J2891" s="18">
        <f>IF($C2891&lt;&gt;"",$G2891*INDEX(ΣυνδΑθρ!$D$2:$D$96,$F2891,1)/INDEX(ΣυνδΑθρ!$J$2:$J$96,$F2891,1),IF($D2891&lt;&gt;"",$G2891*INDEX(Υλικά!$I$3:$I$200,$F2891,1)/INDEX(Υλικά!$E$3:$E$200,$F2891,1),0))</f>
        <v>7.5</v>
      </c>
      <c r="K2891" s="16">
        <f>$H2891*Ref!$B$2</f>
        <v>16.2</v>
      </c>
      <c r="L2891" s="17">
        <f>$I2891*Ref!$B$3</f>
        <v>7.8</v>
      </c>
      <c r="M2891" s="18">
        <f>$J2891*Ref!$B$4</f>
        <v>67.5</v>
      </c>
      <c r="N2891" s="18">
        <f>IF($C2891&lt;&gt;"",0,IF($D2891&lt;&gt;"",$G2891*INDEX(Υλικά!$J$3:$J$200,$F2891,1)/INDEX(Υλικά!$E$3:$E$200,$F2891,1),0))</f>
        <v>0</v>
      </c>
      <c r="O2891" s="19">
        <f t="shared" si="52"/>
        <v>91.5</v>
      </c>
    </row>
    <row r="2892" spans="1:15" x14ac:dyDescent="0.35">
      <c r="A2892" s="54">
        <v>46136</v>
      </c>
      <c r="B2892" s="53">
        <v>0.58333333333333337</v>
      </c>
      <c r="C2892" s="3"/>
      <c r="D2892" s="3" t="s">
        <v>80</v>
      </c>
      <c r="E2892" s="3" t="str">
        <f>IF(C2892&lt;&gt;"",INDEX(ΣυνδΑθρ!$I$2:$I$96,MATCH(C2892,ΣυνδΑθρ!$A$2:$A$100,0),1),IF(D2892&lt;&gt;"",INDEX(Υλικά!$D$3:$D$200,MATCH(D2892,Υλικά!$B$3:$B$200,0),1),""))</f>
        <v>gr</v>
      </c>
      <c r="F2892" s="10">
        <f>IF(C2892&lt;&gt;"",MATCH($C2892,ΣυνδΑθρ!$A$2:$A$100,0),IF(D2892&lt;&gt;"",MATCH($D2892,Υλικά!$B$3:$B$200,0),0))</f>
        <v>32</v>
      </c>
      <c r="G2892" s="3">
        <v>250</v>
      </c>
      <c r="H2892" s="16">
        <f>IF($C2892&lt;&gt;"",$G2892*INDEX(ΣυνδΑθρ!$B$2:$B$96,$F2892,1)/INDEX(ΣυνδΑθρ!$J$2:$J$96,$F2892,1),IF($D2892&lt;&gt;"",$G2892*INDEX(Υλικά!$G$3:$G$200,$F2892,1)/INDEX(Υλικά!$E$3:$E$200,$F2892,1),0))</f>
        <v>77.5</v>
      </c>
      <c r="I2892" s="17">
        <f>IF($C2892&lt;&gt;"",$G2892*INDEX(ΣυνδΑθρ!$C$2:$C$100,$F2892,1)/INDEX(ΣυνδΑθρ!$J$2:$J$96,$F2892,1),IF($D2892&lt;&gt;"",$G2892*INDEX(Υλικά!$H$3:$H$200,$F2892,1)/INDEX(Υλικά!$E$3:$E$200,$F2892,1),0))</f>
        <v>0</v>
      </c>
      <c r="J2892" s="18">
        <f>IF($C2892&lt;&gt;"",$G2892*INDEX(ΣυνδΑθρ!$D$2:$D$96,$F2892,1)/INDEX(ΣυνδΑθρ!$J$2:$J$96,$F2892,1),IF($D2892&lt;&gt;"",$G2892*INDEX(Υλικά!$I$3:$I$200,$F2892,1)/INDEX(Υλικά!$E$3:$E$200,$F2892,1),0))</f>
        <v>9</v>
      </c>
      <c r="K2892" s="16">
        <f>$H2892*Ref!$B$2</f>
        <v>310</v>
      </c>
      <c r="L2892" s="17">
        <f>$I2892*Ref!$B$3</f>
        <v>0</v>
      </c>
      <c r="M2892" s="18">
        <f>$J2892*Ref!$B$4</f>
        <v>81</v>
      </c>
      <c r="N2892" s="18">
        <f>IF($C2892&lt;&gt;"",0,IF($D2892&lt;&gt;"",$G2892*INDEX(Υλικά!$J$3:$J$200,$F2892,1)/INDEX(Υλικά!$E$3:$E$200,$F2892,1),0))</f>
        <v>0</v>
      </c>
      <c r="O2892" s="19">
        <f t="shared" si="52"/>
        <v>391</v>
      </c>
    </row>
    <row r="2893" spans="1:15" x14ac:dyDescent="0.35">
      <c r="A2893" s="54">
        <v>46136</v>
      </c>
      <c r="B2893" s="53">
        <v>0.58333333333333337</v>
      </c>
      <c r="C2893" s="3"/>
      <c r="D2893" s="3" t="s">
        <v>289</v>
      </c>
      <c r="E2893" s="3" t="str">
        <f>IF(C2893&lt;&gt;"",INDEX(ΣυνδΑθρ!$I$2:$I$96,MATCH(C2893,ΣυνδΑθρ!$A$2:$A$100,0),1),IF(D2893&lt;&gt;"",INDEX(Υλικά!$D$3:$D$200,MATCH(D2893,Υλικά!$B$3:$B$200,0),1),""))</f>
        <v>gr</v>
      </c>
      <c r="F2893" s="10">
        <f>IF(C2893&lt;&gt;"",MATCH($C2893,ΣυνδΑθρ!$A$2:$A$100,0),IF(D2893&lt;&gt;"",MATCH($D2893,Υλικά!$B$3:$B$200,0),0))</f>
        <v>134</v>
      </c>
      <c r="G2893" s="3">
        <v>65</v>
      </c>
      <c r="H2893" s="16">
        <f>IF($C2893&lt;&gt;"",$G2893*INDEX(ΣυνδΑθρ!$B$2:$B$96,$F2893,1)/INDEX(ΣυνδΑθρ!$J$2:$J$96,$F2893,1),IF($D2893&lt;&gt;"",$G2893*INDEX(Υλικά!$G$3:$G$200,$F2893,1)/INDEX(Υλικά!$E$3:$E$200,$F2893,1),0))</f>
        <v>4.7450000000000001</v>
      </c>
      <c r="I2893" s="17">
        <f>IF($C2893&lt;&gt;"",$G2893*INDEX(ΣυνδΑθρ!$C$2:$C$100,$F2893,1)/INDEX(ΣυνδΑθρ!$J$2:$J$96,$F2893,1),IF($D2893&lt;&gt;"",$G2893*INDEX(Υλικά!$H$3:$H$200,$F2893,1)/INDEX(Υλικά!$E$3:$E$200,$F2893,1),0))</f>
        <v>30.225000000000001</v>
      </c>
      <c r="J2893" s="18">
        <f>IF($C2893&lt;&gt;"",$G2893*INDEX(ΣυνδΑθρ!$D$2:$D$96,$F2893,1)/INDEX(ΣυνδΑθρ!$J$2:$J$96,$F2893,1),IF($D2893&lt;&gt;"",$G2893*INDEX(Υλικά!$I$3:$I$200,$F2893,1)/INDEX(Υλικά!$E$3:$E$200,$F2893,1),0))</f>
        <v>0.58499999999999996</v>
      </c>
      <c r="K2893" s="16">
        <f>$H2893*Ref!$B$2</f>
        <v>18.98</v>
      </c>
      <c r="L2893" s="17">
        <f>$I2893*Ref!$B$3</f>
        <v>120.9</v>
      </c>
      <c r="M2893" s="18">
        <f>$J2893*Ref!$B$4</f>
        <v>5.2649999999999997</v>
      </c>
      <c r="N2893" s="18">
        <f>IF($C2893&lt;&gt;"",0,IF($D2893&lt;&gt;"",$G2893*INDEX(Υλικά!$J$3:$J$200,$F2893,1)/INDEX(Υλικά!$E$3:$E$200,$F2893,1),0))</f>
        <v>0</v>
      </c>
      <c r="O2893" s="19">
        <f t="shared" si="52"/>
        <v>145.14499999999998</v>
      </c>
    </row>
    <row r="2894" spans="1:15" x14ac:dyDescent="0.35">
      <c r="A2894" s="54">
        <v>46136</v>
      </c>
      <c r="B2894" s="53">
        <v>0.58333333333333337</v>
      </c>
      <c r="C2894" s="3"/>
      <c r="D2894" s="3" t="s">
        <v>8</v>
      </c>
      <c r="E2894" s="3" t="str">
        <f>IF(C2894&lt;&gt;"",INDEX(ΣυνδΑθρ!$I$2:$I$96,MATCH(C2894,ΣυνδΑθρ!$A$2:$A$100,0),1),IF(D2894&lt;&gt;"",INDEX(Υλικά!$D$3:$D$200,MATCH(D2894,Υλικά!$B$3:$B$200,0),1),""))</f>
        <v>gr</v>
      </c>
      <c r="F2894" s="10">
        <f>IF(C2894&lt;&gt;"",MATCH($C2894,ΣυνδΑθρ!$A$2:$A$100,0),IF(D2894&lt;&gt;"",MATCH($D2894,Υλικά!$B$3:$B$200,0),0))</f>
        <v>3</v>
      </c>
      <c r="G2894" s="3">
        <v>10</v>
      </c>
      <c r="H2894" s="16">
        <f>IF($C2894&lt;&gt;"",$G2894*INDEX(ΣυνδΑθρ!$B$2:$B$96,$F2894,1)/INDEX(ΣυνδΑθρ!$J$2:$J$96,$F2894,1),IF($D2894&lt;&gt;"",$G2894*INDEX(Υλικά!$G$3:$G$200,$F2894,1)/INDEX(Υλικά!$E$3:$E$200,$F2894,1),0))</f>
        <v>0</v>
      </c>
      <c r="I2894" s="17">
        <f>IF($C2894&lt;&gt;"",$G2894*INDEX(ΣυνδΑθρ!$C$2:$C$100,$F2894,1)/INDEX(ΣυνδΑθρ!$J$2:$J$96,$F2894,1),IF($D2894&lt;&gt;"",$G2894*INDEX(Υλικά!$H$3:$H$200,$F2894,1)/INDEX(Υλικά!$E$3:$E$200,$F2894,1),0))</f>
        <v>0</v>
      </c>
      <c r="J2894" s="18">
        <f>IF($C2894&lt;&gt;"",$G2894*INDEX(ΣυνδΑθρ!$D$2:$D$96,$F2894,1)/INDEX(ΣυνδΑθρ!$J$2:$J$96,$F2894,1),IF($D2894&lt;&gt;"",$G2894*INDEX(Υλικά!$I$3:$I$200,$F2894,1)/INDEX(Υλικά!$E$3:$E$200,$F2894,1),0))</f>
        <v>9.33</v>
      </c>
      <c r="K2894" s="16">
        <f>$H2894*Ref!$B$2</f>
        <v>0</v>
      </c>
      <c r="L2894" s="17">
        <f>$I2894*Ref!$B$3</f>
        <v>0</v>
      </c>
      <c r="M2894" s="18">
        <f>$J2894*Ref!$B$4</f>
        <v>83.97</v>
      </c>
      <c r="N2894" s="18">
        <f>IF($C2894&lt;&gt;"",0,IF($D2894&lt;&gt;"",$G2894*INDEX(Υλικά!$J$3:$J$200,$F2894,1)/INDEX(Υλικά!$E$3:$E$200,$F2894,1),0))</f>
        <v>0</v>
      </c>
      <c r="O2894" s="19">
        <f t="shared" si="52"/>
        <v>83.97</v>
      </c>
    </row>
    <row r="2895" spans="1:15" x14ac:dyDescent="0.35">
      <c r="A2895" s="54">
        <v>46136</v>
      </c>
      <c r="B2895" s="53">
        <v>0.58333333333333337</v>
      </c>
      <c r="C2895" s="3"/>
      <c r="D2895" s="3" t="s">
        <v>148</v>
      </c>
      <c r="E2895" s="3" t="str">
        <f>IF(C2895&lt;&gt;"",INDEX(ΣυνδΑθρ!$I$2:$I$96,MATCH(C2895,ΣυνδΑθρ!$A$2:$A$100,0),1),IF(D2895&lt;&gt;"",INDEX(Υλικά!$D$3:$D$200,MATCH(D2895,Υλικά!$B$3:$B$200,0),1),""))</f>
        <v>gr</v>
      </c>
      <c r="F2895" s="10">
        <f>IF(C2895&lt;&gt;"",MATCH($C2895,ΣυνδΑθρ!$A$2:$A$100,0),IF(D2895&lt;&gt;"",MATCH($D2895,Υλικά!$B$3:$B$200,0),0))</f>
        <v>59</v>
      </c>
      <c r="G2895" s="3">
        <v>200</v>
      </c>
      <c r="H2895" s="16">
        <f>IF($C2895&lt;&gt;"",$G2895*INDEX(ΣυνδΑθρ!$B$2:$B$96,$F2895,1)/INDEX(ΣυνδΑθρ!$J$2:$J$96,$F2895,1),IF($D2895&lt;&gt;"",$G2895*INDEX(Υλικά!$G$3:$G$200,$F2895,1)/INDEX(Υλικά!$E$3:$E$200,$F2895,1),0))</f>
        <v>2.6</v>
      </c>
      <c r="I2895" s="17">
        <f>IF($C2895&lt;&gt;"",$G2895*INDEX(ΣυνδΑθρ!$C$2:$C$100,$F2895,1)/INDEX(ΣυνδΑθρ!$J$2:$J$96,$F2895,1),IF($D2895&lt;&gt;"",$G2895*INDEX(Υλικά!$H$3:$H$200,$F2895,1)/INDEX(Υλικά!$E$3:$E$200,$F2895,1),0))</f>
        <v>12</v>
      </c>
      <c r="J2895" s="18">
        <f>IF($C2895&lt;&gt;"",$G2895*INDEX(ΣυνδΑθρ!$D$2:$D$96,$F2895,1)/INDEX(ΣυνδΑθρ!$J$2:$J$96,$F2895,1),IF($D2895&lt;&gt;"",$G2895*INDEX(Υλικά!$I$3:$I$200,$F2895,1)/INDEX(Υλικά!$E$3:$E$200,$F2895,1),0))</f>
        <v>0</v>
      </c>
      <c r="K2895" s="16">
        <f>$H2895*Ref!$B$2</f>
        <v>10.4</v>
      </c>
      <c r="L2895" s="17">
        <f>$I2895*Ref!$B$3</f>
        <v>48</v>
      </c>
      <c r="M2895" s="18">
        <f>$J2895*Ref!$B$4</f>
        <v>0</v>
      </c>
      <c r="N2895" s="18">
        <f>IF($C2895&lt;&gt;"",0,IF($D2895&lt;&gt;"",$G2895*INDEX(Υλικά!$J$3:$J$200,$F2895,1)/INDEX(Υλικά!$E$3:$E$200,$F2895,1),0))</f>
        <v>0</v>
      </c>
      <c r="O2895" s="19">
        <f t="shared" si="52"/>
        <v>58.4</v>
      </c>
    </row>
    <row r="2896" spans="1:15" x14ac:dyDescent="0.35">
      <c r="A2896" s="54">
        <v>46136</v>
      </c>
      <c r="B2896" s="53">
        <v>0.76041666666666663</v>
      </c>
      <c r="C2896" s="3"/>
      <c r="D2896" s="3" t="s">
        <v>155</v>
      </c>
      <c r="E2896" s="3" t="str">
        <f>IF(C2896&lt;&gt;"",INDEX(ΣυνδΑθρ!$I$2:$I$96,MATCH(C2896,ΣυνδΑθρ!$A$2:$A$100,0),1),IF(D2896&lt;&gt;"",INDEX(Υλικά!$D$3:$D$200,MATCH(D2896,Υλικά!$B$3:$B$200,0),1),""))</f>
        <v>gr</v>
      </c>
      <c r="F2896" s="10">
        <f>IF(C2896&lt;&gt;"",MATCH($C2896,ΣυνδΑθρ!$A$2:$A$100,0),IF(D2896&lt;&gt;"",MATCH($D2896,Υλικά!$B$3:$B$200,0),0))</f>
        <v>63</v>
      </c>
      <c r="G2896" s="3">
        <v>80</v>
      </c>
      <c r="H2896" s="16">
        <f>IF($C2896&lt;&gt;"",$G2896*INDEX(ΣυνδΑθρ!$B$2:$B$96,$F2896,1)/INDEX(ΣυνδΑθρ!$J$2:$J$96,$F2896,1),IF($D2896&lt;&gt;"",$G2896*INDEX(Υλικά!$G$3:$G$200,$F2896,1)/INDEX(Υλικά!$E$3:$E$200,$F2896,1),0))</f>
        <v>0.88</v>
      </c>
      <c r="I2896" s="17">
        <f>IF($C2896&lt;&gt;"",$G2896*INDEX(ΣυνδΑθρ!$C$2:$C$100,$F2896,1)/INDEX(ΣυνδΑθρ!$J$2:$J$96,$F2896,1),IF($D2896&lt;&gt;"",$G2896*INDEX(Υλικά!$H$3:$H$200,$F2896,1)/INDEX(Υλικά!$E$3:$E$200,$F2896,1),0))</f>
        <v>18.239999999999998</v>
      </c>
      <c r="J2896" s="18">
        <f>IF($C2896&lt;&gt;"",$G2896*INDEX(ΣυνδΑθρ!$D$2:$D$96,$F2896,1)/INDEX(ΣυνδΑθρ!$J$2:$J$96,$F2896,1),IF($D2896&lt;&gt;"",$G2896*INDEX(Υλικά!$I$3:$I$200,$F2896,1)/INDEX(Υλικά!$E$3:$E$200,$F2896,1),0))</f>
        <v>0.24</v>
      </c>
      <c r="K2896" s="16">
        <f>$H2896*Ref!$B$2</f>
        <v>3.52</v>
      </c>
      <c r="L2896" s="17">
        <f>$I2896*Ref!$B$3</f>
        <v>72.959999999999994</v>
      </c>
      <c r="M2896" s="18">
        <f>$J2896*Ref!$B$4</f>
        <v>2.16</v>
      </c>
      <c r="N2896" s="18">
        <f>IF($C2896&lt;&gt;"",0,IF($D2896&lt;&gt;"",$G2896*INDEX(Υλικά!$J$3:$J$200,$F2896,1)/INDEX(Υλικά!$E$3:$E$200,$F2896,1),0))</f>
        <v>0</v>
      </c>
      <c r="O2896" s="19">
        <f t="shared" si="52"/>
        <v>78.639999999999986</v>
      </c>
    </row>
    <row r="2897" spans="1:15" x14ac:dyDescent="0.35">
      <c r="A2897" s="54">
        <v>46136</v>
      </c>
      <c r="B2897" s="53">
        <v>0.76041666666666663</v>
      </c>
      <c r="C2897" s="3"/>
      <c r="D2897" s="3" t="s">
        <v>357</v>
      </c>
      <c r="E2897" s="3" t="str">
        <f>IF(C2897&lt;&gt;"",INDEX(ΣυνδΑθρ!$I$2:$I$96,MATCH(C2897,ΣυνδΑθρ!$A$2:$A$100,0),1),IF(D2897&lt;&gt;"",INDEX(Υλικά!$D$3:$D$200,MATCH(D2897,Υλικά!$B$3:$B$200,0),1),""))</f>
        <v>gr</v>
      </c>
      <c r="F2897" s="10">
        <f>IF(C2897&lt;&gt;"",MATCH($C2897,ΣυνδΑθρ!$A$2:$A$100,0),IF(D2897&lt;&gt;"",MATCH($D2897,Υλικά!$B$3:$B$200,0),0))</f>
        <v>162</v>
      </c>
      <c r="G2897" s="3">
        <v>15</v>
      </c>
      <c r="H2897" s="16">
        <f>IF($C2897&lt;&gt;"",$G2897*INDEX(ΣυνδΑθρ!$B$2:$B$96,$F2897,1)/INDEX(ΣυνδΑθρ!$J$2:$J$96,$F2897,1),IF($D2897&lt;&gt;"",$G2897*INDEX(Υλικά!$G$3:$G$200,$F2897,1)/INDEX(Υλικά!$E$3:$E$200,$F2897,1),0))</f>
        <v>4.05</v>
      </c>
      <c r="I2897" s="17">
        <f>IF($C2897&lt;&gt;"",$G2897*INDEX(ΣυνδΑθρ!$C$2:$C$100,$F2897,1)/INDEX(ΣυνδΑθρ!$J$2:$J$96,$F2897,1),IF($D2897&lt;&gt;"",$G2897*INDEX(Υλικά!$H$3:$H$200,$F2897,1)/INDEX(Υλικά!$E$3:$E$200,$F2897,1),0))</f>
        <v>1.95</v>
      </c>
      <c r="J2897" s="18">
        <f>IF($C2897&lt;&gt;"",$G2897*INDEX(ΣυνδΑθρ!$D$2:$D$96,$F2897,1)/INDEX(ΣυνδΑθρ!$J$2:$J$96,$F2897,1),IF($D2897&lt;&gt;"",$G2897*INDEX(Υλικά!$I$3:$I$200,$F2897,1)/INDEX(Υλικά!$E$3:$E$200,$F2897,1),0))</f>
        <v>7.5</v>
      </c>
      <c r="K2897" s="16">
        <f>$H2897*Ref!$B$2</f>
        <v>16.2</v>
      </c>
      <c r="L2897" s="17">
        <f>$I2897*Ref!$B$3</f>
        <v>7.8</v>
      </c>
      <c r="M2897" s="18">
        <f>$J2897*Ref!$B$4</f>
        <v>67.5</v>
      </c>
      <c r="N2897" s="18">
        <f>IF($C2897&lt;&gt;"",0,IF($D2897&lt;&gt;"",$G2897*INDEX(Υλικά!$J$3:$J$200,$F2897,1)/INDEX(Υλικά!$E$3:$E$200,$F2897,1),0))</f>
        <v>0</v>
      </c>
      <c r="O2897" s="19">
        <f t="shared" si="52"/>
        <v>91.5</v>
      </c>
    </row>
    <row r="2898" spans="1:15" x14ac:dyDescent="0.35">
      <c r="A2898" s="54">
        <v>46136</v>
      </c>
      <c r="B2898" s="53">
        <v>0.875</v>
      </c>
      <c r="C2898" s="3"/>
      <c r="D2898" s="3" t="s">
        <v>356</v>
      </c>
      <c r="E2898" s="3" t="str">
        <f>IF(C2898&lt;&gt;"",INDEX(ΣυνδΑθρ!$I$2:$I$96,MATCH(C2898,ΣυνδΑθρ!$A$2:$A$100,0),1),IF(D2898&lt;&gt;"",INDEX(Υλικά!$D$3:$D$200,MATCH(D2898,Υλικά!$B$3:$B$200,0),1),""))</f>
        <v>pc</v>
      </c>
      <c r="F2898" s="10">
        <f>IF(C2898&lt;&gt;"",MATCH($C2898,ΣυνδΑθρ!$A$2:$A$100,0),IF(D2898&lt;&gt;"",MATCH($D2898,Υλικά!$B$3:$B$200,0),0))</f>
        <v>161</v>
      </c>
      <c r="G2898" s="3">
        <v>1</v>
      </c>
      <c r="H2898" s="16">
        <f>IF($C2898&lt;&gt;"",$G2898*INDEX(ΣυνδΑθρ!$B$2:$B$96,$F2898,1)/INDEX(ΣυνδΑθρ!$J$2:$J$96,$F2898,1),IF($D2898&lt;&gt;"",$G2898*INDEX(Υλικά!$G$3:$G$200,$F2898,1)/INDEX(Υλικά!$E$3:$E$200,$F2898,1),0))</f>
        <v>39</v>
      </c>
      <c r="I2898" s="17">
        <f>IF($C2898&lt;&gt;"",$G2898*INDEX(ΣυνδΑθρ!$C$2:$C$100,$F2898,1)/INDEX(ΣυνδΑθρ!$J$2:$J$96,$F2898,1),IF($D2898&lt;&gt;"",$G2898*INDEX(Υλικά!$H$3:$H$200,$F2898,1)/INDEX(Υλικά!$E$3:$E$200,$F2898,1),0))</f>
        <v>0</v>
      </c>
      <c r="J2898" s="18">
        <f>IF($C2898&lt;&gt;"",$G2898*INDEX(ΣυνδΑθρ!$D$2:$D$96,$F2898,1)/INDEX(ΣυνδΑθρ!$J$2:$J$96,$F2898,1),IF($D2898&lt;&gt;"",$G2898*INDEX(Υλικά!$I$3:$I$200,$F2898,1)/INDEX(Υλικά!$E$3:$E$200,$F2898,1),0))</f>
        <v>1</v>
      </c>
      <c r="K2898" s="16">
        <f>$H2898*Ref!$B$2</f>
        <v>156</v>
      </c>
      <c r="L2898" s="17">
        <f>$I2898*Ref!$B$3</f>
        <v>0</v>
      </c>
      <c r="M2898" s="18">
        <f>$J2898*Ref!$B$4</f>
        <v>9</v>
      </c>
      <c r="N2898" s="18">
        <f>IF($C2898&lt;&gt;"",0,IF($D2898&lt;&gt;"",$G2898*INDEX(Υλικά!$J$3:$J$200,$F2898,1)/INDEX(Υλικά!$E$3:$E$200,$F2898,1),0))</f>
        <v>0</v>
      </c>
      <c r="O2898" s="19">
        <f t="shared" si="52"/>
        <v>165</v>
      </c>
    </row>
    <row r="2899" spans="1:15" x14ac:dyDescent="0.35">
      <c r="A2899" s="54">
        <v>46136</v>
      </c>
      <c r="B2899" s="53">
        <v>0.875</v>
      </c>
      <c r="C2899" s="3"/>
      <c r="D2899" s="3" t="s">
        <v>199</v>
      </c>
      <c r="E2899" s="3" t="str">
        <f>IF(C2899&lt;&gt;"",INDEX(ΣυνδΑθρ!$I$2:$I$96,MATCH(C2899,ΣυνδΑθρ!$A$2:$A$100,0),1),IF(D2899&lt;&gt;"",INDEX(Υλικά!$D$3:$D$200,MATCH(D2899,Υλικά!$B$3:$B$200,0),1),""))</f>
        <v>gr</v>
      </c>
      <c r="F2899" s="10">
        <f>IF(C2899&lt;&gt;"",MATCH($C2899,ΣυνδΑθρ!$A$2:$A$100,0),IF(D2899&lt;&gt;"",MATCH($D2899,Υλικά!$B$3:$B$200,0),0))</f>
        <v>90</v>
      </c>
      <c r="G2899" s="3">
        <v>70</v>
      </c>
      <c r="H2899" s="16">
        <f>IF($C2899&lt;&gt;"",$G2899*INDEX(ΣυνδΑθρ!$B$2:$B$96,$F2899,1)/INDEX(ΣυνδΑθρ!$J$2:$J$96,$F2899,1),IF($D2899&lt;&gt;"",$G2899*INDEX(Υλικά!$G$3:$G$200,$F2899,1)/INDEX(Υλικά!$E$3:$E$200,$F2899,1),0))</f>
        <v>8.9600000000000009</v>
      </c>
      <c r="I2899" s="17">
        <f>IF($C2899&lt;&gt;"",$G2899*INDEX(ΣυνδΑθρ!$C$2:$C$100,$F2899,1)/INDEX(ΣυνδΑθρ!$J$2:$J$96,$F2899,1),IF($D2899&lt;&gt;"",$G2899*INDEX(Υλικά!$H$3:$H$200,$F2899,1)/INDEX(Υλικά!$E$3:$E$200,$F2899,1),0))</f>
        <v>47.39</v>
      </c>
      <c r="J2899" s="18">
        <f>IF($C2899&lt;&gt;"",$G2899*INDEX(ΣυνδΑθρ!$D$2:$D$96,$F2899,1)/INDEX(ΣυνδΑθρ!$J$2:$J$96,$F2899,1),IF($D2899&lt;&gt;"",$G2899*INDEX(Υλικά!$I$3:$I$200,$F2899,1)/INDEX(Υλικά!$E$3:$E$200,$F2899,1),0))</f>
        <v>1.47</v>
      </c>
      <c r="K2899" s="16">
        <f>$H2899*Ref!$B$2</f>
        <v>35.840000000000003</v>
      </c>
      <c r="L2899" s="17">
        <f>$I2899*Ref!$B$3</f>
        <v>189.56</v>
      </c>
      <c r="M2899" s="18">
        <f>$J2899*Ref!$B$4</f>
        <v>13.23</v>
      </c>
      <c r="N2899" s="18">
        <f>IF($C2899&lt;&gt;"",0,IF($D2899&lt;&gt;"",$G2899*INDEX(Υλικά!$J$3:$J$200,$F2899,1)/INDEX(Υλικά!$E$3:$E$200,$F2899,1),0))</f>
        <v>0</v>
      </c>
      <c r="O2899" s="19">
        <f t="shared" si="52"/>
        <v>238.63</v>
      </c>
    </row>
    <row r="2900" spans="1:15" x14ac:dyDescent="0.35">
      <c r="A2900" s="54">
        <v>46136</v>
      </c>
      <c r="B2900" s="53">
        <v>0.875</v>
      </c>
      <c r="C2900" s="3"/>
      <c r="D2900" s="3" t="s">
        <v>8</v>
      </c>
      <c r="E2900" s="3" t="str">
        <f>IF(C2900&lt;&gt;"",INDEX(ΣυνδΑθρ!$I$2:$I$96,MATCH(C2900,ΣυνδΑθρ!$A$2:$A$100,0),1),IF(D2900&lt;&gt;"",INDEX(Υλικά!$D$3:$D$200,MATCH(D2900,Υλικά!$B$3:$B$200,0),1),""))</f>
        <v>gr</v>
      </c>
      <c r="F2900" s="10">
        <f>IF(C2900&lt;&gt;"",MATCH($C2900,ΣυνδΑθρ!$A$2:$A$100,0),IF(D2900&lt;&gt;"",MATCH($D2900,Υλικά!$B$3:$B$200,0),0))</f>
        <v>3</v>
      </c>
      <c r="G2900" s="3">
        <v>15</v>
      </c>
      <c r="H2900" s="16">
        <f>IF($C2900&lt;&gt;"",$G2900*INDEX(ΣυνδΑθρ!$B$2:$B$96,$F2900,1)/INDEX(ΣυνδΑθρ!$J$2:$J$96,$F2900,1),IF($D2900&lt;&gt;"",$G2900*INDEX(Υλικά!$G$3:$G$200,$F2900,1)/INDEX(Υλικά!$E$3:$E$200,$F2900,1),0))</f>
        <v>0</v>
      </c>
      <c r="I2900" s="17">
        <f>IF($C2900&lt;&gt;"",$G2900*INDEX(ΣυνδΑθρ!$C$2:$C$100,$F2900,1)/INDEX(ΣυνδΑθρ!$J$2:$J$96,$F2900,1),IF($D2900&lt;&gt;"",$G2900*INDEX(Υλικά!$H$3:$H$200,$F2900,1)/INDEX(Υλικά!$E$3:$E$200,$F2900,1),0))</f>
        <v>0</v>
      </c>
      <c r="J2900" s="18">
        <f>IF($C2900&lt;&gt;"",$G2900*INDEX(ΣυνδΑθρ!$D$2:$D$96,$F2900,1)/INDEX(ΣυνδΑθρ!$J$2:$J$96,$F2900,1),IF($D2900&lt;&gt;"",$G2900*INDEX(Υλικά!$I$3:$I$200,$F2900,1)/INDEX(Υλικά!$E$3:$E$200,$F2900,1),0))</f>
        <v>13.994999999999999</v>
      </c>
      <c r="K2900" s="16">
        <f>$H2900*Ref!$B$2</f>
        <v>0</v>
      </c>
      <c r="L2900" s="17">
        <f>$I2900*Ref!$B$3</f>
        <v>0</v>
      </c>
      <c r="M2900" s="18">
        <f>$J2900*Ref!$B$4</f>
        <v>125.955</v>
      </c>
      <c r="N2900" s="18">
        <f>IF($C2900&lt;&gt;"",0,IF($D2900&lt;&gt;"",$G2900*INDEX(Υλικά!$J$3:$J$200,$F2900,1)/INDEX(Υλικά!$E$3:$E$200,$F2900,1),0))</f>
        <v>0</v>
      </c>
      <c r="O2900" s="19">
        <f t="shared" si="52"/>
        <v>125.955</v>
      </c>
    </row>
    <row r="2901" spans="1:15" x14ac:dyDescent="0.35">
      <c r="A2901" s="54">
        <v>46136</v>
      </c>
      <c r="B2901" s="53">
        <v>0.875</v>
      </c>
      <c r="C2901" s="3"/>
      <c r="D2901" s="3" t="s">
        <v>120</v>
      </c>
      <c r="E2901" s="3" t="s">
        <v>61</v>
      </c>
      <c r="F2901" s="10">
        <f>IF(C2901&lt;&gt;"",MATCH($C2901,ΣυνδΑθρ!$A$2:$A$100,0),IF(D2901&lt;&gt;"",MATCH($D2901,Υλικά!$B$3:$B$200,0),0))</f>
        <v>45</v>
      </c>
      <c r="G2901" s="3">
        <v>50</v>
      </c>
      <c r="H2901" s="16">
        <f>IF($C2901&lt;&gt;"",$G2901*INDEX(ΣυνδΑθρ!$B$2:$B$96,$F2901,1)/INDEX(ΣυνδΑθρ!$J$2:$J$96,$F2901,1),IF($D2901&lt;&gt;"",$G2901*INDEX(Υλικά!$G$3:$G$200,$F2901,1)/INDEX(Υλικά!$E$3:$E$200,$F2901,1),0))</f>
        <v>0.55000000000000004</v>
      </c>
      <c r="I2901" s="17">
        <f>IF($C2901&lt;&gt;"",$G2901*INDEX(ΣυνδΑθρ!$C$2:$C$100,$F2901,1)/INDEX(ΣυνδΑθρ!$J$2:$J$96,$F2901,1),IF($D2901&lt;&gt;"",$G2901*INDEX(Υλικά!$H$3:$H$200,$F2901,1)/INDEX(Υλικά!$E$3:$E$200,$F2901,1),0))</f>
        <v>4.8499999999999996</v>
      </c>
      <c r="J2901" s="18">
        <f>IF($C2901&lt;&gt;"",$G2901*INDEX(ΣυνδΑθρ!$D$2:$D$96,$F2901,1)/INDEX(ΣυνδΑθρ!$J$2:$J$96,$F2901,1),IF($D2901&lt;&gt;"",$G2901*INDEX(Υλικά!$I$3:$I$200,$F2901,1)/INDEX(Υλικά!$E$3:$E$200,$F2901,1),0))</f>
        <v>0.1</v>
      </c>
      <c r="K2901" s="16">
        <f>$H2901*Ref!$B$2</f>
        <v>2.2000000000000002</v>
      </c>
      <c r="L2901" s="17">
        <f>$I2901*Ref!$B$3</f>
        <v>19.399999999999999</v>
      </c>
      <c r="M2901" s="18">
        <f>$J2901*Ref!$B$4</f>
        <v>0.9</v>
      </c>
      <c r="N2901" s="18">
        <f>IF($C2901&lt;&gt;"",0,IF($D2901&lt;&gt;"",$G2901*INDEX(Υλικά!$J$3:$J$200,$F2901,1)/INDEX(Υλικά!$E$3:$E$200,$F2901,1),0))</f>
        <v>0</v>
      </c>
      <c r="O2901" s="19">
        <f t="shared" ref="O2901" si="53">SUM(K2901:N2901)</f>
        <v>22.499999999999996</v>
      </c>
    </row>
    <row r="2902" spans="1:15" x14ac:dyDescent="0.35">
      <c r="A2902" s="54">
        <v>46137</v>
      </c>
      <c r="B2902" s="53">
        <v>0.3125</v>
      </c>
      <c r="C2902" s="3"/>
      <c r="D2902" s="3" t="s">
        <v>289</v>
      </c>
      <c r="E2902" s="3" t="str">
        <f>IF(C2902&lt;&gt;"",INDEX(ΣυνδΑθρ!$I$2:$I$96,MATCH(C2902,ΣυνδΑθρ!$A$2:$A$100,0),1),IF(D2902&lt;&gt;"",INDEX(Υλικά!$D$3:$D$200,MATCH(D2902,Υλικά!$B$3:$B$200,0),1),""))</f>
        <v>gr</v>
      </c>
      <c r="F2902" s="10">
        <f>IF(C2902&lt;&gt;"",MATCH($C2902,ΣυνδΑθρ!$A$2:$A$100,0),IF(D2902&lt;&gt;"",MATCH($D2902,Υλικά!$B$3:$B$200,0),0))</f>
        <v>134</v>
      </c>
      <c r="G2902" s="3">
        <v>60</v>
      </c>
      <c r="H2902" s="16">
        <f>IF($C2902&lt;&gt;"",$G2902*INDEX(ΣυνδΑθρ!$B$2:$B$96,$F2902,1)/INDEX(ΣυνδΑθρ!$J$2:$J$96,$F2902,1),IF($D2902&lt;&gt;"",$G2902*INDEX(Υλικά!$G$3:$G$200,$F2902,1)/INDEX(Υλικά!$E$3:$E$200,$F2902,1),0))</f>
        <v>4.38</v>
      </c>
      <c r="I2902" s="17">
        <f>IF($C2902&lt;&gt;"",$G2902*INDEX(ΣυνδΑθρ!$C$2:$C$100,$F2902,1)/INDEX(ΣυνδΑθρ!$J$2:$J$96,$F2902,1),IF($D2902&lt;&gt;"",$G2902*INDEX(Υλικά!$H$3:$H$200,$F2902,1)/INDEX(Υλικά!$E$3:$E$200,$F2902,1),0))</f>
        <v>27.9</v>
      </c>
      <c r="J2902" s="18">
        <f>IF($C2902&lt;&gt;"",$G2902*INDEX(ΣυνδΑθρ!$D$2:$D$96,$F2902,1)/INDEX(ΣυνδΑθρ!$J$2:$J$96,$F2902,1),IF($D2902&lt;&gt;"",$G2902*INDEX(Υλικά!$I$3:$I$200,$F2902,1)/INDEX(Υλικά!$E$3:$E$200,$F2902,1),0))</f>
        <v>0.54</v>
      </c>
      <c r="K2902" s="16">
        <f>$H2902*Ref!$B$2</f>
        <v>17.52</v>
      </c>
      <c r="L2902" s="17">
        <f>$I2902*Ref!$B$3</f>
        <v>111.6</v>
      </c>
      <c r="M2902" s="18">
        <f>$J2902*Ref!$B$4</f>
        <v>4.8600000000000003</v>
      </c>
      <c r="N2902" s="18">
        <f>IF($C2902&lt;&gt;"",0,IF($D2902&lt;&gt;"",$G2902*INDEX(Υλικά!$J$3:$J$200,$F2902,1)/INDEX(Υλικά!$E$3:$E$200,$F2902,1),0))</f>
        <v>0</v>
      </c>
      <c r="O2902" s="19">
        <f t="shared" si="52"/>
        <v>133.98000000000002</v>
      </c>
    </row>
    <row r="2903" spans="1:15" x14ac:dyDescent="0.35">
      <c r="A2903" s="54">
        <v>46137</v>
      </c>
      <c r="B2903" s="53">
        <v>0.3125</v>
      </c>
      <c r="C2903" s="3" t="s">
        <v>358</v>
      </c>
      <c r="D2903" s="3"/>
      <c r="E2903" s="3" t="str">
        <f>IF(C2903&lt;&gt;"",INDEX(ΣυνδΑθρ!$I$2:$I$96,MATCH(C2903,ΣυνδΑθρ!$A$2:$A$100,0),1),IF(D2903&lt;&gt;"",INDEX(Υλικά!$D$3:$D$200,MATCH(D2903,Υλικά!$B$3:$B$200,0),1),""))</f>
        <v>gr</v>
      </c>
      <c r="F2903" s="10">
        <f>IF(C2903&lt;&gt;"",MATCH($C2903,ΣυνδΑθρ!$A$2:$A$100,0),IF(D2903&lt;&gt;"",MATCH($D2903,Υλικά!$B$3:$B$200,0),0))</f>
        <v>77</v>
      </c>
      <c r="G2903" s="3">
        <v>100</v>
      </c>
      <c r="H2903" s="16">
        <f>IF($C2903&lt;&gt;"",$G2903*INDEX(ΣυνδΑθρ!$B$2:$B$96,$F2903,1)/INDEX(ΣυνδΑθρ!$J$2:$J$96,$F2903,1),IF($D2903&lt;&gt;"",$G2903*INDEX(Υλικά!$G$3:$G$200,$F2903,1)/INDEX(Υλικά!$E$3:$E$200,$F2903,1),0))</f>
        <v>7.7127659574468082</v>
      </c>
      <c r="I2903" s="17">
        <f>IF($C2903&lt;&gt;"",$G2903*INDEX(ΣυνδΑθρ!$C$2:$C$100,$F2903,1)/INDEX(ΣυνδΑθρ!$J$2:$J$96,$F2903,1),IF($D2903&lt;&gt;"",$G2903*INDEX(Υλικά!$H$3:$H$200,$F2903,1)/INDEX(Υλικά!$E$3:$E$200,$F2903,1),0))</f>
        <v>16.404255319148934</v>
      </c>
      <c r="J2903" s="18">
        <f>IF($C2903&lt;&gt;"",$G2903*INDEX(ΣυνδΑθρ!$D$2:$D$96,$F2903,1)/INDEX(ΣυνδΑθρ!$J$2:$J$96,$F2903,1),IF($D2903&lt;&gt;"",$G2903*INDEX(Υλικά!$I$3:$I$200,$F2903,1)/INDEX(Υλικά!$E$3:$E$200,$F2903,1),0))</f>
        <v>7.9787234042553195</v>
      </c>
      <c r="K2903" s="16">
        <f>$H2903*Ref!$B$2</f>
        <v>30.851063829787233</v>
      </c>
      <c r="L2903" s="17">
        <f>$I2903*Ref!$B$3</f>
        <v>65.617021276595736</v>
      </c>
      <c r="M2903" s="18">
        <f>$J2903*Ref!$B$4</f>
        <v>71.808510638297875</v>
      </c>
      <c r="N2903" s="18">
        <f>IF($C2903&lt;&gt;"",0,IF($D2903&lt;&gt;"",$G2903*INDEX(Υλικά!$J$3:$J$200,$F2903,1)/INDEX(Υλικά!$E$3:$E$200,$F2903,1),0))</f>
        <v>0</v>
      </c>
      <c r="O2903" s="19">
        <f t="shared" si="52"/>
        <v>168.27659574468083</v>
      </c>
    </row>
    <row r="2904" spans="1:15" x14ac:dyDescent="0.35">
      <c r="A2904" s="54">
        <v>46137</v>
      </c>
      <c r="B2904" s="53">
        <v>0.3125</v>
      </c>
      <c r="C2904" s="3"/>
      <c r="D2904" s="3" t="s">
        <v>21</v>
      </c>
      <c r="E2904" s="3" t="str">
        <f>IF(C2904&lt;&gt;"",INDEX(ΣυνδΑθρ!$I$2:$I$96,MATCH(C2904,ΣυνδΑθρ!$A$2:$A$100,0),1),IF(D2904&lt;&gt;"",INDEX(Υλικά!$D$3:$D$200,MATCH(D2904,Υλικά!$B$3:$B$200,0),1),""))</f>
        <v>pc</v>
      </c>
      <c r="F2904" s="10">
        <f>IF(C2904&lt;&gt;"",MATCH($C2904,ΣυνδΑθρ!$A$2:$A$100,0),IF(D2904&lt;&gt;"",MATCH($D2904,Υλικά!$B$3:$B$200,0),0))</f>
        <v>11</v>
      </c>
      <c r="G2904" s="3">
        <v>1</v>
      </c>
      <c r="H2904" s="16">
        <f>IF($C2904&lt;&gt;"",$G2904*INDEX(ΣυνδΑθρ!$B$2:$B$96,$F2904,1)/INDEX(ΣυνδΑθρ!$J$2:$J$96,$F2904,1),IF($D2904&lt;&gt;"",$G2904*INDEX(Υλικά!$G$3:$G$200,$F2904,1)/INDEX(Υλικά!$E$3:$E$200,$F2904,1),0))</f>
        <v>7.8</v>
      </c>
      <c r="I2904" s="17">
        <f>IF($C2904&lt;&gt;"",$G2904*INDEX(ΣυνδΑθρ!$C$2:$C$100,$F2904,1)/INDEX(ΣυνδΑθρ!$J$2:$J$96,$F2904,1),IF($D2904&lt;&gt;"",$G2904*INDEX(Υλικά!$H$3:$H$200,$F2904,1)/INDEX(Υλικά!$E$3:$E$200,$F2904,1),0))</f>
        <v>0.66</v>
      </c>
      <c r="J2904" s="18">
        <f>IF($C2904&lt;&gt;"",$G2904*INDEX(ΣυνδΑθρ!$D$2:$D$96,$F2904,1)/INDEX(ΣυνδΑθρ!$J$2:$J$96,$F2904,1),IF($D2904&lt;&gt;"",$G2904*INDEX(Υλικά!$I$3:$I$200,$F2904,1)/INDEX(Υλικά!$E$3:$E$200,$F2904,1),0))</f>
        <v>6.6</v>
      </c>
      <c r="K2904" s="16">
        <f>$H2904*Ref!$B$2</f>
        <v>31.2</v>
      </c>
      <c r="L2904" s="17">
        <f>$I2904*Ref!$B$3</f>
        <v>2.64</v>
      </c>
      <c r="M2904" s="18">
        <f>$J2904*Ref!$B$4</f>
        <v>59.4</v>
      </c>
      <c r="N2904" s="18">
        <f>IF($C2904&lt;&gt;"",0,IF($D2904&lt;&gt;"",$G2904*INDEX(Υλικά!$J$3:$J$200,$F2904,1)/INDEX(Υλικά!$E$3:$E$200,$F2904,1),0))</f>
        <v>0</v>
      </c>
      <c r="O2904" s="19">
        <f t="shared" si="52"/>
        <v>93.24</v>
      </c>
    </row>
    <row r="2905" spans="1:15" x14ac:dyDescent="0.35">
      <c r="A2905" s="54">
        <v>46137</v>
      </c>
      <c r="B2905" s="53">
        <v>0.61458333333333337</v>
      </c>
      <c r="C2905" s="3"/>
      <c r="D2905" s="3" t="s">
        <v>238</v>
      </c>
      <c r="E2905" s="3" t="str">
        <f>IF(C2905&lt;&gt;"",INDEX(ΣυνδΑθρ!$I$2:$I$96,MATCH(C2905,ΣυνδΑθρ!$A$2:$A$100,0),1),IF(D2905&lt;&gt;"",INDEX(Υλικά!$D$3:$D$200,MATCH(D2905,Υλικά!$B$3:$B$200,0),1),""))</f>
        <v>gr</v>
      </c>
      <c r="F2905" s="10">
        <f>IF(C2905&lt;&gt;"",MATCH($C2905,ΣυνδΑθρ!$A$2:$A$100,0),IF(D2905&lt;&gt;"",MATCH($D2905,Υλικά!$B$3:$B$200,0),0))</f>
        <v>110</v>
      </c>
      <c r="G2905" s="3">
        <v>400</v>
      </c>
      <c r="H2905" s="16">
        <f>IF($C2905&lt;&gt;"",$G2905*INDEX(ΣυνδΑθρ!$B$2:$B$96,$F2905,1)/INDEX(ΣυνδΑθρ!$J$2:$J$96,$F2905,1),IF($D2905&lt;&gt;"",$G2905*INDEX(Υλικά!$G$3:$G$200,$F2905,1)/INDEX(Υλικά!$E$3:$E$200,$F2905,1),0))</f>
        <v>84</v>
      </c>
      <c r="I2905" s="17">
        <f>IF($C2905&lt;&gt;"",$G2905*INDEX(ΣυνδΑθρ!$C$2:$C$100,$F2905,1)/INDEX(ΣυνδΑθρ!$J$2:$J$96,$F2905,1),IF($D2905&lt;&gt;"",$G2905*INDEX(Υλικά!$H$3:$H$200,$F2905,1)/INDEX(Υλικά!$E$3:$E$200,$F2905,1),0))</f>
        <v>0</v>
      </c>
      <c r="J2905" s="18">
        <f>IF($C2905&lt;&gt;"",$G2905*INDEX(ΣυνδΑθρ!$D$2:$D$96,$F2905,1)/INDEX(ΣυνδΑθρ!$J$2:$J$96,$F2905,1),IF($D2905&lt;&gt;"",$G2905*INDEX(Υλικά!$I$3:$I$200,$F2905,1)/INDEX(Υλικά!$E$3:$E$200,$F2905,1),0))</f>
        <v>20</v>
      </c>
      <c r="K2905" s="16">
        <f>$H2905*Ref!$B$2</f>
        <v>336</v>
      </c>
      <c r="L2905" s="17">
        <f>$I2905*Ref!$B$3</f>
        <v>0</v>
      </c>
      <c r="M2905" s="18">
        <f>$J2905*Ref!$B$4</f>
        <v>180</v>
      </c>
      <c r="N2905" s="18">
        <f>IF($C2905&lt;&gt;"",0,IF($D2905&lt;&gt;"",$G2905*INDEX(Υλικά!$J$3:$J$200,$F2905,1)/INDEX(Υλικά!$E$3:$E$200,$F2905,1),0))</f>
        <v>0</v>
      </c>
      <c r="O2905" s="19">
        <f t="shared" si="52"/>
        <v>516</v>
      </c>
    </row>
    <row r="2906" spans="1:15" x14ac:dyDescent="0.35">
      <c r="A2906" s="54">
        <v>46137</v>
      </c>
      <c r="B2906" s="53">
        <v>0.61458333333333337</v>
      </c>
      <c r="C2906" s="3"/>
      <c r="D2906" s="3" t="s">
        <v>128</v>
      </c>
      <c r="E2906" s="3" t="str">
        <f>IF(C2906&lt;&gt;"",INDEX(ΣυνδΑθρ!$I$2:$I$96,MATCH(C2906,ΣυνδΑθρ!$A$2:$A$100,0),1),IF(D2906&lt;&gt;"",INDEX(Υλικά!$D$3:$D$200,MATCH(D2906,Υλικά!$B$3:$B$200,0),1),""))</f>
        <v>gr</v>
      </c>
      <c r="F2906" s="10">
        <f>IF(C2906&lt;&gt;"",MATCH($C2906,ΣυνδΑθρ!$A$2:$A$100,0),IF(D2906&lt;&gt;"",MATCH($D2906,Υλικά!$B$3:$B$200,0),0))</f>
        <v>50</v>
      </c>
      <c r="G2906" s="3">
        <v>250</v>
      </c>
      <c r="H2906" s="16">
        <f>IF($C2906&lt;&gt;"",$G2906*INDEX(ΣυνδΑθρ!$B$2:$B$96,$F2906,1)/INDEX(ΣυνδΑθρ!$J$2:$J$96,$F2906,1),IF($D2906&lt;&gt;"",$G2906*INDEX(Υλικά!$G$3:$G$200,$F2906,1)/INDEX(Υλικά!$E$3:$E$200,$F2906,1),0))</f>
        <v>5</v>
      </c>
      <c r="I2906" s="17">
        <f>IF($C2906&lt;&gt;"",$G2906*INDEX(ΣυνδΑθρ!$C$2:$C$100,$F2906,1)/INDEX(ΣυνδΑθρ!$J$2:$J$96,$F2906,1),IF($D2906&lt;&gt;"",$G2906*INDEX(Υλικά!$H$3:$H$200,$F2906,1)/INDEX(Υλικά!$E$3:$E$200,$F2906,1),0))</f>
        <v>42.5</v>
      </c>
      <c r="J2906" s="18">
        <f>IF($C2906&lt;&gt;"",$G2906*INDEX(ΣυνδΑθρ!$D$2:$D$96,$F2906,1)/INDEX(ΣυνδΑθρ!$J$2:$J$96,$F2906,1),IF($D2906&lt;&gt;"",$G2906*INDEX(Υλικά!$I$3:$I$200,$F2906,1)/INDEX(Υλικά!$E$3:$E$200,$F2906,1),0))</f>
        <v>0</v>
      </c>
      <c r="K2906" s="16">
        <f>$H2906*Ref!$B$2</f>
        <v>20</v>
      </c>
      <c r="L2906" s="17">
        <f>$I2906*Ref!$B$3</f>
        <v>170</v>
      </c>
      <c r="M2906" s="18">
        <f>$J2906*Ref!$B$4</f>
        <v>0</v>
      </c>
      <c r="N2906" s="18">
        <f>IF($C2906&lt;&gt;"",0,IF($D2906&lt;&gt;"",$G2906*INDEX(Υλικά!$J$3:$J$200,$F2906,1)/INDEX(Υλικά!$E$3:$E$200,$F2906,1),0))</f>
        <v>0</v>
      </c>
      <c r="O2906" s="19">
        <f t="shared" si="52"/>
        <v>190</v>
      </c>
    </row>
    <row r="2907" spans="1:15" x14ac:dyDescent="0.35">
      <c r="A2907" s="54">
        <v>46137</v>
      </c>
      <c r="B2907" s="53">
        <v>0.61458333333333304</v>
      </c>
      <c r="C2907" s="3"/>
      <c r="D2907" s="3" t="s">
        <v>190</v>
      </c>
      <c r="E2907" s="3" t="str">
        <f>IF(C2907&lt;&gt;"",INDEX(ΣυνδΑθρ!$I$2:$I$96,MATCH(C2907,ΣυνδΑθρ!$A$2:$A$100,0),1),IF(D2907&lt;&gt;"",INDEX(Υλικά!$D$3:$D$200,MATCH(D2907,Υλικά!$B$3:$B$200,0),1),""))</f>
        <v>gr</v>
      </c>
      <c r="F2907" s="10">
        <f>IF(C2907&lt;&gt;"",MATCH($C2907,ΣυνδΑθρ!$A$2:$A$100,0),IF(D2907&lt;&gt;"",MATCH($D2907,Υλικά!$B$3:$B$200,0),0))</f>
        <v>86</v>
      </c>
      <c r="G2907" s="3">
        <v>200</v>
      </c>
      <c r="H2907" s="16">
        <f>IF($C2907&lt;&gt;"",$G2907*INDEX(ΣυνδΑθρ!$B$2:$B$96,$F2907,1)/INDEX(ΣυνδΑθρ!$J$2:$J$96,$F2907,1),IF($D2907&lt;&gt;"",$G2907*INDEX(Υλικά!$G$3:$G$200,$F2907,1)/INDEX(Υλικά!$E$3:$E$200,$F2907,1),0))</f>
        <v>2.4</v>
      </c>
      <c r="I2907" s="17">
        <f>IF($C2907&lt;&gt;"",$G2907*INDEX(ΣυνδΑθρ!$C$2:$C$100,$F2907,1)/INDEX(ΣυνδΑθρ!$J$2:$J$96,$F2907,1),IF($D2907&lt;&gt;"",$G2907*INDEX(Υλικά!$H$3:$H$200,$F2907,1)/INDEX(Υλικά!$E$3:$E$200,$F2907,1),0))</f>
        <v>4.8</v>
      </c>
      <c r="J2907" s="18">
        <f>IF($C2907&lt;&gt;"",$G2907*INDEX(ΣυνδΑθρ!$D$2:$D$96,$F2907,1)/INDEX(ΣυνδΑθρ!$J$2:$J$96,$F2907,1),IF($D2907&lt;&gt;"",$G2907*INDEX(Υλικά!$I$3:$I$200,$F2907,1)/INDEX(Υλικά!$E$3:$E$200,$F2907,1),0))</f>
        <v>0.6</v>
      </c>
      <c r="K2907" s="16">
        <f>$H2907*Ref!$B$2</f>
        <v>9.6</v>
      </c>
      <c r="L2907" s="17">
        <f>$I2907*Ref!$B$3</f>
        <v>19.2</v>
      </c>
      <c r="M2907" s="18">
        <f>$J2907*Ref!$B$4</f>
        <v>5.3999999999999995</v>
      </c>
      <c r="N2907" s="18">
        <f>IF($C2907&lt;&gt;"",0,IF($D2907&lt;&gt;"",$G2907*INDEX(Υλικά!$J$3:$J$200,$F2907,1)/INDEX(Υλικά!$E$3:$E$200,$F2907,1),0))</f>
        <v>0</v>
      </c>
      <c r="O2907" s="19">
        <f t="shared" si="52"/>
        <v>34.199999999999996</v>
      </c>
    </row>
    <row r="2908" spans="1:15" x14ac:dyDescent="0.35">
      <c r="A2908" s="54">
        <v>46137</v>
      </c>
      <c r="B2908" s="53">
        <v>0.61458333333333304</v>
      </c>
      <c r="C2908" s="3"/>
      <c r="D2908" s="3" t="s">
        <v>8</v>
      </c>
      <c r="E2908" s="3" t="str">
        <f>IF(C2908&lt;&gt;"",INDEX(ΣυνδΑθρ!$I$2:$I$96,MATCH(C2908,ΣυνδΑθρ!$A$2:$A$100,0),1),IF(D2908&lt;&gt;"",INDEX(Υλικά!$D$3:$D$200,MATCH(D2908,Υλικά!$B$3:$B$200,0),1),""))</f>
        <v>gr</v>
      </c>
      <c r="F2908" s="10">
        <f>IF(C2908&lt;&gt;"",MATCH($C2908,ΣυνδΑθρ!$A$2:$A$100,0),IF(D2908&lt;&gt;"",MATCH($D2908,Υλικά!$B$3:$B$200,0),0))</f>
        <v>3</v>
      </c>
      <c r="G2908" s="3">
        <v>10</v>
      </c>
      <c r="H2908" s="16">
        <f>IF($C2908&lt;&gt;"",$G2908*INDEX(ΣυνδΑθρ!$B$2:$B$96,$F2908,1)/INDEX(ΣυνδΑθρ!$J$2:$J$96,$F2908,1),IF($D2908&lt;&gt;"",$G2908*INDEX(Υλικά!$G$3:$G$200,$F2908,1)/INDEX(Υλικά!$E$3:$E$200,$F2908,1),0))</f>
        <v>0</v>
      </c>
      <c r="I2908" s="17">
        <f>IF($C2908&lt;&gt;"",$G2908*INDEX(ΣυνδΑθρ!$C$2:$C$100,$F2908,1)/INDEX(ΣυνδΑθρ!$J$2:$J$96,$F2908,1),IF($D2908&lt;&gt;"",$G2908*INDEX(Υλικά!$H$3:$H$200,$F2908,1)/INDEX(Υλικά!$E$3:$E$200,$F2908,1),0))</f>
        <v>0</v>
      </c>
      <c r="J2908" s="18">
        <f>IF($C2908&lt;&gt;"",$G2908*INDEX(ΣυνδΑθρ!$D$2:$D$96,$F2908,1)/INDEX(ΣυνδΑθρ!$J$2:$J$96,$F2908,1),IF($D2908&lt;&gt;"",$G2908*INDEX(Υλικά!$I$3:$I$200,$F2908,1)/INDEX(Υλικά!$E$3:$E$200,$F2908,1),0))</f>
        <v>9.33</v>
      </c>
      <c r="K2908" s="16">
        <f>$H2908*Ref!$B$2</f>
        <v>0</v>
      </c>
      <c r="L2908" s="17">
        <f>$I2908*Ref!$B$3</f>
        <v>0</v>
      </c>
      <c r="M2908" s="18">
        <f>$J2908*Ref!$B$4</f>
        <v>83.97</v>
      </c>
      <c r="N2908" s="18">
        <f>IF($C2908&lt;&gt;"",0,IF($D2908&lt;&gt;"",$G2908*INDEX(Υλικά!$J$3:$J$200,$F2908,1)/INDEX(Υλικά!$E$3:$E$200,$F2908,1),0))</f>
        <v>0</v>
      </c>
      <c r="O2908" s="19">
        <f t="shared" si="52"/>
        <v>83.97</v>
      </c>
    </row>
    <row r="2909" spans="1:15" x14ac:dyDescent="0.35">
      <c r="A2909" s="54">
        <v>46137</v>
      </c>
      <c r="B2909" s="53">
        <v>0.61458333333333304</v>
      </c>
      <c r="C2909" s="3"/>
      <c r="D2909" s="3" t="s">
        <v>98</v>
      </c>
      <c r="E2909" s="3" t="str">
        <f>IF(C2909&lt;&gt;"",INDEX(ΣυνδΑθρ!$I$2:$I$96,MATCH(C2909,ΣυνδΑθρ!$A$2:$A$100,0),1),IF(D2909&lt;&gt;"",INDEX(Υλικά!$D$3:$D$200,MATCH(D2909,Υλικά!$B$3:$B$200,0),1),""))</f>
        <v>gr</v>
      </c>
      <c r="F2909" s="10">
        <f>IF(C2909&lt;&gt;"",MATCH($C2909,ΣυνδΑθρ!$A$2:$A$100,0),IF(D2909&lt;&gt;"",MATCH($D2909,Υλικά!$B$3:$B$200,0),0))</f>
        <v>38</v>
      </c>
      <c r="G2909" s="3">
        <v>170</v>
      </c>
      <c r="H2909" s="16">
        <f>IF($C2909&lt;&gt;"",$G2909*INDEX(ΣυνδΑθρ!$B$2:$B$96,$F2909,1)/INDEX(ΣυνδΑθρ!$J$2:$J$96,$F2909,1),IF($D2909&lt;&gt;"",$G2909*INDEX(Υλικά!$G$3:$G$200,$F2909,1)/INDEX(Υλικά!$E$3:$E$200,$F2909,1),0))</f>
        <v>0</v>
      </c>
      <c r="I2909" s="17">
        <f>IF($C2909&lt;&gt;"",$G2909*INDEX(ΣυνδΑθρ!$C$2:$C$100,$F2909,1)/INDEX(ΣυνδΑθρ!$J$2:$J$96,$F2909,1),IF($D2909&lt;&gt;"",$G2909*INDEX(Υλικά!$H$3:$H$200,$F2909,1)/INDEX(Υλικά!$E$3:$E$200,$F2909,1),0))</f>
        <v>0</v>
      </c>
      <c r="J2909" s="18">
        <f>IF($C2909&lt;&gt;"",$G2909*INDEX(ΣυνδΑθρ!$D$2:$D$96,$F2909,1)/INDEX(ΣυνδΑθρ!$J$2:$J$96,$F2909,1),IF($D2909&lt;&gt;"",$G2909*INDEX(Υλικά!$I$3:$I$200,$F2909,1)/INDEX(Υλικά!$E$3:$E$200,$F2909,1),0))</f>
        <v>0</v>
      </c>
      <c r="K2909" s="16">
        <f>$H2909*Ref!$B$2</f>
        <v>0</v>
      </c>
      <c r="L2909" s="17">
        <f>$I2909*Ref!$B$3</f>
        <v>0</v>
      </c>
      <c r="M2909" s="18">
        <f>$J2909*Ref!$B$4</f>
        <v>0</v>
      </c>
      <c r="N2909" s="18">
        <f>IF($C2909&lt;&gt;"",0,IF($D2909&lt;&gt;"",$G2909*INDEX(Υλικά!$J$3:$J$200,$F2909,1)/INDEX(Υλικά!$E$3:$E$200,$F2909,1),0))</f>
        <v>232.9</v>
      </c>
      <c r="O2909" s="19">
        <f t="shared" si="52"/>
        <v>232.9</v>
      </c>
    </row>
    <row r="2910" spans="1:15" x14ac:dyDescent="0.35">
      <c r="A2910" s="54">
        <v>46137</v>
      </c>
      <c r="B2910" s="53">
        <v>0.83333333333333337</v>
      </c>
      <c r="C2910" s="3" t="s">
        <v>358</v>
      </c>
      <c r="D2910" s="3"/>
      <c r="E2910" s="3" t="str">
        <f>IF(C2910&lt;&gt;"",INDEX(ΣυνδΑθρ!$I$2:$I$96,MATCH(C2910,ΣυνδΑθρ!$A$2:$A$100,0),1),IF(D2910&lt;&gt;"",INDEX(Υλικά!$D$3:$D$200,MATCH(D2910,Υλικά!$B$3:$B$200,0),1),""))</f>
        <v>gr</v>
      </c>
      <c r="F2910" s="10">
        <f>IF(C2910&lt;&gt;"",MATCH($C2910,ΣυνδΑθρ!$A$2:$A$100,0),IF(D2910&lt;&gt;"",MATCH($D2910,Υλικά!$B$3:$B$200,0),0))</f>
        <v>77</v>
      </c>
      <c r="G2910" s="3">
        <v>150</v>
      </c>
      <c r="H2910" s="16">
        <f>IF($C2910&lt;&gt;"",$G2910*INDEX(ΣυνδΑθρ!$B$2:$B$96,$F2910,1)/INDEX(ΣυνδΑθρ!$J$2:$J$96,$F2910,1),IF($D2910&lt;&gt;"",$G2910*INDEX(Υλικά!$G$3:$G$200,$F2910,1)/INDEX(Υλικά!$E$3:$E$200,$F2910,1),0))</f>
        <v>11.569148936170214</v>
      </c>
      <c r="I2910" s="17">
        <f>IF($C2910&lt;&gt;"",$G2910*INDEX(ΣυνδΑθρ!$C$2:$C$100,$F2910,1)/INDEX(ΣυνδΑθρ!$J$2:$J$96,$F2910,1),IF($D2910&lt;&gt;"",$G2910*INDEX(Υλικά!$H$3:$H$200,$F2910,1)/INDEX(Υλικά!$E$3:$E$200,$F2910,1),0))</f>
        <v>24.606382978723403</v>
      </c>
      <c r="J2910" s="18">
        <f>IF($C2910&lt;&gt;"",$G2910*INDEX(ΣυνδΑθρ!$D$2:$D$96,$F2910,1)/INDEX(ΣυνδΑθρ!$J$2:$J$96,$F2910,1),IF($D2910&lt;&gt;"",$G2910*INDEX(Υλικά!$I$3:$I$200,$F2910,1)/INDEX(Υλικά!$E$3:$E$200,$F2910,1),0))</f>
        <v>11.968085106382979</v>
      </c>
      <c r="K2910" s="16">
        <f>$H2910*Ref!$B$2</f>
        <v>46.276595744680854</v>
      </c>
      <c r="L2910" s="17">
        <f>$I2910*Ref!$B$3</f>
        <v>98.425531914893611</v>
      </c>
      <c r="M2910" s="18">
        <f>$J2910*Ref!$B$4</f>
        <v>107.71276595744681</v>
      </c>
      <c r="N2910" s="18">
        <f>IF($C2910&lt;&gt;"",0,IF($D2910&lt;&gt;"",$G2910*INDEX(Υλικά!$J$3:$J$200,$F2910,1)/INDEX(Υλικά!$E$3:$E$200,$F2910,1),0))</f>
        <v>0</v>
      </c>
      <c r="O2910" s="19">
        <f t="shared" si="52"/>
        <v>252.41489361702128</v>
      </c>
    </row>
    <row r="2911" spans="1:15" x14ac:dyDescent="0.35">
      <c r="A2911" s="54">
        <v>46137</v>
      </c>
      <c r="B2911" s="53">
        <v>0.83333333333333337</v>
      </c>
      <c r="C2911" s="3"/>
      <c r="D2911" s="3" t="s">
        <v>190</v>
      </c>
      <c r="E2911" s="3" t="str">
        <f>IF(C2911&lt;&gt;"",INDEX(ΣυνδΑθρ!$I$2:$I$96,MATCH(C2911,ΣυνδΑθρ!$A$2:$A$100,0),1),IF(D2911&lt;&gt;"",INDEX(Υλικά!$D$3:$D$200,MATCH(D2911,Υλικά!$B$3:$B$200,0),1),""))</f>
        <v>gr</v>
      </c>
      <c r="F2911" s="10">
        <f>IF(C2911&lt;&gt;"",MATCH($C2911,ΣυνδΑθρ!$A$2:$A$100,0),IF(D2911&lt;&gt;"",MATCH($D2911,Υλικά!$B$3:$B$200,0),0))</f>
        <v>86</v>
      </c>
      <c r="G2911" s="3">
        <v>100</v>
      </c>
      <c r="H2911" s="16">
        <f>IF($C2911&lt;&gt;"",$G2911*INDEX(ΣυνδΑθρ!$B$2:$B$96,$F2911,1)/INDEX(ΣυνδΑθρ!$J$2:$J$96,$F2911,1),IF($D2911&lt;&gt;"",$G2911*INDEX(Υλικά!$G$3:$G$200,$F2911,1)/INDEX(Υλικά!$E$3:$E$200,$F2911,1),0))</f>
        <v>1.2</v>
      </c>
      <c r="I2911" s="17">
        <f>IF($C2911&lt;&gt;"",$G2911*INDEX(ΣυνδΑθρ!$C$2:$C$100,$F2911,1)/INDEX(ΣυνδΑθρ!$J$2:$J$96,$F2911,1),IF($D2911&lt;&gt;"",$G2911*INDEX(Υλικά!$H$3:$H$200,$F2911,1)/INDEX(Υλικά!$E$3:$E$200,$F2911,1),0))</f>
        <v>2.4</v>
      </c>
      <c r="J2911" s="18">
        <f>IF($C2911&lt;&gt;"",$G2911*INDEX(ΣυνδΑθρ!$D$2:$D$96,$F2911,1)/INDEX(ΣυνδΑθρ!$J$2:$J$96,$F2911,1),IF($D2911&lt;&gt;"",$G2911*INDEX(Υλικά!$I$3:$I$200,$F2911,1)/INDEX(Υλικά!$E$3:$E$200,$F2911,1),0))</f>
        <v>0.3</v>
      </c>
      <c r="K2911" s="16">
        <f>$H2911*Ref!$B$2</f>
        <v>4.8</v>
      </c>
      <c r="L2911" s="17">
        <f>$I2911*Ref!$B$3</f>
        <v>9.6</v>
      </c>
      <c r="M2911" s="18">
        <f>$J2911*Ref!$B$4</f>
        <v>2.6999999999999997</v>
      </c>
      <c r="N2911" s="18">
        <f>IF($C2911&lt;&gt;"",0,IF($D2911&lt;&gt;"",$G2911*INDEX(Υλικά!$J$3:$J$200,$F2911,1)/INDEX(Υλικά!$E$3:$E$200,$F2911,1),0))</f>
        <v>0</v>
      </c>
      <c r="O2911" s="19">
        <f t="shared" si="52"/>
        <v>17.099999999999998</v>
      </c>
    </row>
    <row r="2912" spans="1:15" x14ac:dyDescent="0.35">
      <c r="A2912" s="54">
        <v>46137</v>
      </c>
      <c r="B2912" s="53">
        <v>0.83333333333333304</v>
      </c>
      <c r="C2912" s="3"/>
      <c r="D2912" s="3" t="s">
        <v>8</v>
      </c>
      <c r="E2912" s="3" t="str">
        <f>IF(C2912&lt;&gt;"",INDEX(ΣυνδΑθρ!$I$2:$I$96,MATCH(C2912,ΣυνδΑθρ!$A$2:$A$100,0),1),IF(D2912&lt;&gt;"",INDEX(Υλικά!$D$3:$D$200,MATCH(D2912,Υλικά!$B$3:$B$200,0),1),""))</f>
        <v>gr</v>
      </c>
      <c r="F2912" s="10">
        <f>IF(C2912&lt;&gt;"",MATCH($C2912,ΣυνδΑθρ!$A$2:$A$100,0),IF(D2912&lt;&gt;"",MATCH($D2912,Υλικά!$B$3:$B$200,0),0))</f>
        <v>3</v>
      </c>
      <c r="G2912" s="3">
        <v>5</v>
      </c>
      <c r="H2912" s="16">
        <f>IF($C2912&lt;&gt;"",$G2912*INDEX(ΣυνδΑθρ!$B$2:$B$96,$F2912,1)/INDEX(ΣυνδΑθρ!$J$2:$J$96,$F2912,1),IF($D2912&lt;&gt;"",$G2912*INDEX(Υλικά!$G$3:$G$200,$F2912,1)/INDEX(Υλικά!$E$3:$E$200,$F2912,1),0))</f>
        <v>0</v>
      </c>
      <c r="I2912" s="17">
        <f>IF($C2912&lt;&gt;"",$G2912*INDEX(ΣυνδΑθρ!$C$2:$C$100,$F2912,1)/INDEX(ΣυνδΑθρ!$J$2:$J$96,$F2912,1),IF($D2912&lt;&gt;"",$G2912*INDEX(Υλικά!$H$3:$H$200,$F2912,1)/INDEX(Υλικά!$E$3:$E$200,$F2912,1),0))</f>
        <v>0</v>
      </c>
      <c r="J2912" s="18">
        <f>IF($C2912&lt;&gt;"",$G2912*INDEX(ΣυνδΑθρ!$D$2:$D$96,$F2912,1)/INDEX(ΣυνδΑθρ!$J$2:$J$96,$F2912,1),IF($D2912&lt;&gt;"",$G2912*INDEX(Υλικά!$I$3:$I$200,$F2912,1)/INDEX(Υλικά!$E$3:$E$200,$F2912,1),0))</f>
        <v>4.665</v>
      </c>
      <c r="K2912" s="16">
        <f>$H2912*Ref!$B$2</f>
        <v>0</v>
      </c>
      <c r="L2912" s="17">
        <f>$I2912*Ref!$B$3</f>
        <v>0</v>
      </c>
      <c r="M2912" s="18">
        <f>$J2912*Ref!$B$4</f>
        <v>41.984999999999999</v>
      </c>
      <c r="N2912" s="18">
        <f>IF($C2912&lt;&gt;"",0,IF($D2912&lt;&gt;"",$G2912*INDEX(Υλικά!$J$3:$J$200,$F2912,1)/INDEX(Υλικά!$E$3:$E$200,$F2912,1),0))</f>
        <v>0</v>
      </c>
      <c r="O2912" s="19">
        <f t="shared" si="52"/>
        <v>41.984999999999999</v>
      </c>
    </row>
    <row r="2913" spans="1:15" x14ac:dyDescent="0.35">
      <c r="A2913" s="54">
        <v>46137</v>
      </c>
      <c r="B2913" s="53">
        <v>0.83333333333333304</v>
      </c>
      <c r="C2913" s="3"/>
      <c r="D2913" s="3" t="s">
        <v>199</v>
      </c>
      <c r="E2913" s="3" t="str">
        <f>IF(C2913&lt;&gt;"",INDEX(ΣυνδΑθρ!$I$2:$I$96,MATCH(C2913,ΣυνδΑθρ!$A$2:$A$100,0),1),IF(D2913&lt;&gt;"",INDEX(Υλικά!$D$3:$D$200,MATCH(D2913,Υλικά!$B$3:$B$200,0),1),""))</f>
        <v>gr</v>
      </c>
      <c r="F2913" s="10">
        <f>IF(C2913&lt;&gt;"",MATCH($C2913,ΣυνδΑθρ!$A$2:$A$100,0),IF(D2913&lt;&gt;"",MATCH($D2913,Υλικά!$B$3:$B$200,0),0))</f>
        <v>90</v>
      </c>
      <c r="G2913" s="3">
        <v>30</v>
      </c>
      <c r="H2913" s="16">
        <f>IF($C2913&lt;&gt;"",$G2913*INDEX(ΣυνδΑθρ!$B$2:$B$96,$F2913,1)/INDEX(ΣυνδΑθρ!$J$2:$J$96,$F2913,1),IF($D2913&lt;&gt;"",$G2913*INDEX(Υλικά!$G$3:$G$200,$F2913,1)/INDEX(Υλικά!$E$3:$E$200,$F2913,1),0))</f>
        <v>3.84</v>
      </c>
      <c r="I2913" s="17">
        <f>IF($C2913&lt;&gt;"",$G2913*INDEX(ΣυνδΑθρ!$C$2:$C$100,$F2913,1)/INDEX(ΣυνδΑθρ!$J$2:$J$96,$F2913,1),IF($D2913&lt;&gt;"",$G2913*INDEX(Υλικά!$H$3:$H$200,$F2913,1)/INDEX(Υλικά!$E$3:$E$200,$F2913,1),0))</f>
        <v>20.309999999999999</v>
      </c>
      <c r="J2913" s="18">
        <f>IF($C2913&lt;&gt;"",$G2913*INDEX(ΣυνδΑθρ!$D$2:$D$96,$F2913,1)/INDEX(ΣυνδΑθρ!$J$2:$J$96,$F2913,1),IF($D2913&lt;&gt;"",$G2913*INDEX(Υλικά!$I$3:$I$200,$F2913,1)/INDEX(Υλικά!$E$3:$E$200,$F2913,1),0))</f>
        <v>0.63</v>
      </c>
      <c r="K2913" s="16">
        <f>$H2913*Ref!$B$2</f>
        <v>15.36</v>
      </c>
      <c r="L2913" s="17">
        <f>$I2913*Ref!$B$3</f>
        <v>81.239999999999995</v>
      </c>
      <c r="M2913" s="18">
        <f>$J2913*Ref!$B$4</f>
        <v>5.67</v>
      </c>
      <c r="N2913" s="18">
        <f>IF($C2913&lt;&gt;"",0,IF($D2913&lt;&gt;"",$G2913*INDEX(Υλικά!$J$3:$J$200,$F2913,1)/INDEX(Υλικά!$E$3:$E$200,$F2913,1),0))</f>
        <v>0</v>
      </c>
      <c r="O2913" s="19">
        <f t="shared" si="52"/>
        <v>102.27</v>
      </c>
    </row>
    <row r="2914" spans="1:15" x14ac:dyDescent="0.35">
      <c r="A2914" s="54">
        <v>46138</v>
      </c>
      <c r="B2914" s="53">
        <v>0.3125</v>
      </c>
      <c r="C2914" s="3"/>
      <c r="D2914" s="3" t="s">
        <v>58</v>
      </c>
      <c r="E2914" s="3" t="str">
        <f>IF(C2914&lt;&gt;"",INDEX(ΣυνδΑθρ!$I$2:$I$96,MATCH(C2914,ΣυνδΑθρ!$A$2:$A$100,0),1),IF(D2914&lt;&gt;"",INDEX(Υλικά!$D$3:$D$200,MATCH(D2914,Υλικά!$B$3:$B$200,0),1),""))</f>
        <v>gr</v>
      </c>
      <c r="F2914" s="10">
        <f>IF(C2914&lt;&gt;"",MATCH($C2914,ΣυνδΑθρ!$A$2:$A$100,0),IF(D2914&lt;&gt;"",MATCH($D2914,Υλικά!$B$3:$B$200,0),0))</f>
        <v>12</v>
      </c>
      <c r="G2914" s="3">
        <v>250</v>
      </c>
      <c r="H2914" s="16">
        <f>IF($C2914&lt;&gt;"",$G2914*INDEX(ΣυνδΑθρ!$B$2:$B$96,$F2914,1)/INDEX(ΣυνδΑθρ!$J$2:$J$96,$F2914,1),IF($D2914&lt;&gt;"",$G2914*INDEX(Υλικά!$G$3:$G$200,$F2914,1)/INDEX(Υλικά!$E$3:$E$200,$F2914,1),0))</f>
        <v>8.25</v>
      </c>
      <c r="I2914" s="17">
        <f>IF($C2914&lt;&gt;"",$G2914*INDEX(ΣυνδΑθρ!$C$2:$C$100,$F2914,1)/INDEX(ΣυνδΑθρ!$J$2:$J$96,$F2914,1),IF($D2914&lt;&gt;"",$G2914*INDEX(Υλικά!$H$3:$H$200,$F2914,1)/INDEX(Υλικά!$E$3:$E$200,$F2914,1),0))</f>
        <v>11.75</v>
      </c>
      <c r="J2914" s="18">
        <f>IF($C2914&lt;&gt;"",$G2914*INDEX(ΣυνδΑθρ!$D$2:$D$96,$F2914,1)/INDEX(ΣυνδΑθρ!$J$2:$J$96,$F2914,1),IF($D2914&lt;&gt;"",$G2914*INDEX(Υλικά!$I$3:$I$200,$F2914,1)/INDEX(Υλικά!$E$3:$E$200,$F2914,1),0))</f>
        <v>3.75</v>
      </c>
      <c r="K2914" s="16">
        <f>$H2914*Ref!$B$2</f>
        <v>33</v>
      </c>
      <c r="L2914" s="17">
        <f>$I2914*Ref!$B$3</f>
        <v>47</v>
      </c>
      <c r="M2914" s="18">
        <f>$J2914*Ref!$B$4</f>
        <v>33.75</v>
      </c>
      <c r="N2914" s="18">
        <f>IF($C2914&lt;&gt;"",0,IF($D2914&lt;&gt;"",$G2914*INDEX(Υλικά!$J$3:$J$200,$F2914,1)/INDEX(Υλικά!$E$3:$E$200,$F2914,1),0))</f>
        <v>0</v>
      </c>
      <c r="O2914" s="19">
        <f t="shared" si="52"/>
        <v>113.75</v>
      </c>
    </row>
    <row r="2915" spans="1:15" x14ac:dyDescent="0.35">
      <c r="A2915" s="54">
        <v>46138</v>
      </c>
      <c r="B2915" s="53">
        <v>0.3125</v>
      </c>
      <c r="C2915" s="3"/>
      <c r="D2915" s="3" t="s">
        <v>289</v>
      </c>
      <c r="E2915" s="3" t="str">
        <f>IF(C2915&lt;&gt;"",INDEX(ΣυνδΑθρ!$I$2:$I$96,MATCH(C2915,ΣυνδΑθρ!$A$2:$A$100,0),1),IF(D2915&lt;&gt;"",INDEX(Υλικά!$D$3:$D$200,MATCH(D2915,Υλικά!$B$3:$B$200,0),1),""))</f>
        <v>gr</v>
      </c>
      <c r="F2915" s="10">
        <f>IF(C2915&lt;&gt;"",MATCH($C2915,ΣυνδΑθρ!$A$2:$A$100,0),IF(D2915&lt;&gt;"",MATCH($D2915,Υλικά!$B$3:$B$200,0),0))</f>
        <v>134</v>
      </c>
      <c r="G2915" s="3">
        <v>60</v>
      </c>
      <c r="H2915" s="16">
        <f>IF($C2915&lt;&gt;"",$G2915*INDEX(ΣυνδΑθρ!$B$2:$B$96,$F2915,1)/INDEX(ΣυνδΑθρ!$J$2:$J$96,$F2915,1),IF($D2915&lt;&gt;"",$G2915*INDEX(Υλικά!$G$3:$G$200,$F2915,1)/INDEX(Υλικά!$E$3:$E$200,$F2915,1),0))</f>
        <v>4.38</v>
      </c>
      <c r="I2915" s="17">
        <f>IF($C2915&lt;&gt;"",$G2915*INDEX(ΣυνδΑθρ!$C$2:$C$100,$F2915,1)/INDEX(ΣυνδΑθρ!$J$2:$J$96,$F2915,1),IF($D2915&lt;&gt;"",$G2915*INDEX(Υλικά!$H$3:$H$200,$F2915,1)/INDEX(Υλικά!$E$3:$E$200,$F2915,1),0))</f>
        <v>27.9</v>
      </c>
      <c r="J2915" s="18">
        <f>IF($C2915&lt;&gt;"",$G2915*INDEX(ΣυνδΑθρ!$D$2:$D$96,$F2915,1)/INDEX(ΣυνδΑθρ!$J$2:$J$96,$F2915,1),IF($D2915&lt;&gt;"",$G2915*INDEX(Υλικά!$I$3:$I$200,$F2915,1)/INDEX(Υλικά!$E$3:$E$200,$F2915,1),0))</f>
        <v>0.54</v>
      </c>
      <c r="K2915" s="16">
        <f>$H2915*Ref!$B$2</f>
        <v>17.52</v>
      </c>
      <c r="L2915" s="17">
        <f>$I2915*Ref!$B$3</f>
        <v>111.6</v>
      </c>
      <c r="M2915" s="18">
        <f>$J2915*Ref!$B$4</f>
        <v>4.8600000000000003</v>
      </c>
      <c r="N2915" s="18">
        <f>IF($C2915&lt;&gt;"",0,IF($D2915&lt;&gt;"",$G2915*INDEX(Υλικά!$J$3:$J$200,$F2915,1)/INDEX(Υλικά!$E$3:$E$200,$F2915,1),0))</f>
        <v>0</v>
      </c>
      <c r="O2915" s="19">
        <f t="shared" si="52"/>
        <v>133.98000000000002</v>
      </c>
    </row>
    <row r="2916" spans="1:15" x14ac:dyDescent="0.35">
      <c r="A2916" s="54">
        <v>46138</v>
      </c>
      <c r="B2916" s="53">
        <v>0.3125</v>
      </c>
      <c r="C2916" s="3"/>
      <c r="D2916" s="3" t="s">
        <v>21</v>
      </c>
      <c r="E2916" s="3" t="str">
        <f>IF(C2916&lt;&gt;"",INDEX(ΣυνδΑθρ!$I$2:$I$96,MATCH(C2916,ΣυνδΑθρ!$A$2:$A$100,0),1),IF(D2916&lt;&gt;"",INDEX(Υλικά!$D$3:$D$200,MATCH(D2916,Υλικά!$B$3:$B$200,0),1),""))</f>
        <v>pc</v>
      </c>
      <c r="F2916" s="10">
        <f>IF(C2916&lt;&gt;"",MATCH($C2916,ΣυνδΑθρ!$A$2:$A$100,0),IF(D2916&lt;&gt;"",MATCH($D2916,Υλικά!$B$3:$B$200,0),0))</f>
        <v>11</v>
      </c>
      <c r="G2916" s="3">
        <v>1</v>
      </c>
      <c r="H2916" s="16">
        <f>IF($C2916&lt;&gt;"",$G2916*INDEX(ΣυνδΑθρ!$B$2:$B$96,$F2916,1)/INDEX(ΣυνδΑθρ!$J$2:$J$96,$F2916,1),IF($D2916&lt;&gt;"",$G2916*INDEX(Υλικά!$G$3:$G$200,$F2916,1)/INDEX(Υλικά!$E$3:$E$200,$F2916,1),0))</f>
        <v>7.8</v>
      </c>
      <c r="I2916" s="17">
        <f>IF($C2916&lt;&gt;"",$G2916*INDEX(ΣυνδΑθρ!$C$2:$C$100,$F2916,1)/INDEX(ΣυνδΑθρ!$J$2:$J$96,$F2916,1),IF($D2916&lt;&gt;"",$G2916*INDEX(Υλικά!$H$3:$H$200,$F2916,1)/INDEX(Υλικά!$E$3:$E$200,$F2916,1),0))</f>
        <v>0.66</v>
      </c>
      <c r="J2916" s="18">
        <f>IF($C2916&lt;&gt;"",$G2916*INDEX(ΣυνδΑθρ!$D$2:$D$96,$F2916,1)/INDEX(ΣυνδΑθρ!$J$2:$J$96,$F2916,1),IF($D2916&lt;&gt;"",$G2916*INDEX(Υλικά!$I$3:$I$200,$F2916,1)/INDEX(Υλικά!$E$3:$E$200,$F2916,1),0))</f>
        <v>6.6</v>
      </c>
      <c r="K2916" s="16">
        <f>$H2916*Ref!$B$2</f>
        <v>31.2</v>
      </c>
      <c r="L2916" s="17">
        <f>$I2916*Ref!$B$3</f>
        <v>2.64</v>
      </c>
      <c r="M2916" s="18">
        <f>$J2916*Ref!$B$4</f>
        <v>59.4</v>
      </c>
      <c r="N2916" s="18">
        <f>IF($C2916&lt;&gt;"",0,IF($D2916&lt;&gt;"",$G2916*INDEX(Υλικά!$J$3:$J$200,$F2916,1)/INDEX(Υλικά!$E$3:$E$200,$F2916,1),0))</f>
        <v>0</v>
      </c>
      <c r="O2916" s="19">
        <f t="shared" si="52"/>
        <v>93.24</v>
      </c>
    </row>
    <row r="2917" spans="1:15" x14ac:dyDescent="0.35">
      <c r="A2917" s="54">
        <v>46138</v>
      </c>
      <c r="B2917" s="53">
        <v>0.4375</v>
      </c>
      <c r="C2917" s="3"/>
      <c r="D2917" s="3" t="s">
        <v>155</v>
      </c>
      <c r="E2917" s="3" t="str">
        <f>IF(C2917&lt;&gt;"",INDEX(ΣυνδΑθρ!$I$2:$I$96,MATCH(C2917,ΣυνδΑθρ!$A$2:$A$100,0),1),IF(D2917&lt;&gt;"",INDEX(Υλικά!$D$3:$D$200,MATCH(D2917,Υλικά!$B$3:$B$200,0),1),""))</f>
        <v>gr</v>
      </c>
      <c r="F2917" s="10">
        <f>IF(C2917&lt;&gt;"",MATCH($C2917,ΣυνδΑθρ!$A$2:$A$100,0),IF(D2917&lt;&gt;"",MATCH($D2917,Υλικά!$B$3:$B$200,0),0))</f>
        <v>63</v>
      </c>
      <c r="G2917" s="3">
        <v>70</v>
      </c>
      <c r="H2917" s="16">
        <f>IF($C2917&lt;&gt;"",$G2917*INDEX(ΣυνδΑθρ!$B$2:$B$96,$F2917,1)/INDEX(ΣυνδΑθρ!$J$2:$J$96,$F2917,1),IF($D2917&lt;&gt;"",$G2917*INDEX(Υλικά!$G$3:$G$200,$F2917,1)/INDEX(Υλικά!$E$3:$E$200,$F2917,1),0))</f>
        <v>0.77</v>
      </c>
      <c r="I2917" s="17">
        <f>IF($C2917&lt;&gt;"",$G2917*INDEX(ΣυνδΑθρ!$C$2:$C$100,$F2917,1)/INDEX(ΣυνδΑθρ!$J$2:$J$96,$F2917,1),IF($D2917&lt;&gt;"",$G2917*INDEX(Υλικά!$H$3:$H$200,$F2917,1)/INDEX(Υλικά!$E$3:$E$200,$F2917,1),0))</f>
        <v>15.96</v>
      </c>
      <c r="J2917" s="18">
        <f>IF($C2917&lt;&gt;"",$G2917*INDEX(ΣυνδΑθρ!$D$2:$D$96,$F2917,1)/INDEX(ΣυνδΑθρ!$J$2:$J$96,$F2917,1),IF($D2917&lt;&gt;"",$G2917*INDEX(Υλικά!$I$3:$I$200,$F2917,1)/INDEX(Υλικά!$E$3:$E$200,$F2917,1),0))</f>
        <v>0.21</v>
      </c>
      <c r="K2917" s="16">
        <f>$H2917*Ref!$B$2</f>
        <v>3.08</v>
      </c>
      <c r="L2917" s="17">
        <f>$I2917*Ref!$B$3</f>
        <v>63.84</v>
      </c>
      <c r="M2917" s="18">
        <f>$J2917*Ref!$B$4</f>
        <v>1.89</v>
      </c>
      <c r="N2917" s="18">
        <f>IF($C2917&lt;&gt;"",0,IF($D2917&lt;&gt;"",$G2917*INDEX(Υλικά!$J$3:$J$200,$F2917,1)/INDEX(Υλικά!$E$3:$E$200,$F2917,1),0))</f>
        <v>0</v>
      </c>
      <c r="O2917" s="19">
        <f t="shared" si="52"/>
        <v>68.81</v>
      </c>
    </row>
    <row r="2918" spans="1:15" x14ac:dyDescent="0.35">
      <c r="A2918" s="54">
        <v>46138</v>
      </c>
      <c r="B2918" s="53">
        <v>0.4375</v>
      </c>
      <c r="C2918" s="3"/>
      <c r="D2918" s="3" t="s">
        <v>357</v>
      </c>
      <c r="E2918" s="3" t="str">
        <f>IF(C2918&lt;&gt;"",INDEX(ΣυνδΑθρ!$I$2:$I$96,MATCH(C2918,ΣυνδΑθρ!$A$2:$A$100,0),1),IF(D2918&lt;&gt;"",INDEX(Υλικά!$D$3:$D$200,MATCH(D2918,Υλικά!$B$3:$B$200,0),1),""))</f>
        <v>gr</v>
      </c>
      <c r="F2918" s="10">
        <f>IF(C2918&lt;&gt;"",MATCH($C2918,ΣυνδΑθρ!$A$2:$A$100,0),IF(D2918&lt;&gt;"",MATCH($D2918,Υλικά!$B$3:$B$200,0),0))</f>
        <v>162</v>
      </c>
      <c r="G2918" s="3">
        <v>10</v>
      </c>
      <c r="H2918" s="16">
        <f>IF($C2918&lt;&gt;"",$G2918*INDEX(ΣυνδΑθρ!$B$2:$B$96,$F2918,1)/INDEX(ΣυνδΑθρ!$J$2:$J$96,$F2918,1),IF($D2918&lt;&gt;"",$G2918*INDEX(Υλικά!$G$3:$G$200,$F2918,1)/INDEX(Υλικά!$E$3:$E$200,$F2918,1),0))</f>
        <v>2.7</v>
      </c>
      <c r="I2918" s="17">
        <f>IF($C2918&lt;&gt;"",$G2918*INDEX(ΣυνδΑθρ!$C$2:$C$100,$F2918,1)/INDEX(ΣυνδΑθρ!$J$2:$J$96,$F2918,1),IF($D2918&lt;&gt;"",$G2918*INDEX(Υλικά!$H$3:$H$200,$F2918,1)/INDEX(Υλικά!$E$3:$E$200,$F2918,1),0))</f>
        <v>1.3</v>
      </c>
      <c r="J2918" s="18">
        <f>IF($C2918&lt;&gt;"",$G2918*INDEX(ΣυνδΑθρ!$D$2:$D$96,$F2918,1)/INDEX(ΣυνδΑθρ!$J$2:$J$96,$F2918,1),IF($D2918&lt;&gt;"",$G2918*INDEX(Υλικά!$I$3:$I$200,$F2918,1)/INDEX(Υλικά!$E$3:$E$200,$F2918,1),0))</f>
        <v>5</v>
      </c>
      <c r="K2918" s="16">
        <f>$H2918*Ref!$B$2</f>
        <v>10.8</v>
      </c>
      <c r="L2918" s="17">
        <f>$I2918*Ref!$B$3</f>
        <v>5.2</v>
      </c>
      <c r="M2918" s="18">
        <f>$J2918*Ref!$B$4</f>
        <v>45</v>
      </c>
      <c r="N2918" s="18">
        <f>IF($C2918&lt;&gt;"",0,IF($D2918&lt;&gt;"",$G2918*INDEX(Υλικά!$J$3:$J$200,$F2918,1)/INDEX(Υλικά!$E$3:$E$200,$F2918,1),0))</f>
        <v>0</v>
      </c>
      <c r="O2918" s="19">
        <f t="shared" si="52"/>
        <v>61</v>
      </c>
    </row>
    <row r="2919" spans="1:15" x14ac:dyDescent="0.35">
      <c r="A2919" s="54">
        <v>46138</v>
      </c>
      <c r="B2919" s="53">
        <v>0.58333333333333337</v>
      </c>
      <c r="C2919" s="3" t="s">
        <v>267</v>
      </c>
      <c r="D2919" s="3"/>
      <c r="E2919" s="3" t="str">
        <f>IF(C2919&lt;&gt;"",INDEX(ΣυνδΑθρ!$I$2:$I$96,MATCH(C2919,ΣυνδΑθρ!$A$2:$A$100,0),1),IF(D2919&lt;&gt;"",INDEX(Υλικά!$D$3:$D$200,MATCH(D2919,Υλικά!$B$3:$B$200,0),1),""))</f>
        <v>pc</v>
      </c>
      <c r="F2919" s="10">
        <f>IF(C2919&lt;&gt;"",MATCH($C2919,ΣυνδΑθρ!$A$2:$A$100,0),IF(D2919&lt;&gt;"",MATCH($D2919,Υλικά!$B$3:$B$200,0),0))</f>
        <v>51</v>
      </c>
      <c r="G2919" s="3">
        <v>1</v>
      </c>
      <c r="H2919" s="16">
        <f>IF($C2919&lt;&gt;"",$G2919*INDEX(ΣυνδΑθρ!$B$2:$B$96,$F2919,1)/INDEX(ΣυνδΑθρ!$J$2:$J$96,$F2919,1),IF($D2919&lt;&gt;"",$G2919*INDEX(Υλικά!$G$3:$G$200,$F2919,1)/INDEX(Υλικά!$E$3:$E$200,$F2919,1),0))</f>
        <v>12.66</v>
      </c>
      <c r="I2919" s="17">
        <f>IF($C2919&lt;&gt;"",$G2919*INDEX(ΣυνδΑθρ!$C$2:$C$100,$F2919,1)/INDEX(ΣυνδΑθρ!$J$2:$J$96,$F2919,1),IF($D2919&lt;&gt;"",$G2919*INDEX(Υλικά!$H$3:$H$200,$F2919,1)/INDEX(Υλικά!$E$3:$E$200,$F2919,1),0))</f>
        <v>29.580000000000002</v>
      </c>
      <c r="J2919" s="18">
        <f>IF($C2919&lt;&gt;"",$G2919*INDEX(ΣυνδΑθρ!$D$2:$D$96,$F2919,1)/INDEX(ΣυνδΑθρ!$J$2:$J$96,$F2919,1),IF($D2919&lt;&gt;"",$G2919*INDEX(Υλικά!$I$3:$I$200,$F2919,1)/INDEX(Υλικά!$E$3:$E$200,$F2919,1),0))</f>
        <v>14.321999999999999</v>
      </c>
      <c r="K2919" s="16">
        <f>$H2919*Ref!$B$2</f>
        <v>50.64</v>
      </c>
      <c r="L2919" s="17">
        <f>$I2919*Ref!$B$3</f>
        <v>118.32000000000001</v>
      </c>
      <c r="M2919" s="18">
        <f>$J2919*Ref!$B$4</f>
        <v>128.898</v>
      </c>
      <c r="N2919" s="18">
        <f>IF($C2919&lt;&gt;"",0,IF($D2919&lt;&gt;"",$G2919*INDEX(Υλικά!$J$3:$J$200,$F2919,1)/INDEX(Υλικά!$E$3:$E$200,$F2919,1),0))</f>
        <v>0</v>
      </c>
      <c r="O2919" s="19">
        <f t="shared" si="52"/>
        <v>297.858</v>
      </c>
    </row>
    <row r="2920" spans="1:15" x14ac:dyDescent="0.35">
      <c r="A2920" s="54">
        <v>46138</v>
      </c>
      <c r="B2920" s="53">
        <v>0.58333333333333337</v>
      </c>
      <c r="C2920" s="3"/>
      <c r="D2920" s="3" t="s">
        <v>80</v>
      </c>
      <c r="E2920" s="3" t="str">
        <f>IF(C2920&lt;&gt;"",INDEX(ΣυνδΑθρ!$I$2:$I$96,MATCH(C2920,ΣυνδΑθρ!$A$2:$A$100,0),1),IF(D2920&lt;&gt;"",INDEX(Υλικά!$D$3:$D$200,MATCH(D2920,Υλικά!$B$3:$B$200,0),1),""))</f>
        <v>gr</v>
      </c>
      <c r="F2920" s="10">
        <f>IF(C2920&lt;&gt;"",MATCH($C2920,ΣυνδΑθρ!$A$2:$A$100,0),IF(D2920&lt;&gt;"",MATCH($D2920,Υλικά!$B$3:$B$200,0),0))</f>
        <v>32</v>
      </c>
      <c r="G2920" s="3">
        <v>270</v>
      </c>
      <c r="H2920" s="16">
        <f>IF($C2920&lt;&gt;"",$G2920*INDEX(ΣυνδΑθρ!$B$2:$B$96,$F2920,1)/INDEX(ΣυνδΑθρ!$J$2:$J$96,$F2920,1),IF($D2920&lt;&gt;"",$G2920*INDEX(Υλικά!$G$3:$G$200,$F2920,1)/INDEX(Υλικά!$E$3:$E$200,$F2920,1),0))</f>
        <v>83.7</v>
      </c>
      <c r="I2920" s="17">
        <f>IF($C2920&lt;&gt;"",$G2920*INDEX(ΣυνδΑθρ!$C$2:$C$100,$F2920,1)/INDEX(ΣυνδΑθρ!$J$2:$J$96,$F2920,1),IF($D2920&lt;&gt;"",$G2920*INDEX(Υλικά!$H$3:$H$200,$F2920,1)/INDEX(Υλικά!$E$3:$E$200,$F2920,1),0))</f>
        <v>0</v>
      </c>
      <c r="J2920" s="18">
        <f>IF($C2920&lt;&gt;"",$G2920*INDEX(ΣυνδΑθρ!$D$2:$D$96,$F2920,1)/INDEX(ΣυνδΑθρ!$J$2:$J$96,$F2920,1),IF($D2920&lt;&gt;"",$G2920*INDEX(Υλικά!$I$3:$I$200,$F2920,1)/INDEX(Υλικά!$E$3:$E$200,$F2920,1),0))</f>
        <v>9.7200000000000006</v>
      </c>
      <c r="K2920" s="16">
        <f>$H2920*Ref!$B$2</f>
        <v>334.8</v>
      </c>
      <c r="L2920" s="17">
        <f>$I2920*Ref!$B$3</f>
        <v>0</v>
      </c>
      <c r="M2920" s="18">
        <f>$J2920*Ref!$B$4</f>
        <v>87.48</v>
      </c>
      <c r="N2920" s="18">
        <f>IF($C2920&lt;&gt;"",0,IF($D2920&lt;&gt;"",$G2920*INDEX(Υλικά!$J$3:$J$200,$F2920,1)/INDEX(Υλικά!$E$3:$E$200,$F2920,1),0))</f>
        <v>0</v>
      </c>
      <c r="O2920" s="19">
        <f t="shared" ref="O2920:O2982" si="54">SUM(K2920:N2920)</f>
        <v>422.28000000000003</v>
      </c>
    </row>
    <row r="2921" spans="1:15" x14ac:dyDescent="0.35">
      <c r="A2921" s="54">
        <v>46138</v>
      </c>
      <c r="B2921" s="53">
        <v>0.58333333333333337</v>
      </c>
      <c r="C2921" s="3"/>
      <c r="D2921" s="3" t="s">
        <v>32</v>
      </c>
      <c r="E2921" s="3" t="str">
        <f>IF(C2921&lt;&gt;"",INDEX(ΣυνδΑθρ!$I$2:$I$96,MATCH(C2921,ΣυνδΑθρ!$A$2:$A$100,0),1),IF(D2921&lt;&gt;"",INDEX(Υλικά!$D$3:$D$200,MATCH(D2921,Υλικά!$B$3:$B$200,0),1),""))</f>
        <v>gr</v>
      </c>
      <c r="F2921" s="10">
        <f>IF(C2921&lt;&gt;"",MATCH($C2921,ΣυνδΑθρ!$A$2:$A$100,0),IF(D2921&lt;&gt;"",MATCH($D2921,Υλικά!$B$3:$B$200,0),0))</f>
        <v>14</v>
      </c>
      <c r="G2921" s="3">
        <v>50</v>
      </c>
      <c r="H2921" s="16">
        <f>IF($C2921&lt;&gt;"",$G2921*INDEX(ΣυνδΑθρ!$B$2:$B$96,$F2921,1)/INDEX(ΣυνδΑθρ!$J$2:$J$96,$F2921,1),IF($D2921&lt;&gt;"",$G2921*INDEX(Υλικά!$G$3:$G$200,$F2921,1)/INDEX(Υλικά!$E$3:$E$200,$F2921,1),0))</f>
        <v>4</v>
      </c>
      <c r="I2921" s="17">
        <f>IF($C2921&lt;&gt;"",$G2921*INDEX(ΣυνδΑθρ!$C$2:$C$100,$F2921,1)/INDEX(ΣυνδΑθρ!$J$2:$J$96,$F2921,1),IF($D2921&lt;&gt;"",$G2921*INDEX(Υλικά!$H$3:$H$200,$F2921,1)/INDEX(Υλικά!$E$3:$E$200,$F2921,1),0))</f>
        <v>2</v>
      </c>
      <c r="J2921" s="18">
        <f>IF($C2921&lt;&gt;"",$G2921*INDEX(ΣυνδΑθρ!$D$2:$D$96,$F2921,1)/INDEX(ΣυνδΑθρ!$J$2:$J$96,$F2921,1),IF($D2921&lt;&gt;"",$G2921*INDEX(Υλικά!$I$3:$I$200,$F2921,1)/INDEX(Υλικά!$E$3:$E$200,$F2921,1),0))</f>
        <v>1</v>
      </c>
      <c r="K2921" s="16">
        <f>$H2921*Ref!$B$2</f>
        <v>16</v>
      </c>
      <c r="L2921" s="17">
        <f>$I2921*Ref!$B$3</f>
        <v>8</v>
      </c>
      <c r="M2921" s="18">
        <f>$J2921*Ref!$B$4</f>
        <v>9</v>
      </c>
      <c r="N2921" s="18">
        <f>IF($C2921&lt;&gt;"",0,IF($D2921&lt;&gt;"",$G2921*INDEX(Υλικά!$J$3:$J$200,$F2921,1)/INDEX(Υλικά!$E$3:$E$200,$F2921,1),0))</f>
        <v>0</v>
      </c>
      <c r="O2921" s="19">
        <f t="shared" si="54"/>
        <v>33</v>
      </c>
    </row>
    <row r="2922" spans="1:15" x14ac:dyDescent="0.35">
      <c r="A2922" s="54">
        <v>46138</v>
      </c>
      <c r="B2922" s="53">
        <v>0.8125</v>
      </c>
      <c r="C2922" s="3"/>
      <c r="D2922" s="3" t="s">
        <v>233</v>
      </c>
      <c r="E2922" s="3" t="str">
        <f>IF(C2922&lt;&gt;"",INDEX(ΣυνδΑθρ!$I$2:$I$96,MATCH(C2922,ΣυνδΑθρ!$A$2:$A$100,0),1),IF(D2922&lt;&gt;"",INDEX(Υλικά!$D$3:$D$200,MATCH(D2922,Υλικά!$B$3:$B$200,0),1),""))</f>
        <v>gr</v>
      </c>
      <c r="F2922" s="10">
        <f>IF(C2922&lt;&gt;"",MATCH($C2922,ΣυνδΑθρ!$A$2:$A$100,0),IF(D2922&lt;&gt;"",MATCH($D2922,Υλικά!$B$3:$B$200,0),0))</f>
        <v>107</v>
      </c>
      <c r="G2922" s="3">
        <v>10</v>
      </c>
      <c r="H2922" s="16">
        <f>IF($C2922&lt;&gt;"",$G2922*INDEX(ΣυνδΑθρ!$B$2:$B$96,$F2922,1)/INDEX(ΣυνδΑθρ!$J$2:$J$96,$F2922,1),IF($D2922&lt;&gt;"",$G2922*INDEX(Υλικά!$G$3:$G$200,$F2922,1)/INDEX(Υλικά!$E$3:$E$200,$F2922,1),0))</f>
        <v>2.21</v>
      </c>
      <c r="I2922" s="17">
        <f>IF($C2922&lt;&gt;"",$G2922*INDEX(ΣυνδΑθρ!$C$2:$C$100,$F2922,1)/INDEX(ΣυνδΑθρ!$J$2:$J$96,$F2922,1),IF($D2922&lt;&gt;"",$G2922*INDEX(Υλικά!$H$3:$H$200,$F2922,1)/INDEX(Υλικά!$E$3:$E$200,$F2922,1),0))</f>
        <v>2</v>
      </c>
      <c r="J2922" s="18">
        <f>IF($C2922&lt;&gt;"",$G2922*INDEX(ΣυνδΑθρ!$D$2:$D$96,$F2922,1)/INDEX(ΣυνδΑθρ!$J$2:$J$96,$F2922,1),IF($D2922&lt;&gt;"",$G2922*INDEX(Υλικά!$I$3:$I$200,$F2922,1)/INDEX(Υλικά!$E$3:$E$200,$F2922,1),0))</f>
        <v>5.28</v>
      </c>
      <c r="K2922" s="16">
        <f>$H2922*Ref!$B$2</f>
        <v>8.84</v>
      </c>
      <c r="L2922" s="17">
        <f>$I2922*Ref!$B$3</f>
        <v>8</v>
      </c>
      <c r="M2922" s="18">
        <f>$J2922*Ref!$B$4</f>
        <v>47.52</v>
      </c>
      <c r="N2922" s="18">
        <f>IF($C2922&lt;&gt;"",0,IF($D2922&lt;&gt;"",$G2922*INDEX(Υλικά!$J$3:$J$200,$F2922,1)/INDEX(Υλικά!$E$3:$E$200,$F2922,1),0))</f>
        <v>0</v>
      </c>
      <c r="O2922" s="19">
        <f t="shared" si="54"/>
        <v>64.36</v>
      </c>
    </row>
    <row r="2923" spans="1:15" x14ac:dyDescent="0.35">
      <c r="A2923" s="54">
        <v>46138</v>
      </c>
      <c r="B2923" s="53">
        <v>0.85416666666666663</v>
      </c>
      <c r="C2923" s="3"/>
      <c r="D2923" s="3" t="s">
        <v>148</v>
      </c>
      <c r="E2923" s="3" t="str">
        <f>IF(C2923&lt;&gt;"",INDEX(ΣυνδΑθρ!$I$2:$I$96,MATCH(C2923,ΣυνδΑθρ!$A$2:$A$100,0),1),IF(D2923&lt;&gt;"",INDEX(Υλικά!$D$3:$D$200,MATCH(D2923,Υλικά!$B$3:$B$200,0),1),""))</f>
        <v>gr</v>
      </c>
      <c r="F2923" s="10">
        <f>IF(C2923&lt;&gt;"",MATCH($C2923,ΣυνδΑθρ!$A$2:$A$100,0),IF(D2923&lt;&gt;"",MATCH($D2923,Υλικά!$B$3:$B$200,0),0))</f>
        <v>59</v>
      </c>
      <c r="G2923" s="3">
        <v>200</v>
      </c>
      <c r="H2923" s="16">
        <f>IF($C2923&lt;&gt;"",$G2923*INDEX(ΣυνδΑθρ!$B$2:$B$96,$F2923,1)/INDEX(ΣυνδΑθρ!$J$2:$J$96,$F2923,1),IF($D2923&lt;&gt;"",$G2923*INDEX(Υλικά!$G$3:$G$200,$F2923,1)/INDEX(Υλικά!$E$3:$E$200,$F2923,1),0))</f>
        <v>2.6</v>
      </c>
      <c r="I2923" s="17">
        <f>IF($C2923&lt;&gt;"",$G2923*INDEX(ΣυνδΑθρ!$C$2:$C$100,$F2923,1)/INDEX(ΣυνδΑθρ!$J$2:$J$96,$F2923,1),IF($D2923&lt;&gt;"",$G2923*INDEX(Υλικά!$H$3:$H$200,$F2923,1)/INDEX(Υλικά!$E$3:$E$200,$F2923,1),0))</f>
        <v>12</v>
      </c>
      <c r="J2923" s="18">
        <f>IF($C2923&lt;&gt;"",$G2923*INDEX(ΣυνδΑθρ!$D$2:$D$96,$F2923,1)/INDEX(ΣυνδΑθρ!$J$2:$J$96,$F2923,1),IF($D2923&lt;&gt;"",$G2923*INDEX(Υλικά!$I$3:$I$200,$F2923,1)/INDEX(Υλικά!$E$3:$E$200,$F2923,1),0))</f>
        <v>0</v>
      </c>
      <c r="K2923" s="16">
        <f>$H2923*Ref!$B$2</f>
        <v>10.4</v>
      </c>
      <c r="L2923" s="17">
        <f>$I2923*Ref!$B$3</f>
        <v>48</v>
      </c>
      <c r="M2923" s="18">
        <f>$J2923*Ref!$B$4</f>
        <v>0</v>
      </c>
      <c r="N2923" s="18">
        <f>IF($C2923&lt;&gt;"",0,IF($D2923&lt;&gt;"",$G2923*INDEX(Υλικά!$J$3:$J$200,$F2923,1)/INDEX(Υλικά!$E$3:$E$200,$F2923,1),0))</f>
        <v>0</v>
      </c>
      <c r="O2923" s="19">
        <f t="shared" si="54"/>
        <v>58.4</v>
      </c>
    </row>
    <row r="2924" spans="1:15" x14ac:dyDescent="0.35">
      <c r="A2924" s="54">
        <v>46138</v>
      </c>
      <c r="B2924" s="53">
        <v>0.85416666666666663</v>
      </c>
      <c r="C2924" s="3"/>
      <c r="D2924" s="3" t="s">
        <v>8</v>
      </c>
      <c r="E2924" s="3" t="str">
        <f>IF(C2924&lt;&gt;"",INDEX(ΣυνδΑθρ!$I$2:$I$96,MATCH(C2924,ΣυνδΑθρ!$A$2:$A$100,0),1),IF(D2924&lt;&gt;"",INDEX(Υλικά!$D$3:$D$200,MATCH(D2924,Υλικά!$B$3:$B$200,0),1),""))</f>
        <v>gr</v>
      </c>
      <c r="F2924" s="10">
        <f>IF(C2924&lt;&gt;"",MATCH($C2924,ΣυνδΑθρ!$A$2:$A$100,0),IF(D2924&lt;&gt;"",MATCH($D2924,Υλικά!$B$3:$B$200,0),0))</f>
        <v>3</v>
      </c>
      <c r="G2924" s="3">
        <v>10</v>
      </c>
      <c r="H2924" s="16">
        <f>IF($C2924&lt;&gt;"",$G2924*INDEX(ΣυνδΑθρ!$B$2:$B$96,$F2924,1)/INDEX(ΣυνδΑθρ!$J$2:$J$96,$F2924,1),IF($D2924&lt;&gt;"",$G2924*INDEX(Υλικά!$G$3:$G$200,$F2924,1)/INDEX(Υλικά!$E$3:$E$200,$F2924,1),0))</f>
        <v>0</v>
      </c>
      <c r="I2924" s="17">
        <f>IF($C2924&lt;&gt;"",$G2924*INDEX(ΣυνδΑθρ!$C$2:$C$100,$F2924,1)/INDEX(ΣυνδΑθρ!$J$2:$J$96,$F2924,1),IF($D2924&lt;&gt;"",$G2924*INDEX(Υλικά!$H$3:$H$200,$F2924,1)/INDEX(Υλικά!$E$3:$E$200,$F2924,1),0))</f>
        <v>0</v>
      </c>
      <c r="J2924" s="18">
        <f>IF($C2924&lt;&gt;"",$G2924*INDEX(ΣυνδΑθρ!$D$2:$D$96,$F2924,1)/INDEX(ΣυνδΑθρ!$J$2:$J$96,$F2924,1),IF($D2924&lt;&gt;"",$G2924*INDEX(Υλικά!$I$3:$I$200,$F2924,1)/INDEX(Υλικά!$E$3:$E$200,$F2924,1),0))</f>
        <v>9.33</v>
      </c>
      <c r="K2924" s="16">
        <f>$H2924*Ref!$B$2</f>
        <v>0</v>
      </c>
      <c r="L2924" s="17">
        <f>$I2924*Ref!$B$3</f>
        <v>0</v>
      </c>
      <c r="M2924" s="18">
        <f>$J2924*Ref!$B$4</f>
        <v>83.97</v>
      </c>
      <c r="N2924" s="18">
        <f>IF($C2924&lt;&gt;"",0,IF($D2924&lt;&gt;"",$G2924*INDEX(Υλικά!$J$3:$J$200,$F2924,1)/INDEX(Υλικά!$E$3:$E$200,$F2924,1),0))</f>
        <v>0</v>
      </c>
      <c r="O2924" s="19">
        <f t="shared" si="54"/>
        <v>83.97</v>
      </c>
    </row>
    <row r="2925" spans="1:15" x14ac:dyDescent="0.35">
      <c r="A2925" s="54">
        <v>46138</v>
      </c>
      <c r="B2925" s="53">
        <v>0.85416666666666663</v>
      </c>
      <c r="C2925" s="3"/>
      <c r="D2925" s="3" t="s">
        <v>356</v>
      </c>
      <c r="E2925" s="3" t="str">
        <f>IF(C2925&lt;&gt;"",INDEX(ΣυνδΑθρ!$I$2:$I$96,MATCH(C2925,ΣυνδΑθρ!$A$2:$A$100,0),1),IF(D2925&lt;&gt;"",INDEX(Υλικά!$D$3:$D$200,MATCH(D2925,Υλικά!$B$3:$B$200,0),1),""))</f>
        <v>pc</v>
      </c>
      <c r="F2925" s="10">
        <f>IF(C2925&lt;&gt;"",MATCH($C2925,ΣυνδΑθρ!$A$2:$A$100,0),IF(D2925&lt;&gt;"",MATCH($D2925,Υλικά!$B$3:$B$200,0),0))</f>
        <v>161</v>
      </c>
      <c r="G2925" s="3">
        <v>1</v>
      </c>
      <c r="H2925" s="16">
        <f>IF($C2925&lt;&gt;"",$G2925*INDEX(ΣυνδΑθρ!$B$2:$B$96,$F2925,1)/INDEX(ΣυνδΑθρ!$J$2:$J$96,$F2925,1),IF($D2925&lt;&gt;"",$G2925*INDEX(Υλικά!$G$3:$G$200,$F2925,1)/INDEX(Υλικά!$E$3:$E$200,$F2925,1),0))</f>
        <v>39</v>
      </c>
      <c r="I2925" s="17">
        <f>IF($C2925&lt;&gt;"",$G2925*INDEX(ΣυνδΑθρ!$C$2:$C$100,$F2925,1)/INDEX(ΣυνδΑθρ!$J$2:$J$96,$F2925,1),IF($D2925&lt;&gt;"",$G2925*INDEX(Υλικά!$H$3:$H$200,$F2925,1)/INDEX(Υλικά!$E$3:$E$200,$F2925,1),0))</f>
        <v>0</v>
      </c>
      <c r="J2925" s="18">
        <f>IF($C2925&lt;&gt;"",$G2925*INDEX(ΣυνδΑθρ!$D$2:$D$96,$F2925,1)/INDEX(ΣυνδΑθρ!$J$2:$J$96,$F2925,1),IF($D2925&lt;&gt;"",$G2925*INDEX(Υλικά!$I$3:$I$200,$F2925,1)/INDEX(Υλικά!$E$3:$E$200,$F2925,1),0))</f>
        <v>1</v>
      </c>
      <c r="K2925" s="16">
        <f>$H2925*Ref!$B$2</f>
        <v>156</v>
      </c>
      <c r="L2925" s="17">
        <f>$I2925*Ref!$B$3</f>
        <v>0</v>
      </c>
      <c r="M2925" s="18">
        <f>$J2925*Ref!$B$4</f>
        <v>9</v>
      </c>
      <c r="N2925" s="18">
        <f>IF($C2925&lt;&gt;"",0,IF($D2925&lt;&gt;"",$G2925*INDEX(Υλικά!$J$3:$J$200,$F2925,1)/INDEX(Υλικά!$E$3:$E$200,$F2925,1),0))</f>
        <v>0</v>
      </c>
      <c r="O2925" s="19">
        <f t="shared" si="54"/>
        <v>165</v>
      </c>
    </row>
    <row r="2926" spans="1:15" x14ac:dyDescent="0.35">
      <c r="A2926" s="54">
        <v>46138</v>
      </c>
      <c r="B2926" s="53">
        <v>0.85416666666666663</v>
      </c>
      <c r="C2926" s="3" t="s">
        <v>358</v>
      </c>
      <c r="D2926" s="3"/>
      <c r="E2926" s="3" t="str">
        <f>IF(C2926&lt;&gt;"",INDEX(ΣυνδΑθρ!$I$2:$I$96,MATCH(C2926,ΣυνδΑθρ!$A$2:$A$100,0),1),IF(D2926&lt;&gt;"",INDEX(Υλικά!$D$3:$D$200,MATCH(D2926,Υλικά!$B$3:$B$200,0),1),""))</f>
        <v>gr</v>
      </c>
      <c r="F2926" s="10">
        <f>IF(C2926&lt;&gt;"",MATCH($C2926,ΣυνδΑθρ!$A$2:$A$100,0),IF(D2926&lt;&gt;"",MATCH($D2926,Υλικά!$B$3:$B$200,0),0))</f>
        <v>77</v>
      </c>
      <c r="G2926" s="3">
        <v>130</v>
      </c>
      <c r="H2926" s="16">
        <f>IF($C2926&lt;&gt;"",$G2926*INDEX(ΣυνδΑθρ!$B$2:$B$96,$F2926,1)/INDEX(ΣυνδΑθρ!$J$2:$J$96,$F2926,1),IF($D2926&lt;&gt;"",$G2926*INDEX(Υλικά!$G$3:$G$200,$F2926,1)/INDEX(Υλικά!$E$3:$E$200,$F2926,1),0))</f>
        <v>10.026595744680851</v>
      </c>
      <c r="I2926" s="17">
        <f>IF($C2926&lt;&gt;"",$G2926*INDEX(ΣυνδΑθρ!$C$2:$C$100,$F2926,1)/INDEX(ΣυνδΑθρ!$J$2:$J$96,$F2926,1),IF($D2926&lt;&gt;"",$G2926*INDEX(Υλικά!$H$3:$H$200,$F2926,1)/INDEX(Υλικά!$E$3:$E$200,$F2926,1),0))</f>
        <v>21.325531914893617</v>
      </c>
      <c r="J2926" s="18">
        <f>IF($C2926&lt;&gt;"",$G2926*INDEX(ΣυνδΑθρ!$D$2:$D$96,$F2926,1)/INDEX(ΣυνδΑθρ!$J$2:$J$96,$F2926,1),IF($D2926&lt;&gt;"",$G2926*INDEX(Υλικά!$I$3:$I$200,$F2926,1)/INDEX(Υλικά!$E$3:$E$200,$F2926,1),0))</f>
        <v>10.372340425531915</v>
      </c>
      <c r="K2926" s="16">
        <f>$H2926*Ref!$B$2</f>
        <v>40.106382978723403</v>
      </c>
      <c r="L2926" s="17">
        <f>$I2926*Ref!$B$3</f>
        <v>85.302127659574467</v>
      </c>
      <c r="M2926" s="18">
        <f>$J2926*Ref!$B$4</f>
        <v>93.351063829787236</v>
      </c>
      <c r="N2926" s="18">
        <f>IF($C2926&lt;&gt;"",0,IF($D2926&lt;&gt;"",$G2926*INDEX(Υλικά!$J$3:$J$200,$F2926,1)/INDEX(Υλικά!$E$3:$E$200,$F2926,1),0))</f>
        <v>0</v>
      </c>
      <c r="O2926" s="19">
        <f t="shared" si="54"/>
        <v>218.75957446808511</v>
      </c>
    </row>
    <row r="2927" spans="1:15" x14ac:dyDescent="0.35">
      <c r="A2927" s="54">
        <v>46139</v>
      </c>
      <c r="B2927" s="53">
        <v>0.32291666666666669</v>
      </c>
      <c r="C2927" s="3"/>
      <c r="D2927" s="3" t="s">
        <v>58</v>
      </c>
      <c r="E2927" s="3" t="str">
        <f>IF(C2927&lt;&gt;"",INDEX(ΣυνδΑθρ!$I$2:$I$96,MATCH(C2927,ΣυνδΑθρ!$A$2:$A$100,0),1),IF(D2927&lt;&gt;"",INDEX(Υλικά!$D$3:$D$200,MATCH(D2927,Υλικά!$B$3:$B$200,0),1),""))</f>
        <v>gr</v>
      </c>
      <c r="F2927" s="10">
        <f>IF(C2927&lt;&gt;"",MATCH($C2927,ΣυνδΑθρ!$A$2:$A$100,0),IF(D2927&lt;&gt;"",MATCH($D2927,Υλικά!$B$3:$B$200,0),0))</f>
        <v>12</v>
      </c>
      <c r="G2927" s="3">
        <v>250</v>
      </c>
      <c r="H2927" s="16">
        <f>IF($C2927&lt;&gt;"",$G2927*INDEX(ΣυνδΑθρ!$B$2:$B$96,$F2927,1)/INDEX(ΣυνδΑθρ!$J$2:$J$96,$F2927,1),IF($D2927&lt;&gt;"",$G2927*INDEX(Υλικά!$G$3:$G$200,$F2927,1)/INDEX(Υλικά!$E$3:$E$200,$F2927,1),0))</f>
        <v>8.25</v>
      </c>
      <c r="I2927" s="17">
        <f>IF($C2927&lt;&gt;"",$G2927*INDEX(ΣυνδΑθρ!$C$2:$C$100,$F2927,1)/INDEX(ΣυνδΑθρ!$J$2:$J$96,$F2927,1),IF($D2927&lt;&gt;"",$G2927*INDEX(Υλικά!$H$3:$H$200,$F2927,1)/INDEX(Υλικά!$E$3:$E$200,$F2927,1),0))</f>
        <v>11.75</v>
      </c>
      <c r="J2927" s="18">
        <f>IF($C2927&lt;&gt;"",$G2927*INDEX(ΣυνδΑθρ!$D$2:$D$96,$F2927,1)/INDEX(ΣυνδΑθρ!$J$2:$J$96,$F2927,1),IF($D2927&lt;&gt;"",$G2927*INDEX(Υλικά!$I$3:$I$200,$F2927,1)/INDEX(Υλικά!$E$3:$E$200,$F2927,1),0))</f>
        <v>3.75</v>
      </c>
      <c r="K2927" s="16">
        <f>$H2927*Ref!$B$2</f>
        <v>33</v>
      </c>
      <c r="L2927" s="17">
        <f>$I2927*Ref!$B$3</f>
        <v>47</v>
      </c>
      <c r="M2927" s="18">
        <f>$J2927*Ref!$B$4</f>
        <v>33.75</v>
      </c>
      <c r="N2927" s="18">
        <f>IF($C2927&lt;&gt;"",0,IF($D2927&lt;&gt;"",$G2927*INDEX(Υλικά!$J$3:$J$200,$F2927,1)/INDEX(Υλικά!$E$3:$E$200,$F2927,1),0))</f>
        <v>0</v>
      </c>
      <c r="O2927" s="19">
        <f t="shared" si="54"/>
        <v>113.75</v>
      </c>
    </row>
    <row r="2928" spans="1:15" x14ac:dyDescent="0.35">
      <c r="A2928" s="54">
        <v>46139</v>
      </c>
      <c r="B2928" s="53">
        <v>0.32291666666666669</v>
      </c>
      <c r="C2928" s="3"/>
      <c r="D2928" s="3" t="s">
        <v>289</v>
      </c>
      <c r="E2928" s="3" t="str">
        <f>IF(C2928&lt;&gt;"",INDEX(ΣυνδΑθρ!$I$2:$I$96,MATCH(C2928,ΣυνδΑθρ!$A$2:$A$100,0),1),IF(D2928&lt;&gt;"",INDEX(Υλικά!$D$3:$D$200,MATCH(D2928,Υλικά!$B$3:$B$200,0),1),""))</f>
        <v>gr</v>
      </c>
      <c r="F2928" s="10">
        <f>IF(C2928&lt;&gt;"",MATCH($C2928,ΣυνδΑθρ!$A$2:$A$100,0),IF(D2928&lt;&gt;"",MATCH($D2928,Υλικά!$B$3:$B$200,0),0))</f>
        <v>134</v>
      </c>
      <c r="G2928" s="3">
        <v>60</v>
      </c>
      <c r="H2928" s="16">
        <f>IF($C2928&lt;&gt;"",$G2928*INDEX(ΣυνδΑθρ!$B$2:$B$96,$F2928,1)/INDEX(ΣυνδΑθρ!$J$2:$J$96,$F2928,1),IF($D2928&lt;&gt;"",$G2928*INDEX(Υλικά!$G$3:$G$200,$F2928,1)/INDEX(Υλικά!$E$3:$E$200,$F2928,1),0))</f>
        <v>4.38</v>
      </c>
      <c r="I2928" s="17">
        <f>IF($C2928&lt;&gt;"",$G2928*INDEX(ΣυνδΑθρ!$C$2:$C$100,$F2928,1)/INDEX(ΣυνδΑθρ!$J$2:$J$96,$F2928,1),IF($D2928&lt;&gt;"",$G2928*INDEX(Υλικά!$H$3:$H$200,$F2928,1)/INDEX(Υλικά!$E$3:$E$200,$F2928,1),0))</f>
        <v>27.9</v>
      </c>
      <c r="J2928" s="18">
        <f>IF($C2928&lt;&gt;"",$G2928*INDEX(ΣυνδΑθρ!$D$2:$D$96,$F2928,1)/INDEX(ΣυνδΑθρ!$J$2:$J$96,$F2928,1),IF($D2928&lt;&gt;"",$G2928*INDEX(Υλικά!$I$3:$I$200,$F2928,1)/INDEX(Υλικά!$E$3:$E$200,$F2928,1),0))</f>
        <v>0.54</v>
      </c>
      <c r="K2928" s="16">
        <f>$H2928*Ref!$B$2</f>
        <v>17.52</v>
      </c>
      <c r="L2928" s="17">
        <f>$I2928*Ref!$B$3</f>
        <v>111.6</v>
      </c>
      <c r="M2928" s="18">
        <f>$J2928*Ref!$B$4</f>
        <v>4.8600000000000003</v>
      </c>
      <c r="N2928" s="18">
        <f>IF($C2928&lt;&gt;"",0,IF($D2928&lt;&gt;"",$G2928*INDEX(Υλικά!$J$3:$J$200,$F2928,1)/INDEX(Υλικά!$E$3:$E$200,$F2928,1),0))</f>
        <v>0</v>
      </c>
      <c r="O2928" s="19">
        <f t="shared" si="54"/>
        <v>133.98000000000002</v>
      </c>
    </row>
    <row r="2929" spans="1:15" x14ac:dyDescent="0.35">
      <c r="A2929" s="54">
        <v>46139</v>
      </c>
      <c r="B2929" s="53">
        <v>0.32291666666666702</v>
      </c>
      <c r="C2929" s="3"/>
      <c r="D2929" s="3" t="s">
        <v>220</v>
      </c>
      <c r="E2929" s="3" t="str">
        <f>IF(C2929&lt;&gt;"",INDEX(ΣυνδΑθρ!$I$2:$I$96,MATCH(C2929,ΣυνδΑθρ!$A$2:$A$100,0),1),IF(D2929&lt;&gt;"",INDEX(Υλικά!$D$3:$D$200,MATCH(D2929,Υλικά!$B$3:$B$200,0),1),""))</f>
        <v>gr</v>
      </c>
      <c r="F2929" s="10">
        <f>IF(C2929&lt;&gt;"",MATCH($C2929,ΣυνδΑθρ!$A$2:$A$100,0),IF(D2929&lt;&gt;"",MATCH($D2929,Υλικά!$B$3:$B$200,0),0))</f>
        <v>98</v>
      </c>
      <c r="G2929" s="3">
        <v>70</v>
      </c>
      <c r="H2929" s="16">
        <f>IF($C2929&lt;&gt;"",$G2929*INDEX(ΣυνδΑθρ!$B$2:$B$96,$F2929,1)/INDEX(ΣυνδΑθρ!$J$2:$J$96,$F2929,1),IF($D2929&lt;&gt;"",$G2929*INDEX(Υλικά!$G$3:$G$200,$F2929,1)/INDEX(Υλικά!$E$3:$E$200,$F2929,1),0))</f>
        <v>7.7</v>
      </c>
      <c r="I2929" s="17">
        <f>IF($C2929&lt;&gt;"",$G2929*INDEX(ΣυνδΑθρ!$C$2:$C$100,$F2929,1)/INDEX(ΣυνδΑθρ!$J$2:$J$96,$F2929,1),IF($D2929&lt;&gt;"",$G2929*INDEX(Υλικά!$H$3:$H$200,$F2929,1)/INDEX(Υλικά!$E$3:$E$200,$F2929,1),0))</f>
        <v>2.8</v>
      </c>
      <c r="J2929" s="18">
        <f>IF($C2929&lt;&gt;"",$G2929*INDEX(ΣυνδΑθρ!$D$2:$D$96,$F2929,1)/INDEX(ΣυνδΑθρ!$J$2:$J$96,$F2929,1),IF($D2929&lt;&gt;"",$G2929*INDEX(Υλικά!$I$3:$I$200,$F2929,1)/INDEX(Υλικά!$E$3:$E$200,$F2929,1),0))</f>
        <v>2.8</v>
      </c>
      <c r="K2929" s="16">
        <f>$H2929*Ref!$B$2</f>
        <v>30.8</v>
      </c>
      <c r="L2929" s="17">
        <f>$I2929*Ref!$B$3</f>
        <v>11.2</v>
      </c>
      <c r="M2929" s="18">
        <f>$J2929*Ref!$B$4</f>
        <v>25.2</v>
      </c>
      <c r="N2929" s="18">
        <f>IF($C2929&lt;&gt;"",0,IF($D2929&lt;&gt;"",$G2929*INDEX(Υλικά!$J$3:$J$200,$F2929,1)/INDEX(Υλικά!$E$3:$E$200,$F2929,1),0))</f>
        <v>0</v>
      </c>
      <c r="O2929" s="19">
        <f t="shared" si="54"/>
        <v>67.2</v>
      </c>
    </row>
    <row r="2930" spans="1:15" x14ac:dyDescent="0.35">
      <c r="A2930" s="54">
        <v>46139</v>
      </c>
      <c r="B2930" s="53">
        <v>0.45833333333333331</v>
      </c>
      <c r="C2930" s="3"/>
      <c r="D2930" s="3" t="s">
        <v>155</v>
      </c>
      <c r="E2930" s="3" t="str">
        <f>IF(C2930&lt;&gt;"",INDEX(ΣυνδΑθρ!$I$2:$I$96,MATCH(C2930,ΣυνδΑθρ!$A$2:$A$100,0),1),IF(D2930&lt;&gt;"",INDEX(Υλικά!$D$3:$D$200,MATCH(D2930,Υλικά!$B$3:$B$200,0),1),""))</f>
        <v>gr</v>
      </c>
      <c r="F2930" s="10">
        <f>IF(C2930&lt;&gt;"",MATCH($C2930,ΣυνδΑθρ!$A$2:$A$100,0),IF(D2930&lt;&gt;"",MATCH($D2930,Υλικά!$B$3:$B$200,0),0))</f>
        <v>63</v>
      </c>
      <c r="G2930" s="3">
        <v>70</v>
      </c>
      <c r="H2930" s="16">
        <f>IF($C2930&lt;&gt;"",$G2930*INDEX(ΣυνδΑθρ!$B$2:$B$96,$F2930,1)/INDEX(ΣυνδΑθρ!$J$2:$J$96,$F2930,1),IF($D2930&lt;&gt;"",$G2930*INDEX(Υλικά!$G$3:$G$200,$F2930,1)/INDEX(Υλικά!$E$3:$E$200,$F2930,1),0))</f>
        <v>0.77</v>
      </c>
      <c r="I2930" s="17">
        <f>IF($C2930&lt;&gt;"",$G2930*INDEX(ΣυνδΑθρ!$C$2:$C$100,$F2930,1)/INDEX(ΣυνδΑθρ!$J$2:$J$96,$F2930,1),IF($D2930&lt;&gt;"",$G2930*INDEX(Υλικά!$H$3:$H$200,$F2930,1)/INDEX(Υλικά!$E$3:$E$200,$F2930,1),0))</f>
        <v>15.96</v>
      </c>
      <c r="J2930" s="18">
        <f>IF($C2930&lt;&gt;"",$G2930*INDEX(ΣυνδΑθρ!$D$2:$D$96,$F2930,1)/INDEX(ΣυνδΑθρ!$J$2:$J$96,$F2930,1),IF($D2930&lt;&gt;"",$G2930*INDEX(Υλικά!$I$3:$I$200,$F2930,1)/INDEX(Υλικά!$E$3:$E$200,$F2930,1),0))</f>
        <v>0.21</v>
      </c>
      <c r="K2930" s="16">
        <f>$H2930*Ref!$B$2</f>
        <v>3.08</v>
      </c>
      <c r="L2930" s="17">
        <f>$I2930*Ref!$B$3</f>
        <v>63.84</v>
      </c>
      <c r="M2930" s="18">
        <f>$J2930*Ref!$B$4</f>
        <v>1.89</v>
      </c>
      <c r="N2930" s="18">
        <f>IF($C2930&lt;&gt;"",0,IF($D2930&lt;&gt;"",$G2930*INDEX(Υλικά!$J$3:$J$200,$F2930,1)/INDEX(Υλικά!$E$3:$E$200,$F2930,1),0))</f>
        <v>0</v>
      </c>
      <c r="O2930" s="19">
        <f t="shared" si="54"/>
        <v>68.81</v>
      </c>
    </row>
    <row r="2931" spans="1:15" x14ac:dyDescent="0.35">
      <c r="A2931" s="54">
        <v>46139</v>
      </c>
      <c r="B2931" s="53">
        <v>0.45833333333333331</v>
      </c>
      <c r="C2931" s="3"/>
      <c r="D2931" s="3" t="s">
        <v>357</v>
      </c>
      <c r="E2931" s="3" t="str">
        <f>IF(C2931&lt;&gt;"",INDEX(ΣυνδΑθρ!$I$2:$I$96,MATCH(C2931,ΣυνδΑθρ!$A$2:$A$100,0),1),IF(D2931&lt;&gt;"",INDEX(Υλικά!$D$3:$D$200,MATCH(D2931,Υλικά!$B$3:$B$200,0),1),""))</f>
        <v>gr</v>
      </c>
      <c r="F2931" s="10">
        <f>IF(C2931&lt;&gt;"",MATCH($C2931,ΣυνδΑθρ!$A$2:$A$100,0),IF(D2931&lt;&gt;"",MATCH($D2931,Υλικά!$B$3:$B$200,0),0))</f>
        <v>162</v>
      </c>
      <c r="G2931" s="3">
        <v>15</v>
      </c>
      <c r="H2931" s="16">
        <f>IF($C2931&lt;&gt;"",$G2931*INDEX(ΣυνδΑθρ!$B$2:$B$96,$F2931,1)/INDEX(ΣυνδΑθρ!$J$2:$J$96,$F2931,1),IF($D2931&lt;&gt;"",$G2931*INDEX(Υλικά!$G$3:$G$200,$F2931,1)/INDEX(Υλικά!$E$3:$E$200,$F2931,1),0))</f>
        <v>4.05</v>
      </c>
      <c r="I2931" s="17">
        <f>IF($C2931&lt;&gt;"",$G2931*INDEX(ΣυνδΑθρ!$C$2:$C$100,$F2931,1)/INDEX(ΣυνδΑθρ!$J$2:$J$96,$F2931,1),IF($D2931&lt;&gt;"",$G2931*INDEX(Υλικά!$H$3:$H$200,$F2931,1)/INDEX(Υλικά!$E$3:$E$200,$F2931,1),0))</f>
        <v>1.95</v>
      </c>
      <c r="J2931" s="18">
        <f>IF($C2931&lt;&gt;"",$G2931*INDEX(ΣυνδΑθρ!$D$2:$D$96,$F2931,1)/INDEX(ΣυνδΑθρ!$J$2:$J$96,$F2931,1),IF($D2931&lt;&gt;"",$G2931*INDEX(Υλικά!$I$3:$I$200,$F2931,1)/INDEX(Υλικά!$E$3:$E$200,$F2931,1),0))</f>
        <v>7.5</v>
      </c>
      <c r="K2931" s="16">
        <f>$H2931*Ref!$B$2</f>
        <v>16.2</v>
      </c>
      <c r="L2931" s="17">
        <f>$I2931*Ref!$B$3</f>
        <v>7.8</v>
      </c>
      <c r="M2931" s="18">
        <f>$J2931*Ref!$B$4</f>
        <v>67.5</v>
      </c>
      <c r="N2931" s="18">
        <f>IF($C2931&lt;&gt;"",0,IF($D2931&lt;&gt;"",$G2931*INDEX(Υλικά!$J$3:$J$200,$F2931,1)/INDEX(Υλικά!$E$3:$E$200,$F2931,1),0))</f>
        <v>0</v>
      </c>
      <c r="O2931" s="19">
        <f t="shared" si="54"/>
        <v>91.5</v>
      </c>
    </row>
    <row r="2932" spans="1:15" x14ac:dyDescent="0.35">
      <c r="A2932" s="54">
        <v>46139</v>
      </c>
      <c r="B2932" s="53">
        <v>0.60416666666666663</v>
      </c>
      <c r="C2932" s="3" t="s">
        <v>267</v>
      </c>
      <c r="D2932" s="3"/>
      <c r="E2932" s="3" t="str">
        <f>IF(C2932&lt;&gt;"",INDEX(ΣυνδΑθρ!$I$2:$I$96,MATCH(C2932,ΣυνδΑθρ!$A$2:$A$100,0),1),IF(D2932&lt;&gt;"",INDEX(Υλικά!$D$3:$D$200,MATCH(D2932,Υλικά!$B$3:$B$200,0),1),""))</f>
        <v>pc</v>
      </c>
      <c r="F2932" s="10">
        <f>IF(C2932&lt;&gt;"",MATCH($C2932,ΣυνδΑθρ!$A$2:$A$100,0),IF(D2932&lt;&gt;"",MATCH($D2932,Υλικά!$B$3:$B$200,0),0))</f>
        <v>51</v>
      </c>
      <c r="G2932" s="3">
        <v>1</v>
      </c>
      <c r="H2932" s="16">
        <f>IF($C2932&lt;&gt;"",$G2932*INDEX(ΣυνδΑθρ!$B$2:$B$96,$F2932,1)/INDEX(ΣυνδΑθρ!$J$2:$J$96,$F2932,1),IF($D2932&lt;&gt;"",$G2932*INDEX(Υλικά!$G$3:$G$200,$F2932,1)/INDEX(Υλικά!$E$3:$E$200,$F2932,1),0))</f>
        <v>12.66</v>
      </c>
      <c r="I2932" s="17">
        <f>IF($C2932&lt;&gt;"",$G2932*INDEX(ΣυνδΑθρ!$C$2:$C$100,$F2932,1)/INDEX(ΣυνδΑθρ!$J$2:$J$96,$F2932,1),IF($D2932&lt;&gt;"",$G2932*INDEX(Υλικά!$H$3:$H$200,$F2932,1)/INDEX(Υλικά!$E$3:$E$200,$F2932,1),0))</f>
        <v>29.580000000000002</v>
      </c>
      <c r="J2932" s="18">
        <f>IF($C2932&lt;&gt;"",$G2932*INDEX(ΣυνδΑθρ!$D$2:$D$96,$F2932,1)/INDEX(ΣυνδΑθρ!$J$2:$J$96,$F2932,1),IF($D2932&lt;&gt;"",$G2932*INDEX(Υλικά!$I$3:$I$200,$F2932,1)/INDEX(Υλικά!$E$3:$E$200,$F2932,1),0))</f>
        <v>14.321999999999999</v>
      </c>
      <c r="K2932" s="16">
        <f>$H2932*Ref!$B$2</f>
        <v>50.64</v>
      </c>
      <c r="L2932" s="17">
        <f>$I2932*Ref!$B$3</f>
        <v>118.32000000000001</v>
      </c>
      <c r="M2932" s="18">
        <f>$J2932*Ref!$B$4</f>
        <v>128.898</v>
      </c>
      <c r="N2932" s="18">
        <f>IF($C2932&lt;&gt;"",0,IF($D2932&lt;&gt;"",$G2932*INDEX(Υλικά!$J$3:$J$200,$F2932,1)/INDEX(Υλικά!$E$3:$E$200,$F2932,1),0))</f>
        <v>0</v>
      </c>
      <c r="O2932" s="19">
        <f t="shared" si="54"/>
        <v>297.858</v>
      </c>
    </row>
    <row r="2933" spans="1:15" x14ac:dyDescent="0.35">
      <c r="A2933" s="54">
        <v>46139</v>
      </c>
      <c r="B2933" s="53">
        <v>0.60416666666666663</v>
      </c>
      <c r="C2933" s="3"/>
      <c r="D2933" s="3" t="s">
        <v>80</v>
      </c>
      <c r="E2933" s="3" t="str">
        <f>IF(C2933&lt;&gt;"",INDEX(ΣυνδΑθρ!$I$2:$I$96,MATCH(C2933,ΣυνδΑθρ!$A$2:$A$100,0),1),IF(D2933&lt;&gt;"",INDEX(Υλικά!$D$3:$D$200,MATCH(D2933,Υλικά!$B$3:$B$200,0),1),""))</f>
        <v>gr</v>
      </c>
      <c r="F2933" s="10">
        <f>IF(C2933&lt;&gt;"",MATCH($C2933,ΣυνδΑθρ!$A$2:$A$100,0),IF(D2933&lt;&gt;"",MATCH($D2933,Υλικά!$B$3:$B$200,0),0))</f>
        <v>32</v>
      </c>
      <c r="G2933" s="3">
        <v>270</v>
      </c>
      <c r="H2933" s="16">
        <f>IF($C2933&lt;&gt;"",$G2933*INDEX(ΣυνδΑθρ!$B$2:$B$96,$F2933,1)/INDEX(ΣυνδΑθρ!$J$2:$J$96,$F2933,1),IF($D2933&lt;&gt;"",$G2933*INDEX(Υλικά!$G$3:$G$200,$F2933,1)/INDEX(Υλικά!$E$3:$E$200,$F2933,1),0))</f>
        <v>83.7</v>
      </c>
      <c r="I2933" s="17">
        <f>IF($C2933&lt;&gt;"",$G2933*INDEX(ΣυνδΑθρ!$C$2:$C$100,$F2933,1)/INDEX(ΣυνδΑθρ!$J$2:$J$96,$F2933,1),IF($D2933&lt;&gt;"",$G2933*INDEX(Υλικά!$H$3:$H$200,$F2933,1)/INDEX(Υλικά!$E$3:$E$200,$F2933,1),0))</f>
        <v>0</v>
      </c>
      <c r="J2933" s="18">
        <f>IF($C2933&lt;&gt;"",$G2933*INDEX(ΣυνδΑθρ!$D$2:$D$96,$F2933,1)/INDEX(ΣυνδΑθρ!$J$2:$J$96,$F2933,1),IF($D2933&lt;&gt;"",$G2933*INDEX(Υλικά!$I$3:$I$200,$F2933,1)/INDEX(Υλικά!$E$3:$E$200,$F2933,1),0))</f>
        <v>9.7200000000000006</v>
      </c>
      <c r="K2933" s="16">
        <f>$H2933*Ref!$B$2</f>
        <v>334.8</v>
      </c>
      <c r="L2933" s="17">
        <f>$I2933*Ref!$B$3</f>
        <v>0</v>
      </c>
      <c r="M2933" s="18">
        <f>$J2933*Ref!$B$4</f>
        <v>87.48</v>
      </c>
      <c r="N2933" s="18">
        <f>IF($C2933&lt;&gt;"",0,IF($D2933&lt;&gt;"",$G2933*INDEX(Υλικά!$J$3:$J$200,$F2933,1)/INDEX(Υλικά!$E$3:$E$200,$F2933,1),0))</f>
        <v>0</v>
      </c>
      <c r="O2933" s="19">
        <f t="shared" si="54"/>
        <v>422.28000000000003</v>
      </c>
    </row>
    <row r="2934" spans="1:15" x14ac:dyDescent="0.35">
      <c r="A2934" s="54">
        <v>46139</v>
      </c>
      <c r="B2934" s="53">
        <v>0.60416666666666663</v>
      </c>
      <c r="C2934" s="3"/>
      <c r="D2934" s="3" t="s">
        <v>32</v>
      </c>
      <c r="E2934" s="3" t="str">
        <f>IF(C2934&lt;&gt;"",INDEX(ΣυνδΑθρ!$I$2:$I$96,MATCH(C2934,ΣυνδΑθρ!$A$2:$A$100,0),1),IF(D2934&lt;&gt;"",INDEX(Υλικά!$D$3:$D$200,MATCH(D2934,Υλικά!$B$3:$B$200,0),1),""))</f>
        <v>gr</v>
      </c>
      <c r="F2934" s="10">
        <f>IF(C2934&lt;&gt;"",MATCH($C2934,ΣυνδΑθρ!$A$2:$A$100,0),IF(D2934&lt;&gt;"",MATCH($D2934,Υλικά!$B$3:$B$200,0),0))</f>
        <v>14</v>
      </c>
      <c r="G2934" s="3">
        <v>50</v>
      </c>
      <c r="H2934" s="16">
        <f>IF($C2934&lt;&gt;"",$G2934*INDEX(ΣυνδΑθρ!$B$2:$B$96,$F2934,1)/INDEX(ΣυνδΑθρ!$J$2:$J$96,$F2934,1),IF($D2934&lt;&gt;"",$G2934*INDEX(Υλικά!$G$3:$G$200,$F2934,1)/INDEX(Υλικά!$E$3:$E$200,$F2934,1),0))</f>
        <v>4</v>
      </c>
      <c r="I2934" s="17">
        <f>IF($C2934&lt;&gt;"",$G2934*INDEX(ΣυνδΑθρ!$C$2:$C$100,$F2934,1)/INDEX(ΣυνδΑθρ!$J$2:$J$96,$F2934,1),IF($D2934&lt;&gt;"",$G2934*INDEX(Υλικά!$H$3:$H$200,$F2934,1)/INDEX(Υλικά!$E$3:$E$200,$F2934,1),0))</f>
        <v>2</v>
      </c>
      <c r="J2934" s="18">
        <f>IF($C2934&lt;&gt;"",$G2934*INDEX(ΣυνδΑθρ!$D$2:$D$96,$F2934,1)/INDEX(ΣυνδΑθρ!$J$2:$J$96,$F2934,1),IF($D2934&lt;&gt;"",$G2934*INDEX(Υλικά!$I$3:$I$200,$F2934,1)/INDEX(Υλικά!$E$3:$E$200,$F2934,1),0))</f>
        <v>1</v>
      </c>
      <c r="K2934" s="16">
        <f>$H2934*Ref!$B$2</f>
        <v>16</v>
      </c>
      <c r="L2934" s="17">
        <f>$I2934*Ref!$B$3</f>
        <v>8</v>
      </c>
      <c r="M2934" s="18">
        <f>$J2934*Ref!$B$4</f>
        <v>9</v>
      </c>
      <c r="N2934" s="18">
        <f>IF($C2934&lt;&gt;"",0,IF($D2934&lt;&gt;"",$G2934*INDEX(Υλικά!$J$3:$J$200,$F2934,1)/INDEX(Υλικά!$E$3:$E$200,$F2934,1),0))</f>
        <v>0</v>
      </c>
      <c r="O2934" s="19">
        <f t="shared" si="54"/>
        <v>33</v>
      </c>
    </row>
    <row r="2935" spans="1:15" x14ac:dyDescent="0.35">
      <c r="A2935" s="54">
        <v>46139</v>
      </c>
      <c r="B2935" s="53">
        <v>0.83333333333333337</v>
      </c>
      <c r="C2935" s="3"/>
      <c r="D2935" s="3" t="s">
        <v>233</v>
      </c>
      <c r="E2935" s="3" t="str">
        <f>IF(C2935&lt;&gt;"",INDEX(ΣυνδΑθρ!$I$2:$I$96,MATCH(C2935,ΣυνδΑθρ!$A$2:$A$100,0),1),IF(D2935&lt;&gt;"",INDEX(Υλικά!$D$3:$D$200,MATCH(D2935,Υλικά!$B$3:$B$200,0),1),""))</f>
        <v>gr</v>
      </c>
      <c r="F2935" s="10">
        <f>IF(C2935&lt;&gt;"",MATCH($C2935,ΣυνδΑθρ!$A$2:$A$100,0),IF(D2935&lt;&gt;"",MATCH($D2935,Υλικά!$B$3:$B$200,0),0))</f>
        <v>107</v>
      </c>
      <c r="G2935" s="3">
        <v>10</v>
      </c>
      <c r="H2935" s="16">
        <f>IF($C2935&lt;&gt;"",$G2935*INDEX(ΣυνδΑθρ!$B$2:$B$96,$F2935,1)/INDEX(ΣυνδΑθρ!$J$2:$J$96,$F2935,1),IF($D2935&lt;&gt;"",$G2935*INDEX(Υλικά!$G$3:$G$200,$F2935,1)/INDEX(Υλικά!$E$3:$E$200,$F2935,1),0))</f>
        <v>2.21</v>
      </c>
      <c r="I2935" s="17">
        <f>IF($C2935&lt;&gt;"",$G2935*INDEX(ΣυνδΑθρ!$C$2:$C$100,$F2935,1)/INDEX(ΣυνδΑθρ!$J$2:$J$96,$F2935,1),IF($D2935&lt;&gt;"",$G2935*INDEX(Υλικά!$H$3:$H$200,$F2935,1)/INDEX(Υλικά!$E$3:$E$200,$F2935,1),0))</f>
        <v>2</v>
      </c>
      <c r="J2935" s="18">
        <f>IF($C2935&lt;&gt;"",$G2935*INDEX(ΣυνδΑθρ!$D$2:$D$96,$F2935,1)/INDEX(ΣυνδΑθρ!$J$2:$J$96,$F2935,1),IF($D2935&lt;&gt;"",$G2935*INDEX(Υλικά!$I$3:$I$200,$F2935,1)/INDEX(Υλικά!$E$3:$E$200,$F2935,1),0))</f>
        <v>5.28</v>
      </c>
      <c r="K2935" s="16">
        <f>$H2935*Ref!$B$2</f>
        <v>8.84</v>
      </c>
      <c r="L2935" s="17">
        <f>$I2935*Ref!$B$3</f>
        <v>8</v>
      </c>
      <c r="M2935" s="18">
        <f>$J2935*Ref!$B$4</f>
        <v>47.52</v>
      </c>
      <c r="N2935" s="18">
        <f>IF($C2935&lt;&gt;"",0,IF($D2935&lt;&gt;"",$G2935*INDEX(Υλικά!$J$3:$J$200,$F2935,1)/INDEX(Υλικά!$E$3:$E$200,$F2935,1),0))</f>
        <v>0</v>
      </c>
      <c r="O2935" s="19">
        <f t="shared" si="54"/>
        <v>64.36</v>
      </c>
    </row>
    <row r="2936" spans="1:15" x14ac:dyDescent="0.35">
      <c r="A2936" s="54">
        <v>46139</v>
      </c>
      <c r="B2936" s="53">
        <v>0.89583333333333337</v>
      </c>
      <c r="C2936" s="3"/>
      <c r="D2936" s="3" t="s">
        <v>356</v>
      </c>
      <c r="E2936" s="3" t="str">
        <f>IF(C2936&lt;&gt;"",INDEX(ΣυνδΑθρ!$I$2:$I$96,MATCH(C2936,ΣυνδΑθρ!$A$2:$A$100,0),1),IF(D2936&lt;&gt;"",INDEX(Υλικά!$D$3:$D$200,MATCH(D2936,Υλικά!$B$3:$B$200,0),1),""))</f>
        <v>pc</v>
      </c>
      <c r="F2936" s="10">
        <f>IF(C2936&lt;&gt;"",MATCH($C2936,ΣυνδΑθρ!$A$2:$A$100,0),IF(D2936&lt;&gt;"",MATCH($D2936,Υλικά!$B$3:$B$200,0),0))</f>
        <v>161</v>
      </c>
      <c r="G2936" s="3">
        <v>1</v>
      </c>
      <c r="H2936" s="16">
        <f>IF($C2936&lt;&gt;"",$G2936*INDEX(ΣυνδΑθρ!$B$2:$B$96,$F2936,1)/INDEX(ΣυνδΑθρ!$J$2:$J$96,$F2936,1),IF($D2936&lt;&gt;"",$G2936*INDEX(Υλικά!$G$3:$G$200,$F2936,1)/INDEX(Υλικά!$E$3:$E$200,$F2936,1),0))</f>
        <v>39</v>
      </c>
      <c r="I2936" s="17">
        <f>IF($C2936&lt;&gt;"",$G2936*INDEX(ΣυνδΑθρ!$C$2:$C$100,$F2936,1)/INDEX(ΣυνδΑθρ!$J$2:$J$96,$F2936,1),IF($D2936&lt;&gt;"",$G2936*INDEX(Υλικά!$H$3:$H$200,$F2936,1)/INDEX(Υλικά!$E$3:$E$200,$F2936,1),0))</f>
        <v>0</v>
      </c>
      <c r="J2936" s="18">
        <f>IF($C2936&lt;&gt;"",$G2936*INDEX(ΣυνδΑθρ!$D$2:$D$96,$F2936,1)/INDEX(ΣυνδΑθρ!$J$2:$J$96,$F2936,1),IF($D2936&lt;&gt;"",$G2936*INDEX(Υλικά!$I$3:$I$200,$F2936,1)/INDEX(Υλικά!$E$3:$E$200,$F2936,1),0))</f>
        <v>1</v>
      </c>
      <c r="K2936" s="16">
        <f>$H2936*Ref!$B$2</f>
        <v>156</v>
      </c>
      <c r="L2936" s="17">
        <f>$I2936*Ref!$B$3</f>
        <v>0</v>
      </c>
      <c r="M2936" s="18">
        <f>$J2936*Ref!$B$4</f>
        <v>9</v>
      </c>
      <c r="N2936" s="18">
        <f>IF($C2936&lt;&gt;"",0,IF($D2936&lt;&gt;"",$G2936*INDEX(Υλικά!$J$3:$J$200,$F2936,1)/INDEX(Υλικά!$E$3:$E$200,$F2936,1),0))</f>
        <v>0</v>
      </c>
      <c r="O2936" s="19">
        <f t="shared" si="54"/>
        <v>165</v>
      </c>
    </row>
    <row r="2937" spans="1:15" x14ac:dyDescent="0.35">
      <c r="A2937" s="54">
        <v>46139</v>
      </c>
      <c r="B2937" s="53">
        <v>0.89583333333333337</v>
      </c>
      <c r="C2937" s="3"/>
      <c r="D2937" s="3" t="s">
        <v>289</v>
      </c>
      <c r="E2937" s="3" t="str">
        <f>IF(C2937&lt;&gt;"",INDEX(ΣυνδΑθρ!$I$2:$I$96,MATCH(C2937,ΣυνδΑθρ!$A$2:$A$100,0),1),IF(D2937&lt;&gt;"",INDEX(Υλικά!$D$3:$D$200,MATCH(D2937,Υλικά!$B$3:$B$200,0),1),""))</f>
        <v>gr</v>
      </c>
      <c r="F2937" s="10">
        <f>IF(C2937&lt;&gt;"",MATCH($C2937,ΣυνδΑθρ!$A$2:$A$100,0),IF(D2937&lt;&gt;"",MATCH($D2937,Υλικά!$B$3:$B$200,0),0))</f>
        <v>134</v>
      </c>
      <c r="G2937" s="3">
        <v>50</v>
      </c>
      <c r="H2937" s="16">
        <f>IF($C2937&lt;&gt;"",$G2937*INDEX(ΣυνδΑθρ!$B$2:$B$96,$F2937,1)/INDEX(ΣυνδΑθρ!$J$2:$J$96,$F2937,1),IF($D2937&lt;&gt;"",$G2937*INDEX(Υλικά!$G$3:$G$200,$F2937,1)/INDEX(Υλικά!$E$3:$E$200,$F2937,1),0))</f>
        <v>3.65</v>
      </c>
      <c r="I2937" s="17">
        <f>IF($C2937&lt;&gt;"",$G2937*INDEX(ΣυνδΑθρ!$C$2:$C$100,$F2937,1)/INDEX(ΣυνδΑθρ!$J$2:$J$96,$F2937,1),IF($D2937&lt;&gt;"",$G2937*INDEX(Υλικά!$H$3:$H$200,$F2937,1)/INDEX(Υλικά!$E$3:$E$200,$F2937,1),0))</f>
        <v>23.25</v>
      </c>
      <c r="J2937" s="18">
        <f>IF($C2937&lt;&gt;"",$G2937*INDEX(ΣυνδΑθρ!$D$2:$D$96,$F2937,1)/INDEX(ΣυνδΑθρ!$J$2:$J$96,$F2937,1),IF($D2937&lt;&gt;"",$G2937*INDEX(Υλικά!$I$3:$I$200,$F2937,1)/INDEX(Υλικά!$E$3:$E$200,$F2937,1),0))</f>
        <v>0.45</v>
      </c>
      <c r="K2937" s="16">
        <f>$H2937*Ref!$B$2</f>
        <v>14.6</v>
      </c>
      <c r="L2937" s="17">
        <f>$I2937*Ref!$B$3</f>
        <v>93</v>
      </c>
      <c r="M2937" s="18">
        <f>$J2937*Ref!$B$4</f>
        <v>4.05</v>
      </c>
      <c r="N2937" s="18">
        <f>IF($C2937&lt;&gt;"",0,IF($D2937&lt;&gt;"",$G2937*INDEX(Υλικά!$J$3:$J$200,$F2937,1)/INDEX(Υλικά!$E$3:$E$200,$F2937,1),0))</f>
        <v>0</v>
      </c>
      <c r="O2937" s="19">
        <f t="shared" si="54"/>
        <v>111.64999999999999</v>
      </c>
    </row>
    <row r="2938" spans="1:15" x14ac:dyDescent="0.35">
      <c r="A2938" s="54">
        <v>46139</v>
      </c>
      <c r="B2938" s="53">
        <v>0.89583333333333304</v>
      </c>
      <c r="C2938" s="3"/>
      <c r="D2938" s="3" t="s">
        <v>42</v>
      </c>
      <c r="E2938" s="3" t="str">
        <f>IF(C2938&lt;&gt;"",INDEX(ΣυνδΑθρ!$I$2:$I$96,MATCH(C2938,ΣυνδΑθρ!$A$2:$A$100,0),1),IF(D2938&lt;&gt;"",INDEX(Υλικά!$D$3:$D$200,MATCH(D2938,Υλικά!$B$3:$B$200,0),1),""))</f>
        <v>gr</v>
      </c>
      <c r="F2938" s="10">
        <f>IF(C2938&lt;&gt;"",MATCH($C2938,ΣυνδΑθρ!$A$2:$A$100,0),IF(D2938&lt;&gt;"",MATCH($D2938,Υλικά!$B$3:$B$200,0),0))</f>
        <v>16</v>
      </c>
      <c r="G2938" s="3">
        <v>270</v>
      </c>
      <c r="H2938" s="16">
        <f>IF($C2938&lt;&gt;"",$G2938*INDEX(ΣυνδΑθρ!$B$2:$B$96,$F2938,1)/INDEX(ΣυνδΑθρ!$J$2:$J$96,$F2938,1),IF($D2938&lt;&gt;"",$G2938*INDEX(Υλικά!$G$3:$G$200,$F2938,1)/INDEX(Υλικά!$E$3:$E$200,$F2938,1),0))</f>
        <v>2.4300000000000002</v>
      </c>
      <c r="I2938" s="17">
        <f>IF($C2938&lt;&gt;"",$G2938*INDEX(ΣυνδΑθρ!$C$2:$C$100,$F2938,1)/INDEX(ΣυνδΑθρ!$J$2:$J$96,$F2938,1),IF($D2938&lt;&gt;"",$G2938*INDEX(Υλικά!$H$3:$H$200,$F2938,1)/INDEX(Υλικά!$E$3:$E$200,$F2938,1),0))</f>
        <v>10.53</v>
      </c>
      <c r="J2938" s="18">
        <f>IF($C2938&lt;&gt;"",$G2938*INDEX(ΣυνδΑθρ!$D$2:$D$96,$F2938,1)/INDEX(ΣυνδΑθρ!$J$2:$J$96,$F2938,1),IF($D2938&lt;&gt;"",$G2938*INDEX(Υλικά!$I$3:$I$200,$F2938,1)/INDEX(Υλικά!$E$3:$E$200,$F2938,1),0))</f>
        <v>0.54</v>
      </c>
      <c r="K2938" s="16">
        <f>$H2938*Ref!$B$2</f>
        <v>9.7200000000000006</v>
      </c>
      <c r="L2938" s="17">
        <f>$I2938*Ref!$B$3</f>
        <v>42.12</v>
      </c>
      <c r="M2938" s="18">
        <f>$J2938*Ref!$B$4</f>
        <v>4.8600000000000003</v>
      </c>
      <c r="N2938" s="18">
        <f>IF($C2938&lt;&gt;"",0,IF($D2938&lt;&gt;"",$G2938*INDEX(Υλικά!$J$3:$J$200,$F2938,1)/INDEX(Υλικά!$E$3:$E$200,$F2938,1),0))</f>
        <v>0</v>
      </c>
      <c r="O2938" s="19">
        <f t="shared" si="54"/>
        <v>56.699999999999996</v>
      </c>
    </row>
    <row r="2939" spans="1:15" x14ac:dyDescent="0.35">
      <c r="A2939" s="54">
        <v>46139</v>
      </c>
      <c r="B2939" s="53">
        <v>0.89583333333333304</v>
      </c>
      <c r="C2939" s="3"/>
      <c r="D2939" s="3" t="s">
        <v>43</v>
      </c>
      <c r="E2939" s="3" t="str">
        <f>IF(C2939&lt;&gt;"",INDEX(ΣυνδΑθρ!$I$2:$I$96,MATCH(C2939,ΣυνδΑθρ!$A$2:$A$100,0),1),IF(D2939&lt;&gt;"",INDEX(Υλικά!$D$3:$D$200,MATCH(D2939,Υλικά!$B$3:$B$200,0),1),""))</f>
        <v>gr</v>
      </c>
      <c r="F2939" s="10">
        <f>IF(C2939&lt;&gt;"",MATCH($C2939,ΣυνδΑθρ!$A$2:$A$100,0),IF(D2939&lt;&gt;"",MATCH($D2939,Υλικά!$B$3:$B$200,0),0))</f>
        <v>17</v>
      </c>
      <c r="G2939" s="3">
        <v>150</v>
      </c>
      <c r="H2939" s="16">
        <f>IF($C2939&lt;&gt;"",$G2939*INDEX(ΣυνδΑθρ!$B$2:$B$96,$F2939,1)/INDEX(ΣυνδΑθρ!$J$2:$J$96,$F2939,1),IF($D2939&lt;&gt;"",$G2939*INDEX(Υλικά!$G$3:$G$200,$F2939,1)/INDEX(Υλικά!$E$3:$E$200,$F2939,1),0))</f>
        <v>1.05</v>
      </c>
      <c r="I2939" s="17">
        <f>IF($C2939&lt;&gt;"",$G2939*INDEX(ΣυνδΑθρ!$C$2:$C$100,$F2939,1)/INDEX(ΣυνδΑθρ!$J$2:$J$96,$F2939,1),IF($D2939&lt;&gt;"",$G2939*INDEX(Υλικά!$H$3:$H$200,$F2939,1)/INDEX(Υλικά!$E$3:$E$200,$F2939,1),0))</f>
        <v>5.4</v>
      </c>
      <c r="J2939" s="18">
        <f>IF($C2939&lt;&gt;"",$G2939*INDEX(ΣυνδΑθρ!$D$2:$D$96,$F2939,1)/INDEX(ΣυνδΑθρ!$J$2:$J$96,$F2939,1),IF($D2939&lt;&gt;"",$G2939*INDEX(Υλικά!$I$3:$I$200,$F2939,1)/INDEX(Υλικά!$E$3:$E$200,$F2939,1),0))</f>
        <v>0.15</v>
      </c>
      <c r="K2939" s="16">
        <f>$H2939*Ref!$B$2</f>
        <v>4.2</v>
      </c>
      <c r="L2939" s="17">
        <f>$I2939*Ref!$B$3</f>
        <v>21.6</v>
      </c>
      <c r="M2939" s="18">
        <f>$J2939*Ref!$B$4</f>
        <v>1.3499999999999999</v>
      </c>
      <c r="N2939" s="18">
        <f>IF($C2939&lt;&gt;"",0,IF($D2939&lt;&gt;"",$G2939*INDEX(Υλικά!$J$3:$J$200,$F2939,1)/INDEX(Υλικά!$E$3:$E$200,$F2939,1),0))</f>
        <v>0</v>
      </c>
      <c r="O2939" s="19">
        <f t="shared" si="54"/>
        <v>27.150000000000002</v>
      </c>
    </row>
    <row r="2940" spans="1:15" x14ac:dyDescent="0.35">
      <c r="A2940" s="54">
        <v>46139</v>
      </c>
      <c r="B2940" s="53">
        <v>0.89583333333333304</v>
      </c>
      <c r="C2940" s="3"/>
      <c r="D2940" s="3" t="s">
        <v>27</v>
      </c>
      <c r="E2940" s="3" t="str">
        <f>IF(C2940&lt;&gt;"",INDEX(ΣυνδΑθρ!$I$2:$I$96,MATCH(C2940,ΣυνδΑθρ!$A$2:$A$100,0),1),IF(D2940&lt;&gt;"",INDEX(Υλικά!$D$3:$D$200,MATCH(D2940,Υλικά!$B$3:$B$200,0),1),""))</f>
        <v>gr</v>
      </c>
      <c r="F2940" s="10">
        <f>IF(C2940&lt;&gt;"",MATCH($C2940,ΣυνδΑθρ!$A$2:$A$100,0),IF(D2940&lt;&gt;"",MATCH($D2940,Υλικά!$B$3:$B$200,0),0))</f>
        <v>2</v>
      </c>
      <c r="G2940" s="3">
        <v>30</v>
      </c>
      <c r="H2940" s="16">
        <f>IF($C2940&lt;&gt;"",$G2940*INDEX(ΣυνδΑθρ!$B$2:$B$96,$F2940,1)/INDEX(ΣυνδΑθρ!$J$2:$J$96,$F2940,1),IF($D2940&lt;&gt;"",$G2940*INDEX(Υλικά!$G$3:$G$200,$F2940,1)/INDEX(Υλικά!$E$3:$E$200,$F2940,1),0))</f>
        <v>0.33</v>
      </c>
      <c r="I2940" s="17">
        <f>IF($C2940&lt;&gt;"",$G2940*INDEX(ΣυνδΑθρ!$C$2:$C$100,$F2940,1)/INDEX(ΣυνδΑθρ!$J$2:$J$96,$F2940,1),IF($D2940&lt;&gt;"",$G2940*INDEX(Υλικά!$H$3:$H$200,$F2940,1)/INDEX(Υλικά!$E$3:$E$200,$F2940,1),0))</f>
        <v>2.79</v>
      </c>
      <c r="J2940" s="18">
        <f>IF($C2940&lt;&gt;"",$G2940*INDEX(ΣυνδΑθρ!$D$2:$D$96,$F2940,1)/INDEX(ΣυνδΑθρ!$J$2:$J$96,$F2940,1),IF($D2940&lt;&gt;"",$G2940*INDEX(Υλικά!$I$3:$I$200,$F2940,1)/INDEX(Υλικά!$E$3:$E$200,$F2940,1),0))</f>
        <v>0.03</v>
      </c>
      <c r="K2940" s="16">
        <f>$H2940*Ref!$B$2</f>
        <v>1.32</v>
      </c>
      <c r="L2940" s="17">
        <f>$I2940*Ref!$B$3</f>
        <v>11.16</v>
      </c>
      <c r="M2940" s="18">
        <f>$J2940*Ref!$B$4</f>
        <v>0.27</v>
      </c>
      <c r="N2940" s="18">
        <f>IF($C2940&lt;&gt;"",0,IF($D2940&lt;&gt;"",$G2940*INDEX(Υλικά!$J$3:$J$200,$F2940,1)/INDEX(Υλικά!$E$3:$E$200,$F2940,1),0))</f>
        <v>0</v>
      </c>
      <c r="O2940" s="19">
        <f t="shared" si="54"/>
        <v>12.75</v>
      </c>
    </row>
    <row r="2941" spans="1:15" x14ac:dyDescent="0.35">
      <c r="A2941" s="54">
        <v>46139</v>
      </c>
      <c r="B2941" s="53">
        <v>0.89583333333333337</v>
      </c>
      <c r="C2941" s="3"/>
      <c r="D2941" s="3" t="s">
        <v>8</v>
      </c>
      <c r="E2941" s="3" t="str">
        <f>IF(C2941&lt;&gt;"",INDEX(ΣυνδΑθρ!$I$2:$I$96,MATCH(C2941,ΣυνδΑθρ!$A$2:$A$100,0),1),IF(D2941&lt;&gt;"",INDEX(Υλικά!$D$3:$D$200,MATCH(D2941,Υλικά!$B$3:$B$200,0),1),""))</f>
        <v>gr</v>
      </c>
      <c r="F2941" s="10">
        <f>IF(C2941&lt;&gt;"",MATCH($C2941,ΣυνδΑθρ!$A$2:$A$100,0),IF(D2941&lt;&gt;"",MATCH($D2941,Υλικά!$B$3:$B$200,0),0))</f>
        <v>3</v>
      </c>
      <c r="G2941" s="3">
        <v>20</v>
      </c>
      <c r="H2941" s="16">
        <f>IF($C2941&lt;&gt;"",$G2941*INDEX(ΣυνδΑθρ!$B$2:$B$96,$F2941,1)/INDEX(ΣυνδΑθρ!$J$2:$J$96,$F2941,1),IF($D2941&lt;&gt;"",$G2941*INDEX(Υλικά!$G$3:$G$200,$F2941,1)/INDEX(Υλικά!$E$3:$E$200,$F2941,1),0))</f>
        <v>0</v>
      </c>
      <c r="I2941" s="17">
        <f>IF($C2941&lt;&gt;"",$G2941*INDEX(ΣυνδΑθρ!$C$2:$C$100,$F2941,1)/INDEX(ΣυνδΑθρ!$J$2:$J$96,$F2941,1),IF($D2941&lt;&gt;"",$G2941*INDEX(Υλικά!$H$3:$H$200,$F2941,1)/INDEX(Υλικά!$E$3:$E$200,$F2941,1),0))</f>
        <v>0</v>
      </c>
      <c r="J2941" s="18">
        <f>IF($C2941&lt;&gt;"",$G2941*INDEX(ΣυνδΑθρ!$D$2:$D$96,$F2941,1)/INDEX(ΣυνδΑθρ!$J$2:$J$96,$F2941,1),IF($D2941&lt;&gt;"",$G2941*INDEX(Υλικά!$I$3:$I$200,$F2941,1)/INDEX(Υλικά!$E$3:$E$200,$F2941,1),0))</f>
        <v>18.66</v>
      </c>
      <c r="K2941" s="16">
        <f>$H2941*Ref!$B$2</f>
        <v>0</v>
      </c>
      <c r="L2941" s="17">
        <f>$I2941*Ref!$B$3</f>
        <v>0</v>
      </c>
      <c r="M2941" s="18">
        <f>$J2941*Ref!$B$4</f>
        <v>167.94</v>
      </c>
      <c r="N2941" s="18">
        <f>IF($C2941&lt;&gt;"",0,IF($D2941&lt;&gt;"",$G2941*INDEX(Υλικά!$J$3:$J$200,$F2941,1)/INDEX(Υλικά!$E$3:$E$200,$F2941,1),0))</f>
        <v>0</v>
      </c>
      <c r="O2941" s="19">
        <f t="shared" si="54"/>
        <v>167.94</v>
      </c>
    </row>
    <row r="2942" spans="1:15" x14ac:dyDescent="0.35">
      <c r="A2942" s="54">
        <v>46140</v>
      </c>
      <c r="B2942" s="53">
        <v>0.32291666666666669</v>
      </c>
      <c r="C2942" s="3"/>
      <c r="D2942" s="3" t="s">
        <v>58</v>
      </c>
      <c r="E2942" s="3" t="str">
        <f>IF(C2942&lt;&gt;"",INDEX(ΣυνδΑθρ!$I$2:$I$96,MATCH(C2942,ΣυνδΑθρ!$A$2:$A$100,0),1),IF(D2942&lt;&gt;"",INDEX(Υλικά!$D$3:$D$200,MATCH(D2942,Υλικά!$B$3:$B$200,0),1),""))</f>
        <v>gr</v>
      </c>
      <c r="F2942" s="10">
        <f>IF(C2942&lt;&gt;"",MATCH($C2942,ΣυνδΑθρ!$A$2:$A$100,0),IF(D2942&lt;&gt;"",MATCH($D2942,Υλικά!$B$3:$B$200,0),0))</f>
        <v>12</v>
      </c>
      <c r="G2942" s="3">
        <v>250</v>
      </c>
      <c r="H2942" s="16">
        <f>IF($C2942&lt;&gt;"",$G2942*INDEX(ΣυνδΑθρ!$B$2:$B$96,$F2942,1)/INDEX(ΣυνδΑθρ!$J$2:$J$96,$F2942,1),IF($D2942&lt;&gt;"",$G2942*INDEX(Υλικά!$G$3:$G$200,$F2942,1)/INDEX(Υλικά!$E$3:$E$200,$F2942,1),0))</f>
        <v>8.25</v>
      </c>
      <c r="I2942" s="17">
        <f>IF($C2942&lt;&gt;"",$G2942*INDEX(ΣυνδΑθρ!$C$2:$C$100,$F2942,1)/INDEX(ΣυνδΑθρ!$J$2:$J$96,$F2942,1),IF($D2942&lt;&gt;"",$G2942*INDEX(Υλικά!$H$3:$H$200,$F2942,1)/INDEX(Υλικά!$E$3:$E$200,$F2942,1),0))</f>
        <v>11.75</v>
      </c>
      <c r="J2942" s="18">
        <f>IF($C2942&lt;&gt;"",$G2942*INDEX(ΣυνδΑθρ!$D$2:$D$96,$F2942,1)/INDEX(ΣυνδΑθρ!$J$2:$J$96,$F2942,1),IF($D2942&lt;&gt;"",$G2942*INDEX(Υλικά!$I$3:$I$200,$F2942,1)/INDEX(Υλικά!$E$3:$E$200,$F2942,1),0))</f>
        <v>3.75</v>
      </c>
      <c r="K2942" s="16">
        <f>$H2942*Ref!$B$2</f>
        <v>33</v>
      </c>
      <c r="L2942" s="17">
        <f>$I2942*Ref!$B$3</f>
        <v>47</v>
      </c>
      <c r="M2942" s="18">
        <f>$J2942*Ref!$B$4</f>
        <v>33.75</v>
      </c>
      <c r="N2942" s="18">
        <f>IF($C2942&lt;&gt;"",0,IF($D2942&lt;&gt;"",$G2942*INDEX(Υλικά!$J$3:$J$200,$F2942,1)/INDEX(Υλικά!$E$3:$E$200,$F2942,1),0))</f>
        <v>0</v>
      </c>
      <c r="O2942" s="19">
        <f t="shared" si="54"/>
        <v>113.75</v>
      </c>
    </row>
    <row r="2943" spans="1:15" x14ac:dyDescent="0.35">
      <c r="A2943" s="54">
        <v>46140</v>
      </c>
      <c r="B2943" s="53">
        <v>0.32291666666666669</v>
      </c>
      <c r="C2943" s="3"/>
      <c r="D2943" s="3" t="s">
        <v>289</v>
      </c>
      <c r="E2943" s="3" t="str">
        <f>IF(C2943&lt;&gt;"",INDEX(ΣυνδΑθρ!$I$2:$I$96,MATCH(C2943,ΣυνδΑθρ!$A$2:$A$100,0),1),IF(D2943&lt;&gt;"",INDEX(Υλικά!$D$3:$D$200,MATCH(D2943,Υλικά!$B$3:$B$200,0),1),""))</f>
        <v>gr</v>
      </c>
      <c r="F2943" s="10">
        <f>IF(C2943&lt;&gt;"",MATCH($C2943,ΣυνδΑθρ!$A$2:$A$100,0),IF(D2943&lt;&gt;"",MATCH($D2943,Υλικά!$B$3:$B$200,0),0))</f>
        <v>134</v>
      </c>
      <c r="G2943" s="3">
        <v>60</v>
      </c>
      <c r="H2943" s="16">
        <f>IF($C2943&lt;&gt;"",$G2943*INDEX(ΣυνδΑθρ!$B$2:$B$96,$F2943,1)/INDEX(ΣυνδΑθρ!$J$2:$J$96,$F2943,1),IF($D2943&lt;&gt;"",$G2943*INDEX(Υλικά!$G$3:$G$200,$F2943,1)/INDEX(Υλικά!$E$3:$E$200,$F2943,1),0))</f>
        <v>4.38</v>
      </c>
      <c r="I2943" s="17">
        <f>IF($C2943&lt;&gt;"",$G2943*INDEX(ΣυνδΑθρ!$C$2:$C$100,$F2943,1)/INDEX(ΣυνδΑθρ!$J$2:$J$96,$F2943,1),IF($D2943&lt;&gt;"",$G2943*INDEX(Υλικά!$H$3:$H$200,$F2943,1)/INDEX(Υλικά!$E$3:$E$200,$F2943,1),0))</f>
        <v>27.9</v>
      </c>
      <c r="J2943" s="18">
        <f>IF($C2943&lt;&gt;"",$G2943*INDEX(ΣυνδΑθρ!$D$2:$D$96,$F2943,1)/INDEX(ΣυνδΑθρ!$J$2:$J$96,$F2943,1),IF($D2943&lt;&gt;"",$G2943*INDEX(Υλικά!$I$3:$I$200,$F2943,1)/INDEX(Υλικά!$E$3:$E$200,$F2943,1),0))</f>
        <v>0.54</v>
      </c>
      <c r="K2943" s="16">
        <f>$H2943*Ref!$B$2</f>
        <v>17.52</v>
      </c>
      <c r="L2943" s="17">
        <f>$I2943*Ref!$B$3</f>
        <v>111.6</v>
      </c>
      <c r="M2943" s="18">
        <f>$J2943*Ref!$B$4</f>
        <v>4.8600000000000003</v>
      </c>
      <c r="N2943" s="18">
        <f>IF($C2943&lt;&gt;"",0,IF($D2943&lt;&gt;"",$G2943*INDEX(Υλικά!$J$3:$J$200,$F2943,1)/INDEX(Υλικά!$E$3:$E$200,$F2943,1),0))</f>
        <v>0</v>
      </c>
      <c r="O2943" s="19">
        <f t="shared" si="54"/>
        <v>133.98000000000002</v>
      </c>
    </row>
    <row r="2944" spans="1:15" x14ac:dyDescent="0.35">
      <c r="A2944" s="54">
        <v>46140</v>
      </c>
      <c r="B2944" s="53">
        <v>0.32291666666666702</v>
      </c>
      <c r="C2944" s="3"/>
      <c r="D2944" s="3" t="s">
        <v>21</v>
      </c>
      <c r="E2944" s="3" t="str">
        <f>IF(C2944&lt;&gt;"",INDEX(ΣυνδΑθρ!$I$2:$I$96,MATCH(C2944,ΣυνδΑθρ!$A$2:$A$100,0),1),IF(D2944&lt;&gt;"",INDEX(Υλικά!$D$3:$D$200,MATCH(D2944,Υλικά!$B$3:$B$200,0),1),""))</f>
        <v>pc</v>
      </c>
      <c r="F2944" s="10">
        <f>IF(C2944&lt;&gt;"",MATCH($C2944,ΣυνδΑθρ!$A$2:$A$100,0),IF(D2944&lt;&gt;"",MATCH($D2944,Υλικά!$B$3:$B$200,0),0))</f>
        <v>11</v>
      </c>
      <c r="G2944" s="3">
        <v>1</v>
      </c>
      <c r="H2944" s="16">
        <f>IF($C2944&lt;&gt;"",$G2944*INDEX(ΣυνδΑθρ!$B$2:$B$96,$F2944,1)/INDEX(ΣυνδΑθρ!$J$2:$J$96,$F2944,1),IF($D2944&lt;&gt;"",$G2944*INDEX(Υλικά!$G$3:$G$200,$F2944,1)/INDEX(Υλικά!$E$3:$E$200,$F2944,1),0))</f>
        <v>7.8</v>
      </c>
      <c r="I2944" s="17">
        <f>IF($C2944&lt;&gt;"",$G2944*INDEX(ΣυνδΑθρ!$C$2:$C$100,$F2944,1)/INDEX(ΣυνδΑθρ!$J$2:$J$96,$F2944,1),IF($D2944&lt;&gt;"",$G2944*INDEX(Υλικά!$H$3:$H$200,$F2944,1)/INDEX(Υλικά!$E$3:$E$200,$F2944,1),0))</f>
        <v>0.66</v>
      </c>
      <c r="J2944" s="18">
        <f>IF($C2944&lt;&gt;"",$G2944*INDEX(ΣυνδΑθρ!$D$2:$D$96,$F2944,1)/INDEX(ΣυνδΑθρ!$J$2:$J$96,$F2944,1),IF($D2944&lt;&gt;"",$G2944*INDEX(Υλικά!$I$3:$I$200,$F2944,1)/INDEX(Υλικά!$E$3:$E$200,$F2944,1),0))</f>
        <v>6.6</v>
      </c>
      <c r="K2944" s="16">
        <f>$H2944*Ref!$B$2</f>
        <v>31.2</v>
      </c>
      <c r="L2944" s="17">
        <f>$I2944*Ref!$B$3</f>
        <v>2.64</v>
      </c>
      <c r="M2944" s="18">
        <f>$J2944*Ref!$B$4</f>
        <v>59.4</v>
      </c>
      <c r="N2944" s="18">
        <f>IF($C2944&lt;&gt;"",0,IF($D2944&lt;&gt;"",$G2944*INDEX(Υλικά!$J$3:$J$200,$F2944,1)/INDEX(Υλικά!$E$3:$E$200,$F2944,1),0))</f>
        <v>0</v>
      </c>
      <c r="O2944" s="19">
        <f t="shared" si="54"/>
        <v>93.24</v>
      </c>
    </row>
    <row r="2945" spans="1:15" x14ac:dyDescent="0.35">
      <c r="A2945" s="54">
        <v>46140</v>
      </c>
      <c r="B2945" s="53">
        <v>0.32291666666666702</v>
      </c>
      <c r="C2945" s="3"/>
      <c r="D2945" s="3" t="s">
        <v>220</v>
      </c>
      <c r="E2945" s="3" t="str">
        <f>IF(C2945&lt;&gt;"",INDEX(ΣυνδΑθρ!$I$2:$I$96,MATCH(C2945,ΣυνδΑθρ!$A$2:$A$100,0),1),IF(D2945&lt;&gt;"",INDEX(Υλικά!$D$3:$D$200,MATCH(D2945,Υλικά!$B$3:$B$200,0),1),""))</f>
        <v>gr</v>
      </c>
      <c r="F2945" s="10">
        <f>IF(C2945&lt;&gt;"",MATCH($C2945,ΣυνδΑθρ!$A$2:$A$100,0),IF(D2945&lt;&gt;"",MATCH($D2945,Υλικά!$B$3:$B$200,0),0))</f>
        <v>98</v>
      </c>
      <c r="G2945" s="3">
        <v>25</v>
      </c>
      <c r="H2945" s="16">
        <f>IF($C2945&lt;&gt;"",$G2945*INDEX(ΣυνδΑθρ!$B$2:$B$96,$F2945,1)/INDEX(ΣυνδΑθρ!$J$2:$J$96,$F2945,1),IF($D2945&lt;&gt;"",$G2945*INDEX(Υλικά!$G$3:$G$200,$F2945,1)/INDEX(Υλικά!$E$3:$E$200,$F2945,1),0))</f>
        <v>2.75</v>
      </c>
      <c r="I2945" s="17">
        <f>IF($C2945&lt;&gt;"",$G2945*INDEX(ΣυνδΑθρ!$C$2:$C$100,$F2945,1)/INDEX(ΣυνδΑθρ!$J$2:$J$96,$F2945,1),IF($D2945&lt;&gt;"",$G2945*INDEX(Υλικά!$H$3:$H$200,$F2945,1)/INDEX(Υλικά!$E$3:$E$200,$F2945,1),0))</f>
        <v>1</v>
      </c>
      <c r="J2945" s="18">
        <f>IF($C2945&lt;&gt;"",$G2945*INDEX(ΣυνδΑθρ!$D$2:$D$96,$F2945,1)/INDEX(ΣυνδΑθρ!$J$2:$J$96,$F2945,1),IF($D2945&lt;&gt;"",$G2945*INDEX(Υλικά!$I$3:$I$200,$F2945,1)/INDEX(Υλικά!$E$3:$E$200,$F2945,1),0))</f>
        <v>1</v>
      </c>
      <c r="K2945" s="16">
        <f>$H2945*Ref!$B$2</f>
        <v>11</v>
      </c>
      <c r="L2945" s="17">
        <f>$I2945*Ref!$B$3</f>
        <v>4</v>
      </c>
      <c r="M2945" s="18">
        <f>$J2945*Ref!$B$4</f>
        <v>9</v>
      </c>
      <c r="N2945" s="18">
        <f>IF($C2945&lt;&gt;"",0,IF($D2945&lt;&gt;"",$G2945*INDEX(Υλικά!$J$3:$J$200,$F2945,1)/INDEX(Υλικά!$E$3:$E$200,$F2945,1),0))</f>
        <v>0</v>
      </c>
      <c r="O2945" s="19">
        <f t="shared" si="54"/>
        <v>24</v>
      </c>
    </row>
    <row r="2946" spans="1:15" x14ac:dyDescent="0.35">
      <c r="A2946" s="54">
        <v>46140</v>
      </c>
      <c r="B2946" s="53">
        <v>0.45833333333333331</v>
      </c>
      <c r="C2946" s="3"/>
      <c r="D2946" s="3" t="s">
        <v>155</v>
      </c>
      <c r="E2946" s="3" t="str">
        <f>IF(C2946&lt;&gt;"",INDEX(ΣυνδΑθρ!$I$2:$I$96,MATCH(C2946,ΣυνδΑθρ!$A$2:$A$100,0),1),IF(D2946&lt;&gt;"",INDEX(Υλικά!$D$3:$D$200,MATCH(D2946,Υλικά!$B$3:$B$200,0),1),""))</f>
        <v>gr</v>
      </c>
      <c r="F2946" s="10">
        <f>IF(C2946&lt;&gt;"",MATCH($C2946,ΣυνδΑθρ!$A$2:$A$100,0),IF(D2946&lt;&gt;"",MATCH($D2946,Υλικά!$B$3:$B$200,0),0))</f>
        <v>63</v>
      </c>
      <c r="G2946" s="3">
        <v>60</v>
      </c>
      <c r="H2946" s="16">
        <f>IF($C2946&lt;&gt;"",$G2946*INDEX(ΣυνδΑθρ!$B$2:$B$96,$F2946,1)/INDEX(ΣυνδΑθρ!$J$2:$J$96,$F2946,1),IF($D2946&lt;&gt;"",$G2946*INDEX(Υλικά!$G$3:$G$200,$F2946,1)/INDEX(Υλικά!$E$3:$E$200,$F2946,1),0))</f>
        <v>0.66</v>
      </c>
      <c r="I2946" s="17">
        <f>IF($C2946&lt;&gt;"",$G2946*INDEX(ΣυνδΑθρ!$C$2:$C$100,$F2946,1)/INDEX(ΣυνδΑθρ!$J$2:$J$96,$F2946,1),IF($D2946&lt;&gt;"",$G2946*INDEX(Υλικά!$H$3:$H$200,$F2946,1)/INDEX(Υλικά!$E$3:$E$200,$F2946,1),0))</f>
        <v>13.68</v>
      </c>
      <c r="J2946" s="18">
        <f>IF($C2946&lt;&gt;"",$G2946*INDEX(ΣυνδΑθρ!$D$2:$D$96,$F2946,1)/INDEX(ΣυνδΑθρ!$J$2:$J$96,$F2946,1),IF($D2946&lt;&gt;"",$G2946*INDEX(Υλικά!$I$3:$I$200,$F2946,1)/INDEX(Υλικά!$E$3:$E$200,$F2946,1),0))</f>
        <v>0.18</v>
      </c>
      <c r="K2946" s="16">
        <f>$H2946*Ref!$B$2</f>
        <v>2.64</v>
      </c>
      <c r="L2946" s="17">
        <f>$I2946*Ref!$B$3</f>
        <v>54.72</v>
      </c>
      <c r="M2946" s="18">
        <f>$J2946*Ref!$B$4</f>
        <v>1.6199999999999999</v>
      </c>
      <c r="N2946" s="18">
        <f>IF($C2946&lt;&gt;"",0,IF($D2946&lt;&gt;"",$G2946*INDEX(Υλικά!$J$3:$J$200,$F2946,1)/INDEX(Υλικά!$E$3:$E$200,$F2946,1),0))</f>
        <v>0</v>
      </c>
      <c r="O2946" s="19">
        <f t="shared" si="54"/>
        <v>58.98</v>
      </c>
    </row>
    <row r="2947" spans="1:15" x14ac:dyDescent="0.35">
      <c r="A2947" s="54">
        <v>46140</v>
      </c>
      <c r="B2947" s="53">
        <v>0.45833333333333331</v>
      </c>
      <c r="C2947" s="3"/>
      <c r="D2947" s="3" t="s">
        <v>357</v>
      </c>
      <c r="E2947" s="3" t="str">
        <f>IF(C2947&lt;&gt;"",INDEX(ΣυνδΑθρ!$I$2:$I$96,MATCH(C2947,ΣυνδΑθρ!$A$2:$A$100,0),1),IF(D2947&lt;&gt;"",INDEX(Υλικά!$D$3:$D$200,MATCH(D2947,Υλικά!$B$3:$B$200,0),1),""))</f>
        <v>gr</v>
      </c>
      <c r="F2947" s="10">
        <f>IF(C2947&lt;&gt;"",MATCH($C2947,ΣυνδΑθρ!$A$2:$A$100,0),IF(D2947&lt;&gt;"",MATCH($D2947,Υλικά!$B$3:$B$200,0),0))</f>
        <v>162</v>
      </c>
      <c r="G2947" s="3">
        <v>15</v>
      </c>
      <c r="H2947" s="16">
        <f>IF($C2947&lt;&gt;"",$G2947*INDEX(ΣυνδΑθρ!$B$2:$B$96,$F2947,1)/INDEX(ΣυνδΑθρ!$J$2:$J$96,$F2947,1),IF($D2947&lt;&gt;"",$G2947*INDEX(Υλικά!$G$3:$G$200,$F2947,1)/INDEX(Υλικά!$E$3:$E$200,$F2947,1),0))</f>
        <v>4.05</v>
      </c>
      <c r="I2947" s="17">
        <f>IF($C2947&lt;&gt;"",$G2947*INDEX(ΣυνδΑθρ!$C$2:$C$100,$F2947,1)/INDEX(ΣυνδΑθρ!$J$2:$J$96,$F2947,1),IF($D2947&lt;&gt;"",$G2947*INDEX(Υλικά!$H$3:$H$200,$F2947,1)/INDEX(Υλικά!$E$3:$E$200,$F2947,1),0))</f>
        <v>1.95</v>
      </c>
      <c r="J2947" s="18">
        <f>IF($C2947&lt;&gt;"",$G2947*INDEX(ΣυνδΑθρ!$D$2:$D$96,$F2947,1)/INDEX(ΣυνδΑθρ!$J$2:$J$96,$F2947,1),IF($D2947&lt;&gt;"",$G2947*INDEX(Υλικά!$I$3:$I$200,$F2947,1)/INDEX(Υλικά!$E$3:$E$200,$F2947,1),0))</f>
        <v>7.5</v>
      </c>
      <c r="K2947" s="16">
        <f>$H2947*Ref!$B$2</f>
        <v>16.2</v>
      </c>
      <c r="L2947" s="17">
        <f>$I2947*Ref!$B$3</f>
        <v>7.8</v>
      </c>
      <c r="M2947" s="18">
        <f>$J2947*Ref!$B$4</f>
        <v>67.5</v>
      </c>
      <c r="N2947" s="18">
        <f>IF($C2947&lt;&gt;"",0,IF($D2947&lt;&gt;"",$G2947*INDEX(Υλικά!$J$3:$J$200,$F2947,1)/INDEX(Υλικά!$E$3:$E$200,$F2947,1),0))</f>
        <v>0</v>
      </c>
      <c r="O2947" s="19">
        <f t="shared" si="54"/>
        <v>91.5</v>
      </c>
    </row>
    <row r="2948" spans="1:15" x14ac:dyDescent="0.35">
      <c r="A2948" s="54">
        <v>46140</v>
      </c>
      <c r="B2948" s="53">
        <v>0.60416666666666663</v>
      </c>
      <c r="C2948" s="3"/>
      <c r="D2948" s="3" t="s">
        <v>80</v>
      </c>
      <c r="E2948" s="3" t="str">
        <f>IF(C2948&lt;&gt;"",INDEX(ΣυνδΑθρ!$I$2:$I$96,MATCH(C2948,ΣυνδΑθρ!$A$2:$A$100,0),1),IF(D2948&lt;&gt;"",INDEX(Υλικά!$D$3:$D$200,MATCH(D2948,Υλικά!$B$3:$B$200,0),1),""))</f>
        <v>gr</v>
      </c>
      <c r="F2948" s="10">
        <f>IF(C2948&lt;&gt;"",MATCH($C2948,ΣυνδΑθρ!$A$2:$A$100,0),IF(D2948&lt;&gt;"",MATCH($D2948,Υλικά!$B$3:$B$200,0),0))</f>
        <v>32</v>
      </c>
      <c r="G2948" s="3">
        <v>250</v>
      </c>
      <c r="H2948" s="16">
        <f>IF($C2948&lt;&gt;"",$G2948*INDEX(ΣυνδΑθρ!$B$2:$B$96,$F2948,1)/INDEX(ΣυνδΑθρ!$J$2:$J$96,$F2948,1),IF($D2948&lt;&gt;"",$G2948*INDEX(Υλικά!$G$3:$G$200,$F2948,1)/INDEX(Υλικά!$E$3:$E$200,$F2948,1),0))</f>
        <v>77.5</v>
      </c>
      <c r="I2948" s="17">
        <f>IF($C2948&lt;&gt;"",$G2948*INDEX(ΣυνδΑθρ!$C$2:$C$100,$F2948,1)/INDEX(ΣυνδΑθρ!$J$2:$J$96,$F2948,1),IF($D2948&lt;&gt;"",$G2948*INDEX(Υλικά!$H$3:$H$200,$F2948,1)/INDEX(Υλικά!$E$3:$E$200,$F2948,1),0))</f>
        <v>0</v>
      </c>
      <c r="J2948" s="18">
        <f>IF($C2948&lt;&gt;"",$G2948*INDEX(ΣυνδΑθρ!$D$2:$D$96,$F2948,1)/INDEX(ΣυνδΑθρ!$J$2:$J$96,$F2948,1),IF($D2948&lt;&gt;"",$G2948*INDEX(Υλικά!$I$3:$I$200,$F2948,1)/INDEX(Υλικά!$E$3:$E$200,$F2948,1),0))</f>
        <v>9</v>
      </c>
      <c r="K2948" s="16">
        <f>$H2948*Ref!$B$2</f>
        <v>310</v>
      </c>
      <c r="L2948" s="17">
        <f>$I2948*Ref!$B$3</f>
        <v>0</v>
      </c>
      <c r="M2948" s="18">
        <f>$J2948*Ref!$B$4</f>
        <v>81</v>
      </c>
      <c r="N2948" s="18">
        <f>IF($C2948&lt;&gt;"",0,IF($D2948&lt;&gt;"",$G2948*INDEX(Υλικά!$J$3:$J$200,$F2948,1)/INDEX(Υλικά!$E$3:$E$200,$F2948,1),0))</f>
        <v>0</v>
      </c>
      <c r="O2948" s="19">
        <f t="shared" si="54"/>
        <v>391</v>
      </c>
    </row>
    <row r="2949" spans="1:15" x14ac:dyDescent="0.35">
      <c r="A2949" s="54">
        <v>46140</v>
      </c>
      <c r="B2949" s="53">
        <v>0.60416666666666663</v>
      </c>
      <c r="C2949" s="3"/>
      <c r="D2949" s="3" t="s">
        <v>32</v>
      </c>
      <c r="E2949" s="3" t="str">
        <f>IF(C2949&lt;&gt;"",INDEX(ΣυνδΑθρ!$I$2:$I$96,MATCH(C2949,ΣυνδΑθρ!$A$2:$A$100,0),1),IF(D2949&lt;&gt;"",INDEX(Υλικά!$D$3:$D$200,MATCH(D2949,Υλικά!$B$3:$B$200,0),1),""))</f>
        <v>gr</v>
      </c>
      <c r="F2949" s="10">
        <f>IF(C2949&lt;&gt;"",MATCH($C2949,ΣυνδΑθρ!$A$2:$A$100,0),IF(D2949&lt;&gt;"",MATCH($D2949,Υλικά!$B$3:$B$200,0),0))</f>
        <v>14</v>
      </c>
      <c r="G2949" s="3">
        <v>50</v>
      </c>
      <c r="H2949" s="16">
        <f>IF($C2949&lt;&gt;"",$G2949*INDEX(ΣυνδΑθρ!$B$2:$B$96,$F2949,1)/INDEX(ΣυνδΑθρ!$J$2:$J$96,$F2949,1),IF($D2949&lt;&gt;"",$G2949*INDEX(Υλικά!$G$3:$G$200,$F2949,1)/INDEX(Υλικά!$E$3:$E$200,$F2949,1),0))</f>
        <v>4</v>
      </c>
      <c r="I2949" s="17">
        <f>IF($C2949&lt;&gt;"",$G2949*INDEX(ΣυνδΑθρ!$C$2:$C$100,$F2949,1)/INDEX(ΣυνδΑθρ!$J$2:$J$96,$F2949,1),IF($D2949&lt;&gt;"",$G2949*INDEX(Υλικά!$H$3:$H$200,$F2949,1)/INDEX(Υλικά!$E$3:$E$200,$F2949,1),0))</f>
        <v>2</v>
      </c>
      <c r="J2949" s="18">
        <f>IF($C2949&lt;&gt;"",$G2949*INDEX(ΣυνδΑθρ!$D$2:$D$96,$F2949,1)/INDEX(ΣυνδΑθρ!$J$2:$J$96,$F2949,1),IF($D2949&lt;&gt;"",$G2949*INDEX(Υλικά!$I$3:$I$200,$F2949,1)/INDEX(Υλικά!$E$3:$E$200,$F2949,1),0))</f>
        <v>1</v>
      </c>
      <c r="K2949" s="16">
        <f>$H2949*Ref!$B$2</f>
        <v>16</v>
      </c>
      <c r="L2949" s="17">
        <f>$I2949*Ref!$B$3</f>
        <v>8</v>
      </c>
      <c r="M2949" s="18">
        <f>$J2949*Ref!$B$4</f>
        <v>9</v>
      </c>
      <c r="N2949" s="18">
        <f>IF($C2949&lt;&gt;"",0,IF($D2949&lt;&gt;"",$G2949*INDEX(Υλικά!$J$3:$J$200,$F2949,1)/INDEX(Υλικά!$E$3:$E$200,$F2949,1),0))</f>
        <v>0</v>
      </c>
      <c r="O2949" s="19">
        <f t="shared" si="54"/>
        <v>33</v>
      </c>
    </row>
    <row r="2950" spans="1:15" x14ac:dyDescent="0.35">
      <c r="A2950" s="54">
        <v>46140</v>
      </c>
      <c r="B2950" s="53">
        <v>0.60416666666666696</v>
      </c>
      <c r="C2950" s="3"/>
      <c r="D2950" s="3" t="s">
        <v>289</v>
      </c>
      <c r="E2950" s="3" t="str">
        <f>IF(C2950&lt;&gt;"",INDEX(ΣυνδΑθρ!$I$2:$I$96,MATCH(C2950,ΣυνδΑθρ!$A$2:$A$100,0),1),IF(D2950&lt;&gt;"",INDEX(Υλικά!$D$3:$D$200,MATCH(D2950,Υλικά!$B$3:$B$200,0),1),""))</f>
        <v>gr</v>
      </c>
      <c r="F2950" s="10">
        <f>IF(C2950&lt;&gt;"",MATCH($C2950,ΣυνδΑθρ!$A$2:$A$100,0),IF(D2950&lt;&gt;"",MATCH($D2950,Υλικά!$B$3:$B$200,0),0))</f>
        <v>134</v>
      </c>
      <c r="G2950" s="3">
        <v>90</v>
      </c>
      <c r="H2950" s="16">
        <f>IF($C2950&lt;&gt;"",$G2950*INDEX(ΣυνδΑθρ!$B$2:$B$96,$F2950,1)/INDEX(ΣυνδΑθρ!$J$2:$J$96,$F2950,1),IF($D2950&lt;&gt;"",$G2950*INDEX(Υλικά!$G$3:$G$200,$F2950,1)/INDEX(Υλικά!$E$3:$E$200,$F2950,1),0))</f>
        <v>6.57</v>
      </c>
      <c r="I2950" s="17">
        <f>IF($C2950&lt;&gt;"",$G2950*INDEX(ΣυνδΑθρ!$C$2:$C$100,$F2950,1)/INDEX(ΣυνδΑθρ!$J$2:$J$96,$F2950,1),IF($D2950&lt;&gt;"",$G2950*INDEX(Υλικά!$H$3:$H$200,$F2950,1)/INDEX(Υλικά!$E$3:$E$200,$F2950,1),0))</f>
        <v>41.85</v>
      </c>
      <c r="J2950" s="18">
        <f>IF($C2950&lt;&gt;"",$G2950*INDEX(ΣυνδΑθρ!$D$2:$D$96,$F2950,1)/INDEX(ΣυνδΑθρ!$J$2:$J$96,$F2950,1),IF($D2950&lt;&gt;"",$G2950*INDEX(Υλικά!$I$3:$I$200,$F2950,1)/INDEX(Υλικά!$E$3:$E$200,$F2950,1),0))</f>
        <v>0.81</v>
      </c>
      <c r="K2950" s="16">
        <f>$H2950*Ref!$B$2</f>
        <v>26.28</v>
      </c>
      <c r="L2950" s="17">
        <f>$I2950*Ref!$B$3</f>
        <v>167.4</v>
      </c>
      <c r="M2950" s="18">
        <f>$J2950*Ref!$B$4</f>
        <v>7.2900000000000009</v>
      </c>
      <c r="N2950" s="18">
        <f>IF($C2950&lt;&gt;"",0,IF($D2950&lt;&gt;"",$G2950*INDEX(Υλικά!$J$3:$J$200,$F2950,1)/INDEX(Υλικά!$E$3:$E$200,$F2950,1),0))</f>
        <v>0</v>
      </c>
      <c r="O2950" s="19">
        <f t="shared" si="54"/>
        <v>200.97</v>
      </c>
    </row>
    <row r="2951" spans="1:15" x14ac:dyDescent="0.35">
      <c r="A2951" s="54">
        <v>46140</v>
      </c>
      <c r="B2951" s="53">
        <v>0.60416666666666696</v>
      </c>
      <c r="C2951" s="3"/>
      <c r="D2951" s="3" t="s">
        <v>43</v>
      </c>
      <c r="E2951" s="3" t="str">
        <f>IF(C2951&lt;&gt;"",INDEX(ΣυνδΑθρ!$I$2:$I$96,MATCH(C2951,ΣυνδΑθρ!$A$2:$A$100,0),1),IF(D2951&lt;&gt;"",INDEX(Υλικά!$D$3:$D$200,MATCH(D2951,Υλικά!$B$3:$B$200,0),1),""))</f>
        <v>gr</v>
      </c>
      <c r="F2951" s="10">
        <f>IF(C2951&lt;&gt;"",MATCH($C2951,ΣυνδΑθρ!$A$2:$A$100,0),IF(D2951&lt;&gt;"",MATCH($D2951,Υλικά!$B$3:$B$200,0),0))</f>
        <v>17</v>
      </c>
      <c r="G2951" s="3">
        <v>100</v>
      </c>
      <c r="H2951" s="16">
        <f>IF($C2951&lt;&gt;"",$G2951*INDEX(ΣυνδΑθρ!$B$2:$B$96,$F2951,1)/INDEX(ΣυνδΑθρ!$J$2:$J$96,$F2951,1),IF($D2951&lt;&gt;"",$G2951*INDEX(Υλικά!$G$3:$G$200,$F2951,1)/INDEX(Υλικά!$E$3:$E$200,$F2951,1),0))</f>
        <v>0.7</v>
      </c>
      <c r="I2951" s="17">
        <f>IF($C2951&lt;&gt;"",$G2951*INDEX(ΣυνδΑθρ!$C$2:$C$100,$F2951,1)/INDEX(ΣυνδΑθρ!$J$2:$J$96,$F2951,1),IF($D2951&lt;&gt;"",$G2951*INDEX(Υλικά!$H$3:$H$200,$F2951,1)/INDEX(Υλικά!$E$3:$E$200,$F2951,1),0))</f>
        <v>3.6</v>
      </c>
      <c r="J2951" s="18">
        <f>IF($C2951&lt;&gt;"",$G2951*INDEX(ΣυνδΑθρ!$D$2:$D$96,$F2951,1)/INDEX(ΣυνδΑθρ!$J$2:$J$96,$F2951,1),IF($D2951&lt;&gt;"",$G2951*INDEX(Υλικά!$I$3:$I$200,$F2951,1)/INDEX(Υλικά!$E$3:$E$200,$F2951,1),0))</f>
        <v>0.1</v>
      </c>
      <c r="K2951" s="16">
        <f>$H2951*Ref!$B$2</f>
        <v>2.8</v>
      </c>
      <c r="L2951" s="17">
        <f>$I2951*Ref!$B$3</f>
        <v>14.4</v>
      </c>
      <c r="M2951" s="18">
        <f>$J2951*Ref!$B$4</f>
        <v>0.9</v>
      </c>
      <c r="N2951" s="18">
        <f>IF($C2951&lt;&gt;"",0,IF($D2951&lt;&gt;"",$G2951*INDEX(Υλικά!$J$3:$J$200,$F2951,1)/INDEX(Υλικά!$E$3:$E$200,$F2951,1),0))</f>
        <v>0</v>
      </c>
      <c r="O2951" s="19">
        <f t="shared" si="54"/>
        <v>18.099999999999998</v>
      </c>
    </row>
    <row r="2952" spans="1:15" x14ac:dyDescent="0.35">
      <c r="A2952" s="54">
        <v>46140</v>
      </c>
      <c r="B2952" s="53">
        <v>0.60416666666666696</v>
      </c>
      <c r="C2952" s="3"/>
      <c r="D2952" s="3" t="s">
        <v>42</v>
      </c>
      <c r="E2952" s="3" t="str">
        <f>IF(C2952&lt;&gt;"",INDEX(ΣυνδΑθρ!$I$2:$I$96,MATCH(C2952,ΣυνδΑθρ!$A$2:$A$100,0),1),IF(D2952&lt;&gt;"",INDEX(Υλικά!$D$3:$D$200,MATCH(D2952,Υλικά!$B$3:$B$200,0),1),""))</f>
        <v>gr</v>
      </c>
      <c r="F2952" s="10">
        <f>IF(C2952&lt;&gt;"",MATCH($C2952,ΣυνδΑθρ!$A$2:$A$100,0),IF(D2952&lt;&gt;"",MATCH($D2952,Υλικά!$B$3:$B$200,0),0))</f>
        <v>16</v>
      </c>
      <c r="G2952" s="3">
        <v>150</v>
      </c>
      <c r="H2952" s="16">
        <f>IF($C2952&lt;&gt;"",$G2952*INDEX(ΣυνδΑθρ!$B$2:$B$96,$F2952,1)/INDEX(ΣυνδΑθρ!$J$2:$J$96,$F2952,1),IF($D2952&lt;&gt;"",$G2952*INDEX(Υλικά!$G$3:$G$200,$F2952,1)/INDEX(Υλικά!$E$3:$E$200,$F2952,1),0))</f>
        <v>1.35</v>
      </c>
      <c r="I2952" s="17">
        <f>IF($C2952&lt;&gt;"",$G2952*INDEX(ΣυνδΑθρ!$C$2:$C$100,$F2952,1)/INDEX(ΣυνδΑθρ!$J$2:$J$96,$F2952,1),IF($D2952&lt;&gt;"",$G2952*INDEX(Υλικά!$H$3:$H$200,$F2952,1)/INDEX(Υλικά!$E$3:$E$200,$F2952,1),0))</f>
        <v>5.85</v>
      </c>
      <c r="J2952" s="18">
        <f>IF($C2952&lt;&gt;"",$G2952*INDEX(ΣυνδΑθρ!$D$2:$D$96,$F2952,1)/INDEX(ΣυνδΑθρ!$J$2:$J$96,$F2952,1),IF($D2952&lt;&gt;"",$G2952*INDEX(Υλικά!$I$3:$I$200,$F2952,1)/INDEX(Υλικά!$E$3:$E$200,$F2952,1),0))</f>
        <v>0.3</v>
      </c>
      <c r="K2952" s="16">
        <f>$H2952*Ref!$B$2</f>
        <v>5.4</v>
      </c>
      <c r="L2952" s="17">
        <f>$I2952*Ref!$B$3</f>
        <v>23.4</v>
      </c>
      <c r="M2952" s="18">
        <f>$J2952*Ref!$B$4</f>
        <v>2.6999999999999997</v>
      </c>
      <c r="N2952" s="18">
        <f>IF($C2952&lt;&gt;"",0,IF($D2952&lt;&gt;"",$G2952*INDEX(Υλικά!$J$3:$J$200,$F2952,1)/INDEX(Υλικά!$E$3:$E$200,$F2952,1),0))</f>
        <v>0</v>
      </c>
      <c r="O2952" s="19">
        <f t="shared" si="54"/>
        <v>31.499999999999996</v>
      </c>
    </row>
    <row r="2953" spans="1:15" x14ac:dyDescent="0.35">
      <c r="A2953" s="54">
        <v>46140</v>
      </c>
      <c r="B2953" s="53">
        <v>0.60416666666666696</v>
      </c>
      <c r="C2953" s="3"/>
      <c r="D2953" s="3" t="s">
        <v>8</v>
      </c>
      <c r="E2953" s="3" t="str">
        <f>IF(C2953&lt;&gt;"",INDEX(ΣυνδΑθρ!$I$2:$I$96,MATCH(C2953,ΣυνδΑθρ!$A$2:$A$100,0),1),IF(D2953&lt;&gt;"",INDEX(Υλικά!$D$3:$D$200,MATCH(D2953,Υλικά!$B$3:$B$200,0),1),""))</f>
        <v>gr</v>
      </c>
      <c r="F2953" s="10">
        <f>IF(C2953&lt;&gt;"",MATCH($C2953,ΣυνδΑθρ!$A$2:$A$100,0),IF(D2953&lt;&gt;"",MATCH($D2953,Υλικά!$B$3:$B$200,0),0))</f>
        <v>3</v>
      </c>
      <c r="G2953" s="3">
        <v>15</v>
      </c>
      <c r="H2953" s="16">
        <f>IF($C2953&lt;&gt;"",$G2953*INDEX(ΣυνδΑθρ!$B$2:$B$96,$F2953,1)/INDEX(ΣυνδΑθρ!$J$2:$J$96,$F2953,1),IF($D2953&lt;&gt;"",$G2953*INDEX(Υλικά!$G$3:$G$200,$F2953,1)/INDEX(Υλικά!$E$3:$E$200,$F2953,1),0))</f>
        <v>0</v>
      </c>
      <c r="I2953" s="17">
        <f>IF($C2953&lt;&gt;"",$G2953*INDEX(ΣυνδΑθρ!$C$2:$C$100,$F2953,1)/INDEX(ΣυνδΑθρ!$J$2:$J$96,$F2953,1),IF($D2953&lt;&gt;"",$G2953*INDEX(Υλικά!$H$3:$H$200,$F2953,1)/INDEX(Υλικά!$E$3:$E$200,$F2953,1),0))</f>
        <v>0</v>
      </c>
      <c r="J2953" s="18">
        <f>IF($C2953&lt;&gt;"",$G2953*INDEX(ΣυνδΑθρ!$D$2:$D$96,$F2953,1)/INDEX(ΣυνδΑθρ!$J$2:$J$96,$F2953,1),IF($D2953&lt;&gt;"",$G2953*INDEX(Υλικά!$I$3:$I$200,$F2953,1)/INDEX(Υλικά!$E$3:$E$200,$F2953,1),0))</f>
        <v>13.994999999999999</v>
      </c>
      <c r="K2953" s="16">
        <f>$H2953*Ref!$B$2</f>
        <v>0</v>
      </c>
      <c r="L2953" s="17">
        <f>$I2953*Ref!$B$3</f>
        <v>0</v>
      </c>
      <c r="M2953" s="18">
        <f>$J2953*Ref!$B$4</f>
        <v>125.955</v>
      </c>
      <c r="N2953" s="18">
        <f>IF($C2953&lt;&gt;"",0,IF($D2953&lt;&gt;"",$G2953*INDEX(Υλικά!$J$3:$J$200,$F2953,1)/INDEX(Υλικά!$E$3:$E$200,$F2953,1),0))</f>
        <v>0</v>
      </c>
      <c r="O2953" s="19">
        <f t="shared" si="54"/>
        <v>125.955</v>
      </c>
    </row>
    <row r="2954" spans="1:15" x14ac:dyDescent="0.35">
      <c r="A2954" s="54">
        <v>46140</v>
      </c>
      <c r="B2954" s="53">
        <v>0.875</v>
      </c>
      <c r="C2954" s="3"/>
      <c r="D2954" s="3" t="s">
        <v>9</v>
      </c>
      <c r="E2954" s="3" t="str">
        <f>IF(C2954&lt;&gt;"",INDEX(ΣυνδΑθρ!$I$2:$I$96,MATCH(C2954,ΣυνδΑθρ!$A$2:$A$100,0),1),IF(D2954&lt;&gt;"",INDEX(Υλικά!$D$3:$D$200,MATCH(D2954,Υλικά!$B$3:$B$200,0),1),""))</f>
        <v>gr</v>
      </c>
      <c r="F2954" s="10">
        <f>IF(C2954&lt;&gt;"",MATCH($C2954,ΣυνδΑθρ!$A$2:$A$100,0),IF(D2954&lt;&gt;"",MATCH($D2954,Υλικά!$B$3:$B$200,0),0))</f>
        <v>4</v>
      </c>
      <c r="G2954" s="3">
        <v>80</v>
      </c>
      <c r="H2954" s="16">
        <f>IF($C2954&lt;&gt;"",$G2954*INDEX(ΣυνδΑθρ!$B$2:$B$96,$F2954,1)/INDEX(ΣυνδΑθρ!$J$2:$J$96,$F2954,1),IF($D2954&lt;&gt;"",$G2954*INDEX(Υλικά!$G$3:$G$200,$F2954,1)/INDEX(Υλικά!$E$3:$E$200,$F2954,1),0))</f>
        <v>5.68</v>
      </c>
      <c r="I2954" s="17">
        <f>IF($C2954&lt;&gt;"",$G2954*INDEX(ΣυνδΑθρ!$C$2:$C$100,$F2954,1)/INDEX(ΣυνδΑθρ!$J$2:$J$96,$F2954,1),IF($D2954&lt;&gt;"",$G2954*INDEX(Υλικά!$H$3:$H$200,$F2954,1)/INDEX(Υλικά!$E$3:$E$200,$F2954,1),0))</f>
        <v>64</v>
      </c>
      <c r="J2954" s="18">
        <f>IF($C2954&lt;&gt;"",$G2954*INDEX(ΣυνδΑθρ!$D$2:$D$96,$F2954,1)/INDEX(ΣυνδΑθρ!$J$2:$J$96,$F2954,1),IF($D2954&lt;&gt;"",$G2954*INDEX(Υλικά!$I$3:$I$200,$F2954,1)/INDEX(Υλικά!$E$3:$E$200,$F2954,1),0))</f>
        <v>0.56000000000000005</v>
      </c>
      <c r="K2954" s="16">
        <f>$H2954*Ref!$B$2</f>
        <v>22.72</v>
      </c>
      <c r="L2954" s="17">
        <f>$I2954*Ref!$B$3</f>
        <v>256</v>
      </c>
      <c r="M2954" s="18">
        <f>$J2954*Ref!$B$4</f>
        <v>5.0400000000000009</v>
      </c>
      <c r="N2954" s="18">
        <f>IF($C2954&lt;&gt;"",0,IF($D2954&lt;&gt;"",$G2954*INDEX(Υλικά!$J$3:$J$200,$F2954,1)/INDEX(Υλικά!$E$3:$E$200,$F2954,1),0))</f>
        <v>0</v>
      </c>
      <c r="O2954" s="19">
        <f t="shared" si="54"/>
        <v>283.76000000000005</v>
      </c>
    </row>
    <row r="2955" spans="1:15" x14ac:dyDescent="0.35">
      <c r="A2955" s="54">
        <v>46140</v>
      </c>
      <c r="B2955" s="53">
        <v>0.875</v>
      </c>
      <c r="C2955" s="3"/>
      <c r="D2955" s="3" t="s">
        <v>32</v>
      </c>
      <c r="E2955" s="3" t="str">
        <f>IF(C2955&lt;&gt;"",INDEX(ΣυνδΑθρ!$I$2:$I$96,MATCH(C2955,ΣυνδΑθρ!$A$2:$A$100,0),1),IF(D2955&lt;&gt;"",INDEX(Υλικά!$D$3:$D$200,MATCH(D2955,Υλικά!$B$3:$B$200,0),1),""))</f>
        <v>gr</v>
      </c>
      <c r="F2955" s="10">
        <f>IF(C2955&lt;&gt;"",MATCH($C2955,ΣυνδΑθρ!$A$2:$A$100,0),IF(D2955&lt;&gt;"",MATCH($D2955,Υλικά!$B$3:$B$200,0),0))</f>
        <v>14</v>
      </c>
      <c r="G2955" s="3">
        <v>300</v>
      </c>
      <c r="H2955" s="16">
        <f>IF($C2955&lt;&gt;"",$G2955*INDEX(ΣυνδΑθρ!$B$2:$B$96,$F2955,1)/INDEX(ΣυνδΑθρ!$J$2:$J$96,$F2955,1),IF($D2955&lt;&gt;"",$G2955*INDEX(Υλικά!$G$3:$G$200,$F2955,1)/INDEX(Υλικά!$E$3:$E$200,$F2955,1),0))</f>
        <v>24</v>
      </c>
      <c r="I2955" s="17">
        <f>IF($C2955&lt;&gt;"",$G2955*INDEX(ΣυνδΑθρ!$C$2:$C$100,$F2955,1)/INDEX(ΣυνδΑθρ!$J$2:$J$96,$F2955,1),IF($D2955&lt;&gt;"",$G2955*INDEX(Υλικά!$H$3:$H$200,$F2955,1)/INDEX(Υλικά!$E$3:$E$200,$F2955,1),0))</f>
        <v>12</v>
      </c>
      <c r="J2955" s="18">
        <f>IF($C2955&lt;&gt;"",$G2955*INDEX(ΣυνδΑθρ!$D$2:$D$96,$F2955,1)/INDEX(ΣυνδΑθρ!$J$2:$J$96,$F2955,1),IF($D2955&lt;&gt;"",$G2955*INDEX(Υλικά!$I$3:$I$200,$F2955,1)/INDEX(Υλικά!$E$3:$E$200,$F2955,1),0))</f>
        <v>6</v>
      </c>
      <c r="K2955" s="16">
        <f>$H2955*Ref!$B$2</f>
        <v>96</v>
      </c>
      <c r="L2955" s="17">
        <f>$I2955*Ref!$B$3</f>
        <v>48</v>
      </c>
      <c r="M2955" s="18">
        <f>$J2955*Ref!$B$4</f>
        <v>54</v>
      </c>
      <c r="N2955" s="18">
        <f>IF($C2955&lt;&gt;"",0,IF($D2955&lt;&gt;"",$G2955*INDEX(Υλικά!$J$3:$J$200,$F2955,1)/INDEX(Υλικά!$E$3:$E$200,$F2955,1),0))</f>
        <v>0</v>
      </c>
      <c r="O2955" s="19">
        <f t="shared" si="54"/>
        <v>198</v>
      </c>
    </row>
    <row r="2956" spans="1:15" x14ac:dyDescent="0.35">
      <c r="A2956" s="54">
        <v>46140</v>
      </c>
      <c r="B2956" s="53">
        <v>0.875</v>
      </c>
      <c r="C2956" s="3"/>
      <c r="D2956" s="3" t="s">
        <v>147</v>
      </c>
      <c r="E2956" s="3" t="str">
        <f>IF(C2956&lt;&gt;"",INDEX(ΣυνδΑθρ!$I$2:$I$96,MATCH(C2956,ΣυνδΑθρ!$A$2:$A$100,0),1),IF(D2956&lt;&gt;"",INDEX(Υλικά!$D$3:$D$200,MATCH(D2956,Υλικά!$B$3:$B$200,0),1),""))</f>
        <v>gr</v>
      </c>
      <c r="F2956" s="10">
        <f>IF(C2956&lt;&gt;"",MATCH($C2956,ΣυνδΑθρ!$A$2:$A$100,0),IF(D2956&lt;&gt;"",MATCH($D2956,Υλικά!$B$3:$B$200,0),0))</f>
        <v>58</v>
      </c>
      <c r="G2956" s="3">
        <v>8</v>
      </c>
      <c r="H2956" s="16">
        <f>IF($C2956&lt;&gt;"",$G2956*INDEX(ΣυνδΑθρ!$B$2:$B$96,$F2956,1)/INDEX(ΣυνδΑθρ!$J$2:$J$96,$F2956,1),IF($D2956&lt;&gt;"",$G2956*INDEX(Υλικά!$G$3:$G$200,$F2956,1)/INDEX(Υλικά!$E$3:$E$200,$F2956,1),0))</f>
        <v>4.8000000000000001E-2</v>
      </c>
      <c r="I2956" s="17">
        <f>IF($C2956&lt;&gt;"",$G2956*INDEX(ΣυνδΑθρ!$C$2:$C$100,$F2956,1)/INDEX(ΣυνδΑθρ!$J$2:$J$96,$F2956,1),IF($D2956&lt;&gt;"",$G2956*INDEX(Υλικά!$H$3:$H$200,$F2956,1)/INDEX(Υλικά!$E$3:$E$200,$F2956,1),0))</f>
        <v>5.5999999999999994E-2</v>
      </c>
      <c r="J2956" s="18">
        <f>IF($C2956&lt;&gt;"",$G2956*INDEX(ΣυνδΑθρ!$D$2:$D$96,$F2956,1)/INDEX(ΣυνδΑθρ!$J$2:$J$96,$F2956,1),IF($D2956&lt;&gt;"",$G2956*INDEX(Υλικά!$I$3:$I$200,$F2956,1)/INDEX(Υλικά!$E$3:$E$200,$F2956,1),0))</f>
        <v>6.56</v>
      </c>
      <c r="K2956" s="16">
        <f>$H2956*Ref!$B$2</f>
        <v>0.192</v>
      </c>
      <c r="L2956" s="17">
        <f>$I2956*Ref!$B$3</f>
        <v>0.22399999999999998</v>
      </c>
      <c r="M2956" s="18">
        <f>$J2956*Ref!$B$4</f>
        <v>59.04</v>
      </c>
      <c r="N2956" s="18">
        <f>IF($C2956&lt;&gt;"",0,IF($D2956&lt;&gt;"",$G2956*INDEX(Υλικά!$J$3:$J$200,$F2956,1)/INDEX(Υλικά!$E$3:$E$200,$F2956,1),0))</f>
        <v>0</v>
      </c>
      <c r="O2956" s="19">
        <f t="shared" si="54"/>
        <v>59.455999999999996</v>
      </c>
    </row>
    <row r="2957" spans="1:15" x14ac:dyDescent="0.35">
      <c r="A2957" s="54">
        <v>46141</v>
      </c>
      <c r="B2957" s="53">
        <v>0.32291666666666669</v>
      </c>
      <c r="C2957" s="3"/>
      <c r="D2957" s="3" t="s">
        <v>58</v>
      </c>
      <c r="E2957" s="3" t="str">
        <f>IF(C2957&lt;&gt;"",INDEX(ΣυνδΑθρ!$I$2:$I$96,MATCH(C2957,ΣυνδΑθρ!$A$2:$A$100,0),1),IF(D2957&lt;&gt;"",INDEX(Υλικά!$D$3:$D$200,MATCH(D2957,Υλικά!$B$3:$B$200,0),1),""))</f>
        <v>gr</v>
      </c>
      <c r="F2957" s="10">
        <f>IF(C2957&lt;&gt;"",MATCH($C2957,ΣυνδΑθρ!$A$2:$A$100,0),IF(D2957&lt;&gt;"",MATCH($D2957,Υλικά!$B$3:$B$200,0),0))</f>
        <v>12</v>
      </c>
      <c r="G2957" s="3">
        <v>250</v>
      </c>
      <c r="H2957" s="16">
        <f>IF($C2957&lt;&gt;"",$G2957*INDEX(ΣυνδΑθρ!$B$2:$B$96,$F2957,1)/INDEX(ΣυνδΑθρ!$J$2:$J$96,$F2957,1),IF($D2957&lt;&gt;"",$G2957*INDEX(Υλικά!$G$3:$G$200,$F2957,1)/INDEX(Υλικά!$E$3:$E$200,$F2957,1),0))</f>
        <v>8.25</v>
      </c>
      <c r="I2957" s="17">
        <f>IF($C2957&lt;&gt;"",$G2957*INDEX(ΣυνδΑθρ!$C$2:$C$100,$F2957,1)/INDEX(ΣυνδΑθρ!$J$2:$J$96,$F2957,1),IF($D2957&lt;&gt;"",$G2957*INDEX(Υλικά!$H$3:$H$200,$F2957,1)/INDEX(Υλικά!$E$3:$E$200,$F2957,1),0))</f>
        <v>11.75</v>
      </c>
      <c r="J2957" s="18">
        <f>IF($C2957&lt;&gt;"",$G2957*INDEX(ΣυνδΑθρ!$D$2:$D$96,$F2957,1)/INDEX(ΣυνδΑθρ!$J$2:$J$96,$F2957,1),IF($D2957&lt;&gt;"",$G2957*INDEX(Υλικά!$I$3:$I$200,$F2957,1)/INDEX(Υλικά!$E$3:$E$200,$F2957,1),0))</f>
        <v>3.75</v>
      </c>
      <c r="K2957" s="16">
        <f>$H2957*Ref!$B$2</f>
        <v>33</v>
      </c>
      <c r="L2957" s="17">
        <f>$I2957*Ref!$B$3</f>
        <v>47</v>
      </c>
      <c r="M2957" s="18">
        <f>$J2957*Ref!$B$4</f>
        <v>33.75</v>
      </c>
      <c r="N2957" s="18">
        <f>IF($C2957&lt;&gt;"",0,IF($D2957&lt;&gt;"",$G2957*INDEX(Υλικά!$J$3:$J$200,$F2957,1)/INDEX(Υλικά!$E$3:$E$200,$F2957,1),0))</f>
        <v>0</v>
      </c>
      <c r="O2957" s="19">
        <f t="shared" si="54"/>
        <v>113.75</v>
      </c>
    </row>
    <row r="2958" spans="1:15" x14ac:dyDescent="0.35">
      <c r="A2958" s="54">
        <v>46141</v>
      </c>
      <c r="B2958" s="53">
        <v>0.32291666666666669</v>
      </c>
      <c r="C2958" s="3"/>
      <c r="D2958" s="3" t="s">
        <v>289</v>
      </c>
      <c r="E2958" s="3" t="str">
        <f>IF(C2958&lt;&gt;"",INDEX(ΣυνδΑθρ!$I$2:$I$96,MATCH(C2958,ΣυνδΑθρ!$A$2:$A$100,0),1),IF(D2958&lt;&gt;"",INDEX(Υλικά!$D$3:$D$200,MATCH(D2958,Υλικά!$B$3:$B$200,0),1),""))</f>
        <v>gr</v>
      </c>
      <c r="F2958" s="10">
        <f>IF(C2958&lt;&gt;"",MATCH($C2958,ΣυνδΑθρ!$A$2:$A$100,0),IF(D2958&lt;&gt;"",MATCH($D2958,Υλικά!$B$3:$B$200,0),0))</f>
        <v>134</v>
      </c>
      <c r="G2958" s="3">
        <v>50</v>
      </c>
      <c r="H2958" s="16">
        <f>IF($C2958&lt;&gt;"",$G2958*INDEX(ΣυνδΑθρ!$B$2:$B$96,$F2958,1)/INDEX(ΣυνδΑθρ!$J$2:$J$96,$F2958,1),IF($D2958&lt;&gt;"",$G2958*INDEX(Υλικά!$G$3:$G$200,$F2958,1)/INDEX(Υλικά!$E$3:$E$200,$F2958,1),0))</f>
        <v>3.65</v>
      </c>
      <c r="I2958" s="17">
        <f>IF($C2958&lt;&gt;"",$G2958*INDEX(ΣυνδΑθρ!$C$2:$C$100,$F2958,1)/INDEX(ΣυνδΑθρ!$J$2:$J$96,$F2958,1),IF($D2958&lt;&gt;"",$G2958*INDEX(Υλικά!$H$3:$H$200,$F2958,1)/INDEX(Υλικά!$E$3:$E$200,$F2958,1),0))</f>
        <v>23.25</v>
      </c>
      <c r="J2958" s="18">
        <f>IF($C2958&lt;&gt;"",$G2958*INDEX(ΣυνδΑθρ!$D$2:$D$96,$F2958,1)/INDEX(ΣυνδΑθρ!$J$2:$J$96,$F2958,1),IF($D2958&lt;&gt;"",$G2958*INDEX(Υλικά!$I$3:$I$200,$F2958,1)/INDEX(Υλικά!$E$3:$E$200,$F2958,1),0))</f>
        <v>0.45</v>
      </c>
      <c r="K2958" s="16">
        <f>$H2958*Ref!$B$2</f>
        <v>14.6</v>
      </c>
      <c r="L2958" s="17">
        <f>$I2958*Ref!$B$3</f>
        <v>93</v>
      </c>
      <c r="M2958" s="18">
        <f>$J2958*Ref!$B$4</f>
        <v>4.05</v>
      </c>
      <c r="N2958" s="18">
        <f>IF($C2958&lt;&gt;"",0,IF($D2958&lt;&gt;"",$G2958*INDEX(Υλικά!$J$3:$J$200,$F2958,1)/INDEX(Υλικά!$E$3:$E$200,$F2958,1),0))</f>
        <v>0</v>
      </c>
      <c r="O2958" s="19">
        <f t="shared" si="54"/>
        <v>111.64999999999999</v>
      </c>
    </row>
    <row r="2959" spans="1:15" x14ac:dyDescent="0.35">
      <c r="A2959" s="54">
        <v>46141</v>
      </c>
      <c r="B2959" s="53">
        <v>0.32291666666666702</v>
      </c>
      <c r="C2959" s="3"/>
      <c r="D2959" s="3" t="s">
        <v>21</v>
      </c>
      <c r="E2959" s="3" t="str">
        <f>IF(C2959&lt;&gt;"",INDEX(ΣυνδΑθρ!$I$2:$I$96,MATCH(C2959,ΣυνδΑθρ!$A$2:$A$100,0),1),IF(D2959&lt;&gt;"",INDEX(Υλικά!$D$3:$D$200,MATCH(D2959,Υλικά!$B$3:$B$200,0),1),""))</f>
        <v>pc</v>
      </c>
      <c r="F2959" s="10">
        <f>IF(C2959&lt;&gt;"",MATCH($C2959,ΣυνδΑθρ!$A$2:$A$100,0),IF(D2959&lt;&gt;"",MATCH($D2959,Υλικά!$B$3:$B$200,0),0))</f>
        <v>11</v>
      </c>
      <c r="G2959" s="3">
        <v>1</v>
      </c>
      <c r="H2959" s="16">
        <f>IF($C2959&lt;&gt;"",$G2959*INDEX(ΣυνδΑθρ!$B$2:$B$96,$F2959,1)/INDEX(ΣυνδΑθρ!$J$2:$J$96,$F2959,1),IF($D2959&lt;&gt;"",$G2959*INDEX(Υλικά!$G$3:$G$200,$F2959,1)/INDEX(Υλικά!$E$3:$E$200,$F2959,1),0))</f>
        <v>7.8</v>
      </c>
      <c r="I2959" s="17">
        <f>IF($C2959&lt;&gt;"",$G2959*INDEX(ΣυνδΑθρ!$C$2:$C$100,$F2959,1)/INDEX(ΣυνδΑθρ!$J$2:$J$96,$F2959,1),IF($D2959&lt;&gt;"",$G2959*INDEX(Υλικά!$H$3:$H$200,$F2959,1)/INDEX(Υλικά!$E$3:$E$200,$F2959,1),0))</f>
        <v>0.66</v>
      </c>
      <c r="J2959" s="18">
        <f>IF($C2959&lt;&gt;"",$G2959*INDEX(ΣυνδΑθρ!$D$2:$D$96,$F2959,1)/INDEX(ΣυνδΑθρ!$J$2:$J$96,$F2959,1),IF($D2959&lt;&gt;"",$G2959*INDEX(Υλικά!$I$3:$I$200,$F2959,1)/INDEX(Υλικά!$E$3:$E$200,$F2959,1),0))</f>
        <v>6.6</v>
      </c>
      <c r="K2959" s="16">
        <f>$H2959*Ref!$B$2</f>
        <v>31.2</v>
      </c>
      <c r="L2959" s="17">
        <f>$I2959*Ref!$B$3</f>
        <v>2.64</v>
      </c>
      <c r="M2959" s="18">
        <f>$J2959*Ref!$B$4</f>
        <v>59.4</v>
      </c>
      <c r="N2959" s="18">
        <f>IF($C2959&lt;&gt;"",0,IF($D2959&lt;&gt;"",$G2959*INDEX(Υλικά!$J$3:$J$200,$F2959,1)/INDEX(Υλικά!$E$3:$E$200,$F2959,1),0))</f>
        <v>0</v>
      </c>
      <c r="O2959" s="19">
        <f t="shared" si="54"/>
        <v>93.24</v>
      </c>
    </row>
    <row r="2960" spans="1:15" x14ac:dyDescent="0.35">
      <c r="A2960" s="54">
        <v>46141</v>
      </c>
      <c r="B2960" s="53">
        <v>0.45833333333333331</v>
      </c>
      <c r="C2960" s="3" t="s">
        <v>358</v>
      </c>
      <c r="D2960" s="3"/>
      <c r="E2960" s="3" t="str">
        <f>IF(C2960&lt;&gt;"",INDEX(ΣυνδΑθρ!$I$2:$I$96,MATCH(C2960,ΣυνδΑθρ!$A$2:$A$100,0),1),IF(D2960&lt;&gt;"",INDEX(Υλικά!$D$3:$D$200,MATCH(D2960,Υλικά!$B$3:$B$200,0),1),""))</f>
        <v>gr</v>
      </c>
      <c r="F2960" s="10">
        <f>IF(C2960&lt;&gt;"",MATCH($C2960,ΣυνδΑθρ!$A$2:$A$100,0),IF(D2960&lt;&gt;"",MATCH($D2960,Υλικά!$B$3:$B$200,0),0))</f>
        <v>77</v>
      </c>
      <c r="G2960" s="3">
        <v>110</v>
      </c>
      <c r="H2960" s="16">
        <f>IF($C2960&lt;&gt;"",$G2960*INDEX(ΣυνδΑθρ!$B$2:$B$96,$F2960,1)/INDEX(ΣυνδΑθρ!$J$2:$J$96,$F2960,1),IF($D2960&lt;&gt;"",$G2960*INDEX(Υλικά!$G$3:$G$200,$F2960,1)/INDEX(Υλικά!$E$3:$E$200,$F2960,1),0))</f>
        <v>8.4840425531914896</v>
      </c>
      <c r="I2960" s="17">
        <f>IF($C2960&lt;&gt;"",$G2960*INDEX(ΣυνδΑθρ!$C$2:$C$100,$F2960,1)/INDEX(ΣυνδΑθρ!$J$2:$J$96,$F2960,1),IF($D2960&lt;&gt;"",$G2960*INDEX(Υλικά!$H$3:$H$200,$F2960,1)/INDEX(Υλικά!$E$3:$E$200,$F2960,1),0))</f>
        <v>18.044680851063831</v>
      </c>
      <c r="J2960" s="18">
        <f>IF($C2960&lt;&gt;"",$G2960*INDEX(ΣυνδΑθρ!$D$2:$D$96,$F2960,1)/INDEX(ΣυνδΑθρ!$J$2:$J$96,$F2960,1),IF($D2960&lt;&gt;"",$G2960*INDEX(Υλικά!$I$3:$I$200,$F2960,1)/INDEX(Υλικά!$E$3:$E$200,$F2960,1),0))</f>
        <v>8.7765957446808507</v>
      </c>
      <c r="K2960" s="16">
        <f>$H2960*Ref!$B$2</f>
        <v>33.936170212765958</v>
      </c>
      <c r="L2960" s="17">
        <f>$I2960*Ref!$B$3</f>
        <v>72.178723404255322</v>
      </c>
      <c r="M2960" s="18">
        <f>$J2960*Ref!$B$4</f>
        <v>78.989361702127653</v>
      </c>
      <c r="N2960" s="18">
        <f>IF($C2960&lt;&gt;"",0,IF($D2960&lt;&gt;"",$G2960*INDEX(Υλικά!$J$3:$J$200,$F2960,1)/INDEX(Υλικά!$E$3:$E$200,$F2960,1),0))</f>
        <v>0</v>
      </c>
      <c r="O2960" s="19">
        <f t="shared" si="54"/>
        <v>185.10425531914893</v>
      </c>
    </row>
    <row r="2961" spans="1:15" x14ac:dyDescent="0.35">
      <c r="A2961" s="54">
        <v>46141</v>
      </c>
      <c r="B2961" s="53">
        <v>0.60416666666666663</v>
      </c>
      <c r="C2961" s="3" t="s">
        <v>344</v>
      </c>
      <c r="D2961" s="3"/>
      <c r="E2961" s="3" t="str">
        <f>IF(C2961&lt;&gt;"",INDEX(ΣυνδΑθρ!$I$2:$I$96,MATCH(C2961,ΣυνδΑθρ!$A$2:$A$100,0),1),IF(D2961&lt;&gt;"",INDEX(Υλικά!$D$3:$D$200,MATCH(D2961,Υλικά!$B$3:$B$200,0),1),""))</f>
        <v>gr</v>
      </c>
      <c r="F2961" s="10">
        <f>IF(C2961&lt;&gt;"",MATCH($C2961,ΣυνδΑθρ!$A$2:$A$100,0),IF(D2961&lt;&gt;"",MATCH($D2961,Υλικά!$B$3:$B$200,0),0))</f>
        <v>72</v>
      </c>
      <c r="G2961" s="3">
        <v>500</v>
      </c>
      <c r="H2961" s="16">
        <f>IF($C2961&lt;&gt;"",$G2961*INDEX(ΣυνδΑθρ!$B$2:$B$96,$F2961,1)/INDEX(ΣυνδΑθρ!$J$2:$J$96,$F2961,1),IF($D2961&lt;&gt;"",$G2961*INDEX(Υλικά!$G$3:$G$200,$F2961,1)/INDEX(Υλικά!$E$3:$E$200,$F2961,1),0))</f>
        <v>27.59</v>
      </c>
      <c r="I2961" s="17">
        <f>IF($C2961&lt;&gt;"",$G2961*INDEX(ΣυνδΑθρ!$C$2:$C$100,$F2961,1)/INDEX(ΣυνδΑθρ!$J$2:$J$96,$F2961,1),IF($D2961&lt;&gt;"",$G2961*INDEX(Υλικά!$H$3:$H$200,$F2961,1)/INDEX(Υλικά!$E$3:$E$200,$F2961,1),0))</f>
        <v>70.98</v>
      </c>
      <c r="J2961" s="18">
        <f>IF($C2961&lt;&gt;"",$G2961*INDEX(ΣυνδΑθρ!$D$2:$D$96,$F2961,1)/INDEX(ΣυνδΑθρ!$J$2:$J$96,$F2961,1),IF($D2961&lt;&gt;"",$G2961*INDEX(Υλικά!$I$3:$I$200,$F2961,1)/INDEX(Υλικά!$E$3:$E$200,$F2961,1),0))</f>
        <v>10.71</v>
      </c>
      <c r="K2961" s="16">
        <f>$H2961*Ref!$B$2</f>
        <v>110.36</v>
      </c>
      <c r="L2961" s="17">
        <f>$I2961*Ref!$B$3</f>
        <v>283.92</v>
      </c>
      <c r="M2961" s="18">
        <f>$J2961*Ref!$B$4</f>
        <v>96.390000000000015</v>
      </c>
      <c r="N2961" s="18">
        <f>IF($C2961&lt;&gt;"",0,IF($D2961&lt;&gt;"",$G2961*INDEX(Υλικά!$J$3:$J$200,$F2961,1)/INDEX(Υλικά!$E$3:$E$200,$F2961,1),0))</f>
        <v>0</v>
      </c>
      <c r="O2961" s="19">
        <f t="shared" si="54"/>
        <v>490.67000000000007</v>
      </c>
    </row>
    <row r="2962" spans="1:15" x14ac:dyDescent="0.35">
      <c r="A2962" s="54">
        <v>46141</v>
      </c>
      <c r="B2962" s="53">
        <v>0.60416666666666663</v>
      </c>
      <c r="C2962" s="3"/>
      <c r="D2962" s="3" t="s">
        <v>356</v>
      </c>
      <c r="E2962" s="3" t="str">
        <f>IF(C2962&lt;&gt;"",INDEX(ΣυνδΑθρ!$I$2:$I$96,MATCH(C2962,ΣυνδΑθρ!$A$2:$A$100,0),1),IF(D2962&lt;&gt;"",INDEX(Υλικά!$D$3:$D$200,MATCH(D2962,Υλικά!$B$3:$B$200,0),1),""))</f>
        <v>pc</v>
      </c>
      <c r="F2962" s="10">
        <f>IF(C2962&lt;&gt;"",MATCH($C2962,ΣυνδΑθρ!$A$2:$A$100,0),IF(D2962&lt;&gt;"",MATCH($D2962,Υλικά!$B$3:$B$200,0),0))</f>
        <v>161</v>
      </c>
      <c r="G2962" s="3">
        <v>1</v>
      </c>
      <c r="H2962" s="16">
        <f>IF($C2962&lt;&gt;"",$G2962*INDEX(ΣυνδΑθρ!$B$2:$B$96,$F2962,1)/INDEX(ΣυνδΑθρ!$J$2:$J$96,$F2962,1),IF($D2962&lt;&gt;"",$G2962*INDEX(Υλικά!$G$3:$G$200,$F2962,1)/INDEX(Υλικά!$E$3:$E$200,$F2962,1),0))</f>
        <v>39</v>
      </c>
      <c r="I2962" s="17">
        <f>IF($C2962&lt;&gt;"",$G2962*INDEX(ΣυνδΑθρ!$C$2:$C$100,$F2962,1)/INDEX(ΣυνδΑθρ!$J$2:$J$96,$F2962,1),IF($D2962&lt;&gt;"",$G2962*INDEX(Υλικά!$H$3:$H$200,$F2962,1)/INDEX(Υλικά!$E$3:$E$200,$F2962,1),0))</f>
        <v>0</v>
      </c>
      <c r="J2962" s="18">
        <f>IF($C2962&lt;&gt;"",$G2962*INDEX(ΣυνδΑθρ!$D$2:$D$96,$F2962,1)/INDEX(ΣυνδΑθρ!$J$2:$J$96,$F2962,1),IF($D2962&lt;&gt;"",$G2962*INDEX(Υλικά!$I$3:$I$200,$F2962,1)/INDEX(Υλικά!$E$3:$E$200,$F2962,1),0))</f>
        <v>1</v>
      </c>
      <c r="K2962" s="16">
        <f>$H2962*Ref!$B$2</f>
        <v>156</v>
      </c>
      <c r="L2962" s="17">
        <f>$I2962*Ref!$B$3</f>
        <v>0</v>
      </c>
      <c r="M2962" s="18">
        <f>$J2962*Ref!$B$4</f>
        <v>9</v>
      </c>
      <c r="N2962" s="18">
        <f>IF($C2962&lt;&gt;"",0,IF($D2962&lt;&gt;"",$G2962*INDEX(Υλικά!$J$3:$J$200,$F2962,1)/INDEX(Υλικά!$E$3:$E$200,$F2962,1),0))</f>
        <v>0</v>
      </c>
      <c r="O2962" s="19">
        <f t="shared" si="54"/>
        <v>165</v>
      </c>
    </row>
    <row r="2963" spans="1:15" x14ac:dyDescent="0.35">
      <c r="A2963" s="54">
        <v>46141</v>
      </c>
      <c r="B2963" s="53">
        <v>0.77083333333333337</v>
      </c>
      <c r="C2963" s="3"/>
      <c r="D2963" s="3" t="s">
        <v>155</v>
      </c>
      <c r="E2963" s="3" t="str">
        <f>IF(C2963&lt;&gt;"",INDEX(ΣυνδΑθρ!$I$2:$I$96,MATCH(C2963,ΣυνδΑθρ!$A$2:$A$100,0),1),IF(D2963&lt;&gt;"",INDEX(Υλικά!$D$3:$D$200,MATCH(D2963,Υλικά!$B$3:$B$200,0),1),""))</f>
        <v>gr</v>
      </c>
      <c r="F2963" s="10">
        <f>IF(C2963&lt;&gt;"",MATCH($C2963,ΣυνδΑθρ!$A$2:$A$100,0),IF(D2963&lt;&gt;"",MATCH($D2963,Υλικά!$B$3:$B$200,0),0))</f>
        <v>63</v>
      </c>
      <c r="G2963" s="3">
        <v>40</v>
      </c>
      <c r="H2963" s="16">
        <f>IF($C2963&lt;&gt;"",$G2963*INDEX(ΣυνδΑθρ!$B$2:$B$96,$F2963,1)/INDEX(ΣυνδΑθρ!$J$2:$J$96,$F2963,1),IF($D2963&lt;&gt;"",$G2963*INDEX(Υλικά!$G$3:$G$200,$F2963,1)/INDEX(Υλικά!$E$3:$E$200,$F2963,1),0))</f>
        <v>0.44</v>
      </c>
      <c r="I2963" s="17">
        <f>IF($C2963&lt;&gt;"",$G2963*INDEX(ΣυνδΑθρ!$C$2:$C$100,$F2963,1)/INDEX(ΣυνδΑθρ!$J$2:$J$96,$F2963,1),IF($D2963&lt;&gt;"",$G2963*INDEX(Υλικά!$H$3:$H$200,$F2963,1)/INDEX(Υλικά!$E$3:$E$200,$F2963,1),0))</f>
        <v>9.1199999999999992</v>
      </c>
      <c r="J2963" s="18">
        <f>IF($C2963&lt;&gt;"",$G2963*INDEX(ΣυνδΑθρ!$D$2:$D$96,$F2963,1)/INDEX(ΣυνδΑθρ!$J$2:$J$96,$F2963,1),IF($D2963&lt;&gt;"",$G2963*INDEX(Υλικά!$I$3:$I$200,$F2963,1)/INDEX(Υλικά!$E$3:$E$200,$F2963,1),0))</f>
        <v>0.12</v>
      </c>
      <c r="K2963" s="16">
        <f>$H2963*Ref!$B$2</f>
        <v>1.76</v>
      </c>
      <c r="L2963" s="17">
        <f>$I2963*Ref!$B$3</f>
        <v>36.479999999999997</v>
      </c>
      <c r="M2963" s="18">
        <f>$J2963*Ref!$B$4</f>
        <v>1.08</v>
      </c>
      <c r="N2963" s="18">
        <f>IF($C2963&lt;&gt;"",0,IF($D2963&lt;&gt;"",$G2963*INDEX(Υλικά!$J$3:$J$200,$F2963,1)/INDEX(Υλικά!$E$3:$E$200,$F2963,1),0))</f>
        <v>0</v>
      </c>
      <c r="O2963" s="19">
        <f t="shared" si="54"/>
        <v>39.319999999999993</v>
      </c>
    </row>
    <row r="2964" spans="1:15" x14ac:dyDescent="0.35">
      <c r="A2964" s="54">
        <v>46141</v>
      </c>
      <c r="B2964" s="53">
        <v>0.77083333333333337</v>
      </c>
      <c r="C2964" s="3"/>
      <c r="D2964" s="3" t="s">
        <v>357</v>
      </c>
      <c r="E2964" s="3" t="str">
        <f>IF(C2964&lt;&gt;"",INDEX(ΣυνδΑθρ!$I$2:$I$96,MATCH(C2964,ΣυνδΑθρ!$A$2:$A$100,0),1),IF(D2964&lt;&gt;"",INDEX(Υλικά!$D$3:$D$200,MATCH(D2964,Υλικά!$B$3:$B$200,0),1),""))</f>
        <v>gr</v>
      </c>
      <c r="F2964" s="10">
        <f>IF(C2964&lt;&gt;"",MATCH($C2964,ΣυνδΑθρ!$A$2:$A$100,0),IF(D2964&lt;&gt;"",MATCH($D2964,Υλικά!$B$3:$B$200,0),0))</f>
        <v>162</v>
      </c>
      <c r="G2964" s="3">
        <v>15</v>
      </c>
      <c r="H2964" s="16">
        <f>IF($C2964&lt;&gt;"",$G2964*INDEX(ΣυνδΑθρ!$B$2:$B$96,$F2964,1)/INDEX(ΣυνδΑθρ!$J$2:$J$96,$F2964,1),IF($D2964&lt;&gt;"",$G2964*INDEX(Υλικά!$G$3:$G$200,$F2964,1)/INDEX(Υλικά!$E$3:$E$200,$F2964,1),0))</f>
        <v>4.05</v>
      </c>
      <c r="I2964" s="17">
        <f>IF($C2964&lt;&gt;"",$G2964*INDEX(ΣυνδΑθρ!$C$2:$C$100,$F2964,1)/INDEX(ΣυνδΑθρ!$J$2:$J$96,$F2964,1),IF($D2964&lt;&gt;"",$G2964*INDEX(Υλικά!$H$3:$H$200,$F2964,1)/INDEX(Υλικά!$E$3:$E$200,$F2964,1),0))</f>
        <v>1.95</v>
      </c>
      <c r="J2964" s="18">
        <f>IF($C2964&lt;&gt;"",$G2964*INDEX(ΣυνδΑθρ!$D$2:$D$96,$F2964,1)/INDEX(ΣυνδΑθρ!$J$2:$J$96,$F2964,1),IF($D2964&lt;&gt;"",$G2964*INDEX(Υλικά!$I$3:$I$200,$F2964,1)/INDEX(Υλικά!$E$3:$E$200,$F2964,1),0))</f>
        <v>7.5</v>
      </c>
      <c r="K2964" s="16">
        <f>$H2964*Ref!$B$2</f>
        <v>16.2</v>
      </c>
      <c r="L2964" s="17">
        <f>$I2964*Ref!$B$3</f>
        <v>7.8</v>
      </c>
      <c r="M2964" s="18">
        <f>$J2964*Ref!$B$4</f>
        <v>67.5</v>
      </c>
      <c r="N2964" s="18">
        <f>IF($C2964&lt;&gt;"",0,IF($D2964&lt;&gt;"",$G2964*INDEX(Υλικά!$J$3:$J$200,$F2964,1)/INDEX(Υλικά!$E$3:$E$200,$F2964,1),0))</f>
        <v>0</v>
      </c>
      <c r="O2964" s="19">
        <f t="shared" si="54"/>
        <v>91.5</v>
      </c>
    </row>
    <row r="2965" spans="1:15" x14ac:dyDescent="0.35">
      <c r="A2965" s="54">
        <v>46141</v>
      </c>
      <c r="B2965" s="53">
        <v>0.875</v>
      </c>
      <c r="C2965" s="3"/>
      <c r="D2965" s="3" t="s">
        <v>80</v>
      </c>
      <c r="E2965" s="3" t="str">
        <f>IF(C2965&lt;&gt;"",INDEX(ΣυνδΑθρ!$I$2:$I$96,MATCH(C2965,ΣυνδΑθρ!$A$2:$A$100,0),1),IF(D2965&lt;&gt;"",INDEX(Υλικά!$D$3:$D$200,MATCH(D2965,Υλικά!$B$3:$B$200,0),1),""))</f>
        <v>gr</v>
      </c>
      <c r="F2965" s="10">
        <f>IF(C2965&lt;&gt;"",MATCH($C2965,ΣυνδΑθρ!$A$2:$A$100,0),IF(D2965&lt;&gt;"",MATCH($D2965,Υλικά!$B$3:$B$200,0),0))</f>
        <v>32</v>
      </c>
      <c r="G2965" s="3">
        <v>220</v>
      </c>
      <c r="H2965" s="16">
        <f>IF($C2965&lt;&gt;"",$G2965*INDEX(ΣυνδΑθρ!$B$2:$B$96,$F2965,1)/INDEX(ΣυνδΑθρ!$J$2:$J$96,$F2965,1),IF($D2965&lt;&gt;"",$G2965*INDEX(Υλικά!$G$3:$G$200,$F2965,1)/INDEX(Υλικά!$E$3:$E$200,$F2965,1),0))</f>
        <v>68.2</v>
      </c>
      <c r="I2965" s="17">
        <f>IF($C2965&lt;&gt;"",$G2965*INDEX(ΣυνδΑθρ!$C$2:$C$100,$F2965,1)/INDEX(ΣυνδΑθρ!$J$2:$J$96,$F2965,1),IF($D2965&lt;&gt;"",$G2965*INDEX(Υλικά!$H$3:$H$200,$F2965,1)/INDEX(Υλικά!$E$3:$E$200,$F2965,1),0))</f>
        <v>0</v>
      </c>
      <c r="J2965" s="18">
        <f>IF($C2965&lt;&gt;"",$G2965*INDEX(ΣυνδΑθρ!$D$2:$D$96,$F2965,1)/INDEX(ΣυνδΑθρ!$J$2:$J$96,$F2965,1),IF($D2965&lt;&gt;"",$G2965*INDEX(Υλικά!$I$3:$I$200,$F2965,1)/INDEX(Υλικά!$E$3:$E$200,$F2965,1),0))</f>
        <v>7.92</v>
      </c>
      <c r="K2965" s="16">
        <f>$H2965*Ref!$B$2</f>
        <v>272.8</v>
      </c>
      <c r="L2965" s="17">
        <f>$I2965*Ref!$B$3</f>
        <v>0</v>
      </c>
      <c r="M2965" s="18">
        <f>$J2965*Ref!$B$4</f>
        <v>71.28</v>
      </c>
      <c r="N2965" s="18">
        <f>IF($C2965&lt;&gt;"",0,IF($D2965&lt;&gt;"",$G2965*INDEX(Υλικά!$J$3:$J$200,$F2965,1)/INDEX(Υλικά!$E$3:$E$200,$F2965,1),0))</f>
        <v>0</v>
      </c>
      <c r="O2965" s="19">
        <f t="shared" si="54"/>
        <v>344.08000000000004</v>
      </c>
    </row>
    <row r="2966" spans="1:15" x14ac:dyDescent="0.35">
      <c r="A2966" s="54">
        <v>46141</v>
      </c>
      <c r="B2966" s="53">
        <v>0.875</v>
      </c>
      <c r="C2966" s="3"/>
      <c r="D2966" s="3" t="s">
        <v>9</v>
      </c>
      <c r="E2966" s="3" t="str">
        <f>IF(C2966&lt;&gt;"",INDEX(ΣυνδΑθρ!$I$2:$I$96,MATCH(C2966,ΣυνδΑθρ!$A$2:$A$100,0),1),IF(D2966&lt;&gt;"",INDEX(Υλικά!$D$3:$D$200,MATCH(D2966,Υλικά!$B$3:$B$200,0),1),""))</f>
        <v>gr</v>
      </c>
      <c r="F2966" s="10">
        <f>IF(C2966&lt;&gt;"",MATCH($C2966,ΣυνδΑθρ!$A$2:$A$100,0),IF(D2966&lt;&gt;"",MATCH($D2966,Υλικά!$B$3:$B$200,0),0))</f>
        <v>4</v>
      </c>
      <c r="G2966" s="3">
        <v>20</v>
      </c>
      <c r="H2966" s="16">
        <f>IF($C2966&lt;&gt;"",$G2966*INDEX(ΣυνδΑθρ!$B$2:$B$96,$F2966,1)/INDEX(ΣυνδΑθρ!$J$2:$J$96,$F2966,1),IF($D2966&lt;&gt;"",$G2966*INDEX(Υλικά!$G$3:$G$200,$F2966,1)/INDEX(Υλικά!$E$3:$E$200,$F2966,1),0))</f>
        <v>1.42</v>
      </c>
      <c r="I2966" s="17">
        <f>IF($C2966&lt;&gt;"",$G2966*INDEX(ΣυνδΑθρ!$C$2:$C$100,$F2966,1)/INDEX(ΣυνδΑθρ!$J$2:$J$96,$F2966,1),IF($D2966&lt;&gt;"",$G2966*INDEX(Υλικά!$H$3:$H$200,$F2966,1)/INDEX(Υλικά!$E$3:$E$200,$F2966,1),0))</f>
        <v>16</v>
      </c>
      <c r="J2966" s="18">
        <f>IF($C2966&lt;&gt;"",$G2966*INDEX(ΣυνδΑθρ!$D$2:$D$96,$F2966,1)/INDEX(ΣυνδΑθρ!$J$2:$J$96,$F2966,1),IF($D2966&lt;&gt;"",$G2966*INDEX(Υλικά!$I$3:$I$200,$F2966,1)/INDEX(Υλικά!$E$3:$E$200,$F2966,1),0))</f>
        <v>0.14000000000000001</v>
      </c>
      <c r="K2966" s="16">
        <f>$H2966*Ref!$B$2</f>
        <v>5.68</v>
      </c>
      <c r="L2966" s="17">
        <f>$I2966*Ref!$B$3</f>
        <v>64</v>
      </c>
      <c r="M2966" s="18">
        <f>$J2966*Ref!$B$4</f>
        <v>1.2600000000000002</v>
      </c>
      <c r="N2966" s="18">
        <f>IF($C2966&lt;&gt;"",0,IF($D2966&lt;&gt;"",$G2966*INDEX(Υλικά!$J$3:$J$200,$F2966,1)/INDEX(Υλικά!$E$3:$E$200,$F2966,1),0))</f>
        <v>0</v>
      </c>
      <c r="O2966" s="19">
        <f t="shared" si="54"/>
        <v>70.940000000000012</v>
      </c>
    </row>
    <row r="2967" spans="1:15" x14ac:dyDescent="0.35">
      <c r="A2967" s="54">
        <v>46141</v>
      </c>
      <c r="B2967" s="53">
        <v>0.875</v>
      </c>
      <c r="C2967" s="3"/>
      <c r="D2967" s="3" t="s">
        <v>148</v>
      </c>
      <c r="E2967" s="3" t="str">
        <f>IF(C2967&lt;&gt;"",INDEX(ΣυνδΑθρ!$I$2:$I$96,MATCH(C2967,ΣυνδΑθρ!$A$2:$A$100,0),1),IF(D2967&lt;&gt;"",INDEX(Υλικά!$D$3:$D$200,MATCH(D2967,Υλικά!$B$3:$B$200,0),1),""))</f>
        <v>gr</v>
      </c>
      <c r="F2967" s="10">
        <f>IF(C2967&lt;&gt;"",MATCH($C2967,ΣυνδΑθρ!$A$2:$A$100,0),IF(D2967&lt;&gt;"",MATCH($D2967,Υλικά!$B$3:$B$200,0),0))</f>
        <v>59</v>
      </c>
      <c r="G2967" s="3">
        <v>200</v>
      </c>
      <c r="H2967" s="16">
        <f>IF($C2967&lt;&gt;"",$G2967*INDEX(ΣυνδΑθρ!$B$2:$B$96,$F2967,1)/INDEX(ΣυνδΑθρ!$J$2:$J$96,$F2967,1),IF($D2967&lt;&gt;"",$G2967*INDEX(Υλικά!$G$3:$G$200,$F2967,1)/INDEX(Υλικά!$E$3:$E$200,$F2967,1),0))</f>
        <v>2.6</v>
      </c>
      <c r="I2967" s="17">
        <f>IF($C2967&lt;&gt;"",$G2967*INDEX(ΣυνδΑθρ!$C$2:$C$100,$F2967,1)/INDEX(ΣυνδΑθρ!$J$2:$J$96,$F2967,1),IF($D2967&lt;&gt;"",$G2967*INDEX(Υλικά!$H$3:$H$200,$F2967,1)/INDEX(Υλικά!$E$3:$E$200,$F2967,1),0))</f>
        <v>12</v>
      </c>
      <c r="J2967" s="18">
        <f>IF($C2967&lt;&gt;"",$G2967*INDEX(ΣυνδΑθρ!$D$2:$D$96,$F2967,1)/INDEX(ΣυνδΑθρ!$J$2:$J$96,$F2967,1),IF($D2967&lt;&gt;"",$G2967*INDEX(Υλικά!$I$3:$I$200,$F2967,1)/INDEX(Υλικά!$E$3:$E$200,$F2967,1),0))</f>
        <v>0</v>
      </c>
      <c r="K2967" s="16">
        <f>$H2967*Ref!$B$2</f>
        <v>10.4</v>
      </c>
      <c r="L2967" s="17">
        <f>$I2967*Ref!$B$3</f>
        <v>48</v>
      </c>
      <c r="M2967" s="18">
        <f>$J2967*Ref!$B$4</f>
        <v>0</v>
      </c>
      <c r="N2967" s="18">
        <f>IF($C2967&lt;&gt;"",0,IF($D2967&lt;&gt;"",$G2967*INDEX(Υλικά!$J$3:$J$200,$F2967,1)/INDEX(Υλικά!$E$3:$E$200,$F2967,1),0))</f>
        <v>0</v>
      </c>
      <c r="O2967" s="19">
        <f t="shared" si="54"/>
        <v>58.4</v>
      </c>
    </row>
    <row r="2968" spans="1:15" x14ac:dyDescent="0.35">
      <c r="A2968" s="54">
        <v>46141</v>
      </c>
      <c r="B2968" s="53">
        <v>0.875</v>
      </c>
      <c r="C2968" s="3"/>
      <c r="D2968" s="3" t="s">
        <v>32</v>
      </c>
      <c r="E2968" s="3" t="str">
        <f>IF(C2968&lt;&gt;"",INDEX(ΣυνδΑθρ!$I$2:$I$96,MATCH(C2968,ΣυνδΑθρ!$A$2:$A$100,0),1),IF(D2968&lt;&gt;"",INDEX(Υλικά!$D$3:$D$200,MATCH(D2968,Υλικά!$B$3:$B$200,0),1),""))</f>
        <v>gr</v>
      </c>
      <c r="F2968" s="10">
        <f>IF(C2968&lt;&gt;"",MATCH($C2968,ΣυνδΑθρ!$A$2:$A$100,0),IF(D2968&lt;&gt;"",MATCH($D2968,Υλικά!$B$3:$B$200,0),0))</f>
        <v>14</v>
      </c>
      <c r="G2968" s="3">
        <v>20</v>
      </c>
      <c r="H2968" s="16">
        <f>IF($C2968&lt;&gt;"",$G2968*INDEX(ΣυνδΑθρ!$B$2:$B$96,$F2968,1)/INDEX(ΣυνδΑθρ!$J$2:$J$96,$F2968,1),IF($D2968&lt;&gt;"",$G2968*INDEX(Υλικά!$G$3:$G$200,$F2968,1)/INDEX(Υλικά!$E$3:$E$200,$F2968,1),0))</f>
        <v>1.6</v>
      </c>
      <c r="I2968" s="17">
        <f>IF($C2968&lt;&gt;"",$G2968*INDEX(ΣυνδΑθρ!$C$2:$C$100,$F2968,1)/INDEX(ΣυνδΑθρ!$J$2:$J$96,$F2968,1),IF($D2968&lt;&gt;"",$G2968*INDEX(Υλικά!$H$3:$H$200,$F2968,1)/INDEX(Υλικά!$E$3:$E$200,$F2968,1),0))</f>
        <v>0.8</v>
      </c>
      <c r="J2968" s="18">
        <f>IF($C2968&lt;&gt;"",$G2968*INDEX(ΣυνδΑθρ!$D$2:$D$96,$F2968,1)/INDEX(ΣυνδΑθρ!$J$2:$J$96,$F2968,1),IF($D2968&lt;&gt;"",$G2968*INDEX(Υλικά!$I$3:$I$200,$F2968,1)/INDEX(Υλικά!$E$3:$E$200,$F2968,1),0))</f>
        <v>0.4</v>
      </c>
      <c r="K2968" s="16">
        <f>$H2968*Ref!$B$2</f>
        <v>6.4</v>
      </c>
      <c r="L2968" s="17">
        <f>$I2968*Ref!$B$3</f>
        <v>3.2</v>
      </c>
      <c r="M2968" s="18">
        <f>$J2968*Ref!$B$4</f>
        <v>3.6</v>
      </c>
      <c r="N2968" s="18">
        <f>IF($C2968&lt;&gt;"",0,IF($D2968&lt;&gt;"",$G2968*INDEX(Υλικά!$J$3:$J$200,$F2968,1)/INDEX(Υλικά!$E$3:$E$200,$F2968,1),0))</f>
        <v>0</v>
      </c>
      <c r="O2968" s="19">
        <f t="shared" si="54"/>
        <v>13.200000000000001</v>
      </c>
    </row>
    <row r="2969" spans="1:15" x14ac:dyDescent="0.35">
      <c r="A2969" s="54">
        <v>46142</v>
      </c>
      <c r="B2969" s="53">
        <v>0.32291666666666669</v>
      </c>
      <c r="C2969" s="3"/>
      <c r="D2969" s="3" t="s">
        <v>58</v>
      </c>
      <c r="E2969" s="3" t="str">
        <f>IF(C2969&lt;&gt;"",INDEX(ΣυνδΑθρ!$I$2:$I$96,MATCH(C2969,ΣυνδΑθρ!$A$2:$A$100,0),1),IF(D2969&lt;&gt;"",INDEX(Υλικά!$D$3:$D$200,MATCH(D2969,Υλικά!$B$3:$B$200,0),1),""))</f>
        <v>gr</v>
      </c>
      <c r="F2969" s="10">
        <f>IF(C2969&lt;&gt;"",MATCH($C2969,ΣυνδΑθρ!$A$2:$A$100,0),IF(D2969&lt;&gt;"",MATCH($D2969,Υλικά!$B$3:$B$200,0),0))</f>
        <v>12</v>
      </c>
      <c r="G2969" s="3">
        <v>250</v>
      </c>
      <c r="H2969" s="16">
        <f>IF($C2969&lt;&gt;"",$G2969*INDEX(ΣυνδΑθρ!$B$2:$B$96,$F2969,1)/INDEX(ΣυνδΑθρ!$J$2:$J$96,$F2969,1),IF($D2969&lt;&gt;"",$G2969*INDEX(Υλικά!$G$3:$G$200,$F2969,1)/INDEX(Υλικά!$E$3:$E$200,$F2969,1),0))</f>
        <v>8.25</v>
      </c>
      <c r="I2969" s="17">
        <f>IF($C2969&lt;&gt;"",$G2969*INDEX(ΣυνδΑθρ!$C$2:$C$100,$F2969,1)/INDEX(ΣυνδΑθρ!$J$2:$J$96,$F2969,1),IF($D2969&lt;&gt;"",$G2969*INDEX(Υλικά!$H$3:$H$200,$F2969,1)/INDEX(Υλικά!$E$3:$E$200,$F2969,1),0))</f>
        <v>11.75</v>
      </c>
      <c r="J2969" s="18">
        <f>IF($C2969&lt;&gt;"",$G2969*INDEX(ΣυνδΑθρ!$D$2:$D$96,$F2969,1)/INDEX(ΣυνδΑθρ!$J$2:$J$96,$F2969,1),IF($D2969&lt;&gt;"",$G2969*INDEX(Υλικά!$I$3:$I$200,$F2969,1)/INDEX(Υλικά!$E$3:$E$200,$F2969,1),0))</f>
        <v>3.75</v>
      </c>
      <c r="K2969" s="16">
        <f>$H2969*Ref!$B$2</f>
        <v>33</v>
      </c>
      <c r="L2969" s="17">
        <f>$I2969*Ref!$B$3</f>
        <v>47</v>
      </c>
      <c r="M2969" s="18">
        <f>$J2969*Ref!$B$4</f>
        <v>33.75</v>
      </c>
      <c r="N2969" s="18">
        <f>IF($C2969&lt;&gt;"",0,IF($D2969&lt;&gt;"",$G2969*INDEX(Υλικά!$J$3:$J$200,$F2969,1)/INDEX(Υλικά!$E$3:$E$200,$F2969,1),0))</f>
        <v>0</v>
      </c>
      <c r="O2969" s="19">
        <f t="shared" si="54"/>
        <v>113.75</v>
      </c>
    </row>
    <row r="2970" spans="1:15" x14ac:dyDescent="0.35">
      <c r="A2970" s="54">
        <v>46142</v>
      </c>
      <c r="B2970" s="53">
        <v>0.32291666666666669</v>
      </c>
      <c r="C2970" s="3"/>
      <c r="D2970" s="3" t="s">
        <v>289</v>
      </c>
      <c r="E2970" s="3" t="str">
        <f>IF(C2970&lt;&gt;"",INDEX(ΣυνδΑθρ!$I$2:$I$96,MATCH(C2970,ΣυνδΑθρ!$A$2:$A$100,0),1),IF(D2970&lt;&gt;"",INDEX(Υλικά!$D$3:$D$200,MATCH(D2970,Υλικά!$B$3:$B$200,0),1),""))</f>
        <v>gr</v>
      </c>
      <c r="F2970" s="10">
        <f>IF(C2970&lt;&gt;"",MATCH($C2970,ΣυνδΑθρ!$A$2:$A$100,0),IF(D2970&lt;&gt;"",MATCH($D2970,Υλικά!$B$3:$B$200,0),0))</f>
        <v>134</v>
      </c>
      <c r="G2970" s="3">
        <v>60</v>
      </c>
      <c r="H2970" s="16">
        <f>IF($C2970&lt;&gt;"",$G2970*INDEX(ΣυνδΑθρ!$B$2:$B$96,$F2970,1)/INDEX(ΣυνδΑθρ!$J$2:$J$96,$F2970,1),IF($D2970&lt;&gt;"",$G2970*INDEX(Υλικά!$G$3:$G$200,$F2970,1)/INDEX(Υλικά!$E$3:$E$200,$F2970,1),0))</f>
        <v>4.38</v>
      </c>
      <c r="I2970" s="17">
        <f>IF($C2970&lt;&gt;"",$G2970*INDEX(ΣυνδΑθρ!$C$2:$C$100,$F2970,1)/INDEX(ΣυνδΑθρ!$J$2:$J$96,$F2970,1),IF($D2970&lt;&gt;"",$G2970*INDEX(Υλικά!$H$3:$H$200,$F2970,1)/INDEX(Υλικά!$E$3:$E$200,$F2970,1),0))</f>
        <v>27.9</v>
      </c>
      <c r="J2970" s="18">
        <f>IF($C2970&lt;&gt;"",$G2970*INDEX(ΣυνδΑθρ!$D$2:$D$96,$F2970,1)/INDEX(ΣυνδΑθρ!$J$2:$J$96,$F2970,1),IF($D2970&lt;&gt;"",$G2970*INDEX(Υλικά!$I$3:$I$200,$F2970,1)/INDEX(Υλικά!$E$3:$E$200,$F2970,1),0))</f>
        <v>0.54</v>
      </c>
      <c r="K2970" s="16">
        <f>$H2970*Ref!$B$2</f>
        <v>17.52</v>
      </c>
      <c r="L2970" s="17">
        <f>$I2970*Ref!$B$3</f>
        <v>111.6</v>
      </c>
      <c r="M2970" s="18">
        <f>$J2970*Ref!$B$4</f>
        <v>4.8600000000000003</v>
      </c>
      <c r="N2970" s="18">
        <f>IF($C2970&lt;&gt;"",0,IF($D2970&lt;&gt;"",$G2970*INDEX(Υλικά!$J$3:$J$200,$F2970,1)/INDEX(Υλικά!$E$3:$E$200,$F2970,1),0))</f>
        <v>0</v>
      </c>
      <c r="O2970" s="19">
        <f t="shared" si="54"/>
        <v>133.98000000000002</v>
      </c>
    </row>
    <row r="2971" spans="1:15" x14ac:dyDescent="0.35">
      <c r="A2971" s="54">
        <v>46142</v>
      </c>
      <c r="B2971" s="53">
        <v>0.32291666666666702</v>
      </c>
      <c r="C2971" s="3"/>
      <c r="D2971" s="3" t="s">
        <v>21</v>
      </c>
      <c r="E2971" s="3" t="str">
        <f>IF(C2971&lt;&gt;"",INDEX(ΣυνδΑθρ!$I$2:$I$96,MATCH(C2971,ΣυνδΑθρ!$A$2:$A$100,0),1),IF(D2971&lt;&gt;"",INDEX(Υλικά!$D$3:$D$200,MATCH(D2971,Υλικά!$B$3:$B$200,0),1),""))</f>
        <v>pc</v>
      </c>
      <c r="F2971" s="10">
        <f>IF(C2971&lt;&gt;"",MATCH($C2971,ΣυνδΑθρ!$A$2:$A$100,0),IF(D2971&lt;&gt;"",MATCH($D2971,Υλικά!$B$3:$B$200,0),0))</f>
        <v>11</v>
      </c>
      <c r="G2971" s="3">
        <v>1</v>
      </c>
      <c r="H2971" s="16">
        <f>IF($C2971&lt;&gt;"",$G2971*INDEX(ΣυνδΑθρ!$B$2:$B$96,$F2971,1)/INDEX(ΣυνδΑθρ!$J$2:$J$96,$F2971,1),IF($D2971&lt;&gt;"",$G2971*INDEX(Υλικά!$G$3:$G$200,$F2971,1)/INDEX(Υλικά!$E$3:$E$200,$F2971,1),0))</f>
        <v>7.8</v>
      </c>
      <c r="I2971" s="17">
        <f>IF($C2971&lt;&gt;"",$G2971*INDEX(ΣυνδΑθρ!$C$2:$C$100,$F2971,1)/INDEX(ΣυνδΑθρ!$J$2:$J$96,$F2971,1),IF($D2971&lt;&gt;"",$G2971*INDEX(Υλικά!$H$3:$H$200,$F2971,1)/INDEX(Υλικά!$E$3:$E$200,$F2971,1),0))</f>
        <v>0.66</v>
      </c>
      <c r="J2971" s="18">
        <f>IF($C2971&lt;&gt;"",$G2971*INDEX(ΣυνδΑθρ!$D$2:$D$96,$F2971,1)/INDEX(ΣυνδΑθρ!$J$2:$J$96,$F2971,1),IF($D2971&lt;&gt;"",$G2971*INDEX(Υλικά!$I$3:$I$200,$F2971,1)/INDEX(Υλικά!$E$3:$E$200,$F2971,1),0))</f>
        <v>6.6</v>
      </c>
      <c r="K2971" s="16">
        <f>$H2971*Ref!$B$2</f>
        <v>31.2</v>
      </c>
      <c r="L2971" s="17">
        <f>$I2971*Ref!$B$3</f>
        <v>2.64</v>
      </c>
      <c r="M2971" s="18">
        <f>$J2971*Ref!$B$4</f>
        <v>59.4</v>
      </c>
      <c r="N2971" s="18">
        <f>IF($C2971&lt;&gt;"",0,IF($D2971&lt;&gt;"",$G2971*INDEX(Υλικά!$J$3:$J$200,$F2971,1)/INDEX(Υλικά!$E$3:$E$200,$F2971,1),0))</f>
        <v>0</v>
      </c>
      <c r="O2971" s="19">
        <f t="shared" si="54"/>
        <v>93.24</v>
      </c>
    </row>
    <row r="2972" spans="1:15" x14ac:dyDescent="0.35">
      <c r="A2972" s="54">
        <v>46142</v>
      </c>
      <c r="B2972" s="53">
        <v>0.47916666666666669</v>
      </c>
      <c r="C2972" s="3" t="s">
        <v>358</v>
      </c>
      <c r="D2972" s="3"/>
      <c r="E2972" s="3" t="str">
        <f>IF(C2972&lt;&gt;"",INDEX(ΣυνδΑθρ!$I$2:$I$96,MATCH(C2972,ΣυνδΑθρ!$A$2:$A$100,0),1),IF(D2972&lt;&gt;"",INDEX(Υλικά!$D$3:$D$200,MATCH(D2972,Υλικά!$B$3:$B$200,0),1),""))</f>
        <v>gr</v>
      </c>
      <c r="F2972" s="10">
        <f>IF(C2972&lt;&gt;"",MATCH($C2972,ΣυνδΑθρ!$A$2:$A$100,0),IF(D2972&lt;&gt;"",MATCH($D2972,Υλικά!$B$3:$B$200,0),0))</f>
        <v>77</v>
      </c>
      <c r="G2972" s="3">
        <v>100</v>
      </c>
      <c r="H2972" s="16">
        <f>IF($C2972&lt;&gt;"",$G2972*INDEX(ΣυνδΑθρ!$B$2:$B$96,$F2972,1)/INDEX(ΣυνδΑθρ!$J$2:$J$96,$F2972,1),IF($D2972&lt;&gt;"",$G2972*INDEX(Υλικά!$G$3:$G$200,$F2972,1)/INDEX(Υλικά!$E$3:$E$200,$F2972,1),0))</f>
        <v>7.7127659574468082</v>
      </c>
      <c r="I2972" s="17">
        <f>IF($C2972&lt;&gt;"",$G2972*INDEX(ΣυνδΑθρ!$C$2:$C$100,$F2972,1)/INDEX(ΣυνδΑθρ!$J$2:$J$96,$F2972,1),IF($D2972&lt;&gt;"",$G2972*INDEX(Υλικά!$H$3:$H$200,$F2972,1)/INDEX(Υλικά!$E$3:$E$200,$F2972,1),0))</f>
        <v>16.404255319148934</v>
      </c>
      <c r="J2972" s="18">
        <f>IF($C2972&lt;&gt;"",$G2972*INDEX(ΣυνδΑθρ!$D$2:$D$96,$F2972,1)/INDEX(ΣυνδΑθρ!$J$2:$J$96,$F2972,1),IF($D2972&lt;&gt;"",$G2972*INDEX(Υλικά!$I$3:$I$200,$F2972,1)/INDEX(Υλικά!$E$3:$E$200,$F2972,1),0))</f>
        <v>7.9787234042553195</v>
      </c>
      <c r="K2972" s="16">
        <f>$H2972*Ref!$B$2</f>
        <v>30.851063829787233</v>
      </c>
      <c r="L2972" s="17">
        <f>$I2972*Ref!$B$3</f>
        <v>65.617021276595736</v>
      </c>
      <c r="M2972" s="18">
        <f>$J2972*Ref!$B$4</f>
        <v>71.808510638297875</v>
      </c>
      <c r="N2972" s="18">
        <f>IF($C2972&lt;&gt;"",0,IF($D2972&lt;&gt;"",$G2972*INDEX(Υλικά!$J$3:$J$200,$F2972,1)/INDEX(Υλικά!$E$3:$E$200,$F2972,1),0))</f>
        <v>0</v>
      </c>
      <c r="O2972" s="19">
        <f t="shared" si="54"/>
        <v>168.27659574468083</v>
      </c>
    </row>
    <row r="2973" spans="1:15" x14ac:dyDescent="0.35">
      <c r="A2973" s="54">
        <v>46142</v>
      </c>
      <c r="B2973" s="53">
        <v>0.47916666666666669</v>
      </c>
      <c r="C2973" s="3"/>
      <c r="D2973" s="3" t="s">
        <v>289</v>
      </c>
      <c r="E2973" s="3" t="str">
        <f>IF(C2973&lt;&gt;"",INDEX(ΣυνδΑθρ!$I$2:$I$96,MATCH(C2973,ΣυνδΑθρ!$A$2:$A$100,0),1),IF(D2973&lt;&gt;"",INDEX(Υλικά!$D$3:$D$200,MATCH(D2973,Υλικά!$B$3:$B$200,0),1),""))</f>
        <v>gr</v>
      </c>
      <c r="F2973" s="10">
        <f>IF(C2973&lt;&gt;"",MATCH($C2973,ΣυνδΑθρ!$A$2:$A$100,0),IF(D2973&lt;&gt;"",MATCH($D2973,Υλικά!$B$3:$B$200,0),0))</f>
        <v>134</v>
      </c>
      <c r="G2973" s="3">
        <v>50</v>
      </c>
      <c r="H2973" s="16">
        <f>IF($C2973&lt;&gt;"",$G2973*INDEX(ΣυνδΑθρ!$B$2:$B$96,$F2973,1)/INDEX(ΣυνδΑθρ!$J$2:$J$96,$F2973,1),IF($D2973&lt;&gt;"",$G2973*INDEX(Υλικά!$G$3:$G$200,$F2973,1)/INDEX(Υλικά!$E$3:$E$200,$F2973,1),0))</f>
        <v>3.65</v>
      </c>
      <c r="I2973" s="17">
        <f>IF($C2973&lt;&gt;"",$G2973*INDEX(ΣυνδΑθρ!$C$2:$C$100,$F2973,1)/INDEX(ΣυνδΑθρ!$J$2:$J$96,$F2973,1),IF($D2973&lt;&gt;"",$G2973*INDEX(Υλικά!$H$3:$H$200,$F2973,1)/INDEX(Υλικά!$E$3:$E$200,$F2973,1),0))</f>
        <v>23.25</v>
      </c>
      <c r="J2973" s="18">
        <f>IF($C2973&lt;&gt;"",$G2973*INDEX(ΣυνδΑθρ!$D$2:$D$96,$F2973,1)/INDEX(ΣυνδΑθρ!$J$2:$J$96,$F2973,1),IF($D2973&lt;&gt;"",$G2973*INDEX(Υλικά!$I$3:$I$200,$F2973,1)/INDEX(Υλικά!$E$3:$E$200,$F2973,1),0))</f>
        <v>0.45</v>
      </c>
      <c r="K2973" s="16">
        <f>$H2973*Ref!$B$2</f>
        <v>14.6</v>
      </c>
      <c r="L2973" s="17">
        <f>$I2973*Ref!$B$3</f>
        <v>93</v>
      </c>
      <c r="M2973" s="18">
        <f>$J2973*Ref!$B$4</f>
        <v>4.05</v>
      </c>
      <c r="N2973" s="18">
        <f>IF($C2973&lt;&gt;"",0,IF($D2973&lt;&gt;"",$G2973*INDEX(Υλικά!$J$3:$J$200,$F2973,1)/INDEX(Υλικά!$E$3:$E$200,$F2973,1),0))</f>
        <v>0</v>
      </c>
      <c r="O2973" s="19">
        <f t="shared" si="54"/>
        <v>111.64999999999999</v>
      </c>
    </row>
    <row r="2974" spans="1:15" x14ac:dyDescent="0.35">
      <c r="A2974" s="54">
        <v>46142</v>
      </c>
      <c r="B2974" s="53">
        <v>0.58333333333333337</v>
      </c>
      <c r="C2974" s="3" t="s">
        <v>344</v>
      </c>
      <c r="D2974" s="3"/>
      <c r="E2974" s="3" t="str">
        <f>IF(C2974&lt;&gt;"",INDEX(ΣυνδΑθρ!$I$2:$I$96,MATCH(C2974,ΣυνδΑθρ!$A$2:$A$100,0),1),IF(D2974&lt;&gt;"",INDEX(Υλικά!$D$3:$D$200,MATCH(D2974,Υλικά!$B$3:$B$200,0),1),""))</f>
        <v>gr</v>
      </c>
      <c r="F2974" s="10">
        <f>IF(C2974&lt;&gt;"",MATCH($C2974,ΣυνδΑθρ!$A$2:$A$100,0),IF(D2974&lt;&gt;"",MATCH($D2974,Υλικά!$B$3:$B$200,0),0))</f>
        <v>72</v>
      </c>
      <c r="G2974" s="3">
        <v>400</v>
      </c>
      <c r="H2974" s="16">
        <f>IF($C2974&lt;&gt;"",$G2974*INDEX(ΣυνδΑθρ!$B$2:$B$96,$F2974,1)/INDEX(ΣυνδΑθρ!$J$2:$J$96,$F2974,1),IF($D2974&lt;&gt;"",$G2974*INDEX(Υλικά!$G$3:$G$200,$F2974,1)/INDEX(Υλικά!$E$3:$E$200,$F2974,1),0))</f>
        <v>22.071999999999996</v>
      </c>
      <c r="I2974" s="17">
        <f>IF($C2974&lt;&gt;"",$G2974*INDEX(ΣυνδΑθρ!$C$2:$C$100,$F2974,1)/INDEX(ΣυνδΑθρ!$J$2:$J$96,$F2974,1),IF($D2974&lt;&gt;"",$G2974*INDEX(Υλικά!$H$3:$H$200,$F2974,1)/INDEX(Υλικά!$E$3:$E$200,$F2974,1),0))</f>
        <v>56.783999999999999</v>
      </c>
      <c r="J2974" s="18">
        <f>IF($C2974&lt;&gt;"",$G2974*INDEX(ΣυνδΑθρ!$D$2:$D$96,$F2974,1)/INDEX(ΣυνδΑθρ!$J$2:$J$96,$F2974,1),IF($D2974&lt;&gt;"",$G2974*INDEX(Υλικά!$I$3:$I$200,$F2974,1)/INDEX(Υλικά!$E$3:$E$200,$F2974,1),0))</f>
        <v>8.5679999999999996</v>
      </c>
      <c r="K2974" s="16">
        <f>$H2974*Ref!$B$2</f>
        <v>88.287999999999982</v>
      </c>
      <c r="L2974" s="17">
        <f>$I2974*Ref!$B$3</f>
        <v>227.136</v>
      </c>
      <c r="M2974" s="18">
        <f>$J2974*Ref!$B$4</f>
        <v>77.111999999999995</v>
      </c>
      <c r="N2974" s="18">
        <f>IF($C2974&lt;&gt;"",0,IF($D2974&lt;&gt;"",$G2974*INDEX(Υλικά!$J$3:$J$200,$F2974,1)/INDEX(Υλικά!$E$3:$E$200,$F2974,1),0))</f>
        <v>0</v>
      </c>
      <c r="O2974" s="19">
        <f t="shared" si="54"/>
        <v>392.53599999999994</v>
      </c>
    </row>
    <row r="2975" spans="1:15" x14ac:dyDescent="0.35">
      <c r="A2975" s="54">
        <v>46142</v>
      </c>
      <c r="B2975" s="53">
        <v>0.83333333333333337</v>
      </c>
      <c r="C2975" s="3"/>
      <c r="D2975" s="3" t="s">
        <v>80</v>
      </c>
      <c r="E2975" s="3" t="str">
        <f>IF(C2975&lt;&gt;"",INDEX(ΣυνδΑθρ!$I$2:$I$96,MATCH(C2975,ΣυνδΑθρ!$A$2:$A$100,0),1),IF(D2975&lt;&gt;"",INDEX(Υλικά!$D$3:$D$200,MATCH(D2975,Υλικά!$B$3:$B$200,0),1),""))</f>
        <v>gr</v>
      </c>
      <c r="F2975" s="10">
        <f>IF(C2975&lt;&gt;"",MATCH($C2975,ΣυνδΑθρ!$A$2:$A$100,0),IF(D2975&lt;&gt;"",MATCH($D2975,Υλικά!$B$3:$B$200,0),0))</f>
        <v>32</v>
      </c>
      <c r="G2975" s="3">
        <v>200</v>
      </c>
      <c r="H2975" s="16">
        <f>IF($C2975&lt;&gt;"",$G2975*INDEX(ΣυνδΑθρ!$B$2:$B$96,$F2975,1)/INDEX(ΣυνδΑθρ!$J$2:$J$96,$F2975,1),IF($D2975&lt;&gt;"",$G2975*INDEX(Υλικά!$G$3:$G$200,$F2975,1)/INDEX(Υλικά!$E$3:$E$200,$F2975,1),0))</f>
        <v>62</v>
      </c>
      <c r="I2975" s="17">
        <f>IF($C2975&lt;&gt;"",$G2975*INDEX(ΣυνδΑθρ!$C$2:$C$100,$F2975,1)/INDEX(ΣυνδΑθρ!$J$2:$J$96,$F2975,1),IF($D2975&lt;&gt;"",$G2975*INDEX(Υλικά!$H$3:$H$200,$F2975,1)/INDEX(Υλικά!$E$3:$E$200,$F2975,1),0))</f>
        <v>0</v>
      </c>
      <c r="J2975" s="18">
        <f>IF($C2975&lt;&gt;"",$G2975*INDEX(ΣυνδΑθρ!$D$2:$D$96,$F2975,1)/INDEX(ΣυνδΑθρ!$J$2:$J$96,$F2975,1),IF($D2975&lt;&gt;"",$G2975*INDEX(Υλικά!$I$3:$I$200,$F2975,1)/INDEX(Υλικά!$E$3:$E$200,$F2975,1),0))</f>
        <v>7.2</v>
      </c>
      <c r="K2975" s="16">
        <f>$H2975*Ref!$B$2</f>
        <v>248</v>
      </c>
      <c r="L2975" s="17">
        <f>$I2975*Ref!$B$3</f>
        <v>0</v>
      </c>
      <c r="M2975" s="18">
        <f>$J2975*Ref!$B$4</f>
        <v>64.8</v>
      </c>
      <c r="N2975" s="18">
        <f>IF($C2975&lt;&gt;"",0,IF($D2975&lt;&gt;"",$G2975*INDEX(Υλικά!$J$3:$J$200,$F2975,1)/INDEX(Υλικά!$E$3:$E$200,$F2975,1),0))</f>
        <v>0</v>
      </c>
      <c r="O2975" s="19">
        <f t="shared" si="54"/>
        <v>312.8</v>
      </c>
    </row>
    <row r="2976" spans="1:15" x14ac:dyDescent="0.35">
      <c r="A2976" s="54">
        <v>46142</v>
      </c>
      <c r="B2976" s="53">
        <v>0.83333333333333337</v>
      </c>
      <c r="C2976" s="3"/>
      <c r="D2976" s="3" t="s">
        <v>185</v>
      </c>
      <c r="E2976" s="3" t="str">
        <f>IF(C2976&lt;&gt;"",INDEX(ΣυνδΑθρ!$I$2:$I$96,MATCH(C2976,ΣυνδΑθρ!$A$2:$A$100,0),1),IF(D2976&lt;&gt;"",INDEX(Υλικά!$D$3:$D$200,MATCH(D2976,Υλικά!$B$3:$B$200,0),1),""))</f>
        <v>gr</v>
      </c>
      <c r="F2976" s="10">
        <f>IF(C2976&lt;&gt;"",MATCH($C2976,ΣυνδΑθρ!$A$2:$A$100,0),IF(D2976&lt;&gt;"",MATCH($D2976,Υλικά!$B$3:$B$200,0),0))</f>
        <v>82</v>
      </c>
      <c r="G2976" s="3">
        <v>100</v>
      </c>
      <c r="H2976" s="16">
        <f>IF($C2976&lt;&gt;"",$G2976*INDEX(ΣυνδΑθρ!$B$2:$B$96,$F2976,1)/INDEX(ΣυνδΑθρ!$J$2:$J$96,$F2976,1),IF($D2976&lt;&gt;"",$G2976*INDEX(Υλικά!$G$3:$G$200,$F2976,1)/INDEX(Υλικά!$E$3:$E$200,$F2976,1),0))</f>
        <v>8.9</v>
      </c>
      <c r="I2976" s="17">
        <f>IF($C2976&lt;&gt;"",$G2976*INDEX(ΣυνδΑθρ!$C$2:$C$100,$F2976,1)/INDEX(ΣυνδΑθρ!$J$2:$J$96,$F2976,1),IF($D2976&lt;&gt;"",$G2976*INDEX(Υλικά!$H$3:$H$200,$F2976,1)/INDEX(Υλικά!$E$3:$E$200,$F2976,1),0))</f>
        <v>47.2</v>
      </c>
      <c r="J2976" s="18">
        <f>IF($C2976&lt;&gt;"",$G2976*INDEX(ΣυνδΑθρ!$D$2:$D$96,$F2976,1)/INDEX(ΣυνδΑθρ!$J$2:$J$96,$F2976,1),IF($D2976&lt;&gt;"",$G2976*INDEX(Υλικά!$I$3:$I$200,$F2976,1)/INDEX(Υλικά!$E$3:$E$200,$F2976,1),0))</f>
        <v>1.7</v>
      </c>
      <c r="K2976" s="16">
        <f>$H2976*Ref!$B$2</f>
        <v>35.6</v>
      </c>
      <c r="L2976" s="17">
        <f>$I2976*Ref!$B$3</f>
        <v>188.8</v>
      </c>
      <c r="M2976" s="18">
        <f>$J2976*Ref!$B$4</f>
        <v>15.299999999999999</v>
      </c>
      <c r="N2976" s="18">
        <f>IF($C2976&lt;&gt;"",0,IF($D2976&lt;&gt;"",$G2976*INDEX(Υλικά!$J$3:$J$200,$F2976,1)/INDEX(Υλικά!$E$3:$E$200,$F2976,1),0))</f>
        <v>0</v>
      </c>
      <c r="O2976" s="19">
        <f t="shared" si="54"/>
        <v>239.70000000000002</v>
      </c>
    </row>
    <row r="2977" spans="1:15" x14ac:dyDescent="0.35">
      <c r="A2977" s="54">
        <v>46142</v>
      </c>
      <c r="B2977" s="53">
        <v>0.83333333333333337</v>
      </c>
      <c r="C2977" s="3"/>
      <c r="D2977" s="3" t="s">
        <v>360</v>
      </c>
      <c r="E2977" s="3" t="str">
        <f>IF(C2977&lt;&gt;"",INDEX(ΣυνδΑθρ!$I$2:$I$96,MATCH(C2977,ΣυνδΑθρ!$A$2:$A$100,0),1),IF(D2977&lt;&gt;"",INDEX(Υλικά!$D$3:$D$200,MATCH(D2977,Υλικά!$B$3:$B$200,0),1),""))</f>
        <v>gr</v>
      </c>
      <c r="F2977" s="10">
        <f>IF(C2977&lt;&gt;"",MATCH($C2977,ΣυνδΑθρ!$A$2:$A$100,0),IF(D2977&lt;&gt;"",MATCH($D2977,Υλικά!$B$3:$B$200,0),0))</f>
        <v>51</v>
      </c>
      <c r="G2977" s="3">
        <v>100</v>
      </c>
      <c r="H2977" s="16">
        <f>IF($C2977&lt;&gt;"",$G2977*INDEX(ΣυνδΑθρ!$B$2:$B$96,$F2977,1)/INDEX(ΣυνδΑθρ!$J$2:$J$96,$F2977,1),IF($D2977&lt;&gt;"",$G2977*INDEX(Υλικά!$G$3:$G$200,$F2977,1)/INDEX(Υλικά!$E$3:$E$200,$F2977,1),0))</f>
        <v>27</v>
      </c>
      <c r="I2977" s="17">
        <f>IF($C2977&lt;&gt;"",$G2977*INDEX(ΣυνδΑθρ!$C$2:$C$100,$F2977,1)/INDEX(ΣυνδΑθρ!$J$2:$J$96,$F2977,1),IF($D2977&lt;&gt;"",$G2977*INDEX(Υλικά!$H$3:$H$200,$F2977,1)/INDEX(Υλικά!$E$3:$E$200,$F2977,1),0))</f>
        <v>0</v>
      </c>
      <c r="J2977" s="18">
        <f>IF($C2977&lt;&gt;"",$G2977*INDEX(ΣυνδΑθρ!$D$2:$D$96,$F2977,1)/INDEX(ΣυνδΑθρ!$J$2:$J$96,$F2977,1),IF($D2977&lt;&gt;"",$G2977*INDEX(Υλικά!$I$3:$I$200,$F2977,1)/INDEX(Υλικά!$E$3:$E$200,$F2977,1),0))</f>
        <v>14</v>
      </c>
      <c r="K2977" s="16">
        <f>$H2977*Ref!$B$2</f>
        <v>108</v>
      </c>
      <c r="L2977" s="17">
        <f>$I2977*Ref!$B$3</f>
        <v>0</v>
      </c>
      <c r="M2977" s="18">
        <f>$J2977*Ref!$B$4</f>
        <v>126</v>
      </c>
      <c r="N2977" s="18">
        <f>IF($C2977&lt;&gt;"",0,IF($D2977&lt;&gt;"",$G2977*INDEX(Υλικά!$J$3:$J$200,$F2977,1)/INDEX(Υλικά!$E$3:$E$200,$F2977,1),0))</f>
        <v>0</v>
      </c>
      <c r="O2977" s="19">
        <f t="shared" si="54"/>
        <v>234</v>
      </c>
    </row>
    <row r="2978" spans="1:15" x14ac:dyDescent="0.35">
      <c r="A2978" s="54">
        <v>46142</v>
      </c>
      <c r="B2978" s="53">
        <v>0.83333333333333304</v>
      </c>
      <c r="C2978" s="3"/>
      <c r="D2978" s="3" t="s">
        <v>8</v>
      </c>
      <c r="E2978" s="3" t="str">
        <f>IF(C2978&lt;&gt;"",INDEX(ΣυνδΑθρ!$I$2:$I$96,MATCH(C2978,ΣυνδΑθρ!$A$2:$A$100,0),1),IF(D2978&lt;&gt;"",INDEX(Υλικά!$D$3:$D$200,MATCH(D2978,Υλικά!$B$3:$B$200,0),1),""))</f>
        <v>gr</v>
      </c>
      <c r="F2978" s="10">
        <f>IF(C2978&lt;&gt;"",MATCH($C2978,ΣυνδΑθρ!$A$2:$A$100,0),IF(D2978&lt;&gt;"",MATCH($D2978,Υλικά!$B$3:$B$200,0),0))</f>
        <v>3</v>
      </c>
      <c r="G2978" s="3">
        <v>10</v>
      </c>
      <c r="H2978" s="16">
        <f>IF($C2978&lt;&gt;"",$G2978*INDEX(ΣυνδΑθρ!$B$2:$B$96,$F2978,1)/INDEX(ΣυνδΑθρ!$J$2:$J$96,$F2978,1),IF($D2978&lt;&gt;"",$G2978*INDEX(Υλικά!$G$3:$G$200,$F2978,1)/INDEX(Υλικά!$E$3:$E$200,$F2978,1),0))</f>
        <v>0</v>
      </c>
      <c r="I2978" s="17">
        <f>IF($C2978&lt;&gt;"",$G2978*INDEX(ΣυνδΑθρ!$C$2:$C$100,$F2978,1)/INDEX(ΣυνδΑθρ!$J$2:$J$96,$F2978,1),IF($D2978&lt;&gt;"",$G2978*INDEX(Υλικά!$H$3:$H$200,$F2978,1)/INDEX(Υλικά!$E$3:$E$200,$F2978,1),0))</f>
        <v>0</v>
      </c>
      <c r="J2978" s="18">
        <f>IF($C2978&lt;&gt;"",$G2978*INDEX(ΣυνδΑθρ!$D$2:$D$96,$F2978,1)/INDEX(ΣυνδΑθρ!$J$2:$J$96,$F2978,1),IF($D2978&lt;&gt;"",$G2978*INDEX(Υλικά!$I$3:$I$200,$F2978,1)/INDEX(Υλικά!$E$3:$E$200,$F2978,1),0))</f>
        <v>9.33</v>
      </c>
      <c r="K2978" s="16">
        <f>$H2978*Ref!$B$2</f>
        <v>0</v>
      </c>
      <c r="L2978" s="17">
        <f>$I2978*Ref!$B$3</f>
        <v>0</v>
      </c>
      <c r="M2978" s="18">
        <f>$J2978*Ref!$B$4</f>
        <v>83.97</v>
      </c>
      <c r="N2978" s="18">
        <f>IF($C2978&lt;&gt;"",0,IF($D2978&lt;&gt;"",$G2978*INDEX(Υλικά!$J$3:$J$200,$F2978,1)/INDEX(Υλικά!$E$3:$E$200,$F2978,1),0))</f>
        <v>0</v>
      </c>
      <c r="O2978" s="19">
        <f t="shared" si="54"/>
        <v>83.97</v>
      </c>
    </row>
    <row r="2979" spans="1:15" x14ac:dyDescent="0.35">
      <c r="A2979" s="54">
        <v>46142</v>
      </c>
      <c r="B2979" s="53">
        <v>0.83333333333333304</v>
      </c>
      <c r="C2979" s="3"/>
      <c r="D2979" s="3" t="s">
        <v>128</v>
      </c>
      <c r="E2979" s="3" t="str">
        <f>IF(C2979&lt;&gt;"",INDEX(ΣυνδΑθρ!$I$2:$I$96,MATCH(C2979,ΣυνδΑθρ!$A$2:$A$100,0),1),IF(D2979&lt;&gt;"",INDEX(Υλικά!$D$3:$D$200,MATCH(D2979,Υλικά!$B$3:$B$200,0),1),""))</f>
        <v>gr</v>
      </c>
      <c r="F2979" s="10">
        <f>IF(C2979&lt;&gt;"",MATCH($C2979,ΣυνδΑθρ!$A$2:$A$100,0),IF(D2979&lt;&gt;"",MATCH($D2979,Υλικά!$B$3:$B$200,0),0))</f>
        <v>50</v>
      </c>
      <c r="G2979" s="3">
        <v>100</v>
      </c>
      <c r="H2979" s="16">
        <f>IF($C2979&lt;&gt;"",$G2979*INDEX(ΣυνδΑθρ!$B$2:$B$96,$F2979,1)/INDEX(ΣυνδΑθρ!$J$2:$J$96,$F2979,1),IF($D2979&lt;&gt;"",$G2979*INDEX(Υλικά!$G$3:$G$200,$F2979,1)/INDEX(Υλικά!$E$3:$E$200,$F2979,1),0))</f>
        <v>2</v>
      </c>
      <c r="I2979" s="17">
        <f>IF($C2979&lt;&gt;"",$G2979*INDEX(ΣυνδΑθρ!$C$2:$C$100,$F2979,1)/INDEX(ΣυνδΑθρ!$J$2:$J$96,$F2979,1),IF($D2979&lt;&gt;"",$G2979*INDEX(Υλικά!$H$3:$H$200,$F2979,1)/INDEX(Υλικά!$E$3:$E$200,$F2979,1),0))</f>
        <v>17</v>
      </c>
      <c r="J2979" s="18">
        <f>IF($C2979&lt;&gt;"",$G2979*INDEX(ΣυνδΑθρ!$D$2:$D$96,$F2979,1)/INDEX(ΣυνδΑθρ!$J$2:$J$96,$F2979,1),IF($D2979&lt;&gt;"",$G2979*INDEX(Υλικά!$I$3:$I$200,$F2979,1)/INDEX(Υλικά!$E$3:$E$200,$F2979,1),0))</f>
        <v>0</v>
      </c>
      <c r="K2979" s="16">
        <f>$H2979*Ref!$B$2</f>
        <v>8</v>
      </c>
      <c r="L2979" s="17">
        <f>$I2979*Ref!$B$3</f>
        <v>68</v>
      </c>
      <c r="M2979" s="18">
        <f>$J2979*Ref!$B$4</f>
        <v>0</v>
      </c>
      <c r="N2979" s="18">
        <f>IF($C2979&lt;&gt;"",0,IF($D2979&lt;&gt;"",$G2979*INDEX(Υλικά!$J$3:$J$200,$F2979,1)/INDEX(Υλικά!$E$3:$E$200,$F2979,1),0))</f>
        <v>0</v>
      </c>
      <c r="O2979" s="19">
        <f t="shared" si="54"/>
        <v>76</v>
      </c>
    </row>
    <row r="2980" spans="1:15" x14ac:dyDescent="0.35">
      <c r="A2980" s="54">
        <v>46142</v>
      </c>
      <c r="B2980" s="53">
        <v>0.83333333333333204</v>
      </c>
      <c r="C2980" s="3"/>
      <c r="D2980" s="3" t="s">
        <v>97</v>
      </c>
      <c r="E2980" s="3" t="str">
        <f>IF(C2980&lt;&gt;"",INDEX(ΣυνδΑθρ!$I$2:$I$96,MATCH(C2980,ΣυνδΑθρ!$A$2:$A$100,0),1),IF(D2980&lt;&gt;"",INDEX(Υλικά!$D$3:$D$200,MATCH(D2980,Υλικά!$B$3:$B$200,0),1),""))</f>
        <v>gr</v>
      </c>
      <c r="F2980" s="10">
        <f>IF(C2980&lt;&gt;"",MATCH($C2980,ΣυνδΑθρ!$A$2:$A$100,0),IF(D2980&lt;&gt;"",MATCH($D2980,Υλικά!$B$3:$B$200,0),0))</f>
        <v>37</v>
      </c>
      <c r="G2980" s="3">
        <v>200</v>
      </c>
      <c r="H2980" s="16">
        <f>IF($C2980&lt;&gt;"",$G2980*INDEX(ΣυνδΑθρ!$B$2:$B$96,$F2980,1)/INDEX(ΣυνδΑθρ!$J$2:$J$96,$F2980,1),IF($D2980&lt;&gt;"",$G2980*INDEX(Υλικά!$G$3:$G$200,$F2980,1)/INDEX(Υλικά!$E$3:$E$200,$F2980,1),0))</f>
        <v>0</v>
      </c>
      <c r="I2980" s="17">
        <f>IF($C2980&lt;&gt;"",$G2980*INDEX(ΣυνδΑθρ!$C$2:$C$100,$F2980,1)/INDEX(ΣυνδΑθρ!$J$2:$J$96,$F2980,1),IF($D2980&lt;&gt;"",$G2980*INDEX(Υλικά!$H$3:$H$200,$F2980,1)/INDEX(Υλικά!$E$3:$E$200,$F2980,1),0))</f>
        <v>0</v>
      </c>
      <c r="J2980" s="18">
        <f>IF($C2980&lt;&gt;"",$G2980*INDEX(ΣυνδΑθρ!$D$2:$D$96,$F2980,1)/INDEX(ΣυνδΑθρ!$J$2:$J$96,$F2980,1),IF($D2980&lt;&gt;"",$G2980*INDEX(Υλικά!$I$3:$I$200,$F2980,1)/INDEX(Υλικά!$E$3:$E$200,$F2980,1),0))</f>
        <v>0</v>
      </c>
      <c r="K2980" s="16">
        <f>$H2980*Ref!$B$2</f>
        <v>0</v>
      </c>
      <c r="L2980" s="17">
        <f>$I2980*Ref!$B$3</f>
        <v>0</v>
      </c>
      <c r="M2980" s="18">
        <f>$J2980*Ref!$B$4</f>
        <v>0</v>
      </c>
      <c r="N2980" s="18">
        <f>IF($C2980&lt;&gt;"",0,IF($D2980&lt;&gt;"",$G2980*INDEX(Υλικά!$J$3:$J$200,$F2980,1)/INDEX(Υλικά!$E$3:$E$200,$F2980,1),0))</f>
        <v>170</v>
      </c>
      <c r="O2980" s="19">
        <f t="shared" si="54"/>
        <v>170</v>
      </c>
    </row>
    <row r="2981" spans="1:15" x14ac:dyDescent="0.35">
      <c r="A2981" s="54">
        <v>46143</v>
      </c>
      <c r="B2981" s="53">
        <v>0.33333333333333331</v>
      </c>
      <c r="C2981" s="3"/>
      <c r="D2981" s="3" t="s">
        <v>58</v>
      </c>
      <c r="E2981" s="3" t="str">
        <f>IF(C2981&lt;&gt;"",INDEX(ΣυνδΑθρ!$I$2:$I$96,MATCH(C2981,ΣυνδΑθρ!$A$2:$A$100,0),1),IF(D2981&lt;&gt;"",INDEX(Υλικά!$D$3:$D$200,MATCH(D2981,Υλικά!$B$3:$B$200,0),1),""))</f>
        <v>gr</v>
      </c>
      <c r="F2981" s="10">
        <f>IF(C2981&lt;&gt;"",MATCH($C2981,ΣυνδΑθρ!$A$2:$A$100,0),IF(D2981&lt;&gt;"",MATCH($D2981,Υλικά!$B$3:$B$200,0),0))</f>
        <v>12</v>
      </c>
      <c r="G2981" s="3">
        <v>250</v>
      </c>
      <c r="H2981" s="16">
        <f>IF($C2981&lt;&gt;"",$G2981*INDEX(ΣυνδΑθρ!$B$2:$B$96,$F2981,1)/INDEX(ΣυνδΑθρ!$J$2:$J$96,$F2981,1),IF($D2981&lt;&gt;"",$G2981*INDEX(Υλικά!$G$3:$G$200,$F2981,1)/INDEX(Υλικά!$E$3:$E$200,$F2981,1),0))</f>
        <v>8.25</v>
      </c>
      <c r="I2981" s="17">
        <f>IF($C2981&lt;&gt;"",$G2981*INDEX(ΣυνδΑθρ!$C$2:$C$100,$F2981,1)/INDEX(ΣυνδΑθρ!$J$2:$J$96,$F2981,1),IF($D2981&lt;&gt;"",$G2981*INDEX(Υλικά!$H$3:$H$200,$F2981,1)/INDEX(Υλικά!$E$3:$E$200,$F2981,1),0))</f>
        <v>11.75</v>
      </c>
      <c r="J2981" s="18">
        <f>IF($C2981&lt;&gt;"",$G2981*INDEX(ΣυνδΑθρ!$D$2:$D$96,$F2981,1)/INDEX(ΣυνδΑθρ!$J$2:$J$96,$F2981,1),IF($D2981&lt;&gt;"",$G2981*INDEX(Υλικά!$I$3:$I$200,$F2981,1)/INDEX(Υλικά!$E$3:$E$200,$F2981,1),0))</f>
        <v>3.75</v>
      </c>
      <c r="K2981" s="16">
        <f>$H2981*Ref!$B$2</f>
        <v>33</v>
      </c>
      <c r="L2981" s="17">
        <f>$I2981*Ref!$B$3</f>
        <v>47</v>
      </c>
      <c r="M2981" s="18">
        <f>$J2981*Ref!$B$4</f>
        <v>33.75</v>
      </c>
      <c r="N2981" s="18">
        <f>IF($C2981&lt;&gt;"",0,IF($D2981&lt;&gt;"",$G2981*INDEX(Υλικά!$J$3:$J$200,$F2981,1)/INDEX(Υλικά!$E$3:$E$200,$F2981,1),0))</f>
        <v>0</v>
      </c>
      <c r="O2981" s="19">
        <f t="shared" si="54"/>
        <v>113.75</v>
      </c>
    </row>
    <row r="2982" spans="1:15" x14ac:dyDescent="0.35">
      <c r="A2982" s="54">
        <v>46143</v>
      </c>
      <c r="B2982" s="53">
        <v>0.33333333333333331</v>
      </c>
      <c r="C2982" s="3"/>
      <c r="D2982" s="3" t="s">
        <v>289</v>
      </c>
      <c r="E2982" s="3" t="str">
        <f>IF(C2982&lt;&gt;"",INDEX(ΣυνδΑθρ!$I$2:$I$96,MATCH(C2982,ΣυνδΑθρ!$A$2:$A$100,0),1),IF(D2982&lt;&gt;"",INDEX(Υλικά!$D$3:$D$200,MATCH(D2982,Υλικά!$B$3:$B$200,0),1),""))</f>
        <v>gr</v>
      </c>
      <c r="F2982" s="10">
        <f>IF(C2982&lt;&gt;"",MATCH($C2982,ΣυνδΑθρ!$A$2:$A$100,0),IF(D2982&lt;&gt;"",MATCH($D2982,Υλικά!$B$3:$B$200,0),0))</f>
        <v>134</v>
      </c>
      <c r="G2982" s="3">
        <v>43</v>
      </c>
      <c r="H2982" s="16">
        <f>IF($C2982&lt;&gt;"",$G2982*INDEX(ΣυνδΑθρ!$B$2:$B$96,$F2982,1)/INDEX(ΣυνδΑθρ!$J$2:$J$96,$F2982,1),IF($D2982&lt;&gt;"",$G2982*INDEX(Υλικά!$G$3:$G$200,$F2982,1)/INDEX(Υλικά!$E$3:$E$200,$F2982,1),0))</f>
        <v>3.1389999999999998</v>
      </c>
      <c r="I2982" s="17">
        <f>IF($C2982&lt;&gt;"",$G2982*INDEX(ΣυνδΑθρ!$C$2:$C$100,$F2982,1)/INDEX(ΣυνδΑθρ!$J$2:$J$96,$F2982,1),IF($D2982&lt;&gt;"",$G2982*INDEX(Υλικά!$H$3:$H$200,$F2982,1)/INDEX(Υλικά!$E$3:$E$200,$F2982,1),0))</f>
        <v>19.995000000000001</v>
      </c>
      <c r="J2982" s="18">
        <f>IF($C2982&lt;&gt;"",$G2982*INDEX(ΣυνδΑθρ!$D$2:$D$96,$F2982,1)/INDEX(ΣυνδΑθρ!$J$2:$J$96,$F2982,1),IF($D2982&lt;&gt;"",$G2982*INDEX(Υλικά!$I$3:$I$200,$F2982,1)/INDEX(Υλικά!$E$3:$E$200,$F2982,1),0))</f>
        <v>0.38700000000000001</v>
      </c>
      <c r="K2982" s="16">
        <f>$H2982*Ref!$B$2</f>
        <v>12.555999999999999</v>
      </c>
      <c r="L2982" s="17">
        <f>$I2982*Ref!$B$3</f>
        <v>79.98</v>
      </c>
      <c r="M2982" s="18">
        <f>$J2982*Ref!$B$4</f>
        <v>3.4830000000000001</v>
      </c>
      <c r="N2982" s="18">
        <f>IF($C2982&lt;&gt;"",0,IF($D2982&lt;&gt;"",$G2982*INDEX(Υλικά!$J$3:$J$200,$F2982,1)/INDEX(Υλικά!$E$3:$E$200,$F2982,1),0))</f>
        <v>0</v>
      </c>
      <c r="O2982" s="19">
        <f t="shared" si="54"/>
        <v>96.019000000000005</v>
      </c>
    </row>
    <row r="2983" spans="1:15" x14ac:dyDescent="0.35">
      <c r="A2983" s="54">
        <v>46143</v>
      </c>
      <c r="B2983" s="53">
        <v>0.33333333333333298</v>
      </c>
      <c r="C2983" s="3"/>
      <c r="D2983" s="3" t="s">
        <v>220</v>
      </c>
      <c r="E2983" s="3" t="str">
        <f>IF(C2983&lt;&gt;"",INDEX(ΣυνδΑθρ!$I$2:$I$96,MATCH(C2983,ΣυνδΑθρ!$A$2:$A$100,0),1),IF(D2983&lt;&gt;"",INDEX(Υλικά!$D$3:$D$200,MATCH(D2983,Υλικά!$B$3:$B$200,0),1),""))</f>
        <v>gr</v>
      </c>
      <c r="F2983" s="10">
        <f>IF(C2983&lt;&gt;"",MATCH($C2983,ΣυνδΑθρ!$A$2:$A$100,0),IF(D2983&lt;&gt;"",MATCH($D2983,Υλικά!$B$3:$B$200,0),0))</f>
        <v>98</v>
      </c>
      <c r="G2983" s="3">
        <v>30</v>
      </c>
      <c r="H2983" s="16">
        <f>IF($C2983&lt;&gt;"",$G2983*INDEX(ΣυνδΑθρ!$B$2:$B$96,$F2983,1)/INDEX(ΣυνδΑθρ!$J$2:$J$96,$F2983,1),IF($D2983&lt;&gt;"",$G2983*INDEX(Υλικά!$G$3:$G$200,$F2983,1)/INDEX(Υλικά!$E$3:$E$200,$F2983,1),0))</f>
        <v>3.3</v>
      </c>
      <c r="I2983" s="17">
        <f>IF($C2983&lt;&gt;"",$G2983*INDEX(ΣυνδΑθρ!$C$2:$C$100,$F2983,1)/INDEX(ΣυνδΑθρ!$J$2:$J$96,$F2983,1),IF($D2983&lt;&gt;"",$G2983*INDEX(Υλικά!$H$3:$H$200,$F2983,1)/INDEX(Υλικά!$E$3:$E$200,$F2983,1),0))</f>
        <v>1.2</v>
      </c>
      <c r="J2983" s="18">
        <f>IF($C2983&lt;&gt;"",$G2983*INDEX(ΣυνδΑθρ!$D$2:$D$96,$F2983,1)/INDEX(ΣυνδΑθρ!$J$2:$J$96,$F2983,1),IF($D2983&lt;&gt;"",$G2983*INDEX(Υλικά!$I$3:$I$200,$F2983,1)/INDEX(Υλικά!$E$3:$E$200,$F2983,1),0))</f>
        <v>1.2</v>
      </c>
      <c r="K2983" s="16">
        <f>$H2983*Ref!$B$2</f>
        <v>13.2</v>
      </c>
      <c r="L2983" s="17">
        <f>$I2983*Ref!$B$3</f>
        <v>4.8</v>
      </c>
      <c r="M2983" s="18">
        <f>$J2983*Ref!$B$4</f>
        <v>10.799999999999999</v>
      </c>
      <c r="N2983" s="18">
        <f>IF($C2983&lt;&gt;"",0,IF($D2983&lt;&gt;"",$G2983*INDEX(Υλικά!$J$3:$J$200,$F2983,1)/INDEX(Υλικά!$E$3:$E$200,$F2983,1),0))</f>
        <v>0</v>
      </c>
      <c r="O2983" s="19">
        <f t="shared" ref="O2983:O3046" si="55">SUM(K2983:N2983)</f>
        <v>28.799999999999997</v>
      </c>
    </row>
    <row r="2984" spans="1:15" x14ac:dyDescent="0.35">
      <c r="A2984" s="54">
        <v>46143</v>
      </c>
      <c r="B2984" s="53">
        <v>0.45833333333333331</v>
      </c>
      <c r="C2984" s="3" t="s">
        <v>358</v>
      </c>
      <c r="D2984" s="3"/>
      <c r="E2984" s="3" t="str">
        <f>IF(C2984&lt;&gt;"",INDEX(ΣυνδΑθρ!$I$2:$I$96,MATCH(C2984,ΣυνδΑθρ!$A$2:$A$100,0),1),IF(D2984&lt;&gt;"",INDEX(Υλικά!$D$3:$D$200,MATCH(D2984,Υλικά!$B$3:$B$200,0),1),""))</f>
        <v>gr</v>
      </c>
      <c r="F2984" s="10">
        <f>IF(C2984&lt;&gt;"",MATCH($C2984,ΣυνδΑθρ!$A$2:$A$100,0),IF(D2984&lt;&gt;"",MATCH($D2984,Υλικά!$B$3:$B$200,0),0))</f>
        <v>77</v>
      </c>
      <c r="G2984" s="3">
        <v>100</v>
      </c>
      <c r="H2984" s="16">
        <f>IF($C2984&lt;&gt;"",$G2984*INDEX(ΣυνδΑθρ!$B$2:$B$96,$F2984,1)/INDEX(ΣυνδΑθρ!$J$2:$J$96,$F2984,1),IF($D2984&lt;&gt;"",$G2984*INDEX(Υλικά!$G$3:$G$200,$F2984,1)/INDEX(Υλικά!$E$3:$E$200,$F2984,1),0))</f>
        <v>7.7127659574468082</v>
      </c>
      <c r="I2984" s="17">
        <f>IF($C2984&lt;&gt;"",$G2984*INDEX(ΣυνδΑθρ!$C$2:$C$100,$F2984,1)/INDEX(ΣυνδΑθρ!$J$2:$J$96,$F2984,1),IF($D2984&lt;&gt;"",$G2984*INDEX(Υλικά!$H$3:$H$200,$F2984,1)/INDEX(Υλικά!$E$3:$E$200,$F2984,1),0))</f>
        <v>16.404255319148934</v>
      </c>
      <c r="J2984" s="18">
        <f>IF($C2984&lt;&gt;"",$G2984*INDEX(ΣυνδΑθρ!$D$2:$D$96,$F2984,1)/INDEX(ΣυνδΑθρ!$J$2:$J$96,$F2984,1),IF($D2984&lt;&gt;"",$G2984*INDEX(Υλικά!$I$3:$I$200,$F2984,1)/INDEX(Υλικά!$E$3:$E$200,$F2984,1),0))</f>
        <v>7.9787234042553195</v>
      </c>
      <c r="K2984" s="16">
        <f>$H2984*Ref!$B$2</f>
        <v>30.851063829787233</v>
      </c>
      <c r="L2984" s="17">
        <f>$I2984*Ref!$B$3</f>
        <v>65.617021276595736</v>
      </c>
      <c r="M2984" s="18">
        <f>$J2984*Ref!$B$4</f>
        <v>71.808510638297875</v>
      </c>
      <c r="N2984" s="18">
        <f>IF($C2984&lt;&gt;"",0,IF($D2984&lt;&gt;"",$G2984*INDEX(Υλικά!$J$3:$J$200,$F2984,1)/INDEX(Υλικά!$E$3:$E$200,$F2984,1),0))</f>
        <v>0</v>
      </c>
      <c r="O2984" s="19">
        <f t="shared" si="55"/>
        <v>168.27659574468083</v>
      </c>
    </row>
    <row r="2985" spans="1:15" x14ac:dyDescent="0.35">
      <c r="A2985" s="54">
        <v>46143</v>
      </c>
      <c r="B2985" s="53">
        <v>0.45833333333333331</v>
      </c>
      <c r="C2985" s="3"/>
      <c r="D2985" s="3" t="s">
        <v>289</v>
      </c>
      <c r="E2985" s="3" t="str">
        <f>IF(C2985&lt;&gt;"",INDEX(ΣυνδΑθρ!$I$2:$I$96,MATCH(C2985,ΣυνδΑθρ!$A$2:$A$100,0),1),IF(D2985&lt;&gt;"",INDEX(Υλικά!$D$3:$D$200,MATCH(D2985,Υλικά!$B$3:$B$200,0),1),""))</f>
        <v>gr</v>
      </c>
      <c r="F2985" s="10">
        <f>IF(C2985&lt;&gt;"",MATCH($C2985,ΣυνδΑθρ!$A$2:$A$100,0),IF(D2985&lt;&gt;"",MATCH($D2985,Υλικά!$B$3:$B$200,0),0))</f>
        <v>134</v>
      </c>
      <c r="G2985" s="3">
        <v>50</v>
      </c>
      <c r="H2985" s="16">
        <f>IF($C2985&lt;&gt;"",$G2985*INDEX(ΣυνδΑθρ!$B$2:$B$96,$F2985,1)/INDEX(ΣυνδΑθρ!$J$2:$J$96,$F2985,1),IF($D2985&lt;&gt;"",$G2985*INDEX(Υλικά!$G$3:$G$200,$F2985,1)/INDEX(Υλικά!$E$3:$E$200,$F2985,1),0))</f>
        <v>3.65</v>
      </c>
      <c r="I2985" s="17">
        <f>IF($C2985&lt;&gt;"",$G2985*INDEX(ΣυνδΑθρ!$C$2:$C$100,$F2985,1)/INDEX(ΣυνδΑθρ!$J$2:$J$96,$F2985,1),IF($D2985&lt;&gt;"",$G2985*INDEX(Υλικά!$H$3:$H$200,$F2985,1)/INDEX(Υλικά!$E$3:$E$200,$F2985,1),0))</f>
        <v>23.25</v>
      </c>
      <c r="J2985" s="18">
        <f>IF($C2985&lt;&gt;"",$G2985*INDEX(ΣυνδΑθρ!$D$2:$D$96,$F2985,1)/INDEX(ΣυνδΑθρ!$J$2:$J$96,$F2985,1),IF($D2985&lt;&gt;"",$G2985*INDEX(Υλικά!$I$3:$I$200,$F2985,1)/INDEX(Υλικά!$E$3:$E$200,$F2985,1),0))</f>
        <v>0.45</v>
      </c>
      <c r="K2985" s="16">
        <f>$H2985*Ref!$B$2</f>
        <v>14.6</v>
      </c>
      <c r="L2985" s="17">
        <f>$I2985*Ref!$B$3</f>
        <v>93</v>
      </c>
      <c r="M2985" s="18">
        <f>$J2985*Ref!$B$4</f>
        <v>4.05</v>
      </c>
      <c r="N2985" s="18">
        <f>IF($C2985&lt;&gt;"",0,IF($D2985&lt;&gt;"",$G2985*INDEX(Υλικά!$J$3:$J$200,$F2985,1)/INDEX(Υλικά!$E$3:$E$200,$F2985,1),0))</f>
        <v>0</v>
      </c>
      <c r="O2985" s="19">
        <f t="shared" si="55"/>
        <v>111.64999999999999</v>
      </c>
    </row>
    <row r="2986" spans="1:15" x14ac:dyDescent="0.35">
      <c r="A2986" s="54">
        <v>46143</v>
      </c>
      <c r="B2986" s="53">
        <v>0.58333333333333337</v>
      </c>
      <c r="C2986" s="3" t="s">
        <v>344</v>
      </c>
      <c r="D2986" s="3"/>
      <c r="E2986" s="3" t="str">
        <f>IF(C2986&lt;&gt;"",INDEX(ΣυνδΑθρ!$I$2:$I$96,MATCH(C2986,ΣυνδΑθρ!$A$2:$A$100,0),1),IF(D2986&lt;&gt;"",INDEX(Υλικά!$D$3:$D$200,MATCH(D2986,Υλικά!$B$3:$B$200,0),1),""))</f>
        <v>gr</v>
      </c>
      <c r="F2986" s="10">
        <f>IF(C2986&lt;&gt;"",MATCH($C2986,ΣυνδΑθρ!$A$2:$A$100,0),IF(D2986&lt;&gt;"",MATCH($D2986,Υλικά!$B$3:$B$200,0),0))</f>
        <v>72</v>
      </c>
      <c r="G2986" s="3">
        <v>500</v>
      </c>
      <c r="H2986" s="16">
        <f>IF($C2986&lt;&gt;"",$G2986*INDEX(ΣυνδΑθρ!$B$2:$B$96,$F2986,1)/INDEX(ΣυνδΑθρ!$J$2:$J$96,$F2986,1),IF($D2986&lt;&gt;"",$G2986*INDEX(Υλικά!$G$3:$G$200,$F2986,1)/INDEX(Υλικά!$E$3:$E$200,$F2986,1),0))</f>
        <v>27.59</v>
      </c>
      <c r="I2986" s="17">
        <f>IF($C2986&lt;&gt;"",$G2986*INDEX(ΣυνδΑθρ!$C$2:$C$100,$F2986,1)/INDEX(ΣυνδΑθρ!$J$2:$J$96,$F2986,1),IF($D2986&lt;&gt;"",$G2986*INDEX(Υλικά!$H$3:$H$200,$F2986,1)/INDEX(Υλικά!$E$3:$E$200,$F2986,1),0))</f>
        <v>70.98</v>
      </c>
      <c r="J2986" s="18">
        <f>IF($C2986&lt;&gt;"",$G2986*INDEX(ΣυνδΑθρ!$D$2:$D$96,$F2986,1)/INDEX(ΣυνδΑθρ!$J$2:$J$96,$F2986,1),IF($D2986&lt;&gt;"",$G2986*INDEX(Υλικά!$I$3:$I$200,$F2986,1)/INDEX(Υλικά!$E$3:$E$200,$F2986,1),0))</f>
        <v>10.71</v>
      </c>
      <c r="K2986" s="16">
        <f>$H2986*Ref!$B$2</f>
        <v>110.36</v>
      </c>
      <c r="L2986" s="17">
        <f>$I2986*Ref!$B$3</f>
        <v>283.92</v>
      </c>
      <c r="M2986" s="18">
        <f>$J2986*Ref!$B$4</f>
        <v>96.390000000000015</v>
      </c>
      <c r="N2986" s="18">
        <f>IF($C2986&lt;&gt;"",0,IF($D2986&lt;&gt;"",$G2986*INDEX(Υλικά!$J$3:$J$200,$F2986,1)/INDEX(Υλικά!$E$3:$E$200,$F2986,1),0))</f>
        <v>0</v>
      </c>
      <c r="O2986" s="19">
        <f t="shared" si="55"/>
        <v>490.67000000000007</v>
      </c>
    </row>
    <row r="2987" spans="1:15" x14ac:dyDescent="0.35">
      <c r="A2987" s="54">
        <v>46143</v>
      </c>
      <c r="B2987" s="53">
        <v>0.58333333333333337</v>
      </c>
      <c r="C2987" s="3"/>
      <c r="D2987" s="3" t="s">
        <v>356</v>
      </c>
      <c r="E2987" s="3" t="str">
        <f>IF(C2987&lt;&gt;"",INDEX(ΣυνδΑθρ!$I$2:$I$96,MATCH(C2987,ΣυνδΑθρ!$A$2:$A$100,0),1),IF(D2987&lt;&gt;"",INDEX(Υλικά!$D$3:$D$200,MATCH(D2987,Υλικά!$B$3:$B$200,0),1),""))</f>
        <v>pc</v>
      </c>
      <c r="F2987" s="10">
        <f>IF(C2987&lt;&gt;"",MATCH($C2987,ΣυνδΑθρ!$A$2:$A$100,0),IF(D2987&lt;&gt;"",MATCH($D2987,Υλικά!$B$3:$B$200,0),0))</f>
        <v>161</v>
      </c>
      <c r="G2987" s="3">
        <v>1</v>
      </c>
      <c r="H2987" s="16">
        <f>IF($C2987&lt;&gt;"",$G2987*INDEX(ΣυνδΑθρ!$B$2:$B$96,$F2987,1)/INDEX(ΣυνδΑθρ!$J$2:$J$96,$F2987,1),IF($D2987&lt;&gt;"",$G2987*INDEX(Υλικά!$G$3:$G$200,$F2987,1)/INDEX(Υλικά!$E$3:$E$200,$F2987,1),0))</f>
        <v>39</v>
      </c>
      <c r="I2987" s="17">
        <f>IF($C2987&lt;&gt;"",$G2987*INDEX(ΣυνδΑθρ!$C$2:$C$100,$F2987,1)/INDEX(ΣυνδΑθρ!$J$2:$J$96,$F2987,1),IF($D2987&lt;&gt;"",$G2987*INDEX(Υλικά!$H$3:$H$200,$F2987,1)/INDEX(Υλικά!$E$3:$E$200,$F2987,1),0))</f>
        <v>0</v>
      </c>
      <c r="J2987" s="18">
        <f>IF($C2987&lt;&gt;"",$G2987*INDEX(ΣυνδΑθρ!$D$2:$D$96,$F2987,1)/INDEX(ΣυνδΑθρ!$J$2:$J$96,$F2987,1),IF($D2987&lt;&gt;"",$G2987*INDEX(Υλικά!$I$3:$I$200,$F2987,1)/INDEX(Υλικά!$E$3:$E$200,$F2987,1),0))</f>
        <v>1</v>
      </c>
      <c r="K2987" s="16">
        <f>$H2987*Ref!$B$2</f>
        <v>156</v>
      </c>
      <c r="L2987" s="17">
        <f>$I2987*Ref!$B$3</f>
        <v>0</v>
      </c>
      <c r="M2987" s="18">
        <f>$J2987*Ref!$B$4</f>
        <v>9</v>
      </c>
      <c r="N2987" s="18">
        <f>IF($C2987&lt;&gt;"",0,IF($D2987&lt;&gt;"",$G2987*INDEX(Υλικά!$J$3:$J$200,$F2987,1)/INDEX(Υλικά!$E$3:$E$200,$F2987,1),0))</f>
        <v>0</v>
      </c>
      <c r="O2987" s="19">
        <f t="shared" si="55"/>
        <v>165</v>
      </c>
    </row>
    <row r="2988" spans="1:15" x14ac:dyDescent="0.35">
      <c r="A2988" s="54">
        <v>46143</v>
      </c>
      <c r="B2988" s="53">
        <v>0.70833333333333337</v>
      </c>
      <c r="C2988" s="3"/>
      <c r="D2988" s="3" t="s">
        <v>357</v>
      </c>
      <c r="E2988" s="3" t="str">
        <f>IF(C2988&lt;&gt;"",INDEX(ΣυνδΑθρ!$I$2:$I$96,MATCH(C2988,ΣυνδΑθρ!$A$2:$A$100,0),1),IF(D2988&lt;&gt;"",INDEX(Υλικά!$D$3:$D$200,MATCH(D2988,Υλικά!$B$3:$B$200,0),1),""))</f>
        <v>gr</v>
      </c>
      <c r="F2988" s="10">
        <f>IF(C2988&lt;&gt;"",MATCH($C2988,ΣυνδΑθρ!$A$2:$A$100,0),IF(D2988&lt;&gt;"",MATCH($D2988,Υλικά!$B$3:$B$200,0),0))</f>
        <v>162</v>
      </c>
      <c r="G2988" s="3">
        <v>15</v>
      </c>
      <c r="H2988" s="16">
        <f>IF($C2988&lt;&gt;"",$G2988*INDEX(ΣυνδΑθρ!$B$2:$B$96,$F2988,1)/INDEX(ΣυνδΑθρ!$J$2:$J$96,$F2988,1),IF($D2988&lt;&gt;"",$G2988*INDEX(Υλικά!$G$3:$G$200,$F2988,1)/INDEX(Υλικά!$E$3:$E$200,$F2988,1),0))</f>
        <v>4.05</v>
      </c>
      <c r="I2988" s="17">
        <f>IF($C2988&lt;&gt;"",$G2988*INDEX(ΣυνδΑθρ!$C$2:$C$100,$F2988,1)/INDEX(ΣυνδΑθρ!$J$2:$J$96,$F2988,1),IF($D2988&lt;&gt;"",$G2988*INDEX(Υλικά!$H$3:$H$200,$F2988,1)/INDEX(Υλικά!$E$3:$E$200,$F2988,1),0))</f>
        <v>1.95</v>
      </c>
      <c r="J2988" s="18">
        <f>IF($C2988&lt;&gt;"",$G2988*INDEX(ΣυνδΑθρ!$D$2:$D$96,$F2988,1)/INDEX(ΣυνδΑθρ!$J$2:$J$96,$F2988,1),IF($D2988&lt;&gt;"",$G2988*INDEX(Υλικά!$I$3:$I$200,$F2988,1)/INDEX(Υλικά!$E$3:$E$200,$F2988,1),0))</f>
        <v>7.5</v>
      </c>
      <c r="K2988" s="16">
        <f>$H2988*Ref!$B$2</f>
        <v>16.2</v>
      </c>
      <c r="L2988" s="17">
        <f>$I2988*Ref!$B$3</f>
        <v>7.8</v>
      </c>
      <c r="M2988" s="18">
        <f>$J2988*Ref!$B$4</f>
        <v>67.5</v>
      </c>
      <c r="N2988" s="18">
        <f>IF($C2988&lt;&gt;"",0,IF($D2988&lt;&gt;"",$G2988*INDEX(Υλικά!$J$3:$J$200,$F2988,1)/INDEX(Υλικά!$E$3:$E$200,$F2988,1),0))</f>
        <v>0</v>
      </c>
      <c r="O2988" s="19">
        <f t="shared" si="55"/>
        <v>91.5</v>
      </c>
    </row>
    <row r="2989" spans="1:15" x14ac:dyDescent="0.35">
      <c r="A2989" s="54">
        <v>46143</v>
      </c>
      <c r="B2989" s="53">
        <v>0.70833333333333337</v>
      </c>
      <c r="C2989" s="3"/>
      <c r="D2989" s="3" t="s">
        <v>111</v>
      </c>
      <c r="E2989" s="3" t="str">
        <f>IF(C2989&lt;&gt;"",INDEX(ΣυνδΑθρ!$I$2:$I$96,MATCH(C2989,ΣυνδΑθρ!$A$2:$A$100,0),1),IF(D2989&lt;&gt;"",INDEX(Υλικά!$D$3:$D$200,MATCH(D2989,Υλικά!$B$3:$B$200,0),1),""))</f>
        <v>gr</v>
      </c>
      <c r="F2989" s="10">
        <f>IF(C2989&lt;&gt;"",MATCH($C2989,ΣυνδΑθρ!$A$2:$A$100,0),IF(D2989&lt;&gt;"",MATCH($D2989,Υλικά!$B$3:$B$200,0),0))</f>
        <v>43</v>
      </c>
      <c r="G2989" s="3">
        <v>7</v>
      </c>
      <c r="H2989" s="16">
        <f>IF($C2989&lt;&gt;"",$G2989*INDEX(ΣυνδΑθρ!$B$2:$B$96,$F2989,1)/INDEX(ΣυνδΑθρ!$J$2:$J$96,$F2989,1),IF($D2989&lt;&gt;"",$G2989*INDEX(Υλικά!$G$3:$G$200,$F2989,1)/INDEX(Υλικά!$E$3:$E$200,$F2989,1),0))</f>
        <v>2.1000000000000001E-2</v>
      </c>
      <c r="I2989" s="17">
        <f>IF($C2989&lt;&gt;"",$G2989*INDEX(ΣυνδΑθρ!$C$2:$C$100,$F2989,1)/INDEX(ΣυνδΑθρ!$J$2:$J$96,$F2989,1),IF($D2989&lt;&gt;"",$G2989*INDEX(Υλικά!$H$3:$H$200,$F2989,1)/INDEX(Υλικά!$E$3:$E$200,$F2989,1),0))</f>
        <v>5.7819999999999991</v>
      </c>
      <c r="J2989" s="18">
        <f>IF($C2989&lt;&gt;"",$G2989*INDEX(ΣυνδΑθρ!$D$2:$D$96,$F2989,1)/INDEX(ΣυνδΑθρ!$J$2:$J$96,$F2989,1),IF($D2989&lt;&gt;"",$G2989*INDEX(Υλικά!$I$3:$I$200,$F2989,1)/INDEX(Υλικά!$E$3:$E$200,$F2989,1),0))</f>
        <v>0</v>
      </c>
      <c r="K2989" s="16">
        <f>$H2989*Ref!$B$2</f>
        <v>8.4000000000000005E-2</v>
      </c>
      <c r="L2989" s="17">
        <f>$I2989*Ref!$B$3</f>
        <v>23.127999999999997</v>
      </c>
      <c r="M2989" s="18">
        <f>$J2989*Ref!$B$4</f>
        <v>0</v>
      </c>
      <c r="N2989" s="18">
        <f>IF($C2989&lt;&gt;"",0,IF($D2989&lt;&gt;"",$G2989*INDEX(Υλικά!$J$3:$J$200,$F2989,1)/INDEX(Υλικά!$E$3:$E$200,$F2989,1),0))</f>
        <v>0</v>
      </c>
      <c r="O2989" s="19">
        <f t="shared" si="55"/>
        <v>23.211999999999996</v>
      </c>
    </row>
    <row r="2990" spans="1:15" x14ac:dyDescent="0.35">
      <c r="A2990" s="54">
        <v>46143</v>
      </c>
      <c r="B2990" s="53">
        <v>0.83333333333333337</v>
      </c>
      <c r="C2990" s="3"/>
      <c r="D2990" s="3" t="s">
        <v>21</v>
      </c>
      <c r="E2990" s="3" t="str">
        <f>IF(C2990&lt;&gt;"",INDEX(ΣυνδΑθρ!$I$2:$I$96,MATCH(C2990,ΣυνδΑθρ!$A$2:$A$100,0),1),IF(D2990&lt;&gt;"",INDEX(Υλικά!$D$3:$D$200,MATCH(D2990,Υλικά!$B$3:$B$200,0),1),""))</f>
        <v>pc</v>
      </c>
      <c r="F2990" s="10">
        <f>IF(C2990&lt;&gt;"",MATCH($C2990,ΣυνδΑθρ!$A$2:$A$100,0),IF(D2990&lt;&gt;"",MATCH($D2990,Υλικά!$B$3:$B$200,0),0))</f>
        <v>11</v>
      </c>
      <c r="G2990" s="3">
        <v>2</v>
      </c>
      <c r="H2990" s="16">
        <f>IF($C2990&lt;&gt;"",$G2990*INDEX(ΣυνδΑθρ!$B$2:$B$96,$F2990,1)/INDEX(ΣυνδΑθρ!$J$2:$J$96,$F2990,1),IF($D2990&lt;&gt;"",$G2990*INDEX(Υλικά!$G$3:$G$200,$F2990,1)/INDEX(Υλικά!$E$3:$E$200,$F2990,1),0))</f>
        <v>15.6</v>
      </c>
      <c r="I2990" s="17">
        <f>IF($C2990&lt;&gt;"",$G2990*INDEX(ΣυνδΑθρ!$C$2:$C$100,$F2990,1)/INDEX(ΣυνδΑθρ!$J$2:$J$96,$F2990,1),IF($D2990&lt;&gt;"",$G2990*INDEX(Υλικά!$H$3:$H$200,$F2990,1)/INDEX(Υλικά!$E$3:$E$200,$F2990,1),0))</f>
        <v>1.32</v>
      </c>
      <c r="J2990" s="18">
        <f>IF($C2990&lt;&gt;"",$G2990*INDEX(ΣυνδΑθρ!$D$2:$D$96,$F2990,1)/INDEX(ΣυνδΑθρ!$J$2:$J$96,$F2990,1),IF($D2990&lt;&gt;"",$G2990*INDEX(Υλικά!$I$3:$I$200,$F2990,1)/INDEX(Υλικά!$E$3:$E$200,$F2990,1),0))</f>
        <v>13.2</v>
      </c>
      <c r="K2990" s="16">
        <f>$H2990*Ref!$B$2</f>
        <v>62.4</v>
      </c>
      <c r="L2990" s="17">
        <f>$I2990*Ref!$B$3</f>
        <v>5.28</v>
      </c>
      <c r="M2990" s="18">
        <f>$J2990*Ref!$B$4</f>
        <v>118.8</v>
      </c>
      <c r="N2990" s="18">
        <f>IF($C2990&lt;&gt;"",0,IF($D2990&lt;&gt;"",$G2990*INDEX(Υλικά!$J$3:$J$200,$F2990,1)/INDEX(Υλικά!$E$3:$E$200,$F2990,1),0))</f>
        <v>0</v>
      </c>
      <c r="O2990" s="19">
        <f t="shared" si="55"/>
        <v>186.48</v>
      </c>
    </row>
    <row r="2991" spans="1:15" x14ac:dyDescent="0.35">
      <c r="A2991" s="54">
        <v>46143</v>
      </c>
      <c r="B2991" s="53">
        <v>0.83333333333333337</v>
      </c>
      <c r="C2991" s="3"/>
      <c r="D2991" s="3" t="s">
        <v>148</v>
      </c>
      <c r="E2991" s="3" t="str">
        <f>IF(C2991&lt;&gt;"",INDEX(ΣυνδΑθρ!$I$2:$I$96,MATCH(C2991,ΣυνδΑθρ!$A$2:$A$100,0),1),IF(D2991&lt;&gt;"",INDEX(Υλικά!$D$3:$D$200,MATCH(D2991,Υλικά!$B$3:$B$200,0),1),""))</f>
        <v>gr</v>
      </c>
      <c r="F2991" s="10">
        <f>IF(C2991&lt;&gt;"",MATCH($C2991,ΣυνδΑθρ!$A$2:$A$100,0),IF(D2991&lt;&gt;"",MATCH($D2991,Υλικά!$B$3:$B$200,0),0))</f>
        <v>59</v>
      </c>
      <c r="G2991" s="3">
        <v>130</v>
      </c>
      <c r="H2991" s="16">
        <f>IF($C2991&lt;&gt;"",$G2991*INDEX(ΣυνδΑθρ!$B$2:$B$96,$F2991,1)/INDEX(ΣυνδΑθρ!$J$2:$J$96,$F2991,1),IF($D2991&lt;&gt;"",$G2991*INDEX(Υλικά!$G$3:$G$200,$F2991,1)/INDEX(Υλικά!$E$3:$E$200,$F2991,1),0))</f>
        <v>1.69</v>
      </c>
      <c r="I2991" s="17">
        <f>IF($C2991&lt;&gt;"",$G2991*INDEX(ΣυνδΑθρ!$C$2:$C$100,$F2991,1)/INDEX(ΣυνδΑθρ!$J$2:$J$96,$F2991,1),IF($D2991&lt;&gt;"",$G2991*INDEX(Υλικά!$H$3:$H$200,$F2991,1)/INDEX(Υλικά!$E$3:$E$200,$F2991,1),0))</f>
        <v>7.8</v>
      </c>
      <c r="J2991" s="18">
        <f>IF($C2991&lt;&gt;"",$G2991*INDEX(ΣυνδΑθρ!$D$2:$D$96,$F2991,1)/INDEX(ΣυνδΑθρ!$J$2:$J$96,$F2991,1),IF($D2991&lt;&gt;"",$G2991*INDEX(Υλικά!$I$3:$I$200,$F2991,1)/INDEX(Υλικά!$E$3:$E$200,$F2991,1),0))</f>
        <v>0</v>
      </c>
      <c r="K2991" s="16">
        <f>$H2991*Ref!$B$2</f>
        <v>6.76</v>
      </c>
      <c r="L2991" s="17">
        <f>$I2991*Ref!$B$3</f>
        <v>31.2</v>
      </c>
      <c r="M2991" s="18">
        <f>$J2991*Ref!$B$4</f>
        <v>0</v>
      </c>
      <c r="N2991" s="18">
        <f>IF($C2991&lt;&gt;"",0,IF($D2991&lt;&gt;"",$G2991*INDEX(Υλικά!$J$3:$J$200,$F2991,1)/INDEX(Υλικά!$E$3:$E$200,$F2991,1),0))</f>
        <v>0</v>
      </c>
      <c r="O2991" s="19">
        <f t="shared" si="55"/>
        <v>37.96</v>
      </c>
    </row>
    <row r="2992" spans="1:15" x14ac:dyDescent="0.35">
      <c r="A2992" s="54">
        <v>46143</v>
      </c>
      <c r="B2992" s="53">
        <v>0.83333333333333304</v>
      </c>
      <c r="C2992" s="3"/>
      <c r="D2992" s="3" t="s">
        <v>8</v>
      </c>
      <c r="E2992" s="3" t="str">
        <f>IF(C2992&lt;&gt;"",INDEX(ΣυνδΑθρ!$I$2:$I$96,MATCH(C2992,ΣυνδΑθρ!$A$2:$A$100,0),1),IF(D2992&lt;&gt;"",INDEX(Υλικά!$D$3:$D$200,MATCH(D2992,Υλικά!$B$3:$B$200,0),1),""))</f>
        <v>gr</v>
      </c>
      <c r="F2992" s="10">
        <f>IF(C2992&lt;&gt;"",MATCH($C2992,ΣυνδΑθρ!$A$2:$A$100,0),IF(D2992&lt;&gt;"",MATCH($D2992,Υλικά!$B$3:$B$200,0),0))</f>
        <v>3</v>
      </c>
      <c r="G2992" s="3">
        <v>15</v>
      </c>
      <c r="H2992" s="16">
        <f>IF($C2992&lt;&gt;"",$G2992*INDEX(ΣυνδΑθρ!$B$2:$B$96,$F2992,1)/INDEX(ΣυνδΑθρ!$J$2:$J$96,$F2992,1),IF($D2992&lt;&gt;"",$G2992*INDEX(Υλικά!$G$3:$G$200,$F2992,1)/INDEX(Υλικά!$E$3:$E$200,$F2992,1),0))</f>
        <v>0</v>
      </c>
      <c r="I2992" s="17">
        <f>IF($C2992&lt;&gt;"",$G2992*INDEX(ΣυνδΑθρ!$C$2:$C$100,$F2992,1)/INDEX(ΣυνδΑθρ!$J$2:$J$96,$F2992,1),IF($D2992&lt;&gt;"",$G2992*INDEX(Υλικά!$H$3:$H$200,$F2992,1)/INDEX(Υλικά!$E$3:$E$200,$F2992,1),0))</f>
        <v>0</v>
      </c>
      <c r="J2992" s="18">
        <f>IF($C2992&lt;&gt;"",$G2992*INDEX(ΣυνδΑθρ!$D$2:$D$96,$F2992,1)/INDEX(ΣυνδΑθρ!$J$2:$J$96,$F2992,1),IF($D2992&lt;&gt;"",$G2992*INDEX(Υλικά!$I$3:$I$200,$F2992,1)/INDEX(Υλικά!$E$3:$E$200,$F2992,1),0))</f>
        <v>13.994999999999999</v>
      </c>
      <c r="K2992" s="16">
        <f>$H2992*Ref!$B$2</f>
        <v>0</v>
      </c>
      <c r="L2992" s="17">
        <f>$I2992*Ref!$B$3</f>
        <v>0</v>
      </c>
      <c r="M2992" s="18">
        <f>$J2992*Ref!$B$4</f>
        <v>125.955</v>
      </c>
      <c r="N2992" s="18">
        <f>IF($C2992&lt;&gt;"",0,IF($D2992&lt;&gt;"",$G2992*INDEX(Υλικά!$J$3:$J$200,$F2992,1)/INDEX(Υλικά!$E$3:$E$200,$F2992,1),0))</f>
        <v>0</v>
      </c>
      <c r="O2992" s="19">
        <f t="shared" si="55"/>
        <v>125.955</v>
      </c>
    </row>
    <row r="2993" spans="1:15" x14ac:dyDescent="0.35">
      <c r="A2993" s="54">
        <v>46143</v>
      </c>
      <c r="B2993" s="53">
        <v>0.83333333333333304</v>
      </c>
      <c r="C2993" s="3"/>
      <c r="D2993" s="3" t="s">
        <v>289</v>
      </c>
      <c r="E2993" s="3" t="str">
        <f>IF(C2993&lt;&gt;"",INDEX(ΣυνδΑθρ!$I$2:$I$96,MATCH(C2993,ΣυνδΑθρ!$A$2:$A$100,0),1),IF(D2993&lt;&gt;"",INDEX(Υλικά!$D$3:$D$200,MATCH(D2993,Υλικά!$B$3:$B$200,0),1),""))</f>
        <v>gr</v>
      </c>
      <c r="F2993" s="10">
        <f>IF(C2993&lt;&gt;"",MATCH($C2993,ΣυνδΑθρ!$A$2:$A$100,0),IF(D2993&lt;&gt;"",MATCH($D2993,Υλικά!$B$3:$B$200,0),0))</f>
        <v>134</v>
      </c>
      <c r="G2993" s="3">
        <v>50</v>
      </c>
      <c r="H2993" s="16">
        <f>IF($C2993&lt;&gt;"",$G2993*INDEX(ΣυνδΑθρ!$B$2:$B$96,$F2993,1)/INDEX(ΣυνδΑθρ!$J$2:$J$96,$F2993,1),IF($D2993&lt;&gt;"",$G2993*INDEX(Υλικά!$G$3:$G$200,$F2993,1)/INDEX(Υλικά!$E$3:$E$200,$F2993,1),0))</f>
        <v>3.65</v>
      </c>
      <c r="I2993" s="17">
        <f>IF($C2993&lt;&gt;"",$G2993*INDEX(ΣυνδΑθρ!$C$2:$C$100,$F2993,1)/INDEX(ΣυνδΑθρ!$J$2:$J$96,$F2993,1),IF($D2993&lt;&gt;"",$G2993*INDEX(Υλικά!$H$3:$H$200,$F2993,1)/INDEX(Υλικά!$E$3:$E$200,$F2993,1),0))</f>
        <v>23.25</v>
      </c>
      <c r="J2993" s="18">
        <f>IF($C2993&lt;&gt;"",$G2993*INDEX(ΣυνδΑθρ!$D$2:$D$96,$F2993,1)/INDEX(ΣυνδΑθρ!$J$2:$J$96,$F2993,1),IF($D2993&lt;&gt;"",$G2993*INDEX(Υλικά!$I$3:$I$200,$F2993,1)/INDEX(Υλικά!$E$3:$E$200,$F2993,1),0))</f>
        <v>0.45</v>
      </c>
      <c r="K2993" s="16">
        <f>$H2993*Ref!$B$2</f>
        <v>14.6</v>
      </c>
      <c r="L2993" s="17">
        <f>$I2993*Ref!$B$3</f>
        <v>93</v>
      </c>
      <c r="M2993" s="18">
        <f>$J2993*Ref!$B$4</f>
        <v>4.05</v>
      </c>
      <c r="N2993" s="18">
        <f>IF($C2993&lt;&gt;"",0,IF($D2993&lt;&gt;"",$G2993*INDEX(Υλικά!$J$3:$J$200,$F2993,1)/INDEX(Υλικά!$E$3:$E$200,$F2993,1),0))</f>
        <v>0</v>
      </c>
      <c r="O2993" s="19">
        <f t="shared" si="55"/>
        <v>111.64999999999999</v>
      </c>
    </row>
    <row r="2994" spans="1:15" x14ac:dyDescent="0.35">
      <c r="A2994" s="54">
        <v>46143</v>
      </c>
      <c r="B2994" s="53">
        <v>0.83333333333333304</v>
      </c>
      <c r="C2994" s="3"/>
      <c r="D2994" s="3" t="s">
        <v>46</v>
      </c>
      <c r="E2994" s="3" t="str">
        <f>IF(C2994&lt;&gt;"",INDEX(ΣυνδΑθρ!$I$2:$I$96,MATCH(C2994,ΣυνδΑθρ!$A$2:$A$100,0),1),IF(D2994&lt;&gt;"",INDEX(Υλικά!$D$3:$D$200,MATCH(D2994,Υλικά!$B$3:$B$200,0),1),""))</f>
        <v>gr</v>
      </c>
      <c r="F2994" s="10">
        <f>IF(C2994&lt;&gt;"",MATCH($C2994,ΣυνδΑθρ!$A$2:$A$100,0),IF(D2994&lt;&gt;"",MATCH($D2994,Υλικά!$B$3:$B$200,0),0))</f>
        <v>19</v>
      </c>
      <c r="G2994" s="3">
        <v>60</v>
      </c>
      <c r="H2994" s="16">
        <f>IF($C2994&lt;&gt;"",$G2994*INDEX(ΣυνδΑθρ!$B$2:$B$96,$F2994,1)/INDEX(ΣυνδΑθρ!$J$2:$J$96,$F2994,1),IF($D2994&lt;&gt;"",$G2994*INDEX(Υλικά!$G$3:$G$200,$F2994,1)/INDEX(Υλικά!$E$3:$E$200,$F2994,1),0))</f>
        <v>8.52</v>
      </c>
      <c r="I2994" s="17">
        <f>IF($C2994&lt;&gt;"",$G2994*INDEX(ΣυνδΑθρ!$C$2:$C$100,$F2994,1)/INDEX(ΣυνδΑθρ!$J$2:$J$96,$F2994,1),IF($D2994&lt;&gt;"",$G2994*INDEX(Υλικά!$H$3:$H$200,$F2994,1)/INDEX(Υλικά!$E$3:$E$200,$F2994,1),0))</f>
        <v>2.4599999999999995</v>
      </c>
      <c r="J2994" s="18">
        <f>IF($C2994&lt;&gt;"",$G2994*INDEX(ΣυνδΑθρ!$D$2:$D$96,$F2994,1)/INDEX(ΣυνδΑθρ!$J$2:$J$96,$F2994,1),IF($D2994&lt;&gt;"",$G2994*INDEX(Υλικά!$I$3:$I$200,$F2994,1)/INDEX(Υλικά!$E$3:$E$200,$F2994,1),0))</f>
        <v>12.78</v>
      </c>
      <c r="K2994" s="16">
        <f>$H2994*Ref!$B$2</f>
        <v>34.08</v>
      </c>
      <c r="L2994" s="17">
        <f>$I2994*Ref!$B$3</f>
        <v>9.8399999999999981</v>
      </c>
      <c r="M2994" s="18">
        <f>$J2994*Ref!$B$4</f>
        <v>115.02</v>
      </c>
      <c r="N2994" s="18">
        <f>IF($C2994&lt;&gt;"",0,IF($D2994&lt;&gt;"",$G2994*INDEX(Υλικά!$J$3:$J$200,$F2994,1)/INDEX(Υλικά!$E$3:$E$200,$F2994,1),0))</f>
        <v>0</v>
      </c>
      <c r="O2994" s="19">
        <f t="shared" si="55"/>
        <v>158.94</v>
      </c>
    </row>
    <row r="2995" spans="1:15" x14ac:dyDescent="0.35">
      <c r="A2995" s="54">
        <v>46144</v>
      </c>
      <c r="B2995" s="53">
        <v>0.34375</v>
      </c>
      <c r="C2995" s="3"/>
      <c r="D2995" s="3" t="s">
        <v>58</v>
      </c>
      <c r="E2995" s="3" t="str">
        <f>IF(C2995&lt;&gt;"",INDEX(ΣυνδΑθρ!$I$2:$I$96,MATCH(C2995,ΣυνδΑθρ!$A$2:$A$100,0),1),IF(D2995&lt;&gt;"",INDEX(Υλικά!$D$3:$D$200,MATCH(D2995,Υλικά!$B$3:$B$200,0),1),""))</f>
        <v>gr</v>
      </c>
      <c r="F2995" s="10">
        <f>IF(C2995&lt;&gt;"",MATCH($C2995,ΣυνδΑθρ!$A$2:$A$100,0),IF(D2995&lt;&gt;"",MATCH($D2995,Υλικά!$B$3:$B$200,0),0))</f>
        <v>12</v>
      </c>
      <c r="G2995" s="3">
        <v>250</v>
      </c>
      <c r="H2995" s="16">
        <f>IF($C2995&lt;&gt;"",$G2995*INDEX(ΣυνδΑθρ!$B$2:$B$96,$F2995,1)/INDEX(ΣυνδΑθρ!$J$2:$J$96,$F2995,1),IF($D2995&lt;&gt;"",$G2995*INDEX(Υλικά!$G$3:$G$200,$F2995,1)/INDEX(Υλικά!$E$3:$E$200,$F2995,1),0))</f>
        <v>8.25</v>
      </c>
      <c r="I2995" s="17">
        <f>IF($C2995&lt;&gt;"",$G2995*INDEX(ΣυνδΑθρ!$C$2:$C$100,$F2995,1)/INDEX(ΣυνδΑθρ!$J$2:$J$96,$F2995,1),IF($D2995&lt;&gt;"",$G2995*INDEX(Υλικά!$H$3:$H$200,$F2995,1)/INDEX(Υλικά!$E$3:$E$200,$F2995,1),0))</f>
        <v>11.75</v>
      </c>
      <c r="J2995" s="18">
        <f>IF($C2995&lt;&gt;"",$G2995*INDEX(ΣυνδΑθρ!$D$2:$D$96,$F2995,1)/INDEX(ΣυνδΑθρ!$J$2:$J$96,$F2995,1),IF($D2995&lt;&gt;"",$G2995*INDEX(Υλικά!$I$3:$I$200,$F2995,1)/INDEX(Υλικά!$E$3:$E$200,$F2995,1),0))</f>
        <v>3.75</v>
      </c>
      <c r="K2995" s="16">
        <f>$H2995*Ref!$B$2</f>
        <v>33</v>
      </c>
      <c r="L2995" s="17">
        <f>$I2995*Ref!$B$3</f>
        <v>47</v>
      </c>
      <c r="M2995" s="18">
        <f>$J2995*Ref!$B$4</f>
        <v>33.75</v>
      </c>
      <c r="N2995" s="18">
        <f>IF($C2995&lt;&gt;"",0,IF($D2995&lt;&gt;"",$G2995*INDEX(Υλικά!$J$3:$J$200,$F2995,1)/INDEX(Υλικά!$E$3:$E$200,$F2995,1),0))</f>
        <v>0</v>
      </c>
      <c r="O2995" s="19">
        <f t="shared" si="55"/>
        <v>113.75</v>
      </c>
    </row>
    <row r="2996" spans="1:15" x14ac:dyDescent="0.35">
      <c r="A2996" s="54">
        <v>46144</v>
      </c>
      <c r="B2996" s="53">
        <v>0.34375</v>
      </c>
      <c r="C2996" s="3"/>
      <c r="D2996" s="3" t="s">
        <v>66</v>
      </c>
      <c r="E2996" s="3" t="str">
        <f>IF(C2996&lt;&gt;"",INDEX(ΣυνδΑθρ!$I$2:$I$96,MATCH(C2996,ΣυνδΑθρ!$A$2:$A$100,0),1),IF(D2996&lt;&gt;"",INDEX(Υλικά!$D$3:$D$200,MATCH(D2996,Υλικά!$B$3:$B$200,0),1),""))</f>
        <v>gr</v>
      </c>
      <c r="F2996" s="10">
        <f>IF(C2996&lt;&gt;"",MATCH($C2996,ΣυνδΑθρ!$A$2:$A$100,0),IF(D2996&lt;&gt;"",MATCH($D2996,Υλικά!$B$3:$B$200,0),0))</f>
        <v>25</v>
      </c>
      <c r="G2996" s="3">
        <v>60</v>
      </c>
      <c r="H2996" s="16">
        <f>IF($C2996&lt;&gt;"",$G2996*INDEX(ΣυνδΑθρ!$B$2:$B$96,$F2996,1)/INDEX(ΣυνδΑθρ!$J$2:$J$96,$F2996,1),IF($D2996&lt;&gt;"",$G2996*INDEX(Υλικά!$G$3:$G$200,$F2996,1)/INDEX(Υλικά!$E$3:$E$200,$F2996,1),0))</f>
        <v>6.06</v>
      </c>
      <c r="I2996" s="17">
        <f>IF($C2996&lt;&gt;"",$G2996*INDEX(ΣυνδΑθρ!$C$2:$C$100,$F2996,1)/INDEX(ΣυνδΑθρ!$J$2:$J$96,$F2996,1),IF($D2996&lt;&gt;"",$G2996*INDEX(Υλικά!$H$3:$H$200,$F2996,1)/INDEX(Υλικά!$E$3:$E$200,$F2996,1),0))</f>
        <v>40.32</v>
      </c>
      <c r="J2996" s="18">
        <f>IF($C2996&lt;&gt;"",$G2996*INDEX(ΣυνδΑθρ!$D$2:$D$96,$F2996,1)/INDEX(ΣυνδΑθρ!$J$2:$J$96,$F2996,1),IF($D2996&lt;&gt;"",$G2996*INDEX(Υλικά!$I$3:$I$200,$F2996,1)/INDEX(Υλικά!$E$3:$E$200,$F2996,1),0))</f>
        <v>3.24</v>
      </c>
      <c r="K2996" s="16">
        <f>$H2996*Ref!$B$2</f>
        <v>24.24</v>
      </c>
      <c r="L2996" s="17">
        <f>$I2996*Ref!$B$3</f>
        <v>161.28</v>
      </c>
      <c r="M2996" s="18">
        <f>$J2996*Ref!$B$4</f>
        <v>29.160000000000004</v>
      </c>
      <c r="N2996" s="18">
        <f>IF($C2996&lt;&gt;"",0,IF($D2996&lt;&gt;"",$G2996*INDEX(Υλικά!$J$3:$J$200,$F2996,1)/INDEX(Υλικά!$E$3:$E$200,$F2996,1),0))</f>
        <v>0</v>
      </c>
      <c r="O2996" s="19">
        <f t="shared" si="55"/>
        <v>214.68</v>
      </c>
    </row>
    <row r="2997" spans="1:15" x14ac:dyDescent="0.35">
      <c r="A2997" s="54">
        <v>46144</v>
      </c>
      <c r="B2997" s="53">
        <v>0.34375</v>
      </c>
      <c r="C2997" s="3"/>
      <c r="D2997" s="3" t="s">
        <v>46</v>
      </c>
      <c r="E2997" s="3" t="str">
        <f>IF(C2997&lt;&gt;"",INDEX(ΣυνδΑθρ!$I$2:$I$96,MATCH(C2997,ΣυνδΑθρ!$A$2:$A$100,0),1),IF(D2997&lt;&gt;"",INDEX(Υλικά!$D$3:$D$200,MATCH(D2997,Υλικά!$B$3:$B$200,0),1),""))</f>
        <v>gr</v>
      </c>
      <c r="F2997" s="10">
        <f>IF(C2997&lt;&gt;"",MATCH($C2997,ΣυνδΑθρ!$A$2:$A$100,0),IF(D2997&lt;&gt;"",MATCH($D2997,Υλικά!$B$3:$B$200,0),0))</f>
        <v>19</v>
      </c>
      <c r="G2997" s="3">
        <v>60</v>
      </c>
      <c r="H2997" s="16">
        <f>IF($C2997&lt;&gt;"",$G2997*INDEX(ΣυνδΑθρ!$B$2:$B$96,$F2997,1)/INDEX(ΣυνδΑθρ!$J$2:$J$96,$F2997,1),IF($D2997&lt;&gt;"",$G2997*INDEX(Υλικά!$G$3:$G$200,$F2997,1)/INDEX(Υλικά!$E$3:$E$200,$F2997,1),0))</f>
        <v>8.52</v>
      </c>
      <c r="I2997" s="17">
        <f>IF($C2997&lt;&gt;"",$G2997*INDEX(ΣυνδΑθρ!$C$2:$C$100,$F2997,1)/INDEX(ΣυνδΑθρ!$J$2:$J$96,$F2997,1),IF($D2997&lt;&gt;"",$G2997*INDEX(Υλικά!$H$3:$H$200,$F2997,1)/INDEX(Υλικά!$E$3:$E$200,$F2997,1),0))</f>
        <v>2.4599999999999995</v>
      </c>
      <c r="J2997" s="18">
        <f>IF($C2997&lt;&gt;"",$G2997*INDEX(ΣυνδΑθρ!$D$2:$D$96,$F2997,1)/INDEX(ΣυνδΑθρ!$J$2:$J$96,$F2997,1),IF($D2997&lt;&gt;"",$G2997*INDEX(Υλικά!$I$3:$I$200,$F2997,1)/INDEX(Υλικά!$E$3:$E$200,$F2997,1),0))</f>
        <v>12.78</v>
      </c>
      <c r="K2997" s="16">
        <f>$H2997*Ref!$B$2</f>
        <v>34.08</v>
      </c>
      <c r="L2997" s="17">
        <f>$I2997*Ref!$B$3</f>
        <v>9.8399999999999981</v>
      </c>
      <c r="M2997" s="18">
        <f>$J2997*Ref!$B$4</f>
        <v>115.02</v>
      </c>
      <c r="N2997" s="18">
        <f>IF($C2997&lt;&gt;"",0,IF($D2997&lt;&gt;"",$G2997*INDEX(Υλικά!$J$3:$J$200,$F2997,1)/INDEX(Υλικά!$E$3:$E$200,$F2997,1),0))</f>
        <v>0</v>
      </c>
      <c r="O2997" s="19">
        <f t="shared" si="55"/>
        <v>158.94</v>
      </c>
    </row>
    <row r="2998" spans="1:15" x14ac:dyDescent="0.35">
      <c r="A2998" s="54">
        <v>46144</v>
      </c>
      <c r="B2998" s="53">
        <v>0.58333333333333337</v>
      </c>
      <c r="C2998" s="3" t="s">
        <v>344</v>
      </c>
      <c r="D2998" s="3"/>
      <c r="E2998" s="3" t="str">
        <f>IF(C2998&lt;&gt;"",INDEX(ΣυνδΑθρ!$I$2:$I$96,MATCH(C2998,ΣυνδΑθρ!$A$2:$A$100,0),1),IF(D2998&lt;&gt;"",INDEX(Υλικά!$D$3:$D$200,MATCH(D2998,Υλικά!$B$3:$B$200,0),1),""))</f>
        <v>gr</v>
      </c>
      <c r="F2998" s="10">
        <f>IF(C2998&lt;&gt;"",MATCH($C2998,ΣυνδΑθρ!$A$2:$A$100,0),IF(D2998&lt;&gt;"",MATCH($D2998,Υλικά!$B$3:$B$200,0),0))</f>
        <v>72</v>
      </c>
      <c r="G2998" s="3">
        <v>330</v>
      </c>
      <c r="H2998" s="16">
        <f>IF($C2998&lt;&gt;"",$G2998*INDEX(ΣυνδΑθρ!$B$2:$B$96,$F2998,1)/INDEX(ΣυνδΑθρ!$J$2:$J$96,$F2998,1),IF($D2998&lt;&gt;"",$G2998*INDEX(Υλικά!$G$3:$G$200,$F2998,1)/INDEX(Υλικά!$E$3:$E$200,$F2998,1),0))</f>
        <v>18.209399999999999</v>
      </c>
      <c r="I2998" s="17">
        <f>IF($C2998&lt;&gt;"",$G2998*INDEX(ΣυνδΑθρ!$C$2:$C$100,$F2998,1)/INDEX(ΣυνδΑθρ!$J$2:$J$96,$F2998,1),IF($D2998&lt;&gt;"",$G2998*INDEX(Υλικά!$H$3:$H$200,$F2998,1)/INDEX(Υλικά!$E$3:$E$200,$F2998,1),0))</f>
        <v>46.846799999999995</v>
      </c>
      <c r="J2998" s="18">
        <f>IF($C2998&lt;&gt;"",$G2998*INDEX(ΣυνδΑθρ!$D$2:$D$96,$F2998,1)/INDEX(ΣυνδΑθρ!$J$2:$J$96,$F2998,1),IF($D2998&lt;&gt;"",$G2998*INDEX(Υλικά!$I$3:$I$200,$F2998,1)/INDEX(Υλικά!$E$3:$E$200,$F2998,1),0))</f>
        <v>7.0686</v>
      </c>
      <c r="K2998" s="16">
        <f>$H2998*Ref!$B$2</f>
        <v>72.837599999999995</v>
      </c>
      <c r="L2998" s="17">
        <f>$I2998*Ref!$B$3</f>
        <v>187.38719999999998</v>
      </c>
      <c r="M2998" s="18">
        <f>$J2998*Ref!$B$4</f>
        <v>63.617400000000004</v>
      </c>
      <c r="N2998" s="18">
        <f>IF($C2998&lt;&gt;"",0,IF($D2998&lt;&gt;"",$G2998*INDEX(Υλικά!$J$3:$J$200,$F2998,1)/INDEX(Υλικά!$E$3:$E$200,$F2998,1),0))</f>
        <v>0</v>
      </c>
      <c r="O2998" s="19">
        <f t="shared" si="55"/>
        <v>323.84219999999993</v>
      </c>
    </row>
    <row r="2999" spans="1:15" x14ac:dyDescent="0.35">
      <c r="A2999" s="54">
        <v>46144</v>
      </c>
      <c r="B2999" s="53">
        <v>0.58333333333333337</v>
      </c>
      <c r="C2999" s="3"/>
      <c r="D2999" s="3" t="s">
        <v>289</v>
      </c>
      <c r="E2999" s="3" t="str">
        <f>IF(C2999&lt;&gt;"",INDEX(ΣυνδΑθρ!$I$2:$I$96,MATCH(C2999,ΣυνδΑθρ!$A$2:$A$100,0),1),IF(D2999&lt;&gt;"",INDEX(Υλικά!$D$3:$D$200,MATCH(D2999,Υλικά!$B$3:$B$200,0),1),""))</f>
        <v>gr</v>
      </c>
      <c r="F2999" s="10">
        <f>IF(C2999&lt;&gt;"",MATCH($C2999,ΣυνδΑθρ!$A$2:$A$100,0),IF(D2999&lt;&gt;"",MATCH($D2999,Υλικά!$B$3:$B$200,0),0))</f>
        <v>134</v>
      </c>
      <c r="G2999" s="3">
        <v>43</v>
      </c>
      <c r="H2999" s="16">
        <f>IF($C2999&lt;&gt;"",$G2999*INDEX(ΣυνδΑθρ!$B$2:$B$96,$F2999,1)/INDEX(ΣυνδΑθρ!$J$2:$J$96,$F2999,1),IF($D2999&lt;&gt;"",$G2999*INDEX(Υλικά!$G$3:$G$200,$F2999,1)/INDEX(Υλικά!$E$3:$E$200,$F2999,1),0))</f>
        <v>3.1389999999999998</v>
      </c>
      <c r="I2999" s="17">
        <f>IF($C2999&lt;&gt;"",$G2999*INDEX(ΣυνδΑθρ!$C$2:$C$100,$F2999,1)/INDEX(ΣυνδΑθρ!$J$2:$J$96,$F2999,1),IF($D2999&lt;&gt;"",$G2999*INDEX(Υλικά!$H$3:$H$200,$F2999,1)/INDEX(Υλικά!$E$3:$E$200,$F2999,1),0))</f>
        <v>19.995000000000001</v>
      </c>
      <c r="J2999" s="18">
        <f>IF($C2999&lt;&gt;"",$G2999*INDEX(ΣυνδΑθρ!$D$2:$D$96,$F2999,1)/INDEX(ΣυνδΑθρ!$J$2:$J$96,$F2999,1),IF($D2999&lt;&gt;"",$G2999*INDEX(Υλικά!$I$3:$I$200,$F2999,1)/INDEX(Υλικά!$E$3:$E$200,$F2999,1),0))</f>
        <v>0.38700000000000001</v>
      </c>
      <c r="K2999" s="16">
        <f>$H2999*Ref!$B$2</f>
        <v>12.555999999999999</v>
      </c>
      <c r="L2999" s="17">
        <f>$I2999*Ref!$B$3</f>
        <v>79.98</v>
      </c>
      <c r="M2999" s="18">
        <f>$J2999*Ref!$B$4</f>
        <v>3.4830000000000001</v>
      </c>
      <c r="N2999" s="18">
        <f>IF($C2999&lt;&gt;"",0,IF($D2999&lt;&gt;"",$G2999*INDEX(Υλικά!$J$3:$J$200,$F2999,1)/INDEX(Υλικά!$E$3:$E$200,$F2999,1),0))</f>
        <v>0</v>
      </c>
      <c r="O2999" s="19">
        <f t="shared" si="55"/>
        <v>96.019000000000005</v>
      </c>
    </row>
    <row r="3000" spans="1:15" x14ac:dyDescent="0.35">
      <c r="A3000" s="54">
        <v>46144</v>
      </c>
      <c r="B3000" s="53">
        <v>0.58333333333333337</v>
      </c>
      <c r="C3000" s="3"/>
      <c r="D3000" s="3" t="s">
        <v>356</v>
      </c>
      <c r="E3000" s="3" t="str">
        <f>IF(C3000&lt;&gt;"",INDEX(ΣυνδΑθρ!$I$2:$I$96,MATCH(C3000,ΣυνδΑθρ!$A$2:$A$100,0),1),IF(D3000&lt;&gt;"",INDEX(Υλικά!$D$3:$D$200,MATCH(D3000,Υλικά!$B$3:$B$200,0),1),""))</f>
        <v>pc</v>
      </c>
      <c r="F3000" s="10">
        <f>IF(C3000&lt;&gt;"",MATCH($C3000,ΣυνδΑθρ!$A$2:$A$100,0),IF(D3000&lt;&gt;"",MATCH($D3000,Υλικά!$B$3:$B$200,0),0))</f>
        <v>161</v>
      </c>
      <c r="G3000" s="3">
        <v>1</v>
      </c>
      <c r="H3000" s="16">
        <f>IF($C3000&lt;&gt;"",$G3000*INDEX(ΣυνδΑθρ!$B$2:$B$96,$F3000,1)/INDEX(ΣυνδΑθρ!$J$2:$J$96,$F3000,1),IF($D3000&lt;&gt;"",$G3000*INDEX(Υλικά!$G$3:$G$200,$F3000,1)/INDEX(Υλικά!$E$3:$E$200,$F3000,1),0))</f>
        <v>39</v>
      </c>
      <c r="I3000" s="17">
        <f>IF($C3000&lt;&gt;"",$G3000*INDEX(ΣυνδΑθρ!$C$2:$C$100,$F3000,1)/INDEX(ΣυνδΑθρ!$J$2:$J$96,$F3000,1),IF($D3000&lt;&gt;"",$G3000*INDEX(Υλικά!$H$3:$H$200,$F3000,1)/INDEX(Υλικά!$E$3:$E$200,$F3000,1),0))</f>
        <v>0</v>
      </c>
      <c r="J3000" s="18">
        <f>IF($C3000&lt;&gt;"",$G3000*INDEX(ΣυνδΑθρ!$D$2:$D$96,$F3000,1)/INDEX(ΣυνδΑθρ!$J$2:$J$96,$F3000,1),IF($D3000&lt;&gt;"",$G3000*INDEX(Υλικά!$I$3:$I$200,$F3000,1)/INDEX(Υλικά!$E$3:$E$200,$F3000,1),0))</f>
        <v>1</v>
      </c>
      <c r="K3000" s="16">
        <f>$H3000*Ref!$B$2</f>
        <v>156</v>
      </c>
      <c r="L3000" s="17">
        <f>$I3000*Ref!$B$3</f>
        <v>0</v>
      </c>
      <c r="M3000" s="18">
        <f>$J3000*Ref!$B$4</f>
        <v>9</v>
      </c>
      <c r="N3000" s="18">
        <f>IF($C3000&lt;&gt;"",0,IF($D3000&lt;&gt;"",$G3000*INDEX(Υλικά!$J$3:$J$200,$F3000,1)/INDEX(Υλικά!$E$3:$E$200,$F3000,1),0))</f>
        <v>0</v>
      </c>
      <c r="O3000" s="19">
        <f t="shared" si="55"/>
        <v>165</v>
      </c>
    </row>
    <row r="3001" spans="1:15" x14ac:dyDescent="0.35">
      <c r="A3001" s="54">
        <v>46144</v>
      </c>
      <c r="B3001" s="53">
        <v>0.58333333333333304</v>
      </c>
      <c r="C3001" s="3"/>
      <c r="D3001" s="3" t="s">
        <v>8</v>
      </c>
      <c r="E3001" s="3" t="str">
        <f>IF(C3001&lt;&gt;"",INDEX(ΣυνδΑθρ!$I$2:$I$96,MATCH(C3001,ΣυνδΑθρ!$A$2:$A$100,0),1),IF(D3001&lt;&gt;"",INDEX(Υλικά!$D$3:$D$200,MATCH(D3001,Υλικά!$B$3:$B$200,0),1),""))</f>
        <v>gr</v>
      </c>
      <c r="F3001" s="10">
        <f>IF(C3001&lt;&gt;"",MATCH($C3001,ΣυνδΑθρ!$A$2:$A$100,0),IF(D3001&lt;&gt;"",MATCH($D3001,Υλικά!$B$3:$B$200,0),0))</f>
        <v>3</v>
      </c>
      <c r="G3001" s="3">
        <v>5</v>
      </c>
      <c r="H3001" s="16">
        <f>IF($C3001&lt;&gt;"",$G3001*INDEX(ΣυνδΑθρ!$B$2:$B$96,$F3001,1)/INDEX(ΣυνδΑθρ!$J$2:$J$96,$F3001,1),IF($D3001&lt;&gt;"",$G3001*INDEX(Υλικά!$G$3:$G$200,$F3001,1)/INDEX(Υλικά!$E$3:$E$200,$F3001,1),0))</f>
        <v>0</v>
      </c>
      <c r="I3001" s="17">
        <f>IF($C3001&lt;&gt;"",$G3001*INDEX(ΣυνδΑθρ!$C$2:$C$100,$F3001,1)/INDEX(ΣυνδΑθρ!$J$2:$J$96,$F3001,1),IF($D3001&lt;&gt;"",$G3001*INDEX(Υλικά!$H$3:$H$200,$F3001,1)/INDEX(Υλικά!$E$3:$E$200,$F3001,1),0))</f>
        <v>0</v>
      </c>
      <c r="J3001" s="18">
        <f>IF($C3001&lt;&gt;"",$G3001*INDEX(ΣυνδΑθρ!$D$2:$D$96,$F3001,1)/INDEX(ΣυνδΑθρ!$J$2:$J$96,$F3001,1),IF($D3001&lt;&gt;"",$G3001*INDEX(Υλικά!$I$3:$I$200,$F3001,1)/INDEX(Υλικά!$E$3:$E$200,$F3001,1),0))</f>
        <v>4.665</v>
      </c>
      <c r="K3001" s="16">
        <f>$H3001*Ref!$B$2</f>
        <v>0</v>
      </c>
      <c r="L3001" s="17">
        <f>$I3001*Ref!$B$3</f>
        <v>0</v>
      </c>
      <c r="M3001" s="18">
        <f>$J3001*Ref!$B$4</f>
        <v>41.984999999999999</v>
      </c>
      <c r="N3001" s="18">
        <f>IF($C3001&lt;&gt;"",0,IF($D3001&lt;&gt;"",$G3001*INDEX(Υλικά!$J$3:$J$200,$F3001,1)/INDEX(Υλικά!$E$3:$E$200,$F3001,1),0))</f>
        <v>0</v>
      </c>
      <c r="O3001" s="19">
        <f t="shared" si="55"/>
        <v>41.984999999999999</v>
      </c>
    </row>
    <row r="3002" spans="1:15" x14ac:dyDescent="0.35">
      <c r="A3002" s="54">
        <v>46144</v>
      </c>
      <c r="B3002" s="53">
        <v>0.75</v>
      </c>
      <c r="C3002" s="3"/>
      <c r="D3002" s="3" t="s">
        <v>155</v>
      </c>
      <c r="E3002" s="3" t="str">
        <f>IF(C3002&lt;&gt;"",INDEX(ΣυνδΑθρ!$I$2:$I$96,MATCH(C3002,ΣυνδΑθρ!$A$2:$A$100,0),1),IF(D3002&lt;&gt;"",INDEX(Υλικά!$D$3:$D$200,MATCH(D3002,Υλικά!$B$3:$B$200,0),1),""))</f>
        <v>gr</v>
      </c>
      <c r="F3002" s="10">
        <f>IF(C3002&lt;&gt;"",MATCH($C3002,ΣυνδΑθρ!$A$2:$A$100,0),IF(D3002&lt;&gt;"",MATCH($D3002,Υλικά!$B$3:$B$200,0),0))</f>
        <v>63</v>
      </c>
      <c r="G3002" s="3">
        <v>70</v>
      </c>
      <c r="H3002" s="16">
        <f>IF($C3002&lt;&gt;"",$G3002*INDEX(ΣυνδΑθρ!$B$2:$B$96,$F3002,1)/INDEX(ΣυνδΑθρ!$J$2:$J$96,$F3002,1),IF($D3002&lt;&gt;"",$G3002*INDEX(Υλικά!$G$3:$G$200,$F3002,1)/INDEX(Υλικά!$E$3:$E$200,$F3002,1),0))</f>
        <v>0.77</v>
      </c>
      <c r="I3002" s="17">
        <f>IF($C3002&lt;&gt;"",$G3002*INDEX(ΣυνδΑθρ!$C$2:$C$100,$F3002,1)/INDEX(ΣυνδΑθρ!$J$2:$J$96,$F3002,1),IF($D3002&lt;&gt;"",$G3002*INDEX(Υλικά!$H$3:$H$200,$F3002,1)/INDEX(Υλικά!$E$3:$E$200,$F3002,1),0))</f>
        <v>15.96</v>
      </c>
      <c r="J3002" s="18">
        <f>IF($C3002&lt;&gt;"",$G3002*INDEX(ΣυνδΑθρ!$D$2:$D$96,$F3002,1)/INDEX(ΣυνδΑθρ!$J$2:$J$96,$F3002,1),IF($D3002&lt;&gt;"",$G3002*INDEX(Υλικά!$I$3:$I$200,$F3002,1)/INDEX(Υλικά!$E$3:$E$200,$F3002,1),0))</f>
        <v>0.21</v>
      </c>
      <c r="K3002" s="16">
        <f>$H3002*Ref!$B$2</f>
        <v>3.08</v>
      </c>
      <c r="L3002" s="17">
        <f>$I3002*Ref!$B$3</f>
        <v>63.84</v>
      </c>
      <c r="M3002" s="18">
        <f>$J3002*Ref!$B$4</f>
        <v>1.89</v>
      </c>
      <c r="N3002" s="18">
        <f>IF($C3002&lt;&gt;"",0,IF($D3002&lt;&gt;"",$G3002*INDEX(Υλικά!$J$3:$J$200,$F3002,1)/INDEX(Υλικά!$E$3:$E$200,$F3002,1),0))</f>
        <v>0</v>
      </c>
      <c r="O3002" s="19">
        <f t="shared" si="55"/>
        <v>68.81</v>
      </c>
    </row>
    <row r="3003" spans="1:15" x14ac:dyDescent="0.35">
      <c r="A3003" s="54">
        <v>46144</v>
      </c>
      <c r="B3003" s="53">
        <v>0.75</v>
      </c>
      <c r="C3003" s="3"/>
      <c r="D3003" s="3" t="s">
        <v>357</v>
      </c>
      <c r="E3003" s="3" t="str">
        <f>IF(C3003&lt;&gt;"",INDEX(ΣυνδΑθρ!$I$2:$I$96,MATCH(C3003,ΣυνδΑθρ!$A$2:$A$100,0),1),IF(D3003&lt;&gt;"",INDEX(Υλικά!$D$3:$D$200,MATCH(D3003,Υλικά!$B$3:$B$200,0),1),""))</f>
        <v>gr</v>
      </c>
      <c r="F3003" s="10">
        <f>IF(C3003&lt;&gt;"",MATCH($C3003,ΣυνδΑθρ!$A$2:$A$100,0),IF(D3003&lt;&gt;"",MATCH($D3003,Υλικά!$B$3:$B$200,0),0))</f>
        <v>162</v>
      </c>
      <c r="G3003" s="3">
        <v>10</v>
      </c>
      <c r="H3003" s="16">
        <f>IF($C3003&lt;&gt;"",$G3003*INDEX(ΣυνδΑθρ!$B$2:$B$96,$F3003,1)/INDEX(ΣυνδΑθρ!$J$2:$J$96,$F3003,1),IF($D3003&lt;&gt;"",$G3003*INDEX(Υλικά!$G$3:$G$200,$F3003,1)/INDEX(Υλικά!$E$3:$E$200,$F3003,1),0))</f>
        <v>2.7</v>
      </c>
      <c r="I3003" s="17">
        <f>IF($C3003&lt;&gt;"",$G3003*INDEX(ΣυνδΑθρ!$C$2:$C$100,$F3003,1)/INDEX(ΣυνδΑθρ!$J$2:$J$96,$F3003,1),IF($D3003&lt;&gt;"",$G3003*INDEX(Υλικά!$H$3:$H$200,$F3003,1)/INDEX(Υλικά!$E$3:$E$200,$F3003,1),0))</f>
        <v>1.3</v>
      </c>
      <c r="J3003" s="18">
        <f>IF($C3003&lt;&gt;"",$G3003*INDEX(ΣυνδΑθρ!$D$2:$D$96,$F3003,1)/INDEX(ΣυνδΑθρ!$J$2:$J$96,$F3003,1),IF($D3003&lt;&gt;"",$G3003*INDEX(Υλικά!$I$3:$I$200,$F3003,1)/INDEX(Υλικά!$E$3:$E$200,$F3003,1),0))</f>
        <v>5</v>
      </c>
      <c r="K3003" s="16">
        <f>$H3003*Ref!$B$2</f>
        <v>10.8</v>
      </c>
      <c r="L3003" s="17">
        <f>$I3003*Ref!$B$3</f>
        <v>5.2</v>
      </c>
      <c r="M3003" s="18">
        <f>$J3003*Ref!$B$4</f>
        <v>45</v>
      </c>
      <c r="N3003" s="18">
        <f>IF($C3003&lt;&gt;"",0,IF($D3003&lt;&gt;"",$G3003*INDEX(Υλικά!$J$3:$J$200,$F3003,1)/INDEX(Υλικά!$E$3:$E$200,$F3003,1),0))</f>
        <v>0</v>
      </c>
      <c r="O3003" s="19">
        <f t="shared" si="55"/>
        <v>61</v>
      </c>
    </row>
    <row r="3004" spans="1:15" x14ac:dyDescent="0.35">
      <c r="A3004" s="54">
        <v>46144</v>
      </c>
      <c r="B3004" s="53">
        <v>0.875</v>
      </c>
      <c r="C3004" s="3" t="s">
        <v>361</v>
      </c>
      <c r="D3004" s="3"/>
      <c r="E3004" s="3" t="str">
        <f>IF(C3004&lt;&gt;"",INDEX(ΣυνδΑθρ!$I$2:$I$96,MATCH(C3004,ΣυνδΑθρ!$A$2:$A$100,0),1),IF(D3004&lt;&gt;"",INDEX(Υλικά!$D$3:$D$200,MATCH(D3004,Υλικά!$B$3:$B$200,0),1),""))</f>
        <v>gr</v>
      </c>
      <c r="F3004" s="10">
        <f>IF(C3004&lt;&gt;"",MATCH($C3004,ΣυνδΑθρ!$A$2:$A$100,0),IF(D3004&lt;&gt;"",MATCH($D3004,Υλικά!$B$3:$B$200,0),0))</f>
        <v>78</v>
      </c>
      <c r="G3004" s="3">
        <v>300</v>
      </c>
      <c r="H3004" s="16">
        <f>IF($C3004&lt;&gt;"",$G3004*INDEX(ΣυνδΑθρ!$B$2:$B$96,$F3004,1)/INDEX(ΣυνδΑθρ!$J$2:$J$96,$F3004,1),IF($D3004&lt;&gt;"",$G3004*INDEX(Υλικά!$G$3:$G$200,$F3004,1)/INDEX(Υλικά!$E$3:$E$200,$F3004,1),0))</f>
        <v>45.504545454545458</v>
      </c>
      <c r="I3004" s="17">
        <f>IF($C3004&lt;&gt;"",$G3004*INDEX(ΣυνδΑθρ!$C$2:$C$100,$F3004,1)/INDEX(ΣυνδΑθρ!$J$2:$J$96,$F3004,1),IF($D3004&lt;&gt;"",$G3004*INDEX(Υλικά!$H$3:$H$200,$F3004,1)/INDEX(Υλικά!$E$3:$E$200,$F3004,1),0))</f>
        <v>30.804545454545455</v>
      </c>
      <c r="J3004" s="18">
        <f>IF($C3004&lt;&gt;"",$G3004*INDEX(ΣυνδΑθρ!$D$2:$D$96,$F3004,1)/INDEX(ΣυνδΑθρ!$J$2:$J$96,$F3004,1),IF($D3004&lt;&gt;"",$G3004*INDEX(Υλικά!$I$3:$I$200,$F3004,1)/INDEX(Υλικά!$E$3:$E$200,$F3004,1),0))</f>
        <v>21.275454545454544</v>
      </c>
      <c r="K3004" s="16">
        <f>$H3004*Ref!$B$2</f>
        <v>182.01818181818183</v>
      </c>
      <c r="L3004" s="17">
        <f>$I3004*Ref!$B$3</f>
        <v>123.21818181818182</v>
      </c>
      <c r="M3004" s="18">
        <f>$J3004*Ref!$B$4</f>
        <v>191.4790909090909</v>
      </c>
      <c r="N3004" s="18">
        <f>IF($C3004&lt;&gt;"",0,IF($D3004&lt;&gt;"",$G3004*INDEX(Υλικά!$J$3:$J$200,$F3004,1)/INDEX(Υλικά!$E$3:$E$200,$F3004,1),0))</f>
        <v>0</v>
      </c>
      <c r="O3004" s="19">
        <f t="shared" si="55"/>
        <v>496.71545454545458</v>
      </c>
    </row>
    <row r="3005" spans="1:15" x14ac:dyDescent="0.35">
      <c r="A3005" s="54">
        <v>46144</v>
      </c>
      <c r="B3005" s="53">
        <v>0.875</v>
      </c>
      <c r="C3005" s="3"/>
      <c r="D3005" s="3" t="s">
        <v>148</v>
      </c>
      <c r="E3005" s="3" t="str">
        <f>IF(C3005&lt;&gt;"",INDEX(ΣυνδΑθρ!$I$2:$I$96,MATCH(C3005,ΣυνδΑθρ!$A$2:$A$100,0),1),IF(D3005&lt;&gt;"",INDEX(Υλικά!$D$3:$D$200,MATCH(D3005,Υλικά!$B$3:$B$200,0),1),""))</f>
        <v>gr</v>
      </c>
      <c r="F3005" s="10">
        <f>IF(C3005&lt;&gt;"",MATCH($C3005,ΣυνδΑθρ!$A$2:$A$100,0),IF(D3005&lt;&gt;"",MATCH($D3005,Υλικά!$B$3:$B$200,0),0))</f>
        <v>59</v>
      </c>
      <c r="G3005" s="3">
        <v>100</v>
      </c>
      <c r="H3005" s="16">
        <f>IF($C3005&lt;&gt;"",$G3005*INDEX(ΣυνδΑθρ!$B$2:$B$96,$F3005,1)/INDEX(ΣυνδΑθρ!$J$2:$J$96,$F3005,1),IF($D3005&lt;&gt;"",$G3005*INDEX(Υλικά!$G$3:$G$200,$F3005,1)/INDEX(Υλικά!$E$3:$E$200,$F3005,1),0))</f>
        <v>1.3</v>
      </c>
      <c r="I3005" s="17">
        <f>IF($C3005&lt;&gt;"",$G3005*INDEX(ΣυνδΑθρ!$C$2:$C$100,$F3005,1)/INDEX(ΣυνδΑθρ!$J$2:$J$96,$F3005,1),IF($D3005&lt;&gt;"",$G3005*INDEX(Υλικά!$H$3:$H$200,$F3005,1)/INDEX(Υλικά!$E$3:$E$200,$F3005,1),0))</f>
        <v>6</v>
      </c>
      <c r="J3005" s="18">
        <f>IF($C3005&lt;&gt;"",$G3005*INDEX(ΣυνδΑθρ!$D$2:$D$96,$F3005,1)/INDEX(ΣυνδΑθρ!$J$2:$J$96,$F3005,1),IF($D3005&lt;&gt;"",$G3005*INDEX(Υλικά!$I$3:$I$200,$F3005,1)/INDEX(Υλικά!$E$3:$E$200,$F3005,1),0))</f>
        <v>0</v>
      </c>
      <c r="K3005" s="16">
        <f>$H3005*Ref!$B$2</f>
        <v>5.2</v>
      </c>
      <c r="L3005" s="17">
        <f>$I3005*Ref!$B$3</f>
        <v>24</v>
      </c>
      <c r="M3005" s="18">
        <f>$J3005*Ref!$B$4</f>
        <v>0</v>
      </c>
      <c r="N3005" s="18">
        <f>IF($C3005&lt;&gt;"",0,IF($D3005&lt;&gt;"",$G3005*INDEX(Υλικά!$J$3:$J$200,$F3005,1)/INDEX(Υλικά!$E$3:$E$200,$F3005,1),0))</f>
        <v>0</v>
      </c>
      <c r="O3005" s="19">
        <f t="shared" si="55"/>
        <v>29.2</v>
      </c>
    </row>
    <row r="3006" spans="1:15" x14ac:dyDescent="0.35">
      <c r="A3006" s="54">
        <v>46144</v>
      </c>
      <c r="B3006" s="53">
        <v>0.875</v>
      </c>
      <c r="C3006" s="3"/>
      <c r="D3006" s="3" t="s">
        <v>8</v>
      </c>
      <c r="E3006" s="3" t="str">
        <f>IF(C3006&lt;&gt;"",INDEX(ΣυνδΑθρ!$I$2:$I$96,MATCH(C3006,ΣυνδΑθρ!$A$2:$A$100,0),1),IF(D3006&lt;&gt;"",INDEX(Υλικά!$D$3:$D$200,MATCH(D3006,Υλικά!$B$3:$B$200,0),1),""))</f>
        <v>gr</v>
      </c>
      <c r="F3006" s="10">
        <f>IF(C3006&lt;&gt;"",MATCH($C3006,ΣυνδΑθρ!$A$2:$A$100,0),IF(D3006&lt;&gt;"",MATCH($D3006,Υλικά!$B$3:$B$200,0),0))</f>
        <v>3</v>
      </c>
      <c r="G3006" s="3">
        <v>5</v>
      </c>
      <c r="H3006" s="16">
        <f>IF($C3006&lt;&gt;"",$G3006*INDEX(ΣυνδΑθρ!$B$2:$B$96,$F3006,1)/INDEX(ΣυνδΑθρ!$J$2:$J$96,$F3006,1),IF($D3006&lt;&gt;"",$G3006*INDEX(Υλικά!$G$3:$G$200,$F3006,1)/INDEX(Υλικά!$E$3:$E$200,$F3006,1),0))</f>
        <v>0</v>
      </c>
      <c r="I3006" s="17">
        <f>IF($C3006&lt;&gt;"",$G3006*INDEX(ΣυνδΑθρ!$C$2:$C$100,$F3006,1)/INDEX(ΣυνδΑθρ!$J$2:$J$96,$F3006,1),IF($D3006&lt;&gt;"",$G3006*INDEX(Υλικά!$H$3:$H$200,$F3006,1)/INDEX(Υλικά!$E$3:$E$200,$F3006,1),0))</f>
        <v>0</v>
      </c>
      <c r="J3006" s="18">
        <f>IF($C3006&lt;&gt;"",$G3006*INDEX(ΣυνδΑθρ!$D$2:$D$96,$F3006,1)/INDEX(ΣυνδΑθρ!$J$2:$J$96,$F3006,1),IF($D3006&lt;&gt;"",$G3006*INDEX(Υλικά!$I$3:$I$200,$F3006,1)/INDEX(Υλικά!$E$3:$E$200,$F3006,1),0))</f>
        <v>4.665</v>
      </c>
      <c r="K3006" s="16">
        <f>$H3006*Ref!$B$2</f>
        <v>0</v>
      </c>
      <c r="L3006" s="17">
        <f>$I3006*Ref!$B$3</f>
        <v>0</v>
      </c>
      <c r="M3006" s="18">
        <f>$J3006*Ref!$B$4</f>
        <v>41.984999999999999</v>
      </c>
      <c r="N3006" s="18">
        <f>IF($C3006&lt;&gt;"",0,IF($D3006&lt;&gt;"",$G3006*INDEX(Υλικά!$J$3:$J$200,$F3006,1)/INDEX(Υλικά!$E$3:$E$200,$F3006,1),0))</f>
        <v>0</v>
      </c>
      <c r="O3006" s="19">
        <f t="shared" si="55"/>
        <v>41.984999999999999</v>
      </c>
    </row>
    <row r="3007" spans="1:15" x14ac:dyDescent="0.35">
      <c r="A3007" s="54">
        <v>46145</v>
      </c>
      <c r="B3007" s="53">
        <v>0.3125</v>
      </c>
      <c r="C3007" s="3"/>
      <c r="D3007" s="3" t="s">
        <v>58</v>
      </c>
      <c r="E3007" s="3" t="str">
        <f>IF(C3007&lt;&gt;"",INDEX(ΣυνδΑθρ!$I$2:$I$96,MATCH(C3007,ΣυνδΑθρ!$A$2:$A$100,0),1),IF(D3007&lt;&gt;"",INDEX(Υλικά!$D$3:$D$200,MATCH(D3007,Υλικά!$B$3:$B$200,0),1),""))</f>
        <v>gr</v>
      </c>
      <c r="F3007" s="10">
        <f>IF(C3007&lt;&gt;"",MATCH($C3007,ΣυνδΑθρ!$A$2:$A$100,0),IF(D3007&lt;&gt;"",MATCH($D3007,Υλικά!$B$3:$B$200,0),0))</f>
        <v>12</v>
      </c>
      <c r="G3007" s="3">
        <v>250</v>
      </c>
      <c r="H3007" s="16">
        <f>IF($C3007&lt;&gt;"",$G3007*INDEX(ΣυνδΑθρ!$B$2:$B$96,$F3007,1)/INDEX(ΣυνδΑθρ!$J$2:$J$96,$F3007,1),IF($D3007&lt;&gt;"",$G3007*INDEX(Υλικά!$G$3:$G$200,$F3007,1)/INDEX(Υλικά!$E$3:$E$200,$F3007,1),0))</f>
        <v>8.25</v>
      </c>
      <c r="I3007" s="17">
        <f>IF($C3007&lt;&gt;"",$G3007*INDEX(ΣυνδΑθρ!$C$2:$C$100,$F3007,1)/INDEX(ΣυνδΑθρ!$J$2:$J$96,$F3007,1),IF($D3007&lt;&gt;"",$G3007*INDEX(Υλικά!$H$3:$H$200,$F3007,1)/INDEX(Υλικά!$E$3:$E$200,$F3007,1),0))</f>
        <v>11.75</v>
      </c>
      <c r="J3007" s="18">
        <f>IF($C3007&lt;&gt;"",$G3007*INDEX(ΣυνδΑθρ!$D$2:$D$96,$F3007,1)/INDEX(ΣυνδΑθρ!$J$2:$J$96,$F3007,1),IF($D3007&lt;&gt;"",$G3007*INDEX(Υλικά!$I$3:$I$200,$F3007,1)/INDEX(Υλικά!$E$3:$E$200,$F3007,1),0))</f>
        <v>3.75</v>
      </c>
      <c r="K3007" s="16">
        <f>$H3007*Ref!$B$2</f>
        <v>33</v>
      </c>
      <c r="L3007" s="17">
        <f>$I3007*Ref!$B$3</f>
        <v>47</v>
      </c>
      <c r="M3007" s="18">
        <f>$J3007*Ref!$B$4</f>
        <v>33.75</v>
      </c>
      <c r="N3007" s="18">
        <f>IF($C3007&lt;&gt;"",0,IF($D3007&lt;&gt;"",$G3007*INDEX(Υλικά!$J$3:$J$200,$F3007,1)/INDEX(Υλικά!$E$3:$E$200,$F3007,1),0))</f>
        <v>0</v>
      </c>
      <c r="O3007" s="19">
        <f t="shared" si="55"/>
        <v>113.75</v>
      </c>
    </row>
    <row r="3008" spans="1:15" x14ac:dyDescent="0.35">
      <c r="A3008" s="54">
        <v>46145</v>
      </c>
      <c r="B3008" s="53">
        <v>0.3125</v>
      </c>
      <c r="C3008" s="3"/>
      <c r="D3008" s="3" t="s">
        <v>289</v>
      </c>
      <c r="E3008" s="3" t="str">
        <f>IF(C3008&lt;&gt;"",INDEX(ΣυνδΑθρ!$I$2:$I$96,MATCH(C3008,ΣυνδΑθρ!$A$2:$A$100,0),1),IF(D3008&lt;&gt;"",INDEX(Υλικά!$D$3:$D$200,MATCH(D3008,Υλικά!$B$3:$B$200,0),1),""))</f>
        <v>gr</v>
      </c>
      <c r="F3008" s="10">
        <f>IF(C3008&lt;&gt;"",MATCH($C3008,ΣυνδΑθρ!$A$2:$A$100,0),IF(D3008&lt;&gt;"",MATCH($D3008,Υλικά!$B$3:$B$200,0),0))</f>
        <v>134</v>
      </c>
      <c r="G3008" s="3">
        <v>70</v>
      </c>
      <c r="H3008" s="16">
        <f>IF($C3008&lt;&gt;"",$G3008*INDEX(ΣυνδΑθρ!$B$2:$B$96,$F3008,1)/INDEX(ΣυνδΑθρ!$J$2:$J$96,$F3008,1),IF($D3008&lt;&gt;"",$G3008*INDEX(Υλικά!$G$3:$G$200,$F3008,1)/INDEX(Υλικά!$E$3:$E$200,$F3008,1),0))</f>
        <v>5.1100000000000003</v>
      </c>
      <c r="I3008" s="17">
        <f>IF($C3008&lt;&gt;"",$G3008*INDEX(ΣυνδΑθρ!$C$2:$C$100,$F3008,1)/INDEX(ΣυνδΑθρ!$J$2:$J$96,$F3008,1),IF($D3008&lt;&gt;"",$G3008*INDEX(Υλικά!$H$3:$H$200,$F3008,1)/INDEX(Υλικά!$E$3:$E$200,$F3008,1),0))</f>
        <v>32.549999999999997</v>
      </c>
      <c r="J3008" s="18">
        <f>IF($C3008&lt;&gt;"",$G3008*INDEX(ΣυνδΑθρ!$D$2:$D$96,$F3008,1)/INDEX(ΣυνδΑθρ!$J$2:$J$96,$F3008,1),IF($D3008&lt;&gt;"",$G3008*INDEX(Υλικά!$I$3:$I$200,$F3008,1)/INDEX(Υλικά!$E$3:$E$200,$F3008,1),0))</f>
        <v>0.63</v>
      </c>
      <c r="K3008" s="16">
        <f>$H3008*Ref!$B$2</f>
        <v>20.440000000000001</v>
      </c>
      <c r="L3008" s="17">
        <f>$I3008*Ref!$B$3</f>
        <v>130.19999999999999</v>
      </c>
      <c r="M3008" s="18">
        <f>$J3008*Ref!$B$4</f>
        <v>5.67</v>
      </c>
      <c r="N3008" s="18">
        <f>IF($C3008&lt;&gt;"",0,IF($D3008&lt;&gt;"",$G3008*INDEX(Υλικά!$J$3:$J$200,$F3008,1)/INDEX(Υλικά!$E$3:$E$200,$F3008,1),0))</f>
        <v>0</v>
      </c>
      <c r="O3008" s="19">
        <f t="shared" si="55"/>
        <v>156.30999999999997</v>
      </c>
    </row>
    <row r="3009" spans="1:15" x14ac:dyDescent="0.35">
      <c r="A3009" s="54">
        <v>46145</v>
      </c>
      <c r="B3009" s="53">
        <v>0.3125</v>
      </c>
      <c r="C3009" s="3"/>
      <c r="D3009" s="3" t="s">
        <v>229</v>
      </c>
      <c r="E3009" s="3" t="str">
        <f>IF(C3009&lt;&gt;"",INDEX(ΣυνδΑθρ!$I$2:$I$96,MATCH(C3009,ΣυνδΑθρ!$A$2:$A$100,0),1),IF(D3009&lt;&gt;"",INDEX(Υλικά!$D$3:$D$200,MATCH(D3009,Υλικά!$B$3:$B$200,0),1),""))</f>
        <v>gr</v>
      </c>
      <c r="F3009" s="10">
        <f>IF(C3009&lt;&gt;"",MATCH($C3009,ΣυνδΑθρ!$A$2:$A$100,0),IF(D3009&lt;&gt;"",MATCH($D3009,Υλικά!$B$3:$B$200,0),0))</f>
        <v>104</v>
      </c>
      <c r="G3009" s="3">
        <v>70</v>
      </c>
      <c r="H3009" s="16">
        <f>IF($C3009&lt;&gt;"",$G3009*INDEX(ΣυνδΑθρ!$B$2:$B$96,$F3009,1)/INDEX(ΣυνδΑθρ!$J$2:$J$96,$F3009,1),IF($D3009&lt;&gt;"",$G3009*INDEX(Υλικά!$G$3:$G$200,$F3009,1)/INDEX(Υλικά!$E$3:$E$200,$F3009,1),0))</f>
        <v>14.7</v>
      </c>
      <c r="I3009" s="17">
        <f>IF($C3009&lt;&gt;"",$G3009*INDEX(ΣυνδΑθρ!$C$2:$C$100,$F3009,1)/INDEX(ΣυνδΑθρ!$J$2:$J$96,$F3009,1),IF($D3009&lt;&gt;"",$G3009*INDEX(Υλικά!$H$3:$H$200,$F3009,1)/INDEX(Υλικά!$E$3:$E$200,$F3009,1),0))</f>
        <v>0.7</v>
      </c>
      <c r="J3009" s="18">
        <f>IF($C3009&lt;&gt;"",$G3009*INDEX(ΣυνδΑθρ!$D$2:$D$96,$F3009,1)/INDEX(ΣυνδΑθρ!$J$2:$J$96,$F3009,1),IF($D3009&lt;&gt;"",$G3009*INDEX(Υλικά!$I$3:$I$200,$F3009,1)/INDEX(Υλικά!$E$3:$E$200,$F3009,1),0))</f>
        <v>1.4</v>
      </c>
      <c r="K3009" s="16">
        <f>$H3009*Ref!$B$2</f>
        <v>58.8</v>
      </c>
      <c r="L3009" s="17">
        <f>$I3009*Ref!$B$3</f>
        <v>2.8</v>
      </c>
      <c r="M3009" s="18">
        <f>$J3009*Ref!$B$4</f>
        <v>12.6</v>
      </c>
      <c r="N3009" s="18">
        <f>IF($C3009&lt;&gt;"",0,IF($D3009&lt;&gt;"",$G3009*INDEX(Υλικά!$J$3:$J$200,$F3009,1)/INDEX(Υλικά!$E$3:$E$200,$F3009,1),0))</f>
        <v>0</v>
      </c>
      <c r="O3009" s="19">
        <f t="shared" si="55"/>
        <v>74.199999999999989</v>
      </c>
    </row>
    <row r="3010" spans="1:15" x14ac:dyDescent="0.35">
      <c r="A3010" s="54">
        <v>46145</v>
      </c>
      <c r="B3010" s="53">
        <v>0.47916666666666669</v>
      </c>
      <c r="C3010" s="3"/>
      <c r="D3010" s="3" t="s">
        <v>155</v>
      </c>
      <c r="E3010" s="3" t="str">
        <f>IF(C3010&lt;&gt;"",INDEX(ΣυνδΑθρ!$I$2:$I$96,MATCH(C3010,ΣυνδΑθρ!$A$2:$A$100,0),1),IF(D3010&lt;&gt;"",INDEX(Υλικά!$D$3:$D$200,MATCH(D3010,Υλικά!$B$3:$B$200,0),1),""))</f>
        <v>gr</v>
      </c>
      <c r="F3010" s="10">
        <f>IF(C3010&lt;&gt;"",MATCH($C3010,ΣυνδΑθρ!$A$2:$A$100,0),IF(D3010&lt;&gt;"",MATCH($D3010,Υλικά!$B$3:$B$200,0),0))</f>
        <v>63</v>
      </c>
      <c r="G3010" s="3">
        <v>70</v>
      </c>
      <c r="H3010" s="16">
        <f>IF($C3010&lt;&gt;"",$G3010*INDEX(ΣυνδΑθρ!$B$2:$B$96,$F3010,1)/INDEX(ΣυνδΑθρ!$J$2:$J$96,$F3010,1),IF($D3010&lt;&gt;"",$G3010*INDEX(Υλικά!$G$3:$G$200,$F3010,1)/INDEX(Υλικά!$E$3:$E$200,$F3010,1),0))</f>
        <v>0.77</v>
      </c>
      <c r="I3010" s="17">
        <f>IF($C3010&lt;&gt;"",$G3010*INDEX(ΣυνδΑθρ!$C$2:$C$100,$F3010,1)/INDEX(ΣυνδΑθρ!$J$2:$J$96,$F3010,1),IF($D3010&lt;&gt;"",$G3010*INDEX(Υλικά!$H$3:$H$200,$F3010,1)/INDEX(Υλικά!$E$3:$E$200,$F3010,1),0))</f>
        <v>15.96</v>
      </c>
      <c r="J3010" s="18">
        <f>IF($C3010&lt;&gt;"",$G3010*INDEX(ΣυνδΑθρ!$D$2:$D$96,$F3010,1)/INDEX(ΣυνδΑθρ!$J$2:$J$96,$F3010,1),IF($D3010&lt;&gt;"",$G3010*INDEX(Υλικά!$I$3:$I$200,$F3010,1)/INDEX(Υλικά!$E$3:$E$200,$F3010,1),0))</f>
        <v>0.21</v>
      </c>
      <c r="K3010" s="16">
        <f>$H3010*Ref!$B$2</f>
        <v>3.08</v>
      </c>
      <c r="L3010" s="17">
        <f>$I3010*Ref!$B$3</f>
        <v>63.84</v>
      </c>
      <c r="M3010" s="18">
        <f>$J3010*Ref!$B$4</f>
        <v>1.89</v>
      </c>
      <c r="N3010" s="18">
        <f>IF($C3010&lt;&gt;"",0,IF($D3010&lt;&gt;"",$G3010*INDEX(Υλικά!$J$3:$J$200,$F3010,1)/INDEX(Υλικά!$E$3:$E$200,$F3010,1),0))</f>
        <v>0</v>
      </c>
      <c r="O3010" s="19">
        <f t="shared" si="55"/>
        <v>68.81</v>
      </c>
    </row>
    <row r="3011" spans="1:15" x14ac:dyDescent="0.35">
      <c r="A3011" s="54">
        <v>46145</v>
      </c>
      <c r="B3011" s="53">
        <v>0.47916666666666669</v>
      </c>
      <c r="C3011" s="3"/>
      <c r="D3011" s="3" t="s">
        <v>357</v>
      </c>
      <c r="E3011" s="3" t="str">
        <f>IF(C3011&lt;&gt;"",INDEX(ΣυνδΑθρ!$I$2:$I$96,MATCH(C3011,ΣυνδΑθρ!$A$2:$A$100,0),1),IF(D3011&lt;&gt;"",INDEX(Υλικά!$D$3:$D$200,MATCH(D3011,Υλικά!$B$3:$B$200,0),1),""))</f>
        <v>gr</v>
      </c>
      <c r="F3011" s="10">
        <f>IF(C3011&lt;&gt;"",MATCH($C3011,ΣυνδΑθρ!$A$2:$A$100,0),IF(D3011&lt;&gt;"",MATCH($D3011,Υλικά!$B$3:$B$200,0),0))</f>
        <v>162</v>
      </c>
      <c r="G3011" s="3">
        <v>10</v>
      </c>
      <c r="H3011" s="16">
        <f>IF($C3011&lt;&gt;"",$G3011*INDEX(ΣυνδΑθρ!$B$2:$B$96,$F3011,1)/INDEX(ΣυνδΑθρ!$J$2:$J$96,$F3011,1),IF($D3011&lt;&gt;"",$G3011*INDEX(Υλικά!$G$3:$G$200,$F3011,1)/INDEX(Υλικά!$E$3:$E$200,$F3011,1),0))</f>
        <v>2.7</v>
      </c>
      <c r="I3011" s="17">
        <f>IF($C3011&lt;&gt;"",$G3011*INDEX(ΣυνδΑθρ!$C$2:$C$100,$F3011,1)/INDEX(ΣυνδΑθρ!$J$2:$J$96,$F3011,1),IF($D3011&lt;&gt;"",$G3011*INDEX(Υλικά!$H$3:$H$200,$F3011,1)/INDEX(Υλικά!$E$3:$E$200,$F3011,1),0))</f>
        <v>1.3</v>
      </c>
      <c r="J3011" s="18">
        <f>IF($C3011&lt;&gt;"",$G3011*INDEX(ΣυνδΑθρ!$D$2:$D$96,$F3011,1)/INDEX(ΣυνδΑθρ!$J$2:$J$96,$F3011,1),IF($D3011&lt;&gt;"",$G3011*INDEX(Υλικά!$I$3:$I$200,$F3011,1)/INDEX(Υλικά!$E$3:$E$200,$F3011,1),0))</f>
        <v>5</v>
      </c>
      <c r="K3011" s="16">
        <f>$H3011*Ref!$B$2</f>
        <v>10.8</v>
      </c>
      <c r="L3011" s="17">
        <f>$I3011*Ref!$B$3</f>
        <v>5.2</v>
      </c>
      <c r="M3011" s="18">
        <f>$J3011*Ref!$B$4</f>
        <v>45</v>
      </c>
      <c r="N3011" s="18">
        <f>IF($C3011&lt;&gt;"",0,IF($D3011&lt;&gt;"",$G3011*INDEX(Υλικά!$J$3:$J$200,$F3011,1)/INDEX(Υλικά!$E$3:$E$200,$F3011,1),0))</f>
        <v>0</v>
      </c>
      <c r="O3011" s="19">
        <f t="shared" si="55"/>
        <v>61</v>
      </c>
    </row>
    <row r="3012" spans="1:15" x14ac:dyDescent="0.35">
      <c r="A3012" s="54">
        <v>46145</v>
      </c>
      <c r="B3012" s="53">
        <v>0.58333333333333337</v>
      </c>
      <c r="C3012" s="3"/>
      <c r="D3012" s="3" t="s">
        <v>360</v>
      </c>
      <c r="E3012" s="3" t="str">
        <f>IF(C3012&lt;&gt;"",INDEX(ΣυνδΑθρ!$I$2:$I$96,MATCH(C3012,ΣυνδΑθρ!$A$2:$A$100,0),1),IF(D3012&lt;&gt;"",INDEX(Υλικά!$D$3:$D$200,MATCH(D3012,Υλικά!$B$3:$B$200,0),1),""))</f>
        <v>gr</v>
      </c>
      <c r="F3012" s="10">
        <f>IF(C3012&lt;&gt;"",MATCH($C3012,ΣυνδΑθρ!$A$2:$A$100,0),IF(D3012&lt;&gt;"",MATCH($D3012,Υλικά!$B$3:$B$200,0),0))</f>
        <v>51</v>
      </c>
      <c r="G3012" s="3">
        <v>300</v>
      </c>
      <c r="H3012" s="16">
        <f>IF($C3012&lt;&gt;"",$G3012*INDEX(ΣυνδΑθρ!$B$2:$B$96,$F3012,1)/INDEX(ΣυνδΑθρ!$J$2:$J$96,$F3012,1),IF($D3012&lt;&gt;"",$G3012*INDEX(Υλικά!$G$3:$G$200,$F3012,1)/INDEX(Υλικά!$E$3:$E$200,$F3012,1),0))</f>
        <v>81</v>
      </c>
      <c r="I3012" s="17">
        <f>IF($C3012&lt;&gt;"",$G3012*INDEX(ΣυνδΑθρ!$C$2:$C$100,$F3012,1)/INDEX(ΣυνδΑθρ!$J$2:$J$96,$F3012,1),IF($D3012&lt;&gt;"",$G3012*INDEX(Υλικά!$H$3:$H$200,$F3012,1)/INDEX(Υλικά!$E$3:$E$200,$F3012,1),0))</f>
        <v>0</v>
      </c>
      <c r="J3012" s="18">
        <f>IF($C3012&lt;&gt;"",$G3012*INDEX(ΣυνδΑθρ!$D$2:$D$96,$F3012,1)/INDEX(ΣυνδΑθρ!$J$2:$J$96,$F3012,1),IF($D3012&lt;&gt;"",$G3012*INDEX(Υλικά!$I$3:$I$200,$F3012,1)/INDEX(Υλικά!$E$3:$E$200,$F3012,1),0))</f>
        <v>42</v>
      </c>
      <c r="K3012" s="16">
        <f>$H3012*Ref!$B$2</f>
        <v>324</v>
      </c>
      <c r="L3012" s="17">
        <f>$I3012*Ref!$B$3</f>
        <v>0</v>
      </c>
      <c r="M3012" s="18">
        <f>$J3012*Ref!$B$4</f>
        <v>378</v>
      </c>
      <c r="N3012" s="18">
        <f>IF($C3012&lt;&gt;"",0,IF($D3012&lt;&gt;"",$G3012*INDEX(Υλικά!$J$3:$J$200,$F3012,1)/INDEX(Υλικά!$E$3:$E$200,$F3012,1),0))</f>
        <v>0</v>
      </c>
      <c r="O3012" s="19">
        <f t="shared" si="55"/>
        <v>702</v>
      </c>
    </row>
    <row r="3013" spans="1:15" x14ac:dyDescent="0.35">
      <c r="A3013" s="54">
        <v>46145</v>
      </c>
      <c r="B3013" s="53">
        <v>0.58333333333333337</v>
      </c>
      <c r="C3013" s="3"/>
      <c r="D3013" s="3" t="s">
        <v>128</v>
      </c>
      <c r="E3013" s="3" t="str">
        <f>IF(C3013&lt;&gt;"",INDEX(ΣυνδΑθρ!$I$2:$I$96,MATCH(C3013,ΣυνδΑθρ!$A$2:$A$100,0),1),IF(D3013&lt;&gt;"",INDEX(Υλικά!$D$3:$D$200,MATCH(D3013,Υλικά!$B$3:$B$200,0),1),""))</f>
        <v>gr</v>
      </c>
      <c r="F3013" s="10">
        <f>IF(C3013&lt;&gt;"",MATCH($C3013,ΣυνδΑθρ!$A$2:$A$100,0),IF(D3013&lt;&gt;"",MATCH($D3013,Υλικά!$B$3:$B$200,0),0))</f>
        <v>50</v>
      </c>
      <c r="G3013" s="3">
        <v>150</v>
      </c>
      <c r="H3013" s="16">
        <f>IF($C3013&lt;&gt;"",$G3013*INDEX(ΣυνδΑθρ!$B$2:$B$96,$F3013,1)/INDEX(ΣυνδΑθρ!$J$2:$J$96,$F3013,1),IF($D3013&lt;&gt;"",$G3013*INDEX(Υλικά!$G$3:$G$200,$F3013,1)/INDEX(Υλικά!$E$3:$E$200,$F3013,1),0))</f>
        <v>3</v>
      </c>
      <c r="I3013" s="17">
        <f>IF($C3013&lt;&gt;"",$G3013*INDEX(ΣυνδΑθρ!$C$2:$C$100,$F3013,1)/INDEX(ΣυνδΑθρ!$J$2:$J$96,$F3013,1),IF($D3013&lt;&gt;"",$G3013*INDEX(Υλικά!$H$3:$H$200,$F3013,1)/INDEX(Υλικά!$E$3:$E$200,$F3013,1),0))</f>
        <v>25.5</v>
      </c>
      <c r="J3013" s="18">
        <f>IF($C3013&lt;&gt;"",$G3013*INDEX(ΣυνδΑθρ!$D$2:$D$96,$F3013,1)/INDEX(ΣυνδΑθρ!$J$2:$J$96,$F3013,1),IF($D3013&lt;&gt;"",$G3013*INDEX(Υλικά!$I$3:$I$200,$F3013,1)/INDEX(Υλικά!$E$3:$E$200,$F3013,1),0))</f>
        <v>0</v>
      </c>
      <c r="K3013" s="16">
        <f>$H3013*Ref!$B$2</f>
        <v>12</v>
      </c>
      <c r="L3013" s="17">
        <f>$I3013*Ref!$B$3</f>
        <v>102</v>
      </c>
      <c r="M3013" s="18">
        <f>$J3013*Ref!$B$4</f>
        <v>0</v>
      </c>
      <c r="N3013" s="18">
        <f>IF($C3013&lt;&gt;"",0,IF($D3013&lt;&gt;"",$G3013*INDEX(Υλικά!$J$3:$J$200,$F3013,1)/INDEX(Υλικά!$E$3:$E$200,$F3013,1),0))</f>
        <v>0</v>
      </c>
      <c r="O3013" s="19">
        <f t="shared" si="55"/>
        <v>114</v>
      </c>
    </row>
    <row r="3014" spans="1:15" x14ac:dyDescent="0.35">
      <c r="A3014" s="54">
        <v>46145</v>
      </c>
      <c r="B3014" s="53">
        <v>0.58333333333333337</v>
      </c>
      <c r="C3014" s="3"/>
      <c r="D3014" s="3" t="s">
        <v>8</v>
      </c>
      <c r="E3014" s="3" t="str">
        <f>IF(C3014&lt;&gt;"",INDEX(ΣυνδΑθρ!$I$2:$I$96,MATCH(C3014,ΣυνδΑθρ!$A$2:$A$100,0),1),IF(D3014&lt;&gt;"",INDEX(Υλικά!$D$3:$D$200,MATCH(D3014,Υλικά!$B$3:$B$200,0),1),""))</f>
        <v>gr</v>
      </c>
      <c r="F3014" s="10">
        <f>IF(C3014&lt;&gt;"",MATCH($C3014,ΣυνδΑθρ!$A$2:$A$100,0),IF(D3014&lt;&gt;"",MATCH($D3014,Υλικά!$B$3:$B$200,0),0))</f>
        <v>3</v>
      </c>
      <c r="G3014" s="3">
        <v>20</v>
      </c>
      <c r="H3014" s="16">
        <f>IF($C3014&lt;&gt;"",$G3014*INDEX(ΣυνδΑθρ!$B$2:$B$96,$F3014,1)/INDEX(ΣυνδΑθρ!$J$2:$J$96,$F3014,1),IF($D3014&lt;&gt;"",$G3014*INDEX(Υλικά!$G$3:$G$200,$F3014,1)/INDEX(Υλικά!$E$3:$E$200,$F3014,1),0))</f>
        <v>0</v>
      </c>
      <c r="I3014" s="17">
        <f>IF($C3014&lt;&gt;"",$G3014*INDEX(ΣυνδΑθρ!$C$2:$C$100,$F3014,1)/INDEX(ΣυνδΑθρ!$J$2:$J$96,$F3014,1),IF($D3014&lt;&gt;"",$G3014*INDEX(Υλικά!$H$3:$H$200,$F3014,1)/INDEX(Υλικά!$E$3:$E$200,$F3014,1),0))</f>
        <v>0</v>
      </c>
      <c r="J3014" s="18">
        <f>IF($C3014&lt;&gt;"",$G3014*INDEX(ΣυνδΑθρ!$D$2:$D$96,$F3014,1)/INDEX(ΣυνδΑθρ!$J$2:$J$96,$F3014,1),IF($D3014&lt;&gt;"",$G3014*INDEX(Υλικά!$I$3:$I$200,$F3014,1)/INDEX(Υλικά!$E$3:$E$200,$F3014,1),0))</f>
        <v>18.66</v>
      </c>
      <c r="K3014" s="16">
        <f>$H3014*Ref!$B$2</f>
        <v>0</v>
      </c>
      <c r="L3014" s="17">
        <f>$I3014*Ref!$B$3</f>
        <v>0</v>
      </c>
      <c r="M3014" s="18">
        <f>$J3014*Ref!$B$4</f>
        <v>167.94</v>
      </c>
      <c r="N3014" s="18">
        <f>IF($C3014&lt;&gt;"",0,IF($D3014&lt;&gt;"",$G3014*INDEX(Υλικά!$J$3:$J$200,$F3014,1)/INDEX(Υλικά!$E$3:$E$200,$F3014,1),0))</f>
        <v>0</v>
      </c>
      <c r="O3014" s="19">
        <f t="shared" si="55"/>
        <v>167.94</v>
      </c>
    </row>
    <row r="3015" spans="1:15" x14ac:dyDescent="0.35">
      <c r="A3015" s="54">
        <v>46145</v>
      </c>
      <c r="B3015" s="53">
        <v>0.58333333333333337</v>
      </c>
      <c r="C3015" s="3"/>
      <c r="D3015" s="3" t="s">
        <v>289</v>
      </c>
      <c r="E3015" s="3" t="str">
        <f>IF(C3015&lt;&gt;"",INDEX(ΣυνδΑθρ!$I$2:$I$96,MATCH(C3015,ΣυνδΑθρ!$A$2:$A$100,0),1),IF(D3015&lt;&gt;"",INDEX(Υλικά!$D$3:$D$200,MATCH(D3015,Υλικά!$B$3:$B$200,0),1),""))</f>
        <v>gr</v>
      </c>
      <c r="F3015" s="10">
        <f>IF(C3015&lt;&gt;"",MATCH($C3015,ΣυνδΑθρ!$A$2:$A$100,0),IF(D3015&lt;&gt;"",MATCH($D3015,Υλικά!$B$3:$B$200,0),0))</f>
        <v>134</v>
      </c>
      <c r="G3015" s="3">
        <v>30</v>
      </c>
      <c r="H3015" s="16">
        <f>IF($C3015&lt;&gt;"",$G3015*INDEX(ΣυνδΑθρ!$B$2:$B$96,$F3015,1)/INDEX(ΣυνδΑθρ!$J$2:$J$96,$F3015,1),IF($D3015&lt;&gt;"",$G3015*INDEX(Υλικά!$G$3:$G$200,$F3015,1)/INDEX(Υλικά!$E$3:$E$200,$F3015,1),0))</f>
        <v>2.19</v>
      </c>
      <c r="I3015" s="17">
        <f>IF($C3015&lt;&gt;"",$G3015*INDEX(ΣυνδΑθρ!$C$2:$C$100,$F3015,1)/INDEX(ΣυνδΑθρ!$J$2:$J$96,$F3015,1),IF($D3015&lt;&gt;"",$G3015*INDEX(Υλικά!$H$3:$H$200,$F3015,1)/INDEX(Υλικά!$E$3:$E$200,$F3015,1),0))</f>
        <v>13.95</v>
      </c>
      <c r="J3015" s="18">
        <f>IF($C3015&lt;&gt;"",$G3015*INDEX(ΣυνδΑθρ!$D$2:$D$96,$F3015,1)/INDEX(ΣυνδΑθρ!$J$2:$J$96,$F3015,1),IF($D3015&lt;&gt;"",$G3015*INDEX(Υλικά!$I$3:$I$200,$F3015,1)/INDEX(Υλικά!$E$3:$E$200,$F3015,1),0))</f>
        <v>0.27</v>
      </c>
      <c r="K3015" s="16">
        <f>$H3015*Ref!$B$2</f>
        <v>8.76</v>
      </c>
      <c r="L3015" s="17">
        <f>$I3015*Ref!$B$3</f>
        <v>55.8</v>
      </c>
      <c r="M3015" s="18">
        <f>$J3015*Ref!$B$4</f>
        <v>2.4300000000000002</v>
      </c>
      <c r="N3015" s="18">
        <f>IF($C3015&lt;&gt;"",0,IF($D3015&lt;&gt;"",$G3015*INDEX(Υλικά!$J$3:$J$200,$F3015,1)/INDEX(Υλικά!$E$3:$E$200,$F3015,1),0))</f>
        <v>0</v>
      </c>
      <c r="O3015" s="19">
        <f t="shared" si="55"/>
        <v>66.990000000000009</v>
      </c>
    </row>
    <row r="3016" spans="1:15" x14ac:dyDescent="0.35">
      <c r="A3016" s="54">
        <v>46145</v>
      </c>
      <c r="B3016" s="53">
        <v>0.58333333333333337</v>
      </c>
      <c r="C3016" s="3" t="s">
        <v>362</v>
      </c>
      <c r="D3016" s="3"/>
      <c r="E3016" s="3" t="str">
        <f>IF(C3016&lt;&gt;"",INDEX(ΣυνδΑθρ!$I$2:$I$96,MATCH(C3016,ΣυνδΑθρ!$A$2:$A$100,0),1),IF(D3016&lt;&gt;"",INDEX(Υλικά!$D$3:$D$200,MATCH(D3016,Υλικά!$B$3:$B$200,0),1),""))</f>
        <v>pc</v>
      </c>
      <c r="F3016" s="10">
        <f>IF(C3016&lt;&gt;"",MATCH($C3016,ΣυνδΑθρ!$A$2:$A$100,0),IF(D3016&lt;&gt;"",MATCH($D3016,Υλικά!$B$3:$B$200,0),0))</f>
        <v>79</v>
      </c>
      <c r="G3016" s="3">
        <v>1</v>
      </c>
      <c r="H3016" s="16">
        <f>IF($C3016&lt;&gt;"",$G3016*INDEX(ΣυνδΑθρ!$B$2:$B$96,$F3016,1)/INDEX(ΣυνδΑθρ!$J$2:$J$96,$F3016,1),IF($D3016&lt;&gt;"",$G3016*INDEX(Υλικά!$G$3:$G$200,$F3016,1)/INDEX(Υλικά!$E$3:$E$200,$F3016,1),0))</f>
        <v>11.19</v>
      </c>
      <c r="I3016" s="17">
        <f>IF($C3016&lt;&gt;"",$G3016*INDEX(ΣυνδΑθρ!$C$2:$C$100,$F3016,1)/INDEX(ΣυνδΑθρ!$J$2:$J$96,$F3016,1),IF($D3016&lt;&gt;"",$G3016*INDEX(Υλικά!$H$3:$H$200,$F3016,1)/INDEX(Υλικά!$E$3:$E$200,$F3016,1),0))</f>
        <v>13.548333333333334</v>
      </c>
      <c r="J3016" s="18">
        <f>IF($C3016&lt;&gt;"",$G3016*INDEX(ΣυνδΑθρ!$D$2:$D$96,$F3016,1)/INDEX(ΣυνδΑθρ!$J$2:$J$96,$F3016,1),IF($D3016&lt;&gt;"",$G3016*INDEX(Υλικά!$I$3:$I$200,$F3016,1)/INDEX(Υλικά!$E$3:$E$200,$F3016,1),0))</f>
        <v>9.1083333333333325</v>
      </c>
      <c r="K3016" s="16">
        <f>$H3016*Ref!$B$2</f>
        <v>44.76</v>
      </c>
      <c r="L3016" s="17">
        <f>$I3016*Ref!$B$3</f>
        <v>54.193333333333335</v>
      </c>
      <c r="M3016" s="18">
        <f>$J3016*Ref!$B$4</f>
        <v>81.974999999999994</v>
      </c>
      <c r="N3016" s="18">
        <f>IF($C3016&lt;&gt;"",0,IF($D3016&lt;&gt;"",$G3016*INDEX(Υλικά!$J$3:$J$200,$F3016,1)/INDEX(Υλικά!$E$3:$E$200,$F3016,1),0))</f>
        <v>0</v>
      </c>
      <c r="O3016" s="19">
        <f t="shared" si="55"/>
        <v>180.92833333333334</v>
      </c>
    </row>
    <row r="3017" spans="1:15" x14ac:dyDescent="0.35">
      <c r="A3017" s="54">
        <v>46145</v>
      </c>
      <c r="B3017" s="53">
        <v>0.58333333333333337</v>
      </c>
      <c r="C3017" s="3"/>
      <c r="D3017" s="3" t="s">
        <v>42</v>
      </c>
      <c r="E3017" s="3" t="str">
        <f>IF(C3017&lt;&gt;"",INDEX(ΣυνδΑθρ!$I$2:$I$96,MATCH(C3017,ΣυνδΑθρ!$A$2:$A$100,0),1),IF(D3017&lt;&gt;"",INDEX(Υλικά!$D$3:$D$200,MATCH(D3017,Υλικά!$B$3:$B$200,0),1),""))</f>
        <v>gr</v>
      </c>
      <c r="F3017" s="10">
        <f>IF(C3017&lt;&gt;"",MATCH($C3017,ΣυνδΑθρ!$A$2:$A$100,0),IF(D3017&lt;&gt;"",MATCH($D3017,Υλικά!$B$3:$B$200,0),0))</f>
        <v>16</v>
      </c>
      <c r="G3017" s="3">
        <v>100</v>
      </c>
      <c r="H3017" s="16">
        <f>IF($C3017&lt;&gt;"",$G3017*INDEX(ΣυνδΑθρ!$B$2:$B$96,$F3017,1)/INDEX(ΣυνδΑθρ!$J$2:$J$96,$F3017,1),IF($D3017&lt;&gt;"",$G3017*INDEX(Υλικά!$G$3:$G$200,$F3017,1)/INDEX(Υλικά!$E$3:$E$200,$F3017,1),0))</f>
        <v>0.9</v>
      </c>
      <c r="I3017" s="17">
        <f>IF($C3017&lt;&gt;"",$G3017*INDEX(ΣυνδΑθρ!$C$2:$C$100,$F3017,1)/INDEX(ΣυνδΑθρ!$J$2:$J$96,$F3017,1),IF($D3017&lt;&gt;"",$G3017*INDEX(Υλικά!$H$3:$H$200,$F3017,1)/INDEX(Υλικά!$E$3:$E$200,$F3017,1),0))</f>
        <v>3.9</v>
      </c>
      <c r="J3017" s="18">
        <f>IF($C3017&lt;&gt;"",$G3017*INDEX(ΣυνδΑθρ!$D$2:$D$96,$F3017,1)/INDEX(ΣυνδΑθρ!$J$2:$J$96,$F3017,1),IF($D3017&lt;&gt;"",$G3017*INDEX(Υλικά!$I$3:$I$200,$F3017,1)/INDEX(Υλικά!$E$3:$E$200,$F3017,1),0))</f>
        <v>0.2</v>
      </c>
      <c r="K3017" s="16">
        <f>$H3017*Ref!$B$2</f>
        <v>3.6</v>
      </c>
      <c r="L3017" s="17">
        <f>$I3017*Ref!$B$3</f>
        <v>15.6</v>
      </c>
      <c r="M3017" s="18">
        <f>$J3017*Ref!$B$4</f>
        <v>1.8</v>
      </c>
      <c r="N3017" s="18">
        <f>IF($C3017&lt;&gt;"",0,IF($D3017&lt;&gt;"",$G3017*INDEX(Υλικά!$J$3:$J$200,$F3017,1)/INDEX(Υλικά!$E$3:$E$200,$F3017,1),0))</f>
        <v>0</v>
      </c>
      <c r="O3017" s="19">
        <f t="shared" si="55"/>
        <v>21</v>
      </c>
    </row>
    <row r="3018" spans="1:15" x14ac:dyDescent="0.35">
      <c r="A3018" s="54">
        <v>46145</v>
      </c>
      <c r="B3018" s="53">
        <v>0.58333333333333337</v>
      </c>
      <c r="C3018" s="3"/>
      <c r="D3018" s="3" t="s">
        <v>27</v>
      </c>
      <c r="E3018" s="3" t="str">
        <f>IF(C3018&lt;&gt;"",INDEX(ΣυνδΑθρ!$I$2:$I$96,MATCH(C3018,ΣυνδΑθρ!$A$2:$A$100,0),1),IF(D3018&lt;&gt;"",INDEX(Υλικά!$D$3:$D$200,MATCH(D3018,Υλικά!$B$3:$B$200,0),1),""))</f>
        <v>gr</v>
      </c>
      <c r="F3018" s="10">
        <f>IF(C3018&lt;&gt;"",MATCH($C3018,ΣυνδΑθρ!$A$2:$A$100,0),IF(D3018&lt;&gt;"",MATCH($D3018,Υλικά!$B$3:$B$200,0),0))</f>
        <v>2</v>
      </c>
      <c r="G3018" s="3">
        <v>20</v>
      </c>
      <c r="H3018" s="16">
        <f>IF($C3018&lt;&gt;"",$G3018*INDEX(ΣυνδΑθρ!$B$2:$B$96,$F3018,1)/INDEX(ΣυνδΑθρ!$J$2:$J$96,$F3018,1),IF($D3018&lt;&gt;"",$G3018*INDEX(Υλικά!$G$3:$G$200,$F3018,1)/INDEX(Υλικά!$E$3:$E$200,$F3018,1),0))</f>
        <v>0.22</v>
      </c>
      <c r="I3018" s="17">
        <f>IF($C3018&lt;&gt;"",$G3018*INDEX(ΣυνδΑθρ!$C$2:$C$100,$F3018,1)/INDEX(ΣυνδΑθρ!$J$2:$J$96,$F3018,1),IF($D3018&lt;&gt;"",$G3018*INDEX(Υλικά!$H$3:$H$200,$F3018,1)/INDEX(Υλικά!$E$3:$E$200,$F3018,1),0))</f>
        <v>1.86</v>
      </c>
      <c r="J3018" s="18">
        <f>IF($C3018&lt;&gt;"",$G3018*INDEX(ΣυνδΑθρ!$D$2:$D$96,$F3018,1)/INDEX(ΣυνδΑθρ!$J$2:$J$96,$F3018,1),IF($D3018&lt;&gt;"",$G3018*INDEX(Υλικά!$I$3:$I$200,$F3018,1)/INDEX(Υλικά!$E$3:$E$200,$F3018,1),0))</f>
        <v>0.02</v>
      </c>
      <c r="K3018" s="16">
        <f>$H3018*Ref!$B$2</f>
        <v>0.88</v>
      </c>
      <c r="L3018" s="17">
        <f>$I3018*Ref!$B$3</f>
        <v>7.44</v>
      </c>
      <c r="M3018" s="18">
        <f>$J3018*Ref!$B$4</f>
        <v>0.18</v>
      </c>
      <c r="N3018" s="18">
        <f>IF($C3018&lt;&gt;"",0,IF($D3018&lt;&gt;"",$G3018*INDEX(Υλικά!$J$3:$J$200,$F3018,1)/INDEX(Υλικά!$E$3:$E$200,$F3018,1),0))</f>
        <v>0</v>
      </c>
      <c r="O3018" s="19">
        <f t="shared" si="55"/>
        <v>8.5</v>
      </c>
    </row>
    <row r="3019" spans="1:15" x14ac:dyDescent="0.35">
      <c r="A3019" s="54">
        <v>46145</v>
      </c>
      <c r="B3019" s="53">
        <v>0.58333333333333337</v>
      </c>
      <c r="C3019" s="3"/>
      <c r="D3019" s="3" t="s">
        <v>32</v>
      </c>
      <c r="E3019" s="3" t="str">
        <f>IF(C3019&lt;&gt;"",INDEX(ΣυνδΑθρ!$I$2:$I$96,MATCH(C3019,ΣυνδΑθρ!$A$2:$A$100,0),1),IF(D3019&lt;&gt;"",INDEX(Υλικά!$D$3:$D$200,MATCH(D3019,Υλικά!$B$3:$B$200,0),1),""))</f>
        <v>gr</v>
      </c>
      <c r="F3019" s="10">
        <f>IF(C3019&lt;&gt;"",MATCH($C3019,ΣυνδΑθρ!$A$2:$A$100,0),IF(D3019&lt;&gt;"",MATCH($D3019,Υλικά!$B$3:$B$200,0),0))</f>
        <v>14</v>
      </c>
      <c r="G3019" s="3">
        <v>100</v>
      </c>
      <c r="H3019" s="16">
        <f>IF($C3019&lt;&gt;"",$G3019*INDEX(ΣυνδΑθρ!$B$2:$B$96,$F3019,1)/INDEX(ΣυνδΑθρ!$J$2:$J$96,$F3019,1),IF($D3019&lt;&gt;"",$G3019*INDEX(Υλικά!$G$3:$G$200,$F3019,1)/INDEX(Υλικά!$E$3:$E$200,$F3019,1),0))</f>
        <v>8</v>
      </c>
      <c r="I3019" s="17">
        <f>IF($C3019&lt;&gt;"",$G3019*INDEX(ΣυνδΑθρ!$C$2:$C$100,$F3019,1)/INDEX(ΣυνδΑθρ!$J$2:$J$96,$F3019,1),IF($D3019&lt;&gt;"",$G3019*INDEX(Υλικά!$H$3:$H$200,$F3019,1)/INDEX(Υλικά!$E$3:$E$200,$F3019,1),0))</f>
        <v>4</v>
      </c>
      <c r="J3019" s="18">
        <f>IF($C3019&lt;&gt;"",$G3019*INDEX(ΣυνδΑθρ!$D$2:$D$96,$F3019,1)/INDEX(ΣυνδΑθρ!$J$2:$J$96,$F3019,1),IF($D3019&lt;&gt;"",$G3019*INDEX(Υλικά!$I$3:$I$200,$F3019,1)/INDEX(Υλικά!$E$3:$E$200,$F3019,1),0))</f>
        <v>2</v>
      </c>
      <c r="K3019" s="16">
        <f>$H3019*Ref!$B$2</f>
        <v>32</v>
      </c>
      <c r="L3019" s="17">
        <f>$I3019*Ref!$B$3</f>
        <v>16</v>
      </c>
      <c r="M3019" s="18">
        <f>$J3019*Ref!$B$4</f>
        <v>18</v>
      </c>
      <c r="N3019" s="18">
        <f>IF($C3019&lt;&gt;"",0,IF($D3019&lt;&gt;"",$G3019*INDEX(Υλικά!$J$3:$J$200,$F3019,1)/INDEX(Υλικά!$E$3:$E$200,$F3019,1),0))</f>
        <v>0</v>
      </c>
      <c r="O3019" s="19">
        <f t="shared" si="55"/>
        <v>66</v>
      </c>
    </row>
    <row r="3020" spans="1:15" x14ac:dyDescent="0.35">
      <c r="A3020" s="54">
        <v>46145</v>
      </c>
      <c r="B3020" s="53">
        <v>0.58333333333333337</v>
      </c>
      <c r="C3020" s="3"/>
      <c r="D3020" s="3" t="s">
        <v>363</v>
      </c>
      <c r="E3020" s="3" t="str">
        <f>IF(C3020&lt;&gt;"",INDEX(ΣυνδΑθρ!$I$2:$I$96,MATCH(C3020,ΣυνδΑθρ!$A$2:$A$100,0),1),IF(D3020&lt;&gt;"",INDEX(Υλικά!$D$3:$D$200,MATCH(D3020,Υλικά!$B$3:$B$200,0),1),""))</f>
        <v>gr</v>
      </c>
      <c r="F3020" s="10">
        <f>IF(C3020&lt;&gt;"",MATCH($C3020,ΣυνδΑθρ!$A$2:$A$100,0),IF(D3020&lt;&gt;"",MATCH($D3020,Υλικά!$B$3:$B$200,0),0))</f>
        <v>164</v>
      </c>
      <c r="G3020" s="3">
        <v>300</v>
      </c>
      <c r="H3020" s="16">
        <f>IF($C3020&lt;&gt;"",$G3020*INDEX(ΣυνδΑθρ!$B$2:$B$96,$F3020,1)/INDEX(ΣυνδΑθρ!$J$2:$J$96,$F3020,1),IF($D3020&lt;&gt;"",$G3020*INDEX(Υλικά!$G$3:$G$200,$F3020,1)/INDEX(Υλικά!$E$3:$E$200,$F3020,1),0))</f>
        <v>0</v>
      </c>
      <c r="I3020" s="17">
        <f>IF($C3020&lt;&gt;"",$G3020*INDEX(ΣυνδΑθρ!$C$2:$C$100,$F3020,1)/INDEX(ΣυνδΑθρ!$J$2:$J$96,$F3020,1),IF($D3020&lt;&gt;"",$G3020*INDEX(Υλικά!$H$3:$H$200,$F3020,1)/INDEX(Υλικά!$E$3:$E$200,$F3020,1),0))</f>
        <v>0</v>
      </c>
      <c r="J3020" s="18">
        <f>IF($C3020&lt;&gt;"",$G3020*INDEX(ΣυνδΑθρ!$D$2:$D$96,$F3020,1)/INDEX(ΣυνδΑθρ!$J$2:$J$96,$F3020,1),IF($D3020&lt;&gt;"",$G3020*INDEX(Υλικά!$I$3:$I$200,$F3020,1)/INDEX(Υλικά!$E$3:$E$200,$F3020,1),0))</f>
        <v>0</v>
      </c>
      <c r="K3020" s="16">
        <f>$H3020*Ref!$B$2</f>
        <v>0</v>
      </c>
      <c r="L3020" s="17">
        <f>$I3020*Ref!$B$3</f>
        <v>0</v>
      </c>
      <c r="M3020" s="18">
        <f>$J3020*Ref!$B$4</f>
        <v>0</v>
      </c>
      <c r="N3020" s="18">
        <f>IF($C3020&lt;&gt;"",0,IF($D3020&lt;&gt;"",$G3020*INDEX(Υλικά!$J$3:$J$200,$F3020,1)/INDEX(Υλικά!$E$3:$E$200,$F3020,1),0))</f>
        <v>330</v>
      </c>
      <c r="O3020" s="19">
        <f t="shared" si="55"/>
        <v>330</v>
      </c>
    </row>
    <row r="3021" spans="1:15" x14ac:dyDescent="0.35">
      <c r="A3021" s="54">
        <v>46145</v>
      </c>
      <c r="B3021" s="53">
        <v>0.91666666666666663</v>
      </c>
      <c r="C3021" s="3"/>
      <c r="D3021" s="3" t="s">
        <v>42</v>
      </c>
      <c r="E3021" s="3" t="str">
        <f>IF(C3021&lt;&gt;"",INDEX(ΣυνδΑθρ!$I$2:$I$96,MATCH(C3021,ΣυνδΑθρ!$A$2:$A$100,0),1),IF(D3021&lt;&gt;"",INDEX(Υλικά!$D$3:$D$200,MATCH(D3021,Υλικά!$B$3:$B$200,0),1),""))</f>
        <v>gr</v>
      </c>
      <c r="F3021" s="10">
        <f>IF(C3021&lt;&gt;"",MATCH($C3021,ΣυνδΑθρ!$A$2:$A$100,0),IF(D3021&lt;&gt;"",MATCH($D3021,Υλικά!$B$3:$B$200,0),0))</f>
        <v>16</v>
      </c>
      <c r="G3021" s="3">
        <v>100</v>
      </c>
      <c r="H3021" s="16">
        <f>IF($C3021&lt;&gt;"",$G3021*INDEX(ΣυνδΑθρ!$B$2:$B$96,$F3021,1)/INDEX(ΣυνδΑθρ!$J$2:$J$96,$F3021,1),IF($D3021&lt;&gt;"",$G3021*INDEX(Υλικά!$G$3:$G$200,$F3021,1)/INDEX(Υλικά!$E$3:$E$200,$F3021,1),0))</f>
        <v>0.9</v>
      </c>
      <c r="I3021" s="17">
        <f>IF($C3021&lt;&gt;"",$G3021*INDEX(ΣυνδΑθρ!$C$2:$C$100,$F3021,1)/INDEX(ΣυνδΑθρ!$J$2:$J$96,$F3021,1),IF($D3021&lt;&gt;"",$G3021*INDEX(Υλικά!$H$3:$H$200,$F3021,1)/INDEX(Υλικά!$E$3:$E$200,$F3021,1),0))</f>
        <v>3.9</v>
      </c>
      <c r="J3021" s="18">
        <f>IF($C3021&lt;&gt;"",$G3021*INDEX(ΣυνδΑθρ!$D$2:$D$96,$F3021,1)/INDEX(ΣυνδΑθρ!$J$2:$J$96,$F3021,1),IF($D3021&lt;&gt;"",$G3021*INDEX(Υλικά!$I$3:$I$200,$F3021,1)/INDEX(Υλικά!$E$3:$E$200,$F3021,1),0))</f>
        <v>0.2</v>
      </c>
      <c r="K3021" s="16">
        <f>$H3021*Ref!$B$2</f>
        <v>3.6</v>
      </c>
      <c r="L3021" s="17">
        <f>$I3021*Ref!$B$3</f>
        <v>15.6</v>
      </c>
      <c r="M3021" s="18">
        <f>$J3021*Ref!$B$4</f>
        <v>1.8</v>
      </c>
      <c r="N3021" s="18">
        <f>IF($C3021&lt;&gt;"",0,IF($D3021&lt;&gt;"",$G3021*INDEX(Υλικά!$J$3:$J$200,$F3021,1)/INDEX(Υλικά!$E$3:$E$200,$F3021,1),0))</f>
        <v>0</v>
      </c>
      <c r="O3021" s="19">
        <f t="shared" si="55"/>
        <v>21</v>
      </c>
    </row>
    <row r="3022" spans="1:15" x14ac:dyDescent="0.35">
      <c r="A3022" s="54">
        <v>46145</v>
      </c>
      <c r="B3022" s="53">
        <v>0.91666666666666663</v>
      </c>
      <c r="C3022" s="3"/>
      <c r="D3022" s="3" t="s">
        <v>27</v>
      </c>
      <c r="E3022" s="3" t="str">
        <f>IF(C3022&lt;&gt;"",INDEX(ΣυνδΑθρ!$I$2:$I$96,MATCH(C3022,ΣυνδΑθρ!$A$2:$A$100,0),1),IF(D3022&lt;&gt;"",INDEX(Υλικά!$D$3:$D$200,MATCH(D3022,Υλικά!$B$3:$B$200,0),1),""))</f>
        <v>gr</v>
      </c>
      <c r="F3022" s="10">
        <f>IF(C3022&lt;&gt;"",MATCH($C3022,ΣυνδΑθρ!$A$2:$A$100,0),IF(D3022&lt;&gt;"",MATCH($D3022,Υλικά!$B$3:$B$200,0),0))</f>
        <v>2</v>
      </c>
      <c r="G3022" s="3">
        <v>20</v>
      </c>
      <c r="H3022" s="16">
        <f>IF($C3022&lt;&gt;"",$G3022*INDEX(ΣυνδΑθρ!$B$2:$B$96,$F3022,1)/INDEX(ΣυνδΑθρ!$J$2:$J$96,$F3022,1),IF($D3022&lt;&gt;"",$G3022*INDEX(Υλικά!$G$3:$G$200,$F3022,1)/INDEX(Υλικά!$E$3:$E$200,$F3022,1),0))</f>
        <v>0.22</v>
      </c>
      <c r="I3022" s="17">
        <f>IF($C3022&lt;&gt;"",$G3022*INDEX(ΣυνδΑθρ!$C$2:$C$100,$F3022,1)/INDEX(ΣυνδΑθρ!$J$2:$J$96,$F3022,1),IF($D3022&lt;&gt;"",$G3022*INDEX(Υλικά!$H$3:$H$200,$F3022,1)/INDEX(Υλικά!$E$3:$E$200,$F3022,1),0))</f>
        <v>1.86</v>
      </c>
      <c r="J3022" s="18">
        <f>IF($C3022&lt;&gt;"",$G3022*INDEX(ΣυνδΑθρ!$D$2:$D$96,$F3022,1)/INDEX(ΣυνδΑθρ!$J$2:$J$96,$F3022,1),IF($D3022&lt;&gt;"",$G3022*INDEX(Υλικά!$I$3:$I$200,$F3022,1)/INDEX(Υλικά!$E$3:$E$200,$F3022,1),0))</f>
        <v>0.02</v>
      </c>
      <c r="K3022" s="16">
        <f>$H3022*Ref!$B$2</f>
        <v>0.88</v>
      </c>
      <c r="L3022" s="17">
        <f>$I3022*Ref!$B$3</f>
        <v>7.44</v>
      </c>
      <c r="M3022" s="18">
        <f>$J3022*Ref!$B$4</f>
        <v>0.18</v>
      </c>
      <c r="N3022" s="18">
        <f>IF($C3022&lt;&gt;"",0,IF($D3022&lt;&gt;"",$G3022*INDEX(Υλικά!$J$3:$J$200,$F3022,1)/INDEX(Υλικά!$E$3:$E$200,$F3022,1),0))</f>
        <v>0</v>
      </c>
      <c r="O3022" s="19">
        <f t="shared" si="55"/>
        <v>8.5</v>
      </c>
    </row>
    <row r="3023" spans="1:15" x14ac:dyDescent="0.35">
      <c r="A3023" s="54">
        <v>46145</v>
      </c>
      <c r="B3023" s="53">
        <v>0.91666666666666696</v>
      </c>
      <c r="C3023" s="3"/>
      <c r="D3023" s="3" t="s">
        <v>8</v>
      </c>
      <c r="E3023" s="3" t="str">
        <f>IF(C3023&lt;&gt;"",INDEX(ΣυνδΑθρ!$I$2:$I$96,MATCH(C3023,ΣυνδΑθρ!$A$2:$A$100,0),1),IF(D3023&lt;&gt;"",INDEX(Υλικά!$D$3:$D$200,MATCH(D3023,Υλικά!$B$3:$B$200,0),1),""))</f>
        <v>gr</v>
      </c>
      <c r="F3023" s="10">
        <f>IF(C3023&lt;&gt;"",MATCH($C3023,ΣυνδΑθρ!$A$2:$A$100,0),IF(D3023&lt;&gt;"",MATCH($D3023,Υλικά!$B$3:$B$200,0),0))</f>
        <v>3</v>
      </c>
      <c r="G3023" s="3">
        <v>10</v>
      </c>
      <c r="H3023" s="16">
        <f>IF($C3023&lt;&gt;"",$G3023*INDEX(ΣυνδΑθρ!$B$2:$B$96,$F3023,1)/INDEX(ΣυνδΑθρ!$J$2:$J$96,$F3023,1),IF($D3023&lt;&gt;"",$G3023*INDEX(Υλικά!$G$3:$G$200,$F3023,1)/INDEX(Υλικά!$E$3:$E$200,$F3023,1),0))</f>
        <v>0</v>
      </c>
      <c r="I3023" s="17">
        <f>IF($C3023&lt;&gt;"",$G3023*INDEX(ΣυνδΑθρ!$C$2:$C$100,$F3023,1)/INDEX(ΣυνδΑθρ!$J$2:$J$96,$F3023,1),IF($D3023&lt;&gt;"",$G3023*INDEX(Υλικά!$H$3:$H$200,$F3023,1)/INDEX(Υλικά!$E$3:$E$200,$F3023,1),0))</f>
        <v>0</v>
      </c>
      <c r="J3023" s="18">
        <f>IF($C3023&lt;&gt;"",$G3023*INDEX(ΣυνδΑθρ!$D$2:$D$96,$F3023,1)/INDEX(ΣυνδΑθρ!$J$2:$J$96,$F3023,1),IF($D3023&lt;&gt;"",$G3023*INDEX(Υλικά!$I$3:$I$200,$F3023,1)/INDEX(Υλικά!$E$3:$E$200,$F3023,1),0))</f>
        <v>9.33</v>
      </c>
      <c r="K3023" s="16">
        <f>$H3023*Ref!$B$2</f>
        <v>0</v>
      </c>
      <c r="L3023" s="17">
        <f>$I3023*Ref!$B$3</f>
        <v>0</v>
      </c>
      <c r="M3023" s="18">
        <f>$J3023*Ref!$B$4</f>
        <v>83.97</v>
      </c>
      <c r="N3023" s="18">
        <f>IF($C3023&lt;&gt;"",0,IF($D3023&lt;&gt;"",$G3023*INDEX(Υλικά!$J$3:$J$200,$F3023,1)/INDEX(Υλικά!$E$3:$E$200,$F3023,1),0))</f>
        <v>0</v>
      </c>
      <c r="O3023" s="19">
        <f t="shared" si="55"/>
        <v>83.97</v>
      </c>
    </row>
    <row r="3024" spans="1:15" x14ac:dyDescent="0.35">
      <c r="A3024" s="54">
        <v>46146</v>
      </c>
      <c r="B3024" s="53">
        <v>0.33333333333333331</v>
      </c>
      <c r="C3024" s="3"/>
      <c r="D3024" s="3" t="s">
        <v>58</v>
      </c>
      <c r="E3024" s="3" t="str">
        <f>IF(C3024&lt;&gt;"",INDEX(ΣυνδΑθρ!$I$2:$I$96,MATCH(C3024,ΣυνδΑθρ!$A$2:$A$100,0),1),IF(D3024&lt;&gt;"",INDEX(Υλικά!$D$3:$D$200,MATCH(D3024,Υλικά!$B$3:$B$200,0),1),""))</f>
        <v>gr</v>
      </c>
      <c r="F3024" s="10">
        <f>IF(C3024&lt;&gt;"",MATCH($C3024,ΣυνδΑθρ!$A$2:$A$100,0),IF(D3024&lt;&gt;"",MATCH($D3024,Υλικά!$B$3:$B$200,0),0))</f>
        <v>12</v>
      </c>
      <c r="G3024" s="3">
        <v>250</v>
      </c>
      <c r="H3024" s="16">
        <f>IF($C3024&lt;&gt;"",$G3024*INDEX(ΣυνδΑθρ!$B$2:$B$96,$F3024,1)/INDEX(ΣυνδΑθρ!$J$2:$J$96,$F3024,1),IF($D3024&lt;&gt;"",$G3024*INDEX(Υλικά!$G$3:$G$200,$F3024,1)/INDEX(Υλικά!$E$3:$E$200,$F3024,1),0))</f>
        <v>8.25</v>
      </c>
      <c r="I3024" s="17">
        <f>IF($C3024&lt;&gt;"",$G3024*INDEX(ΣυνδΑθρ!$C$2:$C$100,$F3024,1)/INDEX(ΣυνδΑθρ!$J$2:$J$96,$F3024,1),IF($D3024&lt;&gt;"",$G3024*INDEX(Υλικά!$H$3:$H$200,$F3024,1)/INDEX(Υλικά!$E$3:$E$200,$F3024,1),0))</f>
        <v>11.75</v>
      </c>
      <c r="J3024" s="18">
        <f>IF($C3024&lt;&gt;"",$G3024*INDEX(ΣυνδΑθρ!$D$2:$D$96,$F3024,1)/INDEX(ΣυνδΑθρ!$J$2:$J$96,$F3024,1),IF($D3024&lt;&gt;"",$G3024*INDEX(Υλικά!$I$3:$I$200,$F3024,1)/INDEX(Υλικά!$E$3:$E$200,$F3024,1),0))</f>
        <v>3.75</v>
      </c>
      <c r="K3024" s="16">
        <f>$H3024*Ref!$B$2</f>
        <v>33</v>
      </c>
      <c r="L3024" s="17">
        <f>$I3024*Ref!$B$3</f>
        <v>47</v>
      </c>
      <c r="M3024" s="18">
        <f>$J3024*Ref!$B$4</f>
        <v>33.75</v>
      </c>
      <c r="N3024" s="18">
        <f>IF($C3024&lt;&gt;"",0,IF($D3024&lt;&gt;"",$G3024*INDEX(Υλικά!$J$3:$J$200,$F3024,1)/INDEX(Υλικά!$E$3:$E$200,$F3024,1),0))</f>
        <v>0</v>
      </c>
      <c r="O3024" s="19">
        <f t="shared" si="55"/>
        <v>113.75</v>
      </c>
    </row>
    <row r="3025" spans="1:15" x14ac:dyDescent="0.35">
      <c r="A3025" s="54">
        <v>46146</v>
      </c>
      <c r="B3025" s="53">
        <v>0.33333333333333331</v>
      </c>
      <c r="C3025" s="3" t="s">
        <v>362</v>
      </c>
      <c r="D3025" s="3"/>
      <c r="E3025" s="3" t="str">
        <f>IF(C3025&lt;&gt;"",INDEX(ΣυνδΑθρ!$I$2:$I$96,MATCH(C3025,ΣυνδΑθρ!$A$2:$A$100,0),1),IF(D3025&lt;&gt;"",INDEX(Υλικά!$D$3:$D$200,MATCH(D3025,Υλικά!$B$3:$B$200,0),1),""))</f>
        <v>pc</v>
      </c>
      <c r="F3025" s="10">
        <f>IF(C3025&lt;&gt;"",MATCH($C3025,ΣυνδΑθρ!$A$2:$A$100,0),IF(D3025&lt;&gt;"",MATCH($D3025,Υλικά!$B$3:$B$200,0),0))</f>
        <v>79</v>
      </c>
      <c r="G3025" s="3">
        <v>1</v>
      </c>
      <c r="H3025" s="16">
        <f>IF($C3025&lt;&gt;"",$G3025*INDEX(ΣυνδΑθρ!$B$2:$B$96,$F3025,1)/INDEX(ΣυνδΑθρ!$J$2:$J$96,$F3025,1),IF($D3025&lt;&gt;"",$G3025*INDEX(Υλικά!$G$3:$G$200,$F3025,1)/INDEX(Υλικά!$E$3:$E$200,$F3025,1),0))</f>
        <v>11.19</v>
      </c>
      <c r="I3025" s="17">
        <f>IF($C3025&lt;&gt;"",$G3025*INDEX(ΣυνδΑθρ!$C$2:$C$100,$F3025,1)/INDEX(ΣυνδΑθρ!$J$2:$J$96,$F3025,1),IF($D3025&lt;&gt;"",$G3025*INDEX(Υλικά!$H$3:$H$200,$F3025,1)/INDEX(Υλικά!$E$3:$E$200,$F3025,1),0))</f>
        <v>13.548333333333334</v>
      </c>
      <c r="J3025" s="18">
        <f>IF($C3025&lt;&gt;"",$G3025*INDEX(ΣυνδΑθρ!$D$2:$D$96,$F3025,1)/INDEX(ΣυνδΑθρ!$J$2:$J$96,$F3025,1),IF($D3025&lt;&gt;"",$G3025*INDEX(Υλικά!$I$3:$I$200,$F3025,1)/INDEX(Υλικά!$E$3:$E$200,$F3025,1),0))</f>
        <v>9.1083333333333325</v>
      </c>
      <c r="K3025" s="16">
        <f>$H3025*Ref!$B$2</f>
        <v>44.76</v>
      </c>
      <c r="L3025" s="17">
        <f>$I3025*Ref!$B$3</f>
        <v>54.193333333333335</v>
      </c>
      <c r="M3025" s="18">
        <f>$J3025*Ref!$B$4</f>
        <v>81.974999999999994</v>
      </c>
      <c r="N3025" s="18">
        <f>IF($C3025&lt;&gt;"",0,IF($D3025&lt;&gt;"",$G3025*INDEX(Υλικά!$J$3:$J$200,$F3025,1)/INDEX(Υλικά!$E$3:$E$200,$F3025,1),0))</f>
        <v>0</v>
      </c>
      <c r="O3025" s="19">
        <f t="shared" si="55"/>
        <v>180.92833333333334</v>
      </c>
    </row>
    <row r="3026" spans="1:15" x14ac:dyDescent="0.35">
      <c r="A3026" s="54">
        <v>46146</v>
      </c>
      <c r="B3026" s="53">
        <v>0.47916666666666669</v>
      </c>
      <c r="C3026" s="3"/>
      <c r="D3026" s="3" t="s">
        <v>229</v>
      </c>
      <c r="E3026" s="3" t="str">
        <f>IF(C3026&lt;&gt;"",INDEX(ΣυνδΑθρ!$I$2:$I$96,MATCH(C3026,ΣυνδΑθρ!$A$2:$A$100,0),1),IF(D3026&lt;&gt;"",INDEX(Υλικά!$D$3:$D$200,MATCH(D3026,Υλικά!$B$3:$B$200,0),1),""))</f>
        <v>gr</v>
      </c>
      <c r="F3026" s="10">
        <f>IF(C3026&lt;&gt;"",MATCH($C3026,ΣυνδΑθρ!$A$2:$A$100,0),IF(D3026&lt;&gt;"",MATCH($D3026,Υλικά!$B$3:$B$200,0),0))</f>
        <v>104</v>
      </c>
      <c r="G3026" s="3">
        <v>50</v>
      </c>
      <c r="H3026" s="16">
        <f>IF($C3026&lt;&gt;"",$G3026*INDEX(ΣυνδΑθρ!$B$2:$B$96,$F3026,1)/INDEX(ΣυνδΑθρ!$J$2:$J$96,$F3026,1),IF($D3026&lt;&gt;"",$G3026*INDEX(Υλικά!$G$3:$G$200,$F3026,1)/INDEX(Υλικά!$E$3:$E$200,$F3026,1),0))</f>
        <v>10.5</v>
      </c>
      <c r="I3026" s="17">
        <f>IF($C3026&lt;&gt;"",$G3026*INDEX(ΣυνδΑθρ!$C$2:$C$100,$F3026,1)/INDEX(ΣυνδΑθρ!$J$2:$J$96,$F3026,1),IF($D3026&lt;&gt;"",$G3026*INDEX(Υλικά!$H$3:$H$200,$F3026,1)/INDEX(Υλικά!$E$3:$E$200,$F3026,1),0))</f>
        <v>0.5</v>
      </c>
      <c r="J3026" s="18">
        <f>IF($C3026&lt;&gt;"",$G3026*INDEX(ΣυνδΑθρ!$D$2:$D$96,$F3026,1)/INDEX(ΣυνδΑθρ!$J$2:$J$96,$F3026,1),IF($D3026&lt;&gt;"",$G3026*INDEX(Υλικά!$I$3:$I$200,$F3026,1)/INDEX(Υλικά!$E$3:$E$200,$F3026,1),0))</f>
        <v>1</v>
      </c>
      <c r="K3026" s="16">
        <f>$H3026*Ref!$B$2</f>
        <v>42</v>
      </c>
      <c r="L3026" s="17">
        <f>$I3026*Ref!$B$3</f>
        <v>2</v>
      </c>
      <c r="M3026" s="18">
        <f>$J3026*Ref!$B$4</f>
        <v>9</v>
      </c>
      <c r="N3026" s="18">
        <f>IF($C3026&lt;&gt;"",0,IF($D3026&lt;&gt;"",$G3026*INDEX(Υλικά!$J$3:$J$200,$F3026,1)/INDEX(Υλικά!$E$3:$E$200,$F3026,1),0))</f>
        <v>0</v>
      </c>
      <c r="O3026" s="19">
        <f t="shared" si="55"/>
        <v>53</v>
      </c>
    </row>
    <row r="3027" spans="1:15" x14ac:dyDescent="0.35">
      <c r="A3027" s="54">
        <v>46146</v>
      </c>
      <c r="B3027" s="53">
        <v>0.58333333333333337</v>
      </c>
      <c r="C3027" s="3"/>
      <c r="D3027" s="3" t="s">
        <v>360</v>
      </c>
      <c r="E3027" s="3" t="str">
        <f>IF(C3027&lt;&gt;"",INDEX(ΣυνδΑθρ!$I$2:$I$96,MATCH(C3027,ΣυνδΑθρ!$A$2:$A$100,0),1),IF(D3027&lt;&gt;"",INDEX(Υλικά!$D$3:$D$200,MATCH(D3027,Υλικά!$B$3:$B$200,0),1),""))</f>
        <v>gr</v>
      </c>
      <c r="F3027" s="10">
        <f>IF(C3027&lt;&gt;"",MATCH($C3027,ΣυνδΑθρ!$A$2:$A$100,0),IF(D3027&lt;&gt;"",MATCH($D3027,Υλικά!$B$3:$B$200,0),0))</f>
        <v>51</v>
      </c>
      <c r="G3027" s="3">
        <v>200</v>
      </c>
      <c r="H3027" s="16">
        <f>IF($C3027&lt;&gt;"",$G3027*INDEX(ΣυνδΑθρ!$B$2:$B$96,$F3027,1)/INDEX(ΣυνδΑθρ!$J$2:$J$96,$F3027,1),IF($D3027&lt;&gt;"",$G3027*INDEX(Υλικά!$G$3:$G$200,$F3027,1)/INDEX(Υλικά!$E$3:$E$200,$F3027,1),0))</f>
        <v>54</v>
      </c>
      <c r="I3027" s="17">
        <f>IF($C3027&lt;&gt;"",$G3027*INDEX(ΣυνδΑθρ!$C$2:$C$100,$F3027,1)/INDEX(ΣυνδΑθρ!$J$2:$J$96,$F3027,1),IF($D3027&lt;&gt;"",$G3027*INDEX(Υλικά!$H$3:$H$200,$F3027,1)/INDEX(Υλικά!$E$3:$E$200,$F3027,1),0))</f>
        <v>0</v>
      </c>
      <c r="J3027" s="18">
        <f>IF($C3027&lt;&gt;"",$G3027*INDEX(ΣυνδΑθρ!$D$2:$D$96,$F3027,1)/INDEX(ΣυνδΑθρ!$J$2:$J$96,$F3027,1),IF($D3027&lt;&gt;"",$G3027*INDEX(Υλικά!$I$3:$I$200,$F3027,1)/INDEX(Υλικά!$E$3:$E$200,$F3027,1),0))</f>
        <v>28</v>
      </c>
      <c r="K3027" s="16">
        <f>$H3027*Ref!$B$2</f>
        <v>216</v>
      </c>
      <c r="L3027" s="17">
        <f>$I3027*Ref!$B$3</f>
        <v>0</v>
      </c>
      <c r="M3027" s="18">
        <f>$J3027*Ref!$B$4</f>
        <v>252</v>
      </c>
      <c r="N3027" s="18">
        <f>IF($C3027&lt;&gt;"",0,IF($D3027&lt;&gt;"",$G3027*INDEX(Υλικά!$J$3:$J$200,$F3027,1)/INDEX(Υλικά!$E$3:$E$200,$F3027,1),0))</f>
        <v>0</v>
      </c>
      <c r="O3027" s="19">
        <f t="shared" si="55"/>
        <v>468</v>
      </c>
    </row>
    <row r="3028" spans="1:15" x14ac:dyDescent="0.35">
      <c r="A3028" s="54">
        <v>46146</v>
      </c>
      <c r="B3028" s="53">
        <v>0.58333333333333337</v>
      </c>
      <c r="C3028" s="3"/>
      <c r="D3028" s="3" t="s">
        <v>128</v>
      </c>
      <c r="E3028" s="3" t="str">
        <f>IF(C3028&lt;&gt;"",INDEX(ΣυνδΑθρ!$I$2:$I$96,MATCH(C3028,ΣυνδΑθρ!$A$2:$A$100,0),1),IF(D3028&lt;&gt;"",INDEX(Υλικά!$D$3:$D$200,MATCH(D3028,Υλικά!$B$3:$B$200,0),1),""))</f>
        <v>gr</v>
      </c>
      <c r="F3028" s="10">
        <f>IF(C3028&lt;&gt;"",MATCH($C3028,ΣυνδΑθρ!$A$2:$A$100,0),IF(D3028&lt;&gt;"",MATCH($D3028,Υλικά!$B$3:$B$200,0),0))</f>
        <v>50</v>
      </c>
      <c r="G3028" s="3">
        <v>180</v>
      </c>
      <c r="H3028" s="16">
        <f>IF($C3028&lt;&gt;"",$G3028*INDEX(ΣυνδΑθρ!$B$2:$B$96,$F3028,1)/INDEX(ΣυνδΑθρ!$J$2:$J$96,$F3028,1),IF($D3028&lt;&gt;"",$G3028*INDEX(Υλικά!$G$3:$G$200,$F3028,1)/INDEX(Υλικά!$E$3:$E$200,$F3028,1),0))</f>
        <v>3.6</v>
      </c>
      <c r="I3028" s="17">
        <f>IF($C3028&lt;&gt;"",$G3028*INDEX(ΣυνδΑθρ!$C$2:$C$100,$F3028,1)/INDEX(ΣυνδΑθρ!$J$2:$J$96,$F3028,1),IF($D3028&lt;&gt;"",$G3028*INDEX(Υλικά!$H$3:$H$200,$F3028,1)/INDEX(Υλικά!$E$3:$E$200,$F3028,1),0))</f>
        <v>30.6</v>
      </c>
      <c r="J3028" s="18">
        <f>IF($C3028&lt;&gt;"",$G3028*INDEX(ΣυνδΑθρ!$D$2:$D$96,$F3028,1)/INDEX(ΣυνδΑθρ!$J$2:$J$96,$F3028,1),IF($D3028&lt;&gt;"",$G3028*INDEX(Υλικά!$I$3:$I$200,$F3028,1)/INDEX(Υλικά!$E$3:$E$200,$F3028,1),0))</f>
        <v>0</v>
      </c>
      <c r="K3028" s="16">
        <f>$H3028*Ref!$B$2</f>
        <v>14.4</v>
      </c>
      <c r="L3028" s="17">
        <f>$I3028*Ref!$B$3</f>
        <v>122.4</v>
      </c>
      <c r="M3028" s="18">
        <f>$J3028*Ref!$B$4</f>
        <v>0</v>
      </c>
      <c r="N3028" s="18">
        <f>IF($C3028&lt;&gt;"",0,IF($D3028&lt;&gt;"",$G3028*INDEX(Υλικά!$J$3:$J$200,$F3028,1)/INDEX(Υλικά!$E$3:$E$200,$F3028,1),0))</f>
        <v>0</v>
      </c>
      <c r="O3028" s="19">
        <f t="shared" si="55"/>
        <v>136.80000000000001</v>
      </c>
    </row>
    <row r="3029" spans="1:15" x14ac:dyDescent="0.35">
      <c r="A3029" s="54">
        <v>46146</v>
      </c>
      <c r="B3029" s="53">
        <v>0.58333333333333304</v>
      </c>
      <c r="C3029" s="3"/>
      <c r="D3029" s="3" t="s">
        <v>42</v>
      </c>
      <c r="E3029" s="3" t="str">
        <f>IF(C3029&lt;&gt;"",INDEX(ΣυνδΑθρ!$I$2:$I$96,MATCH(C3029,ΣυνδΑθρ!$A$2:$A$100,0),1),IF(D3029&lt;&gt;"",INDEX(Υλικά!$D$3:$D$200,MATCH(D3029,Υλικά!$B$3:$B$200,0),1),""))</f>
        <v>gr</v>
      </c>
      <c r="F3029" s="10">
        <f>IF(C3029&lt;&gt;"",MATCH($C3029,ΣυνδΑθρ!$A$2:$A$100,0),IF(D3029&lt;&gt;"",MATCH($D3029,Υλικά!$B$3:$B$200,0),0))</f>
        <v>16</v>
      </c>
      <c r="G3029" s="3">
        <v>200</v>
      </c>
      <c r="H3029" s="16">
        <f>IF($C3029&lt;&gt;"",$G3029*INDEX(ΣυνδΑθρ!$B$2:$B$96,$F3029,1)/INDEX(ΣυνδΑθρ!$J$2:$J$96,$F3029,1),IF($D3029&lt;&gt;"",$G3029*INDEX(Υλικά!$G$3:$G$200,$F3029,1)/INDEX(Υλικά!$E$3:$E$200,$F3029,1),0))</f>
        <v>1.8</v>
      </c>
      <c r="I3029" s="17">
        <f>IF($C3029&lt;&gt;"",$G3029*INDEX(ΣυνδΑθρ!$C$2:$C$100,$F3029,1)/INDEX(ΣυνδΑθρ!$J$2:$J$96,$F3029,1),IF($D3029&lt;&gt;"",$G3029*INDEX(Υλικά!$H$3:$H$200,$F3029,1)/INDEX(Υλικά!$E$3:$E$200,$F3029,1),0))</f>
        <v>7.8</v>
      </c>
      <c r="J3029" s="18">
        <f>IF($C3029&lt;&gt;"",$G3029*INDEX(ΣυνδΑθρ!$D$2:$D$96,$F3029,1)/INDEX(ΣυνδΑθρ!$J$2:$J$96,$F3029,1),IF($D3029&lt;&gt;"",$G3029*INDEX(Υλικά!$I$3:$I$200,$F3029,1)/INDEX(Υλικά!$E$3:$E$200,$F3029,1),0))</f>
        <v>0.4</v>
      </c>
      <c r="K3029" s="16">
        <f>$H3029*Ref!$B$2</f>
        <v>7.2</v>
      </c>
      <c r="L3029" s="17">
        <f>$I3029*Ref!$B$3</f>
        <v>31.2</v>
      </c>
      <c r="M3029" s="18">
        <f>$J3029*Ref!$B$4</f>
        <v>3.6</v>
      </c>
      <c r="N3029" s="18">
        <f>IF($C3029&lt;&gt;"",0,IF($D3029&lt;&gt;"",$G3029*INDEX(Υλικά!$J$3:$J$200,$F3029,1)/INDEX(Υλικά!$E$3:$E$200,$F3029,1),0))</f>
        <v>0</v>
      </c>
      <c r="O3029" s="19">
        <f t="shared" si="55"/>
        <v>42</v>
      </c>
    </row>
    <row r="3030" spans="1:15" x14ac:dyDescent="0.35">
      <c r="A3030" s="54">
        <v>46146</v>
      </c>
      <c r="B3030" s="53">
        <v>0.58333333333333337</v>
      </c>
      <c r="C3030" s="3"/>
      <c r="D3030" s="3" t="s">
        <v>8</v>
      </c>
      <c r="E3030" s="3" t="str">
        <f>IF(C3030&lt;&gt;"",INDEX(ΣυνδΑθρ!$I$2:$I$96,MATCH(C3030,ΣυνδΑθρ!$A$2:$A$100,0),1),IF(D3030&lt;&gt;"",INDEX(Υλικά!$D$3:$D$200,MATCH(D3030,Υλικά!$B$3:$B$200,0),1),""))</f>
        <v>gr</v>
      </c>
      <c r="F3030" s="10">
        <f>IF(C3030&lt;&gt;"",MATCH($C3030,ΣυνδΑθρ!$A$2:$A$100,0),IF(D3030&lt;&gt;"",MATCH($D3030,Υλικά!$B$3:$B$200,0),0))</f>
        <v>3</v>
      </c>
      <c r="G3030" s="3">
        <v>12</v>
      </c>
      <c r="H3030" s="16">
        <f>IF($C3030&lt;&gt;"",$G3030*INDEX(ΣυνδΑθρ!$B$2:$B$96,$F3030,1)/INDEX(ΣυνδΑθρ!$J$2:$J$96,$F3030,1),IF($D3030&lt;&gt;"",$G3030*INDEX(Υλικά!$G$3:$G$200,$F3030,1)/INDEX(Υλικά!$E$3:$E$200,$F3030,1),0))</f>
        <v>0</v>
      </c>
      <c r="I3030" s="17">
        <f>IF($C3030&lt;&gt;"",$G3030*INDEX(ΣυνδΑθρ!$C$2:$C$100,$F3030,1)/INDEX(ΣυνδΑθρ!$J$2:$J$96,$F3030,1),IF($D3030&lt;&gt;"",$G3030*INDEX(Υλικά!$H$3:$H$200,$F3030,1)/INDEX(Υλικά!$E$3:$E$200,$F3030,1),0))</f>
        <v>0</v>
      </c>
      <c r="J3030" s="18">
        <f>IF($C3030&lt;&gt;"",$G3030*INDEX(ΣυνδΑθρ!$D$2:$D$96,$F3030,1)/INDEX(ΣυνδΑθρ!$J$2:$J$96,$F3030,1),IF($D3030&lt;&gt;"",$G3030*INDEX(Υλικά!$I$3:$I$200,$F3030,1)/INDEX(Υλικά!$E$3:$E$200,$F3030,1),0))</f>
        <v>11.196</v>
      </c>
      <c r="K3030" s="16">
        <f>$H3030*Ref!$B$2</f>
        <v>0</v>
      </c>
      <c r="L3030" s="17">
        <f>$I3030*Ref!$B$3</f>
        <v>0</v>
      </c>
      <c r="M3030" s="18">
        <f>$J3030*Ref!$B$4</f>
        <v>100.764</v>
      </c>
      <c r="N3030" s="18">
        <f>IF($C3030&lt;&gt;"",0,IF($D3030&lt;&gt;"",$G3030*INDEX(Υλικά!$J$3:$J$200,$F3030,1)/INDEX(Υλικά!$E$3:$E$200,$F3030,1),0))</f>
        <v>0</v>
      </c>
      <c r="O3030" s="19">
        <f t="shared" si="55"/>
        <v>100.764</v>
      </c>
    </row>
    <row r="3031" spans="1:15" x14ac:dyDescent="0.35">
      <c r="A3031" s="54">
        <v>46146</v>
      </c>
      <c r="B3031" s="53">
        <v>0.58333333333333337</v>
      </c>
      <c r="C3031" s="3"/>
      <c r="D3031" s="3" t="s">
        <v>32</v>
      </c>
      <c r="E3031" s="3" t="str">
        <f>IF(C3031&lt;&gt;"",INDEX(ΣυνδΑθρ!$I$2:$I$96,MATCH(C3031,ΣυνδΑθρ!$A$2:$A$100,0),1),IF(D3031&lt;&gt;"",INDEX(Υλικά!$D$3:$D$200,MATCH(D3031,Υλικά!$B$3:$B$200,0),1),""))</f>
        <v>gr</v>
      </c>
      <c r="F3031" s="10">
        <f>IF(C3031&lt;&gt;"",MATCH($C3031,ΣυνδΑθρ!$A$2:$A$100,0),IF(D3031&lt;&gt;"",MATCH($D3031,Υλικά!$B$3:$B$200,0),0))</f>
        <v>14</v>
      </c>
      <c r="G3031" s="3">
        <v>100</v>
      </c>
      <c r="H3031" s="16">
        <f>IF($C3031&lt;&gt;"",$G3031*INDEX(ΣυνδΑθρ!$B$2:$B$96,$F3031,1)/INDEX(ΣυνδΑθρ!$J$2:$J$96,$F3031,1),IF($D3031&lt;&gt;"",$G3031*INDEX(Υλικά!$G$3:$G$200,$F3031,1)/INDEX(Υλικά!$E$3:$E$200,$F3031,1),0))</f>
        <v>8</v>
      </c>
      <c r="I3031" s="17">
        <f>IF($C3031&lt;&gt;"",$G3031*INDEX(ΣυνδΑθρ!$C$2:$C$100,$F3031,1)/INDEX(ΣυνδΑθρ!$J$2:$J$96,$F3031,1),IF($D3031&lt;&gt;"",$G3031*INDEX(Υλικά!$H$3:$H$200,$F3031,1)/INDEX(Υλικά!$E$3:$E$200,$F3031,1),0))</f>
        <v>4</v>
      </c>
      <c r="J3031" s="18">
        <f>IF($C3031&lt;&gt;"",$G3031*INDEX(ΣυνδΑθρ!$D$2:$D$96,$F3031,1)/INDEX(ΣυνδΑθρ!$J$2:$J$96,$F3031,1),IF($D3031&lt;&gt;"",$G3031*INDEX(Υλικά!$I$3:$I$200,$F3031,1)/INDEX(Υλικά!$E$3:$E$200,$F3031,1),0))</f>
        <v>2</v>
      </c>
      <c r="K3031" s="16">
        <f>$H3031*Ref!$B$2</f>
        <v>32</v>
      </c>
      <c r="L3031" s="17">
        <f>$I3031*Ref!$B$3</f>
        <v>16</v>
      </c>
      <c r="M3031" s="18">
        <f>$J3031*Ref!$B$4</f>
        <v>18</v>
      </c>
      <c r="N3031" s="18">
        <f>IF($C3031&lt;&gt;"",0,IF($D3031&lt;&gt;"",$G3031*INDEX(Υλικά!$J$3:$J$200,$F3031,1)/INDEX(Υλικά!$E$3:$E$200,$F3031,1),0))</f>
        <v>0</v>
      </c>
      <c r="O3031" s="19">
        <f t="shared" si="55"/>
        <v>66</v>
      </c>
    </row>
    <row r="3032" spans="1:15" x14ac:dyDescent="0.35">
      <c r="A3032" s="54">
        <v>46146</v>
      </c>
      <c r="B3032" s="53">
        <v>0.75</v>
      </c>
      <c r="C3032" s="3"/>
      <c r="D3032" s="3" t="s">
        <v>357</v>
      </c>
      <c r="E3032" s="3" t="str">
        <f>IF(C3032&lt;&gt;"",INDEX(ΣυνδΑθρ!$I$2:$I$96,MATCH(C3032,ΣυνδΑθρ!$A$2:$A$100,0),1),IF(D3032&lt;&gt;"",INDEX(Υλικά!$D$3:$D$200,MATCH(D3032,Υλικά!$B$3:$B$200,0),1),""))</f>
        <v>gr</v>
      </c>
      <c r="F3032" s="10">
        <f>IF(C3032&lt;&gt;"",MATCH($C3032,ΣυνδΑθρ!$A$2:$A$100,0),IF(D3032&lt;&gt;"",MATCH($D3032,Υλικά!$B$3:$B$200,0),0))</f>
        <v>162</v>
      </c>
      <c r="G3032" s="3">
        <v>10</v>
      </c>
      <c r="H3032" s="16">
        <f>IF($C3032&lt;&gt;"",$G3032*INDEX(ΣυνδΑθρ!$B$2:$B$96,$F3032,1)/INDEX(ΣυνδΑθρ!$J$2:$J$96,$F3032,1),IF($D3032&lt;&gt;"",$G3032*INDEX(Υλικά!$G$3:$G$200,$F3032,1)/INDEX(Υλικά!$E$3:$E$200,$F3032,1),0))</f>
        <v>2.7</v>
      </c>
      <c r="I3032" s="17">
        <f>IF($C3032&lt;&gt;"",$G3032*INDEX(ΣυνδΑθρ!$C$2:$C$100,$F3032,1)/INDEX(ΣυνδΑθρ!$J$2:$J$96,$F3032,1),IF($D3032&lt;&gt;"",$G3032*INDEX(Υλικά!$H$3:$H$200,$F3032,1)/INDEX(Υλικά!$E$3:$E$200,$F3032,1),0))</f>
        <v>1.3</v>
      </c>
      <c r="J3032" s="18">
        <f>IF($C3032&lt;&gt;"",$G3032*INDEX(ΣυνδΑθρ!$D$2:$D$96,$F3032,1)/INDEX(ΣυνδΑθρ!$J$2:$J$96,$F3032,1),IF($D3032&lt;&gt;"",$G3032*INDEX(Υλικά!$I$3:$I$200,$F3032,1)/INDEX(Υλικά!$E$3:$E$200,$F3032,1),0))</f>
        <v>5</v>
      </c>
      <c r="K3032" s="16">
        <f>$H3032*Ref!$B$2</f>
        <v>10.8</v>
      </c>
      <c r="L3032" s="17">
        <f>$I3032*Ref!$B$3</f>
        <v>5.2</v>
      </c>
      <c r="M3032" s="18">
        <f>$J3032*Ref!$B$4</f>
        <v>45</v>
      </c>
      <c r="N3032" s="18">
        <f>IF($C3032&lt;&gt;"",0,IF($D3032&lt;&gt;"",$G3032*INDEX(Υλικά!$J$3:$J$200,$F3032,1)/INDEX(Υλικά!$E$3:$E$200,$F3032,1),0))</f>
        <v>0</v>
      </c>
      <c r="O3032" s="19">
        <f t="shared" si="55"/>
        <v>61</v>
      </c>
    </row>
    <row r="3033" spans="1:15" x14ac:dyDescent="0.35">
      <c r="A3033" s="54">
        <v>46146</v>
      </c>
      <c r="B3033" s="53">
        <v>0.875</v>
      </c>
      <c r="C3033" s="3" t="s">
        <v>362</v>
      </c>
      <c r="D3033" s="3"/>
      <c r="E3033" s="3" t="str">
        <f>IF(C3033&lt;&gt;"",INDEX(ΣυνδΑθρ!$I$2:$I$96,MATCH(C3033,ΣυνδΑθρ!$A$2:$A$100,0),1),IF(D3033&lt;&gt;"",INDEX(Υλικά!$D$3:$D$200,MATCH(D3033,Υλικά!$B$3:$B$200,0),1),""))</f>
        <v>pc</v>
      </c>
      <c r="F3033" s="10">
        <f>IF(C3033&lt;&gt;"",MATCH($C3033,ΣυνδΑθρ!$A$2:$A$100,0),IF(D3033&lt;&gt;"",MATCH($D3033,Υλικά!$B$3:$B$200,0),0))</f>
        <v>79</v>
      </c>
      <c r="G3033" s="3">
        <v>2</v>
      </c>
      <c r="H3033" s="16">
        <f>IF($C3033&lt;&gt;"",$G3033*INDEX(ΣυνδΑθρ!$B$2:$B$96,$F3033,1)/INDEX(ΣυνδΑθρ!$J$2:$J$96,$F3033,1),IF($D3033&lt;&gt;"",$G3033*INDEX(Υλικά!$G$3:$G$200,$F3033,1)/INDEX(Υλικά!$E$3:$E$200,$F3033,1),0))</f>
        <v>22.38</v>
      </c>
      <c r="I3033" s="17">
        <f>IF($C3033&lt;&gt;"",$G3033*INDEX(ΣυνδΑθρ!$C$2:$C$100,$F3033,1)/INDEX(ΣυνδΑθρ!$J$2:$J$96,$F3033,1),IF($D3033&lt;&gt;"",$G3033*INDEX(Υλικά!$H$3:$H$200,$F3033,1)/INDEX(Υλικά!$E$3:$E$200,$F3033,1),0))</f>
        <v>27.096666666666668</v>
      </c>
      <c r="J3033" s="18">
        <f>IF($C3033&lt;&gt;"",$G3033*INDEX(ΣυνδΑθρ!$D$2:$D$96,$F3033,1)/INDEX(ΣυνδΑθρ!$J$2:$J$96,$F3033,1),IF($D3033&lt;&gt;"",$G3033*INDEX(Υλικά!$I$3:$I$200,$F3033,1)/INDEX(Υλικά!$E$3:$E$200,$F3033,1),0))</f>
        <v>18.216666666666665</v>
      </c>
      <c r="K3033" s="16">
        <f>$H3033*Ref!$B$2</f>
        <v>89.52</v>
      </c>
      <c r="L3033" s="17">
        <f>$I3033*Ref!$B$3</f>
        <v>108.38666666666667</v>
      </c>
      <c r="M3033" s="18">
        <f>$J3033*Ref!$B$4</f>
        <v>163.95</v>
      </c>
      <c r="N3033" s="18">
        <f>IF($C3033&lt;&gt;"",0,IF($D3033&lt;&gt;"",$G3033*INDEX(Υλικά!$J$3:$J$200,$F3033,1)/INDEX(Υλικά!$E$3:$E$200,$F3033,1),0))</f>
        <v>0</v>
      </c>
      <c r="O3033" s="19">
        <f t="shared" si="55"/>
        <v>361.85666666666668</v>
      </c>
    </row>
    <row r="3034" spans="1:15" x14ac:dyDescent="0.35">
      <c r="A3034" s="54">
        <v>46146</v>
      </c>
      <c r="B3034" s="53">
        <v>0.875</v>
      </c>
      <c r="C3034" s="3"/>
      <c r="D3034" s="3" t="s">
        <v>229</v>
      </c>
      <c r="E3034" s="3" t="str">
        <f>IF(C3034&lt;&gt;"",INDEX(ΣυνδΑθρ!$I$2:$I$96,MATCH(C3034,ΣυνδΑθρ!$A$2:$A$100,0),1),IF(D3034&lt;&gt;"",INDEX(Υλικά!$D$3:$D$200,MATCH(D3034,Υλικά!$B$3:$B$200,0),1),""))</f>
        <v>gr</v>
      </c>
      <c r="F3034" s="10">
        <f>IF(C3034&lt;&gt;"",MATCH($C3034,ΣυνδΑθρ!$A$2:$A$100,0),IF(D3034&lt;&gt;"",MATCH($D3034,Υλικά!$B$3:$B$200,0),0))</f>
        <v>104</v>
      </c>
      <c r="G3034" s="3">
        <v>70</v>
      </c>
      <c r="H3034" s="16">
        <f>IF($C3034&lt;&gt;"",$G3034*INDEX(ΣυνδΑθρ!$B$2:$B$96,$F3034,1)/INDEX(ΣυνδΑθρ!$J$2:$J$96,$F3034,1),IF($D3034&lt;&gt;"",$G3034*INDEX(Υλικά!$G$3:$G$200,$F3034,1)/INDEX(Υλικά!$E$3:$E$200,$F3034,1),0))</f>
        <v>14.7</v>
      </c>
      <c r="I3034" s="17">
        <f>IF($C3034&lt;&gt;"",$G3034*INDEX(ΣυνδΑθρ!$C$2:$C$100,$F3034,1)/INDEX(ΣυνδΑθρ!$J$2:$J$96,$F3034,1),IF($D3034&lt;&gt;"",$G3034*INDEX(Υλικά!$H$3:$H$200,$F3034,1)/INDEX(Υλικά!$E$3:$E$200,$F3034,1),0))</f>
        <v>0.7</v>
      </c>
      <c r="J3034" s="18">
        <f>IF($C3034&lt;&gt;"",$G3034*INDEX(ΣυνδΑθρ!$D$2:$D$96,$F3034,1)/INDEX(ΣυνδΑθρ!$J$2:$J$96,$F3034,1),IF($D3034&lt;&gt;"",$G3034*INDEX(Υλικά!$I$3:$I$200,$F3034,1)/INDEX(Υλικά!$E$3:$E$200,$F3034,1),0))</f>
        <v>1.4</v>
      </c>
      <c r="K3034" s="16">
        <f>$H3034*Ref!$B$2</f>
        <v>58.8</v>
      </c>
      <c r="L3034" s="17">
        <f>$I3034*Ref!$B$3</f>
        <v>2.8</v>
      </c>
      <c r="M3034" s="18">
        <f>$J3034*Ref!$B$4</f>
        <v>12.6</v>
      </c>
      <c r="N3034" s="18">
        <f>IF($C3034&lt;&gt;"",0,IF($D3034&lt;&gt;"",$G3034*INDEX(Υλικά!$J$3:$J$200,$F3034,1)/INDEX(Υλικά!$E$3:$E$200,$F3034,1),0))</f>
        <v>0</v>
      </c>
      <c r="O3034" s="19">
        <f t="shared" si="55"/>
        <v>74.199999999999989</v>
      </c>
    </row>
    <row r="3035" spans="1:15" x14ac:dyDescent="0.35">
      <c r="A3035" s="54">
        <v>46146</v>
      </c>
      <c r="B3035" s="53">
        <v>0.875</v>
      </c>
      <c r="C3035" s="3"/>
      <c r="D3035" s="3" t="s">
        <v>289</v>
      </c>
      <c r="E3035" s="3" t="str">
        <f>IF(C3035&lt;&gt;"",INDEX(ΣυνδΑθρ!$I$2:$I$96,MATCH(C3035,ΣυνδΑθρ!$A$2:$A$100,0),1),IF(D3035&lt;&gt;"",INDEX(Υλικά!$D$3:$D$200,MATCH(D3035,Υλικά!$B$3:$B$200,0),1),""))</f>
        <v>gr</v>
      </c>
      <c r="F3035" s="10">
        <f>IF(C3035&lt;&gt;"",MATCH($C3035,ΣυνδΑθρ!$A$2:$A$100,0),IF(D3035&lt;&gt;"",MATCH($D3035,Υλικά!$B$3:$B$200,0),0))</f>
        <v>134</v>
      </c>
      <c r="G3035" s="3">
        <v>70</v>
      </c>
      <c r="H3035" s="16">
        <f>IF($C3035&lt;&gt;"",$G3035*INDEX(ΣυνδΑθρ!$B$2:$B$96,$F3035,1)/INDEX(ΣυνδΑθρ!$J$2:$J$96,$F3035,1),IF($D3035&lt;&gt;"",$G3035*INDEX(Υλικά!$G$3:$G$200,$F3035,1)/INDEX(Υλικά!$E$3:$E$200,$F3035,1),0))</f>
        <v>5.1100000000000003</v>
      </c>
      <c r="I3035" s="17">
        <f>IF($C3035&lt;&gt;"",$G3035*INDEX(ΣυνδΑθρ!$C$2:$C$100,$F3035,1)/INDEX(ΣυνδΑθρ!$J$2:$J$96,$F3035,1),IF($D3035&lt;&gt;"",$G3035*INDEX(Υλικά!$H$3:$H$200,$F3035,1)/INDEX(Υλικά!$E$3:$E$200,$F3035,1),0))</f>
        <v>32.549999999999997</v>
      </c>
      <c r="J3035" s="18">
        <f>IF($C3035&lt;&gt;"",$G3035*INDEX(ΣυνδΑθρ!$D$2:$D$96,$F3035,1)/INDEX(ΣυνδΑθρ!$J$2:$J$96,$F3035,1),IF($D3035&lt;&gt;"",$G3035*INDEX(Υλικά!$I$3:$I$200,$F3035,1)/INDEX(Υλικά!$E$3:$E$200,$F3035,1),0))</f>
        <v>0.63</v>
      </c>
      <c r="K3035" s="16">
        <f>$H3035*Ref!$B$2</f>
        <v>20.440000000000001</v>
      </c>
      <c r="L3035" s="17">
        <f>$I3035*Ref!$B$3</f>
        <v>130.19999999999999</v>
      </c>
      <c r="M3035" s="18">
        <f>$J3035*Ref!$B$4</f>
        <v>5.67</v>
      </c>
      <c r="N3035" s="18">
        <f>IF($C3035&lt;&gt;"",0,IF($D3035&lt;&gt;"",$G3035*INDEX(Υλικά!$J$3:$J$200,$F3035,1)/INDEX(Υλικά!$E$3:$E$200,$F3035,1),0))</f>
        <v>0</v>
      </c>
      <c r="O3035" s="19">
        <f t="shared" si="55"/>
        <v>156.30999999999997</v>
      </c>
    </row>
    <row r="3036" spans="1:15" x14ac:dyDescent="0.35">
      <c r="A3036" s="54">
        <v>46146</v>
      </c>
      <c r="B3036" s="53">
        <v>0.875</v>
      </c>
      <c r="C3036" s="3"/>
      <c r="D3036" s="3" t="s">
        <v>42</v>
      </c>
      <c r="E3036" s="3" t="str">
        <f>IF(C3036&lt;&gt;"",INDEX(ΣυνδΑθρ!$I$2:$I$96,MATCH(C3036,ΣυνδΑθρ!$A$2:$A$100,0),1),IF(D3036&lt;&gt;"",INDEX(Υλικά!$D$3:$D$200,MATCH(D3036,Υλικά!$B$3:$B$200,0),1),""))</f>
        <v>gr</v>
      </c>
      <c r="F3036" s="10">
        <f>IF(C3036&lt;&gt;"",MATCH($C3036,ΣυνδΑθρ!$A$2:$A$100,0),IF(D3036&lt;&gt;"",MATCH($D3036,Υλικά!$B$3:$B$200,0),0))</f>
        <v>16</v>
      </c>
      <c r="G3036" s="3">
        <v>190</v>
      </c>
      <c r="H3036" s="16">
        <f>IF($C3036&lt;&gt;"",$G3036*INDEX(ΣυνδΑθρ!$B$2:$B$96,$F3036,1)/INDEX(ΣυνδΑθρ!$J$2:$J$96,$F3036,1),IF($D3036&lt;&gt;"",$G3036*INDEX(Υλικά!$G$3:$G$200,$F3036,1)/INDEX(Υλικά!$E$3:$E$200,$F3036,1),0))</f>
        <v>1.71</v>
      </c>
      <c r="I3036" s="17">
        <f>IF($C3036&lt;&gt;"",$G3036*INDEX(ΣυνδΑθρ!$C$2:$C$100,$F3036,1)/INDEX(ΣυνδΑθρ!$J$2:$J$96,$F3036,1),IF($D3036&lt;&gt;"",$G3036*INDEX(Υλικά!$H$3:$H$200,$F3036,1)/INDEX(Υλικά!$E$3:$E$200,$F3036,1),0))</f>
        <v>7.41</v>
      </c>
      <c r="J3036" s="18">
        <f>IF($C3036&lt;&gt;"",$G3036*INDEX(ΣυνδΑθρ!$D$2:$D$96,$F3036,1)/INDEX(ΣυνδΑθρ!$J$2:$J$96,$F3036,1),IF($D3036&lt;&gt;"",$G3036*INDEX(Υλικά!$I$3:$I$200,$F3036,1)/INDEX(Υλικά!$E$3:$E$200,$F3036,1),0))</f>
        <v>0.38</v>
      </c>
      <c r="K3036" s="16">
        <f>$H3036*Ref!$B$2</f>
        <v>6.84</v>
      </c>
      <c r="L3036" s="17">
        <f>$I3036*Ref!$B$3</f>
        <v>29.64</v>
      </c>
      <c r="M3036" s="18">
        <f>$J3036*Ref!$B$4</f>
        <v>3.42</v>
      </c>
      <c r="N3036" s="18">
        <f>IF($C3036&lt;&gt;"",0,IF($D3036&lt;&gt;"",$G3036*INDEX(Υλικά!$J$3:$J$200,$F3036,1)/INDEX(Υλικά!$E$3:$E$200,$F3036,1),0))</f>
        <v>0</v>
      </c>
      <c r="O3036" s="19">
        <f t="shared" si="55"/>
        <v>39.900000000000006</v>
      </c>
    </row>
    <row r="3037" spans="1:15" x14ac:dyDescent="0.35">
      <c r="A3037" s="54">
        <v>46147</v>
      </c>
      <c r="B3037" s="53">
        <v>0.33333333333333331</v>
      </c>
      <c r="C3037" s="3"/>
      <c r="D3037" s="3" t="s">
        <v>58</v>
      </c>
      <c r="E3037" s="3" t="str">
        <f>IF(C3037&lt;&gt;"",INDEX(ΣυνδΑθρ!$I$2:$I$96,MATCH(C3037,ΣυνδΑθρ!$A$2:$A$100,0),1),IF(D3037&lt;&gt;"",INDEX(Υλικά!$D$3:$D$200,MATCH(D3037,Υλικά!$B$3:$B$200,0),1),""))</f>
        <v>gr</v>
      </c>
      <c r="F3037" s="10">
        <f>IF(C3037&lt;&gt;"",MATCH($C3037,ΣυνδΑθρ!$A$2:$A$100,0),IF(D3037&lt;&gt;"",MATCH($D3037,Υλικά!$B$3:$B$200,0),0))</f>
        <v>12</v>
      </c>
      <c r="G3037" s="3">
        <v>250</v>
      </c>
      <c r="H3037" s="16">
        <f>IF($C3037&lt;&gt;"",$G3037*INDEX(ΣυνδΑθρ!$B$2:$B$96,$F3037,1)/INDEX(ΣυνδΑθρ!$J$2:$J$96,$F3037,1),IF($D3037&lt;&gt;"",$G3037*INDEX(Υλικά!$G$3:$G$200,$F3037,1)/INDEX(Υλικά!$E$3:$E$200,$F3037,1),0))</f>
        <v>8.25</v>
      </c>
      <c r="I3037" s="17">
        <f>IF($C3037&lt;&gt;"",$G3037*INDEX(ΣυνδΑθρ!$C$2:$C$100,$F3037,1)/INDEX(ΣυνδΑθρ!$J$2:$J$96,$F3037,1),IF($D3037&lt;&gt;"",$G3037*INDEX(Υλικά!$H$3:$H$200,$F3037,1)/INDEX(Υλικά!$E$3:$E$200,$F3037,1),0))</f>
        <v>11.75</v>
      </c>
      <c r="J3037" s="18">
        <f>IF($C3037&lt;&gt;"",$G3037*INDEX(ΣυνδΑθρ!$D$2:$D$96,$F3037,1)/INDEX(ΣυνδΑθρ!$J$2:$J$96,$F3037,1),IF($D3037&lt;&gt;"",$G3037*INDEX(Υλικά!$I$3:$I$200,$F3037,1)/INDEX(Υλικά!$E$3:$E$200,$F3037,1),0))</f>
        <v>3.75</v>
      </c>
      <c r="K3037" s="16">
        <f>$H3037*Ref!$B$2</f>
        <v>33</v>
      </c>
      <c r="L3037" s="17">
        <f>$I3037*Ref!$B$3</f>
        <v>47</v>
      </c>
      <c r="M3037" s="18">
        <f>$J3037*Ref!$B$4</f>
        <v>33.75</v>
      </c>
      <c r="N3037" s="18">
        <f>IF($C3037&lt;&gt;"",0,IF($D3037&lt;&gt;"",$G3037*INDEX(Υλικά!$J$3:$J$200,$F3037,1)/INDEX(Υλικά!$E$3:$E$200,$F3037,1),0))</f>
        <v>0</v>
      </c>
      <c r="O3037" s="19">
        <f t="shared" si="55"/>
        <v>113.75</v>
      </c>
    </row>
    <row r="3038" spans="1:15" x14ac:dyDescent="0.35">
      <c r="A3038" s="54">
        <v>46147</v>
      </c>
      <c r="B3038" s="53">
        <v>0.33333333333333331</v>
      </c>
      <c r="C3038" s="3"/>
      <c r="D3038" s="3" t="s">
        <v>289</v>
      </c>
      <c r="E3038" s="3" t="str">
        <f>IF(C3038&lt;&gt;"",INDEX(ΣυνδΑθρ!$I$2:$I$96,MATCH(C3038,ΣυνδΑθρ!$A$2:$A$100,0),1),IF(D3038&lt;&gt;"",INDEX(Υλικά!$D$3:$D$200,MATCH(D3038,Υλικά!$B$3:$B$200,0),1),""))</f>
        <v>gr</v>
      </c>
      <c r="F3038" s="10">
        <f>IF(C3038&lt;&gt;"",MATCH($C3038,ΣυνδΑθρ!$A$2:$A$100,0),IF(D3038&lt;&gt;"",MATCH($D3038,Υλικά!$B$3:$B$200,0),0))</f>
        <v>134</v>
      </c>
      <c r="G3038" s="3">
        <v>70</v>
      </c>
      <c r="H3038" s="16">
        <f>IF($C3038&lt;&gt;"",$G3038*INDEX(ΣυνδΑθρ!$B$2:$B$96,$F3038,1)/INDEX(ΣυνδΑθρ!$J$2:$J$96,$F3038,1),IF($D3038&lt;&gt;"",$G3038*INDEX(Υλικά!$G$3:$G$200,$F3038,1)/INDEX(Υλικά!$E$3:$E$200,$F3038,1),0))</f>
        <v>5.1100000000000003</v>
      </c>
      <c r="I3038" s="17">
        <f>IF($C3038&lt;&gt;"",$G3038*INDEX(ΣυνδΑθρ!$C$2:$C$100,$F3038,1)/INDEX(ΣυνδΑθρ!$J$2:$J$96,$F3038,1),IF($D3038&lt;&gt;"",$G3038*INDEX(Υλικά!$H$3:$H$200,$F3038,1)/INDEX(Υλικά!$E$3:$E$200,$F3038,1),0))</f>
        <v>32.549999999999997</v>
      </c>
      <c r="J3038" s="18">
        <f>IF($C3038&lt;&gt;"",$G3038*INDEX(ΣυνδΑθρ!$D$2:$D$96,$F3038,1)/INDEX(ΣυνδΑθρ!$J$2:$J$96,$F3038,1),IF($D3038&lt;&gt;"",$G3038*INDEX(Υλικά!$I$3:$I$200,$F3038,1)/INDEX(Υλικά!$E$3:$E$200,$F3038,1),0))</f>
        <v>0.63</v>
      </c>
      <c r="K3038" s="16">
        <f>$H3038*Ref!$B$2</f>
        <v>20.440000000000001</v>
      </c>
      <c r="L3038" s="17">
        <f>$I3038*Ref!$B$3</f>
        <v>130.19999999999999</v>
      </c>
      <c r="M3038" s="18">
        <f>$J3038*Ref!$B$4</f>
        <v>5.67</v>
      </c>
      <c r="N3038" s="18">
        <f>IF($C3038&lt;&gt;"",0,IF($D3038&lt;&gt;"",$G3038*INDEX(Υλικά!$J$3:$J$200,$F3038,1)/INDEX(Υλικά!$E$3:$E$200,$F3038,1),0))</f>
        <v>0</v>
      </c>
      <c r="O3038" s="19">
        <f t="shared" si="55"/>
        <v>156.30999999999997</v>
      </c>
    </row>
    <row r="3039" spans="1:15" x14ac:dyDescent="0.35">
      <c r="A3039" s="54">
        <v>46147</v>
      </c>
      <c r="B3039" s="53">
        <v>0.33333333333333331</v>
      </c>
      <c r="C3039" s="3"/>
      <c r="D3039" s="3" t="s">
        <v>229</v>
      </c>
      <c r="E3039" s="3" t="str">
        <f>IF(C3039&lt;&gt;"",INDEX(ΣυνδΑθρ!$I$2:$I$96,MATCH(C3039,ΣυνδΑθρ!$A$2:$A$100,0),1),IF(D3039&lt;&gt;"",INDEX(Υλικά!$D$3:$D$200,MATCH(D3039,Υλικά!$B$3:$B$200,0),1),""))</f>
        <v>gr</v>
      </c>
      <c r="F3039" s="10">
        <f>IF(C3039&lt;&gt;"",MATCH($C3039,ΣυνδΑθρ!$A$2:$A$100,0),IF(D3039&lt;&gt;"",MATCH($D3039,Υλικά!$B$3:$B$200,0),0))</f>
        <v>104</v>
      </c>
      <c r="G3039" s="3">
        <v>70</v>
      </c>
      <c r="H3039" s="16">
        <f>IF($C3039&lt;&gt;"",$G3039*INDEX(ΣυνδΑθρ!$B$2:$B$96,$F3039,1)/INDEX(ΣυνδΑθρ!$J$2:$J$96,$F3039,1),IF($D3039&lt;&gt;"",$G3039*INDEX(Υλικά!$G$3:$G$200,$F3039,1)/INDEX(Υλικά!$E$3:$E$200,$F3039,1),0))</f>
        <v>14.7</v>
      </c>
      <c r="I3039" s="17">
        <f>IF($C3039&lt;&gt;"",$G3039*INDEX(ΣυνδΑθρ!$C$2:$C$100,$F3039,1)/INDEX(ΣυνδΑθρ!$J$2:$J$96,$F3039,1),IF($D3039&lt;&gt;"",$G3039*INDEX(Υλικά!$H$3:$H$200,$F3039,1)/INDEX(Υλικά!$E$3:$E$200,$F3039,1),0))</f>
        <v>0.7</v>
      </c>
      <c r="J3039" s="18">
        <f>IF($C3039&lt;&gt;"",$G3039*INDEX(ΣυνδΑθρ!$D$2:$D$96,$F3039,1)/INDEX(ΣυνδΑθρ!$J$2:$J$96,$F3039,1),IF($D3039&lt;&gt;"",$G3039*INDEX(Υλικά!$I$3:$I$200,$F3039,1)/INDEX(Υλικά!$E$3:$E$200,$F3039,1),0))</f>
        <v>1.4</v>
      </c>
      <c r="K3039" s="16">
        <f>$H3039*Ref!$B$2</f>
        <v>58.8</v>
      </c>
      <c r="L3039" s="17">
        <f>$I3039*Ref!$B$3</f>
        <v>2.8</v>
      </c>
      <c r="M3039" s="18">
        <f>$J3039*Ref!$B$4</f>
        <v>12.6</v>
      </c>
      <c r="N3039" s="18">
        <f>IF($C3039&lt;&gt;"",0,IF($D3039&lt;&gt;"",$G3039*INDEX(Υλικά!$J$3:$J$200,$F3039,1)/INDEX(Υλικά!$E$3:$E$200,$F3039,1),0))</f>
        <v>0</v>
      </c>
      <c r="O3039" s="19">
        <f t="shared" si="55"/>
        <v>74.199999999999989</v>
      </c>
    </row>
    <row r="3040" spans="1:15" x14ac:dyDescent="0.35">
      <c r="A3040" s="54">
        <v>46147</v>
      </c>
      <c r="B3040" s="53">
        <v>0.5</v>
      </c>
      <c r="C3040" s="3"/>
      <c r="D3040" s="3" t="s">
        <v>155</v>
      </c>
      <c r="E3040" s="3" t="str">
        <f>IF(C3040&lt;&gt;"",INDEX(ΣυνδΑθρ!$I$2:$I$96,MATCH(C3040,ΣυνδΑθρ!$A$2:$A$100,0),1),IF(D3040&lt;&gt;"",INDEX(Υλικά!$D$3:$D$200,MATCH(D3040,Υλικά!$B$3:$B$200,0),1),""))</f>
        <v>gr</v>
      </c>
      <c r="F3040" s="10">
        <f>IF(C3040&lt;&gt;"",MATCH($C3040,ΣυνδΑθρ!$A$2:$A$100,0),IF(D3040&lt;&gt;"",MATCH($D3040,Υλικά!$B$3:$B$200,0),0))</f>
        <v>63</v>
      </c>
      <c r="G3040" s="3">
        <v>70</v>
      </c>
      <c r="H3040" s="16">
        <f>IF($C3040&lt;&gt;"",$G3040*INDEX(ΣυνδΑθρ!$B$2:$B$96,$F3040,1)/INDEX(ΣυνδΑθρ!$J$2:$J$96,$F3040,1),IF($D3040&lt;&gt;"",$G3040*INDEX(Υλικά!$G$3:$G$200,$F3040,1)/INDEX(Υλικά!$E$3:$E$200,$F3040,1),0))</f>
        <v>0.77</v>
      </c>
      <c r="I3040" s="17">
        <f>IF($C3040&lt;&gt;"",$G3040*INDEX(ΣυνδΑθρ!$C$2:$C$100,$F3040,1)/INDEX(ΣυνδΑθρ!$J$2:$J$96,$F3040,1),IF($D3040&lt;&gt;"",$G3040*INDEX(Υλικά!$H$3:$H$200,$F3040,1)/INDEX(Υλικά!$E$3:$E$200,$F3040,1),0))</f>
        <v>15.96</v>
      </c>
      <c r="J3040" s="18">
        <f>IF($C3040&lt;&gt;"",$G3040*INDEX(ΣυνδΑθρ!$D$2:$D$96,$F3040,1)/INDEX(ΣυνδΑθρ!$J$2:$J$96,$F3040,1),IF($D3040&lt;&gt;"",$G3040*INDEX(Υλικά!$I$3:$I$200,$F3040,1)/INDEX(Υλικά!$E$3:$E$200,$F3040,1),0))</f>
        <v>0.21</v>
      </c>
      <c r="K3040" s="16">
        <f>$H3040*Ref!$B$2</f>
        <v>3.08</v>
      </c>
      <c r="L3040" s="17">
        <f>$I3040*Ref!$B$3</f>
        <v>63.84</v>
      </c>
      <c r="M3040" s="18">
        <f>$J3040*Ref!$B$4</f>
        <v>1.89</v>
      </c>
      <c r="N3040" s="18">
        <f>IF($C3040&lt;&gt;"",0,IF($D3040&lt;&gt;"",$G3040*INDEX(Υλικά!$J$3:$J$200,$F3040,1)/INDEX(Υλικά!$E$3:$E$200,$F3040,1),0))</f>
        <v>0</v>
      </c>
      <c r="O3040" s="19">
        <f t="shared" si="55"/>
        <v>68.81</v>
      </c>
    </row>
    <row r="3041" spans="1:15" x14ac:dyDescent="0.35">
      <c r="A3041" s="54">
        <v>46147</v>
      </c>
      <c r="B3041" s="53">
        <v>0.5</v>
      </c>
      <c r="C3041" s="3"/>
      <c r="D3041" s="3" t="s">
        <v>357</v>
      </c>
      <c r="E3041" s="3" t="str">
        <f>IF(C3041&lt;&gt;"",INDEX(ΣυνδΑθρ!$I$2:$I$96,MATCH(C3041,ΣυνδΑθρ!$A$2:$A$100,0),1),IF(D3041&lt;&gt;"",INDEX(Υλικά!$D$3:$D$200,MATCH(D3041,Υλικά!$B$3:$B$200,0),1),""))</f>
        <v>gr</v>
      </c>
      <c r="F3041" s="10">
        <f>IF(C3041&lt;&gt;"",MATCH($C3041,ΣυνδΑθρ!$A$2:$A$100,0),IF(D3041&lt;&gt;"",MATCH($D3041,Υλικά!$B$3:$B$200,0),0))</f>
        <v>162</v>
      </c>
      <c r="G3041" s="3">
        <v>10</v>
      </c>
      <c r="H3041" s="16">
        <f>IF($C3041&lt;&gt;"",$G3041*INDEX(ΣυνδΑθρ!$B$2:$B$96,$F3041,1)/INDEX(ΣυνδΑθρ!$J$2:$J$96,$F3041,1),IF($D3041&lt;&gt;"",$G3041*INDEX(Υλικά!$G$3:$G$200,$F3041,1)/INDEX(Υλικά!$E$3:$E$200,$F3041,1),0))</f>
        <v>2.7</v>
      </c>
      <c r="I3041" s="17">
        <f>IF($C3041&lt;&gt;"",$G3041*INDEX(ΣυνδΑθρ!$C$2:$C$100,$F3041,1)/INDEX(ΣυνδΑθρ!$J$2:$J$96,$F3041,1),IF($D3041&lt;&gt;"",$G3041*INDEX(Υλικά!$H$3:$H$200,$F3041,1)/INDEX(Υλικά!$E$3:$E$200,$F3041,1),0))</f>
        <v>1.3</v>
      </c>
      <c r="J3041" s="18">
        <f>IF($C3041&lt;&gt;"",$G3041*INDEX(ΣυνδΑθρ!$D$2:$D$96,$F3041,1)/INDEX(ΣυνδΑθρ!$J$2:$J$96,$F3041,1),IF($D3041&lt;&gt;"",$G3041*INDEX(Υλικά!$I$3:$I$200,$F3041,1)/INDEX(Υλικά!$E$3:$E$200,$F3041,1),0))</f>
        <v>5</v>
      </c>
      <c r="K3041" s="16">
        <f>$H3041*Ref!$B$2</f>
        <v>10.8</v>
      </c>
      <c r="L3041" s="17">
        <f>$I3041*Ref!$B$3</f>
        <v>5.2</v>
      </c>
      <c r="M3041" s="18">
        <f>$J3041*Ref!$B$4</f>
        <v>45</v>
      </c>
      <c r="N3041" s="18">
        <f>IF($C3041&lt;&gt;"",0,IF($D3041&lt;&gt;"",$G3041*INDEX(Υλικά!$J$3:$J$200,$F3041,1)/INDEX(Υλικά!$E$3:$E$200,$F3041,1),0))</f>
        <v>0</v>
      </c>
      <c r="O3041" s="19">
        <f t="shared" si="55"/>
        <v>61</v>
      </c>
    </row>
    <row r="3042" spans="1:15" x14ac:dyDescent="0.35">
      <c r="A3042" s="54">
        <v>46147</v>
      </c>
      <c r="B3042" s="53">
        <v>0.60416666666666663</v>
      </c>
      <c r="C3042" s="3" t="s">
        <v>267</v>
      </c>
      <c r="D3042" s="3"/>
      <c r="E3042" s="3" t="str">
        <f>IF(C3042&lt;&gt;"",INDEX(ΣυνδΑθρ!$I$2:$I$96,MATCH(C3042,ΣυνδΑθρ!$A$2:$A$100,0),1),IF(D3042&lt;&gt;"",INDEX(Υλικά!$D$3:$D$200,MATCH(D3042,Υλικά!$B$3:$B$200,0),1),""))</f>
        <v>pc</v>
      </c>
      <c r="F3042" s="10">
        <f>IF(C3042&lt;&gt;"",MATCH($C3042,ΣυνδΑθρ!$A$2:$A$100,0),IF(D3042&lt;&gt;"",MATCH($D3042,Υλικά!$B$3:$B$200,0),0))</f>
        <v>51</v>
      </c>
      <c r="G3042" s="3">
        <v>1</v>
      </c>
      <c r="H3042" s="16">
        <f>IF($C3042&lt;&gt;"",$G3042*INDEX(ΣυνδΑθρ!$B$2:$B$96,$F3042,1)/INDEX(ΣυνδΑθρ!$J$2:$J$96,$F3042,1),IF($D3042&lt;&gt;"",$G3042*INDEX(Υλικά!$G$3:$G$200,$F3042,1)/INDEX(Υλικά!$E$3:$E$200,$F3042,1),0))</f>
        <v>12.66</v>
      </c>
      <c r="I3042" s="17">
        <f>IF($C3042&lt;&gt;"",$G3042*INDEX(ΣυνδΑθρ!$C$2:$C$100,$F3042,1)/INDEX(ΣυνδΑθρ!$J$2:$J$96,$F3042,1),IF($D3042&lt;&gt;"",$G3042*INDEX(Υλικά!$H$3:$H$200,$F3042,1)/INDEX(Υλικά!$E$3:$E$200,$F3042,1),0))</f>
        <v>29.580000000000002</v>
      </c>
      <c r="J3042" s="18">
        <f>IF($C3042&lt;&gt;"",$G3042*INDEX(ΣυνδΑθρ!$D$2:$D$96,$F3042,1)/INDEX(ΣυνδΑθρ!$J$2:$J$96,$F3042,1),IF($D3042&lt;&gt;"",$G3042*INDEX(Υλικά!$I$3:$I$200,$F3042,1)/INDEX(Υλικά!$E$3:$E$200,$F3042,1),0))</f>
        <v>14.321999999999999</v>
      </c>
      <c r="K3042" s="16">
        <f>$H3042*Ref!$B$2</f>
        <v>50.64</v>
      </c>
      <c r="L3042" s="17">
        <f>$I3042*Ref!$B$3</f>
        <v>118.32000000000001</v>
      </c>
      <c r="M3042" s="18">
        <f>$J3042*Ref!$B$4</f>
        <v>128.898</v>
      </c>
      <c r="N3042" s="18">
        <f>IF($C3042&lt;&gt;"",0,IF($D3042&lt;&gt;"",$G3042*INDEX(Υλικά!$J$3:$J$200,$F3042,1)/INDEX(Υλικά!$E$3:$E$200,$F3042,1),0))</f>
        <v>0</v>
      </c>
      <c r="O3042" s="19">
        <f t="shared" si="55"/>
        <v>297.858</v>
      </c>
    </row>
    <row r="3043" spans="1:15" x14ac:dyDescent="0.35">
      <c r="A3043" s="54">
        <v>46147</v>
      </c>
      <c r="B3043" s="53">
        <v>0.60416666666666663</v>
      </c>
      <c r="C3043" s="3"/>
      <c r="D3043" s="3" t="s">
        <v>356</v>
      </c>
      <c r="E3043" s="3" t="str">
        <f>IF(C3043&lt;&gt;"",INDEX(ΣυνδΑθρ!$I$2:$I$96,MATCH(C3043,ΣυνδΑθρ!$A$2:$A$100,0),1),IF(D3043&lt;&gt;"",INDEX(Υλικά!$D$3:$D$200,MATCH(D3043,Υλικά!$B$3:$B$200,0),1),""))</f>
        <v>pc</v>
      </c>
      <c r="F3043" s="10">
        <f>IF(C3043&lt;&gt;"",MATCH($C3043,ΣυνδΑθρ!$A$2:$A$100,0),IF(D3043&lt;&gt;"",MATCH($D3043,Υλικά!$B$3:$B$200,0),0))</f>
        <v>161</v>
      </c>
      <c r="G3043" s="3">
        <v>1</v>
      </c>
      <c r="H3043" s="16">
        <f>IF($C3043&lt;&gt;"",$G3043*INDEX(ΣυνδΑθρ!$B$2:$B$96,$F3043,1)/INDEX(ΣυνδΑθρ!$J$2:$J$96,$F3043,1),IF($D3043&lt;&gt;"",$G3043*INDEX(Υλικά!$G$3:$G$200,$F3043,1)/INDEX(Υλικά!$E$3:$E$200,$F3043,1),0))</f>
        <v>39</v>
      </c>
      <c r="I3043" s="17">
        <f>IF($C3043&lt;&gt;"",$G3043*INDEX(ΣυνδΑθρ!$C$2:$C$100,$F3043,1)/INDEX(ΣυνδΑθρ!$J$2:$J$96,$F3043,1),IF($D3043&lt;&gt;"",$G3043*INDEX(Υλικά!$H$3:$H$200,$F3043,1)/INDEX(Υλικά!$E$3:$E$200,$F3043,1),0))</f>
        <v>0</v>
      </c>
      <c r="J3043" s="18">
        <f>IF($C3043&lt;&gt;"",$G3043*INDEX(ΣυνδΑθρ!$D$2:$D$96,$F3043,1)/INDEX(ΣυνδΑθρ!$J$2:$J$96,$F3043,1),IF($D3043&lt;&gt;"",$G3043*INDEX(Υλικά!$I$3:$I$200,$F3043,1)/INDEX(Υλικά!$E$3:$E$200,$F3043,1),0))</f>
        <v>1</v>
      </c>
      <c r="K3043" s="16">
        <f>$H3043*Ref!$B$2</f>
        <v>156</v>
      </c>
      <c r="L3043" s="17">
        <f>$I3043*Ref!$B$3</f>
        <v>0</v>
      </c>
      <c r="M3043" s="18">
        <f>$J3043*Ref!$B$4</f>
        <v>9</v>
      </c>
      <c r="N3043" s="18">
        <f>IF($C3043&lt;&gt;"",0,IF($D3043&lt;&gt;"",$G3043*INDEX(Υλικά!$J$3:$J$200,$F3043,1)/INDEX(Υλικά!$E$3:$E$200,$F3043,1),0))</f>
        <v>0</v>
      </c>
      <c r="O3043" s="19">
        <f t="shared" si="55"/>
        <v>165</v>
      </c>
    </row>
    <row r="3044" spans="1:15" x14ac:dyDescent="0.35">
      <c r="A3044" s="54">
        <v>46147</v>
      </c>
      <c r="B3044" s="53">
        <v>0.60416666666666663</v>
      </c>
      <c r="C3044" s="3"/>
      <c r="D3044" s="3" t="s">
        <v>289</v>
      </c>
      <c r="E3044" s="3" t="str">
        <f>IF(C3044&lt;&gt;"",INDEX(ΣυνδΑθρ!$I$2:$I$96,MATCH(C3044,ΣυνδΑθρ!$A$2:$A$100,0),1),IF(D3044&lt;&gt;"",INDEX(Υλικά!$D$3:$D$200,MATCH(D3044,Υλικά!$B$3:$B$200,0),1),""))</f>
        <v>gr</v>
      </c>
      <c r="F3044" s="10">
        <f>IF(C3044&lt;&gt;"",MATCH($C3044,ΣυνδΑθρ!$A$2:$A$100,0),IF(D3044&lt;&gt;"",MATCH($D3044,Υλικά!$B$3:$B$200,0),0))</f>
        <v>134</v>
      </c>
      <c r="G3044" s="3">
        <v>50</v>
      </c>
      <c r="H3044" s="16">
        <f>IF($C3044&lt;&gt;"",$G3044*INDEX(ΣυνδΑθρ!$B$2:$B$96,$F3044,1)/INDEX(ΣυνδΑθρ!$J$2:$J$96,$F3044,1),IF($D3044&lt;&gt;"",$G3044*INDEX(Υλικά!$G$3:$G$200,$F3044,1)/INDEX(Υλικά!$E$3:$E$200,$F3044,1),0))</f>
        <v>3.65</v>
      </c>
      <c r="I3044" s="17">
        <f>IF($C3044&lt;&gt;"",$G3044*INDEX(ΣυνδΑθρ!$C$2:$C$100,$F3044,1)/INDEX(ΣυνδΑθρ!$J$2:$J$96,$F3044,1),IF($D3044&lt;&gt;"",$G3044*INDEX(Υλικά!$H$3:$H$200,$F3044,1)/INDEX(Υλικά!$E$3:$E$200,$F3044,1),0))</f>
        <v>23.25</v>
      </c>
      <c r="J3044" s="18">
        <f>IF($C3044&lt;&gt;"",$G3044*INDEX(ΣυνδΑθρ!$D$2:$D$96,$F3044,1)/INDEX(ΣυνδΑθρ!$J$2:$J$96,$F3044,1),IF($D3044&lt;&gt;"",$G3044*INDEX(Υλικά!$I$3:$I$200,$F3044,1)/INDEX(Υλικά!$E$3:$E$200,$F3044,1),0))</f>
        <v>0.45</v>
      </c>
      <c r="K3044" s="16">
        <f>$H3044*Ref!$B$2</f>
        <v>14.6</v>
      </c>
      <c r="L3044" s="17">
        <f>$I3044*Ref!$B$3</f>
        <v>93</v>
      </c>
      <c r="M3044" s="18">
        <f>$J3044*Ref!$B$4</f>
        <v>4.05</v>
      </c>
      <c r="N3044" s="18">
        <f>IF($C3044&lt;&gt;"",0,IF($D3044&lt;&gt;"",$G3044*INDEX(Υλικά!$J$3:$J$200,$F3044,1)/INDEX(Υλικά!$E$3:$E$200,$F3044,1),0))</f>
        <v>0</v>
      </c>
      <c r="O3044" s="19">
        <f t="shared" si="55"/>
        <v>111.64999999999999</v>
      </c>
    </row>
    <row r="3045" spans="1:15" x14ac:dyDescent="0.35">
      <c r="A3045" s="54">
        <v>46147</v>
      </c>
      <c r="B3045" s="53">
        <v>0.85416666666666663</v>
      </c>
      <c r="C3045" s="3" t="s">
        <v>362</v>
      </c>
      <c r="D3045" s="3"/>
      <c r="E3045" s="3" t="str">
        <f>IF(C3045&lt;&gt;"",INDEX(ΣυνδΑθρ!$I$2:$I$96,MATCH(C3045,ΣυνδΑθρ!$A$2:$A$100,0),1),IF(D3045&lt;&gt;"",INDEX(Υλικά!$D$3:$D$200,MATCH(D3045,Υλικά!$B$3:$B$200,0),1),""))</f>
        <v>pc</v>
      </c>
      <c r="F3045" s="10">
        <f>IF(C3045&lt;&gt;"",MATCH($C3045,ΣυνδΑθρ!$A$2:$A$100,0),IF(D3045&lt;&gt;"",MATCH($D3045,Υλικά!$B$3:$B$200,0),0))</f>
        <v>79</v>
      </c>
      <c r="G3045" s="3">
        <v>1</v>
      </c>
      <c r="H3045" s="16">
        <f>IF($C3045&lt;&gt;"",$G3045*INDEX(ΣυνδΑθρ!$B$2:$B$96,$F3045,1)/INDEX(ΣυνδΑθρ!$J$2:$J$96,$F3045,1),IF($D3045&lt;&gt;"",$G3045*INDEX(Υλικά!$G$3:$G$200,$F3045,1)/INDEX(Υλικά!$E$3:$E$200,$F3045,1),0))</f>
        <v>11.19</v>
      </c>
      <c r="I3045" s="17">
        <f>IF($C3045&lt;&gt;"",$G3045*INDEX(ΣυνδΑθρ!$C$2:$C$100,$F3045,1)/INDEX(ΣυνδΑθρ!$J$2:$J$96,$F3045,1),IF($D3045&lt;&gt;"",$G3045*INDEX(Υλικά!$H$3:$H$200,$F3045,1)/INDEX(Υλικά!$E$3:$E$200,$F3045,1),0))</f>
        <v>13.548333333333334</v>
      </c>
      <c r="J3045" s="18">
        <f>IF($C3045&lt;&gt;"",$G3045*INDEX(ΣυνδΑθρ!$D$2:$D$96,$F3045,1)/INDEX(ΣυνδΑθρ!$J$2:$J$96,$F3045,1),IF($D3045&lt;&gt;"",$G3045*INDEX(Υλικά!$I$3:$I$200,$F3045,1)/INDEX(Υλικά!$E$3:$E$200,$F3045,1),0))</f>
        <v>9.1083333333333325</v>
      </c>
      <c r="K3045" s="16">
        <f>$H3045*Ref!$B$2</f>
        <v>44.76</v>
      </c>
      <c r="L3045" s="17">
        <f>$I3045*Ref!$B$3</f>
        <v>54.193333333333335</v>
      </c>
      <c r="M3045" s="18">
        <f>$J3045*Ref!$B$4</f>
        <v>81.974999999999994</v>
      </c>
      <c r="N3045" s="18">
        <f>IF($C3045&lt;&gt;"",0,IF($D3045&lt;&gt;"",$G3045*INDEX(Υλικά!$J$3:$J$200,$F3045,1)/INDEX(Υλικά!$E$3:$E$200,$F3045,1),0))</f>
        <v>0</v>
      </c>
      <c r="O3045" s="19">
        <f t="shared" si="55"/>
        <v>180.92833333333334</v>
      </c>
    </row>
    <row r="3046" spans="1:15" x14ac:dyDescent="0.35">
      <c r="A3046" s="54">
        <v>46147</v>
      </c>
      <c r="B3046" s="53">
        <v>0.89583333333333337</v>
      </c>
      <c r="C3046" s="3" t="s">
        <v>358</v>
      </c>
      <c r="D3046" s="3"/>
      <c r="E3046" s="3" t="str">
        <f>IF(C3046&lt;&gt;"",INDEX(ΣυνδΑθρ!$I$2:$I$96,MATCH(C3046,ΣυνδΑθρ!$A$2:$A$100,0),1),IF(D3046&lt;&gt;"",INDEX(Υλικά!$D$3:$D$200,MATCH(D3046,Υλικά!$B$3:$B$200,0),1),""))</f>
        <v>gr</v>
      </c>
      <c r="F3046" s="10">
        <f>IF(C3046&lt;&gt;"",MATCH($C3046,ΣυνδΑθρ!$A$2:$A$100,0),IF(D3046&lt;&gt;"",MATCH($D3046,Υλικά!$B$3:$B$200,0),0))</f>
        <v>77</v>
      </c>
      <c r="G3046" s="3">
        <v>213</v>
      </c>
      <c r="H3046" s="16">
        <f>IF($C3046&lt;&gt;"",$G3046*INDEX(ΣυνδΑθρ!$B$2:$B$96,$F3046,1)/INDEX(ΣυνδΑθρ!$J$2:$J$96,$F3046,1),IF($D3046&lt;&gt;"",$G3046*INDEX(Υλικά!$G$3:$G$200,$F3046,1)/INDEX(Υλικά!$E$3:$E$200,$F3046,1),0))</f>
        <v>16.428191489361701</v>
      </c>
      <c r="I3046" s="17">
        <f>IF($C3046&lt;&gt;"",$G3046*INDEX(ΣυνδΑθρ!$C$2:$C$100,$F3046,1)/INDEX(ΣυνδΑθρ!$J$2:$J$96,$F3046,1),IF($D3046&lt;&gt;"",$G3046*INDEX(Υλικά!$H$3:$H$200,$F3046,1)/INDEX(Υλικά!$E$3:$E$200,$F3046,1),0))</f>
        <v>34.941063829787232</v>
      </c>
      <c r="J3046" s="18">
        <f>IF($C3046&lt;&gt;"",$G3046*INDEX(ΣυνδΑθρ!$D$2:$D$96,$F3046,1)/INDEX(ΣυνδΑθρ!$J$2:$J$96,$F3046,1),IF($D3046&lt;&gt;"",$G3046*INDEX(Υλικά!$I$3:$I$200,$F3046,1)/INDEX(Υλικά!$E$3:$E$200,$F3046,1),0))</f>
        <v>16.99468085106383</v>
      </c>
      <c r="K3046" s="16">
        <f>$H3046*Ref!$B$2</f>
        <v>65.712765957446805</v>
      </c>
      <c r="L3046" s="17">
        <f>$I3046*Ref!$B$3</f>
        <v>139.76425531914893</v>
      </c>
      <c r="M3046" s="18">
        <f>$J3046*Ref!$B$4</f>
        <v>152.95212765957447</v>
      </c>
      <c r="N3046" s="18">
        <f>IF($C3046&lt;&gt;"",0,IF($D3046&lt;&gt;"",$G3046*INDEX(Υλικά!$J$3:$J$200,$F3046,1)/INDEX(Υλικά!$E$3:$E$200,$F3046,1),0))</f>
        <v>0</v>
      </c>
      <c r="O3046" s="19">
        <f t="shared" si="55"/>
        <v>358.42914893617024</v>
      </c>
    </row>
    <row r="3047" spans="1:15" x14ac:dyDescent="0.35">
      <c r="A3047" s="54">
        <v>46147</v>
      </c>
      <c r="B3047" s="53">
        <v>0.95833333333333337</v>
      </c>
      <c r="C3047" s="3"/>
      <c r="D3047" s="3" t="s">
        <v>32</v>
      </c>
      <c r="E3047" s="3" t="str">
        <f>IF(C3047&lt;&gt;"",INDEX(ΣυνδΑθρ!$I$2:$I$96,MATCH(C3047,ΣυνδΑθρ!$A$2:$A$100,0),1),IF(D3047&lt;&gt;"",INDEX(Υλικά!$D$3:$D$200,MATCH(D3047,Υλικά!$B$3:$B$200,0),1),""))</f>
        <v>gr</v>
      </c>
      <c r="F3047" s="10">
        <f>IF(C3047&lt;&gt;"",MATCH($C3047,ΣυνδΑθρ!$A$2:$A$100,0),IF(D3047&lt;&gt;"",MATCH($D3047,Υλικά!$B$3:$B$200,0),0))</f>
        <v>14</v>
      </c>
      <c r="G3047" s="3">
        <v>200</v>
      </c>
      <c r="H3047" s="16">
        <f>IF($C3047&lt;&gt;"",$G3047*INDEX(ΣυνδΑθρ!$B$2:$B$96,$F3047,1)/INDEX(ΣυνδΑθρ!$J$2:$J$96,$F3047,1),IF($D3047&lt;&gt;"",$G3047*INDEX(Υλικά!$G$3:$G$200,$F3047,1)/INDEX(Υλικά!$E$3:$E$200,$F3047,1),0))</f>
        <v>16</v>
      </c>
      <c r="I3047" s="17">
        <f>IF($C3047&lt;&gt;"",$G3047*INDEX(ΣυνδΑθρ!$C$2:$C$100,$F3047,1)/INDEX(ΣυνδΑθρ!$J$2:$J$96,$F3047,1),IF($D3047&lt;&gt;"",$G3047*INDEX(Υλικά!$H$3:$H$200,$F3047,1)/INDEX(Υλικά!$E$3:$E$200,$F3047,1),0))</f>
        <v>8</v>
      </c>
      <c r="J3047" s="18">
        <f>IF($C3047&lt;&gt;"",$G3047*INDEX(ΣυνδΑθρ!$D$2:$D$96,$F3047,1)/INDEX(ΣυνδΑθρ!$J$2:$J$96,$F3047,1),IF($D3047&lt;&gt;"",$G3047*INDEX(Υλικά!$I$3:$I$200,$F3047,1)/INDEX(Υλικά!$E$3:$E$200,$F3047,1),0))</f>
        <v>4</v>
      </c>
      <c r="K3047" s="16">
        <f>$H3047*Ref!$B$2</f>
        <v>64</v>
      </c>
      <c r="L3047" s="17">
        <f>$I3047*Ref!$B$3</f>
        <v>32</v>
      </c>
      <c r="M3047" s="18">
        <f>$J3047*Ref!$B$4</f>
        <v>36</v>
      </c>
      <c r="N3047" s="18">
        <f>IF($C3047&lt;&gt;"",0,IF($D3047&lt;&gt;"",$G3047*INDEX(Υλικά!$J$3:$J$200,$F3047,1)/INDEX(Υλικά!$E$3:$E$200,$F3047,1),0))</f>
        <v>0</v>
      </c>
      <c r="O3047" s="19">
        <f t="shared" ref="O3047" si="56">SUM(K3047:N3047)</f>
        <v>132</v>
      </c>
    </row>
    <row r="3048" spans="1:15" x14ac:dyDescent="0.35">
      <c r="A3048" s="54">
        <v>46148</v>
      </c>
      <c r="B3048" s="53">
        <v>0.33333333333333331</v>
      </c>
      <c r="C3048" s="3"/>
      <c r="D3048" s="3" t="s">
        <v>58</v>
      </c>
      <c r="E3048" s="3" t="str">
        <f>IF(C3048&lt;&gt;"",INDEX(ΣυνδΑθρ!$I$2:$I$96,MATCH(C3048,ΣυνδΑθρ!$A$2:$A$100,0),1),IF(D3048&lt;&gt;"",INDEX(Υλικά!$D$3:$D$200,MATCH(D3048,Υλικά!$B$3:$B$200,0),1),""))</f>
        <v>gr</v>
      </c>
      <c r="F3048" s="10">
        <f>IF(C3048&lt;&gt;"",MATCH($C3048,ΣυνδΑθρ!$A$2:$A$100,0),IF(D3048&lt;&gt;"",MATCH($D3048,Υλικά!$B$3:$B$200,0),0))</f>
        <v>12</v>
      </c>
      <c r="G3048" s="3">
        <v>250</v>
      </c>
      <c r="H3048" s="16">
        <f>IF($C3048&lt;&gt;"",$G3048*INDEX(ΣυνδΑθρ!$B$2:$B$96,$F3048,1)/INDEX(ΣυνδΑθρ!$J$2:$J$96,$F3048,1),IF($D3048&lt;&gt;"",$G3048*INDEX(Υλικά!$G$3:$G$200,$F3048,1)/INDEX(Υλικά!$E$3:$E$200,$F3048,1),0))</f>
        <v>8.25</v>
      </c>
      <c r="I3048" s="17">
        <f>IF($C3048&lt;&gt;"",$G3048*INDEX(ΣυνδΑθρ!$C$2:$C$100,$F3048,1)/INDEX(ΣυνδΑθρ!$J$2:$J$96,$F3048,1),IF($D3048&lt;&gt;"",$G3048*INDEX(Υλικά!$H$3:$H$200,$F3048,1)/INDEX(Υλικά!$E$3:$E$200,$F3048,1),0))</f>
        <v>11.75</v>
      </c>
      <c r="J3048" s="18">
        <f>IF($C3048&lt;&gt;"",$G3048*INDEX(ΣυνδΑθρ!$D$2:$D$96,$F3048,1)/INDEX(ΣυνδΑθρ!$J$2:$J$96,$F3048,1),IF($D3048&lt;&gt;"",$G3048*INDEX(Υλικά!$I$3:$I$200,$F3048,1)/INDEX(Υλικά!$E$3:$E$200,$F3048,1),0))</f>
        <v>3.75</v>
      </c>
      <c r="K3048" s="16">
        <f>$H3048*Ref!$B$2</f>
        <v>33</v>
      </c>
      <c r="L3048" s="17">
        <f>$I3048*Ref!$B$3</f>
        <v>47</v>
      </c>
      <c r="M3048" s="18">
        <f>$J3048*Ref!$B$4</f>
        <v>33.75</v>
      </c>
      <c r="N3048" s="18">
        <f>IF($C3048&lt;&gt;"",0,IF($D3048&lt;&gt;"",$G3048*INDEX(Υλικά!$J$3:$J$200,$F3048,1)/INDEX(Υλικά!$E$3:$E$200,$F3048,1),0))</f>
        <v>0</v>
      </c>
      <c r="O3048" s="19">
        <f t="shared" ref="O3048:O3066" si="57">SUM(K3048:N3048)</f>
        <v>113.75</v>
      </c>
    </row>
    <row r="3049" spans="1:15" x14ac:dyDescent="0.35">
      <c r="A3049" s="54">
        <v>46148</v>
      </c>
      <c r="B3049" s="53">
        <v>0.33333333333333331</v>
      </c>
      <c r="C3049" s="3" t="s">
        <v>362</v>
      </c>
      <c r="D3049" s="3"/>
      <c r="E3049" s="3" t="str">
        <f>IF(C3049&lt;&gt;"",INDEX(ΣυνδΑθρ!$I$2:$I$96,MATCH(C3049,ΣυνδΑθρ!$A$2:$A$100,0),1),IF(D3049&lt;&gt;"",INDEX(Υλικά!$D$3:$D$200,MATCH(D3049,Υλικά!$B$3:$B$200,0),1),""))</f>
        <v>pc</v>
      </c>
      <c r="F3049" s="10">
        <f>IF(C3049&lt;&gt;"",MATCH($C3049,ΣυνδΑθρ!$A$2:$A$100,0),IF(D3049&lt;&gt;"",MATCH($D3049,Υλικά!$B$3:$B$200,0),0))</f>
        <v>79</v>
      </c>
      <c r="G3049" s="3">
        <v>1</v>
      </c>
      <c r="H3049" s="16">
        <f>IF($C3049&lt;&gt;"",$G3049*INDEX(ΣυνδΑθρ!$B$2:$B$96,$F3049,1)/INDEX(ΣυνδΑθρ!$J$2:$J$96,$F3049,1),IF($D3049&lt;&gt;"",$G3049*INDEX(Υλικά!$G$3:$G$200,$F3049,1)/INDEX(Υλικά!$E$3:$E$200,$F3049,1),0))</f>
        <v>11.19</v>
      </c>
      <c r="I3049" s="17">
        <f>IF($C3049&lt;&gt;"",$G3049*INDEX(ΣυνδΑθρ!$C$2:$C$100,$F3049,1)/INDEX(ΣυνδΑθρ!$J$2:$J$96,$F3049,1),IF($D3049&lt;&gt;"",$G3049*INDEX(Υλικά!$H$3:$H$200,$F3049,1)/INDEX(Υλικά!$E$3:$E$200,$F3049,1),0))</f>
        <v>13.548333333333334</v>
      </c>
      <c r="J3049" s="18">
        <f>IF($C3049&lt;&gt;"",$G3049*INDEX(ΣυνδΑθρ!$D$2:$D$96,$F3049,1)/INDEX(ΣυνδΑθρ!$J$2:$J$96,$F3049,1),IF($D3049&lt;&gt;"",$G3049*INDEX(Υλικά!$I$3:$I$200,$F3049,1)/INDEX(Υλικά!$E$3:$E$200,$F3049,1),0))</f>
        <v>9.1083333333333325</v>
      </c>
      <c r="K3049" s="16">
        <f>$H3049*Ref!$B$2</f>
        <v>44.76</v>
      </c>
      <c r="L3049" s="17">
        <f>$I3049*Ref!$B$3</f>
        <v>54.193333333333335</v>
      </c>
      <c r="M3049" s="18">
        <f>$J3049*Ref!$B$4</f>
        <v>81.974999999999994</v>
      </c>
      <c r="N3049" s="18">
        <f>IF($C3049&lt;&gt;"",0,IF($D3049&lt;&gt;"",$G3049*INDEX(Υλικά!$J$3:$J$200,$F3049,1)/INDEX(Υλικά!$E$3:$E$200,$F3049,1),0))</f>
        <v>0</v>
      </c>
      <c r="O3049" s="19">
        <f t="shared" si="57"/>
        <v>180.92833333333334</v>
      </c>
    </row>
    <row r="3050" spans="1:15" x14ac:dyDescent="0.35">
      <c r="A3050" s="54">
        <v>46148</v>
      </c>
      <c r="B3050" s="53">
        <v>0.54166666666666663</v>
      </c>
      <c r="C3050" s="3" t="s">
        <v>362</v>
      </c>
      <c r="D3050" s="3"/>
      <c r="E3050" s="3" t="str">
        <f>IF(C3050&lt;&gt;"",INDEX(ΣυνδΑθρ!$I$2:$I$96,MATCH(C3050,ΣυνδΑθρ!$A$2:$A$100,0),1),IF(D3050&lt;&gt;"",INDEX(Υλικά!$D$3:$D$200,MATCH(D3050,Υλικά!$B$3:$B$200,0),1),""))</f>
        <v>pc</v>
      </c>
      <c r="F3050" s="10">
        <f>IF(C3050&lt;&gt;"",MATCH($C3050,ΣυνδΑθρ!$A$2:$A$100,0),IF(D3050&lt;&gt;"",MATCH($D3050,Υλικά!$B$3:$B$200,0),0))</f>
        <v>79</v>
      </c>
      <c r="G3050" s="3">
        <v>1</v>
      </c>
      <c r="H3050" s="16">
        <f>IF($C3050&lt;&gt;"",$G3050*INDEX(ΣυνδΑθρ!$B$2:$B$96,$F3050,1)/INDEX(ΣυνδΑθρ!$J$2:$J$96,$F3050,1),IF($D3050&lt;&gt;"",$G3050*INDEX(Υλικά!$G$3:$G$200,$F3050,1)/INDEX(Υλικά!$E$3:$E$200,$F3050,1),0))</f>
        <v>11.19</v>
      </c>
      <c r="I3050" s="17">
        <f>IF($C3050&lt;&gt;"",$G3050*INDEX(ΣυνδΑθρ!$C$2:$C$100,$F3050,1)/INDEX(ΣυνδΑθρ!$J$2:$J$96,$F3050,1),IF($D3050&lt;&gt;"",$G3050*INDEX(Υλικά!$H$3:$H$200,$F3050,1)/INDEX(Υλικά!$E$3:$E$200,$F3050,1),0))</f>
        <v>13.548333333333334</v>
      </c>
      <c r="J3050" s="18">
        <f>IF($C3050&lt;&gt;"",$G3050*INDEX(ΣυνδΑθρ!$D$2:$D$96,$F3050,1)/INDEX(ΣυνδΑθρ!$J$2:$J$96,$F3050,1),IF($D3050&lt;&gt;"",$G3050*INDEX(Υλικά!$I$3:$I$200,$F3050,1)/INDEX(Υλικά!$E$3:$E$200,$F3050,1),0))</f>
        <v>9.1083333333333325</v>
      </c>
      <c r="K3050" s="16">
        <f>$H3050*Ref!$B$2</f>
        <v>44.76</v>
      </c>
      <c r="L3050" s="17">
        <f>$I3050*Ref!$B$3</f>
        <v>54.193333333333335</v>
      </c>
      <c r="M3050" s="18">
        <f>$J3050*Ref!$B$4</f>
        <v>81.974999999999994</v>
      </c>
      <c r="N3050" s="18">
        <f>IF($C3050&lt;&gt;"",0,IF($D3050&lt;&gt;"",$G3050*INDEX(Υλικά!$J$3:$J$200,$F3050,1)/INDEX(Υλικά!$E$3:$E$200,$F3050,1),0))</f>
        <v>0</v>
      </c>
      <c r="O3050" s="19">
        <f t="shared" si="57"/>
        <v>180.92833333333334</v>
      </c>
    </row>
    <row r="3051" spans="1:15" x14ac:dyDescent="0.35">
      <c r="A3051" s="54">
        <v>46148</v>
      </c>
      <c r="B3051" s="53">
        <v>0.64583333333333337</v>
      </c>
      <c r="C3051" s="3" t="s">
        <v>267</v>
      </c>
      <c r="D3051" s="3"/>
      <c r="E3051" s="3" t="str">
        <f>IF(C3051&lt;&gt;"",INDEX(ΣυνδΑθρ!$I$2:$I$96,MATCH(C3051,ΣυνδΑθρ!$A$2:$A$100,0),1),IF(D3051&lt;&gt;"",INDEX(Υλικά!$D$3:$D$200,MATCH(D3051,Υλικά!$B$3:$B$200,0),1),""))</f>
        <v>pc</v>
      </c>
      <c r="F3051" s="10">
        <f>IF(C3051&lt;&gt;"",MATCH($C3051,ΣυνδΑθρ!$A$2:$A$100,0),IF(D3051&lt;&gt;"",MATCH($D3051,Υλικά!$B$3:$B$200,0),0))</f>
        <v>51</v>
      </c>
      <c r="G3051" s="3">
        <v>0.5</v>
      </c>
      <c r="H3051" s="16">
        <f>IF($C3051&lt;&gt;"",$G3051*INDEX(ΣυνδΑθρ!$B$2:$B$96,$F3051,1)/INDEX(ΣυνδΑθρ!$J$2:$J$96,$F3051,1),IF($D3051&lt;&gt;"",$G3051*INDEX(Υλικά!$G$3:$G$200,$F3051,1)/INDEX(Υλικά!$E$3:$E$200,$F3051,1),0))</f>
        <v>6.33</v>
      </c>
      <c r="I3051" s="17">
        <f>IF($C3051&lt;&gt;"",$G3051*INDEX(ΣυνδΑθρ!$C$2:$C$100,$F3051,1)/INDEX(ΣυνδΑθρ!$J$2:$J$96,$F3051,1),IF($D3051&lt;&gt;"",$G3051*INDEX(Υλικά!$H$3:$H$200,$F3051,1)/INDEX(Υλικά!$E$3:$E$200,$F3051,1),0))</f>
        <v>14.790000000000001</v>
      </c>
      <c r="J3051" s="18">
        <f>IF($C3051&lt;&gt;"",$G3051*INDEX(ΣυνδΑθρ!$D$2:$D$96,$F3051,1)/INDEX(ΣυνδΑθρ!$J$2:$J$96,$F3051,1),IF($D3051&lt;&gt;"",$G3051*INDEX(Υλικά!$I$3:$I$200,$F3051,1)/INDEX(Υλικά!$E$3:$E$200,$F3051,1),0))</f>
        <v>7.1609999999999996</v>
      </c>
      <c r="K3051" s="16">
        <f>$H3051*Ref!$B$2</f>
        <v>25.32</v>
      </c>
      <c r="L3051" s="17">
        <f>$I3051*Ref!$B$3</f>
        <v>59.160000000000004</v>
      </c>
      <c r="M3051" s="18">
        <f>$J3051*Ref!$B$4</f>
        <v>64.448999999999998</v>
      </c>
      <c r="N3051" s="18">
        <f>IF($C3051&lt;&gt;"",0,IF($D3051&lt;&gt;"",$G3051*INDEX(Υλικά!$J$3:$J$200,$F3051,1)/INDEX(Υλικά!$E$3:$E$200,$F3051,1),0))</f>
        <v>0</v>
      </c>
      <c r="O3051" s="19">
        <f t="shared" si="57"/>
        <v>148.929</v>
      </c>
    </row>
    <row r="3052" spans="1:15" x14ac:dyDescent="0.35">
      <c r="A3052" s="54">
        <v>46148</v>
      </c>
      <c r="B3052" s="53">
        <v>0.64583333333333337</v>
      </c>
      <c r="C3052" s="3"/>
      <c r="D3052" s="3" t="s">
        <v>360</v>
      </c>
      <c r="E3052" s="3" t="str">
        <f>IF(C3052&lt;&gt;"",INDEX(ΣυνδΑθρ!$I$2:$I$96,MATCH(C3052,ΣυνδΑθρ!$A$2:$A$100,0),1),IF(D3052&lt;&gt;"",INDEX(Υλικά!$D$3:$D$200,MATCH(D3052,Υλικά!$B$3:$B$200,0),1),""))</f>
        <v>gr</v>
      </c>
      <c r="F3052" s="10">
        <f>IF(C3052&lt;&gt;"",MATCH($C3052,ΣυνδΑθρ!$A$2:$A$100,0),IF(D3052&lt;&gt;"",MATCH($D3052,Υλικά!$B$3:$B$200,0),0))</f>
        <v>51</v>
      </c>
      <c r="G3052" s="3">
        <v>100</v>
      </c>
      <c r="H3052" s="16">
        <f>IF($C3052&lt;&gt;"",$G3052*INDEX(ΣυνδΑθρ!$B$2:$B$96,$F3052,1)/INDEX(ΣυνδΑθρ!$J$2:$J$96,$F3052,1),IF($D3052&lt;&gt;"",$G3052*INDEX(Υλικά!$G$3:$G$200,$F3052,1)/INDEX(Υλικά!$E$3:$E$200,$F3052,1),0))</f>
        <v>27</v>
      </c>
      <c r="I3052" s="17">
        <f>IF($C3052&lt;&gt;"",$G3052*INDEX(ΣυνδΑθρ!$C$2:$C$100,$F3052,1)/INDEX(ΣυνδΑθρ!$J$2:$J$96,$F3052,1),IF($D3052&lt;&gt;"",$G3052*INDEX(Υλικά!$H$3:$H$200,$F3052,1)/INDEX(Υλικά!$E$3:$E$200,$F3052,1),0))</f>
        <v>0</v>
      </c>
      <c r="J3052" s="18">
        <f>IF($C3052&lt;&gt;"",$G3052*INDEX(ΣυνδΑθρ!$D$2:$D$96,$F3052,1)/INDEX(ΣυνδΑθρ!$J$2:$J$96,$F3052,1),IF($D3052&lt;&gt;"",$G3052*INDEX(Υλικά!$I$3:$I$200,$F3052,1)/INDEX(Υλικά!$E$3:$E$200,$F3052,1),0))</f>
        <v>14</v>
      </c>
      <c r="K3052" s="16">
        <f>$H3052*Ref!$B$2</f>
        <v>108</v>
      </c>
      <c r="L3052" s="17">
        <f>$I3052*Ref!$B$3</f>
        <v>0</v>
      </c>
      <c r="M3052" s="18">
        <f>$J3052*Ref!$B$4</f>
        <v>126</v>
      </c>
      <c r="N3052" s="18">
        <f>IF($C3052&lt;&gt;"",0,IF($D3052&lt;&gt;"",$G3052*INDEX(Υλικά!$J$3:$J$200,$F3052,1)/INDEX(Υλικά!$E$3:$E$200,$F3052,1),0))</f>
        <v>0</v>
      </c>
      <c r="O3052" s="19">
        <f t="shared" si="57"/>
        <v>234</v>
      </c>
    </row>
    <row r="3053" spans="1:15" x14ac:dyDescent="0.35">
      <c r="A3053" s="54">
        <v>46148</v>
      </c>
      <c r="B3053" s="53">
        <v>0.64583333333333304</v>
      </c>
      <c r="C3053" s="3"/>
      <c r="D3053" s="3" t="s">
        <v>128</v>
      </c>
      <c r="E3053" s="3" t="str">
        <f>IF(C3053&lt;&gt;"",INDEX(ΣυνδΑθρ!$I$2:$I$96,MATCH(C3053,ΣυνδΑθρ!$A$2:$A$100,0),1),IF(D3053&lt;&gt;"",INDEX(Υλικά!$D$3:$D$200,MATCH(D3053,Υλικά!$B$3:$B$200,0),1),""))</f>
        <v>gr</v>
      </c>
      <c r="F3053" s="10">
        <f>IF(C3053&lt;&gt;"",MATCH($C3053,ΣυνδΑθρ!$A$2:$A$100,0),IF(D3053&lt;&gt;"",MATCH($D3053,Υλικά!$B$3:$B$200,0),0))</f>
        <v>50</v>
      </c>
      <c r="G3053" s="3">
        <v>180</v>
      </c>
      <c r="H3053" s="16">
        <f>IF($C3053&lt;&gt;"",$G3053*INDEX(ΣυνδΑθρ!$B$2:$B$96,$F3053,1)/INDEX(ΣυνδΑθρ!$J$2:$J$96,$F3053,1),IF($D3053&lt;&gt;"",$G3053*INDEX(Υλικά!$G$3:$G$200,$F3053,1)/INDEX(Υλικά!$E$3:$E$200,$F3053,1),0))</f>
        <v>3.6</v>
      </c>
      <c r="I3053" s="17">
        <f>IF($C3053&lt;&gt;"",$G3053*INDEX(ΣυνδΑθρ!$C$2:$C$100,$F3053,1)/INDEX(ΣυνδΑθρ!$J$2:$J$96,$F3053,1),IF($D3053&lt;&gt;"",$G3053*INDEX(Υλικά!$H$3:$H$200,$F3053,1)/INDEX(Υλικά!$E$3:$E$200,$F3053,1),0))</f>
        <v>30.6</v>
      </c>
      <c r="J3053" s="18">
        <f>IF($C3053&lt;&gt;"",$G3053*INDEX(ΣυνδΑθρ!$D$2:$D$96,$F3053,1)/INDEX(ΣυνδΑθρ!$J$2:$J$96,$F3053,1),IF($D3053&lt;&gt;"",$G3053*INDEX(Υλικά!$I$3:$I$200,$F3053,1)/INDEX(Υλικά!$E$3:$E$200,$F3053,1),0))</f>
        <v>0</v>
      </c>
      <c r="K3053" s="16">
        <f>$H3053*Ref!$B$2</f>
        <v>14.4</v>
      </c>
      <c r="L3053" s="17">
        <f>$I3053*Ref!$B$3</f>
        <v>122.4</v>
      </c>
      <c r="M3053" s="18">
        <f>$J3053*Ref!$B$4</f>
        <v>0</v>
      </c>
      <c r="N3053" s="18">
        <f>IF($C3053&lt;&gt;"",0,IF($D3053&lt;&gt;"",$G3053*INDEX(Υλικά!$J$3:$J$200,$F3053,1)/INDEX(Υλικά!$E$3:$E$200,$F3053,1),0))</f>
        <v>0</v>
      </c>
      <c r="O3053" s="19">
        <f t="shared" si="57"/>
        <v>136.80000000000001</v>
      </c>
    </row>
    <row r="3054" spans="1:15" x14ac:dyDescent="0.35">
      <c r="A3054" s="54">
        <v>46148</v>
      </c>
      <c r="B3054" s="53">
        <v>0.64583333333333304</v>
      </c>
      <c r="C3054" s="3"/>
      <c r="D3054" s="3" t="s">
        <v>289</v>
      </c>
      <c r="E3054" s="3" t="str">
        <f>IF(C3054&lt;&gt;"",INDEX(ΣυνδΑθρ!$I$2:$I$96,MATCH(C3054,ΣυνδΑθρ!$A$2:$A$100,0),1),IF(D3054&lt;&gt;"",INDEX(Υλικά!$D$3:$D$200,MATCH(D3054,Υλικά!$B$3:$B$200,0),1),""))</f>
        <v>gr</v>
      </c>
      <c r="F3054" s="10">
        <f>IF(C3054&lt;&gt;"",MATCH($C3054,ΣυνδΑθρ!$A$2:$A$100,0),IF(D3054&lt;&gt;"",MATCH($D3054,Υλικά!$B$3:$B$200,0),0))</f>
        <v>134</v>
      </c>
      <c r="G3054" s="3">
        <v>66</v>
      </c>
      <c r="H3054" s="16">
        <f>IF($C3054&lt;&gt;"",$G3054*INDEX(ΣυνδΑθρ!$B$2:$B$96,$F3054,1)/INDEX(ΣυνδΑθρ!$J$2:$J$96,$F3054,1),IF($D3054&lt;&gt;"",$G3054*INDEX(Υλικά!$G$3:$G$200,$F3054,1)/INDEX(Υλικά!$E$3:$E$200,$F3054,1),0))</f>
        <v>4.8180000000000005</v>
      </c>
      <c r="I3054" s="17">
        <f>IF($C3054&lt;&gt;"",$G3054*INDEX(ΣυνδΑθρ!$C$2:$C$100,$F3054,1)/INDEX(ΣυνδΑθρ!$J$2:$J$96,$F3054,1),IF($D3054&lt;&gt;"",$G3054*INDEX(Υλικά!$H$3:$H$200,$F3054,1)/INDEX(Υλικά!$E$3:$E$200,$F3054,1),0))</f>
        <v>30.69</v>
      </c>
      <c r="J3054" s="18">
        <f>IF($C3054&lt;&gt;"",$G3054*INDEX(ΣυνδΑθρ!$D$2:$D$96,$F3054,1)/INDEX(ΣυνδΑθρ!$J$2:$J$96,$F3054,1),IF($D3054&lt;&gt;"",$G3054*INDEX(Υλικά!$I$3:$I$200,$F3054,1)/INDEX(Υλικά!$E$3:$E$200,$F3054,1),0))</f>
        <v>0.59399999999999997</v>
      </c>
      <c r="K3054" s="16">
        <f>$H3054*Ref!$B$2</f>
        <v>19.272000000000002</v>
      </c>
      <c r="L3054" s="17">
        <f>$I3054*Ref!$B$3</f>
        <v>122.76</v>
      </c>
      <c r="M3054" s="18">
        <f>$J3054*Ref!$B$4</f>
        <v>5.3460000000000001</v>
      </c>
      <c r="N3054" s="18">
        <f>IF($C3054&lt;&gt;"",0,IF($D3054&lt;&gt;"",$G3054*INDEX(Υλικά!$J$3:$J$200,$F3054,1)/INDEX(Υλικά!$E$3:$E$200,$F3054,1),0))</f>
        <v>0</v>
      </c>
      <c r="O3054" s="19">
        <f t="shared" si="57"/>
        <v>147.37800000000001</v>
      </c>
    </row>
    <row r="3055" spans="1:15" x14ac:dyDescent="0.35">
      <c r="A3055" s="54">
        <v>46148</v>
      </c>
      <c r="B3055" s="53">
        <v>0.64583333333333304</v>
      </c>
      <c r="C3055" s="3"/>
      <c r="D3055" s="3" t="s">
        <v>8</v>
      </c>
      <c r="E3055" s="3" t="str">
        <f>IF(C3055&lt;&gt;"",INDEX(ΣυνδΑθρ!$I$2:$I$96,MATCH(C3055,ΣυνδΑθρ!$A$2:$A$100,0),1),IF(D3055&lt;&gt;"",INDEX(Υλικά!$D$3:$D$200,MATCH(D3055,Υλικά!$B$3:$B$200,0),1),""))</f>
        <v>gr</v>
      </c>
      <c r="F3055" s="10">
        <f>IF(C3055&lt;&gt;"",MATCH($C3055,ΣυνδΑθρ!$A$2:$A$100,0),IF(D3055&lt;&gt;"",MATCH($D3055,Υλικά!$B$3:$B$200,0),0))</f>
        <v>3</v>
      </c>
      <c r="G3055" s="3">
        <v>10</v>
      </c>
      <c r="H3055" s="16">
        <f>IF($C3055&lt;&gt;"",$G3055*INDEX(ΣυνδΑθρ!$B$2:$B$96,$F3055,1)/INDEX(ΣυνδΑθρ!$J$2:$J$96,$F3055,1),IF($D3055&lt;&gt;"",$G3055*INDEX(Υλικά!$G$3:$G$200,$F3055,1)/INDEX(Υλικά!$E$3:$E$200,$F3055,1),0))</f>
        <v>0</v>
      </c>
      <c r="I3055" s="17">
        <f>IF($C3055&lt;&gt;"",$G3055*INDEX(ΣυνδΑθρ!$C$2:$C$100,$F3055,1)/INDEX(ΣυνδΑθρ!$J$2:$J$96,$F3055,1),IF($D3055&lt;&gt;"",$G3055*INDEX(Υλικά!$H$3:$H$200,$F3055,1)/INDEX(Υλικά!$E$3:$E$200,$F3055,1),0))</f>
        <v>0</v>
      </c>
      <c r="J3055" s="18">
        <f>IF($C3055&lt;&gt;"",$G3055*INDEX(ΣυνδΑθρ!$D$2:$D$96,$F3055,1)/INDEX(ΣυνδΑθρ!$J$2:$J$96,$F3055,1),IF($D3055&lt;&gt;"",$G3055*INDEX(Υλικά!$I$3:$I$200,$F3055,1)/INDEX(Υλικά!$E$3:$E$200,$F3055,1),0))</f>
        <v>9.33</v>
      </c>
      <c r="K3055" s="16">
        <f>$H3055*Ref!$B$2</f>
        <v>0</v>
      </c>
      <c r="L3055" s="17">
        <f>$I3055*Ref!$B$3</f>
        <v>0</v>
      </c>
      <c r="M3055" s="18">
        <f>$J3055*Ref!$B$4</f>
        <v>83.97</v>
      </c>
      <c r="N3055" s="18">
        <f>IF($C3055&lt;&gt;"",0,IF($D3055&lt;&gt;"",$G3055*INDEX(Υλικά!$J$3:$J$200,$F3055,1)/INDEX(Υλικά!$E$3:$E$200,$F3055,1),0))</f>
        <v>0</v>
      </c>
      <c r="O3055" s="19">
        <f t="shared" si="57"/>
        <v>83.97</v>
      </c>
    </row>
    <row r="3056" spans="1:15" x14ac:dyDescent="0.35">
      <c r="A3056" s="54">
        <v>46148</v>
      </c>
      <c r="B3056" s="53">
        <v>0.875</v>
      </c>
      <c r="C3056" s="3" t="s">
        <v>362</v>
      </c>
      <c r="D3056" s="3"/>
      <c r="E3056" s="3" t="str">
        <f>IF(C3056&lt;&gt;"",INDEX(ΣυνδΑθρ!$I$2:$I$96,MATCH(C3056,ΣυνδΑθρ!$A$2:$A$100,0),1),IF(D3056&lt;&gt;"",INDEX(Υλικά!$D$3:$D$200,MATCH(D3056,Υλικά!$B$3:$B$200,0),1),""))</f>
        <v>pc</v>
      </c>
      <c r="F3056" s="10">
        <f>IF(C3056&lt;&gt;"",MATCH($C3056,ΣυνδΑθρ!$A$2:$A$100,0),IF(D3056&lt;&gt;"",MATCH($D3056,Υλικά!$B$3:$B$200,0),0))</f>
        <v>79</v>
      </c>
      <c r="G3056" s="3">
        <v>1.5</v>
      </c>
      <c r="H3056" s="16">
        <f>IF($C3056&lt;&gt;"",$G3056*INDEX(ΣυνδΑθρ!$B$2:$B$96,$F3056,1)/INDEX(ΣυνδΑθρ!$J$2:$J$96,$F3056,1),IF($D3056&lt;&gt;"",$G3056*INDEX(Υλικά!$G$3:$G$200,$F3056,1)/INDEX(Υλικά!$E$3:$E$200,$F3056,1),0))</f>
        <v>16.785</v>
      </c>
      <c r="I3056" s="17">
        <f>IF($C3056&lt;&gt;"",$G3056*INDEX(ΣυνδΑθρ!$C$2:$C$100,$F3056,1)/INDEX(ΣυνδΑθρ!$J$2:$J$96,$F3056,1),IF($D3056&lt;&gt;"",$G3056*INDEX(Υλικά!$H$3:$H$200,$F3056,1)/INDEX(Υλικά!$E$3:$E$200,$F3056,1),0))</f>
        <v>20.322500000000002</v>
      </c>
      <c r="J3056" s="18">
        <f>IF($C3056&lt;&gt;"",$G3056*INDEX(ΣυνδΑθρ!$D$2:$D$96,$F3056,1)/INDEX(ΣυνδΑθρ!$J$2:$J$96,$F3056,1),IF($D3056&lt;&gt;"",$G3056*INDEX(Υλικά!$I$3:$I$200,$F3056,1)/INDEX(Υλικά!$E$3:$E$200,$F3056,1),0))</f>
        <v>13.6625</v>
      </c>
      <c r="K3056" s="16">
        <f>$H3056*Ref!$B$2</f>
        <v>67.14</v>
      </c>
      <c r="L3056" s="17">
        <f>$I3056*Ref!$B$3</f>
        <v>81.290000000000006</v>
      </c>
      <c r="M3056" s="18">
        <f>$J3056*Ref!$B$4</f>
        <v>122.96249999999999</v>
      </c>
      <c r="N3056" s="18">
        <f>IF($C3056&lt;&gt;"",0,IF($D3056&lt;&gt;"",$G3056*INDEX(Υλικά!$J$3:$J$200,$F3056,1)/INDEX(Υλικά!$E$3:$E$200,$F3056,1),0))</f>
        <v>0</v>
      </c>
      <c r="O3056" s="19">
        <f t="shared" si="57"/>
        <v>271.39249999999998</v>
      </c>
    </row>
    <row r="3057" spans="1:15" x14ac:dyDescent="0.35">
      <c r="A3057" s="54">
        <v>46148</v>
      </c>
      <c r="B3057" s="53">
        <v>0.875</v>
      </c>
      <c r="C3057" s="3"/>
      <c r="D3057" s="3" t="s">
        <v>148</v>
      </c>
      <c r="E3057" s="3" t="str">
        <f>IF(C3057&lt;&gt;"",INDEX(ΣυνδΑθρ!$I$2:$I$96,MATCH(C3057,ΣυνδΑθρ!$A$2:$A$100,0),1),IF(D3057&lt;&gt;"",INDEX(Υλικά!$D$3:$D$200,MATCH(D3057,Υλικά!$B$3:$B$200,0),1),""))</f>
        <v>gr</v>
      </c>
      <c r="F3057" s="10">
        <f>IF(C3057&lt;&gt;"",MATCH($C3057,ΣυνδΑθρ!$A$2:$A$100,0),IF(D3057&lt;&gt;"",MATCH($D3057,Υλικά!$B$3:$B$200,0),0))</f>
        <v>59</v>
      </c>
      <c r="G3057" s="3">
        <v>200</v>
      </c>
      <c r="H3057" s="16">
        <f>IF($C3057&lt;&gt;"",$G3057*INDEX(ΣυνδΑθρ!$B$2:$B$96,$F3057,1)/INDEX(ΣυνδΑθρ!$J$2:$J$96,$F3057,1),IF($D3057&lt;&gt;"",$G3057*INDEX(Υλικά!$G$3:$G$200,$F3057,1)/INDEX(Υλικά!$E$3:$E$200,$F3057,1),0))</f>
        <v>2.6</v>
      </c>
      <c r="I3057" s="17">
        <f>IF($C3057&lt;&gt;"",$G3057*INDEX(ΣυνδΑθρ!$C$2:$C$100,$F3057,1)/INDEX(ΣυνδΑθρ!$J$2:$J$96,$F3057,1),IF($D3057&lt;&gt;"",$G3057*INDEX(Υλικά!$H$3:$H$200,$F3057,1)/INDEX(Υλικά!$E$3:$E$200,$F3057,1),0))</f>
        <v>12</v>
      </c>
      <c r="J3057" s="18">
        <f>IF($C3057&lt;&gt;"",$G3057*INDEX(ΣυνδΑθρ!$D$2:$D$96,$F3057,1)/INDEX(ΣυνδΑθρ!$J$2:$J$96,$F3057,1),IF($D3057&lt;&gt;"",$G3057*INDEX(Υλικά!$I$3:$I$200,$F3057,1)/INDEX(Υλικά!$E$3:$E$200,$F3057,1),0))</f>
        <v>0</v>
      </c>
      <c r="K3057" s="16">
        <f>$H3057*Ref!$B$2</f>
        <v>10.4</v>
      </c>
      <c r="L3057" s="17">
        <f>$I3057*Ref!$B$3</f>
        <v>48</v>
      </c>
      <c r="M3057" s="18">
        <f>$J3057*Ref!$B$4</f>
        <v>0</v>
      </c>
      <c r="N3057" s="18">
        <f>IF($C3057&lt;&gt;"",0,IF($D3057&lt;&gt;"",$G3057*INDEX(Υλικά!$J$3:$J$200,$F3057,1)/INDEX(Υλικά!$E$3:$E$200,$F3057,1),0))</f>
        <v>0</v>
      </c>
      <c r="O3057" s="19">
        <f t="shared" si="57"/>
        <v>58.4</v>
      </c>
    </row>
    <row r="3058" spans="1:15" x14ac:dyDescent="0.35">
      <c r="A3058" s="54">
        <v>46148</v>
      </c>
      <c r="B3058" s="53">
        <v>0.875</v>
      </c>
      <c r="C3058" s="3"/>
      <c r="D3058" s="3" t="s">
        <v>120</v>
      </c>
      <c r="E3058" s="3" t="str">
        <f>IF(C3058&lt;&gt;"",INDEX(ΣυνδΑθρ!$I$2:$I$96,MATCH(C3058,ΣυνδΑθρ!$A$2:$A$100,0),1),IF(D3058&lt;&gt;"",INDEX(Υλικά!$D$3:$D$200,MATCH(D3058,Υλικά!$B$3:$B$200,0),1),""))</f>
        <v>gr</v>
      </c>
      <c r="F3058" s="10">
        <f>IF(C3058&lt;&gt;"",MATCH($C3058,ΣυνδΑθρ!$A$2:$A$100,0),IF(D3058&lt;&gt;"",MATCH($D3058,Υλικά!$B$3:$B$200,0),0))</f>
        <v>45</v>
      </c>
      <c r="G3058" s="3">
        <v>100</v>
      </c>
      <c r="H3058" s="16">
        <f>IF($C3058&lt;&gt;"",$G3058*INDEX(ΣυνδΑθρ!$B$2:$B$96,$F3058,1)/INDEX(ΣυνδΑθρ!$J$2:$J$96,$F3058,1),IF($D3058&lt;&gt;"",$G3058*INDEX(Υλικά!$G$3:$G$200,$F3058,1)/INDEX(Υλικά!$E$3:$E$200,$F3058,1),0))</f>
        <v>1.1000000000000001</v>
      </c>
      <c r="I3058" s="17">
        <f>IF($C3058&lt;&gt;"",$G3058*INDEX(ΣυνδΑθρ!$C$2:$C$100,$F3058,1)/INDEX(ΣυνδΑθρ!$J$2:$J$96,$F3058,1),IF($D3058&lt;&gt;"",$G3058*INDEX(Υλικά!$H$3:$H$200,$F3058,1)/INDEX(Υλικά!$E$3:$E$200,$F3058,1),0))</f>
        <v>9.6999999999999993</v>
      </c>
      <c r="J3058" s="18">
        <f>IF($C3058&lt;&gt;"",$G3058*INDEX(ΣυνδΑθρ!$D$2:$D$96,$F3058,1)/INDEX(ΣυνδΑθρ!$J$2:$J$96,$F3058,1),IF($D3058&lt;&gt;"",$G3058*INDEX(Υλικά!$I$3:$I$200,$F3058,1)/INDEX(Υλικά!$E$3:$E$200,$F3058,1),0))</f>
        <v>0.2</v>
      </c>
      <c r="K3058" s="16">
        <f>$H3058*Ref!$B$2</f>
        <v>4.4000000000000004</v>
      </c>
      <c r="L3058" s="17">
        <f>$I3058*Ref!$B$3</f>
        <v>38.799999999999997</v>
      </c>
      <c r="M3058" s="18">
        <f>$J3058*Ref!$B$4</f>
        <v>1.8</v>
      </c>
      <c r="N3058" s="18">
        <f>IF($C3058&lt;&gt;"",0,IF($D3058&lt;&gt;"",$G3058*INDEX(Υλικά!$J$3:$J$200,$F3058,1)/INDEX(Υλικά!$E$3:$E$200,$F3058,1),0))</f>
        <v>0</v>
      </c>
      <c r="O3058" s="19">
        <f t="shared" si="57"/>
        <v>44.999999999999993</v>
      </c>
    </row>
    <row r="3059" spans="1:15" x14ac:dyDescent="0.35">
      <c r="A3059" s="54">
        <v>46148</v>
      </c>
      <c r="B3059" s="53">
        <v>0.875</v>
      </c>
      <c r="C3059" s="3"/>
      <c r="D3059" s="3" t="s">
        <v>356</v>
      </c>
      <c r="E3059" s="3" t="str">
        <f>IF(C3059&lt;&gt;"",INDEX(ΣυνδΑθρ!$I$2:$I$96,MATCH(C3059,ΣυνδΑθρ!$A$2:$A$100,0),1),IF(D3059&lt;&gt;"",INDEX(Υλικά!$D$3:$D$200,MATCH(D3059,Υλικά!$B$3:$B$200,0),1),""))</f>
        <v>pc</v>
      </c>
      <c r="F3059" s="10">
        <f>IF(C3059&lt;&gt;"",MATCH($C3059,ΣυνδΑθρ!$A$2:$A$100,0),IF(D3059&lt;&gt;"",MATCH($D3059,Υλικά!$B$3:$B$200,0),0))</f>
        <v>161</v>
      </c>
      <c r="G3059" s="3">
        <v>1</v>
      </c>
      <c r="H3059" s="16">
        <f>IF($C3059&lt;&gt;"",$G3059*INDEX(ΣυνδΑθρ!$B$2:$B$96,$F3059,1)/INDEX(ΣυνδΑθρ!$J$2:$J$96,$F3059,1),IF($D3059&lt;&gt;"",$G3059*INDEX(Υλικά!$G$3:$G$200,$F3059,1)/INDEX(Υλικά!$E$3:$E$200,$F3059,1),0))</f>
        <v>39</v>
      </c>
      <c r="I3059" s="17">
        <f>IF($C3059&lt;&gt;"",$G3059*INDEX(ΣυνδΑθρ!$C$2:$C$100,$F3059,1)/INDEX(ΣυνδΑθρ!$J$2:$J$96,$F3059,1),IF($D3059&lt;&gt;"",$G3059*INDEX(Υλικά!$H$3:$H$200,$F3059,1)/INDEX(Υλικά!$E$3:$E$200,$F3059,1),0))</f>
        <v>0</v>
      </c>
      <c r="J3059" s="18">
        <f>IF($C3059&lt;&gt;"",$G3059*INDEX(ΣυνδΑθρ!$D$2:$D$96,$F3059,1)/INDEX(ΣυνδΑθρ!$J$2:$J$96,$F3059,1),IF($D3059&lt;&gt;"",$G3059*INDEX(Υλικά!$I$3:$I$200,$F3059,1)/INDEX(Υλικά!$E$3:$E$200,$F3059,1),0))</f>
        <v>1</v>
      </c>
      <c r="K3059" s="16">
        <f>$H3059*Ref!$B$2</f>
        <v>156</v>
      </c>
      <c r="L3059" s="17">
        <f>$I3059*Ref!$B$3</f>
        <v>0</v>
      </c>
      <c r="M3059" s="18">
        <f>$J3059*Ref!$B$4</f>
        <v>9</v>
      </c>
      <c r="N3059" s="18">
        <f>IF($C3059&lt;&gt;"",0,IF($D3059&lt;&gt;"",$G3059*INDEX(Υλικά!$J$3:$J$200,$F3059,1)/INDEX(Υλικά!$E$3:$E$200,$F3059,1),0))</f>
        <v>0</v>
      </c>
      <c r="O3059" s="19">
        <f t="shared" si="57"/>
        <v>165</v>
      </c>
    </row>
    <row r="3060" spans="1:15" x14ac:dyDescent="0.35">
      <c r="A3060" s="54">
        <v>46149</v>
      </c>
      <c r="B3060" s="53">
        <v>0.32291666666666669</v>
      </c>
      <c r="C3060" s="3" t="s">
        <v>362</v>
      </c>
      <c r="D3060" s="3"/>
      <c r="E3060" s="3" t="str">
        <f>IF(C3060&lt;&gt;"",INDEX(ΣυνδΑθρ!$I$2:$I$96,MATCH(C3060,ΣυνδΑθρ!$A$2:$A$100,0),1),IF(D3060&lt;&gt;"",INDEX(Υλικά!$D$3:$D$200,MATCH(D3060,Υλικά!$B$3:$B$200,0),1),""))</f>
        <v>pc</v>
      </c>
      <c r="F3060" s="10">
        <f>IF(C3060&lt;&gt;"",MATCH($C3060,ΣυνδΑθρ!$A$2:$A$100,0),IF(D3060&lt;&gt;"",MATCH($D3060,Υλικά!$B$3:$B$200,0),0))</f>
        <v>79</v>
      </c>
      <c r="G3060" s="3">
        <v>0.5</v>
      </c>
      <c r="H3060" s="16">
        <f>IF($C3060&lt;&gt;"",$G3060*INDEX(ΣυνδΑθρ!$B$2:$B$96,$F3060,1)/INDEX(ΣυνδΑθρ!$J$2:$J$96,$F3060,1),IF($D3060&lt;&gt;"",$G3060*INDEX(Υλικά!$G$3:$G$200,$F3060,1)/INDEX(Υλικά!$E$3:$E$200,$F3060,1),0))</f>
        <v>5.5949999999999998</v>
      </c>
      <c r="I3060" s="17">
        <f>IF($C3060&lt;&gt;"",$G3060*INDEX(ΣυνδΑθρ!$C$2:$C$100,$F3060,1)/INDEX(ΣυνδΑθρ!$J$2:$J$96,$F3060,1),IF($D3060&lt;&gt;"",$G3060*INDEX(Υλικά!$H$3:$H$200,$F3060,1)/INDEX(Υλικά!$E$3:$E$200,$F3060,1),0))</f>
        <v>6.7741666666666669</v>
      </c>
      <c r="J3060" s="18">
        <f>IF($C3060&lt;&gt;"",$G3060*INDEX(ΣυνδΑθρ!$D$2:$D$96,$F3060,1)/INDEX(ΣυνδΑθρ!$J$2:$J$96,$F3060,1),IF($D3060&lt;&gt;"",$G3060*INDEX(Υλικά!$I$3:$I$200,$F3060,1)/INDEX(Υλικά!$E$3:$E$200,$F3060,1),0))</f>
        <v>4.5541666666666663</v>
      </c>
      <c r="K3060" s="16">
        <f>$H3060*Ref!$B$2</f>
        <v>22.38</v>
      </c>
      <c r="L3060" s="17">
        <f>$I3060*Ref!$B$3</f>
        <v>27.096666666666668</v>
      </c>
      <c r="M3060" s="18">
        <f>$J3060*Ref!$B$4</f>
        <v>40.987499999999997</v>
      </c>
      <c r="N3060" s="18">
        <f>IF($C3060&lt;&gt;"",0,IF($D3060&lt;&gt;"",$G3060*INDEX(Υλικά!$J$3:$J$200,$F3060,1)/INDEX(Υλικά!$E$3:$E$200,$F3060,1),0))</f>
        <v>0</v>
      </c>
      <c r="O3060" s="19">
        <f t="shared" si="57"/>
        <v>90.464166666666671</v>
      </c>
    </row>
    <row r="3061" spans="1:15" x14ac:dyDescent="0.35">
      <c r="A3061" s="54">
        <v>46149</v>
      </c>
      <c r="B3061" s="53">
        <v>0.32291666666666669</v>
      </c>
      <c r="C3061" s="3"/>
      <c r="D3061" s="3" t="s">
        <v>58</v>
      </c>
      <c r="E3061" s="3" t="str">
        <f>IF(C3061&lt;&gt;"",INDEX(ΣυνδΑθρ!$I$2:$I$96,MATCH(C3061,ΣυνδΑθρ!$A$2:$A$100,0),1),IF(D3061&lt;&gt;"",INDEX(Υλικά!$D$3:$D$200,MATCH(D3061,Υλικά!$B$3:$B$200,0),1),""))</f>
        <v>gr</v>
      </c>
      <c r="F3061" s="10">
        <f>IF(C3061&lt;&gt;"",MATCH($C3061,ΣυνδΑθρ!$A$2:$A$100,0),IF(D3061&lt;&gt;"",MATCH($D3061,Υλικά!$B$3:$B$200,0),0))</f>
        <v>12</v>
      </c>
      <c r="G3061" s="3">
        <v>250</v>
      </c>
      <c r="H3061" s="16">
        <f>IF($C3061&lt;&gt;"",$G3061*INDEX(ΣυνδΑθρ!$B$2:$B$96,$F3061,1)/INDEX(ΣυνδΑθρ!$J$2:$J$96,$F3061,1),IF($D3061&lt;&gt;"",$G3061*INDEX(Υλικά!$G$3:$G$200,$F3061,1)/INDEX(Υλικά!$E$3:$E$200,$F3061,1),0))</f>
        <v>8.25</v>
      </c>
      <c r="I3061" s="17">
        <f>IF($C3061&lt;&gt;"",$G3061*INDEX(ΣυνδΑθρ!$C$2:$C$100,$F3061,1)/INDEX(ΣυνδΑθρ!$J$2:$J$96,$F3061,1),IF($D3061&lt;&gt;"",$G3061*INDEX(Υλικά!$H$3:$H$200,$F3061,1)/INDEX(Υλικά!$E$3:$E$200,$F3061,1),0))</f>
        <v>11.75</v>
      </c>
      <c r="J3061" s="18">
        <f>IF($C3061&lt;&gt;"",$G3061*INDEX(ΣυνδΑθρ!$D$2:$D$96,$F3061,1)/INDEX(ΣυνδΑθρ!$J$2:$J$96,$F3061,1),IF($D3061&lt;&gt;"",$G3061*INDEX(Υλικά!$I$3:$I$200,$F3061,1)/INDEX(Υλικά!$E$3:$E$200,$F3061,1),0))</f>
        <v>3.75</v>
      </c>
      <c r="K3061" s="16">
        <f>$H3061*Ref!$B$2</f>
        <v>33</v>
      </c>
      <c r="L3061" s="17">
        <f>$I3061*Ref!$B$3</f>
        <v>47</v>
      </c>
      <c r="M3061" s="18">
        <f>$J3061*Ref!$B$4</f>
        <v>33.75</v>
      </c>
      <c r="N3061" s="18">
        <f>IF($C3061&lt;&gt;"",0,IF($D3061&lt;&gt;"",$G3061*INDEX(Υλικά!$J$3:$J$200,$F3061,1)/INDEX(Υλικά!$E$3:$E$200,$F3061,1),0))</f>
        <v>0</v>
      </c>
      <c r="O3061" s="19">
        <f t="shared" si="57"/>
        <v>113.75</v>
      </c>
    </row>
    <row r="3062" spans="1:15" x14ac:dyDescent="0.35">
      <c r="A3062" s="54">
        <v>46149</v>
      </c>
      <c r="B3062" s="53">
        <v>0.32291666666666702</v>
      </c>
      <c r="C3062" s="3"/>
      <c r="D3062" s="3" t="s">
        <v>289</v>
      </c>
      <c r="E3062" s="3" t="str">
        <f>IF(C3062&lt;&gt;"",INDEX(ΣυνδΑθρ!$I$2:$I$96,MATCH(C3062,ΣυνδΑθρ!$A$2:$A$100,0),1),IF(D3062&lt;&gt;"",INDEX(Υλικά!$D$3:$D$200,MATCH(D3062,Υλικά!$B$3:$B$200,0),1),""))</f>
        <v>gr</v>
      </c>
      <c r="F3062" s="10">
        <f>IF(C3062&lt;&gt;"",MATCH($C3062,ΣυνδΑθρ!$A$2:$A$100,0),IF(D3062&lt;&gt;"",MATCH($D3062,Υλικά!$B$3:$B$200,0),0))</f>
        <v>134</v>
      </c>
      <c r="G3062" s="3">
        <v>28</v>
      </c>
      <c r="H3062" s="16">
        <f>IF($C3062&lt;&gt;"",$G3062*INDEX(ΣυνδΑθρ!$B$2:$B$96,$F3062,1)/INDEX(ΣυνδΑθρ!$J$2:$J$96,$F3062,1),IF($D3062&lt;&gt;"",$G3062*INDEX(Υλικά!$G$3:$G$200,$F3062,1)/INDEX(Υλικά!$E$3:$E$200,$F3062,1),0))</f>
        <v>2.044</v>
      </c>
      <c r="I3062" s="17">
        <f>IF($C3062&lt;&gt;"",$G3062*INDEX(ΣυνδΑθρ!$C$2:$C$100,$F3062,1)/INDEX(ΣυνδΑθρ!$J$2:$J$96,$F3062,1),IF($D3062&lt;&gt;"",$G3062*INDEX(Υλικά!$H$3:$H$200,$F3062,1)/INDEX(Υλικά!$E$3:$E$200,$F3062,1),0))</f>
        <v>13.02</v>
      </c>
      <c r="J3062" s="18">
        <f>IF($C3062&lt;&gt;"",$G3062*INDEX(ΣυνδΑθρ!$D$2:$D$96,$F3062,1)/INDEX(ΣυνδΑθρ!$J$2:$J$96,$F3062,1),IF($D3062&lt;&gt;"",$G3062*INDEX(Υλικά!$I$3:$I$200,$F3062,1)/INDEX(Υλικά!$E$3:$E$200,$F3062,1),0))</f>
        <v>0.252</v>
      </c>
      <c r="K3062" s="16">
        <f>$H3062*Ref!$B$2</f>
        <v>8.1760000000000002</v>
      </c>
      <c r="L3062" s="17">
        <f>$I3062*Ref!$B$3</f>
        <v>52.08</v>
      </c>
      <c r="M3062" s="18">
        <f>$J3062*Ref!$B$4</f>
        <v>2.2679999999999998</v>
      </c>
      <c r="N3062" s="18">
        <f>IF($C3062&lt;&gt;"",0,IF($D3062&lt;&gt;"",$G3062*INDEX(Υλικά!$J$3:$J$200,$F3062,1)/INDEX(Υλικά!$E$3:$E$200,$F3062,1),0))</f>
        <v>0</v>
      </c>
      <c r="O3062" s="19">
        <f t="shared" si="57"/>
        <v>62.524000000000001</v>
      </c>
    </row>
    <row r="3063" spans="1:15" x14ac:dyDescent="0.35">
      <c r="A3063" s="54">
        <v>46149</v>
      </c>
      <c r="B3063" s="53">
        <v>0.32291666666666702</v>
      </c>
      <c r="C3063" s="3"/>
      <c r="D3063" s="3" t="s">
        <v>229</v>
      </c>
      <c r="E3063" s="3" t="str">
        <f>IF(C3063&lt;&gt;"",INDEX(ΣυνδΑθρ!$I$2:$I$96,MATCH(C3063,ΣυνδΑθρ!$A$2:$A$100,0),1),IF(D3063&lt;&gt;"",INDEX(Υλικά!$D$3:$D$200,MATCH(D3063,Υλικά!$B$3:$B$200,0),1),""))</f>
        <v>gr</v>
      </c>
      <c r="F3063" s="10">
        <f>IF(C3063&lt;&gt;"",MATCH($C3063,ΣυνδΑθρ!$A$2:$A$100,0),IF(D3063&lt;&gt;"",MATCH($D3063,Υλικά!$B$3:$B$200,0),0))</f>
        <v>104</v>
      </c>
      <c r="G3063" s="3">
        <v>28</v>
      </c>
      <c r="H3063" s="16">
        <f>IF($C3063&lt;&gt;"",$G3063*INDEX(ΣυνδΑθρ!$B$2:$B$96,$F3063,1)/INDEX(ΣυνδΑθρ!$J$2:$J$96,$F3063,1),IF($D3063&lt;&gt;"",$G3063*INDEX(Υλικά!$G$3:$G$200,$F3063,1)/INDEX(Υλικά!$E$3:$E$200,$F3063,1),0))</f>
        <v>5.88</v>
      </c>
      <c r="I3063" s="17">
        <f>IF($C3063&lt;&gt;"",$G3063*INDEX(ΣυνδΑθρ!$C$2:$C$100,$F3063,1)/INDEX(ΣυνδΑθρ!$J$2:$J$96,$F3063,1),IF($D3063&lt;&gt;"",$G3063*INDEX(Υλικά!$H$3:$H$200,$F3063,1)/INDEX(Υλικά!$E$3:$E$200,$F3063,1),0))</f>
        <v>0.28000000000000003</v>
      </c>
      <c r="J3063" s="18">
        <f>IF($C3063&lt;&gt;"",$G3063*INDEX(ΣυνδΑθρ!$D$2:$D$96,$F3063,1)/INDEX(ΣυνδΑθρ!$J$2:$J$96,$F3063,1),IF($D3063&lt;&gt;"",$G3063*INDEX(Υλικά!$I$3:$I$200,$F3063,1)/INDEX(Υλικά!$E$3:$E$200,$F3063,1),0))</f>
        <v>0.56000000000000005</v>
      </c>
      <c r="K3063" s="16">
        <f>$H3063*Ref!$B$2</f>
        <v>23.52</v>
      </c>
      <c r="L3063" s="17">
        <f>$I3063*Ref!$B$3</f>
        <v>1.1200000000000001</v>
      </c>
      <c r="M3063" s="18">
        <f>$J3063*Ref!$B$4</f>
        <v>5.0400000000000009</v>
      </c>
      <c r="N3063" s="18">
        <f>IF($C3063&lt;&gt;"",0,IF($D3063&lt;&gt;"",$G3063*INDEX(Υλικά!$J$3:$J$200,$F3063,1)/INDEX(Υλικά!$E$3:$E$200,$F3063,1),0))</f>
        <v>0</v>
      </c>
      <c r="O3063" s="19">
        <f t="shared" si="57"/>
        <v>29.68</v>
      </c>
    </row>
    <row r="3064" spans="1:15" x14ac:dyDescent="0.35">
      <c r="A3064" s="54">
        <v>46149</v>
      </c>
      <c r="B3064" s="53">
        <v>0.52083333333333337</v>
      </c>
      <c r="C3064" s="3"/>
      <c r="D3064" s="3" t="s">
        <v>289</v>
      </c>
      <c r="E3064" s="3" t="str">
        <f>IF(C3064&lt;&gt;"",INDEX(ΣυνδΑθρ!$I$2:$I$96,MATCH(C3064,ΣυνδΑθρ!$A$2:$A$100,0),1),IF(D3064&lt;&gt;"",INDEX(Υλικά!$D$3:$D$200,MATCH(D3064,Υλικά!$B$3:$B$200,0),1),""))</f>
        <v>gr</v>
      </c>
      <c r="F3064" s="10">
        <f>IF(C3064&lt;&gt;"",MATCH($C3064,ΣυνδΑθρ!$A$2:$A$100,0),IF(D3064&lt;&gt;"",MATCH($D3064,Υλικά!$B$3:$B$200,0),0))</f>
        <v>134</v>
      </c>
      <c r="G3064" s="3">
        <v>42</v>
      </c>
      <c r="H3064" s="16">
        <f>IF($C3064&lt;&gt;"",$G3064*INDEX(ΣυνδΑθρ!$B$2:$B$96,$F3064,1)/INDEX(ΣυνδΑθρ!$J$2:$J$96,$F3064,1),IF($D3064&lt;&gt;"",$G3064*INDEX(Υλικά!$G$3:$G$200,$F3064,1)/INDEX(Υλικά!$E$3:$E$200,$F3064,1),0))</f>
        <v>3.0659999999999998</v>
      </c>
      <c r="I3064" s="17">
        <f>IF($C3064&lt;&gt;"",$G3064*INDEX(ΣυνδΑθρ!$C$2:$C$100,$F3064,1)/INDEX(ΣυνδΑθρ!$J$2:$J$96,$F3064,1),IF($D3064&lt;&gt;"",$G3064*INDEX(Υλικά!$H$3:$H$200,$F3064,1)/INDEX(Υλικά!$E$3:$E$200,$F3064,1),0))</f>
        <v>19.53</v>
      </c>
      <c r="J3064" s="18">
        <f>IF($C3064&lt;&gt;"",$G3064*INDEX(ΣυνδΑθρ!$D$2:$D$96,$F3064,1)/INDEX(ΣυνδΑθρ!$J$2:$J$96,$F3064,1),IF($D3064&lt;&gt;"",$G3064*INDEX(Υλικά!$I$3:$I$200,$F3064,1)/INDEX(Υλικά!$E$3:$E$200,$F3064,1),0))</f>
        <v>0.37800000000000006</v>
      </c>
      <c r="K3064" s="16">
        <f>$H3064*Ref!$B$2</f>
        <v>12.263999999999999</v>
      </c>
      <c r="L3064" s="17">
        <f>$I3064*Ref!$B$3</f>
        <v>78.12</v>
      </c>
      <c r="M3064" s="18">
        <f>$J3064*Ref!$B$4</f>
        <v>3.4020000000000006</v>
      </c>
      <c r="N3064" s="18">
        <f>IF($C3064&lt;&gt;"",0,IF($D3064&lt;&gt;"",$G3064*INDEX(Υλικά!$J$3:$J$200,$F3064,1)/INDEX(Υλικά!$E$3:$E$200,$F3064,1),0))</f>
        <v>0</v>
      </c>
      <c r="O3064" s="19">
        <f t="shared" si="57"/>
        <v>93.786000000000001</v>
      </c>
    </row>
    <row r="3065" spans="1:15" x14ac:dyDescent="0.35">
      <c r="A3065" s="54">
        <v>46149</v>
      </c>
      <c r="B3065" s="53">
        <v>0.60416666666666663</v>
      </c>
      <c r="C3065" s="3" t="s">
        <v>361</v>
      </c>
      <c r="D3065" s="3"/>
      <c r="E3065" s="3" t="str">
        <f>IF(C3065&lt;&gt;"",INDEX(ΣυνδΑθρ!$I$2:$I$96,MATCH(C3065,ΣυνδΑθρ!$A$2:$A$100,0),1),IF(D3065&lt;&gt;"",INDEX(Υλικά!$D$3:$D$200,MATCH(D3065,Υλικά!$B$3:$B$200,0),1),""))</f>
        <v>gr</v>
      </c>
      <c r="F3065" s="10">
        <f>IF(C3065&lt;&gt;"",MATCH($C3065,ΣυνδΑθρ!$A$2:$A$100,0),IF(D3065&lt;&gt;"",MATCH($D3065,Υλικά!$B$3:$B$200,0),0))</f>
        <v>78</v>
      </c>
      <c r="G3065" s="3">
        <v>300</v>
      </c>
      <c r="H3065" s="16">
        <f>IF($C3065&lt;&gt;"",$G3065*INDEX(ΣυνδΑθρ!$B$2:$B$96,$F3065,1)/INDEX(ΣυνδΑθρ!$J$2:$J$96,$F3065,1),IF($D3065&lt;&gt;"",$G3065*INDEX(Υλικά!$G$3:$G$200,$F3065,1)/INDEX(Υλικά!$E$3:$E$200,$F3065,1),0))</f>
        <v>45.504545454545458</v>
      </c>
      <c r="I3065" s="17">
        <f>IF($C3065&lt;&gt;"",$G3065*INDEX(ΣυνδΑθρ!$C$2:$C$100,$F3065,1)/INDEX(ΣυνδΑθρ!$J$2:$J$96,$F3065,1),IF($D3065&lt;&gt;"",$G3065*INDEX(Υλικά!$H$3:$H$200,$F3065,1)/INDEX(Υλικά!$E$3:$E$200,$F3065,1),0))</f>
        <v>30.804545454545455</v>
      </c>
      <c r="J3065" s="18">
        <f>IF($C3065&lt;&gt;"",$G3065*INDEX(ΣυνδΑθρ!$D$2:$D$96,$F3065,1)/INDEX(ΣυνδΑθρ!$J$2:$J$96,$F3065,1),IF($D3065&lt;&gt;"",$G3065*INDEX(Υλικά!$I$3:$I$200,$F3065,1)/INDEX(Υλικά!$E$3:$E$200,$F3065,1),0))</f>
        <v>21.275454545454544</v>
      </c>
      <c r="K3065" s="16">
        <f>$H3065*Ref!$B$2</f>
        <v>182.01818181818183</v>
      </c>
      <c r="L3065" s="17">
        <f>$I3065*Ref!$B$3</f>
        <v>123.21818181818182</v>
      </c>
      <c r="M3065" s="18">
        <f>$J3065*Ref!$B$4</f>
        <v>191.4790909090909</v>
      </c>
      <c r="N3065" s="18">
        <f>IF($C3065&lt;&gt;"",0,IF($D3065&lt;&gt;"",$G3065*INDEX(Υλικά!$J$3:$J$200,$F3065,1)/INDEX(Υλικά!$E$3:$E$200,$F3065,1),0))</f>
        <v>0</v>
      </c>
      <c r="O3065" s="19">
        <f t="shared" si="57"/>
        <v>496.71545454545458</v>
      </c>
    </row>
    <row r="3066" spans="1:15" x14ac:dyDescent="0.35">
      <c r="A3066" s="54">
        <v>46149</v>
      </c>
      <c r="B3066" s="53">
        <v>0.60416666666666663</v>
      </c>
      <c r="C3066" s="3"/>
      <c r="D3066" s="3" t="s">
        <v>9</v>
      </c>
      <c r="E3066" s="3" t="str">
        <f>IF(C3066&lt;&gt;"",INDEX(ΣυνδΑθρ!$I$2:$I$96,MATCH(C3066,ΣυνδΑθρ!$A$2:$A$100,0),1),IF(D3066&lt;&gt;"",INDEX(Υλικά!$D$3:$D$200,MATCH(D3066,Υλικά!$B$3:$B$200,0),1),""))</f>
        <v>gr</v>
      </c>
      <c r="F3066" s="10">
        <f>IF(C3066&lt;&gt;"",MATCH($C3066,ΣυνδΑθρ!$A$2:$A$100,0),IF(D3066&lt;&gt;"",MATCH($D3066,Υλικά!$B$3:$B$200,0),0))</f>
        <v>4</v>
      </c>
      <c r="G3066" s="3">
        <v>65</v>
      </c>
      <c r="H3066" s="16">
        <f>IF($C3066&lt;&gt;"",$G3066*INDEX(ΣυνδΑθρ!$B$2:$B$96,$F3066,1)/INDEX(ΣυνδΑθρ!$J$2:$J$96,$F3066,1),IF($D3066&lt;&gt;"",$G3066*INDEX(Υλικά!$G$3:$G$200,$F3066,1)/INDEX(Υλικά!$E$3:$E$200,$F3066,1),0))</f>
        <v>4.6150000000000002</v>
      </c>
      <c r="I3066" s="17">
        <f>IF($C3066&lt;&gt;"",$G3066*INDEX(ΣυνδΑθρ!$C$2:$C$100,$F3066,1)/INDEX(ΣυνδΑθρ!$J$2:$J$96,$F3066,1),IF($D3066&lt;&gt;"",$G3066*INDEX(Υλικά!$H$3:$H$200,$F3066,1)/INDEX(Υλικά!$E$3:$E$200,$F3066,1),0))</f>
        <v>52</v>
      </c>
      <c r="J3066" s="18">
        <f>IF($C3066&lt;&gt;"",$G3066*INDEX(ΣυνδΑθρ!$D$2:$D$96,$F3066,1)/INDEX(ΣυνδΑθρ!$J$2:$J$96,$F3066,1),IF($D3066&lt;&gt;"",$G3066*INDEX(Υλικά!$I$3:$I$200,$F3066,1)/INDEX(Υλικά!$E$3:$E$200,$F3066,1),0))</f>
        <v>0.45500000000000002</v>
      </c>
      <c r="K3066" s="16">
        <f>$H3066*Ref!$B$2</f>
        <v>18.46</v>
      </c>
      <c r="L3066" s="17">
        <f>$I3066*Ref!$B$3</f>
        <v>208</v>
      </c>
      <c r="M3066" s="18">
        <f>$J3066*Ref!$B$4</f>
        <v>4.0949999999999998</v>
      </c>
      <c r="N3066" s="18">
        <f>IF($C3066&lt;&gt;"",0,IF($D3066&lt;&gt;"",$G3066*INDEX(Υλικά!$J$3:$J$200,$F3066,1)/INDEX(Υλικά!$E$3:$E$200,$F3066,1),0))</f>
        <v>0</v>
      </c>
      <c r="O3066" s="19">
        <f t="shared" si="57"/>
        <v>230.55500000000001</v>
      </c>
    </row>
    <row r="3067" spans="1:15" x14ac:dyDescent="0.35">
      <c r="A3067" s="54">
        <v>46149</v>
      </c>
      <c r="B3067" s="53">
        <v>0.60416666666666663</v>
      </c>
      <c r="D3067" s="3" t="s">
        <v>147</v>
      </c>
      <c r="E3067" s="3" t="str">
        <f>IF(C3067&lt;&gt;"",INDEX(ΣυνδΑθρ!$I$2:$I$96,MATCH(C3067,ΣυνδΑθρ!$A$2:$A$100,0),1),IF(D3067&lt;&gt;"",INDEX(Υλικά!$D$3:$D$200,MATCH(D3067,Υλικά!$B$3:$B$200,0),1),""))</f>
        <v>gr</v>
      </c>
      <c r="F3067" s="10">
        <f>IF(C3067&lt;&gt;"",MATCH($C3067,ΣυνδΑθρ!$A$2:$A$100,0),IF(D3067&lt;&gt;"",MATCH($D3067,Υλικά!$B$3:$B$200,0),0))</f>
        <v>58</v>
      </c>
      <c r="G3067" s="3">
        <v>3</v>
      </c>
      <c r="H3067" s="16">
        <f>IF($C3067&lt;&gt;"",$G3067*INDEX(ΣυνδΑθρ!$B$2:$B$96,$F3067,1)/INDEX(ΣυνδΑθρ!$J$2:$J$96,$F3067,1),IF($D3067&lt;&gt;"",$G3067*INDEX(Υλικά!$G$3:$G$200,$F3067,1)/INDEX(Υλικά!$E$3:$E$200,$F3067,1),0))</f>
        <v>1.7999999999999999E-2</v>
      </c>
      <c r="I3067" s="17">
        <f>IF($C3067&lt;&gt;"",$G3067*INDEX(ΣυνδΑθρ!$C$2:$C$100,$F3067,1)/INDEX(ΣυνδΑθρ!$J$2:$J$96,$F3067,1),IF($D3067&lt;&gt;"",$G3067*INDEX(Υλικά!$H$3:$H$200,$F3067,1)/INDEX(Υλικά!$E$3:$E$200,$F3067,1),0))</f>
        <v>2.0999999999999998E-2</v>
      </c>
      <c r="J3067" s="18">
        <f>IF($C3067&lt;&gt;"",$G3067*INDEX(ΣυνδΑθρ!$D$2:$D$96,$F3067,1)/INDEX(ΣυνδΑθρ!$J$2:$J$96,$F3067,1),IF($D3067&lt;&gt;"",$G3067*INDEX(Υλικά!$I$3:$I$200,$F3067,1)/INDEX(Υλικά!$E$3:$E$200,$F3067,1),0))</f>
        <v>2.46</v>
      </c>
      <c r="K3067" s="16">
        <f>$H3067*Ref!$B$2</f>
        <v>7.1999999999999995E-2</v>
      </c>
      <c r="L3067" s="17">
        <f>$I3067*Ref!$B$3</f>
        <v>8.3999999999999991E-2</v>
      </c>
      <c r="M3067" s="18">
        <f>$J3067*Ref!$B$4</f>
        <v>22.14</v>
      </c>
      <c r="N3067" s="18">
        <f>IF($C3067&lt;&gt;"",0,IF($D3067&lt;&gt;"",$G3067*INDEX(Υλικά!$J$3:$J$200,$F3067,1)/INDEX(Υλικά!$E$3:$E$200,$F3067,1),0))</f>
        <v>0</v>
      </c>
      <c r="O3067" s="19">
        <f t="shared" ref="O3067:O3099" si="58">SUM(K3067:N3067)</f>
        <v>22.295999999999999</v>
      </c>
    </row>
    <row r="3068" spans="1:15" x14ac:dyDescent="0.35">
      <c r="A3068" s="54">
        <v>46149</v>
      </c>
      <c r="B3068" s="53">
        <v>0.60416666666666663</v>
      </c>
      <c r="D3068" s="3" t="s">
        <v>42</v>
      </c>
      <c r="E3068" s="3" t="str">
        <f>IF(C3068&lt;&gt;"",INDEX(ΣυνδΑθρ!$I$2:$I$96,MATCH(C3068,ΣυνδΑθρ!$A$2:$A$100,0),1),IF(D3068&lt;&gt;"",INDEX(Υλικά!$D$3:$D$200,MATCH(D3068,Υλικά!$B$3:$B$200,0),1),""))</f>
        <v>gr</v>
      </c>
      <c r="F3068" s="10">
        <f>IF(C3068&lt;&gt;"",MATCH($C3068,ΣυνδΑθρ!$A$2:$A$100,0),IF(D3068&lt;&gt;"",MATCH($D3068,Υλικά!$B$3:$B$200,0),0))</f>
        <v>16</v>
      </c>
      <c r="G3068" s="3">
        <v>200</v>
      </c>
      <c r="H3068" s="16">
        <f>IF($C3068&lt;&gt;"",$G3068*INDEX(ΣυνδΑθρ!$B$2:$B$96,$F3068,1)/INDEX(ΣυνδΑθρ!$J$2:$J$96,$F3068,1),IF($D3068&lt;&gt;"",$G3068*INDEX(Υλικά!$G$3:$G$200,$F3068,1)/INDEX(Υλικά!$E$3:$E$200,$F3068,1),0))</f>
        <v>1.8</v>
      </c>
      <c r="I3068" s="17">
        <f>IF($C3068&lt;&gt;"",$G3068*INDEX(ΣυνδΑθρ!$C$2:$C$100,$F3068,1)/INDEX(ΣυνδΑθρ!$J$2:$J$96,$F3068,1),IF($D3068&lt;&gt;"",$G3068*INDEX(Υλικά!$H$3:$H$200,$F3068,1)/INDEX(Υλικά!$E$3:$E$200,$F3068,1),0))</f>
        <v>7.8</v>
      </c>
      <c r="J3068" s="18">
        <f>IF($C3068&lt;&gt;"",$G3068*INDEX(ΣυνδΑθρ!$D$2:$D$96,$F3068,1)/INDEX(ΣυνδΑθρ!$J$2:$J$96,$F3068,1),IF($D3068&lt;&gt;"",$G3068*INDEX(Υλικά!$I$3:$I$200,$F3068,1)/INDEX(Υλικά!$E$3:$E$200,$F3068,1),0))</f>
        <v>0.4</v>
      </c>
      <c r="K3068" s="16">
        <f>$H3068*Ref!$B$2</f>
        <v>7.2</v>
      </c>
      <c r="L3068" s="17">
        <f>$I3068*Ref!$B$3</f>
        <v>31.2</v>
      </c>
      <c r="M3068" s="18">
        <f>$J3068*Ref!$B$4</f>
        <v>3.6</v>
      </c>
      <c r="N3068" s="18">
        <f>IF($C3068&lt;&gt;"",0,IF($D3068&lt;&gt;"",$G3068*INDEX(Υλικά!$J$3:$J$200,$F3068,1)/INDEX(Υλικά!$E$3:$E$200,$F3068,1),0))</f>
        <v>0</v>
      </c>
      <c r="O3068" s="19">
        <f t="shared" si="58"/>
        <v>42</v>
      </c>
    </row>
    <row r="3069" spans="1:15" x14ac:dyDescent="0.35">
      <c r="A3069" s="54">
        <v>46149</v>
      </c>
      <c r="B3069" s="53">
        <v>0.82291666666666663</v>
      </c>
      <c r="C3069" t="s">
        <v>362</v>
      </c>
      <c r="D3069" s="3"/>
      <c r="E3069" s="3" t="str">
        <f>IF(C3069&lt;&gt;"",INDEX(ΣυνδΑθρ!$I$2:$I$96,MATCH(C3069,ΣυνδΑθρ!$A$2:$A$100,0),1),IF(D3069&lt;&gt;"",INDEX(Υλικά!$D$3:$D$200,MATCH(D3069,Υλικά!$B$3:$B$200,0),1),""))</f>
        <v>pc</v>
      </c>
      <c r="F3069" s="10">
        <f>IF(C3069&lt;&gt;"",MATCH($C3069,ΣυνδΑθρ!$A$2:$A$100,0),IF(D3069&lt;&gt;"",MATCH($D3069,Υλικά!$B$3:$B$200,0),0))</f>
        <v>79</v>
      </c>
      <c r="G3069" s="3">
        <v>1</v>
      </c>
      <c r="H3069" s="16">
        <f>IF($C3069&lt;&gt;"",$G3069*INDEX(ΣυνδΑθρ!$B$2:$B$96,$F3069,1)/INDEX(ΣυνδΑθρ!$J$2:$J$96,$F3069,1),IF($D3069&lt;&gt;"",$G3069*INDEX(Υλικά!$G$3:$G$200,$F3069,1)/INDEX(Υλικά!$E$3:$E$200,$F3069,1),0))</f>
        <v>11.19</v>
      </c>
      <c r="I3069" s="17">
        <f>IF($C3069&lt;&gt;"",$G3069*INDEX(ΣυνδΑθρ!$C$2:$C$100,$F3069,1)/INDEX(ΣυνδΑθρ!$J$2:$J$96,$F3069,1),IF($D3069&lt;&gt;"",$G3069*INDEX(Υλικά!$H$3:$H$200,$F3069,1)/INDEX(Υλικά!$E$3:$E$200,$F3069,1),0))</f>
        <v>13.548333333333334</v>
      </c>
      <c r="J3069" s="18">
        <f>IF($C3069&lt;&gt;"",$G3069*INDEX(ΣυνδΑθρ!$D$2:$D$96,$F3069,1)/INDEX(ΣυνδΑθρ!$J$2:$J$96,$F3069,1),IF($D3069&lt;&gt;"",$G3069*INDEX(Υλικά!$I$3:$I$200,$F3069,1)/INDEX(Υλικά!$E$3:$E$200,$F3069,1),0))</f>
        <v>9.1083333333333325</v>
      </c>
      <c r="K3069" s="16">
        <f>$H3069*Ref!$B$2</f>
        <v>44.76</v>
      </c>
      <c r="L3069" s="17">
        <f>$I3069*Ref!$B$3</f>
        <v>54.193333333333335</v>
      </c>
      <c r="M3069" s="18">
        <f>$J3069*Ref!$B$4</f>
        <v>81.974999999999994</v>
      </c>
      <c r="N3069" s="18">
        <f>IF($C3069&lt;&gt;"",0,IF($D3069&lt;&gt;"",$G3069*INDEX(Υλικά!$J$3:$J$200,$F3069,1)/INDEX(Υλικά!$E$3:$E$200,$F3069,1),0))</f>
        <v>0</v>
      </c>
      <c r="O3069" s="19">
        <f t="shared" si="58"/>
        <v>180.92833333333334</v>
      </c>
    </row>
    <row r="3070" spans="1:15" x14ac:dyDescent="0.35">
      <c r="A3070" s="54">
        <v>46149</v>
      </c>
      <c r="B3070" s="53">
        <v>0.99305555555555558</v>
      </c>
      <c r="D3070" s="3" t="s">
        <v>32</v>
      </c>
      <c r="E3070" s="3" t="str">
        <f>IF(C3070&lt;&gt;"",INDEX(ΣυνδΑθρ!$I$2:$I$96,MATCH(C3070,ΣυνδΑθρ!$A$2:$A$100,0),1),IF(D3070&lt;&gt;"",INDEX(Υλικά!$D$3:$D$200,MATCH(D3070,Υλικά!$B$3:$B$200,0),1),""))</f>
        <v>gr</v>
      </c>
      <c r="F3070" s="10">
        <f>IF(C3070&lt;&gt;"",MATCH($C3070,ΣυνδΑθρ!$A$2:$A$100,0),IF(D3070&lt;&gt;"",MATCH($D3070,Υλικά!$B$3:$B$200,0),0))</f>
        <v>14</v>
      </c>
      <c r="G3070" s="3">
        <v>200</v>
      </c>
      <c r="H3070" s="16">
        <f>IF($C3070&lt;&gt;"",$G3070*INDEX(ΣυνδΑθρ!$B$2:$B$96,$F3070,1)/INDEX(ΣυνδΑθρ!$J$2:$J$96,$F3070,1),IF($D3070&lt;&gt;"",$G3070*INDEX(Υλικά!$G$3:$G$200,$F3070,1)/INDEX(Υλικά!$E$3:$E$200,$F3070,1),0))</f>
        <v>16</v>
      </c>
      <c r="I3070" s="17">
        <f>IF($C3070&lt;&gt;"",$G3070*INDEX(ΣυνδΑθρ!$C$2:$C$100,$F3070,1)/INDEX(ΣυνδΑθρ!$J$2:$J$96,$F3070,1),IF($D3070&lt;&gt;"",$G3070*INDEX(Υλικά!$H$3:$H$200,$F3070,1)/INDEX(Υλικά!$E$3:$E$200,$F3070,1),0))</f>
        <v>8</v>
      </c>
      <c r="J3070" s="18">
        <f>IF($C3070&lt;&gt;"",$G3070*INDEX(ΣυνδΑθρ!$D$2:$D$96,$F3070,1)/INDEX(ΣυνδΑθρ!$J$2:$J$96,$F3070,1),IF($D3070&lt;&gt;"",$G3070*INDEX(Υλικά!$I$3:$I$200,$F3070,1)/INDEX(Υλικά!$E$3:$E$200,$F3070,1),0))</f>
        <v>4</v>
      </c>
      <c r="K3070" s="16">
        <f>$H3070*Ref!$B$2</f>
        <v>64</v>
      </c>
      <c r="L3070" s="17">
        <f>$I3070*Ref!$B$3</f>
        <v>32</v>
      </c>
      <c r="M3070" s="18">
        <f>$J3070*Ref!$B$4</f>
        <v>36</v>
      </c>
      <c r="N3070" s="18">
        <f>IF($C3070&lt;&gt;"",0,IF($D3070&lt;&gt;"",$G3070*INDEX(Υλικά!$J$3:$J$200,$F3070,1)/INDEX(Υλικά!$E$3:$E$200,$F3070,1),0))</f>
        <v>0</v>
      </c>
      <c r="O3070" s="19">
        <f t="shared" si="58"/>
        <v>132</v>
      </c>
    </row>
    <row r="3071" spans="1:15" x14ac:dyDescent="0.35">
      <c r="A3071" s="54">
        <v>46149</v>
      </c>
      <c r="B3071" s="53">
        <v>0.82291666666666663</v>
      </c>
      <c r="D3071" s="3" t="s">
        <v>9</v>
      </c>
      <c r="E3071" s="3" t="str">
        <f>IF(C3071&lt;&gt;"",INDEX(ΣυνδΑθρ!$I$2:$I$96,MATCH(C3071,ΣυνδΑθρ!$A$2:$A$100,0),1),IF(D3071&lt;&gt;"",INDEX(Υλικά!$D$3:$D$200,MATCH(D3071,Υλικά!$B$3:$B$200,0),1),""))</f>
        <v>gr</v>
      </c>
      <c r="F3071" s="10">
        <f>IF(C3071&lt;&gt;"",MATCH($C3071,ΣυνδΑθρ!$A$2:$A$100,0),IF(D3071&lt;&gt;"",MATCH($D3071,Υλικά!$B$3:$B$200,0),0))</f>
        <v>4</v>
      </c>
      <c r="G3071" s="3">
        <v>40</v>
      </c>
      <c r="H3071" s="16">
        <f>IF($C3071&lt;&gt;"",$G3071*INDEX(ΣυνδΑθρ!$B$2:$B$96,$F3071,1)/INDEX(ΣυνδΑθρ!$J$2:$J$96,$F3071,1),IF($D3071&lt;&gt;"",$G3071*INDEX(Υλικά!$G$3:$G$200,$F3071,1)/INDEX(Υλικά!$E$3:$E$200,$F3071,1),0))</f>
        <v>2.84</v>
      </c>
      <c r="I3071" s="17">
        <f>IF($C3071&lt;&gt;"",$G3071*INDEX(ΣυνδΑθρ!$C$2:$C$100,$F3071,1)/INDEX(ΣυνδΑθρ!$J$2:$J$96,$F3071,1),IF($D3071&lt;&gt;"",$G3071*INDEX(Υλικά!$H$3:$H$200,$F3071,1)/INDEX(Υλικά!$E$3:$E$200,$F3071,1),0))</f>
        <v>32</v>
      </c>
      <c r="J3071" s="18">
        <f>IF($C3071&lt;&gt;"",$G3071*INDEX(ΣυνδΑθρ!$D$2:$D$96,$F3071,1)/INDEX(ΣυνδΑθρ!$J$2:$J$96,$F3071,1),IF($D3071&lt;&gt;"",$G3071*INDEX(Υλικά!$I$3:$I$200,$F3071,1)/INDEX(Υλικά!$E$3:$E$200,$F3071,1),0))</f>
        <v>0.28000000000000003</v>
      </c>
      <c r="K3071" s="16">
        <f>$H3071*Ref!$B$2</f>
        <v>11.36</v>
      </c>
      <c r="L3071" s="17">
        <f>$I3071*Ref!$B$3</f>
        <v>128</v>
      </c>
      <c r="M3071" s="18">
        <f>$J3071*Ref!$B$4</f>
        <v>2.5200000000000005</v>
      </c>
      <c r="N3071" s="18">
        <f>IF($C3071&lt;&gt;"",0,IF($D3071&lt;&gt;"",$G3071*INDEX(Υλικά!$J$3:$J$200,$F3071,1)/INDEX(Υλικά!$E$3:$E$200,$F3071,1),0))</f>
        <v>0</v>
      </c>
      <c r="O3071" s="19">
        <f t="shared" si="58"/>
        <v>141.88000000000002</v>
      </c>
    </row>
    <row r="3072" spans="1:15" x14ac:dyDescent="0.35">
      <c r="A3072" s="54">
        <v>46149</v>
      </c>
      <c r="B3072" s="53">
        <v>0.82291666666666663</v>
      </c>
      <c r="C3072" t="s">
        <v>361</v>
      </c>
      <c r="D3072" s="3"/>
      <c r="E3072" s="3" t="str">
        <f>IF(C3072&lt;&gt;"",INDEX(ΣυνδΑθρ!$I$2:$I$96,MATCH(C3072,ΣυνδΑθρ!$A$2:$A$100,0),1),IF(D3072&lt;&gt;"",INDEX(Υλικά!$D$3:$D$200,MATCH(D3072,Υλικά!$B$3:$B$200,0),1),""))</f>
        <v>gr</v>
      </c>
      <c r="F3072" s="10">
        <f>IF(C3072&lt;&gt;"",MATCH($C3072,ΣυνδΑθρ!$A$2:$A$100,0),IF(D3072&lt;&gt;"",MATCH($D3072,Υλικά!$B$3:$B$200,0),0))</f>
        <v>78</v>
      </c>
      <c r="G3072" s="3">
        <v>100</v>
      </c>
      <c r="H3072" s="16">
        <f>IF($C3072&lt;&gt;"",$G3072*INDEX(ΣυνδΑθρ!$B$2:$B$96,$F3072,1)/INDEX(ΣυνδΑθρ!$J$2:$J$96,$F3072,1),IF($D3072&lt;&gt;"",$G3072*INDEX(Υλικά!$G$3:$G$200,$F3072,1)/INDEX(Υλικά!$E$3:$E$200,$F3072,1),0))</f>
        <v>15.168181818181818</v>
      </c>
      <c r="I3072" s="17">
        <f>IF($C3072&lt;&gt;"",$G3072*INDEX(ΣυνδΑθρ!$C$2:$C$100,$F3072,1)/INDEX(ΣυνδΑθρ!$J$2:$J$96,$F3072,1),IF($D3072&lt;&gt;"",$G3072*INDEX(Υλικά!$H$3:$H$200,$F3072,1)/INDEX(Υλικά!$E$3:$E$200,$F3072,1),0))</f>
        <v>10.268181818181818</v>
      </c>
      <c r="J3072" s="18">
        <f>IF($C3072&lt;&gt;"",$G3072*INDEX(ΣυνδΑθρ!$D$2:$D$96,$F3072,1)/INDEX(ΣυνδΑθρ!$J$2:$J$96,$F3072,1),IF($D3072&lt;&gt;"",$G3072*INDEX(Υλικά!$I$3:$I$200,$F3072,1)/INDEX(Υλικά!$E$3:$E$200,$F3072,1),0))</f>
        <v>7.0918181818181809</v>
      </c>
      <c r="K3072" s="16">
        <f>$H3072*Ref!$B$2</f>
        <v>60.672727272727272</v>
      </c>
      <c r="L3072" s="17">
        <f>$I3072*Ref!$B$3</f>
        <v>41.072727272727271</v>
      </c>
      <c r="M3072" s="18">
        <f>$J3072*Ref!$B$4</f>
        <v>63.826363636363631</v>
      </c>
      <c r="N3072" s="18">
        <f>IF($C3072&lt;&gt;"",0,IF($D3072&lt;&gt;"",$G3072*INDEX(Υλικά!$J$3:$J$200,$F3072,1)/INDEX(Υλικά!$E$3:$E$200,$F3072,1),0))</f>
        <v>0</v>
      </c>
      <c r="O3072" s="19">
        <f t="shared" si="58"/>
        <v>165.57181818181817</v>
      </c>
    </row>
    <row r="3073" spans="1:15" x14ac:dyDescent="0.35">
      <c r="A3073" s="54">
        <v>46150</v>
      </c>
      <c r="B3073" s="53">
        <v>0.33333333333333331</v>
      </c>
      <c r="D3073" s="3" t="s">
        <v>58</v>
      </c>
      <c r="E3073" s="3" t="str">
        <f>IF(C3073&lt;&gt;"",INDEX(ΣυνδΑθρ!$I$2:$I$96,MATCH(C3073,ΣυνδΑθρ!$A$2:$A$100,0),1),IF(D3073&lt;&gt;"",INDEX(Υλικά!$D$3:$D$200,MATCH(D3073,Υλικά!$B$3:$B$200,0),1),""))</f>
        <v>gr</v>
      </c>
      <c r="F3073" s="10">
        <f>IF(C3073&lt;&gt;"",MATCH($C3073,ΣυνδΑθρ!$A$2:$A$100,0),IF(D3073&lt;&gt;"",MATCH($D3073,Υλικά!$B$3:$B$200,0),0))</f>
        <v>12</v>
      </c>
      <c r="G3073" s="3">
        <v>250</v>
      </c>
      <c r="H3073" s="16">
        <f>IF($C3073&lt;&gt;"",$G3073*INDEX(ΣυνδΑθρ!$B$2:$B$96,$F3073,1)/INDEX(ΣυνδΑθρ!$J$2:$J$96,$F3073,1),IF($D3073&lt;&gt;"",$G3073*INDEX(Υλικά!$G$3:$G$200,$F3073,1)/INDEX(Υλικά!$E$3:$E$200,$F3073,1),0))</f>
        <v>8.25</v>
      </c>
      <c r="I3073" s="17">
        <f>IF($C3073&lt;&gt;"",$G3073*INDEX(ΣυνδΑθρ!$C$2:$C$100,$F3073,1)/INDEX(ΣυνδΑθρ!$J$2:$J$96,$F3073,1),IF($D3073&lt;&gt;"",$G3073*INDEX(Υλικά!$H$3:$H$200,$F3073,1)/INDEX(Υλικά!$E$3:$E$200,$F3073,1),0))</f>
        <v>11.75</v>
      </c>
      <c r="J3073" s="18">
        <f>IF($C3073&lt;&gt;"",$G3073*INDEX(ΣυνδΑθρ!$D$2:$D$96,$F3073,1)/INDEX(ΣυνδΑθρ!$J$2:$J$96,$F3073,1),IF($D3073&lt;&gt;"",$G3073*INDEX(Υλικά!$I$3:$I$200,$F3073,1)/INDEX(Υλικά!$E$3:$E$200,$F3073,1),0))</f>
        <v>3.75</v>
      </c>
      <c r="K3073" s="16">
        <f>$H3073*Ref!$B$2</f>
        <v>33</v>
      </c>
      <c r="L3073" s="17">
        <f>$I3073*Ref!$B$3</f>
        <v>47</v>
      </c>
      <c r="M3073" s="18">
        <f>$J3073*Ref!$B$4</f>
        <v>33.75</v>
      </c>
      <c r="N3073" s="18">
        <f>IF($C3073&lt;&gt;"",0,IF($D3073&lt;&gt;"",$G3073*INDEX(Υλικά!$J$3:$J$200,$F3073,1)/INDEX(Υλικά!$E$3:$E$200,$F3073,1),0))</f>
        <v>0</v>
      </c>
      <c r="O3073" s="19">
        <f t="shared" si="58"/>
        <v>113.75</v>
      </c>
    </row>
    <row r="3074" spans="1:15" x14ac:dyDescent="0.35">
      <c r="A3074" s="54">
        <v>46150</v>
      </c>
      <c r="B3074" s="53">
        <v>0.33333333333333331</v>
      </c>
      <c r="D3074" s="3" t="s">
        <v>289</v>
      </c>
      <c r="E3074" s="3" t="str">
        <f>IF(C3074&lt;&gt;"",INDEX(ΣυνδΑθρ!$I$2:$I$96,MATCH(C3074,ΣυνδΑθρ!$A$2:$A$100,0),1),IF(D3074&lt;&gt;"",INDEX(Υλικά!$D$3:$D$200,MATCH(D3074,Υλικά!$B$3:$B$200,0),1),""))</f>
        <v>gr</v>
      </c>
      <c r="F3074" s="10">
        <f>IF(C3074&lt;&gt;"",MATCH($C3074,ΣυνδΑθρ!$A$2:$A$100,0),IF(D3074&lt;&gt;"",MATCH($D3074,Υλικά!$B$3:$B$200,0),0))</f>
        <v>134</v>
      </c>
      <c r="G3074" s="3">
        <v>70</v>
      </c>
      <c r="H3074" s="16">
        <f>IF($C3074&lt;&gt;"",$G3074*INDEX(ΣυνδΑθρ!$B$2:$B$96,$F3074,1)/INDEX(ΣυνδΑθρ!$J$2:$J$96,$F3074,1),IF($D3074&lt;&gt;"",$G3074*INDEX(Υλικά!$G$3:$G$200,$F3074,1)/INDEX(Υλικά!$E$3:$E$200,$F3074,1),0))</f>
        <v>5.1100000000000003</v>
      </c>
      <c r="I3074" s="17">
        <f>IF($C3074&lt;&gt;"",$G3074*INDEX(ΣυνδΑθρ!$C$2:$C$100,$F3074,1)/INDEX(ΣυνδΑθρ!$J$2:$J$96,$F3074,1),IF($D3074&lt;&gt;"",$G3074*INDEX(Υλικά!$H$3:$H$200,$F3074,1)/INDEX(Υλικά!$E$3:$E$200,$F3074,1),0))</f>
        <v>32.549999999999997</v>
      </c>
      <c r="J3074" s="18">
        <f>IF($C3074&lt;&gt;"",$G3074*INDEX(ΣυνδΑθρ!$D$2:$D$96,$F3074,1)/INDEX(ΣυνδΑθρ!$J$2:$J$96,$F3074,1),IF($D3074&lt;&gt;"",$G3074*INDEX(Υλικά!$I$3:$I$200,$F3074,1)/INDEX(Υλικά!$E$3:$E$200,$F3074,1),0))</f>
        <v>0.63</v>
      </c>
      <c r="K3074" s="16">
        <f>$H3074*Ref!$B$2</f>
        <v>20.440000000000001</v>
      </c>
      <c r="L3074" s="17">
        <f>$I3074*Ref!$B$3</f>
        <v>130.19999999999999</v>
      </c>
      <c r="M3074" s="18">
        <f>$J3074*Ref!$B$4</f>
        <v>5.67</v>
      </c>
      <c r="N3074" s="18">
        <f>IF($C3074&lt;&gt;"",0,IF($D3074&lt;&gt;"",$G3074*INDEX(Υλικά!$J$3:$J$200,$F3074,1)/INDEX(Υλικά!$E$3:$E$200,$F3074,1),0))</f>
        <v>0</v>
      </c>
      <c r="O3074" s="19">
        <f t="shared" si="58"/>
        <v>156.30999999999997</v>
      </c>
    </row>
    <row r="3075" spans="1:15" x14ac:dyDescent="0.35">
      <c r="A3075" s="54">
        <v>46150</v>
      </c>
      <c r="B3075" s="53">
        <v>0.33333333333333298</v>
      </c>
      <c r="D3075" s="3" t="s">
        <v>229</v>
      </c>
      <c r="E3075" s="3" t="str">
        <f>IF(C3075&lt;&gt;"",INDEX(ΣυνδΑθρ!$I$2:$I$96,MATCH(C3075,ΣυνδΑθρ!$A$2:$A$100,0),1),IF(D3075&lt;&gt;"",INDEX(Υλικά!$D$3:$D$200,MATCH(D3075,Υλικά!$B$3:$B$200,0),1),""))</f>
        <v>gr</v>
      </c>
      <c r="F3075" s="10">
        <f>IF(C3075&lt;&gt;"",MATCH($C3075,ΣυνδΑθρ!$A$2:$A$100,0),IF(D3075&lt;&gt;"",MATCH($D3075,Υλικά!$B$3:$B$200,0),0))</f>
        <v>104</v>
      </c>
      <c r="G3075" s="3">
        <v>40</v>
      </c>
      <c r="H3075" s="16">
        <f>IF($C3075&lt;&gt;"",$G3075*INDEX(ΣυνδΑθρ!$B$2:$B$96,$F3075,1)/INDEX(ΣυνδΑθρ!$J$2:$J$96,$F3075,1),IF($D3075&lt;&gt;"",$G3075*INDEX(Υλικά!$G$3:$G$200,$F3075,1)/INDEX(Υλικά!$E$3:$E$200,$F3075,1),0))</f>
        <v>8.4</v>
      </c>
      <c r="I3075" s="17">
        <f>IF($C3075&lt;&gt;"",$G3075*INDEX(ΣυνδΑθρ!$C$2:$C$100,$F3075,1)/INDEX(ΣυνδΑθρ!$J$2:$J$96,$F3075,1),IF($D3075&lt;&gt;"",$G3075*INDEX(Υλικά!$H$3:$H$200,$F3075,1)/INDEX(Υλικά!$E$3:$E$200,$F3075,1),0))</f>
        <v>0.4</v>
      </c>
      <c r="J3075" s="18">
        <f>IF($C3075&lt;&gt;"",$G3075*INDEX(ΣυνδΑθρ!$D$2:$D$96,$F3075,1)/INDEX(ΣυνδΑθρ!$J$2:$J$96,$F3075,1),IF($D3075&lt;&gt;"",$G3075*INDEX(Υλικά!$I$3:$I$200,$F3075,1)/INDEX(Υλικά!$E$3:$E$200,$F3075,1),0))</f>
        <v>0.8</v>
      </c>
      <c r="K3075" s="16">
        <f>$H3075*Ref!$B$2</f>
        <v>33.6</v>
      </c>
      <c r="L3075" s="17">
        <f>$I3075*Ref!$B$3</f>
        <v>1.6</v>
      </c>
      <c r="M3075" s="18">
        <f>$J3075*Ref!$B$4</f>
        <v>7.2</v>
      </c>
      <c r="N3075" s="18">
        <f>IF($C3075&lt;&gt;"",0,IF($D3075&lt;&gt;"",$G3075*INDEX(Υλικά!$J$3:$J$200,$F3075,1)/INDEX(Υλικά!$E$3:$E$200,$F3075,1),0))</f>
        <v>0</v>
      </c>
      <c r="O3075" s="19">
        <f t="shared" si="58"/>
        <v>42.400000000000006</v>
      </c>
    </row>
    <row r="3076" spans="1:15" x14ac:dyDescent="0.35">
      <c r="A3076" s="54">
        <v>46150</v>
      </c>
      <c r="B3076" s="53">
        <v>0.33333333333333298</v>
      </c>
      <c r="D3076" s="3" t="s">
        <v>220</v>
      </c>
      <c r="E3076" s="3" t="str">
        <f>IF(C3076&lt;&gt;"",INDEX(ΣυνδΑθρ!$I$2:$I$96,MATCH(C3076,ΣυνδΑθρ!$A$2:$A$100,0),1),IF(D3076&lt;&gt;"",INDEX(Υλικά!$D$3:$D$200,MATCH(D3076,Υλικά!$B$3:$B$200,0),1),""))</f>
        <v>gr</v>
      </c>
      <c r="F3076" s="10">
        <f>IF(C3076&lt;&gt;"",MATCH($C3076,ΣυνδΑθρ!$A$2:$A$100,0),IF(D3076&lt;&gt;"",MATCH($D3076,Υλικά!$B$3:$B$200,0),0))</f>
        <v>98</v>
      </c>
      <c r="G3076" s="3">
        <v>20</v>
      </c>
      <c r="H3076" s="16">
        <f>IF($C3076&lt;&gt;"",$G3076*INDEX(ΣυνδΑθρ!$B$2:$B$96,$F3076,1)/INDEX(ΣυνδΑθρ!$J$2:$J$96,$F3076,1),IF($D3076&lt;&gt;"",$G3076*INDEX(Υλικά!$G$3:$G$200,$F3076,1)/INDEX(Υλικά!$E$3:$E$200,$F3076,1),0))</f>
        <v>2.2000000000000002</v>
      </c>
      <c r="I3076" s="17">
        <f>IF($C3076&lt;&gt;"",$G3076*INDEX(ΣυνδΑθρ!$C$2:$C$100,$F3076,1)/INDEX(ΣυνδΑθρ!$J$2:$J$96,$F3076,1),IF($D3076&lt;&gt;"",$G3076*INDEX(Υλικά!$H$3:$H$200,$F3076,1)/INDEX(Υλικά!$E$3:$E$200,$F3076,1),0))</f>
        <v>0.8</v>
      </c>
      <c r="J3076" s="18">
        <f>IF($C3076&lt;&gt;"",$G3076*INDEX(ΣυνδΑθρ!$D$2:$D$96,$F3076,1)/INDEX(ΣυνδΑθρ!$J$2:$J$96,$F3076,1),IF($D3076&lt;&gt;"",$G3076*INDEX(Υλικά!$I$3:$I$200,$F3076,1)/INDEX(Υλικά!$E$3:$E$200,$F3076,1),0))</f>
        <v>0.8</v>
      </c>
      <c r="K3076" s="16">
        <f>$H3076*Ref!$B$2</f>
        <v>8.8000000000000007</v>
      </c>
      <c r="L3076" s="17">
        <f>$I3076*Ref!$B$3</f>
        <v>3.2</v>
      </c>
      <c r="M3076" s="18">
        <f>$J3076*Ref!$B$4</f>
        <v>7.2</v>
      </c>
      <c r="N3076" s="18">
        <f>IF($C3076&lt;&gt;"",0,IF($D3076&lt;&gt;"",$G3076*INDEX(Υλικά!$J$3:$J$200,$F3076,1)/INDEX(Υλικά!$E$3:$E$200,$F3076,1),0))</f>
        <v>0</v>
      </c>
      <c r="O3076" s="19">
        <f t="shared" si="58"/>
        <v>19.2</v>
      </c>
    </row>
    <row r="3077" spans="1:15" x14ac:dyDescent="0.35">
      <c r="A3077" s="54">
        <v>46150</v>
      </c>
      <c r="B3077" s="53">
        <v>0.52083333333333337</v>
      </c>
      <c r="C3077" t="s">
        <v>362</v>
      </c>
      <c r="D3077" s="3"/>
      <c r="E3077" s="3" t="str">
        <f>IF(C3077&lt;&gt;"",INDEX(ΣυνδΑθρ!$I$2:$I$96,MATCH(C3077,ΣυνδΑθρ!$A$2:$A$100,0),1),IF(D3077&lt;&gt;"",INDEX(Υλικά!$D$3:$D$200,MATCH(D3077,Υλικά!$B$3:$B$200,0),1),""))</f>
        <v>pc</v>
      </c>
      <c r="F3077" s="10">
        <f>IF(C3077&lt;&gt;"",MATCH($C3077,ΣυνδΑθρ!$A$2:$A$100,0),IF(D3077&lt;&gt;"",MATCH($D3077,Υλικά!$B$3:$B$200,0),0))</f>
        <v>79</v>
      </c>
      <c r="G3077" s="3">
        <v>1</v>
      </c>
      <c r="H3077" s="16">
        <f>IF($C3077&lt;&gt;"",$G3077*INDEX(ΣυνδΑθρ!$B$2:$B$96,$F3077,1)/INDEX(ΣυνδΑθρ!$J$2:$J$96,$F3077,1),IF($D3077&lt;&gt;"",$G3077*INDEX(Υλικά!$G$3:$G$200,$F3077,1)/INDEX(Υλικά!$E$3:$E$200,$F3077,1),0))</f>
        <v>11.19</v>
      </c>
      <c r="I3077" s="17">
        <f>IF($C3077&lt;&gt;"",$G3077*INDEX(ΣυνδΑθρ!$C$2:$C$100,$F3077,1)/INDEX(ΣυνδΑθρ!$J$2:$J$96,$F3077,1),IF($D3077&lt;&gt;"",$G3077*INDEX(Υλικά!$H$3:$H$200,$F3077,1)/INDEX(Υλικά!$E$3:$E$200,$F3077,1),0))</f>
        <v>13.548333333333334</v>
      </c>
      <c r="J3077" s="18">
        <f>IF($C3077&lt;&gt;"",$G3077*INDEX(ΣυνδΑθρ!$D$2:$D$96,$F3077,1)/INDEX(ΣυνδΑθρ!$J$2:$J$96,$F3077,1),IF($D3077&lt;&gt;"",$G3077*INDEX(Υλικά!$I$3:$I$200,$F3077,1)/INDEX(Υλικά!$E$3:$E$200,$F3077,1),0))</f>
        <v>9.1083333333333325</v>
      </c>
      <c r="K3077" s="16">
        <f>$H3077*Ref!$B$2</f>
        <v>44.76</v>
      </c>
      <c r="L3077" s="17">
        <f>$I3077*Ref!$B$3</f>
        <v>54.193333333333335</v>
      </c>
      <c r="M3077" s="18">
        <f>$J3077*Ref!$B$4</f>
        <v>81.974999999999994</v>
      </c>
      <c r="N3077" s="18">
        <f>IF($C3077&lt;&gt;"",0,IF($D3077&lt;&gt;"",$G3077*INDEX(Υλικά!$J$3:$J$200,$F3077,1)/INDEX(Υλικά!$E$3:$E$200,$F3077,1),0))</f>
        <v>0</v>
      </c>
      <c r="O3077" s="19">
        <f t="shared" si="58"/>
        <v>180.92833333333334</v>
      </c>
    </row>
    <row r="3078" spans="1:15" x14ac:dyDescent="0.35">
      <c r="A3078" s="54">
        <v>46150</v>
      </c>
      <c r="B3078" s="53">
        <v>0.78125</v>
      </c>
      <c r="D3078" s="3" t="s">
        <v>21</v>
      </c>
      <c r="E3078" s="3" t="str">
        <f>IF(C3078&lt;&gt;"",INDEX(ΣυνδΑθρ!$I$2:$I$96,MATCH(C3078,ΣυνδΑθρ!$A$2:$A$100,0),1),IF(D3078&lt;&gt;"",INDEX(Υλικά!$D$3:$D$200,MATCH(D3078,Υλικά!$B$3:$B$200,0),1),""))</f>
        <v>pc</v>
      </c>
      <c r="F3078" s="10">
        <f>IF(C3078&lt;&gt;"",MATCH($C3078,ΣυνδΑθρ!$A$2:$A$100,0),IF(D3078&lt;&gt;"",MATCH($D3078,Υλικά!$B$3:$B$200,0),0))</f>
        <v>11</v>
      </c>
      <c r="G3078" s="3">
        <v>3</v>
      </c>
      <c r="H3078" s="16">
        <f>IF($C3078&lt;&gt;"",$G3078*INDEX(ΣυνδΑθρ!$B$2:$B$96,$F3078,1)/INDEX(ΣυνδΑθρ!$J$2:$J$96,$F3078,1),IF($D3078&lt;&gt;"",$G3078*INDEX(Υλικά!$G$3:$G$200,$F3078,1)/INDEX(Υλικά!$E$3:$E$200,$F3078,1),0))</f>
        <v>23.4</v>
      </c>
      <c r="I3078" s="17">
        <f>IF($C3078&lt;&gt;"",$G3078*INDEX(ΣυνδΑθρ!$C$2:$C$100,$F3078,1)/INDEX(ΣυνδΑθρ!$J$2:$J$96,$F3078,1),IF($D3078&lt;&gt;"",$G3078*INDEX(Υλικά!$H$3:$H$200,$F3078,1)/INDEX(Υλικά!$E$3:$E$200,$F3078,1),0))</f>
        <v>1.98</v>
      </c>
      <c r="J3078" s="18">
        <f>IF($C3078&lt;&gt;"",$G3078*INDEX(ΣυνδΑθρ!$D$2:$D$96,$F3078,1)/INDEX(ΣυνδΑθρ!$J$2:$J$96,$F3078,1),IF($D3078&lt;&gt;"",$G3078*INDEX(Υλικά!$I$3:$I$200,$F3078,1)/INDEX(Υλικά!$E$3:$E$200,$F3078,1),0))</f>
        <v>19.799999999999997</v>
      </c>
      <c r="K3078" s="16">
        <f>$H3078*Ref!$B$2</f>
        <v>93.6</v>
      </c>
      <c r="L3078" s="17">
        <f>$I3078*Ref!$B$3</f>
        <v>7.92</v>
      </c>
      <c r="M3078" s="18">
        <f>$J3078*Ref!$B$4</f>
        <v>178.2</v>
      </c>
      <c r="N3078" s="18">
        <f>IF($C3078&lt;&gt;"",0,IF($D3078&lt;&gt;"",$G3078*INDEX(Υλικά!$J$3:$J$200,$F3078,1)/INDEX(Υλικά!$E$3:$E$200,$F3078,1),0))</f>
        <v>0</v>
      </c>
      <c r="O3078" s="19">
        <f t="shared" si="58"/>
        <v>279.71999999999997</v>
      </c>
    </row>
    <row r="3079" spans="1:15" x14ac:dyDescent="0.35">
      <c r="A3079" s="54">
        <v>46150</v>
      </c>
      <c r="B3079" s="53">
        <v>0.78125</v>
      </c>
      <c r="D3079" s="3" t="s">
        <v>8</v>
      </c>
      <c r="E3079" s="3" t="str">
        <f>IF(C3079&lt;&gt;"",INDEX(ΣυνδΑθρ!$I$2:$I$96,MATCH(C3079,ΣυνδΑθρ!$A$2:$A$100,0),1),IF(D3079&lt;&gt;"",INDEX(Υλικά!$D$3:$D$200,MATCH(D3079,Υλικά!$B$3:$B$200,0),1),""))</f>
        <v>gr</v>
      </c>
      <c r="F3079" s="10">
        <f>IF(C3079&lt;&gt;"",MATCH($C3079,ΣυνδΑθρ!$A$2:$A$100,0),IF(D3079&lt;&gt;"",MATCH($D3079,Υλικά!$B$3:$B$200,0),0))</f>
        <v>3</v>
      </c>
      <c r="G3079" s="3">
        <v>5</v>
      </c>
      <c r="H3079" s="16">
        <f>IF($C3079&lt;&gt;"",$G3079*INDEX(ΣυνδΑθρ!$B$2:$B$96,$F3079,1)/INDEX(ΣυνδΑθρ!$J$2:$J$96,$F3079,1),IF($D3079&lt;&gt;"",$G3079*INDEX(Υλικά!$G$3:$G$200,$F3079,1)/INDEX(Υλικά!$E$3:$E$200,$F3079,1),0))</f>
        <v>0</v>
      </c>
      <c r="I3079" s="17">
        <f>IF($C3079&lt;&gt;"",$G3079*INDEX(ΣυνδΑθρ!$C$2:$C$100,$F3079,1)/INDEX(ΣυνδΑθρ!$J$2:$J$96,$F3079,1),IF($D3079&lt;&gt;"",$G3079*INDEX(Υλικά!$H$3:$H$200,$F3079,1)/INDEX(Υλικά!$E$3:$E$200,$F3079,1),0))</f>
        <v>0</v>
      </c>
      <c r="J3079" s="18">
        <f>IF($C3079&lt;&gt;"",$G3079*INDEX(ΣυνδΑθρ!$D$2:$D$96,$F3079,1)/INDEX(ΣυνδΑθρ!$J$2:$J$96,$F3079,1),IF($D3079&lt;&gt;"",$G3079*INDEX(Υλικά!$I$3:$I$200,$F3079,1)/INDEX(Υλικά!$E$3:$E$200,$F3079,1),0))</f>
        <v>4.665</v>
      </c>
      <c r="K3079" s="16">
        <f>$H3079*Ref!$B$2</f>
        <v>0</v>
      </c>
      <c r="L3079" s="17">
        <f>$I3079*Ref!$B$3</f>
        <v>0</v>
      </c>
      <c r="M3079" s="18">
        <f>$J3079*Ref!$B$4</f>
        <v>41.984999999999999</v>
      </c>
      <c r="N3079" s="18">
        <f>IF($C3079&lt;&gt;"",0,IF($D3079&lt;&gt;"",$G3079*INDEX(Υλικά!$J$3:$J$200,$F3079,1)/INDEX(Υλικά!$E$3:$E$200,$F3079,1),0))</f>
        <v>0</v>
      </c>
      <c r="O3079" s="19">
        <f t="shared" si="58"/>
        <v>41.984999999999999</v>
      </c>
    </row>
    <row r="3080" spans="1:15" x14ac:dyDescent="0.35">
      <c r="A3080" s="54">
        <v>46150</v>
      </c>
      <c r="B3080" s="53">
        <v>0.78125</v>
      </c>
      <c r="D3080" s="3" t="s">
        <v>46</v>
      </c>
      <c r="E3080" s="3" t="str">
        <f>IF(C3080&lt;&gt;"",INDEX(ΣυνδΑθρ!$I$2:$I$96,MATCH(C3080,ΣυνδΑθρ!$A$2:$A$100,0),1),IF(D3080&lt;&gt;"",INDEX(Υλικά!$D$3:$D$200,MATCH(D3080,Υλικά!$B$3:$B$200,0),1),""))</f>
        <v>gr</v>
      </c>
      <c r="F3080" s="10">
        <f>IF(C3080&lt;&gt;"",MATCH($C3080,ΣυνδΑθρ!$A$2:$A$100,0),IF(D3080&lt;&gt;"",MATCH($D3080,Υλικά!$B$3:$B$200,0),0))</f>
        <v>19</v>
      </c>
      <c r="G3080" s="3">
        <v>45</v>
      </c>
      <c r="H3080" s="16">
        <f>IF($C3080&lt;&gt;"",$G3080*INDEX(ΣυνδΑθρ!$B$2:$B$96,$F3080,1)/INDEX(ΣυνδΑθρ!$J$2:$J$96,$F3080,1),IF($D3080&lt;&gt;"",$G3080*INDEX(Υλικά!$G$3:$G$200,$F3080,1)/INDEX(Υλικά!$E$3:$E$200,$F3080,1),0))</f>
        <v>6.39</v>
      </c>
      <c r="I3080" s="17">
        <f>IF($C3080&lt;&gt;"",$G3080*INDEX(ΣυνδΑθρ!$C$2:$C$100,$F3080,1)/INDEX(ΣυνδΑθρ!$J$2:$J$96,$F3080,1),IF($D3080&lt;&gt;"",$G3080*INDEX(Υλικά!$H$3:$H$200,$F3080,1)/INDEX(Υλικά!$E$3:$E$200,$F3080,1),0))</f>
        <v>1.8449999999999998</v>
      </c>
      <c r="J3080" s="18">
        <f>IF($C3080&lt;&gt;"",$G3080*INDEX(ΣυνδΑθρ!$D$2:$D$96,$F3080,1)/INDEX(ΣυνδΑθρ!$J$2:$J$96,$F3080,1),IF($D3080&lt;&gt;"",$G3080*INDEX(Υλικά!$I$3:$I$200,$F3080,1)/INDEX(Υλικά!$E$3:$E$200,$F3080,1),0))</f>
        <v>9.5850000000000009</v>
      </c>
      <c r="K3080" s="16">
        <f>$H3080*Ref!$B$2</f>
        <v>25.56</v>
      </c>
      <c r="L3080" s="17">
        <f>$I3080*Ref!$B$3</f>
        <v>7.379999999999999</v>
      </c>
      <c r="M3080" s="18">
        <f>$J3080*Ref!$B$4</f>
        <v>86.265000000000015</v>
      </c>
      <c r="N3080" s="18">
        <f>IF($C3080&lt;&gt;"",0,IF($D3080&lt;&gt;"",$G3080*INDEX(Υλικά!$J$3:$J$200,$F3080,1)/INDEX(Υλικά!$E$3:$E$200,$F3080,1),0))</f>
        <v>0</v>
      </c>
      <c r="O3080" s="19">
        <f t="shared" si="58"/>
        <v>119.20500000000001</v>
      </c>
    </row>
    <row r="3081" spans="1:15" x14ac:dyDescent="0.35">
      <c r="A3081" s="54">
        <v>46150</v>
      </c>
      <c r="B3081" s="53">
        <v>0.78125</v>
      </c>
      <c r="D3081" s="3" t="s">
        <v>289</v>
      </c>
      <c r="E3081" s="3" t="str">
        <f>IF(C3081&lt;&gt;"",INDEX(ΣυνδΑθρ!$I$2:$I$96,MATCH(C3081,ΣυνδΑθρ!$A$2:$A$100,0),1),IF(D3081&lt;&gt;"",INDEX(Υλικά!$D$3:$D$200,MATCH(D3081,Υλικά!$B$3:$B$200,0),1),""))</f>
        <v>gr</v>
      </c>
      <c r="F3081" s="10">
        <f>IF(C3081&lt;&gt;"",MATCH($C3081,ΣυνδΑθρ!$A$2:$A$100,0),IF(D3081&lt;&gt;"",MATCH($D3081,Υλικά!$B$3:$B$200,0),0))</f>
        <v>134</v>
      </c>
      <c r="G3081" s="3">
        <v>70</v>
      </c>
      <c r="H3081" s="16">
        <f>IF($C3081&lt;&gt;"",$G3081*INDEX(ΣυνδΑθρ!$B$2:$B$96,$F3081,1)/INDEX(ΣυνδΑθρ!$J$2:$J$96,$F3081,1),IF($D3081&lt;&gt;"",$G3081*INDEX(Υλικά!$G$3:$G$200,$F3081,1)/INDEX(Υλικά!$E$3:$E$200,$F3081,1),0))</f>
        <v>5.1100000000000003</v>
      </c>
      <c r="I3081" s="17">
        <f>IF($C3081&lt;&gt;"",$G3081*INDEX(ΣυνδΑθρ!$C$2:$C$100,$F3081,1)/INDEX(ΣυνδΑθρ!$J$2:$J$96,$F3081,1),IF($D3081&lt;&gt;"",$G3081*INDEX(Υλικά!$H$3:$H$200,$F3081,1)/INDEX(Υλικά!$E$3:$E$200,$F3081,1),0))</f>
        <v>32.549999999999997</v>
      </c>
      <c r="J3081" s="18">
        <f>IF($C3081&lt;&gt;"",$G3081*INDEX(ΣυνδΑθρ!$D$2:$D$96,$F3081,1)/INDEX(ΣυνδΑθρ!$J$2:$J$96,$F3081,1),IF($D3081&lt;&gt;"",$G3081*INDEX(Υλικά!$I$3:$I$200,$F3081,1)/INDEX(Υλικά!$E$3:$E$200,$F3081,1),0))</f>
        <v>0.63</v>
      </c>
      <c r="K3081" s="16">
        <f>$H3081*Ref!$B$2</f>
        <v>20.440000000000001</v>
      </c>
      <c r="L3081" s="17">
        <f>$I3081*Ref!$B$3</f>
        <v>130.19999999999999</v>
      </c>
      <c r="M3081" s="18">
        <f>$J3081*Ref!$B$4</f>
        <v>5.67</v>
      </c>
      <c r="N3081" s="18">
        <f>IF($C3081&lt;&gt;"",0,IF($D3081&lt;&gt;"",$G3081*INDEX(Υλικά!$J$3:$J$200,$F3081,1)/INDEX(Υλικά!$E$3:$E$200,$F3081,1),0))</f>
        <v>0</v>
      </c>
      <c r="O3081" s="19">
        <f t="shared" si="58"/>
        <v>156.30999999999997</v>
      </c>
    </row>
    <row r="3082" spans="1:15" x14ac:dyDescent="0.35">
      <c r="A3082" s="54">
        <v>46150</v>
      </c>
      <c r="B3082" s="53">
        <v>0.90625</v>
      </c>
      <c r="C3082" t="s">
        <v>362</v>
      </c>
      <c r="D3082" s="3"/>
      <c r="E3082" s="3" t="str">
        <f>IF(C3082&lt;&gt;"",INDEX(ΣυνδΑθρ!$I$2:$I$96,MATCH(C3082,ΣυνδΑθρ!$A$2:$A$100,0),1),IF(D3082&lt;&gt;"",INDEX(Υλικά!$D$3:$D$200,MATCH(D3082,Υλικά!$B$3:$B$200,0),1),""))</f>
        <v>pc</v>
      </c>
      <c r="F3082" s="10">
        <f>IF(C3082&lt;&gt;"",MATCH($C3082,ΣυνδΑθρ!$A$2:$A$100,0),IF(D3082&lt;&gt;"",MATCH($D3082,Υλικά!$B$3:$B$200,0),0))</f>
        <v>79</v>
      </c>
      <c r="G3082" s="3">
        <v>1</v>
      </c>
      <c r="H3082" s="16">
        <f>IF($C3082&lt;&gt;"",$G3082*INDEX(ΣυνδΑθρ!$B$2:$B$96,$F3082,1)/INDEX(ΣυνδΑθρ!$J$2:$J$96,$F3082,1),IF($D3082&lt;&gt;"",$G3082*INDEX(Υλικά!$G$3:$G$200,$F3082,1)/INDEX(Υλικά!$E$3:$E$200,$F3082,1),0))</f>
        <v>11.19</v>
      </c>
      <c r="I3082" s="17">
        <f>IF($C3082&lt;&gt;"",$G3082*INDEX(ΣυνδΑθρ!$C$2:$C$100,$F3082,1)/INDEX(ΣυνδΑθρ!$J$2:$J$96,$F3082,1),IF($D3082&lt;&gt;"",$G3082*INDEX(Υλικά!$H$3:$H$200,$F3082,1)/INDEX(Υλικά!$E$3:$E$200,$F3082,1),0))</f>
        <v>13.548333333333334</v>
      </c>
      <c r="J3082" s="18">
        <f>IF($C3082&lt;&gt;"",$G3082*INDEX(ΣυνδΑθρ!$D$2:$D$96,$F3082,1)/INDEX(ΣυνδΑθρ!$J$2:$J$96,$F3082,1),IF($D3082&lt;&gt;"",$G3082*INDEX(Υλικά!$I$3:$I$200,$F3082,1)/INDEX(Υλικά!$E$3:$E$200,$F3082,1),0))</f>
        <v>9.1083333333333325</v>
      </c>
      <c r="K3082" s="16">
        <f>$H3082*Ref!$B$2</f>
        <v>44.76</v>
      </c>
      <c r="L3082" s="17">
        <f>$I3082*Ref!$B$3</f>
        <v>54.193333333333335</v>
      </c>
      <c r="M3082" s="18">
        <f>$J3082*Ref!$B$4</f>
        <v>81.974999999999994</v>
      </c>
      <c r="N3082" s="18">
        <f>IF($C3082&lt;&gt;"",0,IF($D3082&lt;&gt;"",$G3082*INDEX(Υλικά!$J$3:$J$200,$F3082,1)/INDEX(Υλικά!$E$3:$E$200,$F3082,1),0))</f>
        <v>0</v>
      </c>
      <c r="O3082" s="19">
        <f t="shared" si="58"/>
        <v>180.92833333333334</v>
      </c>
    </row>
    <row r="3083" spans="1:15" x14ac:dyDescent="0.35">
      <c r="A3083" s="54">
        <v>46150</v>
      </c>
      <c r="B3083" s="53">
        <v>0.97222222222222221</v>
      </c>
      <c r="D3083" s="3" t="s">
        <v>32</v>
      </c>
      <c r="E3083" s="3" t="str">
        <f>IF(C3083&lt;&gt;"",INDEX(ΣυνδΑθρ!$I$2:$I$96,MATCH(C3083,ΣυνδΑθρ!$A$2:$A$100,0),1),IF(D3083&lt;&gt;"",INDEX(Υλικά!$D$3:$D$200,MATCH(D3083,Υλικά!$B$3:$B$200,0),1),""))</f>
        <v>gr</v>
      </c>
      <c r="F3083" s="10">
        <f>IF(C3083&lt;&gt;"",MATCH($C3083,ΣυνδΑθρ!$A$2:$A$100,0),IF(D3083&lt;&gt;"",MATCH($D3083,Υλικά!$B$3:$B$200,0),0))</f>
        <v>14</v>
      </c>
      <c r="G3083" s="3">
        <v>200</v>
      </c>
      <c r="H3083" s="16">
        <f>IF($C3083&lt;&gt;"",$G3083*INDEX(ΣυνδΑθρ!$B$2:$B$96,$F3083,1)/INDEX(ΣυνδΑθρ!$J$2:$J$96,$F3083,1),IF($D3083&lt;&gt;"",$G3083*INDEX(Υλικά!$G$3:$G$200,$F3083,1)/INDEX(Υλικά!$E$3:$E$200,$F3083,1),0))</f>
        <v>16</v>
      </c>
      <c r="I3083" s="17">
        <f>IF($C3083&lt;&gt;"",$G3083*INDEX(ΣυνδΑθρ!$C$2:$C$100,$F3083,1)/INDEX(ΣυνδΑθρ!$J$2:$J$96,$F3083,1),IF($D3083&lt;&gt;"",$G3083*INDEX(Υλικά!$H$3:$H$200,$F3083,1)/INDEX(Υλικά!$E$3:$E$200,$F3083,1),0))</f>
        <v>8</v>
      </c>
      <c r="J3083" s="18">
        <f>IF($C3083&lt;&gt;"",$G3083*INDEX(ΣυνδΑθρ!$D$2:$D$96,$F3083,1)/INDEX(ΣυνδΑθρ!$J$2:$J$96,$F3083,1),IF($D3083&lt;&gt;"",$G3083*INDEX(Υλικά!$I$3:$I$200,$F3083,1)/INDEX(Υλικά!$E$3:$E$200,$F3083,1),0))</f>
        <v>4</v>
      </c>
      <c r="K3083" s="16">
        <f>$H3083*Ref!$B$2</f>
        <v>64</v>
      </c>
      <c r="L3083" s="17">
        <f>$I3083*Ref!$B$3</f>
        <v>32</v>
      </c>
      <c r="M3083" s="18">
        <f>$J3083*Ref!$B$4</f>
        <v>36</v>
      </c>
      <c r="N3083" s="18">
        <f>IF($C3083&lt;&gt;"",0,IF($D3083&lt;&gt;"",$G3083*INDEX(Υλικά!$J$3:$J$200,$F3083,1)/INDEX(Υλικά!$E$3:$E$200,$F3083,1),0))</f>
        <v>0</v>
      </c>
      <c r="O3083" s="19">
        <f t="shared" si="58"/>
        <v>132</v>
      </c>
    </row>
    <row r="3084" spans="1:15" x14ac:dyDescent="0.35">
      <c r="A3084" s="54">
        <v>46150</v>
      </c>
      <c r="B3084" s="53">
        <v>0.97222222222222221</v>
      </c>
      <c r="D3084" s="3" t="s">
        <v>357</v>
      </c>
      <c r="E3084" s="3" t="str">
        <f>IF(C3084&lt;&gt;"",INDEX(ΣυνδΑθρ!$I$2:$I$96,MATCH(C3084,ΣυνδΑθρ!$A$2:$A$100,0),1),IF(D3084&lt;&gt;"",INDEX(Υλικά!$D$3:$D$200,MATCH(D3084,Υλικά!$B$3:$B$200,0),1),""))</f>
        <v>gr</v>
      </c>
      <c r="F3084" s="10">
        <f>IF(C3084&lt;&gt;"",MATCH($C3084,ΣυνδΑθρ!$A$2:$A$100,0),IF(D3084&lt;&gt;"",MATCH($D3084,Υλικά!$B$3:$B$200,0),0))</f>
        <v>162</v>
      </c>
      <c r="G3084" s="3">
        <v>20</v>
      </c>
      <c r="H3084" s="16">
        <f>IF($C3084&lt;&gt;"",$G3084*INDEX(ΣυνδΑθρ!$B$2:$B$96,$F3084,1)/INDEX(ΣυνδΑθρ!$J$2:$J$96,$F3084,1),IF($D3084&lt;&gt;"",$G3084*INDEX(Υλικά!$G$3:$G$200,$F3084,1)/INDEX(Υλικά!$E$3:$E$200,$F3084,1),0))</f>
        <v>5.4</v>
      </c>
      <c r="I3084" s="17">
        <f>IF($C3084&lt;&gt;"",$G3084*INDEX(ΣυνδΑθρ!$C$2:$C$100,$F3084,1)/INDEX(ΣυνδΑθρ!$J$2:$J$96,$F3084,1),IF($D3084&lt;&gt;"",$G3084*INDEX(Υλικά!$H$3:$H$200,$F3084,1)/INDEX(Υλικά!$E$3:$E$200,$F3084,1),0))</f>
        <v>2.6</v>
      </c>
      <c r="J3084" s="18">
        <f>IF($C3084&lt;&gt;"",$G3084*INDEX(ΣυνδΑθρ!$D$2:$D$96,$F3084,1)/INDEX(ΣυνδΑθρ!$J$2:$J$96,$F3084,1),IF($D3084&lt;&gt;"",$G3084*INDEX(Υλικά!$I$3:$I$200,$F3084,1)/INDEX(Υλικά!$E$3:$E$200,$F3084,1),0))</f>
        <v>10</v>
      </c>
      <c r="K3084" s="16">
        <f>$H3084*Ref!$B$2</f>
        <v>21.6</v>
      </c>
      <c r="L3084" s="17">
        <f>$I3084*Ref!$B$3</f>
        <v>10.4</v>
      </c>
      <c r="M3084" s="18">
        <f>$J3084*Ref!$B$4</f>
        <v>90</v>
      </c>
      <c r="N3084" s="18">
        <f>IF($C3084&lt;&gt;"",0,IF($D3084&lt;&gt;"",$G3084*INDEX(Υλικά!$J$3:$J$200,$F3084,1)/INDEX(Υλικά!$E$3:$E$200,$F3084,1),0))</f>
        <v>0</v>
      </c>
      <c r="O3084" s="19">
        <f t="shared" si="58"/>
        <v>122</v>
      </c>
    </row>
    <row r="3085" spans="1:15" x14ac:dyDescent="0.35">
      <c r="A3085" s="54">
        <v>46151</v>
      </c>
      <c r="B3085" s="53">
        <v>0.3125</v>
      </c>
      <c r="D3085" s="3" t="s">
        <v>58</v>
      </c>
      <c r="E3085" s="3" t="str">
        <f>IF(C3085&lt;&gt;"",INDEX(ΣυνδΑθρ!$I$2:$I$96,MATCH(C3085,ΣυνδΑθρ!$A$2:$A$100,0),1),IF(D3085&lt;&gt;"",INDEX(Υλικά!$D$3:$D$200,MATCH(D3085,Υλικά!$B$3:$B$200,0),1),""))</f>
        <v>gr</v>
      </c>
      <c r="F3085" s="10">
        <f>IF(C3085&lt;&gt;"",MATCH($C3085,ΣυνδΑθρ!$A$2:$A$100,0),IF(D3085&lt;&gt;"",MATCH($D3085,Υλικά!$B$3:$B$200,0),0))</f>
        <v>12</v>
      </c>
      <c r="G3085" s="3">
        <v>250</v>
      </c>
      <c r="H3085" s="16">
        <f>IF($C3085&lt;&gt;"",$G3085*INDEX(ΣυνδΑθρ!$B$2:$B$96,$F3085,1)/INDEX(ΣυνδΑθρ!$J$2:$J$96,$F3085,1),IF($D3085&lt;&gt;"",$G3085*INDEX(Υλικά!$G$3:$G$200,$F3085,1)/INDEX(Υλικά!$E$3:$E$200,$F3085,1),0))</f>
        <v>8.25</v>
      </c>
      <c r="I3085" s="17">
        <f>IF($C3085&lt;&gt;"",$G3085*INDEX(ΣυνδΑθρ!$C$2:$C$100,$F3085,1)/INDEX(ΣυνδΑθρ!$J$2:$J$96,$F3085,1),IF($D3085&lt;&gt;"",$G3085*INDEX(Υλικά!$H$3:$H$200,$F3085,1)/INDEX(Υλικά!$E$3:$E$200,$F3085,1),0))</f>
        <v>11.75</v>
      </c>
      <c r="J3085" s="18">
        <f>IF($C3085&lt;&gt;"",$G3085*INDEX(ΣυνδΑθρ!$D$2:$D$96,$F3085,1)/INDEX(ΣυνδΑθρ!$J$2:$J$96,$F3085,1),IF($D3085&lt;&gt;"",$G3085*INDEX(Υλικά!$I$3:$I$200,$F3085,1)/INDEX(Υλικά!$E$3:$E$200,$F3085,1),0))</f>
        <v>3.75</v>
      </c>
      <c r="K3085" s="16">
        <f>$H3085*Ref!$B$2</f>
        <v>33</v>
      </c>
      <c r="L3085" s="17">
        <f>$I3085*Ref!$B$3</f>
        <v>47</v>
      </c>
      <c r="M3085" s="18">
        <f>$J3085*Ref!$B$4</f>
        <v>33.75</v>
      </c>
      <c r="N3085" s="18">
        <f>IF($C3085&lt;&gt;"",0,IF($D3085&lt;&gt;"",$G3085*INDEX(Υλικά!$J$3:$J$200,$F3085,1)/INDEX(Υλικά!$E$3:$E$200,$F3085,1),0))</f>
        <v>0</v>
      </c>
      <c r="O3085" s="19">
        <f t="shared" si="58"/>
        <v>113.75</v>
      </c>
    </row>
    <row r="3086" spans="1:15" x14ac:dyDescent="0.35">
      <c r="A3086" s="54">
        <v>46151</v>
      </c>
      <c r="B3086" s="53">
        <v>0.3125</v>
      </c>
      <c r="D3086" s="3" t="s">
        <v>66</v>
      </c>
      <c r="E3086" s="3" t="str">
        <f>IF(C3086&lt;&gt;"",INDEX(ΣυνδΑθρ!$I$2:$I$96,MATCH(C3086,ΣυνδΑθρ!$A$2:$A$100,0),1),IF(D3086&lt;&gt;"",INDEX(Υλικά!$D$3:$D$200,MATCH(D3086,Υλικά!$B$3:$B$200,0),1),""))</f>
        <v>gr</v>
      </c>
      <c r="F3086" s="10">
        <f>IF(C3086&lt;&gt;"",MATCH($C3086,ΣυνδΑθρ!$A$2:$A$100,0),IF(D3086&lt;&gt;"",MATCH($D3086,Υλικά!$B$3:$B$200,0),0))</f>
        <v>25</v>
      </c>
      <c r="G3086" s="3">
        <v>55</v>
      </c>
      <c r="H3086" s="16">
        <f>IF($C3086&lt;&gt;"",$G3086*INDEX(ΣυνδΑθρ!$B$2:$B$96,$F3086,1)/INDEX(ΣυνδΑθρ!$J$2:$J$96,$F3086,1),IF($D3086&lt;&gt;"",$G3086*INDEX(Υλικά!$G$3:$G$200,$F3086,1)/INDEX(Υλικά!$E$3:$E$200,$F3086,1),0))</f>
        <v>5.5549999999999997</v>
      </c>
      <c r="I3086" s="17">
        <f>IF($C3086&lt;&gt;"",$G3086*INDEX(ΣυνδΑθρ!$C$2:$C$100,$F3086,1)/INDEX(ΣυνδΑθρ!$J$2:$J$96,$F3086,1),IF($D3086&lt;&gt;"",$G3086*INDEX(Υλικά!$H$3:$H$200,$F3086,1)/INDEX(Υλικά!$E$3:$E$200,$F3086,1),0))</f>
        <v>36.96</v>
      </c>
      <c r="J3086" s="18">
        <f>IF($C3086&lt;&gt;"",$G3086*INDEX(ΣυνδΑθρ!$D$2:$D$96,$F3086,1)/INDEX(ΣυνδΑθρ!$J$2:$J$96,$F3086,1),IF($D3086&lt;&gt;"",$G3086*INDEX(Υλικά!$I$3:$I$200,$F3086,1)/INDEX(Υλικά!$E$3:$E$200,$F3086,1),0))</f>
        <v>2.97</v>
      </c>
      <c r="K3086" s="16">
        <f>$H3086*Ref!$B$2</f>
        <v>22.22</v>
      </c>
      <c r="L3086" s="17">
        <f>$I3086*Ref!$B$3</f>
        <v>147.84</v>
      </c>
      <c r="M3086" s="18">
        <f>$J3086*Ref!$B$4</f>
        <v>26.73</v>
      </c>
      <c r="N3086" s="18">
        <f>IF($C3086&lt;&gt;"",0,IF($D3086&lt;&gt;"",$G3086*INDEX(Υλικά!$J$3:$J$200,$F3086,1)/INDEX(Υλικά!$E$3:$E$200,$F3086,1),0))</f>
        <v>0</v>
      </c>
      <c r="O3086" s="19">
        <f t="shared" si="58"/>
        <v>196.79</v>
      </c>
    </row>
    <row r="3087" spans="1:15" x14ac:dyDescent="0.35">
      <c r="A3087" s="54">
        <v>46151</v>
      </c>
      <c r="B3087" s="53">
        <v>0.3125</v>
      </c>
      <c r="D3087" s="3" t="s">
        <v>46</v>
      </c>
      <c r="E3087" s="3" t="str">
        <f>IF(C3087&lt;&gt;"",INDEX(ΣυνδΑθρ!$I$2:$I$96,MATCH(C3087,ΣυνδΑθρ!$A$2:$A$100,0),1),IF(D3087&lt;&gt;"",INDEX(Υλικά!$D$3:$D$200,MATCH(D3087,Υλικά!$B$3:$B$200,0),1),""))</f>
        <v>gr</v>
      </c>
      <c r="F3087" s="10">
        <f>IF(C3087&lt;&gt;"",MATCH($C3087,ΣυνδΑθρ!$A$2:$A$100,0),IF(D3087&lt;&gt;"",MATCH($D3087,Υλικά!$B$3:$B$200,0),0))</f>
        <v>19</v>
      </c>
      <c r="G3087" s="3">
        <v>45</v>
      </c>
      <c r="H3087" s="16">
        <f>IF($C3087&lt;&gt;"",$G3087*INDEX(ΣυνδΑθρ!$B$2:$B$96,$F3087,1)/INDEX(ΣυνδΑθρ!$J$2:$J$96,$F3087,1),IF($D3087&lt;&gt;"",$G3087*INDEX(Υλικά!$G$3:$G$200,$F3087,1)/INDEX(Υλικά!$E$3:$E$200,$F3087,1),0))</f>
        <v>6.39</v>
      </c>
      <c r="I3087" s="17">
        <f>IF($C3087&lt;&gt;"",$G3087*INDEX(ΣυνδΑθρ!$C$2:$C$100,$F3087,1)/INDEX(ΣυνδΑθρ!$J$2:$J$96,$F3087,1),IF($D3087&lt;&gt;"",$G3087*INDEX(Υλικά!$H$3:$H$200,$F3087,1)/INDEX(Υλικά!$E$3:$E$200,$F3087,1),0))</f>
        <v>1.8449999999999998</v>
      </c>
      <c r="J3087" s="18">
        <f>IF($C3087&lt;&gt;"",$G3087*INDEX(ΣυνδΑθρ!$D$2:$D$96,$F3087,1)/INDEX(ΣυνδΑθρ!$J$2:$J$96,$F3087,1),IF($D3087&lt;&gt;"",$G3087*INDEX(Υλικά!$I$3:$I$200,$F3087,1)/INDEX(Υλικά!$E$3:$E$200,$F3087,1),0))</f>
        <v>9.5850000000000009</v>
      </c>
      <c r="K3087" s="16">
        <f>$H3087*Ref!$B$2</f>
        <v>25.56</v>
      </c>
      <c r="L3087" s="17">
        <f>$I3087*Ref!$B$3</f>
        <v>7.379999999999999</v>
      </c>
      <c r="M3087" s="18">
        <f>$J3087*Ref!$B$4</f>
        <v>86.265000000000015</v>
      </c>
      <c r="N3087" s="18">
        <f>IF($C3087&lt;&gt;"",0,IF($D3087&lt;&gt;"",$G3087*INDEX(Υλικά!$J$3:$J$200,$F3087,1)/INDEX(Υλικά!$E$3:$E$200,$F3087,1),0))</f>
        <v>0</v>
      </c>
      <c r="O3087" s="19">
        <f t="shared" si="58"/>
        <v>119.20500000000001</v>
      </c>
    </row>
    <row r="3088" spans="1:15" x14ac:dyDescent="0.35">
      <c r="A3088" s="54">
        <v>46151</v>
      </c>
      <c r="B3088" s="53">
        <v>0.51041666666666663</v>
      </c>
      <c r="D3088" s="3" t="s">
        <v>155</v>
      </c>
      <c r="E3088" s="3" t="str">
        <f>IF(C3088&lt;&gt;"",INDEX(ΣυνδΑθρ!$I$2:$I$96,MATCH(C3088,ΣυνδΑθρ!$A$2:$A$100,0),1),IF(D3088&lt;&gt;"",INDEX(Υλικά!$D$3:$D$200,MATCH(D3088,Υλικά!$B$3:$B$200,0),1),""))</f>
        <v>gr</v>
      </c>
      <c r="F3088" s="10">
        <f>IF(C3088&lt;&gt;"",MATCH($C3088,ΣυνδΑθρ!$A$2:$A$100,0),IF(D3088&lt;&gt;"",MATCH($D3088,Υλικά!$B$3:$B$200,0),0))</f>
        <v>63</v>
      </c>
      <c r="G3088" s="3">
        <v>65</v>
      </c>
      <c r="H3088" s="16">
        <f>IF($C3088&lt;&gt;"",$G3088*INDEX(ΣυνδΑθρ!$B$2:$B$96,$F3088,1)/INDEX(ΣυνδΑθρ!$J$2:$J$96,$F3088,1),IF($D3088&lt;&gt;"",$G3088*INDEX(Υλικά!$G$3:$G$200,$F3088,1)/INDEX(Υλικά!$E$3:$E$200,$F3088,1),0))</f>
        <v>0.71499999999999997</v>
      </c>
      <c r="I3088" s="17">
        <f>IF($C3088&lt;&gt;"",$G3088*INDEX(ΣυνδΑθρ!$C$2:$C$100,$F3088,1)/INDEX(ΣυνδΑθρ!$J$2:$J$96,$F3088,1),IF($D3088&lt;&gt;"",$G3088*INDEX(Υλικά!$H$3:$H$200,$F3088,1)/INDEX(Υλικά!$E$3:$E$200,$F3088,1),0))</f>
        <v>14.82</v>
      </c>
      <c r="J3088" s="18">
        <f>IF($C3088&lt;&gt;"",$G3088*INDEX(ΣυνδΑθρ!$D$2:$D$96,$F3088,1)/INDEX(ΣυνδΑθρ!$J$2:$J$96,$F3088,1),IF($D3088&lt;&gt;"",$G3088*INDEX(Υλικά!$I$3:$I$200,$F3088,1)/INDEX(Υλικά!$E$3:$E$200,$F3088,1),0))</f>
        <v>0.19500000000000001</v>
      </c>
      <c r="K3088" s="16">
        <f>$H3088*Ref!$B$2</f>
        <v>2.86</v>
      </c>
      <c r="L3088" s="17">
        <f>$I3088*Ref!$B$3</f>
        <v>59.28</v>
      </c>
      <c r="M3088" s="18">
        <f>$J3088*Ref!$B$4</f>
        <v>1.7550000000000001</v>
      </c>
      <c r="N3088" s="18">
        <f>IF($C3088&lt;&gt;"",0,IF($D3088&lt;&gt;"",$G3088*INDEX(Υλικά!$J$3:$J$200,$F3088,1)/INDEX(Υλικά!$E$3:$E$200,$F3088,1),0))</f>
        <v>0</v>
      </c>
      <c r="O3088" s="19">
        <f t="shared" si="58"/>
        <v>63.895000000000003</v>
      </c>
    </row>
    <row r="3089" spans="1:15" x14ac:dyDescent="0.35">
      <c r="A3089" s="54">
        <v>46151</v>
      </c>
      <c r="B3089" s="53">
        <v>0.51041666666666663</v>
      </c>
      <c r="D3089" s="3" t="s">
        <v>357</v>
      </c>
      <c r="E3089" s="3" t="str">
        <f>IF(C3089&lt;&gt;"",INDEX(ΣυνδΑθρ!$I$2:$I$96,MATCH(C3089,ΣυνδΑθρ!$A$2:$A$100,0),1),IF(D3089&lt;&gt;"",INDEX(Υλικά!$D$3:$D$200,MATCH(D3089,Υλικά!$B$3:$B$200,0),1),""))</f>
        <v>gr</v>
      </c>
      <c r="F3089" s="10">
        <f>IF(C3089&lt;&gt;"",MATCH($C3089,ΣυνδΑθρ!$A$2:$A$100,0),IF(D3089&lt;&gt;"",MATCH($D3089,Υλικά!$B$3:$B$200,0),0))</f>
        <v>162</v>
      </c>
      <c r="G3089" s="3">
        <v>10</v>
      </c>
      <c r="H3089" s="16">
        <f>IF($C3089&lt;&gt;"",$G3089*INDEX(ΣυνδΑθρ!$B$2:$B$96,$F3089,1)/INDEX(ΣυνδΑθρ!$J$2:$J$96,$F3089,1),IF($D3089&lt;&gt;"",$G3089*INDEX(Υλικά!$G$3:$G$200,$F3089,1)/INDEX(Υλικά!$E$3:$E$200,$F3089,1),0))</f>
        <v>2.7</v>
      </c>
      <c r="I3089" s="17">
        <f>IF($C3089&lt;&gt;"",$G3089*INDEX(ΣυνδΑθρ!$C$2:$C$100,$F3089,1)/INDEX(ΣυνδΑθρ!$J$2:$J$96,$F3089,1),IF($D3089&lt;&gt;"",$G3089*INDEX(Υλικά!$H$3:$H$200,$F3089,1)/INDEX(Υλικά!$E$3:$E$200,$F3089,1),0))</f>
        <v>1.3</v>
      </c>
      <c r="J3089" s="18">
        <f>IF($C3089&lt;&gt;"",$G3089*INDEX(ΣυνδΑθρ!$D$2:$D$96,$F3089,1)/INDEX(ΣυνδΑθρ!$J$2:$J$96,$F3089,1),IF($D3089&lt;&gt;"",$G3089*INDEX(Υλικά!$I$3:$I$200,$F3089,1)/INDEX(Υλικά!$E$3:$E$200,$F3089,1),0))</f>
        <v>5</v>
      </c>
      <c r="K3089" s="16">
        <f>$H3089*Ref!$B$2</f>
        <v>10.8</v>
      </c>
      <c r="L3089" s="17">
        <f>$I3089*Ref!$B$3</f>
        <v>5.2</v>
      </c>
      <c r="M3089" s="18">
        <f>$J3089*Ref!$B$4</f>
        <v>45</v>
      </c>
      <c r="N3089" s="18">
        <f>IF($C3089&lt;&gt;"",0,IF($D3089&lt;&gt;"",$G3089*INDEX(Υλικά!$J$3:$J$200,$F3089,1)/INDEX(Υλικά!$E$3:$E$200,$F3089,1),0))</f>
        <v>0</v>
      </c>
      <c r="O3089" s="19">
        <f t="shared" si="58"/>
        <v>61</v>
      </c>
    </row>
    <row r="3090" spans="1:15" x14ac:dyDescent="0.35">
      <c r="A3090" s="54">
        <v>46151</v>
      </c>
      <c r="B3090" s="53">
        <v>0.60416666666666663</v>
      </c>
      <c r="C3090" t="s">
        <v>178</v>
      </c>
      <c r="D3090" s="3"/>
      <c r="E3090" s="3" t="str">
        <f>IF(C3090&lt;&gt;"",INDEX(ΣυνδΑθρ!$I$2:$I$96,MATCH(C3090,ΣυνδΑθρ!$A$2:$A$100,0),1),IF(D3090&lt;&gt;"",INDEX(Υλικά!$D$3:$D$200,MATCH(D3090,Υλικά!$B$3:$B$200,0),1),""))</f>
        <v>gr</v>
      </c>
      <c r="F3090" s="10">
        <f>IF(C3090&lt;&gt;"",MATCH($C3090,ΣυνδΑθρ!$A$2:$A$100,0),IF(D3090&lt;&gt;"",MATCH($D3090,Υλικά!$B$3:$B$200,0),0))</f>
        <v>22</v>
      </c>
      <c r="G3090" s="3">
        <v>200</v>
      </c>
      <c r="H3090" s="16">
        <f>IF($C3090&lt;&gt;"",$G3090*INDEX(ΣυνδΑθρ!$B$2:$B$96,$F3090,1)/INDEX(ΣυνδΑθρ!$J$2:$J$96,$F3090,1),IF($D3090&lt;&gt;"",$G3090*INDEX(Υλικά!$G$3:$G$200,$F3090,1)/INDEX(Υλικά!$E$3:$E$200,$F3090,1),0))</f>
        <v>44.498333333333328</v>
      </c>
      <c r="I3090" s="17">
        <f>IF($C3090&lt;&gt;"",$G3090*INDEX(ΣυνδΑθρ!$C$2:$C$100,$F3090,1)/INDEX(ΣυνδΑθρ!$J$2:$J$96,$F3090,1),IF($D3090&lt;&gt;"",$G3090*INDEX(Υλικά!$H$3:$H$200,$F3090,1)/INDEX(Υλικά!$E$3:$E$200,$F3090,1),0))</f>
        <v>10.411666666666667</v>
      </c>
      <c r="J3090" s="18">
        <f>IF($C3090&lt;&gt;"",$G3090*INDEX(ΣυνδΑθρ!$D$2:$D$96,$F3090,1)/INDEX(ΣυνδΑθρ!$J$2:$J$96,$F3090,1),IF($D3090&lt;&gt;"",$G3090*INDEX(Υλικά!$I$3:$I$200,$F3090,1)/INDEX(Υλικά!$E$3:$E$200,$F3090,1),0))</f>
        <v>22.323333333333334</v>
      </c>
      <c r="K3090" s="16">
        <f>$H3090*Ref!$B$2</f>
        <v>177.99333333333331</v>
      </c>
      <c r="L3090" s="17">
        <f>$I3090*Ref!$B$3</f>
        <v>41.646666666666668</v>
      </c>
      <c r="M3090" s="18">
        <f>$J3090*Ref!$B$4</f>
        <v>200.91</v>
      </c>
      <c r="N3090" s="18">
        <f>IF($C3090&lt;&gt;"",0,IF($D3090&lt;&gt;"",$G3090*INDEX(Υλικά!$J$3:$J$200,$F3090,1)/INDEX(Υλικά!$E$3:$E$200,$F3090,1),0))</f>
        <v>0</v>
      </c>
      <c r="O3090" s="19">
        <f t="shared" si="58"/>
        <v>420.54999999999995</v>
      </c>
    </row>
    <row r="3091" spans="1:15" x14ac:dyDescent="0.35">
      <c r="A3091" s="54">
        <v>46151</v>
      </c>
      <c r="B3091" s="53">
        <v>0.60416666666666663</v>
      </c>
      <c r="D3091" s="3" t="s">
        <v>199</v>
      </c>
      <c r="E3091" s="3" t="str">
        <f>IF(C3091&lt;&gt;"",INDEX(ΣυνδΑθρ!$I$2:$I$96,MATCH(C3091,ΣυνδΑθρ!$A$2:$A$100,0),1),IF(D3091&lt;&gt;"",INDEX(Υλικά!$D$3:$D$200,MATCH(D3091,Υλικά!$B$3:$B$200,0),1),""))</f>
        <v>gr</v>
      </c>
      <c r="F3091" s="10">
        <f>IF(C3091&lt;&gt;"",MATCH($C3091,ΣυνδΑθρ!$A$2:$A$100,0),IF(D3091&lt;&gt;"",MATCH($D3091,Υλικά!$B$3:$B$200,0),0))</f>
        <v>90</v>
      </c>
      <c r="G3091" s="3">
        <v>80</v>
      </c>
      <c r="H3091" s="16">
        <f>IF($C3091&lt;&gt;"",$G3091*INDEX(ΣυνδΑθρ!$B$2:$B$96,$F3091,1)/INDEX(ΣυνδΑθρ!$J$2:$J$96,$F3091,1),IF($D3091&lt;&gt;"",$G3091*INDEX(Υλικά!$G$3:$G$200,$F3091,1)/INDEX(Υλικά!$E$3:$E$200,$F3091,1),0))</f>
        <v>10.24</v>
      </c>
      <c r="I3091" s="17">
        <f>IF($C3091&lt;&gt;"",$G3091*INDEX(ΣυνδΑθρ!$C$2:$C$100,$F3091,1)/INDEX(ΣυνδΑθρ!$J$2:$J$96,$F3091,1),IF($D3091&lt;&gt;"",$G3091*INDEX(Υλικά!$H$3:$H$200,$F3091,1)/INDEX(Υλικά!$E$3:$E$200,$F3091,1),0))</f>
        <v>54.16</v>
      </c>
      <c r="J3091" s="18">
        <f>IF($C3091&lt;&gt;"",$G3091*INDEX(ΣυνδΑθρ!$D$2:$D$96,$F3091,1)/INDEX(ΣυνδΑθρ!$J$2:$J$96,$F3091,1),IF($D3091&lt;&gt;"",$G3091*INDEX(Υλικά!$I$3:$I$200,$F3091,1)/INDEX(Υλικά!$E$3:$E$200,$F3091,1),0))</f>
        <v>1.68</v>
      </c>
      <c r="K3091" s="16">
        <f>$H3091*Ref!$B$2</f>
        <v>40.96</v>
      </c>
      <c r="L3091" s="17">
        <f>$I3091*Ref!$B$3</f>
        <v>216.64</v>
      </c>
      <c r="M3091" s="18">
        <f>$J3091*Ref!$B$4</f>
        <v>15.12</v>
      </c>
      <c r="N3091" s="18">
        <f>IF($C3091&lt;&gt;"",0,IF($D3091&lt;&gt;"",$G3091*INDEX(Υλικά!$J$3:$J$200,$F3091,1)/INDEX(Υλικά!$E$3:$E$200,$F3091,1),0))</f>
        <v>0</v>
      </c>
      <c r="O3091" s="19">
        <f t="shared" si="58"/>
        <v>272.71999999999997</v>
      </c>
    </row>
    <row r="3092" spans="1:15" x14ac:dyDescent="0.35">
      <c r="A3092" s="54">
        <v>46151</v>
      </c>
      <c r="B3092" s="53">
        <v>0.83333333333333337</v>
      </c>
      <c r="C3092" t="s">
        <v>362</v>
      </c>
      <c r="D3092" s="3"/>
      <c r="E3092" s="3" t="str">
        <f>IF(C3092&lt;&gt;"",INDEX(ΣυνδΑθρ!$I$2:$I$96,MATCH(C3092,ΣυνδΑθρ!$A$2:$A$100,0),1),IF(D3092&lt;&gt;"",INDEX(Υλικά!$D$3:$D$200,MATCH(D3092,Υλικά!$B$3:$B$200,0),1),""))</f>
        <v>pc</v>
      </c>
      <c r="F3092" s="10">
        <f>IF(C3092&lt;&gt;"",MATCH($C3092,ΣυνδΑθρ!$A$2:$A$100,0),IF(D3092&lt;&gt;"",MATCH($D3092,Υλικά!$B$3:$B$200,0),0))</f>
        <v>79</v>
      </c>
      <c r="G3092" s="3">
        <v>1</v>
      </c>
      <c r="H3092" s="16">
        <f>IF($C3092&lt;&gt;"",$G3092*INDEX(ΣυνδΑθρ!$B$2:$B$96,$F3092,1)/INDEX(ΣυνδΑθρ!$J$2:$J$96,$F3092,1),IF($D3092&lt;&gt;"",$G3092*INDEX(Υλικά!$G$3:$G$200,$F3092,1)/INDEX(Υλικά!$E$3:$E$200,$F3092,1),0))</f>
        <v>11.19</v>
      </c>
      <c r="I3092" s="17">
        <f>IF($C3092&lt;&gt;"",$G3092*INDEX(ΣυνδΑθρ!$C$2:$C$100,$F3092,1)/INDEX(ΣυνδΑθρ!$J$2:$J$96,$F3092,1),IF($D3092&lt;&gt;"",$G3092*INDEX(Υλικά!$H$3:$H$200,$F3092,1)/INDEX(Υλικά!$E$3:$E$200,$F3092,1),0))</f>
        <v>13.548333333333334</v>
      </c>
      <c r="J3092" s="18">
        <f>IF($C3092&lt;&gt;"",$G3092*INDEX(ΣυνδΑθρ!$D$2:$D$96,$F3092,1)/INDEX(ΣυνδΑθρ!$J$2:$J$96,$F3092,1),IF($D3092&lt;&gt;"",$G3092*INDEX(Υλικά!$I$3:$I$200,$F3092,1)/INDEX(Υλικά!$E$3:$E$200,$F3092,1),0))</f>
        <v>9.1083333333333325</v>
      </c>
      <c r="K3092" s="16">
        <f>$H3092*Ref!$B$2</f>
        <v>44.76</v>
      </c>
      <c r="L3092" s="17">
        <f>$I3092*Ref!$B$3</f>
        <v>54.193333333333335</v>
      </c>
      <c r="M3092" s="18">
        <f>$J3092*Ref!$B$4</f>
        <v>81.974999999999994</v>
      </c>
      <c r="N3092" s="18">
        <f>IF($C3092&lt;&gt;"",0,IF($D3092&lt;&gt;"",$G3092*INDEX(Υλικά!$J$3:$J$200,$F3092,1)/INDEX(Υλικά!$E$3:$E$200,$F3092,1),0))</f>
        <v>0</v>
      </c>
      <c r="O3092" s="19">
        <f t="shared" si="58"/>
        <v>180.92833333333334</v>
      </c>
    </row>
    <row r="3093" spans="1:15" x14ac:dyDescent="0.35">
      <c r="A3093" s="54">
        <v>46151</v>
      </c>
      <c r="B3093" s="53">
        <v>0.90625</v>
      </c>
      <c r="C3093" t="s">
        <v>178</v>
      </c>
      <c r="D3093" s="3"/>
      <c r="E3093" s="3" t="str">
        <f>IF(C3093&lt;&gt;"",INDEX(ΣυνδΑθρ!$I$2:$I$96,MATCH(C3093,ΣυνδΑθρ!$A$2:$A$100,0),1),IF(D3093&lt;&gt;"",INDEX(Υλικά!$D$3:$D$200,MATCH(D3093,Υλικά!$B$3:$B$200,0),1),""))</f>
        <v>gr</v>
      </c>
      <c r="F3093" s="10">
        <f>IF(C3093&lt;&gt;"",MATCH($C3093,ΣυνδΑθρ!$A$2:$A$100,0),IF(D3093&lt;&gt;"",MATCH($D3093,Υλικά!$B$3:$B$200,0),0))</f>
        <v>22</v>
      </c>
      <c r="G3093" s="3">
        <v>100</v>
      </c>
      <c r="H3093" s="16">
        <f>IF($C3093&lt;&gt;"",$G3093*INDEX(ΣυνδΑθρ!$B$2:$B$96,$F3093,1)/INDEX(ΣυνδΑθρ!$J$2:$J$96,$F3093,1),IF($D3093&lt;&gt;"",$G3093*INDEX(Υλικά!$G$3:$G$200,$F3093,1)/INDEX(Υλικά!$E$3:$E$200,$F3093,1),0))</f>
        <v>22.249166666666664</v>
      </c>
      <c r="I3093" s="17">
        <f>IF($C3093&lt;&gt;"",$G3093*INDEX(ΣυνδΑθρ!$C$2:$C$100,$F3093,1)/INDEX(ΣυνδΑθρ!$J$2:$J$96,$F3093,1),IF($D3093&lt;&gt;"",$G3093*INDEX(Υλικά!$H$3:$H$200,$F3093,1)/INDEX(Υλικά!$E$3:$E$200,$F3093,1),0))</f>
        <v>5.2058333333333335</v>
      </c>
      <c r="J3093" s="18">
        <f>IF($C3093&lt;&gt;"",$G3093*INDEX(ΣυνδΑθρ!$D$2:$D$96,$F3093,1)/INDEX(ΣυνδΑθρ!$J$2:$J$96,$F3093,1),IF($D3093&lt;&gt;"",$G3093*INDEX(Υλικά!$I$3:$I$200,$F3093,1)/INDEX(Υλικά!$E$3:$E$200,$F3093,1),0))</f>
        <v>11.161666666666667</v>
      </c>
      <c r="K3093" s="16">
        <f>$H3093*Ref!$B$2</f>
        <v>88.996666666666655</v>
      </c>
      <c r="L3093" s="17">
        <f>$I3093*Ref!$B$3</f>
        <v>20.823333333333334</v>
      </c>
      <c r="M3093" s="18">
        <f>$J3093*Ref!$B$4</f>
        <v>100.455</v>
      </c>
      <c r="N3093" s="18">
        <f>IF($C3093&lt;&gt;"",0,IF($D3093&lt;&gt;"",$G3093*INDEX(Υλικά!$J$3:$J$200,$F3093,1)/INDEX(Υλικά!$E$3:$E$200,$F3093,1),0))</f>
        <v>0</v>
      </c>
      <c r="O3093" s="19">
        <f t="shared" si="58"/>
        <v>210.27499999999998</v>
      </c>
    </row>
    <row r="3094" spans="1:15" x14ac:dyDescent="0.35">
      <c r="A3094" s="54">
        <v>46151</v>
      </c>
      <c r="B3094" s="53">
        <v>0.90625</v>
      </c>
      <c r="D3094" s="3" t="s">
        <v>199</v>
      </c>
      <c r="E3094" s="3" t="str">
        <f>IF(C3094&lt;&gt;"",INDEX(ΣυνδΑθρ!$I$2:$I$96,MATCH(C3094,ΣυνδΑθρ!$A$2:$A$100,0),1),IF(D3094&lt;&gt;"",INDEX(Υλικά!$D$3:$D$200,MATCH(D3094,Υλικά!$B$3:$B$200,0),1),""))</f>
        <v>gr</v>
      </c>
      <c r="F3094" s="10">
        <f>IF(C3094&lt;&gt;"",MATCH($C3094,ΣυνδΑθρ!$A$2:$A$100,0),IF(D3094&lt;&gt;"",MATCH($D3094,Υλικά!$B$3:$B$200,0),0))</f>
        <v>90</v>
      </c>
      <c r="G3094" s="3">
        <v>40</v>
      </c>
      <c r="H3094" s="16">
        <f>IF($C3094&lt;&gt;"",$G3094*INDEX(ΣυνδΑθρ!$B$2:$B$96,$F3094,1)/INDEX(ΣυνδΑθρ!$J$2:$J$96,$F3094,1),IF($D3094&lt;&gt;"",$G3094*INDEX(Υλικά!$G$3:$G$200,$F3094,1)/INDEX(Υλικά!$E$3:$E$200,$F3094,1),0))</f>
        <v>5.12</v>
      </c>
      <c r="I3094" s="17">
        <f>IF($C3094&lt;&gt;"",$G3094*INDEX(ΣυνδΑθρ!$C$2:$C$100,$F3094,1)/INDEX(ΣυνδΑθρ!$J$2:$J$96,$F3094,1),IF($D3094&lt;&gt;"",$G3094*INDEX(Υλικά!$H$3:$H$200,$F3094,1)/INDEX(Υλικά!$E$3:$E$200,$F3094,1),0))</f>
        <v>27.08</v>
      </c>
      <c r="J3094" s="18">
        <f>IF($C3094&lt;&gt;"",$G3094*INDEX(ΣυνδΑθρ!$D$2:$D$96,$F3094,1)/INDEX(ΣυνδΑθρ!$J$2:$J$96,$F3094,1),IF($D3094&lt;&gt;"",$G3094*INDEX(Υλικά!$I$3:$I$200,$F3094,1)/INDEX(Υλικά!$E$3:$E$200,$F3094,1),0))</f>
        <v>0.84</v>
      </c>
      <c r="K3094" s="16">
        <f>$H3094*Ref!$B$2</f>
        <v>20.48</v>
      </c>
      <c r="L3094" s="17">
        <f>$I3094*Ref!$B$3</f>
        <v>108.32</v>
      </c>
      <c r="M3094" s="18">
        <f>$J3094*Ref!$B$4</f>
        <v>7.56</v>
      </c>
      <c r="N3094" s="18">
        <f>IF($C3094&lt;&gt;"",0,IF($D3094&lt;&gt;"",$G3094*INDEX(Υλικά!$J$3:$J$200,$F3094,1)/INDEX(Υλικά!$E$3:$E$200,$F3094,1),0))</f>
        <v>0</v>
      </c>
      <c r="O3094" s="19">
        <f t="shared" si="58"/>
        <v>136.35999999999999</v>
      </c>
    </row>
    <row r="3095" spans="1:15" x14ac:dyDescent="0.35">
      <c r="A3095" s="54">
        <v>46151</v>
      </c>
      <c r="B3095" s="53">
        <v>0.95833333333333337</v>
      </c>
      <c r="D3095" s="3" t="s">
        <v>363</v>
      </c>
      <c r="E3095" s="3" t="str">
        <f>IF(C3095&lt;&gt;"",INDEX(ΣυνδΑθρ!$I$2:$I$96,MATCH(C3095,ΣυνδΑθρ!$A$2:$A$100,0),1),IF(D3095&lt;&gt;"",INDEX(Υλικά!$D$3:$D$200,MATCH(D3095,Υλικά!$B$3:$B$200,0),1),""))</f>
        <v>gr</v>
      </c>
      <c r="F3095" s="10">
        <f>IF(C3095&lt;&gt;"",MATCH($C3095,ΣυνδΑθρ!$A$2:$A$100,0),IF(D3095&lt;&gt;"",MATCH($D3095,Υλικά!$B$3:$B$200,0),0))</f>
        <v>164</v>
      </c>
      <c r="G3095" s="3">
        <v>100</v>
      </c>
      <c r="H3095" s="16">
        <f>IF($C3095&lt;&gt;"",$G3095*INDEX(ΣυνδΑθρ!$B$2:$B$96,$F3095,1)/INDEX(ΣυνδΑθρ!$J$2:$J$96,$F3095,1),IF($D3095&lt;&gt;"",$G3095*INDEX(Υλικά!$G$3:$G$200,$F3095,1)/INDEX(Υλικά!$E$3:$E$200,$F3095,1),0))</f>
        <v>0</v>
      </c>
      <c r="I3095" s="17">
        <f>IF($C3095&lt;&gt;"",$G3095*INDEX(ΣυνδΑθρ!$C$2:$C$100,$F3095,1)/INDEX(ΣυνδΑθρ!$J$2:$J$96,$F3095,1),IF($D3095&lt;&gt;"",$G3095*INDEX(Υλικά!$H$3:$H$200,$F3095,1)/INDEX(Υλικά!$E$3:$E$200,$F3095,1),0))</f>
        <v>0</v>
      </c>
      <c r="J3095" s="18">
        <f>IF($C3095&lt;&gt;"",$G3095*INDEX(ΣυνδΑθρ!$D$2:$D$96,$F3095,1)/INDEX(ΣυνδΑθρ!$J$2:$J$96,$F3095,1),IF($D3095&lt;&gt;"",$G3095*INDEX(Υλικά!$I$3:$I$200,$F3095,1)/INDEX(Υλικά!$E$3:$E$200,$F3095,1),0))</f>
        <v>0</v>
      </c>
      <c r="K3095" s="16">
        <f>$H3095*Ref!$B$2</f>
        <v>0</v>
      </c>
      <c r="L3095" s="17">
        <f>$I3095*Ref!$B$3</f>
        <v>0</v>
      </c>
      <c r="M3095" s="18">
        <f>$J3095*Ref!$B$4</f>
        <v>0</v>
      </c>
      <c r="N3095" s="18">
        <f>IF($C3095&lt;&gt;"",0,IF($D3095&lt;&gt;"",$G3095*INDEX(Υλικά!$J$3:$J$200,$F3095,1)/INDEX(Υλικά!$E$3:$E$200,$F3095,1),0))</f>
        <v>110</v>
      </c>
      <c r="O3095" s="19">
        <f t="shared" si="58"/>
        <v>110</v>
      </c>
    </row>
    <row r="3096" spans="1:15" x14ac:dyDescent="0.35">
      <c r="A3096" s="54">
        <v>46152</v>
      </c>
      <c r="B3096" s="53">
        <v>0.29166666666666669</v>
      </c>
      <c r="D3096" s="3" t="s">
        <v>58</v>
      </c>
      <c r="E3096" s="3" t="str">
        <f>IF(C3096&lt;&gt;"",INDEX(ΣυνδΑθρ!$I$2:$I$96,MATCH(C3096,ΣυνδΑθρ!$A$2:$A$100,0),1),IF(D3096&lt;&gt;"",INDEX(Υλικά!$D$3:$D$200,MATCH(D3096,Υλικά!$B$3:$B$200,0),1),""))</f>
        <v>gr</v>
      </c>
      <c r="F3096" s="10">
        <f>IF(C3096&lt;&gt;"",MATCH($C3096,ΣυνδΑθρ!$A$2:$A$100,0),IF(D3096&lt;&gt;"",MATCH($D3096,Υλικά!$B$3:$B$200,0),0))</f>
        <v>12</v>
      </c>
      <c r="G3096" s="3">
        <v>250</v>
      </c>
      <c r="H3096" s="16">
        <f>IF($C3096&lt;&gt;"",$G3096*INDEX(ΣυνδΑθρ!$B$2:$B$96,$F3096,1)/INDEX(ΣυνδΑθρ!$J$2:$J$96,$F3096,1),IF($D3096&lt;&gt;"",$G3096*INDEX(Υλικά!$G$3:$G$200,$F3096,1)/INDEX(Υλικά!$E$3:$E$200,$F3096,1),0))</f>
        <v>8.25</v>
      </c>
      <c r="I3096" s="17">
        <f>IF($C3096&lt;&gt;"",$G3096*INDEX(ΣυνδΑθρ!$C$2:$C$100,$F3096,1)/INDEX(ΣυνδΑθρ!$J$2:$J$96,$F3096,1),IF($D3096&lt;&gt;"",$G3096*INDEX(Υλικά!$H$3:$H$200,$F3096,1)/INDEX(Υλικά!$E$3:$E$200,$F3096,1),0))</f>
        <v>11.75</v>
      </c>
      <c r="J3096" s="18">
        <f>IF($C3096&lt;&gt;"",$G3096*INDEX(ΣυνδΑθρ!$D$2:$D$96,$F3096,1)/INDEX(ΣυνδΑθρ!$J$2:$J$96,$F3096,1),IF($D3096&lt;&gt;"",$G3096*INDEX(Υλικά!$I$3:$I$200,$F3096,1)/INDEX(Υλικά!$E$3:$E$200,$F3096,1),0))</f>
        <v>3.75</v>
      </c>
      <c r="K3096" s="16">
        <f>$H3096*Ref!$B$2</f>
        <v>33</v>
      </c>
      <c r="L3096" s="17">
        <f>$I3096*Ref!$B$3</f>
        <v>47</v>
      </c>
      <c r="M3096" s="18">
        <f>$J3096*Ref!$B$4</f>
        <v>33.75</v>
      </c>
      <c r="N3096" s="18">
        <f>IF($C3096&lt;&gt;"",0,IF($D3096&lt;&gt;"",$G3096*INDEX(Υλικά!$J$3:$J$200,$F3096,1)/INDEX(Υλικά!$E$3:$E$200,$F3096,1),0))</f>
        <v>0</v>
      </c>
      <c r="O3096" s="19">
        <f t="shared" si="58"/>
        <v>113.75</v>
      </c>
    </row>
    <row r="3097" spans="1:15" x14ac:dyDescent="0.35">
      <c r="A3097" s="54">
        <v>46152</v>
      </c>
      <c r="B3097" s="53">
        <v>0.29166666666666669</v>
      </c>
      <c r="D3097" s="3" t="s">
        <v>289</v>
      </c>
      <c r="E3097" s="3" t="str">
        <f>IF(C3097&lt;&gt;"",INDEX(ΣυνδΑθρ!$I$2:$I$96,MATCH(C3097,ΣυνδΑθρ!$A$2:$A$100,0),1),IF(D3097&lt;&gt;"",INDEX(Υλικά!$D$3:$D$200,MATCH(D3097,Υλικά!$B$3:$B$200,0),1),""))</f>
        <v>gr</v>
      </c>
      <c r="F3097" s="10">
        <f>IF(C3097&lt;&gt;"",MATCH($C3097,ΣυνδΑθρ!$A$2:$A$100,0),IF(D3097&lt;&gt;"",MATCH($D3097,Υλικά!$B$3:$B$200,0),0))</f>
        <v>134</v>
      </c>
      <c r="G3097" s="3">
        <v>50</v>
      </c>
      <c r="H3097" s="16">
        <f>IF($C3097&lt;&gt;"",$G3097*INDEX(ΣυνδΑθρ!$B$2:$B$96,$F3097,1)/INDEX(ΣυνδΑθρ!$J$2:$J$96,$F3097,1),IF($D3097&lt;&gt;"",$G3097*INDEX(Υλικά!$G$3:$G$200,$F3097,1)/INDEX(Υλικά!$E$3:$E$200,$F3097,1),0))</f>
        <v>3.65</v>
      </c>
      <c r="I3097" s="17">
        <f>IF($C3097&lt;&gt;"",$G3097*INDEX(ΣυνδΑθρ!$C$2:$C$100,$F3097,1)/INDEX(ΣυνδΑθρ!$J$2:$J$96,$F3097,1),IF($D3097&lt;&gt;"",$G3097*INDEX(Υλικά!$H$3:$H$200,$F3097,1)/INDEX(Υλικά!$E$3:$E$200,$F3097,1),0))</f>
        <v>23.25</v>
      </c>
      <c r="J3097" s="18">
        <f>IF($C3097&lt;&gt;"",$G3097*INDEX(ΣυνδΑθρ!$D$2:$D$96,$F3097,1)/INDEX(ΣυνδΑθρ!$J$2:$J$96,$F3097,1),IF($D3097&lt;&gt;"",$G3097*INDEX(Υλικά!$I$3:$I$200,$F3097,1)/INDEX(Υλικά!$E$3:$E$200,$F3097,1),0))</f>
        <v>0.45</v>
      </c>
      <c r="K3097" s="16">
        <f>$H3097*Ref!$B$2</f>
        <v>14.6</v>
      </c>
      <c r="L3097" s="17">
        <f>$I3097*Ref!$B$3</f>
        <v>93</v>
      </c>
      <c r="M3097" s="18">
        <f>$J3097*Ref!$B$4</f>
        <v>4.05</v>
      </c>
      <c r="N3097" s="18">
        <f>IF($C3097&lt;&gt;"",0,IF($D3097&lt;&gt;"",$G3097*INDEX(Υλικά!$J$3:$J$200,$F3097,1)/INDEX(Υλικά!$E$3:$E$200,$F3097,1),0))</f>
        <v>0</v>
      </c>
      <c r="O3097" s="19">
        <f t="shared" si="58"/>
        <v>111.64999999999999</v>
      </c>
    </row>
    <row r="3098" spans="1:15" x14ac:dyDescent="0.35">
      <c r="A3098" s="54">
        <v>46152</v>
      </c>
      <c r="B3098" s="53">
        <v>0.29166666666666669</v>
      </c>
      <c r="D3098" s="3" t="s">
        <v>229</v>
      </c>
      <c r="E3098" s="3" t="str">
        <f>IF(C3098&lt;&gt;"",INDEX(ΣυνδΑθρ!$I$2:$I$96,MATCH(C3098,ΣυνδΑθρ!$A$2:$A$100,0),1),IF(D3098&lt;&gt;"",INDEX(Υλικά!$D$3:$D$200,MATCH(D3098,Υλικά!$B$3:$B$200,0),1),""))</f>
        <v>gr</v>
      </c>
      <c r="F3098" s="10">
        <f>IF(C3098&lt;&gt;"",MATCH($C3098,ΣυνδΑθρ!$A$2:$A$100,0),IF(D3098&lt;&gt;"",MATCH($D3098,Υλικά!$B$3:$B$200,0),0))</f>
        <v>104</v>
      </c>
      <c r="G3098" s="3">
        <v>50</v>
      </c>
      <c r="H3098" s="16">
        <f>IF($C3098&lt;&gt;"",$G3098*INDEX(ΣυνδΑθρ!$B$2:$B$96,$F3098,1)/INDEX(ΣυνδΑθρ!$J$2:$J$96,$F3098,1),IF($D3098&lt;&gt;"",$G3098*INDEX(Υλικά!$G$3:$G$200,$F3098,1)/INDEX(Υλικά!$E$3:$E$200,$F3098,1),0))</f>
        <v>10.5</v>
      </c>
      <c r="I3098" s="17">
        <f>IF($C3098&lt;&gt;"",$G3098*INDEX(ΣυνδΑθρ!$C$2:$C$100,$F3098,1)/INDEX(ΣυνδΑθρ!$J$2:$J$96,$F3098,1),IF($D3098&lt;&gt;"",$G3098*INDEX(Υλικά!$H$3:$H$200,$F3098,1)/INDEX(Υλικά!$E$3:$E$200,$F3098,1),0))</f>
        <v>0.5</v>
      </c>
      <c r="J3098" s="18">
        <f>IF($C3098&lt;&gt;"",$G3098*INDEX(ΣυνδΑθρ!$D$2:$D$96,$F3098,1)/INDEX(ΣυνδΑθρ!$J$2:$J$96,$F3098,1),IF($D3098&lt;&gt;"",$G3098*INDEX(Υλικά!$I$3:$I$200,$F3098,1)/INDEX(Υλικά!$E$3:$E$200,$F3098,1),0))</f>
        <v>1</v>
      </c>
      <c r="K3098" s="16">
        <f>$H3098*Ref!$B$2</f>
        <v>42</v>
      </c>
      <c r="L3098" s="17">
        <f>$I3098*Ref!$B$3</f>
        <v>2</v>
      </c>
      <c r="M3098" s="18">
        <f>$J3098*Ref!$B$4</f>
        <v>9</v>
      </c>
      <c r="N3098" s="18">
        <f>IF($C3098&lt;&gt;"",0,IF($D3098&lt;&gt;"",$G3098*INDEX(Υλικά!$J$3:$J$200,$F3098,1)/INDEX(Υλικά!$E$3:$E$200,$F3098,1),0))</f>
        <v>0</v>
      </c>
      <c r="O3098" s="19">
        <f t="shared" si="58"/>
        <v>53</v>
      </c>
    </row>
    <row r="3099" spans="1:15" x14ac:dyDescent="0.35">
      <c r="A3099" s="54">
        <v>46152</v>
      </c>
      <c r="B3099" s="53">
        <v>0.46875</v>
      </c>
      <c r="D3099" s="3" t="s">
        <v>155</v>
      </c>
      <c r="E3099" s="3" t="str">
        <f>IF(C3099&lt;&gt;"",INDEX(ΣυνδΑθρ!$I$2:$I$96,MATCH(C3099,ΣυνδΑθρ!$A$2:$A$100,0),1),IF(D3099&lt;&gt;"",INDEX(Υλικά!$D$3:$D$200,MATCH(D3099,Υλικά!$B$3:$B$200,0),1),""))</f>
        <v>gr</v>
      </c>
      <c r="F3099" s="10">
        <f>IF(C3099&lt;&gt;"",MATCH($C3099,ΣυνδΑθρ!$A$2:$A$100,0),IF(D3099&lt;&gt;"",MATCH($D3099,Υλικά!$B$3:$B$200,0),0))</f>
        <v>63</v>
      </c>
      <c r="G3099" s="3">
        <v>70</v>
      </c>
      <c r="H3099" s="16">
        <f>IF($C3099&lt;&gt;"",$G3099*INDEX(ΣυνδΑθρ!$B$2:$B$96,$F3099,1)/INDEX(ΣυνδΑθρ!$J$2:$J$96,$F3099,1),IF($D3099&lt;&gt;"",$G3099*INDEX(Υλικά!$G$3:$G$200,$F3099,1)/INDEX(Υλικά!$E$3:$E$200,$F3099,1),0))</f>
        <v>0.77</v>
      </c>
      <c r="I3099" s="17">
        <f>IF($C3099&lt;&gt;"",$G3099*INDEX(ΣυνδΑθρ!$C$2:$C$100,$F3099,1)/INDEX(ΣυνδΑθρ!$J$2:$J$96,$F3099,1),IF($D3099&lt;&gt;"",$G3099*INDEX(Υλικά!$H$3:$H$200,$F3099,1)/INDEX(Υλικά!$E$3:$E$200,$F3099,1),0))</f>
        <v>15.96</v>
      </c>
      <c r="J3099" s="18">
        <f>IF($C3099&lt;&gt;"",$G3099*INDEX(ΣυνδΑθρ!$D$2:$D$96,$F3099,1)/INDEX(ΣυνδΑθρ!$J$2:$J$96,$F3099,1),IF($D3099&lt;&gt;"",$G3099*INDEX(Υλικά!$I$3:$I$200,$F3099,1)/INDEX(Υλικά!$E$3:$E$200,$F3099,1),0))</f>
        <v>0.21</v>
      </c>
      <c r="K3099" s="16">
        <f>$H3099*Ref!$B$2</f>
        <v>3.08</v>
      </c>
      <c r="L3099" s="17">
        <f>$I3099*Ref!$B$3</f>
        <v>63.84</v>
      </c>
      <c r="M3099" s="18">
        <f>$J3099*Ref!$B$4</f>
        <v>1.89</v>
      </c>
      <c r="N3099" s="18">
        <f>IF($C3099&lt;&gt;"",0,IF($D3099&lt;&gt;"",$G3099*INDEX(Υλικά!$J$3:$J$200,$F3099,1)/INDEX(Υλικά!$E$3:$E$200,$F3099,1),0))</f>
        <v>0</v>
      </c>
      <c r="O3099" s="19">
        <f t="shared" si="58"/>
        <v>68.81</v>
      </c>
    </row>
    <row r="3100" spans="1:15" x14ac:dyDescent="0.35">
      <c r="A3100" s="54">
        <v>46152</v>
      </c>
      <c r="B3100" s="53">
        <v>0.46875</v>
      </c>
      <c r="D3100" s="41" t="s">
        <v>357</v>
      </c>
      <c r="E3100" s="3" t="str">
        <f>IF(C3100&lt;&gt;"",INDEX(ΣυνδΑθρ!$I$2:$I$96,MATCH(C3100,ΣυνδΑθρ!$A$2:$A$100,0),1),IF(D3100&lt;&gt;"",INDEX(Υλικά!$D$3:$D$200,MATCH(D3100,Υλικά!$B$3:$B$200,0),1),""))</f>
        <v>gr</v>
      </c>
      <c r="F3100" s="10">
        <f>IF(C3100&lt;&gt;"",MATCH($C3100,ΣυνδΑθρ!$A$2:$A$100,0),IF(D3100&lt;&gt;"",MATCH($D3100,Υλικά!$B$3:$B$200,0),0))</f>
        <v>162</v>
      </c>
      <c r="G3100" s="3">
        <v>10</v>
      </c>
      <c r="H3100" s="16">
        <f>IF($C3100&lt;&gt;"",$G3100*INDEX(ΣυνδΑθρ!$B$2:$B$96,$F3100,1)/INDEX(ΣυνδΑθρ!$J$2:$J$96,$F3100,1),IF($D3100&lt;&gt;"",$G3100*INDEX(Υλικά!$G$3:$G$200,$F3100,1)/INDEX(Υλικά!$E$3:$E$200,$F3100,1),0))</f>
        <v>2.7</v>
      </c>
      <c r="I3100" s="17">
        <f>IF($C3100&lt;&gt;"",$G3100*INDEX(ΣυνδΑθρ!$C$2:$C$100,$F3100,1)/INDEX(ΣυνδΑθρ!$J$2:$J$96,$F3100,1),IF($D3100&lt;&gt;"",$G3100*INDEX(Υλικά!$H$3:$H$200,$F3100,1)/INDEX(Υλικά!$E$3:$E$200,$F3100,1),0))</f>
        <v>1.3</v>
      </c>
      <c r="J3100" s="18">
        <f>IF($C3100&lt;&gt;"",$G3100*INDEX(ΣυνδΑθρ!$D$2:$D$96,$F3100,1)/INDEX(ΣυνδΑθρ!$J$2:$J$96,$F3100,1),IF($D3100&lt;&gt;"",$G3100*INDEX(Υλικά!$I$3:$I$200,$F3100,1)/INDEX(Υλικά!$E$3:$E$200,$F3100,1),0))</f>
        <v>5</v>
      </c>
      <c r="K3100" s="16">
        <f>$H3100*Ref!$B$2</f>
        <v>10.8</v>
      </c>
      <c r="L3100" s="17">
        <f>$I3100*Ref!$B$3</f>
        <v>5.2</v>
      </c>
      <c r="M3100" s="18">
        <f>$J3100*Ref!$B$4</f>
        <v>45</v>
      </c>
      <c r="N3100" s="18">
        <f>IF($C3100&lt;&gt;"",0,IF($D3100&lt;&gt;"",$G3100*INDEX(Υλικά!$J$3:$J$200,$F3100,1)/INDEX(Υλικά!$E$3:$E$200,$F3100,1),0))</f>
        <v>0</v>
      </c>
      <c r="O3100" s="19">
        <f t="shared" ref="O3100:O3110" si="59">SUM(K3100:N3100)</f>
        <v>61</v>
      </c>
    </row>
    <row r="3101" spans="1:15" x14ac:dyDescent="0.35">
      <c r="A3101" s="54">
        <v>46152</v>
      </c>
      <c r="B3101" s="53">
        <v>0.58333333333333337</v>
      </c>
      <c r="D3101" s="41" t="s">
        <v>238</v>
      </c>
      <c r="E3101" s="3" t="str">
        <f>IF(C3101&lt;&gt;"",INDEX(ΣυνδΑθρ!$I$2:$I$96,MATCH(C3101,ΣυνδΑθρ!$A$2:$A$100,0),1),IF(D3101&lt;&gt;"",INDEX(Υλικά!$D$3:$D$200,MATCH(D3101,Υλικά!$B$3:$B$200,0),1),""))</f>
        <v>gr</v>
      </c>
      <c r="F3101" s="10">
        <f>IF(C3101&lt;&gt;"",MATCH($C3101,ΣυνδΑθρ!$A$2:$A$100,0),IF(D3101&lt;&gt;"",MATCH($D3101,Υλικά!$B$3:$B$200,0),0))</f>
        <v>110</v>
      </c>
      <c r="G3101" s="3">
        <v>400</v>
      </c>
      <c r="H3101" s="16">
        <f>IF($C3101&lt;&gt;"",$G3101*INDEX(ΣυνδΑθρ!$B$2:$B$96,$F3101,1)/INDEX(ΣυνδΑθρ!$J$2:$J$96,$F3101,1),IF($D3101&lt;&gt;"",$G3101*INDEX(Υλικά!$G$3:$G$200,$F3101,1)/INDEX(Υλικά!$E$3:$E$200,$F3101,1),0))</f>
        <v>84</v>
      </c>
      <c r="I3101" s="17">
        <f>IF($C3101&lt;&gt;"",$G3101*INDEX(ΣυνδΑθρ!$C$2:$C$100,$F3101,1)/INDEX(ΣυνδΑθρ!$J$2:$J$96,$F3101,1),IF($D3101&lt;&gt;"",$G3101*INDEX(Υλικά!$H$3:$H$200,$F3101,1)/INDEX(Υλικά!$E$3:$E$200,$F3101,1),0))</f>
        <v>0</v>
      </c>
      <c r="J3101" s="18">
        <f>IF($C3101&lt;&gt;"",$G3101*INDEX(ΣυνδΑθρ!$D$2:$D$96,$F3101,1)/INDEX(ΣυνδΑθρ!$J$2:$J$96,$F3101,1),IF($D3101&lt;&gt;"",$G3101*INDEX(Υλικά!$I$3:$I$200,$F3101,1)/INDEX(Υλικά!$E$3:$E$200,$F3101,1),0))</f>
        <v>20</v>
      </c>
      <c r="K3101" s="16">
        <f>$H3101*Ref!$B$2</f>
        <v>336</v>
      </c>
      <c r="L3101" s="17">
        <f>$I3101*Ref!$B$3</f>
        <v>0</v>
      </c>
      <c r="M3101" s="18">
        <f>$J3101*Ref!$B$4</f>
        <v>180</v>
      </c>
      <c r="N3101" s="18">
        <f>IF($C3101&lt;&gt;"",0,IF($D3101&lt;&gt;"",$G3101*INDEX(Υλικά!$J$3:$J$200,$F3101,1)/INDEX(Υλικά!$E$3:$E$200,$F3101,1),0))</f>
        <v>0</v>
      </c>
      <c r="O3101" s="19">
        <f t="shared" si="59"/>
        <v>516</v>
      </c>
    </row>
    <row r="3102" spans="1:15" x14ac:dyDescent="0.35">
      <c r="A3102" s="54">
        <v>46152</v>
      </c>
      <c r="B3102" s="53">
        <v>0.58333333333333337</v>
      </c>
      <c r="D3102" s="41" t="s">
        <v>190</v>
      </c>
      <c r="E3102" s="3" t="str">
        <f>IF(C3102&lt;&gt;"",INDEX(ΣυνδΑθρ!$I$2:$I$96,MATCH(C3102,ΣυνδΑθρ!$A$2:$A$100,0),1),IF(D3102&lt;&gt;"",INDEX(Υλικά!$D$3:$D$200,MATCH(D3102,Υλικά!$B$3:$B$200,0),1),""))</f>
        <v>gr</v>
      </c>
      <c r="F3102" s="10">
        <f>IF(C3102&lt;&gt;"",MATCH($C3102,ΣυνδΑθρ!$A$2:$A$100,0),IF(D3102&lt;&gt;"",MATCH($D3102,Υλικά!$B$3:$B$200,0),0))</f>
        <v>86</v>
      </c>
      <c r="G3102" s="3">
        <v>200</v>
      </c>
      <c r="H3102" s="16">
        <f>IF($C3102&lt;&gt;"",$G3102*INDEX(ΣυνδΑθρ!$B$2:$B$96,$F3102,1)/INDEX(ΣυνδΑθρ!$J$2:$J$96,$F3102,1),IF($D3102&lt;&gt;"",$G3102*INDEX(Υλικά!$G$3:$G$200,$F3102,1)/INDEX(Υλικά!$E$3:$E$200,$F3102,1),0))</f>
        <v>2.4</v>
      </c>
      <c r="I3102" s="17">
        <f>IF($C3102&lt;&gt;"",$G3102*INDEX(ΣυνδΑθρ!$C$2:$C$100,$F3102,1)/INDEX(ΣυνδΑθρ!$J$2:$J$96,$F3102,1),IF($D3102&lt;&gt;"",$G3102*INDEX(Υλικά!$H$3:$H$200,$F3102,1)/INDEX(Υλικά!$E$3:$E$200,$F3102,1),0))</f>
        <v>4.8</v>
      </c>
      <c r="J3102" s="18">
        <f>IF($C3102&lt;&gt;"",$G3102*INDEX(ΣυνδΑθρ!$D$2:$D$96,$F3102,1)/INDEX(ΣυνδΑθρ!$J$2:$J$96,$F3102,1),IF($D3102&lt;&gt;"",$G3102*INDEX(Υλικά!$I$3:$I$200,$F3102,1)/INDEX(Υλικά!$E$3:$E$200,$F3102,1),0))</f>
        <v>0.6</v>
      </c>
      <c r="K3102" s="16">
        <f>$H3102*Ref!$B$2</f>
        <v>9.6</v>
      </c>
      <c r="L3102" s="17">
        <f>$I3102*Ref!$B$3</f>
        <v>19.2</v>
      </c>
      <c r="M3102" s="18">
        <f>$J3102*Ref!$B$4</f>
        <v>5.3999999999999995</v>
      </c>
      <c r="N3102" s="18">
        <f>IF($C3102&lt;&gt;"",0,IF($D3102&lt;&gt;"",$G3102*INDEX(Υλικά!$J$3:$J$200,$F3102,1)/INDEX(Υλικά!$E$3:$E$200,$F3102,1),0))</f>
        <v>0</v>
      </c>
      <c r="O3102" s="19">
        <f t="shared" si="59"/>
        <v>34.199999999999996</v>
      </c>
    </row>
    <row r="3103" spans="1:15" x14ac:dyDescent="0.35">
      <c r="A3103" s="54">
        <v>46152</v>
      </c>
      <c r="B3103" s="53">
        <v>0.58333333333333337</v>
      </c>
      <c r="D3103" s="41" t="s">
        <v>8</v>
      </c>
      <c r="E3103" s="3" t="str">
        <f>IF(C3103&lt;&gt;"",INDEX(ΣυνδΑθρ!$I$2:$I$96,MATCH(C3103,ΣυνδΑθρ!$A$2:$A$100,0),1),IF(D3103&lt;&gt;"",INDEX(Υλικά!$D$3:$D$200,MATCH(D3103,Υλικά!$B$3:$B$200,0),1),""))</f>
        <v>gr</v>
      </c>
      <c r="F3103" s="10">
        <f>IF(C3103&lt;&gt;"",MATCH($C3103,ΣυνδΑθρ!$A$2:$A$100,0),IF(D3103&lt;&gt;"",MATCH($D3103,Υλικά!$B$3:$B$200,0),0))</f>
        <v>3</v>
      </c>
      <c r="G3103" s="3">
        <v>4</v>
      </c>
      <c r="H3103" s="16">
        <f>IF($C3103&lt;&gt;"",$G3103*INDEX(ΣυνδΑθρ!$B$2:$B$96,$F3103,1)/INDEX(ΣυνδΑθρ!$J$2:$J$96,$F3103,1),IF($D3103&lt;&gt;"",$G3103*INDEX(Υλικά!$G$3:$G$200,$F3103,1)/INDEX(Υλικά!$E$3:$E$200,$F3103,1),0))</f>
        <v>0</v>
      </c>
      <c r="I3103" s="17">
        <f>IF($C3103&lt;&gt;"",$G3103*INDEX(ΣυνδΑθρ!$C$2:$C$100,$F3103,1)/INDEX(ΣυνδΑθρ!$J$2:$J$96,$F3103,1),IF($D3103&lt;&gt;"",$G3103*INDEX(Υλικά!$H$3:$H$200,$F3103,1)/INDEX(Υλικά!$E$3:$E$200,$F3103,1),0))</f>
        <v>0</v>
      </c>
      <c r="J3103" s="18">
        <f>IF($C3103&lt;&gt;"",$G3103*INDEX(ΣυνδΑθρ!$D$2:$D$96,$F3103,1)/INDEX(ΣυνδΑθρ!$J$2:$J$96,$F3103,1),IF($D3103&lt;&gt;"",$G3103*INDEX(Υλικά!$I$3:$I$200,$F3103,1)/INDEX(Υλικά!$E$3:$E$200,$F3103,1),0))</f>
        <v>3.7319999999999998</v>
      </c>
      <c r="K3103" s="16">
        <f>$H3103*Ref!$B$2</f>
        <v>0</v>
      </c>
      <c r="L3103" s="17">
        <f>$I3103*Ref!$B$3</f>
        <v>0</v>
      </c>
      <c r="M3103" s="18">
        <f>$J3103*Ref!$B$4</f>
        <v>33.588000000000001</v>
      </c>
      <c r="N3103" s="18">
        <f>IF($C3103&lt;&gt;"",0,IF($D3103&lt;&gt;"",$G3103*INDEX(Υλικά!$J$3:$J$200,$F3103,1)/INDEX(Υλικά!$E$3:$E$200,$F3103,1),0))</f>
        <v>0</v>
      </c>
      <c r="O3103" s="19">
        <f t="shared" si="59"/>
        <v>33.588000000000001</v>
      </c>
    </row>
    <row r="3104" spans="1:15" x14ac:dyDescent="0.35">
      <c r="A3104" s="54">
        <v>46152</v>
      </c>
      <c r="B3104" s="53">
        <v>0.58333333333333337</v>
      </c>
      <c r="D3104" s="41" t="s">
        <v>363</v>
      </c>
      <c r="E3104" s="3" t="str">
        <f>IF(C3104&lt;&gt;"",INDEX(ΣυνδΑθρ!$I$2:$I$96,MATCH(C3104,ΣυνδΑθρ!$A$2:$A$100,0),1),IF(D3104&lt;&gt;"",INDEX(Υλικά!$D$3:$D$200,MATCH(D3104,Υλικά!$B$3:$B$200,0),1),""))</f>
        <v>gr</v>
      </c>
      <c r="F3104" s="10">
        <f>IF(C3104&lt;&gt;"",MATCH($C3104,ΣυνδΑθρ!$A$2:$A$100,0),IF(D3104&lt;&gt;"",MATCH($D3104,Υλικά!$B$3:$B$200,0),0))</f>
        <v>164</v>
      </c>
      <c r="G3104" s="3">
        <v>120</v>
      </c>
      <c r="H3104" s="16">
        <f>IF($C3104&lt;&gt;"",$G3104*INDEX(ΣυνδΑθρ!$B$2:$B$96,$F3104,1)/INDEX(ΣυνδΑθρ!$J$2:$J$96,$F3104,1),IF($D3104&lt;&gt;"",$G3104*INDEX(Υλικά!$G$3:$G$200,$F3104,1)/INDEX(Υλικά!$E$3:$E$200,$F3104,1),0))</f>
        <v>0</v>
      </c>
      <c r="I3104" s="17">
        <f>IF($C3104&lt;&gt;"",$G3104*INDEX(ΣυνδΑθρ!$C$2:$C$100,$F3104,1)/INDEX(ΣυνδΑθρ!$J$2:$J$96,$F3104,1),IF($D3104&lt;&gt;"",$G3104*INDEX(Υλικά!$H$3:$H$200,$F3104,1)/INDEX(Υλικά!$E$3:$E$200,$F3104,1),0))</f>
        <v>0</v>
      </c>
      <c r="J3104" s="18">
        <f>IF($C3104&lt;&gt;"",$G3104*INDEX(ΣυνδΑθρ!$D$2:$D$96,$F3104,1)/INDEX(ΣυνδΑθρ!$J$2:$J$96,$F3104,1),IF($D3104&lt;&gt;"",$G3104*INDEX(Υλικά!$I$3:$I$200,$F3104,1)/INDEX(Υλικά!$E$3:$E$200,$F3104,1),0))</f>
        <v>0</v>
      </c>
      <c r="K3104" s="16">
        <f>$H3104*Ref!$B$2</f>
        <v>0</v>
      </c>
      <c r="L3104" s="17">
        <f>$I3104*Ref!$B$3</f>
        <v>0</v>
      </c>
      <c r="M3104" s="18">
        <f>$J3104*Ref!$B$4</f>
        <v>0</v>
      </c>
      <c r="N3104" s="18">
        <f>IF($C3104&lt;&gt;"",0,IF($D3104&lt;&gt;"",$G3104*INDEX(Υλικά!$J$3:$J$200,$F3104,1)/INDEX(Υλικά!$E$3:$E$200,$F3104,1),0))</f>
        <v>132</v>
      </c>
      <c r="O3104" s="19">
        <f t="shared" si="59"/>
        <v>132</v>
      </c>
    </row>
    <row r="3105" spans="1:15" x14ac:dyDescent="0.35">
      <c r="A3105" s="54">
        <v>46152</v>
      </c>
      <c r="B3105" s="53">
        <v>0.78125</v>
      </c>
      <c r="C3105" t="s">
        <v>364</v>
      </c>
      <c r="E3105" s="3" t="str">
        <f>IF(C3105&lt;&gt;"",INDEX(ΣυνδΑθρ!$I$2:$I$96,MATCH(C3105,ΣυνδΑθρ!$A$2:$A$100,0),1),IF(D3105&lt;&gt;"",INDEX(Υλικά!$D$3:$D$200,MATCH(D3105,Υλικά!$B$3:$B$200,0),1),""))</f>
        <v>pc</v>
      </c>
      <c r="F3105" s="10">
        <f>IF(C3105&lt;&gt;"",MATCH($C3105,ΣυνδΑθρ!$A$2:$A$100,0),IF(D3105&lt;&gt;"",MATCH($D3105,Υλικά!$B$3:$B$200,0),0))</f>
        <v>80</v>
      </c>
      <c r="G3105" s="3">
        <v>1.75</v>
      </c>
      <c r="H3105" s="16">
        <f>IF($C3105&lt;&gt;"",$G3105*INDEX(ΣυνδΑθρ!$B$2:$B$96,$F3105,1)/INDEX(ΣυνδΑθρ!$J$2:$J$96,$F3105,1),IF($D3105&lt;&gt;"",$G3105*INDEX(Υλικά!$G$3:$G$200,$F3105,1)/INDEX(Υλικά!$E$3:$E$200,$F3105,1),0))</f>
        <v>13.109249999999999</v>
      </c>
      <c r="I3105" s="17">
        <f>IF($C3105&lt;&gt;"",$G3105*INDEX(ΣυνδΑθρ!$C$2:$C$100,$F3105,1)/INDEX(ΣυνδΑθρ!$J$2:$J$96,$F3105,1),IF($D3105&lt;&gt;"",$G3105*INDEX(Υλικά!$H$3:$H$200,$F3105,1)/INDEX(Υλικά!$E$3:$E$200,$F3105,1),0))</f>
        <v>31.757249999999999</v>
      </c>
      <c r="J3105" s="18">
        <f>IF($C3105&lt;&gt;"",$G3105*INDEX(ΣυνδΑθρ!$D$2:$D$96,$F3105,1)/INDEX(ΣυνδΑθρ!$J$2:$J$96,$F3105,1),IF($D3105&lt;&gt;"",$G3105*INDEX(Υλικά!$I$3:$I$200,$F3105,1)/INDEX(Υλικά!$E$3:$E$200,$F3105,1),0))</f>
        <v>14.142624999999999</v>
      </c>
      <c r="K3105" s="16">
        <f>$H3105*Ref!$B$2</f>
        <v>52.436999999999998</v>
      </c>
      <c r="L3105" s="17">
        <f>$I3105*Ref!$B$3</f>
        <v>127.029</v>
      </c>
      <c r="M3105" s="18">
        <f>$J3105*Ref!$B$4</f>
        <v>127.28362499999999</v>
      </c>
      <c r="N3105" s="18">
        <f>IF($C3105&lt;&gt;"",0,IF($D3105&lt;&gt;"",$G3105*INDEX(Υλικά!$J$3:$J$200,$F3105,1)/INDEX(Υλικά!$E$3:$E$200,$F3105,1),0))</f>
        <v>0</v>
      </c>
      <c r="O3105" s="19">
        <f t="shared" si="59"/>
        <v>306.74962499999998</v>
      </c>
    </row>
    <row r="3106" spans="1:15" x14ac:dyDescent="0.35">
      <c r="A3106" s="54">
        <v>46152</v>
      </c>
      <c r="B3106" s="53">
        <v>0.85416666666666663</v>
      </c>
      <c r="C3106" t="s">
        <v>364</v>
      </c>
      <c r="E3106" s="3" t="str">
        <f>IF(C3106&lt;&gt;"",INDEX(ΣυνδΑθρ!$I$2:$I$96,MATCH(C3106,ΣυνδΑθρ!$A$2:$A$100,0),1),IF(D3106&lt;&gt;"",INDEX(Υλικά!$D$3:$D$200,MATCH(D3106,Υλικά!$B$3:$B$200,0),1),""))</f>
        <v>pc</v>
      </c>
      <c r="F3106" s="10">
        <f>IF(C3106&lt;&gt;"",MATCH($C3106,ΣυνδΑθρ!$A$2:$A$100,0),IF(D3106&lt;&gt;"",MATCH($D3106,Υλικά!$B$3:$B$200,0),0))</f>
        <v>80</v>
      </c>
      <c r="G3106" s="3">
        <v>1</v>
      </c>
      <c r="H3106" s="16">
        <f>IF($C3106&lt;&gt;"",$G3106*INDEX(ΣυνδΑθρ!$B$2:$B$96,$F3106,1)/INDEX(ΣυνδΑθρ!$J$2:$J$96,$F3106,1),IF($D3106&lt;&gt;"",$G3106*INDEX(Υλικά!$G$3:$G$200,$F3106,1)/INDEX(Υλικά!$E$3:$E$200,$F3106,1),0))</f>
        <v>7.4909999999999997</v>
      </c>
      <c r="I3106" s="17">
        <f>IF($C3106&lt;&gt;"",$G3106*INDEX(ΣυνδΑθρ!$C$2:$C$100,$F3106,1)/INDEX(ΣυνδΑθρ!$J$2:$J$96,$F3106,1),IF($D3106&lt;&gt;"",$G3106*INDEX(Υλικά!$H$3:$H$200,$F3106,1)/INDEX(Υλικά!$E$3:$E$200,$F3106,1),0))</f>
        <v>18.146999999999998</v>
      </c>
      <c r="J3106" s="18">
        <f>IF($C3106&lt;&gt;"",$G3106*INDEX(ΣυνδΑθρ!$D$2:$D$96,$F3106,1)/INDEX(ΣυνδΑθρ!$J$2:$J$96,$F3106,1),IF($D3106&lt;&gt;"",$G3106*INDEX(Υλικά!$I$3:$I$200,$F3106,1)/INDEX(Υλικά!$E$3:$E$200,$F3106,1),0))</f>
        <v>8.0815000000000001</v>
      </c>
      <c r="K3106" s="16">
        <f>$H3106*Ref!$B$2</f>
        <v>29.963999999999999</v>
      </c>
      <c r="L3106" s="17">
        <f>$I3106*Ref!$B$3</f>
        <v>72.587999999999994</v>
      </c>
      <c r="M3106" s="18">
        <f>$J3106*Ref!$B$4</f>
        <v>72.733500000000006</v>
      </c>
      <c r="N3106" s="18">
        <f>IF($C3106&lt;&gt;"",0,IF($D3106&lt;&gt;"",$G3106*INDEX(Υλικά!$J$3:$J$200,$F3106,1)/INDEX(Υλικά!$E$3:$E$200,$F3106,1),0))</f>
        <v>0</v>
      </c>
      <c r="O3106" s="19">
        <f t="shared" si="59"/>
        <v>175.28550000000001</v>
      </c>
    </row>
    <row r="3107" spans="1:15" x14ac:dyDescent="0.35">
      <c r="A3107" s="54">
        <v>46152</v>
      </c>
      <c r="B3107" s="53">
        <v>0.91666666666666663</v>
      </c>
      <c r="C3107" t="s">
        <v>364</v>
      </c>
      <c r="E3107" s="3" t="str">
        <f>IF(C3107&lt;&gt;"",INDEX(ΣυνδΑθρ!$I$2:$I$96,MATCH(C3107,ΣυνδΑθρ!$A$2:$A$100,0),1),IF(D3107&lt;&gt;"",INDEX(Υλικά!$D$3:$D$200,MATCH(D3107,Υλικά!$B$3:$B$200,0),1),""))</f>
        <v>pc</v>
      </c>
      <c r="F3107" s="10">
        <f>IF(C3107&lt;&gt;"",MATCH($C3107,ΣυνδΑθρ!$A$2:$A$100,0),IF(D3107&lt;&gt;"",MATCH($D3107,Υλικά!$B$3:$B$200,0),0))</f>
        <v>80</v>
      </c>
      <c r="G3107" s="3">
        <v>1</v>
      </c>
      <c r="H3107" s="16">
        <f>IF($C3107&lt;&gt;"",$G3107*INDEX(ΣυνδΑθρ!$B$2:$B$96,$F3107,1)/INDEX(ΣυνδΑθρ!$J$2:$J$96,$F3107,1),IF($D3107&lt;&gt;"",$G3107*INDEX(Υλικά!$G$3:$G$200,$F3107,1)/INDEX(Υλικά!$E$3:$E$200,$F3107,1),0))</f>
        <v>7.4909999999999997</v>
      </c>
      <c r="I3107" s="17">
        <f>IF($C3107&lt;&gt;"",$G3107*INDEX(ΣυνδΑθρ!$C$2:$C$100,$F3107,1)/INDEX(ΣυνδΑθρ!$J$2:$J$96,$F3107,1),IF($D3107&lt;&gt;"",$G3107*INDEX(Υλικά!$H$3:$H$200,$F3107,1)/INDEX(Υλικά!$E$3:$E$200,$F3107,1),0))</f>
        <v>18.146999999999998</v>
      </c>
      <c r="J3107" s="18">
        <f>IF($C3107&lt;&gt;"",$G3107*INDEX(ΣυνδΑθρ!$D$2:$D$96,$F3107,1)/INDEX(ΣυνδΑθρ!$J$2:$J$96,$F3107,1),IF($D3107&lt;&gt;"",$G3107*INDEX(Υλικά!$I$3:$I$200,$F3107,1)/INDEX(Υλικά!$E$3:$E$200,$F3107,1),0))</f>
        <v>8.0815000000000001</v>
      </c>
      <c r="K3107" s="16">
        <f>$H3107*Ref!$B$2</f>
        <v>29.963999999999999</v>
      </c>
      <c r="L3107" s="17">
        <f>$I3107*Ref!$B$3</f>
        <v>72.587999999999994</v>
      </c>
      <c r="M3107" s="18">
        <f>$J3107*Ref!$B$4</f>
        <v>72.733500000000006</v>
      </c>
      <c r="N3107" s="18">
        <f>IF($C3107&lt;&gt;"",0,IF($D3107&lt;&gt;"",$G3107*INDEX(Υλικά!$J$3:$J$200,$F3107,1)/INDEX(Υλικά!$E$3:$E$200,$F3107,1),0))</f>
        <v>0</v>
      </c>
      <c r="O3107" s="19">
        <f t="shared" si="59"/>
        <v>175.28550000000001</v>
      </c>
    </row>
    <row r="3108" spans="1:15" x14ac:dyDescent="0.35">
      <c r="A3108" s="54">
        <v>46153</v>
      </c>
      <c r="B3108" s="53">
        <v>0.33333333333333331</v>
      </c>
      <c r="D3108" t="s">
        <v>58</v>
      </c>
      <c r="E3108" s="3" t="str">
        <f>IF(C3108&lt;&gt;"",INDEX(ΣυνδΑθρ!$I$2:$I$96,MATCH(C3108,ΣυνδΑθρ!$A$2:$A$100,0),1),IF(D3108&lt;&gt;"",INDEX(Υλικά!$D$3:$D$200,MATCH(D3108,Υλικά!$B$3:$B$200,0),1),""))</f>
        <v>gr</v>
      </c>
      <c r="F3108" s="10">
        <f>IF(C3108&lt;&gt;"",MATCH($C3108,ΣυνδΑθρ!$A$2:$A$100,0),IF(D3108&lt;&gt;"",MATCH($D3108,Υλικά!$B$3:$B$200,0),0))</f>
        <v>12</v>
      </c>
      <c r="G3108" s="3">
        <v>250</v>
      </c>
      <c r="H3108" s="16">
        <f>IF($C3108&lt;&gt;"",$G3108*INDEX(ΣυνδΑθρ!$B$2:$B$96,$F3108,1)/INDEX(ΣυνδΑθρ!$J$2:$J$96,$F3108,1),IF($D3108&lt;&gt;"",$G3108*INDEX(Υλικά!$G$3:$G$200,$F3108,1)/INDEX(Υλικά!$E$3:$E$200,$F3108,1),0))</f>
        <v>8.25</v>
      </c>
      <c r="I3108" s="17">
        <f>IF($C3108&lt;&gt;"",$G3108*INDEX(ΣυνδΑθρ!$C$2:$C$100,$F3108,1)/INDEX(ΣυνδΑθρ!$J$2:$J$96,$F3108,1),IF($D3108&lt;&gt;"",$G3108*INDEX(Υλικά!$H$3:$H$200,$F3108,1)/INDEX(Υλικά!$E$3:$E$200,$F3108,1),0))</f>
        <v>11.75</v>
      </c>
      <c r="J3108" s="18">
        <f>IF($C3108&lt;&gt;"",$G3108*INDEX(ΣυνδΑθρ!$D$2:$D$96,$F3108,1)/INDEX(ΣυνδΑθρ!$J$2:$J$96,$F3108,1),IF($D3108&lt;&gt;"",$G3108*INDEX(Υλικά!$I$3:$I$200,$F3108,1)/INDEX(Υλικά!$E$3:$E$200,$F3108,1),0))</f>
        <v>3.75</v>
      </c>
      <c r="K3108" s="16">
        <f>$H3108*Ref!$B$2</f>
        <v>33</v>
      </c>
      <c r="L3108" s="17">
        <f>$I3108*Ref!$B$3</f>
        <v>47</v>
      </c>
      <c r="M3108" s="18">
        <f>$J3108*Ref!$B$4</f>
        <v>33.75</v>
      </c>
      <c r="N3108" s="18">
        <f>IF($C3108&lt;&gt;"",0,IF($D3108&lt;&gt;"",$G3108*INDEX(Υλικά!$J$3:$J$200,$F3108,1)/INDEX(Υλικά!$E$3:$E$200,$F3108,1),0))</f>
        <v>0</v>
      </c>
      <c r="O3108" s="19">
        <f t="shared" si="59"/>
        <v>113.75</v>
      </c>
    </row>
    <row r="3109" spans="1:15" x14ac:dyDescent="0.35">
      <c r="A3109" s="54">
        <v>46153</v>
      </c>
      <c r="B3109" s="53">
        <v>0.33333333333333331</v>
      </c>
      <c r="D3109" t="s">
        <v>229</v>
      </c>
      <c r="E3109" s="3" t="str">
        <f>IF(C3109&lt;&gt;"",INDEX(ΣυνδΑθρ!$I$2:$I$96,MATCH(C3109,ΣυνδΑθρ!$A$2:$A$100,0),1),IF(D3109&lt;&gt;"",INDEX(Υλικά!$D$3:$D$200,MATCH(D3109,Υλικά!$B$3:$B$200,0),1),""))</f>
        <v>gr</v>
      </c>
      <c r="F3109" s="10">
        <f>IF(C3109&lt;&gt;"",MATCH($C3109,ΣυνδΑθρ!$A$2:$A$100,0),IF(D3109&lt;&gt;"",MATCH($D3109,Υλικά!$B$3:$B$200,0),0))</f>
        <v>104</v>
      </c>
      <c r="G3109" s="3">
        <v>45</v>
      </c>
      <c r="H3109" s="16">
        <f>IF($C3109&lt;&gt;"",$G3109*INDEX(ΣυνδΑθρ!$B$2:$B$96,$F3109,1)/INDEX(ΣυνδΑθρ!$J$2:$J$96,$F3109,1),IF($D3109&lt;&gt;"",$G3109*INDEX(Υλικά!$G$3:$G$200,$F3109,1)/INDEX(Υλικά!$E$3:$E$200,$F3109,1),0))</f>
        <v>9.4499999999999993</v>
      </c>
      <c r="I3109" s="17">
        <f>IF($C3109&lt;&gt;"",$G3109*INDEX(ΣυνδΑθρ!$C$2:$C$100,$F3109,1)/INDEX(ΣυνδΑθρ!$J$2:$J$96,$F3109,1),IF($D3109&lt;&gt;"",$G3109*INDEX(Υλικά!$H$3:$H$200,$F3109,1)/INDEX(Υλικά!$E$3:$E$200,$F3109,1),0))</f>
        <v>0.45</v>
      </c>
      <c r="J3109" s="18">
        <f>IF($C3109&lt;&gt;"",$G3109*INDEX(ΣυνδΑθρ!$D$2:$D$96,$F3109,1)/INDEX(ΣυνδΑθρ!$J$2:$J$96,$F3109,1),IF($D3109&lt;&gt;"",$G3109*INDEX(Υλικά!$I$3:$I$200,$F3109,1)/INDEX(Υλικά!$E$3:$E$200,$F3109,1),0))</f>
        <v>0.9</v>
      </c>
      <c r="K3109" s="16">
        <f>$H3109*Ref!$B$2</f>
        <v>37.799999999999997</v>
      </c>
      <c r="L3109" s="17">
        <f>$I3109*Ref!$B$3</f>
        <v>1.8</v>
      </c>
      <c r="M3109" s="18">
        <f>$J3109*Ref!$B$4</f>
        <v>8.1</v>
      </c>
      <c r="N3109" s="18">
        <f>IF($C3109&lt;&gt;"",0,IF($D3109&lt;&gt;"",$G3109*INDEX(Υλικά!$J$3:$J$200,$F3109,1)/INDEX(Υλικά!$E$3:$E$200,$F3109,1),0))</f>
        <v>0</v>
      </c>
      <c r="O3109" s="19">
        <f t="shared" si="59"/>
        <v>47.699999999999996</v>
      </c>
    </row>
    <row r="3110" spans="1:15" x14ac:dyDescent="0.35">
      <c r="A3110" s="54">
        <v>46153</v>
      </c>
      <c r="B3110" s="53">
        <v>0.33333333333333298</v>
      </c>
      <c r="C3110" t="s">
        <v>364</v>
      </c>
      <c r="E3110" s="3" t="str">
        <f>IF(C3110&lt;&gt;"",INDEX(ΣυνδΑθρ!$I$2:$I$96,MATCH(C3110,ΣυνδΑθρ!$A$2:$A$100,0),1),IF(D3110&lt;&gt;"",INDEX(Υλικά!$D$3:$D$200,MATCH(D3110,Υλικά!$B$3:$B$200,0),1),""))</f>
        <v>pc</v>
      </c>
      <c r="F3110" s="10">
        <f>IF(C3110&lt;&gt;"",MATCH($C3110,ΣυνδΑθρ!$A$2:$A$100,0),IF(D3110&lt;&gt;"",MATCH($D3110,Υλικά!$B$3:$B$200,0),0))</f>
        <v>80</v>
      </c>
      <c r="G3110" s="3">
        <v>1</v>
      </c>
      <c r="H3110" s="16">
        <f>IF($C3110&lt;&gt;"",$G3110*INDEX(ΣυνδΑθρ!$B$2:$B$96,$F3110,1)/INDEX(ΣυνδΑθρ!$J$2:$J$96,$F3110,1),IF($D3110&lt;&gt;"",$G3110*INDEX(Υλικά!$G$3:$G$200,$F3110,1)/INDEX(Υλικά!$E$3:$E$200,$F3110,1),0))</f>
        <v>7.4909999999999997</v>
      </c>
      <c r="I3110" s="17">
        <f>IF($C3110&lt;&gt;"",$G3110*INDEX(ΣυνδΑθρ!$C$2:$C$100,$F3110,1)/INDEX(ΣυνδΑθρ!$J$2:$J$96,$F3110,1),IF($D3110&lt;&gt;"",$G3110*INDEX(Υλικά!$H$3:$H$200,$F3110,1)/INDEX(Υλικά!$E$3:$E$200,$F3110,1),0))</f>
        <v>18.146999999999998</v>
      </c>
      <c r="J3110" s="18">
        <f>IF($C3110&lt;&gt;"",$G3110*INDEX(ΣυνδΑθρ!$D$2:$D$96,$F3110,1)/INDEX(ΣυνδΑθρ!$J$2:$J$96,$F3110,1),IF($D3110&lt;&gt;"",$G3110*INDEX(Υλικά!$I$3:$I$200,$F3110,1)/INDEX(Υλικά!$E$3:$E$200,$F3110,1),0))</f>
        <v>8.0815000000000001</v>
      </c>
      <c r="K3110" s="16">
        <f>$H3110*Ref!$B$2</f>
        <v>29.963999999999999</v>
      </c>
      <c r="L3110" s="17">
        <f>$I3110*Ref!$B$3</f>
        <v>72.587999999999994</v>
      </c>
      <c r="M3110" s="18">
        <f>$J3110*Ref!$B$4</f>
        <v>72.733500000000006</v>
      </c>
      <c r="N3110" s="18">
        <f>IF($C3110&lt;&gt;"",0,IF($D3110&lt;&gt;"",$G3110*INDEX(Υλικά!$J$3:$J$200,$F3110,1)/INDEX(Υλικά!$E$3:$E$200,$F3110,1),0))</f>
        <v>0</v>
      </c>
      <c r="O3110" s="19">
        <f t="shared" si="59"/>
        <v>175.28550000000001</v>
      </c>
    </row>
    <row r="3111" spans="1:15" x14ac:dyDescent="0.35">
      <c r="A3111" s="54">
        <v>46153</v>
      </c>
      <c r="B3111" s="53">
        <v>0.47916666666666669</v>
      </c>
      <c r="D3111" t="s">
        <v>155</v>
      </c>
      <c r="E3111" s="3" t="str">
        <f>IF(C3111&lt;&gt;"",INDEX(ΣυνδΑθρ!$I$2:$I$96,MATCH(C3111,ΣυνδΑθρ!$A$2:$A$100,0),1),IF(D3111&lt;&gt;"",INDEX(Υλικά!$D$3:$D$200,MATCH(D3111,Υλικά!$B$3:$B$200,0),1),""))</f>
        <v>gr</v>
      </c>
      <c r="F3111" s="10">
        <f>IF(C3111&lt;&gt;"",MATCH($C3111,ΣυνδΑθρ!$A$2:$A$100,0),IF(D3111&lt;&gt;"",MATCH($D3111,Υλικά!$B$3:$B$200,0),0))</f>
        <v>63</v>
      </c>
      <c r="G3111" s="3">
        <v>60</v>
      </c>
      <c r="H3111" s="16">
        <f>IF($C3111&lt;&gt;"",$G3111*INDEX(ΣυνδΑθρ!$B$2:$B$96,$F3111,1)/INDEX(ΣυνδΑθρ!$J$2:$J$96,$F3111,1),IF($D3111&lt;&gt;"",$G3111*INDEX(Υλικά!$G$3:$G$200,$F3111,1)/INDEX(Υλικά!$E$3:$E$200,$F3111,1),0))</f>
        <v>0.66</v>
      </c>
      <c r="I3111" s="17">
        <f>IF($C3111&lt;&gt;"",$G3111*INDEX(ΣυνδΑθρ!$C$2:$C$100,$F3111,1)/INDEX(ΣυνδΑθρ!$J$2:$J$96,$F3111,1),IF($D3111&lt;&gt;"",$G3111*INDEX(Υλικά!$H$3:$H$200,$F3111,1)/INDEX(Υλικά!$E$3:$E$200,$F3111,1),0))</f>
        <v>13.68</v>
      </c>
      <c r="J3111" s="18">
        <f>IF($C3111&lt;&gt;"",$G3111*INDEX(ΣυνδΑθρ!$D$2:$D$96,$F3111,1)/INDEX(ΣυνδΑθρ!$J$2:$J$96,$F3111,1),IF($D3111&lt;&gt;"",$G3111*INDEX(Υλικά!$I$3:$I$200,$F3111,1)/INDEX(Υλικά!$E$3:$E$200,$F3111,1),0))</f>
        <v>0.18</v>
      </c>
      <c r="K3111" s="16">
        <f>$H3111*Ref!$B$2</f>
        <v>2.64</v>
      </c>
      <c r="L3111" s="17">
        <f>$I3111*Ref!$B$3</f>
        <v>54.72</v>
      </c>
      <c r="M3111" s="18">
        <f>$J3111*Ref!$B$4</f>
        <v>1.6199999999999999</v>
      </c>
      <c r="N3111" s="18">
        <f>IF($C3111&lt;&gt;"",0,IF($D3111&lt;&gt;"",$G3111*INDEX(Υλικά!$J$3:$J$200,$F3111,1)/INDEX(Υλικά!$E$3:$E$200,$F3111,1),0))</f>
        <v>0</v>
      </c>
      <c r="O3111" s="19">
        <f t="shared" ref="O3111:O3172" si="60">SUM(K3111:N3111)</f>
        <v>58.98</v>
      </c>
    </row>
    <row r="3112" spans="1:15" x14ac:dyDescent="0.35">
      <c r="A3112" s="54">
        <v>46153</v>
      </c>
      <c r="B3112" s="53">
        <v>0.47916666666666669</v>
      </c>
      <c r="D3112" t="s">
        <v>357</v>
      </c>
      <c r="E3112" s="3" t="str">
        <f>IF(C3112&lt;&gt;"",INDEX(ΣυνδΑθρ!$I$2:$I$96,MATCH(C3112,ΣυνδΑθρ!$A$2:$A$100,0),1),IF(D3112&lt;&gt;"",INDEX(Υλικά!$D$3:$D$200,MATCH(D3112,Υλικά!$B$3:$B$200,0),1),""))</f>
        <v>gr</v>
      </c>
      <c r="F3112" s="10">
        <f>IF(C3112&lt;&gt;"",MATCH($C3112,ΣυνδΑθρ!$A$2:$A$100,0),IF(D3112&lt;&gt;"",MATCH($D3112,Υλικά!$B$3:$B$200,0),0))</f>
        <v>162</v>
      </c>
      <c r="G3112" s="3">
        <v>10</v>
      </c>
      <c r="H3112" s="16">
        <f>IF($C3112&lt;&gt;"",$G3112*INDEX(ΣυνδΑθρ!$B$2:$B$96,$F3112,1)/INDEX(ΣυνδΑθρ!$J$2:$J$96,$F3112,1),IF($D3112&lt;&gt;"",$G3112*INDEX(Υλικά!$G$3:$G$200,$F3112,1)/INDEX(Υλικά!$E$3:$E$200,$F3112,1),0))</f>
        <v>2.7</v>
      </c>
      <c r="I3112" s="17">
        <f>IF($C3112&lt;&gt;"",$G3112*INDEX(ΣυνδΑθρ!$C$2:$C$100,$F3112,1)/INDEX(ΣυνδΑθρ!$J$2:$J$96,$F3112,1),IF($D3112&lt;&gt;"",$G3112*INDEX(Υλικά!$H$3:$H$200,$F3112,1)/INDEX(Υλικά!$E$3:$E$200,$F3112,1),0))</f>
        <v>1.3</v>
      </c>
      <c r="J3112" s="18">
        <f>IF($C3112&lt;&gt;"",$G3112*INDEX(ΣυνδΑθρ!$D$2:$D$96,$F3112,1)/INDEX(ΣυνδΑθρ!$J$2:$J$96,$F3112,1),IF($D3112&lt;&gt;"",$G3112*INDEX(Υλικά!$I$3:$I$200,$F3112,1)/INDEX(Υλικά!$E$3:$E$200,$F3112,1),0))</f>
        <v>5</v>
      </c>
      <c r="K3112" s="16">
        <f>$H3112*Ref!$B$2</f>
        <v>10.8</v>
      </c>
      <c r="L3112" s="17">
        <f>$I3112*Ref!$B$3</f>
        <v>5.2</v>
      </c>
      <c r="M3112" s="18">
        <f>$J3112*Ref!$B$4</f>
        <v>45</v>
      </c>
      <c r="N3112" s="18">
        <f>IF($C3112&lt;&gt;"",0,IF($D3112&lt;&gt;"",$G3112*INDEX(Υλικά!$J$3:$J$200,$F3112,1)/INDEX(Υλικά!$E$3:$E$200,$F3112,1),0))</f>
        <v>0</v>
      </c>
      <c r="O3112" s="19">
        <f t="shared" si="60"/>
        <v>61</v>
      </c>
    </row>
    <row r="3113" spans="1:15" x14ac:dyDescent="0.35">
      <c r="A3113" s="54">
        <v>46153</v>
      </c>
      <c r="B3113" s="53">
        <v>0.60416666666666663</v>
      </c>
      <c r="C3113" t="s">
        <v>178</v>
      </c>
      <c r="E3113" s="3" t="str">
        <f>IF(C3113&lt;&gt;"",INDEX(ΣυνδΑθρ!$I$2:$I$96,MATCH(C3113,ΣυνδΑθρ!$A$2:$A$100,0),1),IF(D3113&lt;&gt;"",INDEX(Υλικά!$D$3:$D$200,MATCH(D3113,Υλικά!$B$3:$B$200,0),1),""))</f>
        <v>gr</v>
      </c>
      <c r="F3113" s="10">
        <f>IF(C3113&lt;&gt;"",MATCH($C3113,ΣυνδΑθρ!$A$2:$A$100,0),IF(D3113&lt;&gt;"",MATCH($D3113,Υλικά!$B$3:$B$200,0),0))</f>
        <v>22</v>
      </c>
      <c r="G3113" s="3">
        <v>200</v>
      </c>
      <c r="H3113" s="16">
        <f>IF($C3113&lt;&gt;"",$G3113*INDEX(ΣυνδΑθρ!$B$2:$B$96,$F3113,1)/INDEX(ΣυνδΑθρ!$J$2:$J$96,$F3113,1),IF($D3113&lt;&gt;"",$G3113*INDEX(Υλικά!$G$3:$G$200,$F3113,1)/INDEX(Υλικά!$E$3:$E$200,$F3113,1),0))</f>
        <v>44.498333333333328</v>
      </c>
      <c r="I3113" s="17">
        <f>IF($C3113&lt;&gt;"",$G3113*INDEX(ΣυνδΑθρ!$C$2:$C$100,$F3113,1)/INDEX(ΣυνδΑθρ!$J$2:$J$96,$F3113,1),IF($D3113&lt;&gt;"",$G3113*INDEX(Υλικά!$H$3:$H$200,$F3113,1)/INDEX(Υλικά!$E$3:$E$200,$F3113,1),0))</f>
        <v>10.411666666666667</v>
      </c>
      <c r="J3113" s="18">
        <f>IF($C3113&lt;&gt;"",$G3113*INDEX(ΣυνδΑθρ!$D$2:$D$96,$F3113,1)/INDEX(ΣυνδΑθρ!$J$2:$J$96,$F3113,1),IF($D3113&lt;&gt;"",$G3113*INDEX(Υλικά!$I$3:$I$200,$F3113,1)/INDEX(Υλικά!$E$3:$E$200,$F3113,1),0))</f>
        <v>22.323333333333334</v>
      </c>
      <c r="K3113" s="16">
        <f>$H3113*Ref!$B$2</f>
        <v>177.99333333333331</v>
      </c>
      <c r="L3113" s="17">
        <f>$I3113*Ref!$B$3</f>
        <v>41.646666666666668</v>
      </c>
      <c r="M3113" s="18">
        <f>$J3113*Ref!$B$4</f>
        <v>200.91</v>
      </c>
      <c r="N3113" s="18">
        <f>IF($C3113&lt;&gt;"",0,IF($D3113&lt;&gt;"",$G3113*INDEX(Υλικά!$J$3:$J$200,$F3113,1)/INDEX(Υλικά!$E$3:$E$200,$F3113,1),0))</f>
        <v>0</v>
      </c>
      <c r="O3113" s="19">
        <f t="shared" si="60"/>
        <v>420.54999999999995</v>
      </c>
    </row>
    <row r="3114" spans="1:15" x14ac:dyDescent="0.35">
      <c r="A3114" s="54">
        <v>46153</v>
      </c>
      <c r="B3114" s="53">
        <v>0.57291666666666663</v>
      </c>
      <c r="D3114" t="s">
        <v>199</v>
      </c>
      <c r="E3114" s="3" t="str">
        <f>IF(C3114&lt;&gt;"",INDEX(ΣυνδΑθρ!$I$2:$I$96,MATCH(C3114,ΣυνδΑθρ!$A$2:$A$100,0),1),IF(D3114&lt;&gt;"",INDEX(Υλικά!$D$3:$D$200,MATCH(D3114,Υλικά!$B$3:$B$200,0),1),""))</f>
        <v>gr</v>
      </c>
      <c r="F3114" s="10">
        <f>IF(C3114&lt;&gt;"",MATCH($C3114,ΣυνδΑθρ!$A$2:$A$100,0),IF(D3114&lt;&gt;"",MATCH($D3114,Υλικά!$B$3:$B$200,0),0))</f>
        <v>90</v>
      </c>
      <c r="G3114" s="3">
        <v>80</v>
      </c>
      <c r="H3114" s="16">
        <f>IF($C3114&lt;&gt;"",$G3114*INDEX(ΣυνδΑθρ!$B$2:$B$96,$F3114,1)/INDEX(ΣυνδΑθρ!$J$2:$J$96,$F3114,1),IF($D3114&lt;&gt;"",$G3114*INDEX(Υλικά!$G$3:$G$200,$F3114,1)/INDEX(Υλικά!$E$3:$E$200,$F3114,1),0))</f>
        <v>10.24</v>
      </c>
      <c r="I3114" s="17">
        <f>IF($C3114&lt;&gt;"",$G3114*INDEX(ΣυνδΑθρ!$C$2:$C$100,$F3114,1)/INDEX(ΣυνδΑθρ!$J$2:$J$96,$F3114,1),IF($D3114&lt;&gt;"",$G3114*INDEX(Υλικά!$H$3:$H$200,$F3114,1)/INDEX(Υλικά!$E$3:$E$200,$F3114,1),0))</f>
        <v>54.16</v>
      </c>
      <c r="J3114" s="18">
        <f>IF($C3114&lt;&gt;"",$G3114*INDEX(ΣυνδΑθρ!$D$2:$D$96,$F3114,1)/INDEX(ΣυνδΑθρ!$J$2:$J$96,$F3114,1),IF($D3114&lt;&gt;"",$G3114*INDEX(Υλικά!$I$3:$I$200,$F3114,1)/INDEX(Υλικά!$E$3:$E$200,$F3114,1),0))</f>
        <v>1.68</v>
      </c>
      <c r="K3114" s="16">
        <f>$H3114*Ref!$B$2</f>
        <v>40.96</v>
      </c>
      <c r="L3114" s="17">
        <f>$I3114*Ref!$B$3</f>
        <v>216.64</v>
      </c>
      <c r="M3114" s="18">
        <f>$J3114*Ref!$B$4</f>
        <v>15.12</v>
      </c>
      <c r="N3114" s="18">
        <f>IF($C3114&lt;&gt;"",0,IF($D3114&lt;&gt;"",$G3114*INDEX(Υλικά!$J$3:$J$200,$F3114,1)/INDEX(Υλικά!$E$3:$E$200,$F3114,1),0))</f>
        <v>0</v>
      </c>
      <c r="O3114" s="19">
        <f t="shared" si="60"/>
        <v>272.71999999999997</v>
      </c>
    </row>
    <row r="3115" spans="1:15" x14ac:dyDescent="0.35">
      <c r="A3115" s="54">
        <v>46153</v>
      </c>
      <c r="B3115" s="53">
        <v>0.57291666666666663</v>
      </c>
      <c r="D3115" t="s">
        <v>42</v>
      </c>
      <c r="E3115" s="3" t="str">
        <f>IF(C3115&lt;&gt;"",INDEX(ΣυνδΑθρ!$I$2:$I$96,MATCH(C3115,ΣυνδΑθρ!$A$2:$A$100,0),1),IF(D3115&lt;&gt;"",INDEX(Υλικά!$D$3:$D$200,MATCH(D3115,Υλικά!$B$3:$B$200,0),1),""))</f>
        <v>gr</v>
      </c>
      <c r="F3115" s="10">
        <f>IF(C3115&lt;&gt;"",MATCH($C3115,ΣυνδΑθρ!$A$2:$A$100,0),IF(D3115&lt;&gt;"",MATCH($D3115,Υλικά!$B$3:$B$200,0),0))</f>
        <v>16</v>
      </c>
      <c r="G3115" s="3">
        <v>200</v>
      </c>
      <c r="H3115" s="16">
        <f>IF($C3115&lt;&gt;"",$G3115*INDEX(ΣυνδΑθρ!$B$2:$B$96,$F3115,1)/INDEX(ΣυνδΑθρ!$J$2:$J$96,$F3115,1),IF($D3115&lt;&gt;"",$G3115*INDEX(Υλικά!$G$3:$G$200,$F3115,1)/INDEX(Υλικά!$E$3:$E$200,$F3115,1),0))</f>
        <v>1.8</v>
      </c>
      <c r="I3115" s="17">
        <f>IF($C3115&lt;&gt;"",$G3115*INDEX(ΣυνδΑθρ!$C$2:$C$100,$F3115,1)/INDEX(ΣυνδΑθρ!$J$2:$J$96,$F3115,1),IF($D3115&lt;&gt;"",$G3115*INDEX(Υλικά!$H$3:$H$200,$F3115,1)/INDEX(Υλικά!$E$3:$E$200,$F3115,1),0))</f>
        <v>7.8</v>
      </c>
      <c r="J3115" s="18">
        <f>IF($C3115&lt;&gt;"",$G3115*INDEX(ΣυνδΑθρ!$D$2:$D$96,$F3115,1)/INDEX(ΣυνδΑθρ!$J$2:$J$96,$F3115,1),IF($D3115&lt;&gt;"",$G3115*INDEX(Υλικά!$I$3:$I$200,$F3115,1)/INDEX(Υλικά!$E$3:$E$200,$F3115,1),0))</f>
        <v>0.4</v>
      </c>
      <c r="K3115" s="16">
        <f>$H3115*Ref!$B$2</f>
        <v>7.2</v>
      </c>
      <c r="L3115" s="17">
        <f>$I3115*Ref!$B$3</f>
        <v>31.2</v>
      </c>
      <c r="M3115" s="18">
        <f>$J3115*Ref!$B$4</f>
        <v>3.6</v>
      </c>
      <c r="N3115" s="18">
        <f>IF($C3115&lt;&gt;"",0,IF($D3115&lt;&gt;"",$G3115*INDEX(Υλικά!$J$3:$J$200,$F3115,1)/INDEX(Υλικά!$E$3:$E$200,$F3115,1),0))</f>
        <v>0</v>
      </c>
      <c r="O3115" s="19">
        <f t="shared" si="60"/>
        <v>42</v>
      </c>
    </row>
    <row r="3116" spans="1:15" x14ac:dyDescent="0.35">
      <c r="A3116" s="54">
        <v>46153</v>
      </c>
      <c r="B3116" s="53">
        <v>0.57291666666666696</v>
      </c>
      <c r="D3116" t="s">
        <v>8</v>
      </c>
      <c r="E3116" s="3" t="str">
        <f>IF(C3116&lt;&gt;"",INDEX(ΣυνδΑθρ!$I$2:$I$96,MATCH(C3116,ΣυνδΑθρ!$A$2:$A$100,0),1),IF(D3116&lt;&gt;"",INDEX(Υλικά!$D$3:$D$200,MATCH(D3116,Υλικά!$B$3:$B$200,0),1),""))</f>
        <v>gr</v>
      </c>
      <c r="F3116" s="10">
        <f>IF(C3116&lt;&gt;"",MATCH($C3116,ΣυνδΑθρ!$A$2:$A$100,0),IF(D3116&lt;&gt;"",MATCH($D3116,Υλικά!$B$3:$B$200,0),0))</f>
        <v>3</v>
      </c>
      <c r="G3116" s="3">
        <v>5</v>
      </c>
      <c r="H3116" s="16">
        <f>IF($C3116&lt;&gt;"",$G3116*INDEX(ΣυνδΑθρ!$B$2:$B$96,$F3116,1)/INDEX(ΣυνδΑθρ!$J$2:$J$96,$F3116,1),IF($D3116&lt;&gt;"",$G3116*INDEX(Υλικά!$G$3:$G$200,$F3116,1)/INDEX(Υλικά!$E$3:$E$200,$F3116,1),0))</f>
        <v>0</v>
      </c>
      <c r="I3116" s="17">
        <f>IF($C3116&lt;&gt;"",$G3116*INDEX(ΣυνδΑθρ!$C$2:$C$100,$F3116,1)/INDEX(ΣυνδΑθρ!$J$2:$J$96,$F3116,1),IF($D3116&lt;&gt;"",$G3116*INDEX(Υλικά!$H$3:$H$200,$F3116,1)/INDEX(Υλικά!$E$3:$E$200,$F3116,1),0))</f>
        <v>0</v>
      </c>
      <c r="J3116" s="18">
        <f>IF($C3116&lt;&gt;"",$G3116*INDEX(ΣυνδΑθρ!$D$2:$D$96,$F3116,1)/INDEX(ΣυνδΑθρ!$J$2:$J$96,$F3116,1),IF($D3116&lt;&gt;"",$G3116*INDEX(Υλικά!$I$3:$I$200,$F3116,1)/INDEX(Υλικά!$E$3:$E$200,$F3116,1),0))</f>
        <v>4.665</v>
      </c>
      <c r="K3116" s="16">
        <f>$H3116*Ref!$B$2</f>
        <v>0</v>
      </c>
      <c r="L3116" s="17">
        <f>$I3116*Ref!$B$3</f>
        <v>0</v>
      </c>
      <c r="M3116" s="18">
        <f>$J3116*Ref!$B$4</f>
        <v>41.984999999999999</v>
      </c>
      <c r="N3116" s="18">
        <f>IF($C3116&lt;&gt;"",0,IF($D3116&lt;&gt;"",$G3116*INDEX(Υλικά!$J$3:$J$200,$F3116,1)/INDEX(Υλικά!$E$3:$E$200,$F3116,1),0))</f>
        <v>0</v>
      </c>
      <c r="O3116" s="19">
        <f t="shared" si="60"/>
        <v>41.984999999999999</v>
      </c>
    </row>
    <row r="3117" spans="1:15" x14ac:dyDescent="0.35">
      <c r="A3117" s="54">
        <v>46153</v>
      </c>
      <c r="B3117" s="53">
        <v>0.73958333333333337</v>
      </c>
      <c r="C3117" t="s">
        <v>364</v>
      </c>
      <c r="E3117" s="3" t="str">
        <f>IF(C3117&lt;&gt;"",INDEX(ΣυνδΑθρ!$I$2:$I$96,MATCH(C3117,ΣυνδΑθρ!$A$2:$A$100,0),1),IF(D3117&lt;&gt;"",INDEX(Υλικά!$D$3:$D$200,MATCH(D3117,Υλικά!$B$3:$B$200,0),1),""))</f>
        <v>pc</v>
      </c>
      <c r="F3117" s="10">
        <f>IF(C3117&lt;&gt;"",MATCH($C3117,ΣυνδΑθρ!$A$2:$A$100,0),IF(D3117&lt;&gt;"",MATCH($D3117,Υλικά!$B$3:$B$200,0),0))</f>
        <v>80</v>
      </c>
      <c r="G3117" s="3">
        <v>1</v>
      </c>
      <c r="H3117" s="16">
        <f>IF($C3117&lt;&gt;"",$G3117*INDEX(ΣυνδΑθρ!$B$2:$B$96,$F3117,1)/INDEX(ΣυνδΑθρ!$J$2:$J$96,$F3117,1),IF($D3117&lt;&gt;"",$G3117*INDEX(Υλικά!$G$3:$G$200,$F3117,1)/INDEX(Υλικά!$E$3:$E$200,$F3117,1),0))</f>
        <v>7.4909999999999997</v>
      </c>
      <c r="I3117" s="17">
        <f>IF($C3117&lt;&gt;"",$G3117*INDEX(ΣυνδΑθρ!$C$2:$C$100,$F3117,1)/INDEX(ΣυνδΑθρ!$J$2:$J$96,$F3117,1),IF($D3117&lt;&gt;"",$G3117*INDEX(Υλικά!$H$3:$H$200,$F3117,1)/INDEX(Υλικά!$E$3:$E$200,$F3117,1),0))</f>
        <v>18.146999999999998</v>
      </c>
      <c r="J3117" s="18">
        <f>IF($C3117&lt;&gt;"",$G3117*INDEX(ΣυνδΑθρ!$D$2:$D$96,$F3117,1)/INDEX(ΣυνδΑθρ!$J$2:$J$96,$F3117,1),IF($D3117&lt;&gt;"",$G3117*INDEX(Υλικά!$I$3:$I$200,$F3117,1)/INDEX(Υλικά!$E$3:$E$200,$F3117,1),0))</f>
        <v>8.0815000000000001</v>
      </c>
      <c r="K3117" s="16">
        <f>$H3117*Ref!$B$2</f>
        <v>29.963999999999999</v>
      </c>
      <c r="L3117" s="17">
        <f>$I3117*Ref!$B$3</f>
        <v>72.587999999999994</v>
      </c>
      <c r="M3117" s="18">
        <f>$J3117*Ref!$B$4</f>
        <v>72.733500000000006</v>
      </c>
      <c r="N3117" s="18">
        <f>IF($C3117&lt;&gt;"",0,IF($D3117&lt;&gt;"",$G3117*INDEX(Υλικά!$J$3:$J$200,$F3117,1)/INDEX(Υλικά!$E$3:$E$200,$F3117,1),0))</f>
        <v>0</v>
      </c>
      <c r="O3117" s="19">
        <f t="shared" si="60"/>
        <v>175.28550000000001</v>
      </c>
    </row>
    <row r="3118" spans="1:15" x14ac:dyDescent="0.35">
      <c r="A3118" s="54">
        <v>46153</v>
      </c>
      <c r="B3118" s="53">
        <v>0.875</v>
      </c>
      <c r="D3118" t="s">
        <v>21</v>
      </c>
      <c r="E3118" s="3" t="str">
        <f>IF(C3118&lt;&gt;"",INDEX(ΣυνδΑθρ!$I$2:$I$96,MATCH(C3118,ΣυνδΑθρ!$A$2:$A$100,0),1),IF(D3118&lt;&gt;"",INDEX(Υλικά!$D$3:$D$200,MATCH(D3118,Υλικά!$B$3:$B$200,0),1),""))</f>
        <v>pc</v>
      </c>
      <c r="F3118" s="10">
        <f>IF(C3118&lt;&gt;"",MATCH($C3118,ΣυνδΑθρ!$A$2:$A$100,0),IF(D3118&lt;&gt;"",MATCH($D3118,Υλικά!$B$3:$B$200,0),0))</f>
        <v>11</v>
      </c>
      <c r="G3118" s="3">
        <v>1</v>
      </c>
      <c r="H3118" s="16">
        <f>IF($C3118&lt;&gt;"",$G3118*INDEX(ΣυνδΑθρ!$B$2:$B$96,$F3118,1)/INDEX(ΣυνδΑθρ!$J$2:$J$96,$F3118,1),IF($D3118&lt;&gt;"",$G3118*INDEX(Υλικά!$G$3:$G$200,$F3118,1)/INDEX(Υλικά!$E$3:$E$200,$F3118,1),0))</f>
        <v>7.8</v>
      </c>
      <c r="I3118" s="17">
        <f>IF($C3118&lt;&gt;"",$G3118*INDEX(ΣυνδΑθρ!$C$2:$C$100,$F3118,1)/INDEX(ΣυνδΑθρ!$J$2:$J$96,$F3118,1),IF($D3118&lt;&gt;"",$G3118*INDEX(Υλικά!$H$3:$H$200,$F3118,1)/INDEX(Υλικά!$E$3:$E$200,$F3118,1),0))</f>
        <v>0.66</v>
      </c>
      <c r="J3118" s="18">
        <f>IF($C3118&lt;&gt;"",$G3118*INDEX(ΣυνδΑθρ!$D$2:$D$96,$F3118,1)/INDEX(ΣυνδΑθρ!$J$2:$J$96,$F3118,1),IF($D3118&lt;&gt;"",$G3118*INDEX(Υλικά!$I$3:$I$200,$F3118,1)/INDEX(Υλικά!$E$3:$E$200,$F3118,1),0))</f>
        <v>6.6</v>
      </c>
      <c r="K3118" s="16">
        <f>$H3118*Ref!$B$2</f>
        <v>31.2</v>
      </c>
      <c r="L3118" s="17">
        <f>$I3118*Ref!$B$3</f>
        <v>2.64</v>
      </c>
      <c r="M3118" s="18">
        <f>$J3118*Ref!$B$4</f>
        <v>59.4</v>
      </c>
      <c r="N3118" s="18">
        <f>IF($C3118&lt;&gt;"",0,IF($D3118&lt;&gt;"",$G3118*INDEX(Υλικά!$J$3:$J$200,$F3118,1)/INDEX(Υλικά!$E$3:$E$200,$F3118,1),0))</f>
        <v>0</v>
      </c>
      <c r="O3118" s="19">
        <f t="shared" si="60"/>
        <v>93.24</v>
      </c>
    </row>
    <row r="3119" spans="1:15" x14ac:dyDescent="0.35">
      <c r="A3119" s="54">
        <v>46153</v>
      </c>
      <c r="B3119" s="53">
        <v>0.875</v>
      </c>
      <c r="D3119" t="s">
        <v>289</v>
      </c>
      <c r="E3119" s="3" t="str">
        <f>IF(C3119&lt;&gt;"",INDEX(ΣυνδΑθρ!$I$2:$I$96,MATCH(C3119,ΣυνδΑθρ!$A$2:$A$100,0),1),IF(D3119&lt;&gt;"",INDEX(Υλικά!$D$3:$D$200,MATCH(D3119,Υλικά!$B$3:$B$200,0),1),""))</f>
        <v>gr</v>
      </c>
      <c r="F3119" s="10">
        <f>IF(C3119&lt;&gt;"",MATCH($C3119,ΣυνδΑθρ!$A$2:$A$100,0),IF(D3119&lt;&gt;"",MATCH($D3119,Υλικά!$B$3:$B$200,0),0))</f>
        <v>134</v>
      </c>
      <c r="G3119" s="3">
        <v>90</v>
      </c>
      <c r="H3119" s="16">
        <f>IF($C3119&lt;&gt;"",$G3119*INDEX(ΣυνδΑθρ!$B$2:$B$96,$F3119,1)/INDEX(ΣυνδΑθρ!$J$2:$J$96,$F3119,1),IF($D3119&lt;&gt;"",$G3119*INDEX(Υλικά!$G$3:$G$200,$F3119,1)/INDEX(Υλικά!$E$3:$E$200,$F3119,1),0))</f>
        <v>6.57</v>
      </c>
      <c r="I3119" s="17">
        <f>IF($C3119&lt;&gt;"",$G3119*INDEX(ΣυνδΑθρ!$C$2:$C$100,$F3119,1)/INDEX(ΣυνδΑθρ!$J$2:$J$96,$F3119,1),IF($D3119&lt;&gt;"",$G3119*INDEX(Υλικά!$H$3:$H$200,$F3119,1)/INDEX(Υλικά!$E$3:$E$200,$F3119,1),0))</f>
        <v>41.85</v>
      </c>
      <c r="J3119" s="18">
        <f>IF($C3119&lt;&gt;"",$G3119*INDEX(ΣυνδΑθρ!$D$2:$D$96,$F3119,1)/INDEX(ΣυνδΑθρ!$J$2:$J$96,$F3119,1),IF($D3119&lt;&gt;"",$G3119*INDEX(Υλικά!$I$3:$I$200,$F3119,1)/INDEX(Υλικά!$E$3:$E$200,$F3119,1),0))</f>
        <v>0.81</v>
      </c>
      <c r="K3119" s="16">
        <f>$H3119*Ref!$B$2</f>
        <v>26.28</v>
      </c>
      <c r="L3119" s="17">
        <f>$I3119*Ref!$B$3</f>
        <v>167.4</v>
      </c>
      <c r="M3119" s="18">
        <f>$J3119*Ref!$B$4</f>
        <v>7.2900000000000009</v>
      </c>
      <c r="N3119" s="18">
        <f>IF($C3119&lt;&gt;"",0,IF($D3119&lt;&gt;"",$G3119*INDEX(Υλικά!$J$3:$J$200,$F3119,1)/INDEX(Υλικά!$E$3:$E$200,$F3119,1),0))</f>
        <v>0</v>
      </c>
      <c r="O3119" s="19">
        <f t="shared" si="60"/>
        <v>200.97</v>
      </c>
    </row>
    <row r="3120" spans="1:15" x14ac:dyDescent="0.35">
      <c r="A3120" s="54">
        <v>46153</v>
      </c>
      <c r="B3120" s="53">
        <v>0.875</v>
      </c>
      <c r="D3120" t="s">
        <v>220</v>
      </c>
      <c r="E3120" s="3" t="str">
        <f>IF(C3120&lt;&gt;"",INDEX(ΣυνδΑθρ!$I$2:$I$96,MATCH(C3120,ΣυνδΑθρ!$A$2:$A$100,0),1),IF(D3120&lt;&gt;"",INDEX(Υλικά!$D$3:$D$200,MATCH(D3120,Υλικά!$B$3:$B$200,0),1),""))</f>
        <v>gr</v>
      </c>
      <c r="F3120" s="10">
        <f>IF(C3120&lt;&gt;"",MATCH($C3120,ΣυνδΑθρ!$A$2:$A$100,0),IF(D3120&lt;&gt;"",MATCH($D3120,Υλικά!$B$3:$B$200,0),0))</f>
        <v>98</v>
      </c>
      <c r="G3120" s="3">
        <v>100</v>
      </c>
      <c r="H3120" s="16">
        <f>IF($C3120&lt;&gt;"",$G3120*INDEX(ΣυνδΑθρ!$B$2:$B$96,$F3120,1)/INDEX(ΣυνδΑθρ!$J$2:$J$96,$F3120,1),IF($D3120&lt;&gt;"",$G3120*INDEX(Υλικά!$G$3:$G$200,$F3120,1)/INDEX(Υλικά!$E$3:$E$200,$F3120,1),0))</f>
        <v>11</v>
      </c>
      <c r="I3120" s="17">
        <f>IF($C3120&lt;&gt;"",$G3120*INDEX(ΣυνδΑθρ!$C$2:$C$100,$F3120,1)/INDEX(ΣυνδΑθρ!$J$2:$J$96,$F3120,1),IF($D3120&lt;&gt;"",$G3120*INDEX(Υλικά!$H$3:$H$200,$F3120,1)/INDEX(Υλικά!$E$3:$E$200,$F3120,1),0))</f>
        <v>4</v>
      </c>
      <c r="J3120" s="18">
        <f>IF($C3120&lt;&gt;"",$G3120*INDEX(ΣυνδΑθρ!$D$2:$D$96,$F3120,1)/INDEX(ΣυνδΑθρ!$J$2:$J$96,$F3120,1),IF($D3120&lt;&gt;"",$G3120*INDEX(Υλικά!$I$3:$I$200,$F3120,1)/INDEX(Υλικά!$E$3:$E$200,$F3120,1),0))</f>
        <v>4</v>
      </c>
      <c r="K3120" s="16">
        <f>$H3120*Ref!$B$2</f>
        <v>44</v>
      </c>
      <c r="L3120" s="17">
        <f>$I3120*Ref!$B$3</f>
        <v>16</v>
      </c>
      <c r="M3120" s="18">
        <f>$J3120*Ref!$B$4</f>
        <v>36</v>
      </c>
      <c r="N3120" s="18">
        <f>IF($C3120&lt;&gt;"",0,IF($D3120&lt;&gt;"",$G3120*INDEX(Υλικά!$J$3:$J$200,$F3120,1)/INDEX(Υλικά!$E$3:$E$200,$F3120,1),0))</f>
        <v>0</v>
      </c>
      <c r="O3120" s="19">
        <f t="shared" si="60"/>
        <v>96</v>
      </c>
    </row>
    <row r="3121" spans="1:15" x14ac:dyDescent="0.35">
      <c r="A3121" s="54">
        <v>46153</v>
      </c>
      <c r="B3121" s="53">
        <v>0.875</v>
      </c>
      <c r="D3121" t="s">
        <v>42</v>
      </c>
      <c r="E3121" s="3" t="str">
        <f>IF(C3121&lt;&gt;"",INDEX(ΣυνδΑθρ!$I$2:$I$96,MATCH(C3121,ΣυνδΑθρ!$A$2:$A$100,0),1),IF(D3121&lt;&gt;"",INDEX(Υλικά!$D$3:$D$200,MATCH(D3121,Υλικά!$B$3:$B$200,0),1),""))</f>
        <v>gr</v>
      </c>
      <c r="F3121" s="10">
        <f>IF(C3121&lt;&gt;"",MATCH($C3121,ΣυνδΑθρ!$A$2:$A$100,0),IF(D3121&lt;&gt;"",MATCH($D3121,Υλικά!$B$3:$B$200,0),0))</f>
        <v>16</v>
      </c>
      <c r="G3121" s="3">
        <v>200</v>
      </c>
      <c r="H3121" s="16">
        <f>IF($C3121&lt;&gt;"",$G3121*INDEX(ΣυνδΑθρ!$B$2:$B$96,$F3121,1)/INDEX(ΣυνδΑθρ!$J$2:$J$96,$F3121,1),IF($D3121&lt;&gt;"",$G3121*INDEX(Υλικά!$G$3:$G$200,$F3121,1)/INDEX(Υλικά!$E$3:$E$200,$F3121,1),0))</f>
        <v>1.8</v>
      </c>
      <c r="I3121" s="17">
        <f>IF($C3121&lt;&gt;"",$G3121*INDEX(ΣυνδΑθρ!$C$2:$C$100,$F3121,1)/INDEX(ΣυνδΑθρ!$J$2:$J$96,$F3121,1),IF($D3121&lt;&gt;"",$G3121*INDEX(Υλικά!$H$3:$H$200,$F3121,1)/INDEX(Υλικά!$E$3:$E$200,$F3121,1),0))</f>
        <v>7.8</v>
      </c>
      <c r="J3121" s="18">
        <f>IF($C3121&lt;&gt;"",$G3121*INDEX(ΣυνδΑθρ!$D$2:$D$96,$F3121,1)/INDEX(ΣυνδΑθρ!$J$2:$J$96,$F3121,1),IF($D3121&lt;&gt;"",$G3121*INDEX(Υλικά!$I$3:$I$200,$F3121,1)/INDEX(Υλικά!$E$3:$E$200,$F3121,1),0))</f>
        <v>0.4</v>
      </c>
      <c r="K3121" s="16">
        <f>$H3121*Ref!$B$2</f>
        <v>7.2</v>
      </c>
      <c r="L3121" s="17">
        <f>$I3121*Ref!$B$3</f>
        <v>31.2</v>
      </c>
      <c r="M3121" s="18">
        <f>$J3121*Ref!$B$4</f>
        <v>3.6</v>
      </c>
      <c r="N3121" s="18">
        <f>IF($C3121&lt;&gt;"",0,IF($D3121&lt;&gt;"",$G3121*INDEX(Υλικά!$J$3:$J$200,$F3121,1)/INDEX(Υλικά!$E$3:$E$200,$F3121,1),0))</f>
        <v>0</v>
      </c>
      <c r="O3121" s="19">
        <f t="shared" si="60"/>
        <v>42</v>
      </c>
    </row>
    <row r="3122" spans="1:15" x14ac:dyDescent="0.35">
      <c r="A3122" s="54">
        <v>46154</v>
      </c>
      <c r="B3122" s="53">
        <v>0.33333333333333331</v>
      </c>
      <c r="D3122" t="s">
        <v>66</v>
      </c>
      <c r="E3122" s="3" t="str">
        <f>IF(C3122&lt;&gt;"",INDEX(ΣυνδΑθρ!$I$2:$I$96,MATCH(C3122,ΣυνδΑθρ!$A$2:$A$100,0),1),IF(D3122&lt;&gt;"",INDEX(Υλικά!$D$3:$D$200,MATCH(D3122,Υλικά!$B$3:$B$200,0),1),""))</f>
        <v>gr</v>
      </c>
      <c r="F3122" s="10">
        <f>IF(C3122&lt;&gt;"",MATCH($C3122,ΣυνδΑθρ!$A$2:$A$100,0),IF(D3122&lt;&gt;"",MATCH($D3122,Υλικά!$B$3:$B$200,0),0))</f>
        <v>25</v>
      </c>
      <c r="G3122" s="3">
        <v>50</v>
      </c>
      <c r="H3122" s="16">
        <f>IF($C3122&lt;&gt;"",$G3122*INDEX(ΣυνδΑθρ!$B$2:$B$96,$F3122,1)/INDEX(ΣυνδΑθρ!$J$2:$J$96,$F3122,1),IF($D3122&lt;&gt;"",$G3122*INDEX(Υλικά!$G$3:$G$200,$F3122,1)/INDEX(Υλικά!$E$3:$E$200,$F3122,1),0))</f>
        <v>5.05</v>
      </c>
      <c r="I3122" s="17">
        <f>IF($C3122&lt;&gt;"",$G3122*INDEX(ΣυνδΑθρ!$C$2:$C$100,$F3122,1)/INDEX(ΣυνδΑθρ!$J$2:$J$96,$F3122,1),IF($D3122&lt;&gt;"",$G3122*INDEX(Υλικά!$H$3:$H$200,$F3122,1)/INDEX(Υλικά!$E$3:$E$200,$F3122,1),0))</f>
        <v>33.6</v>
      </c>
      <c r="J3122" s="18">
        <f>IF($C3122&lt;&gt;"",$G3122*INDEX(ΣυνδΑθρ!$D$2:$D$96,$F3122,1)/INDEX(ΣυνδΑθρ!$J$2:$J$96,$F3122,1),IF($D3122&lt;&gt;"",$G3122*INDEX(Υλικά!$I$3:$I$200,$F3122,1)/INDEX(Υλικά!$E$3:$E$200,$F3122,1),0))</f>
        <v>2.7</v>
      </c>
      <c r="K3122" s="16">
        <f>$H3122*Ref!$B$2</f>
        <v>20.2</v>
      </c>
      <c r="L3122" s="17">
        <f>$I3122*Ref!$B$3</f>
        <v>134.4</v>
      </c>
      <c r="M3122" s="18">
        <f>$J3122*Ref!$B$4</f>
        <v>24.3</v>
      </c>
      <c r="N3122" s="18">
        <f>IF($C3122&lt;&gt;"",0,IF($D3122&lt;&gt;"",$G3122*INDEX(Υλικά!$J$3:$J$200,$F3122,1)/INDEX(Υλικά!$E$3:$E$200,$F3122,1),0))</f>
        <v>0</v>
      </c>
      <c r="O3122" s="19">
        <f t="shared" si="60"/>
        <v>178.9</v>
      </c>
    </row>
    <row r="3123" spans="1:15" x14ac:dyDescent="0.35">
      <c r="A3123" s="54">
        <v>46154</v>
      </c>
      <c r="B3123" s="53">
        <v>0.33333333333333331</v>
      </c>
      <c r="D3123" t="s">
        <v>46</v>
      </c>
      <c r="E3123" s="3" t="str">
        <f>IF(C3123&lt;&gt;"",INDEX(ΣυνδΑθρ!$I$2:$I$96,MATCH(C3123,ΣυνδΑθρ!$A$2:$A$100,0),1),IF(D3123&lt;&gt;"",INDEX(Υλικά!$D$3:$D$200,MATCH(D3123,Υλικά!$B$3:$B$200,0),1),""))</f>
        <v>gr</v>
      </c>
      <c r="F3123" s="10">
        <f>IF(C3123&lt;&gt;"",MATCH($C3123,ΣυνδΑθρ!$A$2:$A$100,0),IF(D3123&lt;&gt;"",MATCH($D3123,Υλικά!$B$3:$B$200,0),0))</f>
        <v>19</v>
      </c>
      <c r="G3123" s="3">
        <v>40</v>
      </c>
      <c r="H3123" s="16">
        <f>IF($C3123&lt;&gt;"",$G3123*INDEX(ΣυνδΑθρ!$B$2:$B$96,$F3123,1)/INDEX(ΣυνδΑθρ!$J$2:$J$96,$F3123,1),IF($D3123&lt;&gt;"",$G3123*INDEX(Υλικά!$G$3:$G$200,$F3123,1)/INDEX(Υλικά!$E$3:$E$200,$F3123,1),0))</f>
        <v>5.68</v>
      </c>
      <c r="I3123" s="17">
        <f>IF($C3123&lt;&gt;"",$G3123*INDEX(ΣυνδΑθρ!$C$2:$C$100,$F3123,1)/INDEX(ΣυνδΑθρ!$J$2:$J$96,$F3123,1),IF($D3123&lt;&gt;"",$G3123*INDEX(Υλικά!$H$3:$H$200,$F3123,1)/INDEX(Υλικά!$E$3:$E$200,$F3123,1),0))</f>
        <v>1.64</v>
      </c>
      <c r="J3123" s="18">
        <f>IF($C3123&lt;&gt;"",$G3123*INDEX(ΣυνδΑθρ!$D$2:$D$96,$F3123,1)/INDEX(ΣυνδΑθρ!$J$2:$J$96,$F3123,1),IF($D3123&lt;&gt;"",$G3123*INDEX(Υλικά!$I$3:$I$200,$F3123,1)/INDEX(Υλικά!$E$3:$E$200,$F3123,1),0))</f>
        <v>8.52</v>
      </c>
      <c r="K3123" s="16">
        <f>$H3123*Ref!$B$2</f>
        <v>22.72</v>
      </c>
      <c r="L3123" s="17">
        <f>$I3123*Ref!$B$3</f>
        <v>6.56</v>
      </c>
      <c r="M3123" s="18">
        <f>$J3123*Ref!$B$4</f>
        <v>76.679999999999993</v>
      </c>
      <c r="N3123" s="18">
        <f>IF($C3123&lt;&gt;"",0,IF($D3123&lt;&gt;"",$G3123*INDEX(Υλικά!$J$3:$J$200,$F3123,1)/INDEX(Υλικά!$E$3:$E$200,$F3123,1),0))</f>
        <v>0</v>
      </c>
      <c r="O3123" s="19">
        <f t="shared" si="60"/>
        <v>105.96</v>
      </c>
    </row>
    <row r="3124" spans="1:15" x14ac:dyDescent="0.35">
      <c r="A3124" s="54">
        <v>46154</v>
      </c>
      <c r="B3124" s="53">
        <v>0.5</v>
      </c>
      <c r="C3124" t="s">
        <v>364</v>
      </c>
      <c r="E3124" s="3" t="str">
        <f>IF(C3124&lt;&gt;"",INDEX(ΣυνδΑθρ!$I$2:$I$96,MATCH(C3124,ΣυνδΑθρ!$A$2:$A$100,0),1),IF(D3124&lt;&gt;"",INDEX(Υλικά!$D$3:$D$200,MATCH(D3124,Υλικά!$B$3:$B$200,0),1),""))</f>
        <v>pc</v>
      </c>
      <c r="F3124" s="10">
        <f>IF(C3124&lt;&gt;"",MATCH($C3124,ΣυνδΑθρ!$A$2:$A$100,0),IF(D3124&lt;&gt;"",MATCH($D3124,Υλικά!$B$3:$B$200,0),0))</f>
        <v>80</v>
      </c>
      <c r="G3124" s="3">
        <v>1</v>
      </c>
      <c r="H3124" s="16">
        <f>IF($C3124&lt;&gt;"",$G3124*INDEX(ΣυνδΑθρ!$B$2:$B$96,$F3124,1)/INDEX(ΣυνδΑθρ!$J$2:$J$96,$F3124,1),IF($D3124&lt;&gt;"",$G3124*INDEX(Υλικά!$G$3:$G$200,$F3124,1)/INDEX(Υλικά!$E$3:$E$200,$F3124,1),0))</f>
        <v>7.4909999999999997</v>
      </c>
      <c r="I3124" s="17">
        <f>IF($C3124&lt;&gt;"",$G3124*INDEX(ΣυνδΑθρ!$C$2:$C$100,$F3124,1)/INDEX(ΣυνδΑθρ!$J$2:$J$96,$F3124,1),IF($D3124&lt;&gt;"",$G3124*INDEX(Υλικά!$H$3:$H$200,$F3124,1)/INDEX(Υλικά!$E$3:$E$200,$F3124,1),0))</f>
        <v>18.146999999999998</v>
      </c>
      <c r="J3124" s="18">
        <f>IF($C3124&lt;&gt;"",$G3124*INDEX(ΣυνδΑθρ!$D$2:$D$96,$F3124,1)/INDEX(ΣυνδΑθρ!$J$2:$J$96,$F3124,1),IF($D3124&lt;&gt;"",$G3124*INDEX(Υλικά!$I$3:$I$200,$F3124,1)/INDEX(Υλικά!$E$3:$E$200,$F3124,1),0))</f>
        <v>8.0815000000000001</v>
      </c>
      <c r="K3124" s="16">
        <f>$H3124*Ref!$B$2</f>
        <v>29.963999999999999</v>
      </c>
      <c r="L3124" s="17">
        <f>$I3124*Ref!$B$3</f>
        <v>72.587999999999994</v>
      </c>
      <c r="M3124" s="18">
        <f>$J3124*Ref!$B$4</f>
        <v>72.733500000000006</v>
      </c>
      <c r="N3124" s="18">
        <f>IF($C3124&lt;&gt;"",0,IF($D3124&lt;&gt;"",$G3124*INDEX(Υλικά!$J$3:$J$200,$F3124,1)/INDEX(Υλικά!$E$3:$E$200,$F3124,1),0))</f>
        <v>0</v>
      </c>
      <c r="O3124" s="19">
        <f t="shared" si="60"/>
        <v>175.28550000000001</v>
      </c>
    </row>
    <row r="3125" spans="1:15" x14ac:dyDescent="0.35">
      <c r="A3125" s="54">
        <v>46154</v>
      </c>
      <c r="B3125" s="53">
        <v>0.58333333333333337</v>
      </c>
      <c r="D3125" t="s">
        <v>199</v>
      </c>
      <c r="E3125" s="3" t="str">
        <f>IF(C3125&lt;&gt;"",INDEX(ΣυνδΑθρ!$I$2:$I$96,MATCH(C3125,ΣυνδΑθρ!$A$2:$A$100,0),1),IF(D3125&lt;&gt;"",INDEX(Υλικά!$D$3:$D$200,MATCH(D3125,Υλικά!$B$3:$B$200,0),1),""))</f>
        <v>gr</v>
      </c>
      <c r="F3125" s="10">
        <f>IF(C3125&lt;&gt;"",MATCH($C3125,ΣυνδΑθρ!$A$2:$A$100,0),IF(D3125&lt;&gt;"",MATCH($D3125,Υλικά!$B$3:$B$200,0),0))</f>
        <v>90</v>
      </c>
      <c r="G3125" s="3">
        <v>30</v>
      </c>
      <c r="H3125" s="16">
        <f>IF($C3125&lt;&gt;"",$G3125*INDEX(ΣυνδΑθρ!$B$2:$B$96,$F3125,1)/INDEX(ΣυνδΑθρ!$J$2:$J$96,$F3125,1),IF($D3125&lt;&gt;"",$G3125*INDEX(Υλικά!$G$3:$G$200,$F3125,1)/INDEX(Υλικά!$E$3:$E$200,$F3125,1),0))</f>
        <v>3.84</v>
      </c>
      <c r="I3125" s="17">
        <f>IF($C3125&lt;&gt;"",$G3125*INDEX(ΣυνδΑθρ!$C$2:$C$100,$F3125,1)/INDEX(ΣυνδΑθρ!$J$2:$J$96,$F3125,1),IF($D3125&lt;&gt;"",$G3125*INDEX(Υλικά!$H$3:$H$200,$F3125,1)/INDEX(Υλικά!$E$3:$E$200,$F3125,1),0))</f>
        <v>20.309999999999999</v>
      </c>
      <c r="J3125" s="18">
        <f>IF($C3125&lt;&gt;"",$G3125*INDEX(ΣυνδΑθρ!$D$2:$D$96,$F3125,1)/INDEX(ΣυνδΑθρ!$J$2:$J$96,$F3125,1),IF($D3125&lt;&gt;"",$G3125*INDEX(Υλικά!$I$3:$I$200,$F3125,1)/INDEX(Υλικά!$E$3:$E$200,$F3125,1),0))</f>
        <v>0.63</v>
      </c>
      <c r="K3125" s="16">
        <f>$H3125*Ref!$B$2</f>
        <v>15.36</v>
      </c>
      <c r="L3125" s="17">
        <f>$I3125*Ref!$B$3</f>
        <v>81.239999999999995</v>
      </c>
      <c r="M3125" s="18">
        <f>$J3125*Ref!$B$4</f>
        <v>5.67</v>
      </c>
      <c r="N3125" s="18">
        <f>IF($C3125&lt;&gt;"",0,IF($D3125&lt;&gt;"",$G3125*INDEX(Υλικά!$J$3:$J$200,$F3125,1)/INDEX(Υλικά!$E$3:$E$200,$F3125,1),0))</f>
        <v>0</v>
      </c>
      <c r="O3125" s="19">
        <f t="shared" si="60"/>
        <v>102.27</v>
      </c>
    </row>
    <row r="3126" spans="1:15" x14ac:dyDescent="0.35">
      <c r="A3126" s="54">
        <v>46154</v>
      </c>
      <c r="B3126" s="53">
        <v>0.58333333333333337</v>
      </c>
      <c r="C3126" t="s">
        <v>178</v>
      </c>
      <c r="E3126" s="3" t="str">
        <f>IF(C3126&lt;&gt;"",INDEX(ΣυνδΑθρ!$I$2:$I$96,MATCH(C3126,ΣυνδΑθρ!$A$2:$A$100,0),1),IF(D3126&lt;&gt;"",INDEX(Υλικά!$D$3:$D$200,MATCH(D3126,Υλικά!$B$3:$B$200,0),1),""))</f>
        <v>gr</v>
      </c>
      <c r="F3126" s="10">
        <f>IF(C3126&lt;&gt;"",MATCH($C3126,ΣυνδΑθρ!$A$2:$A$100,0),IF(D3126&lt;&gt;"",MATCH($D3126,Υλικά!$B$3:$B$200,0),0))</f>
        <v>22</v>
      </c>
      <c r="G3126" s="3">
        <v>300</v>
      </c>
      <c r="H3126" s="16">
        <f>IF($C3126&lt;&gt;"",$G3126*INDEX(ΣυνδΑθρ!$B$2:$B$96,$F3126,1)/INDEX(ΣυνδΑθρ!$J$2:$J$96,$F3126,1),IF($D3126&lt;&gt;"",$G3126*INDEX(Υλικά!$G$3:$G$200,$F3126,1)/INDEX(Υλικά!$E$3:$E$200,$F3126,1),0))</f>
        <v>66.747499999999988</v>
      </c>
      <c r="I3126" s="17">
        <f>IF($C3126&lt;&gt;"",$G3126*INDEX(ΣυνδΑθρ!$C$2:$C$100,$F3126,1)/INDEX(ΣυνδΑθρ!$J$2:$J$96,$F3126,1),IF($D3126&lt;&gt;"",$G3126*INDEX(Υλικά!$H$3:$H$200,$F3126,1)/INDEX(Υλικά!$E$3:$E$200,$F3126,1),0))</f>
        <v>15.6175</v>
      </c>
      <c r="J3126" s="18">
        <f>IF($C3126&lt;&gt;"",$G3126*INDEX(ΣυνδΑθρ!$D$2:$D$96,$F3126,1)/INDEX(ΣυνδΑθρ!$J$2:$J$96,$F3126,1),IF($D3126&lt;&gt;"",$G3126*INDEX(Υλικά!$I$3:$I$200,$F3126,1)/INDEX(Υλικά!$E$3:$E$200,$F3126,1),0))</f>
        <v>33.484999999999999</v>
      </c>
      <c r="K3126" s="16">
        <f>$H3126*Ref!$B$2</f>
        <v>266.98999999999995</v>
      </c>
      <c r="L3126" s="17">
        <f>$I3126*Ref!$B$3</f>
        <v>62.47</v>
      </c>
      <c r="M3126" s="18">
        <f>$J3126*Ref!$B$4</f>
        <v>301.36500000000001</v>
      </c>
      <c r="N3126" s="18">
        <f>IF($C3126&lt;&gt;"",0,IF($D3126&lt;&gt;"",$G3126*INDEX(Υλικά!$J$3:$J$200,$F3126,1)/INDEX(Υλικά!$E$3:$E$200,$F3126,1),0))</f>
        <v>0</v>
      </c>
      <c r="O3126" s="19">
        <f t="shared" si="60"/>
        <v>630.82499999999993</v>
      </c>
    </row>
    <row r="3127" spans="1:15" x14ac:dyDescent="0.35">
      <c r="A3127" s="54">
        <v>46154</v>
      </c>
      <c r="B3127" s="53">
        <v>0.58333333333333337</v>
      </c>
      <c r="D3127" t="s">
        <v>8</v>
      </c>
      <c r="E3127" s="3" t="str">
        <f>IF(C3127&lt;&gt;"",INDEX(ΣυνδΑθρ!$I$2:$I$96,MATCH(C3127,ΣυνδΑθρ!$A$2:$A$100,0),1),IF(D3127&lt;&gt;"",INDEX(Υλικά!$D$3:$D$200,MATCH(D3127,Υλικά!$B$3:$B$200,0),1),""))</f>
        <v>gr</v>
      </c>
      <c r="F3127" s="10">
        <f>IF(C3127&lt;&gt;"",MATCH($C3127,ΣυνδΑθρ!$A$2:$A$100,0),IF(D3127&lt;&gt;"",MATCH($D3127,Υλικά!$B$3:$B$200,0),0))</f>
        <v>3</v>
      </c>
      <c r="G3127" s="3">
        <v>5</v>
      </c>
      <c r="H3127" s="16">
        <f>IF($C3127&lt;&gt;"",$G3127*INDEX(ΣυνδΑθρ!$B$2:$B$96,$F3127,1)/INDEX(ΣυνδΑθρ!$J$2:$J$96,$F3127,1),IF($D3127&lt;&gt;"",$G3127*INDEX(Υλικά!$G$3:$G$200,$F3127,1)/INDEX(Υλικά!$E$3:$E$200,$F3127,1),0))</f>
        <v>0</v>
      </c>
      <c r="I3127" s="17">
        <f>IF($C3127&lt;&gt;"",$G3127*INDEX(ΣυνδΑθρ!$C$2:$C$100,$F3127,1)/INDEX(ΣυνδΑθρ!$J$2:$J$96,$F3127,1),IF($D3127&lt;&gt;"",$G3127*INDEX(Υλικά!$H$3:$H$200,$F3127,1)/INDEX(Υλικά!$E$3:$E$200,$F3127,1),0))</f>
        <v>0</v>
      </c>
      <c r="J3127" s="18">
        <f>IF($C3127&lt;&gt;"",$G3127*INDEX(ΣυνδΑθρ!$D$2:$D$96,$F3127,1)/INDEX(ΣυνδΑθρ!$J$2:$J$96,$F3127,1),IF($D3127&lt;&gt;"",$G3127*INDEX(Υλικά!$I$3:$I$200,$F3127,1)/INDEX(Υλικά!$E$3:$E$200,$F3127,1),0))</f>
        <v>4.665</v>
      </c>
      <c r="K3127" s="16">
        <f>$H3127*Ref!$B$2</f>
        <v>0</v>
      </c>
      <c r="L3127" s="17">
        <f>$I3127*Ref!$B$3</f>
        <v>0</v>
      </c>
      <c r="M3127" s="18">
        <f>$J3127*Ref!$B$4</f>
        <v>41.984999999999999</v>
      </c>
      <c r="N3127" s="18">
        <f>IF($C3127&lt;&gt;"",0,IF($D3127&lt;&gt;"",$G3127*INDEX(Υλικά!$J$3:$J$200,$F3127,1)/INDEX(Υλικά!$E$3:$E$200,$F3127,1),0))</f>
        <v>0</v>
      </c>
      <c r="O3127" s="19">
        <f t="shared" si="60"/>
        <v>41.984999999999999</v>
      </c>
    </row>
    <row r="3128" spans="1:15" x14ac:dyDescent="0.35">
      <c r="A3128" s="54">
        <v>46154</v>
      </c>
      <c r="B3128" s="53">
        <v>0.58333333333333337</v>
      </c>
      <c r="D3128" t="s">
        <v>42</v>
      </c>
      <c r="E3128" s="3" t="str">
        <f>IF(C3128&lt;&gt;"",INDEX(ΣυνδΑθρ!$I$2:$I$96,MATCH(C3128,ΣυνδΑθρ!$A$2:$A$100,0),1),IF(D3128&lt;&gt;"",INDEX(Υλικά!$D$3:$D$200,MATCH(D3128,Υλικά!$B$3:$B$200,0),1),""))</f>
        <v>gr</v>
      </c>
      <c r="F3128" s="10">
        <f>IF(C3128&lt;&gt;"",MATCH($C3128,ΣυνδΑθρ!$A$2:$A$100,0),IF(D3128&lt;&gt;"",MATCH($D3128,Υλικά!$B$3:$B$200,0),0))</f>
        <v>16</v>
      </c>
      <c r="G3128" s="3">
        <v>200</v>
      </c>
      <c r="H3128" s="16">
        <f>IF($C3128&lt;&gt;"",$G3128*INDEX(ΣυνδΑθρ!$B$2:$B$96,$F3128,1)/INDEX(ΣυνδΑθρ!$J$2:$J$96,$F3128,1),IF($D3128&lt;&gt;"",$G3128*INDEX(Υλικά!$G$3:$G$200,$F3128,1)/INDEX(Υλικά!$E$3:$E$200,$F3128,1),0))</f>
        <v>1.8</v>
      </c>
      <c r="I3128" s="17">
        <f>IF($C3128&lt;&gt;"",$G3128*INDEX(ΣυνδΑθρ!$C$2:$C$100,$F3128,1)/INDEX(ΣυνδΑθρ!$J$2:$J$96,$F3128,1),IF($D3128&lt;&gt;"",$G3128*INDEX(Υλικά!$H$3:$H$200,$F3128,1)/INDEX(Υλικά!$E$3:$E$200,$F3128,1),0))</f>
        <v>7.8</v>
      </c>
      <c r="J3128" s="18">
        <f>IF($C3128&lt;&gt;"",$G3128*INDEX(ΣυνδΑθρ!$D$2:$D$96,$F3128,1)/INDEX(ΣυνδΑθρ!$J$2:$J$96,$F3128,1),IF($D3128&lt;&gt;"",$G3128*INDEX(Υλικά!$I$3:$I$200,$F3128,1)/INDEX(Υλικά!$E$3:$E$200,$F3128,1),0))</f>
        <v>0.4</v>
      </c>
      <c r="K3128" s="16">
        <f>$H3128*Ref!$B$2</f>
        <v>7.2</v>
      </c>
      <c r="L3128" s="17">
        <f>$I3128*Ref!$B$3</f>
        <v>31.2</v>
      </c>
      <c r="M3128" s="18">
        <f>$J3128*Ref!$B$4</f>
        <v>3.6</v>
      </c>
      <c r="N3128" s="18">
        <f>IF($C3128&lt;&gt;"",0,IF($D3128&lt;&gt;"",$G3128*INDEX(Υλικά!$J$3:$J$200,$F3128,1)/INDEX(Υλικά!$E$3:$E$200,$F3128,1),0))</f>
        <v>0</v>
      </c>
      <c r="O3128" s="19">
        <f t="shared" si="60"/>
        <v>42</v>
      </c>
    </row>
    <row r="3129" spans="1:15" x14ac:dyDescent="0.35">
      <c r="A3129" s="54">
        <v>46154</v>
      </c>
      <c r="B3129" s="53">
        <v>0.875</v>
      </c>
      <c r="C3129" t="s">
        <v>364</v>
      </c>
      <c r="E3129" s="3" t="str">
        <f>IF(C3129&lt;&gt;"",INDEX(ΣυνδΑθρ!$I$2:$I$96,MATCH(C3129,ΣυνδΑθρ!$A$2:$A$100,0),1),IF(D3129&lt;&gt;"",INDEX(Υλικά!$D$3:$D$200,MATCH(D3129,Υλικά!$B$3:$B$200,0),1),""))</f>
        <v>pc</v>
      </c>
      <c r="F3129" s="10">
        <f>IF(C3129&lt;&gt;"",MATCH($C3129,ΣυνδΑθρ!$A$2:$A$100,0),IF(D3129&lt;&gt;"",MATCH($D3129,Υλικά!$B$3:$B$200,0),0))</f>
        <v>80</v>
      </c>
      <c r="G3129" s="3">
        <v>1</v>
      </c>
      <c r="H3129" s="16">
        <f>IF($C3129&lt;&gt;"",$G3129*INDEX(ΣυνδΑθρ!$B$2:$B$96,$F3129,1)/INDEX(ΣυνδΑθρ!$J$2:$J$96,$F3129,1),IF($D3129&lt;&gt;"",$G3129*INDEX(Υλικά!$G$3:$G$200,$F3129,1)/INDEX(Υλικά!$E$3:$E$200,$F3129,1),0))</f>
        <v>7.4909999999999997</v>
      </c>
      <c r="I3129" s="17">
        <f>IF($C3129&lt;&gt;"",$G3129*INDEX(ΣυνδΑθρ!$C$2:$C$100,$F3129,1)/INDEX(ΣυνδΑθρ!$J$2:$J$96,$F3129,1),IF($D3129&lt;&gt;"",$G3129*INDEX(Υλικά!$H$3:$H$200,$F3129,1)/INDEX(Υλικά!$E$3:$E$200,$F3129,1),0))</f>
        <v>18.146999999999998</v>
      </c>
      <c r="J3129" s="18">
        <f>IF($C3129&lt;&gt;"",$G3129*INDEX(ΣυνδΑθρ!$D$2:$D$96,$F3129,1)/INDEX(ΣυνδΑθρ!$J$2:$J$96,$F3129,1),IF($D3129&lt;&gt;"",$G3129*INDEX(Υλικά!$I$3:$I$200,$F3129,1)/INDEX(Υλικά!$E$3:$E$200,$F3129,1),0))</f>
        <v>8.0815000000000001</v>
      </c>
      <c r="K3129" s="16">
        <f>$H3129*Ref!$B$2</f>
        <v>29.963999999999999</v>
      </c>
      <c r="L3129" s="17">
        <f>$I3129*Ref!$B$3</f>
        <v>72.587999999999994</v>
      </c>
      <c r="M3129" s="18">
        <f>$J3129*Ref!$B$4</f>
        <v>72.733500000000006</v>
      </c>
      <c r="N3129" s="18">
        <f>IF($C3129&lt;&gt;"",0,IF($D3129&lt;&gt;"",$G3129*INDEX(Υλικά!$J$3:$J$200,$F3129,1)/INDEX(Υλικά!$E$3:$E$200,$F3129,1),0))</f>
        <v>0</v>
      </c>
      <c r="O3129" s="19">
        <f t="shared" si="60"/>
        <v>175.28550000000001</v>
      </c>
    </row>
    <row r="3130" spans="1:15" x14ac:dyDescent="0.35">
      <c r="A3130" s="54">
        <v>46154</v>
      </c>
      <c r="B3130" s="53">
        <v>0.875</v>
      </c>
      <c r="D3130" t="s">
        <v>80</v>
      </c>
      <c r="E3130" s="3" t="str">
        <f>IF(C3130&lt;&gt;"",INDEX(ΣυνδΑθρ!$I$2:$I$96,MATCH(C3130,ΣυνδΑθρ!$A$2:$A$100,0),1),IF(D3130&lt;&gt;"",INDEX(Υλικά!$D$3:$D$200,MATCH(D3130,Υλικά!$B$3:$B$200,0),1),""))</f>
        <v>gr</v>
      </c>
      <c r="F3130" s="10">
        <f>IF(C3130&lt;&gt;"",MATCH($C3130,ΣυνδΑθρ!$A$2:$A$100,0),IF(D3130&lt;&gt;"",MATCH($D3130,Υλικά!$B$3:$B$200,0),0))</f>
        <v>32</v>
      </c>
      <c r="G3130" s="3">
        <v>180</v>
      </c>
      <c r="H3130" s="16">
        <f>IF($C3130&lt;&gt;"",$G3130*INDEX(ΣυνδΑθρ!$B$2:$B$96,$F3130,1)/INDEX(ΣυνδΑθρ!$J$2:$J$96,$F3130,1),IF($D3130&lt;&gt;"",$G3130*INDEX(Υλικά!$G$3:$G$200,$F3130,1)/INDEX(Υλικά!$E$3:$E$200,$F3130,1),0))</f>
        <v>55.8</v>
      </c>
      <c r="I3130" s="17">
        <f>IF($C3130&lt;&gt;"",$G3130*INDEX(ΣυνδΑθρ!$C$2:$C$100,$F3130,1)/INDEX(ΣυνδΑθρ!$J$2:$J$96,$F3130,1),IF($D3130&lt;&gt;"",$G3130*INDEX(Υλικά!$H$3:$H$200,$F3130,1)/INDEX(Υλικά!$E$3:$E$200,$F3130,1),0))</f>
        <v>0</v>
      </c>
      <c r="J3130" s="18">
        <f>IF($C3130&lt;&gt;"",$G3130*INDEX(ΣυνδΑθρ!$D$2:$D$96,$F3130,1)/INDEX(ΣυνδΑθρ!$J$2:$J$96,$F3130,1),IF($D3130&lt;&gt;"",$G3130*INDEX(Υλικά!$I$3:$I$200,$F3130,1)/INDEX(Υλικά!$E$3:$E$200,$F3130,1),0))</f>
        <v>6.48</v>
      </c>
      <c r="K3130" s="16">
        <f>$H3130*Ref!$B$2</f>
        <v>223.2</v>
      </c>
      <c r="L3130" s="17">
        <f>$I3130*Ref!$B$3</f>
        <v>0</v>
      </c>
      <c r="M3130" s="18">
        <f>$J3130*Ref!$B$4</f>
        <v>58.320000000000007</v>
      </c>
      <c r="N3130" s="18">
        <f>IF($C3130&lt;&gt;"",0,IF($D3130&lt;&gt;"",$G3130*INDEX(Υλικά!$J$3:$J$200,$F3130,1)/INDEX(Υλικά!$E$3:$E$200,$F3130,1),0))</f>
        <v>0</v>
      </c>
      <c r="O3130" s="19">
        <f t="shared" si="60"/>
        <v>281.52</v>
      </c>
    </row>
    <row r="3131" spans="1:15" x14ac:dyDescent="0.35">
      <c r="A3131" s="54">
        <v>46154</v>
      </c>
      <c r="B3131" s="53">
        <v>0.875</v>
      </c>
      <c r="D3131" t="s">
        <v>42</v>
      </c>
      <c r="E3131" s="3" t="str">
        <f>IF(C3131&lt;&gt;"",INDEX(ΣυνδΑθρ!$I$2:$I$96,MATCH(C3131,ΣυνδΑθρ!$A$2:$A$100,0),1),IF(D3131&lt;&gt;"",INDEX(Υλικά!$D$3:$D$200,MATCH(D3131,Υλικά!$B$3:$B$200,0),1),""))</f>
        <v>gr</v>
      </c>
      <c r="F3131" s="10">
        <f>IF(C3131&lt;&gt;"",MATCH($C3131,ΣυνδΑθρ!$A$2:$A$100,0),IF(D3131&lt;&gt;"",MATCH($D3131,Υλικά!$B$3:$B$200,0),0))</f>
        <v>16</v>
      </c>
      <c r="G3131" s="3">
        <v>150</v>
      </c>
      <c r="H3131" s="16">
        <f>IF($C3131&lt;&gt;"",$G3131*INDEX(ΣυνδΑθρ!$B$2:$B$96,$F3131,1)/INDEX(ΣυνδΑθρ!$J$2:$J$96,$F3131,1),IF($D3131&lt;&gt;"",$G3131*INDEX(Υλικά!$G$3:$G$200,$F3131,1)/INDEX(Υλικά!$E$3:$E$200,$F3131,1),0))</f>
        <v>1.35</v>
      </c>
      <c r="I3131" s="17">
        <f>IF($C3131&lt;&gt;"",$G3131*INDEX(ΣυνδΑθρ!$C$2:$C$100,$F3131,1)/INDEX(ΣυνδΑθρ!$J$2:$J$96,$F3131,1),IF($D3131&lt;&gt;"",$G3131*INDEX(Υλικά!$H$3:$H$200,$F3131,1)/INDEX(Υλικά!$E$3:$E$200,$F3131,1),0))</f>
        <v>5.85</v>
      </c>
      <c r="J3131" s="18">
        <f>IF($C3131&lt;&gt;"",$G3131*INDEX(ΣυνδΑθρ!$D$2:$D$96,$F3131,1)/INDEX(ΣυνδΑθρ!$J$2:$J$96,$F3131,1),IF($D3131&lt;&gt;"",$G3131*INDEX(Υλικά!$I$3:$I$200,$F3131,1)/INDEX(Υλικά!$E$3:$E$200,$F3131,1),0))</f>
        <v>0.3</v>
      </c>
      <c r="K3131" s="16">
        <f>$H3131*Ref!$B$2</f>
        <v>5.4</v>
      </c>
      <c r="L3131" s="17">
        <f>$I3131*Ref!$B$3</f>
        <v>23.4</v>
      </c>
      <c r="M3131" s="18">
        <f>$J3131*Ref!$B$4</f>
        <v>2.6999999999999997</v>
      </c>
      <c r="N3131" s="18">
        <f>IF($C3131&lt;&gt;"",0,IF($D3131&lt;&gt;"",$G3131*INDEX(Υλικά!$J$3:$J$200,$F3131,1)/INDEX(Υλικά!$E$3:$E$200,$F3131,1),0))</f>
        <v>0</v>
      </c>
      <c r="O3131" s="19">
        <f t="shared" si="60"/>
        <v>31.499999999999996</v>
      </c>
    </row>
    <row r="3132" spans="1:15" x14ac:dyDescent="0.35">
      <c r="A3132" s="54">
        <v>46154</v>
      </c>
      <c r="B3132" s="53">
        <v>0.79166666666666663</v>
      </c>
      <c r="D3132" t="s">
        <v>220</v>
      </c>
      <c r="E3132" s="3" t="str">
        <f>IF(C3132&lt;&gt;"",INDEX(ΣυνδΑθρ!$I$2:$I$96,MATCH(C3132,ΣυνδΑθρ!$A$2:$A$100,0),1),IF(D3132&lt;&gt;"",INDEX(Υλικά!$D$3:$D$200,MATCH(D3132,Υλικά!$B$3:$B$200,0),1),""))</f>
        <v>gr</v>
      </c>
      <c r="F3132" s="10">
        <f>IF(C3132&lt;&gt;"",MATCH($C3132,ΣυνδΑθρ!$A$2:$A$100,0),IF(D3132&lt;&gt;"",MATCH($D3132,Υλικά!$B$3:$B$200,0),0))</f>
        <v>98</v>
      </c>
      <c r="G3132" s="3">
        <v>50</v>
      </c>
      <c r="H3132" s="16">
        <f>IF($C3132&lt;&gt;"",$G3132*INDEX(ΣυνδΑθρ!$B$2:$B$96,$F3132,1)/INDEX(ΣυνδΑθρ!$J$2:$J$96,$F3132,1),IF($D3132&lt;&gt;"",$G3132*INDEX(Υλικά!$G$3:$G$200,$F3132,1)/INDEX(Υλικά!$E$3:$E$200,$F3132,1),0))</f>
        <v>5.5</v>
      </c>
      <c r="I3132" s="17">
        <f>IF($C3132&lt;&gt;"",$G3132*INDEX(ΣυνδΑθρ!$C$2:$C$100,$F3132,1)/INDEX(ΣυνδΑθρ!$J$2:$J$96,$F3132,1),IF($D3132&lt;&gt;"",$G3132*INDEX(Υλικά!$H$3:$H$200,$F3132,1)/INDEX(Υλικά!$E$3:$E$200,$F3132,1),0))</f>
        <v>2</v>
      </c>
      <c r="J3132" s="18">
        <f>IF($C3132&lt;&gt;"",$G3132*INDEX(ΣυνδΑθρ!$D$2:$D$96,$F3132,1)/INDEX(ΣυνδΑθρ!$J$2:$J$96,$F3132,1),IF($D3132&lt;&gt;"",$G3132*INDEX(Υλικά!$I$3:$I$200,$F3132,1)/INDEX(Υλικά!$E$3:$E$200,$F3132,1),0))</f>
        <v>2</v>
      </c>
      <c r="K3132" s="16">
        <f>$H3132*Ref!$B$2</f>
        <v>22</v>
      </c>
      <c r="L3132" s="17">
        <f>$I3132*Ref!$B$3</f>
        <v>8</v>
      </c>
      <c r="M3132" s="18">
        <f>$J3132*Ref!$B$4</f>
        <v>18</v>
      </c>
      <c r="N3132" s="18">
        <f>IF($C3132&lt;&gt;"",0,IF($D3132&lt;&gt;"",$G3132*INDEX(Υλικά!$J$3:$J$200,$F3132,1)/INDEX(Υλικά!$E$3:$E$200,$F3132,1),0))</f>
        <v>0</v>
      </c>
      <c r="O3132" s="19">
        <f t="shared" si="60"/>
        <v>48</v>
      </c>
    </row>
    <row r="3133" spans="1:15" x14ac:dyDescent="0.35">
      <c r="A3133" s="54">
        <v>46155</v>
      </c>
      <c r="B3133" s="53">
        <v>0.33333333333333331</v>
      </c>
      <c r="D3133" t="s">
        <v>220</v>
      </c>
      <c r="E3133" s="3" t="str">
        <f>IF(C3133&lt;&gt;"",INDEX(ΣυνδΑθρ!$I$2:$I$96,MATCH(C3133,ΣυνδΑθρ!$A$2:$A$100,0),1),IF(D3133&lt;&gt;"",INDEX(Υλικά!$D$3:$D$200,MATCH(D3133,Υλικά!$B$3:$B$200,0),1),""))</f>
        <v>gr</v>
      </c>
      <c r="F3133" s="10">
        <f>IF(C3133&lt;&gt;"",MATCH($C3133,ΣυνδΑθρ!$A$2:$A$100,0),IF(D3133&lt;&gt;"",MATCH($D3133,Υλικά!$B$3:$B$200,0),0))</f>
        <v>98</v>
      </c>
      <c r="G3133" s="3">
        <v>60</v>
      </c>
      <c r="H3133" s="16">
        <f>IF($C3133&lt;&gt;"",$G3133*INDEX(ΣυνδΑθρ!$B$2:$B$96,$F3133,1)/INDEX(ΣυνδΑθρ!$J$2:$J$96,$F3133,1),IF($D3133&lt;&gt;"",$G3133*INDEX(Υλικά!$G$3:$G$200,$F3133,1)/INDEX(Υλικά!$E$3:$E$200,$F3133,1),0))</f>
        <v>6.6</v>
      </c>
      <c r="I3133" s="17">
        <f>IF($C3133&lt;&gt;"",$G3133*INDEX(ΣυνδΑθρ!$C$2:$C$100,$F3133,1)/INDEX(ΣυνδΑθρ!$J$2:$J$96,$F3133,1),IF($D3133&lt;&gt;"",$G3133*INDEX(Υλικά!$H$3:$H$200,$F3133,1)/INDEX(Υλικά!$E$3:$E$200,$F3133,1),0))</f>
        <v>2.4</v>
      </c>
      <c r="J3133" s="18">
        <f>IF($C3133&lt;&gt;"",$G3133*INDEX(ΣυνδΑθρ!$D$2:$D$96,$F3133,1)/INDEX(ΣυνδΑθρ!$J$2:$J$96,$F3133,1),IF($D3133&lt;&gt;"",$G3133*INDEX(Υλικά!$I$3:$I$200,$F3133,1)/INDEX(Υλικά!$E$3:$E$200,$F3133,1),0))</f>
        <v>2.4</v>
      </c>
      <c r="K3133" s="16">
        <f>$H3133*Ref!$B$2</f>
        <v>26.4</v>
      </c>
      <c r="L3133" s="17">
        <f>$I3133*Ref!$B$3</f>
        <v>9.6</v>
      </c>
      <c r="M3133" s="18">
        <f>$J3133*Ref!$B$4</f>
        <v>21.599999999999998</v>
      </c>
      <c r="N3133" s="18">
        <f>IF($C3133&lt;&gt;"",0,IF($D3133&lt;&gt;"",$G3133*INDEX(Υλικά!$J$3:$J$200,$F3133,1)/INDEX(Υλικά!$E$3:$E$200,$F3133,1),0))</f>
        <v>0</v>
      </c>
      <c r="O3133" s="19">
        <f t="shared" si="60"/>
        <v>57.599999999999994</v>
      </c>
    </row>
    <row r="3134" spans="1:15" x14ac:dyDescent="0.35">
      <c r="A3134" s="54">
        <v>46155</v>
      </c>
      <c r="B3134" s="53">
        <v>0.33333333333333331</v>
      </c>
      <c r="D3134" t="s">
        <v>289</v>
      </c>
      <c r="E3134" s="3" t="str">
        <f>IF(C3134&lt;&gt;"",INDEX(ΣυνδΑθρ!$I$2:$I$96,MATCH(C3134,ΣυνδΑθρ!$A$2:$A$100,0),1),IF(D3134&lt;&gt;"",INDEX(Υλικά!$D$3:$D$200,MATCH(D3134,Υλικά!$B$3:$B$200,0),1),""))</f>
        <v>gr</v>
      </c>
      <c r="F3134" s="10">
        <f>IF(C3134&lt;&gt;"",MATCH($C3134,ΣυνδΑθρ!$A$2:$A$100,0),IF(D3134&lt;&gt;"",MATCH($D3134,Υλικά!$B$3:$B$200,0),0))</f>
        <v>134</v>
      </c>
      <c r="G3134" s="3">
        <v>70</v>
      </c>
      <c r="H3134" s="16">
        <f>IF($C3134&lt;&gt;"",$G3134*INDEX(ΣυνδΑθρ!$B$2:$B$96,$F3134,1)/INDEX(ΣυνδΑθρ!$J$2:$J$96,$F3134,1),IF($D3134&lt;&gt;"",$G3134*INDEX(Υλικά!$G$3:$G$200,$F3134,1)/INDEX(Υλικά!$E$3:$E$200,$F3134,1),0))</f>
        <v>5.1100000000000003</v>
      </c>
      <c r="I3134" s="17">
        <f>IF($C3134&lt;&gt;"",$G3134*INDEX(ΣυνδΑθρ!$C$2:$C$100,$F3134,1)/INDEX(ΣυνδΑθρ!$J$2:$J$96,$F3134,1),IF($D3134&lt;&gt;"",$G3134*INDEX(Υλικά!$H$3:$H$200,$F3134,1)/INDEX(Υλικά!$E$3:$E$200,$F3134,1),0))</f>
        <v>32.549999999999997</v>
      </c>
      <c r="J3134" s="18">
        <f>IF($C3134&lt;&gt;"",$G3134*INDEX(ΣυνδΑθρ!$D$2:$D$96,$F3134,1)/INDEX(ΣυνδΑθρ!$J$2:$J$96,$F3134,1),IF($D3134&lt;&gt;"",$G3134*INDEX(Υλικά!$I$3:$I$200,$F3134,1)/INDEX(Υλικά!$E$3:$E$200,$F3134,1),0))</f>
        <v>0.63</v>
      </c>
      <c r="K3134" s="16">
        <f>$H3134*Ref!$B$2</f>
        <v>20.440000000000001</v>
      </c>
      <c r="L3134" s="17">
        <f>$I3134*Ref!$B$3</f>
        <v>130.19999999999999</v>
      </c>
      <c r="M3134" s="18">
        <f>$J3134*Ref!$B$4</f>
        <v>5.67</v>
      </c>
      <c r="N3134" s="18">
        <f>IF($C3134&lt;&gt;"",0,IF($D3134&lt;&gt;"",$G3134*INDEX(Υλικά!$J$3:$J$200,$F3134,1)/INDEX(Υλικά!$E$3:$E$200,$F3134,1),0))</f>
        <v>0</v>
      </c>
      <c r="O3134" s="19">
        <f t="shared" si="60"/>
        <v>156.30999999999997</v>
      </c>
    </row>
    <row r="3135" spans="1:15" x14ac:dyDescent="0.35">
      <c r="A3135" s="54">
        <v>46155</v>
      </c>
      <c r="B3135" s="53">
        <v>0.33333333333333331</v>
      </c>
      <c r="D3135" t="s">
        <v>229</v>
      </c>
      <c r="E3135" s="3" t="str">
        <f>IF(C3135&lt;&gt;"",INDEX(ΣυνδΑθρ!$I$2:$I$96,MATCH(C3135,ΣυνδΑθρ!$A$2:$A$100,0),1),IF(D3135&lt;&gt;"",INDEX(Υλικά!$D$3:$D$200,MATCH(D3135,Υλικά!$B$3:$B$200,0),1),""))</f>
        <v>gr</v>
      </c>
      <c r="F3135" s="10">
        <f>IF(C3135&lt;&gt;"",MATCH($C3135,ΣυνδΑθρ!$A$2:$A$100,0),IF(D3135&lt;&gt;"",MATCH($D3135,Υλικά!$B$3:$B$200,0),0))</f>
        <v>104</v>
      </c>
      <c r="G3135" s="3">
        <v>50</v>
      </c>
      <c r="H3135" s="16">
        <f>IF($C3135&lt;&gt;"",$G3135*INDEX(ΣυνδΑθρ!$B$2:$B$96,$F3135,1)/INDEX(ΣυνδΑθρ!$J$2:$J$96,$F3135,1),IF($D3135&lt;&gt;"",$G3135*INDEX(Υλικά!$G$3:$G$200,$F3135,1)/INDEX(Υλικά!$E$3:$E$200,$F3135,1),0))</f>
        <v>10.5</v>
      </c>
      <c r="I3135" s="17">
        <f>IF($C3135&lt;&gt;"",$G3135*INDEX(ΣυνδΑθρ!$C$2:$C$100,$F3135,1)/INDEX(ΣυνδΑθρ!$J$2:$J$96,$F3135,1),IF($D3135&lt;&gt;"",$G3135*INDEX(Υλικά!$H$3:$H$200,$F3135,1)/INDEX(Υλικά!$E$3:$E$200,$F3135,1),0))</f>
        <v>0.5</v>
      </c>
      <c r="J3135" s="18">
        <f>IF($C3135&lt;&gt;"",$G3135*INDEX(ΣυνδΑθρ!$D$2:$D$96,$F3135,1)/INDEX(ΣυνδΑθρ!$J$2:$J$96,$F3135,1),IF($D3135&lt;&gt;"",$G3135*INDEX(Υλικά!$I$3:$I$200,$F3135,1)/INDEX(Υλικά!$E$3:$E$200,$F3135,1),0))</f>
        <v>1</v>
      </c>
      <c r="K3135" s="16">
        <f>$H3135*Ref!$B$2</f>
        <v>42</v>
      </c>
      <c r="L3135" s="17">
        <f>$I3135*Ref!$B$3</f>
        <v>2</v>
      </c>
      <c r="M3135" s="18">
        <f>$J3135*Ref!$B$4</f>
        <v>9</v>
      </c>
      <c r="N3135" s="18">
        <f>IF($C3135&lt;&gt;"",0,IF($D3135&lt;&gt;"",$G3135*INDEX(Υλικά!$J$3:$J$200,$F3135,1)/INDEX(Υλικά!$E$3:$E$200,$F3135,1),0))</f>
        <v>0</v>
      </c>
      <c r="O3135" s="19">
        <f t="shared" si="60"/>
        <v>53</v>
      </c>
    </row>
    <row r="3136" spans="1:15" x14ac:dyDescent="0.35">
      <c r="A3136" s="54">
        <v>46155</v>
      </c>
      <c r="B3136" s="53">
        <v>0.53125</v>
      </c>
      <c r="C3136" t="s">
        <v>364</v>
      </c>
      <c r="E3136" s="3" t="str">
        <f>IF(C3136&lt;&gt;"",INDEX(ΣυνδΑθρ!$I$2:$I$96,MATCH(C3136,ΣυνδΑθρ!$A$2:$A$100,0),1),IF(D3136&lt;&gt;"",INDEX(Υλικά!$D$3:$D$200,MATCH(D3136,Υλικά!$B$3:$B$200,0),1),""))</f>
        <v>pc</v>
      </c>
      <c r="F3136" s="10">
        <f>IF(C3136&lt;&gt;"",MATCH($C3136,ΣυνδΑθρ!$A$2:$A$100,0),IF(D3136&lt;&gt;"",MATCH($D3136,Υλικά!$B$3:$B$200,0),0))</f>
        <v>80</v>
      </c>
      <c r="G3136" s="3">
        <v>0.5</v>
      </c>
      <c r="H3136" s="16">
        <f>IF($C3136&lt;&gt;"",$G3136*INDEX(ΣυνδΑθρ!$B$2:$B$96,$F3136,1)/INDEX(ΣυνδΑθρ!$J$2:$J$96,$F3136,1),IF($D3136&lt;&gt;"",$G3136*INDEX(Υλικά!$G$3:$G$200,$F3136,1)/INDEX(Υλικά!$E$3:$E$200,$F3136,1),0))</f>
        <v>3.7454999999999998</v>
      </c>
      <c r="I3136" s="17">
        <f>IF($C3136&lt;&gt;"",$G3136*INDEX(ΣυνδΑθρ!$C$2:$C$100,$F3136,1)/INDEX(ΣυνδΑθρ!$J$2:$J$96,$F3136,1),IF($D3136&lt;&gt;"",$G3136*INDEX(Υλικά!$H$3:$H$200,$F3136,1)/INDEX(Υλικά!$E$3:$E$200,$F3136,1),0))</f>
        <v>9.0734999999999992</v>
      </c>
      <c r="J3136" s="18">
        <f>IF($C3136&lt;&gt;"",$G3136*INDEX(ΣυνδΑθρ!$D$2:$D$96,$F3136,1)/INDEX(ΣυνδΑθρ!$J$2:$J$96,$F3136,1),IF($D3136&lt;&gt;"",$G3136*INDEX(Υλικά!$I$3:$I$200,$F3136,1)/INDEX(Υλικά!$E$3:$E$200,$F3136,1),0))</f>
        <v>4.0407500000000001</v>
      </c>
      <c r="K3136" s="16">
        <f>$H3136*Ref!$B$2</f>
        <v>14.981999999999999</v>
      </c>
      <c r="L3136" s="17">
        <f>$I3136*Ref!$B$3</f>
        <v>36.293999999999997</v>
      </c>
      <c r="M3136" s="18">
        <f>$J3136*Ref!$B$4</f>
        <v>36.366750000000003</v>
      </c>
      <c r="N3136" s="18">
        <f>IF($C3136&lt;&gt;"",0,IF($D3136&lt;&gt;"",$G3136*INDEX(Υλικά!$J$3:$J$200,$F3136,1)/INDEX(Υλικά!$E$3:$E$200,$F3136,1),0))</f>
        <v>0</v>
      </c>
      <c r="O3136" s="19">
        <f t="shared" si="60"/>
        <v>87.642750000000007</v>
      </c>
    </row>
    <row r="3137" spans="1:15" x14ac:dyDescent="0.35">
      <c r="A3137" s="54">
        <v>46155</v>
      </c>
      <c r="B3137" s="53">
        <v>0.60416666666666663</v>
      </c>
      <c r="D3137" t="s">
        <v>365</v>
      </c>
      <c r="E3137" s="3" t="str">
        <f>IF(C3137&lt;&gt;"",INDEX(ΣυνδΑθρ!$I$2:$I$96,MATCH(C3137,ΣυνδΑθρ!$A$2:$A$100,0),1),IF(D3137&lt;&gt;"",INDEX(Υλικά!$D$3:$D$200,MATCH(D3137,Υλικά!$B$3:$B$200,0),1),""))</f>
        <v>gr</v>
      </c>
      <c r="F3137" s="10">
        <f>IF(C3137&lt;&gt;"",MATCH($C3137,ΣυνδΑθρ!$A$2:$A$100,0),IF(D3137&lt;&gt;"",MATCH($D3137,Υλικά!$B$3:$B$200,0),0))</f>
        <v>165</v>
      </c>
      <c r="G3137" s="3">
        <v>250</v>
      </c>
      <c r="H3137" s="16">
        <f>IF($C3137&lt;&gt;"",$G3137*INDEX(ΣυνδΑθρ!$B$2:$B$96,$F3137,1)/INDEX(ΣυνδΑθρ!$J$2:$J$96,$F3137,1),IF($D3137&lt;&gt;"",$G3137*INDEX(Υλικά!$G$3:$G$200,$F3137,1)/INDEX(Υλικά!$E$3:$E$200,$F3137,1),0))</f>
        <v>67.5</v>
      </c>
      <c r="I3137" s="17">
        <f>IF($C3137&lt;&gt;"",$G3137*INDEX(ΣυνδΑθρ!$C$2:$C$100,$F3137,1)/INDEX(ΣυνδΑθρ!$J$2:$J$96,$F3137,1),IF($D3137&lt;&gt;"",$G3137*INDEX(Υλικά!$H$3:$H$200,$F3137,1)/INDEX(Υλικά!$E$3:$E$200,$F3137,1),0))</f>
        <v>0</v>
      </c>
      <c r="J3137" s="18">
        <f>IF($C3137&lt;&gt;"",$G3137*INDEX(ΣυνδΑθρ!$D$2:$D$96,$F3137,1)/INDEX(ΣυνδΑθρ!$J$2:$J$96,$F3137,1),IF($D3137&lt;&gt;"",$G3137*INDEX(Υλικά!$I$3:$I$200,$F3137,1)/INDEX(Υλικά!$E$3:$E$200,$F3137,1),0))</f>
        <v>17.5</v>
      </c>
      <c r="K3137" s="16">
        <f>$H3137*Ref!$B$2</f>
        <v>270</v>
      </c>
      <c r="L3137" s="17">
        <f>$I3137*Ref!$B$3</f>
        <v>0</v>
      </c>
      <c r="M3137" s="18">
        <f>$J3137*Ref!$B$4</f>
        <v>157.5</v>
      </c>
      <c r="N3137" s="18">
        <f>IF($C3137&lt;&gt;"",0,IF($D3137&lt;&gt;"",$G3137*INDEX(Υλικά!$J$3:$J$200,$F3137,1)/INDEX(Υλικά!$E$3:$E$200,$F3137,1),0))</f>
        <v>0</v>
      </c>
      <c r="O3137" s="19">
        <f t="shared" si="60"/>
        <v>427.5</v>
      </c>
    </row>
    <row r="3138" spans="1:15" x14ac:dyDescent="0.35">
      <c r="A3138" s="54">
        <v>46155</v>
      </c>
      <c r="B3138" s="53">
        <v>0.60416666666666663</v>
      </c>
      <c r="D3138" t="s">
        <v>8</v>
      </c>
      <c r="E3138" s="3" t="str">
        <f>IF(C3138&lt;&gt;"",INDEX(ΣυνδΑθρ!$I$2:$I$96,MATCH(C3138,ΣυνδΑθρ!$A$2:$A$100,0),1),IF(D3138&lt;&gt;"",INDEX(Υλικά!$D$3:$D$200,MATCH(D3138,Υλικά!$B$3:$B$200,0),1),""))</f>
        <v>gr</v>
      </c>
      <c r="F3138" s="10">
        <f>IF(C3138&lt;&gt;"",MATCH($C3138,ΣυνδΑθρ!$A$2:$A$100,0),IF(D3138&lt;&gt;"",MATCH($D3138,Υλικά!$B$3:$B$200,0),0))</f>
        <v>3</v>
      </c>
      <c r="G3138" s="3">
        <v>10</v>
      </c>
      <c r="H3138" s="16">
        <f>IF($C3138&lt;&gt;"",$G3138*INDEX(ΣυνδΑθρ!$B$2:$B$96,$F3138,1)/INDEX(ΣυνδΑθρ!$J$2:$J$96,$F3138,1),IF($D3138&lt;&gt;"",$G3138*INDEX(Υλικά!$G$3:$G$200,$F3138,1)/INDEX(Υλικά!$E$3:$E$200,$F3138,1),0))</f>
        <v>0</v>
      </c>
      <c r="I3138" s="17">
        <f>IF($C3138&lt;&gt;"",$G3138*INDEX(ΣυνδΑθρ!$C$2:$C$100,$F3138,1)/INDEX(ΣυνδΑθρ!$J$2:$J$96,$F3138,1),IF($D3138&lt;&gt;"",$G3138*INDEX(Υλικά!$H$3:$H$200,$F3138,1)/INDEX(Υλικά!$E$3:$E$200,$F3138,1),0))</f>
        <v>0</v>
      </c>
      <c r="J3138" s="18">
        <f>IF($C3138&lt;&gt;"",$G3138*INDEX(ΣυνδΑθρ!$D$2:$D$96,$F3138,1)/INDEX(ΣυνδΑθρ!$J$2:$J$96,$F3138,1),IF($D3138&lt;&gt;"",$G3138*INDEX(Υλικά!$I$3:$I$200,$F3138,1)/INDEX(Υλικά!$E$3:$E$200,$F3138,1),0))</f>
        <v>9.33</v>
      </c>
      <c r="K3138" s="16">
        <f>$H3138*Ref!$B$2</f>
        <v>0</v>
      </c>
      <c r="L3138" s="17">
        <f>$I3138*Ref!$B$3</f>
        <v>0</v>
      </c>
      <c r="M3138" s="18">
        <f>$J3138*Ref!$B$4</f>
        <v>83.97</v>
      </c>
      <c r="N3138" s="18">
        <f>IF($C3138&lt;&gt;"",0,IF($D3138&lt;&gt;"",$G3138*INDEX(Υλικά!$J$3:$J$200,$F3138,1)/INDEX(Υλικά!$E$3:$E$200,$F3138,1),0))</f>
        <v>0</v>
      </c>
      <c r="O3138" s="19">
        <f t="shared" si="60"/>
        <v>83.97</v>
      </c>
    </row>
    <row r="3139" spans="1:15" x14ac:dyDescent="0.35">
      <c r="A3139" s="54">
        <v>46155</v>
      </c>
      <c r="B3139" s="53">
        <v>0.60416666666666663</v>
      </c>
      <c r="D3139" t="s">
        <v>109</v>
      </c>
      <c r="E3139" s="3" t="str">
        <f>IF(C3139&lt;&gt;"",INDEX(ΣυνδΑθρ!$I$2:$I$96,MATCH(C3139,ΣυνδΑθρ!$A$2:$A$100,0),1),IF(D3139&lt;&gt;"",INDEX(Υλικά!$D$3:$D$200,MATCH(D3139,Υλικά!$B$3:$B$200,0),1),""))</f>
        <v>gr</v>
      </c>
      <c r="F3139" s="10">
        <f>IF(C3139&lt;&gt;"",MATCH($C3139,ΣυνδΑθρ!$A$2:$A$100,0),IF(D3139&lt;&gt;"",MATCH($D3139,Υλικά!$B$3:$B$200,0),0))</f>
        <v>41</v>
      </c>
      <c r="G3139" s="3">
        <v>150</v>
      </c>
      <c r="H3139" s="16">
        <f>IF($C3139&lt;&gt;"",$G3139*INDEX(ΣυνδΑθρ!$B$2:$B$96,$F3139,1)/INDEX(ΣυνδΑθρ!$J$2:$J$96,$F3139,1),IF($D3139&lt;&gt;"",$G3139*INDEX(Υλικά!$G$3:$G$200,$F3139,1)/INDEX(Υλικά!$E$3:$E$200,$F3139,1),0))</f>
        <v>1.8</v>
      </c>
      <c r="I3139" s="17">
        <f>IF($C3139&lt;&gt;"",$G3139*INDEX(ΣυνδΑθρ!$C$2:$C$100,$F3139,1)/INDEX(ΣυνδΑθρ!$J$2:$J$96,$F3139,1),IF($D3139&lt;&gt;"",$G3139*INDEX(Υλικά!$H$3:$H$200,$F3139,1)/INDEX(Υλικά!$E$3:$E$200,$F3139,1),0))</f>
        <v>4.6500000000000004</v>
      </c>
      <c r="J3139" s="18">
        <f>IF($C3139&lt;&gt;"",$G3139*INDEX(ΣυνδΑθρ!$D$2:$D$96,$F3139,1)/INDEX(ΣυνδΑθρ!$J$2:$J$96,$F3139,1),IF($D3139&lt;&gt;"",$G3139*INDEX(Υλικά!$I$3:$I$200,$F3139,1)/INDEX(Υλικά!$E$3:$E$200,$F3139,1),0))</f>
        <v>0.45</v>
      </c>
      <c r="K3139" s="16">
        <f>$H3139*Ref!$B$2</f>
        <v>7.2</v>
      </c>
      <c r="L3139" s="17">
        <f>$I3139*Ref!$B$3</f>
        <v>18.600000000000001</v>
      </c>
      <c r="M3139" s="18">
        <f>$J3139*Ref!$B$4</f>
        <v>4.05</v>
      </c>
      <c r="N3139" s="18">
        <f>IF($C3139&lt;&gt;"",0,IF($D3139&lt;&gt;"",$G3139*INDEX(Υλικά!$J$3:$J$200,$F3139,1)/INDEX(Υλικά!$E$3:$E$200,$F3139,1),0))</f>
        <v>0</v>
      </c>
      <c r="O3139" s="19">
        <f t="shared" si="60"/>
        <v>29.85</v>
      </c>
    </row>
    <row r="3140" spans="1:15" x14ac:dyDescent="0.35">
      <c r="A3140" s="54">
        <v>46155</v>
      </c>
      <c r="B3140" s="53">
        <v>0.60416666666666663</v>
      </c>
      <c r="D3140" t="s">
        <v>27</v>
      </c>
      <c r="E3140" s="3" t="str">
        <f>IF(C3140&lt;&gt;"",INDEX(ΣυνδΑθρ!$I$2:$I$96,MATCH(C3140,ΣυνδΑθρ!$A$2:$A$100,0),1),IF(D3140&lt;&gt;"",INDEX(Υλικά!$D$3:$D$200,MATCH(D3140,Υλικά!$B$3:$B$200,0),1),""))</f>
        <v>gr</v>
      </c>
      <c r="F3140" s="10">
        <f>IF(C3140&lt;&gt;"",MATCH($C3140,ΣυνδΑθρ!$A$2:$A$100,0),IF(D3140&lt;&gt;"",MATCH($D3140,Υλικά!$B$3:$B$200,0),0))</f>
        <v>2</v>
      </c>
      <c r="G3140" s="3">
        <v>30</v>
      </c>
      <c r="H3140" s="16">
        <f>IF($C3140&lt;&gt;"",$G3140*INDEX(ΣυνδΑθρ!$B$2:$B$96,$F3140,1)/INDEX(ΣυνδΑθρ!$J$2:$J$96,$F3140,1),IF($D3140&lt;&gt;"",$G3140*INDEX(Υλικά!$G$3:$G$200,$F3140,1)/INDEX(Υλικά!$E$3:$E$200,$F3140,1),0))</f>
        <v>0.33</v>
      </c>
      <c r="I3140" s="17">
        <f>IF($C3140&lt;&gt;"",$G3140*INDEX(ΣυνδΑθρ!$C$2:$C$100,$F3140,1)/INDEX(ΣυνδΑθρ!$J$2:$J$96,$F3140,1),IF($D3140&lt;&gt;"",$G3140*INDEX(Υλικά!$H$3:$H$200,$F3140,1)/INDEX(Υλικά!$E$3:$E$200,$F3140,1),0))</f>
        <v>2.79</v>
      </c>
      <c r="J3140" s="18">
        <f>IF($C3140&lt;&gt;"",$G3140*INDEX(ΣυνδΑθρ!$D$2:$D$96,$F3140,1)/INDEX(ΣυνδΑθρ!$J$2:$J$96,$F3140,1),IF($D3140&lt;&gt;"",$G3140*INDEX(Υλικά!$I$3:$I$200,$F3140,1)/INDEX(Υλικά!$E$3:$E$200,$F3140,1),0))</f>
        <v>0.03</v>
      </c>
      <c r="K3140" s="16">
        <f>$H3140*Ref!$B$2</f>
        <v>1.32</v>
      </c>
      <c r="L3140" s="17">
        <f>$I3140*Ref!$B$3</f>
        <v>11.16</v>
      </c>
      <c r="M3140" s="18">
        <f>$J3140*Ref!$B$4</f>
        <v>0.27</v>
      </c>
      <c r="N3140" s="18">
        <f>IF($C3140&lt;&gt;"",0,IF($D3140&lt;&gt;"",$G3140*INDEX(Υλικά!$J$3:$J$200,$F3140,1)/INDEX(Υλικά!$E$3:$E$200,$F3140,1),0))</f>
        <v>0</v>
      </c>
      <c r="O3140" s="19">
        <f t="shared" si="60"/>
        <v>12.75</v>
      </c>
    </row>
    <row r="3141" spans="1:15" x14ac:dyDescent="0.35">
      <c r="A3141" s="54">
        <v>46155</v>
      </c>
      <c r="B3141" s="53">
        <v>0.60416666666666663</v>
      </c>
      <c r="D3141" t="s">
        <v>9</v>
      </c>
      <c r="E3141" s="3" t="str">
        <f>IF(C3141&lt;&gt;"",INDEX(ΣυνδΑθρ!$I$2:$I$96,MATCH(C3141,ΣυνδΑθρ!$A$2:$A$100,0),1),IF(D3141&lt;&gt;"",INDEX(Υλικά!$D$3:$D$200,MATCH(D3141,Υλικά!$B$3:$B$200,0),1),""))</f>
        <v>gr</v>
      </c>
      <c r="F3141" s="10">
        <f>IF(C3141&lt;&gt;"",MATCH($C3141,ΣυνδΑθρ!$A$2:$A$100,0),IF(D3141&lt;&gt;"",MATCH($D3141,Υλικά!$B$3:$B$200,0),0))</f>
        <v>4</v>
      </c>
      <c r="G3141" s="3">
        <v>70</v>
      </c>
      <c r="H3141" s="16">
        <f>IF($C3141&lt;&gt;"",$G3141*INDEX(ΣυνδΑθρ!$B$2:$B$96,$F3141,1)/INDEX(ΣυνδΑθρ!$J$2:$J$96,$F3141,1),IF($D3141&lt;&gt;"",$G3141*INDEX(Υλικά!$G$3:$G$200,$F3141,1)/INDEX(Υλικά!$E$3:$E$200,$F3141,1),0))</f>
        <v>4.97</v>
      </c>
      <c r="I3141" s="17">
        <f>IF($C3141&lt;&gt;"",$G3141*INDEX(ΣυνδΑθρ!$C$2:$C$100,$F3141,1)/INDEX(ΣυνδΑθρ!$J$2:$J$96,$F3141,1),IF($D3141&lt;&gt;"",$G3141*INDEX(Υλικά!$H$3:$H$200,$F3141,1)/INDEX(Υλικά!$E$3:$E$200,$F3141,1),0))</f>
        <v>56</v>
      </c>
      <c r="J3141" s="18">
        <f>IF($C3141&lt;&gt;"",$G3141*INDEX(ΣυνδΑθρ!$D$2:$D$96,$F3141,1)/INDEX(ΣυνδΑθρ!$J$2:$J$96,$F3141,1),IF($D3141&lt;&gt;"",$G3141*INDEX(Υλικά!$I$3:$I$200,$F3141,1)/INDEX(Υλικά!$E$3:$E$200,$F3141,1),0))</f>
        <v>0.49</v>
      </c>
      <c r="K3141" s="16">
        <f>$H3141*Ref!$B$2</f>
        <v>19.88</v>
      </c>
      <c r="L3141" s="17">
        <f>$I3141*Ref!$B$3</f>
        <v>224</v>
      </c>
      <c r="M3141" s="18">
        <f>$J3141*Ref!$B$4</f>
        <v>4.41</v>
      </c>
      <c r="N3141" s="18">
        <f>IF($C3141&lt;&gt;"",0,IF($D3141&lt;&gt;"",$G3141*INDEX(Υλικά!$J$3:$J$200,$F3141,1)/INDEX(Υλικά!$E$3:$E$200,$F3141,1),0))</f>
        <v>0</v>
      </c>
      <c r="O3141" s="19">
        <f t="shared" si="60"/>
        <v>248.29</v>
      </c>
    </row>
    <row r="3142" spans="1:15" x14ac:dyDescent="0.35">
      <c r="A3142" s="54">
        <v>46155</v>
      </c>
      <c r="B3142" s="53">
        <v>0.60416666666666696</v>
      </c>
      <c r="D3142" t="s">
        <v>147</v>
      </c>
      <c r="E3142" s="3" t="str">
        <f>IF(C3142&lt;&gt;"",INDEX(ΣυνδΑθρ!$I$2:$I$96,MATCH(C3142,ΣυνδΑθρ!$A$2:$A$100,0),1),IF(D3142&lt;&gt;"",INDEX(Υλικά!$D$3:$D$200,MATCH(D3142,Υλικά!$B$3:$B$200,0),1),""))</f>
        <v>gr</v>
      </c>
      <c r="F3142" s="10">
        <f>IF(C3142&lt;&gt;"",MATCH($C3142,ΣυνδΑθρ!$A$2:$A$100,0),IF(D3142&lt;&gt;"",MATCH($D3142,Υλικά!$B$3:$B$200,0),0))</f>
        <v>58</v>
      </c>
      <c r="G3142" s="3">
        <v>3</v>
      </c>
      <c r="H3142" s="16">
        <f>IF($C3142&lt;&gt;"",$G3142*INDEX(ΣυνδΑθρ!$B$2:$B$96,$F3142,1)/INDEX(ΣυνδΑθρ!$J$2:$J$96,$F3142,1),IF($D3142&lt;&gt;"",$G3142*INDEX(Υλικά!$G$3:$G$200,$F3142,1)/INDEX(Υλικά!$E$3:$E$200,$F3142,1),0))</f>
        <v>1.7999999999999999E-2</v>
      </c>
      <c r="I3142" s="17">
        <f>IF($C3142&lt;&gt;"",$G3142*INDEX(ΣυνδΑθρ!$C$2:$C$100,$F3142,1)/INDEX(ΣυνδΑθρ!$J$2:$J$96,$F3142,1),IF($D3142&lt;&gt;"",$G3142*INDEX(Υλικά!$H$3:$H$200,$F3142,1)/INDEX(Υλικά!$E$3:$E$200,$F3142,1),0))</f>
        <v>2.0999999999999998E-2</v>
      </c>
      <c r="J3142" s="18">
        <f>IF($C3142&lt;&gt;"",$G3142*INDEX(ΣυνδΑθρ!$D$2:$D$96,$F3142,1)/INDEX(ΣυνδΑθρ!$J$2:$J$96,$F3142,1),IF($D3142&lt;&gt;"",$G3142*INDEX(Υλικά!$I$3:$I$200,$F3142,1)/INDEX(Υλικά!$E$3:$E$200,$F3142,1),0))</f>
        <v>2.46</v>
      </c>
      <c r="K3142" s="16">
        <f>$H3142*Ref!$B$2</f>
        <v>7.1999999999999995E-2</v>
      </c>
      <c r="L3142" s="17">
        <f>$I3142*Ref!$B$3</f>
        <v>8.3999999999999991E-2</v>
      </c>
      <c r="M3142" s="18">
        <f>$J3142*Ref!$B$4</f>
        <v>22.14</v>
      </c>
      <c r="N3142" s="18">
        <f>IF($C3142&lt;&gt;"",0,IF($D3142&lt;&gt;"",$G3142*INDEX(Υλικά!$J$3:$J$200,$F3142,1)/INDEX(Υλικά!$E$3:$E$200,$F3142,1),0))</f>
        <v>0</v>
      </c>
      <c r="O3142" s="19">
        <f t="shared" si="60"/>
        <v>22.295999999999999</v>
      </c>
    </row>
    <row r="3143" spans="1:15" x14ac:dyDescent="0.35">
      <c r="A3143" s="54">
        <v>46155</v>
      </c>
      <c r="B3143" s="53">
        <v>0.77083333333333337</v>
      </c>
      <c r="D3143" t="s">
        <v>133</v>
      </c>
      <c r="E3143" s="3" t="str">
        <f>IF(C3143&lt;&gt;"",INDEX(ΣυνδΑθρ!$I$2:$I$96,MATCH(C3143,ΣυνδΑθρ!$A$2:$A$100,0),1),IF(D3143&lt;&gt;"",INDEX(Υλικά!$D$3:$D$200,MATCH(D3143,Υλικά!$B$3:$B$200,0),1),""))</f>
        <v>gr</v>
      </c>
      <c r="F3143" s="10">
        <f>IF(C3143&lt;&gt;"",MATCH($C3143,ΣυνδΑθρ!$A$2:$A$100,0),IF(D3143&lt;&gt;"",MATCH($D3143,Υλικά!$B$3:$B$200,0),0))</f>
        <v>52</v>
      </c>
      <c r="G3143" s="3">
        <v>10</v>
      </c>
      <c r="H3143" s="16">
        <f>IF($C3143&lt;&gt;"",$G3143*INDEX(ΣυνδΑθρ!$B$2:$B$96,$F3143,1)/INDEX(ΣυνδΑθρ!$J$2:$J$96,$F3143,1),IF($D3143&lt;&gt;"",$G3143*INDEX(Υλικά!$G$3:$G$200,$F3143,1)/INDEX(Υλικά!$E$3:$E$200,$F3143,1),0))</f>
        <v>0.44</v>
      </c>
      <c r="I3143" s="17">
        <f>IF($C3143&lt;&gt;"",$G3143*INDEX(ΣυνδΑθρ!$C$2:$C$100,$F3143,1)/INDEX(ΣυνδΑθρ!$J$2:$J$96,$F3143,1),IF($D3143&lt;&gt;"",$G3143*INDEX(Υλικά!$H$3:$H$200,$F3143,1)/INDEX(Υλικά!$E$3:$E$200,$F3143,1),0))</f>
        <v>5.45</v>
      </c>
      <c r="J3143" s="18">
        <f>IF($C3143&lt;&gt;"",$G3143*INDEX(ΣυνδΑθρ!$D$2:$D$96,$F3143,1)/INDEX(ΣυνδΑθρ!$J$2:$J$96,$F3143,1),IF($D3143&lt;&gt;"",$G3143*INDEX(Υλικά!$I$3:$I$200,$F3143,1)/INDEX(Υλικά!$E$3:$E$200,$F3143,1),0))</f>
        <v>3.05</v>
      </c>
      <c r="K3143" s="16">
        <f>$H3143*Ref!$B$2</f>
        <v>1.76</v>
      </c>
      <c r="L3143" s="17">
        <f>$I3143*Ref!$B$3</f>
        <v>21.8</v>
      </c>
      <c r="M3143" s="18">
        <f>$J3143*Ref!$B$4</f>
        <v>27.45</v>
      </c>
      <c r="N3143" s="18">
        <f>IF($C3143&lt;&gt;"",0,IF($D3143&lt;&gt;"",$G3143*INDEX(Υλικά!$J$3:$J$200,$F3143,1)/INDEX(Υλικά!$E$3:$E$200,$F3143,1),0))</f>
        <v>0</v>
      </c>
      <c r="O3143" s="19">
        <f t="shared" si="60"/>
        <v>51.010000000000005</v>
      </c>
    </row>
    <row r="3144" spans="1:15" x14ac:dyDescent="0.35">
      <c r="A3144" s="54">
        <v>46155</v>
      </c>
      <c r="B3144" s="53">
        <v>0.83333333333333337</v>
      </c>
      <c r="C3144" t="s">
        <v>364</v>
      </c>
      <c r="E3144" s="3" t="str">
        <f>IF(C3144&lt;&gt;"",INDEX(ΣυνδΑθρ!$I$2:$I$96,MATCH(C3144,ΣυνδΑθρ!$A$2:$A$100,0),1),IF(D3144&lt;&gt;"",INDEX(Υλικά!$D$3:$D$200,MATCH(D3144,Υλικά!$B$3:$B$200,0),1),""))</f>
        <v>pc</v>
      </c>
      <c r="F3144" s="10">
        <f>IF(C3144&lt;&gt;"",MATCH($C3144,ΣυνδΑθρ!$A$2:$A$100,0),IF(D3144&lt;&gt;"",MATCH($D3144,Υλικά!$B$3:$B$200,0),0))</f>
        <v>80</v>
      </c>
      <c r="G3144" s="3">
        <v>1</v>
      </c>
      <c r="H3144" s="16">
        <f>IF($C3144&lt;&gt;"",$G3144*INDEX(ΣυνδΑθρ!$B$2:$B$96,$F3144,1)/INDEX(ΣυνδΑθρ!$J$2:$J$96,$F3144,1),IF($D3144&lt;&gt;"",$G3144*INDEX(Υλικά!$G$3:$G$200,$F3144,1)/INDEX(Υλικά!$E$3:$E$200,$F3144,1),0))</f>
        <v>7.4909999999999997</v>
      </c>
      <c r="I3144" s="17">
        <f>IF($C3144&lt;&gt;"",$G3144*INDEX(ΣυνδΑθρ!$C$2:$C$100,$F3144,1)/INDEX(ΣυνδΑθρ!$J$2:$J$96,$F3144,1),IF($D3144&lt;&gt;"",$G3144*INDEX(Υλικά!$H$3:$H$200,$F3144,1)/INDEX(Υλικά!$E$3:$E$200,$F3144,1),0))</f>
        <v>18.146999999999998</v>
      </c>
      <c r="J3144" s="18">
        <f>IF($C3144&lt;&gt;"",$G3144*INDEX(ΣυνδΑθρ!$D$2:$D$96,$F3144,1)/INDEX(ΣυνδΑθρ!$J$2:$J$96,$F3144,1),IF($D3144&lt;&gt;"",$G3144*INDEX(Υλικά!$I$3:$I$200,$F3144,1)/INDEX(Υλικά!$E$3:$E$200,$F3144,1),0))</f>
        <v>8.0815000000000001</v>
      </c>
      <c r="K3144" s="16">
        <f>$H3144*Ref!$B$2</f>
        <v>29.963999999999999</v>
      </c>
      <c r="L3144" s="17">
        <f>$I3144*Ref!$B$3</f>
        <v>72.587999999999994</v>
      </c>
      <c r="M3144" s="18">
        <f>$J3144*Ref!$B$4</f>
        <v>72.733500000000006</v>
      </c>
      <c r="N3144" s="18">
        <f>IF($C3144&lt;&gt;"",0,IF($D3144&lt;&gt;"",$G3144*INDEX(Υλικά!$J$3:$J$200,$F3144,1)/INDEX(Υλικά!$E$3:$E$200,$F3144,1),0))</f>
        <v>0</v>
      </c>
      <c r="O3144" s="19">
        <f t="shared" si="60"/>
        <v>175.28550000000001</v>
      </c>
    </row>
    <row r="3145" spans="1:15" x14ac:dyDescent="0.35">
      <c r="A3145" s="54">
        <v>46155</v>
      </c>
      <c r="B3145" s="53">
        <v>0.83333333333333337</v>
      </c>
      <c r="D3145" t="s">
        <v>363</v>
      </c>
      <c r="E3145" s="3" t="str">
        <f>IF(C3145&lt;&gt;"",INDEX(ΣυνδΑθρ!$I$2:$I$96,MATCH(C3145,ΣυνδΑθρ!$A$2:$A$100,0),1),IF(D3145&lt;&gt;"",INDEX(Υλικά!$D$3:$D$200,MATCH(D3145,Υλικά!$B$3:$B$200,0),1),""))</f>
        <v>gr</v>
      </c>
      <c r="F3145" s="10">
        <f>IF(C3145&lt;&gt;"",MATCH($C3145,ΣυνδΑθρ!$A$2:$A$100,0),IF(D3145&lt;&gt;"",MATCH($D3145,Υλικά!$B$3:$B$200,0),0))</f>
        <v>164</v>
      </c>
      <c r="G3145" s="3">
        <v>100</v>
      </c>
      <c r="H3145" s="16">
        <f>IF($C3145&lt;&gt;"",$G3145*INDEX(ΣυνδΑθρ!$B$2:$B$96,$F3145,1)/INDEX(ΣυνδΑθρ!$J$2:$J$96,$F3145,1),IF($D3145&lt;&gt;"",$G3145*INDEX(Υλικά!$G$3:$G$200,$F3145,1)/INDEX(Υλικά!$E$3:$E$200,$F3145,1),0))</f>
        <v>0</v>
      </c>
      <c r="I3145" s="17">
        <f>IF($C3145&lt;&gt;"",$G3145*INDEX(ΣυνδΑθρ!$C$2:$C$100,$F3145,1)/INDEX(ΣυνδΑθρ!$J$2:$J$96,$F3145,1),IF($D3145&lt;&gt;"",$G3145*INDEX(Υλικά!$H$3:$H$200,$F3145,1)/INDEX(Υλικά!$E$3:$E$200,$F3145,1),0))</f>
        <v>0</v>
      </c>
      <c r="J3145" s="18">
        <f>IF($C3145&lt;&gt;"",$G3145*INDEX(ΣυνδΑθρ!$D$2:$D$96,$F3145,1)/INDEX(ΣυνδΑθρ!$J$2:$J$96,$F3145,1),IF($D3145&lt;&gt;"",$G3145*INDEX(Υλικά!$I$3:$I$200,$F3145,1)/INDEX(Υλικά!$E$3:$E$200,$F3145,1),0))</f>
        <v>0</v>
      </c>
      <c r="K3145" s="16">
        <f>$H3145*Ref!$B$2</f>
        <v>0</v>
      </c>
      <c r="L3145" s="17">
        <f>$I3145*Ref!$B$3</f>
        <v>0</v>
      </c>
      <c r="M3145" s="18">
        <f>$J3145*Ref!$B$4</f>
        <v>0</v>
      </c>
      <c r="N3145" s="18">
        <f>IF($C3145&lt;&gt;"",0,IF($D3145&lt;&gt;"",$G3145*INDEX(Υλικά!$J$3:$J$200,$F3145,1)/INDEX(Υλικά!$E$3:$E$200,$F3145,1),0))</f>
        <v>110</v>
      </c>
      <c r="O3145" s="19">
        <f t="shared" si="60"/>
        <v>110</v>
      </c>
    </row>
    <row r="3146" spans="1:15" x14ac:dyDescent="0.35">
      <c r="A3146" s="54">
        <v>46155</v>
      </c>
      <c r="B3146" s="53">
        <v>0.9375</v>
      </c>
      <c r="C3146" t="s">
        <v>364</v>
      </c>
      <c r="E3146" s="3" t="str">
        <f>IF(C3146&lt;&gt;"",INDEX(ΣυνδΑθρ!$I$2:$I$96,MATCH(C3146,ΣυνδΑθρ!$A$2:$A$100,0),1),IF(D3146&lt;&gt;"",INDEX(Υλικά!$D$3:$D$200,MATCH(D3146,Υλικά!$B$3:$B$200,0),1),""))</f>
        <v>pc</v>
      </c>
      <c r="F3146" s="10">
        <f>IF(C3146&lt;&gt;"",MATCH($C3146,ΣυνδΑθρ!$A$2:$A$100,0),IF(D3146&lt;&gt;"",MATCH($D3146,Υλικά!$B$3:$B$200,0),0))</f>
        <v>80</v>
      </c>
      <c r="G3146" s="3">
        <v>1</v>
      </c>
      <c r="H3146" s="16">
        <f>IF($C3146&lt;&gt;"",$G3146*INDEX(ΣυνδΑθρ!$B$2:$B$96,$F3146,1)/INDEX(ΣυνδΑθρ!$J$2:$J$96,$F3146,1),IF($D3146&lt;&gt;"",$G3146*INDEX(Υλικά!$G$3:$G$200,$F3146,1)/INDEX(Υλικά!$E$3:$E$200,$F3146,1),0))</f>
        <v>7.4909999999999997</v>
      </c>
      <c r="I3146" s="17">
        <f>IF($C3146&lt;&gt;"",$G3146*INDEX(ΣυνδΑθρ!$C$2:$C$100,$F3146,1)/INDEX(ΣυνδΑθρ!$J$2:$J$96,$F3146,1),IF($D3146&lt;&gt;"",$G3146*INDEX(Υλικά!$H$3:$H$200,$F3146,1)/INDEX(Υλικά!$E$3:$E$200,$F3146,1),0))</f>
        <v>18.146999999999998</v>
      </c>
      <c r="J3146" s="18">
        <f>IF($C3146&lt;&gt;"",$G3146*INDEX(ΣυνδΑθρ!$D$2:$D$96,$F3146,1)/INDEX(ΣυνδΑθρ!$J$2:$J$96,$F3146,1),IF($D3146&lt;&gt;"",$G3146*INDEX(Υλικά!$I$3:$I$200,$F3146,1)/INDEX(Υλικά!$E$3:$E$200,$F3146,1),0))</f>
        <v>8.0815000000000001</v>
      </c>
      <c r="K3146" s="16">
        <f>$H3146*Ref!$B$2</f>
        <v>29.963999999999999</v>
      </c>
      <c r="L3146" s="17">
        <f>$I3146*Ref!$B$3</f>
        <v>72.587999999999994</v>
      </c>
      <c r="M3146" s="18">
        <f>$J3146*Ref!$B$4</f>
        <v>72.733500000000006</v>
      </c>
      <c r="N3146" s="18">
        <f>IF($C3146&lt;&gt;"",0,IF($D3146&lt;&gt;"",$G3146*INDEX(Υλικά!$J$3:$J$200,$F3146,1)/INDEX(Υλικά!$E$3:$E$200,$F3146,1),0))</f>
        <v>0</v>
      </c>
      <c r="O3146" s="19">
        <f t="shared" si="60"/>
        <v>175.28550000000001</v>
      </c>
    </row>
    <row r="3147" spans="1:15" x14ac:dyDescent="0.35">
      <c r="A3147" s="54">
        <v>46156</v>
      </c>
      <c r="B3147" s="53">
        <v>0.33333333333333331</v>
      </c>
      <c r="D3147" t="s">
        <v>58</v>
      </c>
      <c r="E3147" s="3" t="str">
        <f>IF(C3147&lt;&gt;"",INDEX(ΣυνδΑθρ!$I$2:$I$96,MATCH(C3147,ΣυνδΑθρ!$A$2:$A$100,0),1),IF(D3147&lt;&gt;"",INDEX(Υλικά!$D$3:$D$200,MATCH(D3147,Υλικά!$B$3:$B$200,0),1),""))</f>
        <v>gr</v>
      </c>
      <c r="F3147" s="10">
        <f>IF(C3147&lt;&gt;"",MATCH($C3147,ΣυνδΑθρ!$A$2:$A$100,0),IF(D3147&lt;&gt;"",MATCH($D3147,Υλικά!$B$3:$B$200,0),0))</f>
        <v>12</v>
      </c>
      <c r="G3147" s="3">
        <v>250</v>
      </c>
      <c r="H3147" s="16">
        <f>IF($C3147&lt;&gt;"",$G3147*INDEX(ΣυνδΑθρ!$B$2:$B$96,$F3147,1)/INDEX(ΣυνδΑθρ!$J$2:$J$96,$F3147,1),IF($D3147&lt;&gt;"",$G3147*INDEX(Υλικά!$G$3:$G$200,$F3147,1)/INDEX(Υλικά!$E$3:$E$200,$F3147,1),0))</f>
        <v>8.25</v>
      </c>
      <c r="I3147" s="17">
        <f>IF($C3147&lt;&gt;"",$G3147*INDEX(ΣυνδΑθρ!$C$2:$C$100,$F3147,1)/INDEX(ΣυνδΑθρ!$J$2:$J$96,$F3147,1),IF($D3147&lt;&gt;"",$G3147*INDEX(Υλικά!$H$3:$H$200,$F3147,1)/INDEX(Υλικά!$E$3:$E$200,$F3147,1),0))</f>
        <v>11.75</v>
      </c>
      <c r="J3147" s="18">
        <f>IF($C3147&lt;&gt;"",$G3147*INDEX(ΣυνδΑθρ!$D$2:$D$96,$F3147,1)/INDEX(ΣυνδΑθρ!$J$2:$J$96,$F3147,1),IF($D3147&lt;&gt;"",$G3147*INDEX(Υλικά!$I$3:$I$200,$F3147,1)/INDEX(Υλικά!$E$3:$E$200,$F3147,1),0))</f>
        <v>3.75</v>
      </c>
      <c r="K3147" s="16">
        <f>$H3147*Ref!$B$2</f>
        <v>33</v>
      </c>
      <c r="L3147" s="17">
        <f>$I3147*Ref!$B$3</f>
        <v>47</v>
      </c>
      <c r="M3147" s="18">
        <f>$J3147*Ref!$B$4</f>
        <v>33.75</v>
      </c>
      <c r="N3147" s="18">
        <f>IF($C3147&lt;&gt;"",0,IF($D3147&lt;&gt;"",$G3147*INDEX(Υλικά!$J$3:$J$200,$F3147,1)/INDEX(Υλικά!$E$3:$E$200,$F3147,1),0))</f>
        <v>0</v>
      </c>
      <c r="O3147" s="19">
        <f t="shared" si="60"/>
        <v>113.75</v>
      </c>
    </row>
    <row r="3148" spans="1:15" x14ac:dyDescent="0.35">
      <c r="A3148" s="54">
        <v>46156</v>
      </c>
      <c r="B3148" s="53">
        <v>0.33333333333333331</v>
      </c>
      <c r="D3148" t="s">
        <v>289</v>
      </c>
      <c r="E3148" s="3" t="str">
        <f>IF(C3148&lt;&gt;"",INDEX(ΣυνδΑθρ!$I$2:$I$96,MATCH(C3148,ΣυνδΑθρ!$A$2:$A$100,0),1),IF(D3148&lt;&gt;"",INDEX(Υλικά!$D$3:$D$200,MATCH(D3148,Υλικά!$B$3:$B$200,0),1),""))</f>
        <v>gr</v>
      </c>
      <c r="F3148" s="10">
        <f>IF(C3148&lt;&gt;"",MATCH($C3148,ΣυνδΑθρ!$A$2:$A$100,0),IF(D3148&lt;&gt;"",MATCH($D3148,Υλικά!$B$3:$B$200,0),0))</f>
        <v>134</v>
      </c>
      <c r="G3148" s="3">
        <v>75</v>
      </c>
      <c r="H3148" s="16">
        <f>IF($C3148&lt;&gt;"",$G3148*INDEX(ΣυνδΑθρ!$B$2:$B$96,$F3148,1)/INDEX(ΣυνδΑθρ!$J$2:$J$96,$F3148,1),IF($D3148&lt;&gt;"",$G3148*INDEX(Υλικά!$G$3:$G$200,$F3148,1)/INDEX(Υλικά!$E$3:$E$200,$F3148,1),0))</f>
        <v>5.4749999999999996</v>
      </c>
      <c r="I3148" s="17">
        <f>IF($C3148&lt;&gt;"",$G3148*INDEX(ΣυνδΑθρ!$C$2:$C$100,$F3148,1)/INDEX(ΣυνδΑθρ!$J$2:$J$96,$F3148,1),IF($D3148&lt;&gt;"",$G3148*INDEX(Υλικά!$H$3:$H$200,$F3148,1)/INDEX(Υλικά!$E$3:$E$200,$F3148,1),0))</f>
        <v>34.875</v>
      </c>
      <c r="J3148" s="18">
        <f>IF($C3148&lt;&gt;"",$G3148*INDEX(ΣυνδΑθρ!$D$2:$D$96,$F3148,1)/INDEX(ΣυνδΑθρ!$J$2:$J$96,$F3148,1),IF($D3148&lt;&gt;"",$G3148*INDEX(Υλικά!$I$3:$I$200,$F3148,1)/INDEX(Υλικά!$E$3:$E$200,$F3148,1),0))</f>
        <v>0.67500000000000004</v>
      </c>
      <c r="K3148" s="16">
        <f>$H3148*Ref!$B$2</f>
        <v>21.9</v>
      </c>
      <c r="L3148" s="17">
        <f>$I3148*Ref!$B$3</f>
        <v>139.5</v>
      </c>
      <c r="M3148" s="18">
        <f>$J3148*Ref!$B$4</f>
        <v>6.0750000000000002</v>
      </c>
      <c r="N3148" s="18">
        <f>IF($C3148&lt;&gt;"",0,IF($D3148&lt;&gt;"",$G3148*INDEX(Υλικά!$J$3:$J$200,$F3148,1)/INDEX(Υλικά!$E$3:$E$200,$F3148,1),0))</f>
        <v>0</v>
      </c>
      <c r="O3148" s="19">
        <f t="shared" si="60"/>
        <v>167.47499999999999</v>
      </c>
    </row>
    <row r="3149" spans="1:15" x14ac:dyDescent="0.35">
      <c r="A3149" s="54">
        <v>46156</v>
      </c>
      <c r="B3149" s="53">
        <v>0.33333333333333298</v>
      </c>
      <c r="D3149" t="s">
        <v>220</v>
      </c>
      <c r="E3149" s="3" t="str">
        <f>IF(C3149&lt;&gt;"",INDEX(ΣυνδΑθρ!$I$2:$I$96,MATCH(C3149,ΣυνδΑθρ!$A$2:$A$100,0),1),IF(D3149&lt;&gt;"",INDEX(Υλικά!$D$3:$D$200,MATCH(D3149,Υλικά!$B$3:$B$200,0),1),""))</f>
        <v>gr</v>
      </c>
      <c r="F3149" s="10">
        <f>IF(C3149&lt;&gt;"",MATCH($C3149,ΣυνδΑθρ!$A$2:$A$100,0),IF(D3149&lt;&gt;"",MATCH($D3149,Υλικά!$B$3:$B$200,0),0))</f>
        <v>98</v>
      </c>
      <c r="G3149" s="3">
        <v>70</v>
      </c>
      <c r="H3149" s="16">
        <f>IF($C3149&lt;&gt;"",$G3149*INDEX(ΣυνδΑθρ!$B$2:$B$96,$F3149,1)/INDEX(ΣυνδΑθρ!$J$2:$J$96,$F3149,1),IF($D3149&lt;&gt;"",$G3149*INDEX(Υλικά!$G$3:$G$200,$F3149,1)/INDEX(Υλικά!$E$3:$E$200,$F3149,1),0))</f>
        <v>7.7</v>
      </c>
      <c r="I3149" s="17">
        <f>IF($C3149&lt;&gt;"",$G3149*INDEX(ΣυνδΑθρ!$C$2:$C$100,$F3149,1)/INDEX(ΣυνδΑθρ!$J$2:$J$96,$F3149,1),IF($D3149&lt;&gt;"",$G3149*INDEX(Υλικά!$H$3:$H$200,$F3149,1)/INDEX(Υλικά!$E$3:$E$200,$F3149,1),0))</f>
        <v>2.8</v>
      </c>
      <c r="J3149" s="18">
        <f>IF($C3149&lt;&gt;"",$G3149*INDEX(ΣυνδΑθρ!$D$2:$D$96,$F3149,1)/INDEX(ΣυνδΑθρ!$J$2:$J$96,$F3149,1),IF($D3149&lt;&gt;"",$G3149*INDEX(Υλικά!$I$3:$I$200,$F3149,1)/INDEX(Υλικά!$E$3:$E$200,$F3149,1),0))</f>
        <v>2.8</v>
      </c>
      <c r="K3149" s="16">
        <f>$H3149*Ref!$B$2</f>
        <v>30.8</v>
      </c>
      <c r="L3149" s="17">
        <f>$I3149*Ref!$B$3</f>
        <v>11.2</v>
      </c>
      <c r="M3149" s="18">
        <f>$J3149*Ref!$B$4</f>
        <v>25.2</v>
      </c>
      <c r="N3149" s="18">
        <f>IF($C3149&lt;&gt;"",0,IF($D3149&lt;&gt;"",$G3149*INDEX(Υλικά!$J$3:$J$200,$F3149,1)/INDEX(Υλικά!$E$3:$E$200,$F3149,1),0))</f>
        <v>0</v>
      </c>
      <c r="O3149" s="19">
        <f t="shared" si="60"/>
        <v>67.2</v>
      </c>
    </row>
    <row r="3150" spans="1:15" x14ac:dyDescent="0.35">
      <c r="A3150" s="54">
        <v>46156</v>
      </c>
      <c r="B3150" s="53">
        <v>0.33333333333333298</v>
      </c>
      <c r="D3150" t="s">
        <v>229</v>
      </c>
      <c r="E3150" s="3" t="str">
        <f>IF(C3150&lt;&gt;"",INDEX(ΣυνδΑθρ!$I$2:$I$96,MATCH(C3150,ΣυνδΑθρ!$A$2:$A$100,0),1),IF(D3150&lt;&gt;"",INDEX(Υλικά!$D$3:$D$200,MATCH(D3150,Υλικά!$B$3:$B$200,0),1),""))</f>
        <v>gr</v>
      </c>
      <c r="F3150" s="10">
        <f>IF(C3150&lt;&gt;"",MATCH($C3150,ΣυνδΑθρ!$A$2:$A$100,0),IF(D3150&lt;&gt;"",MATCH($D3150,Υλικά!$B$3:$B$200,0),0))</f>
        <v>104</v>
      </c>
      <c r="G3150" s="3">
        <v>60</v>
      </c>
      <c r="H3150" s="16">
        <f>IF($C3150&lt;&gt;"",$G3150*INDEX(ΣυνδΑθρ!$B$2:$B$96,$F3150,1)/INDEX(ΣυνδΑθρ!$J$2:$J$96,$F3150,1),IF($D3150&lt;&gt;"",$G3150*INDEX(Υλικά!$G$3:$G$200,$F3150,1)/INDEX(Υλικά!$E$3:$E$200,$F3150,1),0))</f>
        <v>12.6</v>
      </c>
      <c r="I3150" s="17">
        <f>IF($C3150&lt;&gt;"",$G3150*INDEX(ΣυνδΑθρ!$C$2:$C$100,$F3150,1)/INDEX(ΣυνδΑθρ!$J$2:$J$96,$F3150,1),IF($D3150&lt;&gt;"",$G3150*INDEX(Υλικά!$H$3:$H$200,$F3150,1)/INDEX(Υλικά!$E$3:$E$200,$F3150,1),0))</f>
        <v>0.6</v>
      </c>
      <c r="J3150" s="18">
        <f>IF($C3150&lt;&gt;"",$G3150*INDEX(ΣυνδΑθρ!$D$2:$D$96,$F3150,1)/INDEX(ΣυνδΑθρ!$J$2:$J$96,$F3150,1),IF($D3150&lt;&gt;"",$G3150*INDEX(Υλικά!$I$3:$I$200,$F3150,1)/INDEX(Υλικά!$E$3:$E$200,$F3150,1),0))</f>
        <v>1.2</v>
      </c>
      <c r="K3150" s="16">
        <f>$H3150*Ref!$B$2</f>
        <v>50.4</v>
      </c>
      <c r="L3150" s="17">
        <f>$I3150*Ref!$B$3</f>
        <v>2.4</v>
      </c>
      <c r="M3150" s="18">
        <f>$J3150*Ref!$B$4</f>
        <v>10.799999999999999</v>
      </c>
      <c r="N3150" s="18">
        <f>IF($C3150&lt;&gt;"",0,IF($D3150&lt;&gt;"",$G3150*INDEX(Υλικά!$J$3:$J$200,$F3150,1)/INDEX(Υλικά!$E$3:$E$200,$F3150,1),0))</f>
        <v>0</v>
      </c>
      <c r="O3150" s="19">
        <f t="shared" si="60"/>
        <v>63.599999999999994</v>
      </c>
    </row>
    <row r="3151" spans="1:15" x14ac:dyDescent="0.35">
      <c r="A3151" s="54">
        <v>46156</v>
      </c>
      <c r="B3151" s="53">
        <v>0.60416666666666663</v>
      </c>
      <c r="D3151" t="s">
        <v>365</v>
      </c>
      <c r="E3151" s="3" t="str">
        <f>IF(C3151&lt;&gt;"",INDEX(ΣυνδΑθρ!$I$2:$I$96,MATCH(C3151,ΣυνδΑθρ!$A$2:$A$100,0),1),IF(D3151&lt;&gt;"",INDEX(Υλικά!$D$3:$D$200,MATCH(D3151,Υλικά!$B$3:$B$200,0),1),""))</f>
        <v>gr</v>
      </c>
      <c r="F3151" s="10">
        <f>IF(C3151&lt;&gt;"",MATCH($C3151,ΣυνδΑθρ!$A$2:$A$100,0),IF(D3151&lt;&gt;"",MATCH($D3151,Υλικά!$B$3:$B$200,0),0))</f>
        <v>165</v>
      </c>
      <c r="G3151" s="3">
        <v>250</v>
      </c>
      <c r="H3151" s="16">
        <f>IF($C3151&lt;&gt;"",$G3151*INDEX(ΣυνδΑθρ!$B$2:$B$96,$F3151,1)/INDEX(ΣυνδΑθρ!$J$2:$J$96,$F3151,1),IF($D3151&lt;&gt;"",$G3151*INDEX(Υλικά!$G$3:$G$200,$F3151,1)/INDEX(Υλικά!$E$3:$E$200,$F3151,1),0))</f>
        <v>67.5</v>
      </c>
      <c r="I3151" s="17">
        <f>IF($C3151&lt;&gt;"",$G3151*INDEX(ΣυνδΑθρ!$C$2:$C$100,$F3151,1)/INDEX(ΣυνδΑθρ!$J$2:$J$96,$F3151,1),IF($D3151&lt;&gt;"",$G3151*INDEX(Υλικά!$H$3:$H$200,$F3151,1)/INDEX(Υλικά!$E$3:$E$200,$F3151,1),0))</f>
        <v>0</v>
      </c>
      <c r="J3151" s="18">
        <f>IF($C3151&lt;&gt;"",$G3151*INDEX(ΣυνδΑθρ!$D$2:$D$96,$F3151,1)/INDEX(ΣυνδΑθρ!$J$2:$J$96,$F3151,1),IF($D3151&lt;&gt;"",$G3151*INDEX(Υλικά!$I$3:$I$200,$F3151,1)/INDEX(Υλικά!$E$3:$E$200,$F3151,1),0))</f>
        <v>17.5</v>
      </c>
      <c r="K3151" s="16">
        <f>$H3151*Ref!$B$2</f>
        <v>270</v>
      </c>
      <c r="L3151" s="17">
        <f>$I3151*Ref!$B$3</f>
        <v>0</v>
      </c>
      <c r="M3151" s="18">
        <f>$J3151*Ref!$B$4</f>
        <v>157.5</v>
      </c>
      <c r="N3151" s="18">
        <f>IF($C3151&lt;&gt;"",0,IF($D3151&lt;&gt;"",$G3151*INDEX(Υλικά!$J$3:$J$200,$F3151,1)/INDEX(Υλικά!$E$3:$E$200,$F3151,1),0))</f>
        <v>0</v>
      </c>
      <c r="O3151" s="19">
        <f t="shared" si="60"/>
        <v>427.5</v>
      </c>
    </row>
    <row r="3152" spans="1:15" x14ac:dyDescent="0.35">
      <c r="A3152" s="54">
        <v>46156</v>
      </c>
      <c r="B3152" s="53">
        <v>0.60416666666666663</v>
      </c>
      <c r="D3152" t="s">
        <v>109</v>
      </c>
      <c r="E3152" s="3" t="str">
        <f>IF(C3152&lt;&gt;"",INDEX(ΣυνδΑθρ!$I$2:$I$96,MATCH(C3152,ΣυνδΑθρ!$A$2:$A$100,0),1),IF(D3152&lt;&gt;"",INDEX(Υλικά!$D$3:$D$200,MATCH(D3152,Υλικά!$B$3:$B$200,0),1),""))</f>
        <v>gr</v>
      </c>
      <c r="F3152" s="10">
        <f>IF(C3152&lt;&gt;"",MATCH($C3152,ΣυνδΑθρ!$A$2:$A$100,0),IF(D3152&lt;&gt;"",MATCH($D3152,Υλικά!$B$3:$B$200,0),0))</f>
        <v>41</v>
      </c>
      <c r="G3152" s="3">
        <v>150</v>
      </c>
      <c r="H3152" s="16">
        <f>IF($C3152&lt;&gt;"",$G3152*INDEX(ΣυνδΑθρ!$B$2:$B$96,$F3152,1)/INDEX(ΣυνδΑθρ!$J$2:$J$96,$F3152,1),IF($D3152&lt;&gt;"",$G3152*INDEX(Υλικά!$G$3:$G$200,$F3152,1)/INDEX(Υλικά!$E$3:$E$200,$F3152,1),0))</f>
        <v>1.8</v>
      </c>
      <c r="I3152" s="17">
        <f>IF($C3152&lt;&gt;"",$G3152*INDEX(ΣυνδΑθρ!$C$2:$C$100,$F3152,1)/INDEX(ΣυνδΑθρ!$J$2:$J$96,$F3152,1),IF($D3152&lt;&gt;"",$G3152*INDEX(Υλικά!$H$3:$H$200,$F3152,1)/INDEX(Υλικά!$E$3:$E$200,$F3152,1),0))</f>
        <v>4.6500000000000004</v>
      </c>
      <c r="J3152" s="18">
        <f>IF($C3152&lt;&gt;"",$G3152*INDEX(ΣυνδΑθρ!$D$2:$D$96,$F3152,1)/INDEX(ΣυνδΑθρ!$J$2:$J$96,$F3152,1),IF($D3152&lt;&gt;"",$G3152*INDEX(Υλικά!$I$3:$I$200,$F3152,1)/INDEX(Υλικά!$E$3:$E$200,$F3152,1),0))</f>
        <v>0.45</v>
      </c>
      <c r="K3152" s="16">
        <f>$H3152*Ref!$B$2</f>
        <v>7.2</v>
      </c>
      <c r="L3152" s="17">
        <f>$I3152*Ref!$B$3</f>
        <v>18.600000000000001</v>
      </c>
      <c r="M3152" s="18">
        <f>$J3152*Ref!$B$4</f>
        <v>4.05</v>
      </c>
      <c r="N3152" s="18">
        <f>IF($C3152&lt;&gt;"",0,IF($D3152&lt;&gt;"",$G3152*INDEX(Υλικά!$J$3:$J$200,$F3152,1)/INDEX(Υλικά!$E$3:$E$200,$F3152,1),0))</f>
        <v>0</v>
      </c>
      <c r="O3152" s="19">
        <f t="shared" si="60"/>
        <v>29.85</v>
      </c>
    </row>
    <row r="3153" spans="1:15" x14ac:dyDescent="0.35">
      <c r="A3153" s="54">
        <v>46156</v>
      </c>
      <c r="B3153" s="53">
        <v>0.60416666666666696</v>
      </c>
      <c r="D3153" t="s">
        <v>27</v>
      </c>
      <c r="E3153" s="3" t="str">
        <f>IF(C3153&lt;&gt;"",INDEX(ΣυνδΑθρ!$I$2:$I$96,MATCH(C3153,ΣυνδΑθρ!$A$2:$A$100,0),1),IF(D3153&lt;&gt;"",INDEX(Υλικά!$D$3:$D$200,MATCH(D3153,Υλικά!$B$3:$B$200,0),1),""))</f>
        <v>gr</v>
      </c>
      <c r="F3153" s="10">
        <f>IF(C3153&lt;&gt;"",MATCH($C3153,ΣυνδΑθρ!$A$2:$A$100,0),IF(D3153&lt;&gt;"",MATCH($D3153,Υλικά!$B$3:$B$200,0),0))</f>
        <v>2</v>
      </c>
      <c r="G3153" s="3">
        <v>30</v>
      </c>
      <c r="H3153" s="16">
        <f>IF($C3153&lt;&gt;"",$G3153*INDEX(ΣυνδΑθρ!$B$2:$B$96,$F3153,1)/INDEX(ΣυνδΑθρ!$J$2:$J$96,$F3153,1),IF($D3153&lt;&gt;"",$G3153*INDEX(Υλικά!$G$3:$G$200,$F3153,1)/INDEX(Υλικά!$E$3:$E$200,$F3153,1),0))</f>
        <v>0.33</v>
      </c>
      <c r="I3153" s="17">
        <f>IF($C3153&lt;&gt;"",$G3153*INDEX(ΣυνδΑθρ!$C$2:$C$100,$F3153,1)/INDEX(ΣυνδΑθρ!$J$2:$J$96,$F3153,1),IF($D3153&lt;&gt;"",$G3153*INDEX(Υλικά!$H$3:$H$200,$F3153,1)/INDEX(Υλικά!$E$3:$E$200,$F3153,1),0))</f>
        <v>2.79</v>
      </c>
      <c r="J3153" s="18">
        <f>IF($C3153&lt;&gt;"",$G3153*INDEX(ΣυνδΑθρ!$D$2:$D$96,$F3153,1)/INDEX(ΣυνδΑθρ!$J$2:$J$96,$F3153,1),IF($D3153&lt;&gt;"",$G3153*INDEX(Υλικά!$I$3:$I$200,$F3153,1)/INDEX(Υλικά!$E$3:$E$200,$F3153,1),0))</f>
        <v>0.03</v>
      </c>
      <c r="K3153" s="16">
        <f>$H3153*Ref!$B$2</f>
        <v>1.32</v>
      </c>
      <c r="L3153" s="17">
        <f>$I3153*Ref!$B$3</f>
        <v>11.16</v>
      </c>
      <c r="M3153" s="18">
        <f>$J3153*Ref!$B$4</f>
        <v>0.27</v>
      </c>
      <c r="N3153" s="18">
        <f>IF($C3153&lt;&gt;"",0,IF($D3153&lt;&gt;"",$G3153*INDEX(Υλικά!$J$3:$J$200,$F3153,1)/INDEX(Υλικά!$E$3:$E$200,$F3153,1),0))</f>
        <v>0</v>
      </c>
      <c r="O3153" s="19">
        <f t="shared" si="60"/>
        <v>12.75</v>
      </c>
    </row>
    <row r="3154" spans="1:15" x14ac:dyDescent="0.35">
      <c r="A3154" s="54">
        <v>46156</v>
      </c>
      <c r="B3154" s="53">
        <v>0.60416666666666663</v>
      </c>
      <c r="D3154" t="s">
        <v>42</v>
      </c>
      <c r="E3154" s="3" t="str">
        <f>IF(C3154&lt;&gt;"",INDEX(ΣυνδΑθρ!$I$2:$I$96,MATCH(C3154,ΣυνδΑθρ!$A$2:$A$100,0),1),IF(D3154&lt;&gt;"",INDEX(Υλικά!$D$3:$D$200,MATCH(D3154,Υλικά!$B$3:$B$200,0),1),""))</f>
        <v>gr</v>
      </c>
      <c r="F3154" s="10">
        <f>IF(C3154&lt;&gt;"",MATCH($C3154,ΣυνδΑθρ!$A$2:$A$100,0),IF(D3154&lt;&gt;"",MATCH($D3154,Υλικά!$B$3:$B$200,0),0))</f>
        <v>16</v>
      </c>
      <c r="G3154" s="3">
        <v>200</v>
      </c>
      <c r="H3154" s="16">
        <f>IF($C3154&lt;&gt;"",$G3154*INDEX(ΣυνδΑθρ!$B$2:$B$96,$F3154,1)/INDEX(ΣυνδΑθρ!$J$2:$J$96,$F3154,1),IF($D3154&lt;&gt;"",$G3154*INDEX(Υλικά!$G$3:$G$200,$F3154,1)/INDEX(Υλικά!$E$3:$E$200,$F3154,1),0))</f>
        <v>1.8</v>
      </c>
      <c r="I3154" s="17">
        <f>IF($C3154&lt;&gt;"",$G3154*INDEX(ΣυνδΑθρ!$C$2:$C$100,$F3154,1)/INDEX(ΣυνδΑθρ!$J$2:$J$96,$F3154,1),IF($D3154&lt;&gt;"",$G3154*INDEX(Υλικά!$H$3:$H$200,$F3154,1)/INDEX(Υλικά!$E$3:$E$200,$F3154,1),0))</f>
        <v>7.8</v>
      </c>
      <c r="J3154" s="18">
        <f>IF($C3154&lt;&gt;"",$G3154*INDEX(ΣυνδΑθρ!$D$2:$D$96,$F3154,1)/INDEX(ΣυνδΑθρ!$J$2:$J$96,$F3154,1),IF($D3154&lt;&gt;"",$G3154*INDEX(Υλικά!$I$3:$I$200,$F3154,1)/INDEX(Υλικά!$E$3:$E$200,$F3154,1),0))</f>
        <v>0.4</v>
      </c>
      <c r="K3154" s="16">
        <f>$H3154*Ref!$B$2</f>
        <v>7.2</v>
      </c>
      <c r="L3154" s="17">
        <f>$I3154*Ref!$B$3</f>
        <v>31.2</v>
      </c>
      <c r="M3154" s="18">
        <f>$J3154*Ref!$B$4</f>
        <v>3.6</v>
      </c>
      <c r="N3154" s="18">
        <f>IF($C3154&lt;&gt;"",0,IF($D3154&lt;&gt;"",$G3154*INDEX(Υλικά!$J$3:$J$200,$F3154,1)/INDEX(Υλικά!$E$3:$E$200,$F3154,1),0))</f>
        <v>0</v>
      </c>
      <c r="O3154" s="19">
        <f t="shared" si="60"/>
        <v>42</v>
      </c>
    </row>
    <row r="3155" spans="1:15" x14ac:dyDescent="0.35">
      <c r="A3155" s="54">
        <v>46156</v>
      </c>
      <c r="B3155" s="53">
        <v>0.60416666666666663</v>
      </c>
      <c r="D3155" t="s">
        <v>289</v>
      </c>
      <c r="E3155" s="3" t="str">
        <f>IF(C3155&lt;&gt;"",INDEX(ΣυνδΑθρ!$I$2:$I$96,MATCH(C3155,ΣυνδΑθρ!$A$2:$A$100,0),1),IF(D3155&lt;&gt;"",INDEX(Υλικά!$D$3:$D$200,MATCH(D3155,Υλικά!$B$3:$B$200,0),1),""))</f>
        <v>gr</v>
      </c>
      <c r="F3155" s="10">
        <f>IF(C3155&lt;&gt;"",MATCH($C3155,ΣυνδΑθρ!$A$2:$A$100,0),IF(D3155&lt;&gt;"",MATCH($D3155,Υλικά!$B$3:$B$200,0),0))</f>
        <v>134</v>
      </c>
      <c r="G3155" s="3">
        <v>100</v>
      </c>
      <c r="H3155" s="16">
        <f>IF($C3155&lt;&gt;"",$G3155*INDEX(ΣυνδΑθρ!$B$2:$B$96,$F3155,1)/INDEX(ΣυνδΑθρ!$J$2:$J$96,$F3155,1),IF($D3155&lt;&gt;"",$G3155*INDEX(Υλικά!$G$3:$G$200,$F3155,1)/INDEX(Υλικά!$E$3:$E$200,$F3155,1),0))</f>
        <v>7.3</v>
      </c>
      <c r="I3155" s="17">
        <f>IF($C3155&lt;&gt;"",$G3155*INDEX(ΣυνδΑθρ!$C$2:$C$100,$F3155,1)/INDEX(ΣυνδΑθρ!$J$2:$J$96,$F3155,1),IF($D3155&lt;&gt;"",$G3155*INDEX(Υλικά!$H$3:$H$200,$F3155,1)/INDEX(Υλικά!$E$3:$E$200,$F3155,1),0))</f>
        <v>46.5</v>
      </c>
      <c r="J3155" s="18">
        <f>IF($C3155&lt;&gt;"",$G3155*INDEX(ΣυνδΑθρ!$D$2:$D$96,$F3155,1)/INDEX(ΣυνδΑθρ!$J$2:$J$96,$F3155,1),IF($D3155&lt;&gt;"",$G3155*INDEX(Υλικά!$I$3:$I$200,$F3155,1)/INDEX(Υλικά!$E$3:$E$200,$F3155,1),0))</f>
        <v>0.9</v>
      </c>
      <c r="K3155" s="16">
        <f>$H3155*Ref!$B$2</f>
        <v>29.2</v>
      </c>
      <c r="L3155" s="17">
        <f>$I3155*Ref!$B$3</f>
        <v>186</v>
      </c>
      <c r="M3155" s="18">
        <f>$J3155*Ref!$B$4</f>
        <v>8.1</v>
      </c>
      <c r="N3155" s="18">
        <f>IF($C3155&lt;&gt;"",0,IF($D3155&lt;&gt;"",$G3155*INDEX(Υλικά!$J$3:$J$200,$F3155,1)/INDEX(Υλικά!$E$3:$E$200,$F3155,1),0))</f>
        <v>0</v>
      </c>
      <c r="O3155" s="19">
        <f t="shared" si="60"/>
        <v>223.29999999999998</v>
      </c>
    </row>
    <row r="3156" spans="1:15" x14ac:dyDescent="0.35">
      <c r="A3156" s="54">
        <v>46156</v>
      </c>
      <c r="B3156" s="53">
        <v>0.79166666666666663</v>
      </c>
      <c r="D3156" t="s">
        <v>155</v>
      </c>
      <c r="E3156" s="3" t="str">
        <f>IF(C3156&lt;&gt;"",INDEX(ΣυνδΑθρ!$I$2:$I$96,MATCH(C3156,ΣυνδΑθρ!$A$2:$A$100,0),1),IF(D3156&lt;&gt;"",INDEX(Υλικά!$D$3:$D$200,MATCH(D3156,Υλικά!$B$3:$B$200,0),1),""))</f>
        <v>gr</v>
      </c>
      <c r="F3156" s="10">
        <f>IF(C3156&lt;&gt;"",MATCH($C3156,ΣυνδΑθρ!$A$2:$A$100,0),IF(D3156&lt;&gt;"",MATCH($D3156,Υλικά!$B$3:$B$200,0),0))</f>
        <v>63</v>
      </c>
      <c r="G3156" s="3">
        <v>100</v>
      </c>
      <c r="H3156" s="16">
        <f>IF($C3156&lt;&gt;"",$G3156*INDEX(ΣυνδΑθρ!$B$2:$B$96,$F3156,1)/INDEX(ΣυνδΑθρ!$J$2:$J$96,$F3156,1),IF($D3156&lt;&gt;"",$G3156*INDEX(Υλικά!$G$3:$G$200,$F3156,1)/INDEX(Υλικά!$E$3:$E$200,$F3156,1),0))</f>
        <v>1.1000000000000001</v>
      </c>
      <c r="I3156" s="17">
        <f>IF($C3156&lt;&gt;"",$G3156*INDEX(ΣυνδΑθρ!$C$2:$C$100,$F3156,1)/INDEX(ΣυνδΑθρ!$J$2:$J$96,$F3156,1),IF($D3156&lt;&gt;"",$G3156*INDEX(Υλικά!$H$3:$H$200,$F3156,1)/INDEX(Υλικά!$E$3:$E$200,$F3156,1),0))</f>
        <v>22.8</v>
      </c>
      <c r="J3156" s="18">
        <f>IF($C3156&lt;&gt;"",$G3156*INDEX(ΣυνδΑθρ!$D$2:$D$96,$F3156,1)/INDEX(ΣυνδΑθρ!$J$2:$J$96,$F3156,1),IF($D3156&lt;&gt;"",$G3156*INDEX(Υλικά!$I$3:$I$200,$F3156,1)/INDEX(Υλικά!$E$3:$E$200,$F3156,1),0))</f>
        <v>0.3</v>
      </c>
      <c r="K3156" s="16">
        <f>$H3156*Ref!$B$2</f>
        <v>4.4000000000000004</v>
      </c>
      <c r="L3156" s="17">
        <f>$I3156*Ref!$B$3</f>
        <v>91.2</v>
      </c>
      <c r="M3156" s="18">
        <f>$J3156*Ref!$B$4</f>
        <v>2.6999999999999997</v>
      </c>
      <c r="N3156" s="18">
        <f>IF($C3156&lt;&gt;"",0,IF($D3156&lt;&gt;"",$G3156*INDEX(Υλικά!$J$3:$J$200,$F3156,1)/INDEX(Υλικά!$E$3:$E$200,$F3156,1),0))</f>
        <v>0</v>
      </c>
      <c r="O3156" s="19">
        <f t="shared" si="60"/>
        <v>98.300000000000011</v>
      </c>
    </row>
    <row r="3157" spans="1:15" x14ac:dyDescent="0.35">
      <c r="A3157" s="54">
        <v>46156</v>
      </c>
      <c r="B3157" s="53">
        <v>0.79166666666666663</v>
      </c>
      <c r="D3157" t="s">
        <v>357</v>
      </c>
      <c r="E3157" s="3" t="str">
        <f>IF(C3157&lt;&gt;"",INDEX(ΣυνδΑθρ!$I$2:$I$96,MATCH(C3157,ΣυνδΑθρ!$A$2:$A$100,0),1),IF(D3157&lt;&gt;"",INDEX(Υλικά!$D$3:$D$200,MATCH(D3157,Υλικά!$B$3:$B$200,0),1),""))</f>
        <v>gr</v>
      </c>
      <c r="F3157" s="10">
        <f>IF(C3157&lt;&gt;"",MATCH($C3157,ΣυνδΑθρ!$A$2:$A$100,0),IF(D3157&lt;&gt;"",MATCH($D3157,Υλικά!$B$3:$B$200,0),0))</f>
        <v>162</v>
      </c>
      <c r="G3157" s="3">
        <v>10</v>
      </c>
      <c r="H3157" s="16">
        <f>IF($C3157&lt;&gt;"",$G3157*INDEX(ΣυνδΑθρ!$B$2:$B$96,$F3157,1)/INDEX(ΣυνδΑθρ!$J$2:$J$96,$F3157,1),IF($D3157&lt;&gt;"",$G3157*INDEX(Υλικά!$G$3:$G$200,$F3157,1)/INDEX(Υλικά!$E$3:$E$200,$F3157,1),0))</f>
        <v>2.7</v>
      </c>
      <c r="I3157" s="17">
        <f>IF($C3157&lt;&gt;"",$G3157*INDEX(ΣυνδΑθρ!$C$2:$C$100,$F3157,1)/INDEX(ΣυνδΑθρ!$J$2:$J$96,$F3157,1),IF($D3157&lt;&gt;"",$G3157*INDEX(Υλικά!$H$3:$H$200,$F3157,1)/INDEX(Υλικά!$E$3:$E$200,$F3157,1),0))</f>
        <v>1.3</v>
      </c>
      <c r="J3157" s="18">
        <f>IF($C3157&lt;&gt;"",$G3157*INDEX(ΣυνδΑθρ!$D$2:$D$96,$F3157,1)/INDEX(ΣυνδΑθρ!$J$2:$J$96,$F3157,1),IF($D3157&lt;&gt;"",$G3157*INDEX(Υλικά!$I$3:$I$200,$F3157,1)/INDEX(Υλικά!$E$3:$E$200,$F3157,1),0))</f>
        <v>5</v>
      </c>
      <c r="K3157" s="16">
        <f>$H3157*Ref!$B$2</f>
        <v>10.8</v>
      </c>
      <c r="L3157" s="17">
        <f>$I3157*Ref!$B$3</f>
        <v>5.2</v>
      </c>
      <c r="M3157" s="18">
        <f>$J3157*Ref!$B$4</f>
        <v>45</v>
      </c>
      <c r="N3157" s="18">
        <f>IF($C3157&lt;&gt;"",0,IF($D3157&lt;&gt;"",$G3157*INDEX(Υλικά!$J$3:$J$200,$F3157,1)/INDEX(Υλικά!$E$3:$E$200,$F3157,1),0))</f>
        <v>0</v>
      </c>
      <c r="O3157" s="19">
        <f t="shared" si="60"/>
        <v>61</v>
      </c>
    </row>
    <row r="3158" spans="1:15" x14ac:dyDescent="0.35">
      <c r="A3158" s="54">
        <v>46156</v>
      </c>
      <c r="B3158" s="53">
        <v>0.875</v>
      </c>
      <c r="D3158" t="s">
        <v>363</v>
      </c>
      <c r="E3158" s="3" t="str">
        <f>IF(C3158&lt;&gt;"",INDEX(ΣυνδΑθρ!$I$2:$I$96,MATCH(C3158,ΣυνδΑθρ!$A$2:$A$100,0),1),IF(D3158&lt;&gt;"",INDEX(Υλικά!$D$3:$D$200,MATCH(D3158,Υλικά!$B$3:$B$200,0),1),""))</f>
        <v>gr</v>
      </c>
      <c r="F3158" s="10">
        <f>IF(C3158&lt;&gt;"",MATCH($C3158,ΣυνδΑθρ!$A$2:$A$100,0),IF(D3158&lt;&gt;"",MATCH($D3158,Υλικά!$B$3:$B$200,0),0))</f>
        <v>164</v>
      </c>
      <c r="G3158" s="3">
        <v>500</v>
      </c>
      <c r="H3158" s="16">
        <f>IF($C3158&lt;&gt;"",$G3158*INDEX(ΣυνδΑθρ!$B$2:$B$96,$F3158,1)/INDEX(ΣυνδΑθρ!$J$2:$J$96,$F3158,1),IF($D3158&lt;&gt;"",$G3158*INDEX(Υλικά!$G$3:$G$200,$F3158,1)/INDEX(Υλικά!$E$3:$E$200,$F3158,1),0))</f>
        <v>0</v>
      </c>
      <c r="I3158" s="17">
        <f>IF($C3158&lt;&gt;"",$G3158*INDEX(ΣυνδΑθρ!$C$2:$C$100,$F3158,1)/INDEX(ΣυνδΑθρ!$J$2:$J$96,$F3158,1),IF($D3158&lt;&gt;"",$G3158*INDEX(Υλικά!$H$3:$H$200,$F3158,1)/INDEX(Υλικά!$E$3:$E$200,$F3158,1),0))</f>
        <v>0</v>
      </c>
      <c r="J3158" s="18">
        <f>IF($C3158&lt;&gt;"",$G3158*INDEX(ΣυνδΑθρ!$D$2:$D$96,$F3158,1)/INDEX(ΣυνδΑθρ!$J$2:$J$96,$F3158,1),IF($D3158&lt;&gt;"",$G3158*INDEX(Υλικά!$I$3:$I$200,$F3158,1)/INDEX(Υλικά!$E$3:$E$200,$F3158,1),0))</f>
        <v>0</v>
      </c>
      <c r="K3158" s="16">
        <f>$H3158*Ref!$B$2</f>
        <v>0</v>
      </c>
      <c r="L3158" s="17">
        <f>$I3158*Ref!$B$3</f>
        <v>0</v>
      </c>
      <c r="M3158" s="18">
        <f>$J3158*Ref!$B$4</f>
        <v>0</v>
      </c>
      <c r="N3158" s="18">
        <f>IF($C3158&lt;&gt;"",0,IF($D3158&lt;&gt;"",$G3158*INDEX(Υλικά!$J$3:$J$200,$F3158,1)/INDEX(Υλικά!$E$3:$E$200,$F3158,1),0))</f>
        <v>550</v>
      </c>
      <c r="O3158" s="19">
        <f t="shared" si="60"/>
        <v>550</v>
      </c>
    </row>
    <row r="3159" spans="1:15" x14ac:dyDescent="0.35">
      <c r="A3159" s="54">
        <v>46157</v>
      </c>
      <c r="B3159" s="53">
        <v>0.3125</v>
      </c>
      <c r="D3159" t="s">
        <v>58</v>
      </c>
      <c r="E3159" s="3" t="str">
        <f>IF(C3159&lt;&gt;"",INDEX(ΣυνδΑθρ!$I$2:$I$96,MATCH(C3159,ΣυνδΑθρ!$A$2:$A$100,0),1),IF(D3159&lt;&gt;"",INDEX(Υλικά!$D$3:$D$200,MATCH(D3159,Υλικά!$B$3:$B$200,0),1),""))</f>
        <v>gr</v>
      </c>
      <c r="F3159" s="10">
        <f>IF(C3159&lt;&gt;"",MATCH($C3159,ΣυνδΑθρ!$A$2:$A$100,0),IF(D3159&lt;&gt;"",MATCH($D3159,Υλικά!$B$3:$B$200,0),0))</f>
        <v>12</v>
      </c>
      <c r="G3159" s="3">
        <v>250</v>
      </c>
      <c r="H3159" s="16">
        <f>IF($C3159&lt;&gt;"",$G3159*INDEX(ΣυνδΑθρ!$B$2:$B$96,$F3159,1)/INDEX(ΣυνδΑθρ!$J$2:$J$96,$F3159,1),IF($D3159&lt;&gt;"",$G3159*INDEX(Υλικά!$G$3:$G$200,$F3159,1)/INDEX(Υλικά!$E$3:$E$200,$F3159,1),0))</f>
        <v>8.25</v>
      </c>
      <c r="I3159" s="17">
        <f>IF($C3159&lt;&gt;"",$G3159*INDEX(ΣυνδΑθρ!$C$2:$C$100,$F3159,1)/INDEX(ΣυνδΑθρ!$J$2:$J$96,$F3159,1),IF($D3159&lt;&gt;"",$G3159*INDEX(Υλικά!$H$3:$H$200,$F3159,1)/INDEX(Υλικά!$E$3:$E$200,$F3159,1),0))</f>
        <v>11.75</v>
      </c>
      <c r="J3159" s="18">
        <f>IF($C3159&lt;&gt;"",$G3159*INDEX(ΣυνδΑθρ!$D$2:$D$96,$F3159,1)/INDEX(ΣυνδΑθρ!$J$2:$J$96,$F3159,1),IF($D3159&lt;&gt;"",$G3159*INDEX(Υλικά!$I$3:$I$200,$F3159,1)/INDEX(Υλικά!$E$3:$E$200,$F3159,1),0))</f>
        <v>3.75</v>
      </c>
      <c r="K3159" s="16">
        <f>$H3159*Ref!$B$2</f>
        <v>33</v>
      </c>
      <c r="L3159" s="17">
        <f>$I3159*Ref!$B$3</f>
        <v>47</v>
      </c>
      <c r="M3159" s="18">
        <f>$J3159*Ref!$B$4</f>
        <v>33.75</v>
      </c>
      <c r="N3159" s="18">
        <f>IF($C3159&lt;&gt;"",0,IF($D3159&lt;&gt;"",$G3159*INDEX(Υλικά!$J$3:$J$200,$F3159,1)/INDEX(Υλικά!$E$3:$E$200,$F3159,1),0))</f>
        <v>0</v>
      </c>
      <c r="O3159" s="19">
        <f t="shared" si="60"/>
        <v>113.75</v>
      </c>
    </row>
    <row r="3160" spans="1:15" x14ac:dyDescent="0.35">
      <c r="A3160" s="54">
        <v>46157</v>
      </c>
      <c r="B3160" s="53">
        <v>0.3125</v>
      </c>
      <c r="D3160" t="s">
        <v>289</v>
      </c>
      <c r="E3160" s="3" t="str">
        <f>IF(C3160&lt;&gt;"",INDEX(ΣυνδΑθρ!$I$2:$I$96,MATCH(C3160,ΣυνδΑθρ!$A$2:$A$100,0),1),IF(D3160&lt;&gt;"",INDEX(Υλικά!$D$3:$D$200,MATCH(D3160,Υλικά!$B$3:$B$200,0),1),""))</f>
        <v>gr</v>
      </c>
      <c r="F3160" s="10">
        <f>IF(C3160&lt;&gt;"",MATCH($C3160,ΣυνδΑθρ!$A$2:$A$100,0),IF(D3160&lt;&gt;"",MATCH($D3160,Υλικά!$B$3:$B$200,0),0))</f>
        <v>134</v>
      </c>
      <c r="G3160" s="3">
        <v>50</v>
      </c>
      <c r="H3160" s="16">
        <f>IF($C3160&lt;&gt;"",$G3160*INDEX(ΣυνδΑθρ!$B$2:$B$96,$F3160,1)/INDEX(ΣυνδΑθρ!$J$2:$J$96,$F3160,1),IF($D3160&lt;&gt;"",$G3160*INDEX(Υλικά!$G$3:$G$200,$F3160,1)/INDEX(Υλικά!$E$3:$E$200,$F3160,1),0))</f>
        <v>3.65</v>
      </c>
      <c r="I3160" s="17">
        <f>IF($C3160&lt;&gt;"",$G3160*INDEX(ΣυνδΑθρ!$C$2:$C$100,$F3160,1)/INDEX(ΣυνδΑθρ!$J$2:$J$96,$F3160,1),IF($D3160&lt;&gt;"",$G3160*INDEX(Υλικά!$H$3:$H$200,$F3160,1)/INDEX(Υλικά!$E$3:$E$200,$F3160,1),0))</f>
        <v>23.25</v>
      </c>
      <c r="J3160" s="18">
        <f>IF($C3160&lt;&gt;"",$G3160*INDEX(ΣυνδΑθρ!$D$2:$D$96,$F3160,1)/INDEX(ΣυνδΑθρ!$J$2:$J$96,$F3160,1),IF($D3160&lt;&gt;"",$G3160*INDEX(Υλικά!$I$3:$I$200,$F3160,1)/INDEX(Υλικά!$E$3:$E$200,$F3160,1),0))</f>
        <v>0.45</v>
      </c>
      <c r="K3160" s="16">
        <f>$H3160*Ref!$B$2</f>
        <v>14.6</v>
      </c>
      <c r="L3160" s="17">
        <f>$I3160*Ref!$B$3</f>
        <v>93</v>
      </c>
      <c r="M3160" s="18">
        <f>$J3160*Ref!$B$4</f>
        <v>4.05</v>
      </c>
      <c r="N3160" s="18">
        <f>IF($C3160&lt;&gt;"",0,IF($D3160&lt;&gt;"",$G3160*INDEX(Υλικά!$J$3:$J$200,$F3160,1)/INDEX(Υλικά!$E$3:$E$200,$F3160,1),0))</f>
        <v>0</v>
      </c>
      <c r="O3160" s="19">
        <f t="shared" si="60"/>
        <v>111.64999999999999</v>
      </c>
    </row>
    <row r="3161" spans="1:15" x14ac:dyDescent="0.35">
      <c r="A3161" s="54">
        <v>46157</v>
      </c>
      <c r="B3161" s="53">
        <v>0.45833333333333331</v>
      </c>
      <c r="D3161" t="s">
        <v>155</v>
      </c>
      <c r="E3161" s="3" t="str">
        <f>IF(C3161&lt;&gt;"",INDEX(ΣυνδΑθρ!$I$2:$I$96,MATCH(C3161,ΣυνδΑθρ!$A$2:$A$100,0),1),IF(D3161&lt;&gt;"",INDEX(Υλικά!$D$3:$D$200,MATCH(D3161,Υλικά!$B$3:$B$200,0),1),""))</f>
        <v>gr</v>
      </c>
      <c r="F3161" s="10">
        <f>IF(C3161&lt;&gt;"",MATCH($C3161,ΣυνδΑθρ!$A$2:$A$100,0),IF(D3161&lt;&gt;"",MATCH($D3161,Υλικά!$B$3:$B$200,0),0))</f>
        <v>63</v>
      </c>
      <c r="G3161" s="3">
        <v>100</v>
      </c>
      <c r="H3161" s="16">
        <f>IF($C3161&lt;&gt;"",$G3161*INDEX(ΣυνδΑθρ!$B$2:$B$96,$F3161,1)/INDEX(ΣυνδΑθρ!$J$2:$J$96,$F3161,1),IF($D3161&lt;&gt;"",$G3161*INDEX(Υλικά!$G$3:$G$200,$F3161,1)/INDEX(Υλικά!$E$3:$E$200,$F3161,1),0))</f>
        <v>1.1000000000000001</v>
      </c>
      <c r="I3161" s="17">
        <f>IF($C3161&lt;&gt;"",$G3161*INDEX(ΣυνδΑθρ!$C$2:$C$100,$F3161,1)/INDEX(ΣυνδΑθρ!$J$2:$J$96,$F3161,1),IF($D3161&lt;&gt;"",$G3161*INDEX(Υλικά!$H$3:$H$200,$F3161,1)/INDEX(Υλικά!$E$3:$E$200,$F3161,1),0))</f>
        <v>22.8</v>
      </c>
      <c r="J3161" s="18">
        <f>IF($C3161&lt;&gt;"",$G3161*INDEX(ΣυνδΑθρ!$D$2:$D$96,$F3161,1)/INDEX(ΣυνδΑθρ!$J$2:$J$96,$F3161,1),IF($D3161&lt;&gt;"",$G3161*INDEX(Υλικά!$I$3:$I$200,$F3161,1)/INDEX(Υλικά!$E$3:$E$200,$F3161,1),0))</f>
        <v>0.3</v>
      </c>
      <c r="K3161" s="16">
        <f>$H3161*Ref!$B$2</f>
        <v>4.4000000000000004</v>
      </c>
      <c r="L3161" s="17">
        <f>$I3161*Ref!$B$3</f>
        <v>91.2</v>
      </c>
      <c r="M3161" s="18">
        <f>$J3161*Ref!$B$4</f>
        <v>2.6999999999999997</v>
      </c>
      <c r="N3161" s="18">
        <f>IF($C3161&lt;&gt;"",0,IF($D3161&lt;&gt;"",$G3161*INDEX(Υλικά!$J$3:$J$200,$F3161,1)/INDEX(Υλικά!$E$3:$E$200,$F3161,1),0))</f>
        <v>0</v>
      </c>
      <c r="O3161" s="19">
        <f t="shared" si="60"/>
        <v>98.300000000000011</v>
      </c>
    </row>
    <row r="3162" spans="1:15" x14ac:dyDescent="0.35">
      <c r="A3162" s="54">
        <v>46157</v>
      </c>
      <c r="B3162" s="53">
        <v>0.45833333333333331</v>
      </c>
      <c r="D3162" t="s">
        <v>357</v>
      </c>
      <c r="E3162" s="3" t="str">
        <f>IF(C3162&lt;&gt;"",INDEX(ΣυνδΑθρ!$I$2:$I$96,MATCH(C3162,ΣυνδΑθρ!$A$2:$A$100,0),1),IF(D3162&lt;&gt;"",INDEX(Υλικά!$D$3:$D$200,MATCH(D3162,Υλικά!$B$3:$B$200,0),1),""))</f>
        <v>gr</v>
      </c>
      <c r="F3162" s="10">
        <f>IF(C3162&lt;&gt;"",MATCH($C3162,ΣυνδΑθρ!$A$2:$A$100,0),IF(D3162&lt;&gt;"",MATCH($D3162,Υλικά!$B$3:$B$200,0),0))</f>
        <v>162</v>
      </c>
      <c r="G3162" s="3">
        <v>10</v>
      </c>
      <c r="H3162" s="16">
        <f>IF($C3162&lt;&gt;"",$G3162*INDEX(ΣυνδΑθρ!$B$2:$B$96,$F3162,1)/INDEX(ΣυνδΑθρ!$J$2:$J$96,$F3162,1),IF($D3162&lt;&gt;"",$G3162*INDEX(Υλικά!$G$3:$G$200,$F3162,1)/INDEX(Υλικά!$E$3:$E$200,$F3162,1),0))</f>
        <v>2.7</v>
      </c>
      <c r="I3162" s="17">
        <f>IF($C3162&lt;&gt;"",$G3162*INDEX(ΣυνδΑθρ!$C$2:$C$100,$F3162,1)/INDEX(ΣυνδΑθρ!$J$2:$J$96,$F3162,1),IF($D3162&lt;&gt;"",$G3162*INDEX(Υλικά!$H$3:$H$200,$F3162,1)/INDEX(Υλικά!$E$3:$E$200,$F3162,1),0))</f>
        <v>1.3</v>
      </c>
      <c r="J3162" s="18">
        <f>IF($C3162&lt;&gt;"",$G3162*INDEX(ΣυνδΑθρ!$D$2:$D$96,$F3162,1)/INDEX(ΣυνδΑθρ!$J$2:$J$96,$F3162,1),IF($D3162&lt;&gt;"",$G3162*INDEX(Υλικά!$I$3:$I$200,$F3162,1)/INDEX(Υλικά!$E$3:$E$200,$F3162,1),0))</f>
        <v>5</v>
      </c>
      <c r="K3162" s="16">
        <f>$H3162*Ref!$B$2</f>
        <v>10.8</v>
      </c>
      <c r="L3162" s="17">
        <f>$I3162*Ref!$B$3</f>
        <v>5.2</v>
      </c>
      <c r="M3162" s="18">
        <f>$J3162*Ref!$B$4</f>
        <v>45</v>
      </c>
      <c r="N3162" s="18">
        <f>IF($C3162&lt;&gt;"",0,IF($D3162&lt;&gt;"",$G3162*INDEX(Υλικά!$J$3:$J$200,$F3162,1)/INDEX(Υλικά!$E$3:$E$200,$F3162,1),0))</f>
        <v>0</v>
      </c>
      <c r="O3162" s="19">
        <f t="shared" si="60"/>
        <v>61</v>
      </c>
    </row>
    <row r="3163" spans="1:15" x14ac:dyDescent="0.35">
      <c r="A3163" s="54">
        <v>46157</v>
      </c>
      <c r="B3163" s="53">
        <v>0.625</v>
      </c>
      <c r="D3163" t="s">
        <v>21</v>
      </c>
      <c r="E3163" s="3" t="str">
        <f>IF(C3163&lt;&gt;"",INDEX(ΣυνδΑθρ!$I$2:$I$96,MATCH(C3163,ΣυνδΑθρ!$A$2:$A$100,0),1),IF(D3163&lt;&gt;"",INDEX(Υλικά!$D$3:$D$200,MATCH(D3163,Υλικά!$B$3:$B$200,0),1),""))</f>
        <v>pc</v>
      </c>
      <c r="F3163" s="10">
        <f>IF(C3163&lt;&gt;"",MATCH($C3163,ΣυνδΑθρ!$A$2:$A$100,0),IF(D3163&lt;&gt;"",MATCH($D3163,Υλικά!$B$3:$B$200,0),0))</f>
        <v>11</v>
      </c>
      <c r="G3163" s="3">
        <v>3</v>
      </c>
      <c r="H3163" s="16">
        <f>IF($C3163&lt;&gt;"",$G3163*INDEX(ΣυνδΑθρ!$B$2:$B$96,$F3163,1)/INDEX(ΣυνδΑθρ!$J$2:$J$96,$F3163,1),IF($D3163&lt;&gt;"",$G3163*INDEX(Υλικά!$G$3:$G$200,$F3163,1)/INDEX(Υλικά!$E$3:$E$200,$F3163,1),0))</f>
        <v>23.4</v>
      </c>
      <c r="I3163" s="17">
        <f>IF($C3163&lt;&gt;"",$G3163*INDEX(ΣυνδΑθρ!$C$2:$C$100,$F3163,1)/INDEX(ΣυνδΑθρ!$J$2:$J$96,$F3163,1),IF($D3163&lt;&gt;"",$G3163*INDEX(Υλικά!$H$3:$H$200,$F3163,1)/INDEX(Υλικά!$E$3:$E$200,$F3163,1),0))</f>
        <v>1.98</v>
      </c>
      <c r="J3163" s="18">
        <f>IF($C3163&lt;&gt;"",$G3163*INDEX(ΣυνδΑθρ!$D$2:$D$96,$F3163,1)/INDEX(ΣυνδΑθρ!$J$2:$J$96,$F3163,1),IF($D3163&lt;&gt;"",$G3163*INDEX(Υλικά!$I$3:$I$200,$F3163,1)/INDEX(Υλικά!$E$3:$E$200,$F3163,1),0))</f>
        <v>19.799999999999997</v>
      </c>
      <c r="K3163" s="16">
        <f>$H3163*Ref!$B$2</f>
        <v>93.6</v>
      </c>
      <c r="L3163" s="17">
        <f>$I3163*Ref!$B$3</f>
        <v>7.92</v>
      </c>
      <c r="M3163" s="18">
        <f>$J3163*Ref!$B$4</f>
        <v>178.2</v>
      </c>
      <c r="N3163" s="18">
        <f>IF($C3163&lt;&gt;"",0,IF($D3163&lt;&gt;"",$G3163*INDEX(Υλικά!$J$3:$J$200,$F3163,1)/INDEX(Υλικά!$E$3:$E$200,$F3163,1),0))</f>
        <v>0</v>
      </c>
      <c r="O3163" s="19">
        <f t="shared" si="60"/>
        <v>279.71999999999997</v>
      </c>
    </row>
    <row r="3164" spans="1:15" x14ac:dyDescent="0.35">
      <c r="A3164" s="54">
        <v>46157</v>
      </c>
      <c r="B3164" s="53">
        <v>0.625</v>
      </c>
      <c r="D3164" t="s">
        <v>366</v>
      </c>
      <c r="E3164" s="3" t="str">
        <f>IF(C3164&lt;&gt;"",INDEX(ΣυνδΑθρ!$I$2:$I$96,MATCH(C3164,ΣυνδΑθρ!$A$2:$A$100,0),1),IF(D3164&lt;&gt;"",INDEX(Υλικά!$D$3:$D$200,MATCH(D3164,Υλικά!$B$3:$B$200,0),1),""))</f>
        <v>gr</v>
      </c>
      <c r="F3164" s="10">
        <f>IF(C3164&lt;&gt;"",MATCH($C3164,ΣυνδΑθρ!$A$2:$A$100,0),IF(D3164&lt;&gt;"",MATCH($D3164,Υλικά!$B$3:$B$200,0),0))</f>
        <v>166</v>
      </c>
      <c r="G3164" s="3">
        <v>22</v>
      </c>
      <c r="H3164" s="16">
        <f>IF($C3164&lt;&gt;"",$G3164*INDEX(ΣυνδΑθρ!$B$2:$B$96,$F3164,1)/INDEX(ΣυνδΑθρ!$J$2:$J$96,$F3164,1),IF($D3164&lt;&gt;"",$G3164*INDEX(Υλικά!$G$3:$G$200,$F3164,1)/INDEX(Υλικά!$E$3:$E$200,$F3164,1),0))</f>
        <v>5.94</v>
      </c>
      <c r="I3164" s="17">
        <f>IF($C3164&lt;&gt;"",$G3164*INDEX(ΣυνδΑθρ!$C$2:$C$100,$F3164,1)/INDEX(ΣυνδΑθρ!$J$2:$J$96,$F3164,1),IF($D3164&lt;&gt;"",$G3164*INDEX(Υλικά!$H$3:$H$200,$F3164,1)/INDEX(Υλικά!$E$3:$E$200,$F3164,1),0))</f>
        <v>0.11</v>
      </c>
      <c r="J3164" s="18">
        <f>IF($C3164&lt;&gt;"",$G3164*INDEX(ΣυνδΑθρ!$D$2:$D$96,$F3164,1)/INDEX(ΣυνδΑθρ!$J$2:$J$96,$F3164,1),IF($D3164&lt;&gt;"",$G3164*INDEX(Υλικά!$I$3:$I$200,$F3164,1)/INDEX(Υλικά!$E$3:$E$200,$F3164,1),0))</f>
        <v>6.6</v>
      </c>
      <c r="K3164" s="16">
        <f>$H3164*Ref!$B$2</f>
        <v>23.76</v>
      </c>
      <c r="L3164" s="17">
        <f>$I3164*Ref!$B$3</f>
        <v>0.44</v>
      </c>
      <c r="M3164" s="18">
        <f>$J3164*Ref!$B$4</f>
        <v>59.4</v>
      </c>
      <c r="N3164" s="18">
        <f>IF($C3164&lt;&gt;"",0,IF($D3164&lt;&gt;"",$G3164*INDEX(Υλικά!$J$3:$J$200,$F3164,1)/INDEX(Υλικά!$E$3:$E$200,$F3164,1),0))</f>
        <v>0</v>
      </c>
      <c r="O3164" s="19">
        <f t="shared" si="60"/>
        <v>83.6</v>
      </c>
    </row>
    <row r="3165" spans="1:15" x14ac:dyDescent="0.35">
      <c r="A3165" s="54">
        <v>46157</v>
      </c>
      <c r="B3165" s="53">
        <v>0.625</v>
      </c>
      <c r="D3165" t="s">
        <v>289</v>
      </c>
      <c r="E3165" s="3" t="str">
        <f>IF(C3165&lt;&gt;"",INDEX(ΣυνδΑθρ!$I$2:$I$96,MATCH(C3165,ΣυνδΑθρ!$A$2:$A$100,0),1),IF(D3165&lt;&gt;"",INDEX(Υλικά!$D$3:$D$200,MATCH(D3165,Υλικά!$B$3:$B$200,0),1),""))</f>
        <v>gr</v>
      </c>
      <c r="F3165" s="10">
        <f>IF(C3165&lt;&gt;"",MATCH($C3165,ΣυνδΑθρ!$A$2:$A$100,0),IF(D3165&lt;&gt;"",MATCH($D3165,Υλικά!$B$3:$B$200,0),0))</f>
        <v>134</v>
      </c>
      <c r="G3165" s="3">
        <v>70</v>
      </c>
      <c r="H3165" s="16">
        <f>IF($C3165&lt;&gt;"",$G3165*INDEX(ΣυνδΑθρ!$B$2:$B$96,$F3165,1)/INDEX(ΣυνδΑθρ!$J$2:$J$96,$F3165,1),IF($D3165&lt;&gt;"",$G3165*INDEX(Υλικά!$G$3:$G$200,$F3165,1)/INDEX(Υλικά!$E$3:$E$200,$F3165,1),0))</f>
        <v>5.1100000000000003</v>
      </c>
      <c r="I3165" s="17">
        <f>IF($C3165&lt;&gt;"",$G3165*INDEX(ΣυνδΑθρ!$C$2:$C$100,$F3165,1)/INDEX(ΣυνδΑθρ!$J$2:$J$96,$F3165,1),IF($D3165&lt;&gt;"",$G3165*INDEX(Υλικά!$H$3:$H$200,$F3165,1)/INDEX(Υλικά!$E$3:$E$200,$F3165,1),0))</f>
        <v>32.549999999999997</v>
      </c>
      <c r="J3165" s="18">
        <f>IF($C3165&lt;&gt;"",$G3165*INDEX(ΣυνδΑθρ!$D$2:$D$96,$F3165,1)/INDEX(ΣυνδΑθρ!$J$2:$J$96,$F3165,1),IF($D3165&lt;&gt;"",$G3165*INDEX(Υλικά!$I$3:$I$200,$F3165,1)/INDEX(Υλικά!$E$3:$E$200,$F3165,1),0))</f>
        <v>0.63</v>
      </c>
      <c r="K3165" s="16">
        <f>$H3165*Ref!$B$2</f>
        <v>20.440000000000001</v>
      </c>
      <c r="L3165" s="17">
        <f>$I3165*Ref!$B$3</f>
        <v>130.19999999999999</v>
      </c>
      <c r="M3165" s="18">
        <f>$J3165*Ref!$B$4</f>
        <v>5.67</v>
      </c>
      <c r="N3165" s="18">
        <f>IF($C3165&lt;&gt;"",0,IF($D3165&lt;&gt;"",$G3165*INDEX(Υλικά!$J$3:$J$200,$F3165,1)/INDEX(Υλικά!$E$3:$E$200,$F3165,1),0))</f>
        <v>0</v>
      </c>
      <c r="O3165" s="19">
        <f t="shared" si="60"/>
        <v>156.30999999999997</v>
      </c>
    </row>
    <row r="3166" spans="1:15" x14ac:dyDescent="0.35">
      <c r="A3166" s="54">
        <v>46157</v>
      </c>
      <c r="B3166" s="53">
        <v>0.625</v>
      </c>
      <c r="D3166" t="s">
        <v>42</v>
      </c>
      <c r="E3166" s="3" t="str">
        <f>IF(C3166&lt;&gt;"",INDEX(ΣυνδΑθρ!$I$2:$I$96,MATCH(C3166,ΣυνδΑθρ!$A$2:$A$100,0),1),IF(D3166&lt;&gt;"",INDEX(Υλικά!$D$3:$D$200,MATCH(D3166,Υλικά!$B$3:$B$200,0),1),""))</f>
        <v>gr</v>
      </c>
      <c r="F3166" s="10">
        <f>IF(C3166&lt;&gt;"",MATCH($C3166,ΣυνδΑθρ!$A$2:$A$100,0),IF(D3166&lt;&gt;"",MATCH($D3166,Υλικά!$B$3:$B$200,0),0))</f>
        <v>16</v>
      </c>
      <c r="G3166" s="3">
        <v>160</v>
      </c>
      <c r="H3166" s="16">
        <f>IF($C3166&lt;&gt;"",$G3166*INDEX(ΣυνδΑθρ!$B$2:$B$96,$F3166,1)/INDEX(ΣυνδΑθρ!$J$2:$J$96,$F3166,1),IF($D3166&lt;&gt;"",$G3166*INDEX(Υλικά!$G$3:$G$200,$F3166,1)/INDEX(Υλικά!$E$3:$E$200,$F3166,1),0))</f>
        <v>1.44</v>
      </c>
      <c r="I3166" s="17">
        <f>IF($C3166&lt;&gt;"",$G3166*INDEX(ΣυνδΑθρ!$C$2:$C$100,$F3166,1)/INDEX(ΣυνδΑθρ!$J$2:$J$96,$F3166,1),IF($D3166&lt;&gt;"",$G3166*INDEX(Υλικά!$H$3:$H$200,$F3166,1)/INDEX(Υλικά!$E$3:$E$200,$F3166,1),0))</f>
        <v>6.24</v>
      </c>
      <c r="J3166" s="18">
        <f>IF($C3166&lt;&gt;"",$G3166*INDEX(ΣυνδΑθρ!$D$2:$D$96,$F3166,1)/INDEX(ΣυνδΑθρ!$J$2:$J$96,$F3166,1),IF($D3166&lt;&gt;"",$G3166*INDEX(Υλικά!$I$3:$I$200,$F3166,1)/INDEX(Υλικά!$E$3:$E$200,$F3166,1),0))</f>
        <v>0.32</v>
      </c>
      <c r="K3166" s="16">
        <f>$H3166*Ref!$B$2</f>
        <v>5.76</v>
      </c>
      <c r="L3166" s="17">
        <f>$I3166*Ref!$B$3</f>
        <v>24.96</v>
      </c>
      <c r="M3166" s="18">
        <f>$J3166*Ref!$B$4</f>
        <v>2.88</v>
      </c>
      <c r="N3166" s="18">
        <f>IF($C3166&lt;&gt;"",0,IF($D3166&lt;&gt;"",$G3166*INDEX(Υλικά!$J$3:$J$200,$F3166,1)/INDEX(Υλικά!$E$3:$E$200,$F3166,1),0))</f>
        <v>0</v>
      </c>
      <c r="O3166" s="19">
        <f t="shared" si="60"/>
        <v>33.6</v>
      </c>
    </row>
    <row r="3167" spans="1:15" x14ac:dyDescent="0.35">
      <c r="A3167" s="54">
        <v>46157</v>
      </c>
      <c r="B3167" s="53">
        <v>0.625</v>
      </c>
      <c r="D3167" t="s">
        <v>365</v>
      </c>
      <c r="E3167" s="3" t="str">
        <f>IF(C3167&lt;&gt;"",INDEX(ΣυνδΑθρ!$I$2:$I$96,MATCH(C3167,ΣυνδΑθρ!$A$2:$A$100,0),1),IF(D3167&lt;&gt;"",INDEX(Υλικά!$D$3:$D$200,MATCH(D3167,Υλικά!$B$3:$B$200,0),1),""))</f>
        <v>gr</v>
      </c>
      <c r="F3167" s="10">
        <f>IF(C3167&lt;&gt;"",MATCH($C3167,ΣυνδΑθρ!$A$2:$A$100,0),IF(D3167&lt;&gt;"",MATCH($D3167,Υλικά!$B$3:$B$200,0),0))</f>
        <v>165</v>
      </c>
      <c r="G3167" s="3">
        <v>70</v>
      </c>
      <c r="H3167" s="16">
        <f>IF($C3167&lt;&gt;"",$G3167*INDEX(ΣυνδΑθρ!$B$2:$B$96,$F3167,1)/INDEX(ΣυνδΑθρ!$J$2:$J$96,$F3167,1),IF($D3167&lt;&gt;"",$G3167*INDEX(Υλικά!$G$3:$G$200,$F3167,1)/INDEX(Υλικά!$E$3:$E$200,$F3167,1),0))</f>
        <v>18.899999999999999</v>
      </c>
      <c r="I3167" s="17">
        <f>IF($C3167&lt;&gt;"",$G3167*INDEX(ΣυνδΑθρ!$C$2:$C$100,$F3167,1)/INDEX(ΣυνδΑθρ!$J$2:$J$96,$F3167,1),IF($D3167&lt;&gt;"",$G3167*INDEX(Υλικά!$H$3:$H$200,$F3167,1)/INDEX(Υλικά!$E$3:$E$200,$F3167,1),0))</f>
        <v>0</v>
      </c>
      <c r="J3167" s="18">
        <f>IF($C3167&lt;&gt;"",$G3167*INDEX(ΣυνδΑθρ!$D$2:$D$96,$F3167,1)/INDEX(ΣυνδΑθρ!$J$2:$J$96,$F3167,1),IF($D3167&lt;&gt;"",$G3167*INDEX(Υλικά!$I$3:$I$200,$F3167,1)/INDEX(Υλικά!$E$3:$E$200,$F3167,1),0))</f>
        <v>4.9000000000000004</v>
      </c>
      <c r="K3167" s="16">
        <f>$H3167*Ref!$B$2</f>
        <v>75.599999999999994</v>
      </c>
      <c r="L3167" s="17">
        <f>$I3167*Ref!$B$3</f>
        <v>0</v>
      </c>
      <c r="M3167" s="18">
        <f>$J3167*Ref!$B$4</f>
        <v>44.1</v>
      </c>
      <c r="N3167" s="18">
        <f>IF($C3167&lt;&gt;"",0,IF($D3167&lt;&gt;"",$G3167*INDEX(Υλικά!$J$3:$J$200,$F3167,1)/INDEX(Υλικά!$E$3:$E$200,$F3167,1),0))</f>
        <v>0</v>
      </c>
      <c r="O3167" s="19">
        <f t="shared" si="60"/>
        <v>119.69999999999999</v>
      </c>
    </row>
    <row r="3168" spans="1:15" x14ac:dyDescent="0.35">
      <c r="A3168" s="54">
        <v>46157</v>
      </c>
      <c r="B3168" s="53">
        <v>0.625</v>
      </c>
      <c r="D3168" t="s">
        <v>8</v>
      </c>
      <c r="E3168" s="3" t="str">
        <f>IF(C3168&lt;&gt;"",INDEX(ΣυνδΑθρ!$I$2:$I$96,MATCH(C3168,ΣυνδΑθρ!$A$2:$A$100,0),1),IF(D3168&lt;&gt;"",INDEX(Υλικά!$D$3:$D$200,MATCH(D3168,Υλικά!$B$3:$B$200,0),1),""))</f>
        <v>gr</v>
      </c>
      <c r="F3168" s="10">
        <f>IF(C3168&lt;&gt;"",MATCH($C3168,ΣυνδΑθρ!$A$2:$A$100,0),IF(D3168&lt;&gt;"",MATCH($D3168,Υλικά!$B$3:$B$200,0),0))</f>
        <v>3</v>
      </c>
      <c r="G3168" s="3">
        <v>10</v>
      </c>
      <c r="H3168" s="16">
        <f>IF($C3168&lt;&gt;"",$G3168*INDEX(ΣυνδΑθρ!$B$2:$B$96,$F3168,1)/INDEX(ΣυνδΑθρ!$J$2:$J$96,$F3168,1),IF($D3168&lt;&gt;"",$G3168*INDEX(Υλικά!$G$3:$G$200,$F3168,1)/INDEX(Υλικά!$E$3:$E$200,$F3168,1),0))</f>
        <v>0</v>
      </c>
      <c r="I3168" s="17">
        <f>IF($C3168&lt;&gt;"",$G3168*INDEX(ΣυνδΑθρ!$C$2:$C$100,$F3168,1)/INDEX(ΣυνδΑθρ!$J$2:$J$96,$F3168,1),IF($D3168&lt;&gt;"",$G3168*INDEX(Υλικά!$H$3:$H$200,$F3168,1)/INDEX(Υλικά!$E$3:$E$200,$F3168,1),0))</f>
        <v>0</v>
      </c>
      <c r="J3168" s="18">
        <f>IF($C3168&lt;&gt;"",$G3168*INDEX(ΣυνδΑθρ!$D$2:$D$96,$F3168,1)/INDEX(ΣυνδΑθρ!$J$2:$J$96,$F3168,1),IF($D3168&lt;&gt;"",$G3168*INDEX(Υλικά!$I$3:$I$200,$F3168,1)/INDEX(Υλικά!$E$3:$E$200,$F3168,1),0))</f>
        <v>9.33</v>
      </c>
      <c r="K3168" s="16">
        <f>$H3168*Ref!$B$2</f>
        <v>0</v>
      </c>
      <c r="L3168" s="17">
        <f>$I3168*Ref!$B$3</f>
        <v>0</v>
      </c>
      <c r="M3168" s="18">
        <f>$J3168*Ref!$B$4</f>
        <v>83.97</v>
      </c>
      <c r="N3168" s="18">
        <f>IF($C3168&lt;&gt;"",0,IF($D3168&lt;&gt;"",$G3168*INDEX(Υλικά!$J$3:$J$200,$F3168,1)/INDEX(Υλικά!$E$3:$E$200,$F3168,1),0))</f>
        <v>0</v>
      </c>
      <c r="O3168" s="19">
        <f t="shared" si="60"/>
        <v>83.97</v>
      </c>
    </row>
    <row r="3169" spans="1:15" x14ac:dyDescent="0.35">
      <c r="A3169" s="54">
        <v>46157</v>
      </c>
      <c r="B3169" s="53">
        <v>0.875</v>
      </c>
      <c r="D3169" t="s">
        <v>356</v>
      </c>
      <c r="E3169" s="3" t="str">
        <f>IF(C3169&lt;&gt;"",INDEX(ΣυνδΑθρ!$I$2:$I$96,MATCH(C3169,ΣυνδΑθρ!$A$2:$A$100,0),1),IF(D3169&lt;&gt;"",INDEX(Υλικά!$D$3:$D$200,MATCH(D3169,Υλικά!$B$3:$B$200,0),1),""))</f>
        <v>pc</v>
      </c>
      <c r="F3169" s="10">
        <f>IF(C3169&lt;&gt;"",MATCH($C3169,ΣυνδΑθρ!$A$2:$A$100,0),IF(D3169&lt;&gt;"",MATCH($D3169,Υλικά!$B$3:$B$200,0),0))</f>
        <v>161</v>
      </c>
      <c r="G3169" s="3">
        <v>1</v>
      </c>
      <c r="H3169" s="16">
        <f>IF($C3169&lt;&gt;"",$G3169*INDEX(ΣυνδΑθρ!$B$2:$B$96,$F3169,1)/INDEX(ΣυνδΑθρ!$J$2:$J$96,$F3169,1),IF($D3169&lt;&gt;"",$G3169*INDEX(Υλικά!$G$3:$G$200,$F3169,1)/INDEX(Υλικά!$E$3:$E$200,$F3169,1),0))</f>
        <v>39</v>
      </c>
      <c r="I3169" s="17">
        <f>IF($C3169&lt;&gt;"",$G3169*INDEX(ΣυνδΑθρ!$C$2:$C$100,$F3169,1)/INDEX(ΣυνδΑθρ!$J$2:$J$96,$F3169,1),IF($D3169&lt;&gt;"",$G3169*INDEX(Υλικά!$H$3:$H$200,$F3169,1)/INDEX(Υλικά!$E$3:$E$200,$F3169,1),0))</f>
        <v>0</v>
      </c>
      <c r="J3169" s="18">
        <f>IF($C3169&lt;&gt;"",$G3169*INDEX(ΣυνδΑθρ!$D$2:$D$96,$F3169,1)/INDEX(ΣυνδΑθρ!$J$2:$J$96,$F3169,1),IF($D3169&lt;&gt;"",$G3169*INDEX(Υλικά!$I$3:$I$200,$F3169,1)/INDEX(Υλικά!$E$3:$E$200,$F3169,1),0))</f>
        <v>1</v>
      </c>
      <c r="K3169" s="16">
        <f>$H3169*Ref!$B$2</f>
        <v>156</v>
      </c>
      <c r="L3169" s="17">
        <f>$I3169*Ref!$B$3</f>
        <v>0</v>
      </c>
      <c r="M3169" s="18">
        <f>$J3169*Ref!$B$4</f>
        <v>9</v>
      </c>
      <c r="N3169" s="18">
        <f>IF($C3169&lt;&gt;"",0,IF($D3169&lt;&gt;"",$G3169*INDEX(Υλικά!$J$3:$J$200,$F3169,1)/INDEX(Υλικά!$E$3:$E$200,$F3169,1),0))</f>
        <v>0</v>
      </c>
      <c r="O3169" s="19">
        <f t="shared" si="60"/>
        <v>165</v>
      </c>
    </row>
    <row r="3170" spans="1:15" x14ac:dyDescent="0.35">
      <c r="A3170" s="54">
        <v>46157</v>
      </c>
      <c r="B3170" s="53">
        <v>0.875</v>
      </c>
      <c r="D3170" t="s">
        <v>289</v>
      </c>
      <c r="E3170" s="3" t="str">
        <f>IF(C3170&lt;&gt;"",INDEX(ΣυνδΑθρ!$I$2:$I$96,MATCH(C3170,ΣυνδΑθρ!$A$2:$A$100,0),1),IF(D3170&lt;&gt;"",INDEX(Υλικά!$D$3:$D$200,MATCH(D3170,Υλικά!$B$3:$B$200,0),1),""))</f>
        <v>gr</v>
      </c>
      <c r="F3170" s="10">
        <f>IF(C3170&lt;&gt;"",MATCH($C3170,ΣυνδΑθρ!$A$2:$A$100,0),IF(D3170&lt;&gt;"",MATCH($D3170,Υλικά!$B$3:$B$200,0),0))</f>
        <v>134</v>
      </c>
      <c r="G3170" s="3">
        <v>100</v>
      </c>
      <c r="H3170" s="16">
        <f>IF($C3170&lt;&gt;"",$G3170*INDEX(ΣυνδΑθρ!$B$2:$B$96,$F3170,1)/INDEX(ΣυνδΑθρ!$J$2:$J$96,$F3170,1),IF($D3170&lt;&gt;"",$G3170*INDEX(Υλικά!$G$3:$G$200,$F3170,1)/INDEX(Υλικά!$E$3:$E$200,$F3170,1),0))</f>
        <v>7.3</v>
      </c>
      <c r="I3170" s="17">
        <f>IF($C3170&lt;&gt;"",$G3170*INDEX(ΣυνδΑθρ!$C$2:$C$100,$F3170,1)/INDEX(ΣυνδΑθρ!$J$2:$J$96,$F3170,1),IF($D3170&lt;&gt;"",$G3170*INDEX(Υλικά!$H$3:$H$200,$F3170,1)/INDEX(Υλικά!$E$3:$E$200,$F3170,1),0))</f>
        <v>46.5</v>
      </c>
      <c r="J3170" s="18">
        <f>IF($C3170&lt;&gt;"",$G3170*INDEX(ΣυνδΑθρ!$D$2:$D$96,$F3170,1)/INDEX(ΣυνδΑθρ!$J$2:$J$96,$F3170,1),IF($D3170&lt;&gt;"",$G3170*INDEX(Υλικά!$I$3:$I$200,$F3170,1)/INDEX(Υλικά!$E$3:$E$200,$F3170,1),0))</f>
        <v>0.9</v>
      </c>
      <c r="K3170" s="16">
        <f>$H3170*Ref!$B$2</f>
        <v>29.2</v>
      </c>
      <c r="L3170" s="17">
        <f>$I3170*Ref!$B$3</f>
        <v>186</v>
      </c>
      <c r="M3170" s="18">
        <f>$J3170*Ref!$B$4</f>
        <v>8.1</v>
      </c>
      <c r="N3170" s="18">
        <f>IF($C3170&lt;&gt;"",0,IF($D3170&lt;&gt;"",$G3170*INDEX(Υλικά!$J$3:$J$200,$F3170,1)/INDEX(Υλικά!$E$3:$E$200,$F3170,1),0))</f>
        <v>0</v>
      </c>
      <c r="O3170" s="19">
        <f t="shared" si="60"/>
        <v>223.29999999999998</v>
      </c>
    </row>
    <row r="3171" spans="1:15" x14ac:dyDescent="0.35">
      <c r="A3171" s="54">
        <v>46157</v>
      </c>
      <c r="B3171" s="53">
        <v>0.875</v>
      </c>
      <c r="D3171" t="s">
        <v>42</v>
      </c>
      <c r="E3171" s="3" t="str">
        <f>IF(C3171&lt;&gt;"",INDEX(ΣυνδΑθρ!$I$2:$I$96,MATCH(C3171,ΣυνδΑθρ!$A$2:$A$100,0),1),IF(D3171&lt;&gt;"",INDEX(Υλικά!$D$3:$D$200,MATCH(D3171,Υλικά!$B$3:$B$200,0),1),""))</f>
        <v>gr</v>
      </c>
      <c r="F3171" s="10">
        <f>IF(C3171&lt;&gt;"",MATCH($C3171,ΣυνδΑθρ!$A$2:$A$100,0),IF(D3171&lt;&gt;"",MATCH($D3171,Υλικά!$B$3:$B$200,0),0))</f>
        <v>16</v>
      </c>
      <c r="G3171" s="3">
        <v>230</v>
      </c>
      <c r="H3171" s="16">
        <f>IF($C3171&lt;&gt;"",$G3171*INDEX(ΣυνδΑθρ!$B$2:$B$96,$F3171,1)/INDEX(ΣυνδΑθρ!$J$2:$J$96,$F3171,1),IF($D3171&lt;&gt;"",$G3171*INDEX(Υλικά!$G$3:$G$200,$F3171,1)/INDEX(Υλικά!$E$3:$E$200,$F3171,1),0))</f>
        <v>2.0699999999999998</v>
      </c>
      <c r="I3171" s="17">
        <f>IF($C3171&lt;&gt;"",$G3171*INDEX(ΣυνδΑθρ!$C$2:$C$100,$F3171,1)/INDEX(ΣυνδΑθρ!$J$2:$J$96,$F3171,1),IF($D3171&lt;&gt;"",$G3171*INDEX(Υλικά!$H$3:$H$200,$F3171,1)/INDEX(Υλικά!$E$3:$E$200,$F3171,1),0))</f>
        <v>8.9700000000000006</v>
      </c>
      <c r="J3171" s="18">
        <f>IF($C3171&lt;&gt;"",$G3171*INDEX(ΣυνδΑθρ!$D$2:$D$96,$F3171,1)/INDEX(ΣυνδΑθρ!$J$2:$J$96,$F3171,1),IF($D3171&lt;&gt;"",$G3171*INDEX(Υλικά!$I$3:$I$200,$F3171,1)/INDEX(Υλικά!$E$3:$E$200,$F3171,1),0))</f>
        <v>0.46</v>
      </c>
      <c r="K3171" s="16">
        <f>$H3171*Ref!$B$2</f>
        <v>8.2799999999999994</v>
      </c>
      <c r="L3171" s="17">
        <f>$I3171*Ref!$B$3</f>
        <v>35.880000000000003</v>
      </c>
      <c r="M3171" s="18">
        <f>$J3171*Ref!$B$4</f>
        <v>4.1400000000000006</v>
      </c>
      <c r="N3171" s="18">
        <f>IF($C3171&lt;&gt;"",0,IF($D3171&lt;&gt;"",$G3171*INDEX(Υλικά!$J$3:$J$200,$F3171,1)/INDEX(Υλικά!$E$3:$E$200,$F3171,1),0))</f>
        <v>0</v>
      </c>
      <c r="O3171" s="19">
        <f t="shared" si="60"/>
        <v>48.300000000000004</v>
      </c>
    </row>
    <row r="3172" spans="1:15" x14ac:dyDescent="0.35">
      <c r="A3172" s="54">
        <v>46157</v>
      </c>
      <c r="B3172" s="53">
        <v>0.875</v>
      </c>
      <c r="D3172" t="s">
        <v>27</v>
      </c>
      <c r="E3172" s="3" t="str">
        <f>IF(C3172&lt;&gt;"",INDEX(ΣυνδΑθρ!$I$2:$I$96,MATCH(C3172,ΣυνδΑθρ!$A$2:$A$100,0),1),IF(D3172&lt;&gt;"",INDEX(Υλικά!$D$3:$D$200,MATCH(D3172,Υλικά!$B$3:$B$200,0),1),""))</f>
        <v>gr</v>
      </c>
      <c r="F3172" s="10">
        <f>IF(C3172&lt;&gt;"",MATCH($C3172,ΣυνδΑθρ!$A$2:$A$100,0),IF(D3172&lt;&gt;"",MATCH($D3172,Υλικά!$B$3:$B$200,0),0))</f>
        <v>2</v>
      </c>
      <c r="G3172" s="3">
        <v>60</v>
      </c>
      <c r="H3172" s="16">
        <f>IF($C3172&lt;&gt;"",$G3172*INDEX(ΣυνδΑθρ!$B$2:$B$96,$F3172,1)/INDEX(ΣυνδΑθρ!$J$2:$J$96,$F3172,1),IF($D3172&lt;&gt;"",$G3172*INDEX(Υλικά!$G$3:$G$200,$F3172,1)/INDEX(Υλικά!$E$3:$E$200,$F3172,1),0))</f>
        <v>0.66</v>
      </c>
      <c r="I3172" s="17">
        <f>IF($C3172&lt;&gt;"",$G3172*INDEX(ΣυνδΑθρ!$C$2:$C$100,$F3172,1)/INDEX(ΣυνδΑθρ!$J$2:$J$96,$F3172,1),IF($D3172&lt;&gt;"",$G3172*INDEX(Υλικά!$H$3:$H$200,$F3172,1)/INDEX(Υλικά!$E$3:$E$200,$F3172,1),0))</f>
        <v>5.58</v>
      </c>
      <c r="J3172" s="18">
        <f>IF($C3172&lt;&gt;"",$G3172*INDEX(ΣυνδΑθρ!$D$2:$D$96,$F3172,1)/INDEX(ΣυνδΑθρ!$J$2:$J$96,$F3172,1),IF($D3172&lt;&gt;"",$G3172*INDEX(Υλικά!$I$3:$I$200,$F3172,1)/INDEX(Υλικά!$E$3:$E$200,$F3172,1),0))</f>
        <v>0.06</v>
      </c>
      <c r="K3172" s="16">
        <f>$H3172*Ref!$B$2</f>
        <v>2.64</v>
      </c>
      <c r="L3172" s="17">
        <f>$I3172*Ref!$B$3</f>
        <v>22.32</v>
      </c>
      <c r="M3172" s="18">
        <f>$J3172*Ref!$B$4</f>
        <v>0.54</v>
      </c>
      <c r="N3172" s="18">
        <f>IF($C3172&lt;&gt;"",0,IF($D3172&lt;&gt;"",$G3172*INDEX(Υλικά!$J$3:$J$200,$F3172,1)/INDEX(Υλικά!$E$3:$E$200,$F3172,1),0))</f>
        <v>0</v>
      </c>
      <c r="O3172" s="19">
        <f t="shared" si="60"/>
        <v>25.5</v>
      </c>
    </row>
    <row r="3173" spans="1:15" x14ac:dyDescent="0.35">
      <c r="A3173" s="54">
        <v>46157</v>
      </c>
      <c r="B3173" s="53">
        <v>0.875</v>
      </c>
      <c r="D3173" t="s">
        <v>8</v>
      </c>
      <c r="E3173" s="3" t="str">
        <f>IF(C3173&lt;&gt;"",INDEX(ΣυνδΑθρ!$I$2:$I$96,MATCH(C3173,ΣυνδΑθρ!$A$2:$A$100,0),1),IF(D3173&lt;&gt;"",INDEX(Υλικά!$D$3:$D$200,MATCH(D3173,Υλικά!$B$3:$B$200,0),1),""))</f>
        <v>gr</v>
      </c>
      <c r="F3173" s="10">
        <f>IF(C3173&lt;&gt;"",MATCH($C3173,ΣυνδΑθρ!$A$2:$A$100,0),IF(D3173&lt;&gt;"",MATCH($D3173,Υλικά!$B$3:$B$200,0),0))</f>
        <v>3</v>
      </c>
      <c r="G3173" s="3">
        <v>12</v>
      </c>
      <c r="H3173" s="16">
        <f>IF($C3173&lt;&gt;"",$G3173*INDEX(ΣυνδΑθρ!$B$2:$B$96,$F3173,1)/INDEX(ΣυνδΑθρ!$J$2:$J$96,$F3173,1),IF($D3173&lt;&gt;"",$G3173*INDEX(Υλικά!$G$3:$G$200,$F3173,1)/INDEX(Υλικά!$E$3:$E$200,$F3173,1),0))</f>
        <v>0</v>
      </c>
      <c r="I3173" s="17">
        <f>IF($C3173&lt;&gt;"",$G3173*INDEX(ΣυνδΑθρ!$C$2:$C$100,$F3173,1)/INDEX(ΣυνδΑθρ!$J$2:$J$96,$F3173,1),IF($D3173&lt;&gt;"",$G3173*INDEX(Υλικά!$H$3:$H$200,$F3173,1)/INDEX(Υλικά!$E$3:$E$200,$F3173,1),0))</f>
        <v>0</v>
      </c>
      <c r="J3173" s="18">
        <f>IF($C3173&lt;&gt;"",$G3173*INDEX(ΣυνδΑθρ!$D$2:$D$96,$F3173,1)/INDEX(ΣυνδΑθρ!$J$2:$J$96,$F3173,1),IF($D3173&lt;&gt;"",$G3173*INDEX(Υλικά!$I$3:$I$200,$F3173,1)/INDEX(Υλικά!$E$3:$E$200,$F3173,1),0))</f>
        <v>11.196</v>
      </c>
      <c r="K3173" s="16">
        <f>$H3173*Ref!$B$2</f>
        <v>0</v>
      </c>
      <c r="L3173" s="17">
        <f>$I3173*Ref!$B$3</f>
        <v>0</v>
      </c>
      <c r="M3173" s="18">
        <f>$J3173*Ref!$B$4</f>
        <v>100.764</v>
      </c>
      <c r="N3173" s="18">
        <f>IF($C3173&lt;&gt;"",0,IF($D3173&lt;&gt;"",$G3173*INDEX(Υλικά!$J$3:$J$200,$F3173,1)/INDEX(Υλικά!$E$3:$E$200,$F3173,1),0))</f>
        <v>0</v>
      </c>
      <c r="O3173" s="19">
        <f t="shared" ref="O3173:O3236" si="61">SUM(K3173:N3173)</f>
        <v>100.764</v>
      </c>
    </row>
    <row r="3174" spans="1:15" x14ac:dyDescent="0.35">
      <c r="A3174" s="54">
        <v>46157</v>
      </c>
      <c r="B3174" s="53">
        <v>0.98958333333333337</v>
      </c>
      <c r="D3174" t="s">
        <v>32</v>
      </c>
      <c r="E3174" s="3" t="str">
        <f>IF(C3174&lt;&gt;"",INDEX(ΣυνδΑθρ!$I$2:$I$96,MATCH(C3174,ΣυνδΑθρ!$A$2:$A$100,0),1),IF(D3174&lt;&gt;"",INDEX(Υλικά!$D$3:$D$200,MATCH(D3174,Υλικά!$B$3:$B$200,0),1),""))</f>
        <v>gr</v>
      </c>
      <c r="F3174" s="10">
        <f>IF(C3174&lt;&gt;"",MATCH($C3174,ΣυνδΑθρ!$A$2:$A$100,0),IF(D3174&lt;&gt;"",MATCH($D3174,Υλικά!$B$3:$B$200,0),0))</f>
        <v>14</v>
      </c>
      <c r="G3174" s="3">
        <v>200</v>
      </c>
      <c r="H3174" s="16">
        <f>IF($C3174&lt;&gt;"",$G3174*INDEX(ΣυνδΑθρ!$B$2:$B$96,$F3174,1)/INDEX(ΣυνδΑθρ!$J$2:$J$96,$F3174,1),IF($D3174&lt;&gt;"",$G3174*INDEX(Υλικά!$G$3:$G$200,$F3174,1)/INDEX(Υλικά!$E$3:$E$200,$F3174,1),0))</f>
        <v>16</v>
      </c>
      <c r="I3174" s="17">
        <f>IF($C3174&lt;&gt;"",$G3174*INDEX(ΣυνδΑθρ!$C$2:$C$100,$F3174,1)/INDEX(ΣυνδΑθρ!$J$2:$J$96,$F3174,1),IF($D3174&lt;&gt;"",$G3174*INDEX(Υλικά!$H$3:$H$200,$F3174,1)/INDEX(Υλικά!$E$3:$E$200,$F3174,1),0))</f>
        <v>8</v>
      </c>
      <c r="J3174" s="18">
        <f>IF($C3174&lt;&gt;"",$G3174*INDEX(ΣυνδΑθρ!$D$2:$D$96,$F3174,1)/INDEX(ΣυνδΑθρ!$J$2:$J$96,$F3174,1),IF($D3174&lt;&gt;"",$G3174*INDEX(Υλικά!$I$3:$I$200,$F3174,1)/INDEX(Υλικά!$E$3:$E$200,$F3174,1),0))</f>
        <v>4</v>
      </c>
      <c r="K3174" s="16">
        <f>$H3174*Ref!$B$2</f>
        <v>64</v>
      </c>
      <c r="L3174" s="17">
        <f>$I3174*Ref!$B$3</f>
        <v>32</v>
      </c>
      <c r="M3174" s="18">
        <f>$J3174*Ref!$B$4</f>
        <v>36</v>
      </c>
      <c r="N3174" s="18">
        <f>IF($C3174&lt;&gt;"",0,IF($D3174&lt;&gt;"",$G3174*INDEX(Υλικά!$J$3:$J$200,$F3174,1)/INDEX(Υλικά!$E$3:$E$200,$F3174,1),0))</f>
        <v>0</v>
      </c>
      <c r="O3174" s="19">
        <f t="shared" si="61"/>
        <v>132</v>
      </c>
    </row>
    <row r="3175" spans="1:15" x14ac:dyDescent="0.35">
      <c r="A3175" s="54">
        <v>46158</v>
      </c>
      <c r="B3175" s="53">
        <v>0.3125</v>
      </c>
      <c r="D3175" t="s">
        <v>58</v>
      </c>
      <c r="E3175" s="3" t="str">
        <f>IF(C3175&lt;&gt;"",INDEX(ΣυνδΑθρ!$I$2:$I$96,MATCH(C3175,ΣυνδΑθρ!$A$2:$A$100,0),1),IF(D3175&lt;&gt;"",INDEX(Υλικά!$D$3:$D$200,MATCH(D3175,Υλικά!$B$3:$B$200,0),1),""))</f>
        <v>gr</v>
      </c>
      <c r="F3175" s="10">
        <f>IF(C3175&lt;&gt;"",MATCH($C3175,ΣυνδΑθρ!$A$2:$A$100,0),IF(D3175&lt;&gt;"",MATCH($D3175,Υλικά!$B$3:$B$200,0),0))</f>
        <v>12</v>
      </c>
      <c r="G3175" s="3">
        <v>250</v>
      </c>
      <c r="H3175" s="16">
        <f>IF($C3175&lt;&gt;"",$G3175*INDEX(ΣυνδΑθρ!$B$2:$B$96,$F3175,1)/INDEX(ΣυνδΑθρ!$J$2:$J$96,$F3175,1),IF($D3175&lt;&gt;"",$G3175*INDEX(Υλικά!$G$3:$G$200,$F3175,1)/INDEX(Υλικά!$E$3:$E$200,$F3175,1),0))</f>
        <v>8.25</v>
      </c>
      <c r="I3175" s="17">
        <f>IF($C3175&lt;&gt;"",$G3175*INDEX(ΣυνδΑθρ!$C$2:$C$100,$F3175,1)/INDEX(ΣυνδΑθρ!$J$2:$J$96,$F3175,1),IF($D3175&lt;&gt;"",$G3175*INDEX(Υλικά!$H$3:$H$200,$F3175,1)/INDEX(Υλικά!$E$3:$E$200,$F3175,1),0))</f>
        <v>11.75</v>
      </c>
      <c r="J3175" s="18">
        <f>IF($C3175&lt;&gt;"",$G3175*INDEX(ΣυνδΑθρ!$D$2:$D$96,$F3175,1)/INDEX(ΣυνδΑθρ!$J$2:$J$96,$F3175,1),IF($D3175&lt;&gt;"",$G3175*INDEX(Υλικά!$I$3:$I$200,$F3175,1)/INDEX(Υλικά!$E$3:$E$200,$F3175,1),0))</f>
        <v>3.75</v>
      </c>
      <c r="K3175" s="16">
        <f>$H3175*Ref!$B$2</f>
        <v>33</v>
      </c>
      <c r="L3175" s="17">
        <f>$I3175*Ref!$B$3</f>
        <v>47</v>
      </c>
      <c r="M3175" s="18">
        <f>$J3175*Ref!$B$4</f>
        <v>33.75</v>
      </c>
      <c r="N3175" s="18">
        <f>IF($C3175&lt;&gt;"",0,IF($D3175&lt;&gt;"",$G3175*INDEX(Υλικά!$J$3:$J$200,$F3175,1)/INDEX(Υλικά!$E$3:$E$200,$F3175,1),0))</f>
        <v>0</v>
      </c>
      <c r="O3175" s="19">
        <f t="shared" si="61"/>
        <v>113.75</v>
      </c>
    </row>
    <row r="3176" spans="1:15" x14ac:dyDescent="0.35">
      <c r="A3176" s="54">
        <v>46158</v>
      </c>
      <c r="B3176" s="53">
        <v>0.45833333333333331</v>
      </c>
      <c r="D3176" t="s">
        <v>289</v>
      </c>
      <c r="E3176" s="3" t="str">
        <f>IF(C3176&lt;&gt;"",INDEX(ΣυνδΑθρ!$I$2:$I$96,MATCH(C3176,ΣυνδΑθρ!$A$2:$A$100,0),1),IF(D3176&lt;&gt;"",INDEX(Υλικά!$D$3:$D$200,MATCH(D3176,Υλικά!$B$3:$B$200,0),1),""))</f>
        <v>gr</v>
      </c>
      <c r="F3176" s="10">
        <f>IF(C3176&lt;&gt;"",MATCH($C3176,ΣυνδΑθρ!$A$2:$A$100,0),IF(D3176&lt;&gt;"",MATCH($D3176,Υλικά!$B$3:$B$200,0),0))</f>
        <v>134</v>
      </c>
      <c r="G3176" s="3">
        <v>50</v>
      </c>
      <c r="H3176" s="16">
        <f>IF($C3176&lt;&gt;"",$G3176*INDEX(ΣυνδΑθρ!$B$2:$B$96,$F3176,1)/INDEX(ΣυνδΑθρ!$J$2:$J$96,$F3176,1),IF($D3176&lt;&gt;"",$G3176*INDEX(Υλικά!$G$3:$G$200,$F3176,1)/INDEX(Υλικά!$E$3:$E$200,$F3176,1),0))</f>
        <v>3.65</v>
      </c>
      <c r="I3176" s="17">
        <f>IF($C3176&lt;&gt;"",$G3176*INDEX(ΣυνδΑθρ!$C$2:$C$100,$F3176,1)/INDEX(ΣυνδΑθρ!$J$2:$J$96,$F3176,1),IF($D3176&lt;&gt;"",$G3176*INDEX(Υλικά!$H$3:$H$200,$F3176,1)/INDEX(Υλικά!$E$3:$E$200,$F3176,1),0))</f>
        <v>23.25</v>
      </c>
      <c r="J3176" s="18">
        <f>IF($C3176&lt;&gt;"",$G3176*INDEX(ΣυνδΑθρ!$D$2:$D$96,$F3176,1)/INDEX(ΣυνδΑθρ!$J$2:$J$96,$F3176,1),IF($D3176&lt;&gt;"",$G3176*INDEX(Υλικά!$I$3:$I$200,$F3176,1)/INDEX(Υλικά!$E$3:$E$200,$F3176,1),0))</f>
        <v>0.45</v>
      </c>
      <c r="K3176" s="16">
        <f>$H3176*Ref!$B$2</f>
        <v>14.6</v>
      </c>
      <c r="L3176" s="17">
        <f>$I3176*Ref!$B$3</f>
        <v>93</v>
      </c>
      <c r="M3176" s="18">
        <f>$J3176*Ref!$B$4</f>
        <v>4.05</v>
      </c>
      <c r="N3176" s="18">
        <f>IF($C3176&lt;&gt;"",0,IF($D3176&lt;&gt;"",$G3176*INDEX(Υλικά!$J$3:$J$200,$F3176,1)/INDEX(Υλικά!$E$3:$E$200,$F3176,1),0))</f>
        <v>0</v>
      </c>
      <c r="O3176" s="19">
        <f t="shared" si="61"/>
        <v>111.64999999999999</v>
      </c>
    </row>
    <row r="3177" spans="1:15" x14ac:dyDescent="0.35">
      <c r="A3177" s="54">
        <v>46158</v>
      </c>
      <c r="B3177" s="53">
        <v>0.45833333333333331</v>
      </c>
      <c r="D3177" t="s">
        <v>220</v>
      </c>
      <c r="E3177" s="3" t="str">
        <f>IF(C3177&lt;&gt;"",INDEX(ΣυνδΑθρ!$I$2:$I$96,MATCH(C3177,ΣυνδΑθρ!$A$2:$A$100,0),1),IF(D3177&lt;&gt;"",INDEX(Υλικά!$D$3:$D$200,MATCH(D3177,Υλικά!$B$3:$B$200,0),1),""))</f>
        <v>gr</v>
      </c>
      <c r="F3177" s="10">
        <f>IF(C3177&lt;&gt;"",MATCH($C3177,ΣυνδΑθρ!$A$2:$A$100,0),IF(D3177&lt;&gt;"",MATCH($D3177,Υλικά!$B$3:$B$200,0),0))</f>
        <v>98</v>
      </c>
      <c r="G3177" s="3">
        <v>40</v>
      </c>
      <c r="H3177" s="16">
        <f>IF($C3177&lt;&gt;"",$G3177*INDEX(ΣυνδΑθρ!$B$2:$B$96,$F3177,1)/INDEX(ΣυνδΑθρ!$J$2:$J$96,$F3177,1),IF($D3177&lt;&gt;"",$G3177*INDEX(Υλικά!$G$3:$G$200,$F3177,1)/INDEX(Υλικά!$E$3:$E$200,$F3177,1),0))</f>
        <v>4.4000000000000004</v>
      </c>
      <c r="I3177" s="17">
        <f>IF($C3177&lt;&gt;"",$G3177*INDEX(ΣυνδΑθρ!$C$2:$C$100,$F3177,1)/INDEX(ΣυνδΑθρ!$J$2:$J$96,$F3177,1),IF($D3177&lt;&gt;"",$G3177*INDEX(Υλικά!$H$3:$H$200,$F3177,1)/INDEX(Υλικά!$E$3:$E$200,$F3177,1),0))</f>
        <v>1.6</v>
      </c>
      <c r="J3177" s="18">
        <f>IF($C3177&lt;&gt;"",$G3177*INDEX(ΣυνδΑθρ!$D$2:$D$96,$F3177,1)/INDEX(ΣυνδΑθρ!$J$2:$J$96,$F3177,1),IF($D3177&lt;&gt;"",$G3177*INDEX(Υλικά!$I$3:$I$200,$F3177,1)/INDEX(Υλικά!$E$3:$E$200,$F3177,1),0))</f>
        <v>1.6</v>
      </c>
      <c r="K3177" s="16">
        <f>$H3177*Ref!$B$2</f>
        <v>17.600000000000001</v>
      </c>
      <c r="L3177" s="17">
        <f>$I3177*Ref!$B$3</f>
        <v>6.4</v>
      </c>
      <c r="M3177" s="18">
        <f>$J3177*Ref!$B$4</f>
        <v>14.4</v>
      </c>
      <c r="N3177" s="18">
        <f>IF($C3177&lt;&gt;"",0,IF($D3177&lt;&gt;"",$G3177*INDEX(Υλικά!$J$3:$J$200,$F3177,1)/INDEX(Υλικά!$E$3:$E$200,$F3177,1),0))</f>
        <v>0</v>
      </c>
      <c r="O3177" s="19">
        <f t="shared" si="61"/>
        <v>38.4</v>
      </c>
    </row>
    <row r="3178" spans="1:15" x14ac:dyDescent="0.35">
      <c r="A3178" s="54">
        <v>46158</v>
      </c>
      <c r="B3178" s="53">
        <v>0.5625</v>
      </c>
      <c r="C3178" t="s">
        <v>263</v>
      </c>
      <c r="E3178" s="3" t="str">
        <f>IF(C3178&lt;&gt;"",INDEX(ΣυνδΑθρ!$I$2:$I$96,MATCH(C3178,ΣυνδΑθρ!$A$2:$A$100,0),1),IF(D3178&lt;&gt;"",INDEX(Υλικά!$D$3:$D$200,MATCH(D3178,Υλικά!$B$3:$B$200,0),1),""))</f>
        <v>pc</v>
      </c>
      <c r="F3178" s="10">
        <f>IF(C3178&lt;&gt;"",MATCH($C3178,ΣυνδΑθρ!$A$2:$A$100,0),IF(D3178&lt;&gt;"",MATCH($D3178,Υλικά!$B$3:$B$200,0),0))</f>
        <v>49</v>
      </c>
      <c r="G3178" s="3">
        <v>1</v>
      </c>
      <c r="H3178" s="16">
        <f>IF($C3178&lt;&gt;"",$G3178*INDEX(ΣυνδΑθρ!$B$2:$B$96,$F3178,1)/INDEX(ΣυνδΑθρ!$J$2:$J$96,$F3178,1),IF($D3178&lt;&gt;"",$G3178*INDEX(Υλικά!$G$3:$G$200,$F3178,1)/INDEX(Υλικά!$E$3:$E$200,$F3178,1),0))</f>
        <v>31.4</v>
      </c>
      <c r="I3178" s="17">
        <f>IF($C3178&lt;&gt;"",$G3178*INDEX(ΣυνδΑθρ!$C$2:$C$100,$F3178,1)/INDEX(ΣυνδΑθρ!$J$2:$J$96,$F3178,1),IF($D3178&lt;&gt;"",$G3178*INDEX(Υλικά!$H$3:$H$200,$F3178,1)/INDEX(Υλικά!$E$3:$E$200,$F3178,1),0))</f>
        <v>65.240000000000009</v>
      </c>
      <c r="J3178" s="18">
        <f>IF($C3178&lt;&gt;"",$G3178*INDEX(ΣυνδΑθρ!$D$2:$D$96,$F3178,1)/INDEX(ΣυνδΑθρ!$J$2:$J$96,$F3178,1),IF($D3178&lt;&gt;"",$G3178*INDEX(Υλικά!$I$3:$I$200,$F3178,1)/INDEX(Υλικά!$E$3:$E$200,$F3178,1),0))</f>
        <v>11.577999999999999</v>
      </c>
      <c r="K3178" s="16">
        <f>$H3178*Ref!$B$2</f>
        <v>125.6</v>
      </c>
      <c r="L3178" s="17">
        <f>$I3178*Ref!$B$3</f>
        <v>260.96000000000004</v>
      </c>
      <c r="M3178" s="18">
        <f>$J3178*Ref!$B$4</f>
        <v>104.202</v>
      </c>
      <c r="N3178" s="18">
        <f>IF($C3178&lt;&gt;"",0,IF($D3178&lt;&gt;"",$G3178*INDEX(Υλικά!$J$3:$J$200,$F3178,1)/INDEX(Υλικά!$E$3:$E$200,$F3178,1),0))</f>
        <v>0</v>
      </c>
      <c r="O3178" s="19">
        <f t="shared" si="61"/>
        <v>490.76200000000006</v>
      </c>
    </row>
    <row r="3179" spans="1:15" x14ac:dyDescent="0.35">
      <c r="A3179" s="54">
        <v>46158</v>
      </c>
      <c r="B3179" s="53">
        <v>0.75</v>
      </c>
      <c r="D3179" t="s">
        <v>367</v>
      </c>
      <c r="E3179" s="3" t="str">
        <f>IF(C3179&lt;&gt;"",INDEX(ΣυνδΑθρ!$I$2:$I$96,MATCH(C3179,ΣυνδΑθρ!$A$2:$A$100,0),1),IF(D3179&lt;&gt;"",INDEX(Υλικά!$D$3:$D$200,MATCH(D3179,Υλικά!$B$3:$B$200,0),1),""))</f>
        <v>gr</v>
      </c>
      <c r="F3179" s="10">
        <f>IF(C3179&lt;&gt;"",MATCH($C3179,ΣυνδΑθρ!$A$2:$A$100,0),IF(D3179&lt;&gt;"",MATCH($D3179,Υλικά!$B$3:$B$200,0),0))</f>
        <v>65</v>
      </c>
      <c r="G3179" s="3">
        <v>22</v>
      </c>
      <c r="H3179" s="16">
        <f>IF($C3179&lt;&gt;"",$G3179*INDEX(ΣυνδΑθρ!$B$2:$B$96,$F3179,1)/INDEX(ΣυνδΑθρ!$J$2:$J$96,$F3179,1),IF($D3179&lt;&gt;"",$G3179*INDEX(Υλικά!$G$3:$G$200,$F3179,1)/INDEX(Υλικά!$E$3:$E$200,$F3179,1),0))</f>
        <v>6.6</v>
      </c>
      <c r="I3179" s="17">
        <f>IF($C3179&lt;&gt;"",$G3179*INDEX(ΣυνδΑθρ!$C$2:$C$100,$F3179,1)/INDEX(ΣυνδΑθρ!$J$2:$J$96,$F3179,1),IF($D3179&lt;&gt;"",$G3179*INDEX(Υλικά!$H$3:$H$200,$F3179,1)/INDEX(Υλικά!$E$3:$E$200,$F3179,1),0))</f>
        <v>0</v>
      </c>
      <c r="J3179" s="18">
        <f>IF($C3179&lt;&gt;"",$G3179*INDEX(ΣυνδΑθρ!$D$2:$D$96,$F3179,1)/INDEX(ΣυνδΑθρ!$J$2:$J$96,$F3179,1),IF($D3179&lt;&gt;"",$G3179*INDEX(Υλικά!$I$3:$I$200,$F3179,1)/INDEX(Υλικά!$E$3:$E$200,$F3179,1),0))</f>
        <v>7.48</v>
      </c>
      <c r="K3179" s="16">
        <f>$H3179*Ref!$B$2</f>
        <v>26.4</v>
      </c>
      <c r="L3179" s="17">
        <f>$I3179*Ref!$B$3</f>
        <v>0</v>
      </c>
      <c r="M3179" s="18">
        <f>$J3179*Ref!$B$4</f>
        <v>67.320000000000007</v>
      </c>
      <c r="N3179" s="18">
        <f>IF($C3179&lt;&gt;"",0,IF($D3179&lt;&gt;"",$G3179*INDEX(Υλικά!$J$3:$J$200,$F3179,1)/INDEX(Υλικά!$E$3:$E$200,$F3179,1),0))</f>
        <v>0</v>
      </c>
      <c r="O3179" s="19">
        <f t="shared" si="61"/>
        <v>93.72</v>
      </c>
    </row>
    <row r="3180" spans="1:15" x14ac:dyDescent="0.35">
      <c r="A3180" s="54">
        <v>46158</v>
      </c>
      <c r="E3180" s="3" t="str">
        <f>IF(C3180&lt;&gt;"",INDEX(ΣυνδΑθρ!$I$2:$I$96,MATCH(C3180,ΣυνδΑθρ!$A$2:$A$100,0),1),IF(D3180&lt;&gt;"",INDEX(Υλικά!$D$3:$D$200,MATCH(D3180,Υλικά!$B$3:$B$200,0),1),""))</f>
        <v/>
      </c>
      <c r="F3180" s="10">
        <f>IF(C3180&lt;&gt;"",MATCH($C3180,ΣυνδΑθρ!$A$2:$A$100,0),IF(D3180&lt;&gt;"",MATCH($D3180,Υλικά!$B$3:$B$200,0),0))</f>
        <v>0</v>
      </c>
      <c r="G3180" s="3"/>
      <c r="H3180" s="16">
        <f>IF($C3180&lt;&gt;"",$G3180*INDEX(ΣυνδΑθρ!$B$2:$B$96,$F3180,1)/INDEX(ΣυνδΑθρ!$J$2:$J$96,$F3180,1),IF($D3180&lt;&gt;"",$G3180*INDEX(Υλικά!$G$3:$G$200,$F3180,1)/INDEX(Υλικά!$E$3:$E$200,$F3180,1),0))</f>
        <v>0</v>
      </c>
      <c r="I3180" s="17">
        <f>IF($C3180&lt;&gt;"",$G3180*INDEX(ΣυνδΑθρ!$C$2:$C$100,$F3180,1)/INDEX(ΣυνδΑθρ!$J$2:$J$96,$F3180,1),IF($D3180&lt;&gt;"",$G3180*INDEX(Υλικά!$H$3:$H$200,$F3180,1)/INDEX(Υλικά!$E$3:$E$200,$F3180,1),0))</f>
        <v>0</v>
      </c>
      <c r="J3180" s="18">
        <f>IF($C3180&lt;&gt;"",$G3180*INDEX(ΣυνδΑθρ!$D$2:$D$96,$F3180,1)/INDEX(ΣυνδΑθρ!$J$2:$J$96,$F3180,1),IF($D3180&lt;&gt;"",$G3180*INDEX(Υλικά!$I$3:$I$200,$F3180,1)/INDEX(Υλικά!$E$3:$E$200,$F3180,1),0))</f>
        <v>0</v>
      </c>
      <c r="K3180" s="16">
        <f>$H3180*Ref!$B$2</f>
        <v>0</v>
      </c>
      <c r="L3180" s="17">
        <f>$I3180*Ref!$B$3</f>
        <v>0</v>
      </c>
      <c r="M3180" s="18">
        <f>$J3180*Ref!$B$4</f>
        <v>0</v>
      </c>
      <c r="N3180" s="18">
        <f>IF($C3180&lt;&gt;"",0,IF($D3180&lt;&gt;"",$G3180*INDEX(Υλικά!$J$3:$J$200,$F3180,1)/INDEX(Υλικά!$E$3:$E$200,$F3180,1),0))</f>
        <v>0</v>
      </c>
      <c r="O3180" s="19">
        <f t="shared" si="61"/>
        <v>0</v>
      </c>
    </row>
    <row r="3181" spans="1:15" x14ac:dyDescent="0.35">
      <c r="A3181" s="54">
        <v>46158</v>
      </c>
      <c r="E3181" s="3" t="str">
        <f>IF(C3181&lt;&gt;"",INDEX(ΣυνδΑθρ!$I$2:$I$96,MATCH(C3181,ΣυνδΑθρ!$A$2:$A$100,0),1),IF(D3181&lt;&gt;"",INDEX(Υλικά!$D$3:$D$200,MATCH(D3181,Υλικά!$B$3:$B$200,0),1),""))</f>
        <v/>
      </c>
      <c r="F3181" s="10">
        <f>IF(C3181&lt;&gt;"",MATCH($C3181,ΣυνδΑθρ!$A$2:$A$100,0),IF(D3181&lt;&gt;"",MATCH($D3181,Υλικά!$B$3:$B$200,0),0))</f>
        <v>0</v>
      </c>
      <c r="G3181" s="3"/>
      <c r="H3181" s="16">
        <f>IF($C3181&lt;&gt;"",$G3181*INDEX(ΣυνδΑθρ!$B$2:$B$96,$F3181,1)/INDEX(ΣυνδΑθρ!$J$2:$J$96,$F3181,1),IF($D3181&lt;&gt;"",$G3181*INDEX(Υλικά!$G$3:$G$200,$F3181,1)/INDEX(Υλικά!$E$3:$E$200,$F3181,1),0))</f>
        <v>0</v>
      </c>
      <c r="I3181" s="17">
        <f>IF($C3181&lt;&gt;"",$G3181*INDEX(ΣυνδΑθρ!$C$2:$C$100,$F3181,1)/INDEX(ΣυνδΑθρ!$J$2:$J$96,$F3181,1),IF($D3181&lt;&gt;"",$G3181*INDEX(Υλικά!$H$3:$H$200,$F3181,1)/INDEX(Υλικά!$E$3:$E$200,$F3181,1),0))</f>
        <v>0</v>
      </c>
      <c r="J3181" s="18">
        <f>IF($C3181&lt;&gt;"",$G3181*INDEX(ΣυνδΑθρ!$D$2:$D$96,$F3181,1)/INDEX(ΣυνδΑθρ!$J$2:$J$96,$F3181,1),IF($D3181&lt;&gt;"",$G3181*INDEX(Υλικά!$I$3:$I$200,$F3181,1)/INDEX(Υλικά!$E$3:$E$200,$F3181,1),0))</f>
        <v>0</v>
      </c>
      <c r="K3181" s="16">
        <f>$H3181*Ref!$B$2</f>
        <v>0</v>
      </c>
      <c r="L3181" s="17">
        <f>$I3181*Ref!$B$3</f>
        <v>0</v>
      </c>
      <c r="M3181" s="18">
        <f>$J3181*Ref!$B$4</f>
        <v>0</v>
      </c>
      <c r="N3181" s="18">
        <f>IF($C3181&lt;&gt;"",0,IF($D3181&lt;&gt;"",$G3181*INDEX(Υλικά!$J$3:$J$200,$F3181,1)/INDEX(Υλικά!$E$3:$E$200,$F3181,1),0))</f>
        <v>0</v>
      </c>
      <c r="O3181" s="19">
        <f t="shared" si="61"/>
        <v>0</v>
      </c>
    </row>
    <row r="3182" spans="1:15" x14ac:dyDescent="0.35">
      <c r="A3182" s="54">
        <v>46158</v>
      </c>
      <c r="E3182" s="3" t="str">
        <f>IF(C3182&lt;&gt;"",INDEX(ΣυνδΑθρ!$I$2:$I$96,MATCH(C3182,ΣυνδΑθρ!$A$2:$A$100,0),1),IF(D3182&lt;&gt;"",INDEX(Υλικά!$D$3:$D$200,MATCH(D3182,Υλικά!$B$3:$B$200,0),1),""))</f>
        <v/>
      </c>
      <c r="F3182" s="10">
        <f>IF(C3182&lt;&gt;"",MATCH($C3182,ΣυνδΑθρ!$A$2:$A$100,0),IF(D3182&lt;&gt;"",MATCH($D3182,Υλικά!$B$3:$B$200,0),0))</f>
        <v>0</v>
      </c>
      <c r="G3182" s="3"/>
      <c r="H3182" s="16">
        <f>IF($C3182&lt;&gt;"",$G3182*INDEX(ΣυνδΑθρ!$B$2:$B$96,$F3182,1)/INDEX(ΣυνδΑθρ!$J$2:$J$96,$F3182,1),IF($D3182&lt;&gt;"",$G3182*INDEX(Υλικά!$G$3:$G$200,$F3182,1)/INDEX(Υλικά!$E$3:$E$200,$F3182,1),0))</f>
        <v>0</v>
      </c>
      <c r="I3182" s="17">
        <f>IF($C3182&lt;&gt;"",$G3182*INDEX(ΣυνδΑθρ!$C$2:$C$100,$F3182,1)/INDEX(ΣυνδΑθρ!$J$2:$J$96,$F3182,1),IF($D3182&lt;&gt;"",$G3182*INDEX(Υλικά!$H$3:$H$200,$F3182,1)/INDEX(Υλικά!$E$3:$E$200,$F3182,1),0))</f>
        <v>0</v>
      </c>
      <c r="J3182" s="18">
        <f>IF($C3182&lt;&gt;"",$G3182*INDEX(ΣυνδΑθρ!$D$2:$D$96,$F3182,1)/INDEX(ΣυνδΑθρ!$J$2:$J$96,$F3182,1),IF($D3182&lt;&gt;"",$G3182*INDEX(Υλικά!$I$3:$I$200,$F3182,1)/INDEX(Υλικά!$E$3:$E$200,$F3182,1),0))</f>
        <v>0</v>
      </c>
      <c r="K3182" s="16">
        <f>$H3182*Ref!$B$2</f>
        <v>0</v>
      </c>
      <c r="L3182" s="17">
        <f>$I3182*Ref!$B$3</f>
        <v>0</v>
      </c>
      <c r="M3182" s="18">
        <f>$J3182*Ref!$B$4</f>
        <v>0</v>
      </c>
      <c r="N3182" s="18">
        <f>IF($C3182&lt;&gt;"",0,IF($D3182&lt;&gt;"",$G3182*INDEX(Υλικά!$J$3:$J$200,$F3182,1)/INDEX(Υλικά!$E$3:$E$200,$F3182,1),0))</f>
        <v>0</v>
      </c>
      <c r="O3182" s="19">
        <f t="shared" si="61"/>
        <v>0</v>
      </c>
    </row>
    <row r="3183" spans="1:15" x14ac:dyDescent="0.35">
      <c r="A3183" s="54">
        <v>46158</v>
      </c>
      <c r="E3183" s="3" t="str">
        <f>IF(C3183&lt;&gt;"",INDEX(ΣυνδΑθρ!$I$2:$I$96,MATCH(C3183,ΣυνδΑθρ!$A$2:$A$100,0),1),IF(D3183&lt;&gt;"",INDEX(Υλικά!$D$3:$D$200,MATCH(D3183,Υλικά!$B$3:$B$200,0),1),""))</f>
        <v/>
      </c>
      <c r="F3183" s="10">
        <f>IF(C3183&lt;&gt;"",MATCH($C3183,ΣυνδΑθρ!$A$2:$A$100,0),IF(D3183&lt;&gt;"",MATCH($D3183,Υλικά!$B$3:$B$200,0),0))</f>
        <v>0</v>
      </c>
      <c r="G3183" s="3"/>
      <c r="H3183" s="16">
        <f>IF($C3183&lt;&gt;"",$G3183*INDEX(ΣυνδΑθρ!$B$2:$B$96,$F3183,1)/INDEX(ΣυνδΑθρ!$J$2:$J$96,$F3183,1),IF($D3183&lt;&gt;"",$G3183*INDEX(Υλικά!$G$3:$G$200,$F3183,1)/INDEX(Υλικά!$E$3:$E$200,$F3183,1),0))</f>
        <v>0</v>
      </c>
      <c r="I3183" s="17">
        <f>IF($C3183&lt;&gt;"",$G3183*INDEX(ΣυνδΑθρ!$C$2:$C$100,$F3183,1)/INDEX(ΣυνδΑθρ!$J$2:$J$96,$F3183,1),IF($D3183&lt;&gt;"",$G3183*INDEX(Υλικά!$H$3:$H$200,$F3183,1)/INDEX(Υλικά!$E$3:$E$200,$F3183,1),0))</f>
        <v>0</v>
      </c>
      <c r="J3183" s="18">
        <f>IF($C3183&lt;&gt;"",$G3183*INDEX(ΣυνδΑθρ!$D$2:$D$96,$F3183,1)/INDEX(ΣυνδΑθρ!$J$2:$J$96,$F3183,1),IF($D3183&lt;&gt;"",$G3183*INDEX(Υλικά!$I$3:$I$200,$F3183,1)/INDEX(Υλικά!$E$3:$E$200,$F3183,1),0))</f>
        <v>0</v>
      </c>
      <c r="K3183" s="16">
        <f>$H3183*Ref!$B$2</f>
        <v>0</v>
      </c>
      <c r="L3183" s="17">
        <f>$I3183*Ref!$B$3</f>
        <v>0</v>
      </c>
      <c r="M3183" s="18">
        <f>$J3183*Ref!$B$4</f>
        <v>0</v>
      </c>
      <c r="N3183" s="18">
        <f>IF($C3183&lt;&gt;"",0,IF($D3183&lt;&gt;"",$G3183*INDEX(Υλικά!$J$3:$J$200,$F3183,1)/INDEX(Υλικά!$E$3:$E$200,$F3183,1),0))</f>
        <v>0</v>
      </c>
      <c r="O3183" s="19">
        <f t="shared" si="61"/>
        <v>0</v>
      </c>
    </row>
    <row r="3184" spans="1:15" x14ac:dyDescent="0.35">
      <c r="A3184" s="54">
        <v>46158</v>
      </c>
      <c r="E3184" s="3" t="str">
        <f>IF(C3184&lt;&gt;"",INDEX(ΣυνδΑθρ!$I$2:$I$96,MATCH(C3184,ΣυνδΑθρ!$A$2:$A$100,0),1),IF(D3184&lt;&gt;"",INDEX(Υλικά!$D$3:$D$200,MATCH(D3184,Υλικά!$B$3:$B$200,0),1),""))</f>
        <v/>
      </c>
      <c r="F3184" s="10">
        <f>IF(C3184&lt;&gt;"",MATCH($C3184,ΣυνδΑθρ!$A$2:$A$100,0),IF(D3184&lt;&gt;"",MATCH($D3184,Υλικά!$B$3:$B$200,0),0))</f>
        <v>0</v>
      </c>
      <c r="G3184" s="3"/>
      <c r="H3184" s="16">
        <f>IF($C3184&lt;&gt;"",$G3184*INDEX(ΣυνδΑθρ!$B$2:$B$96,$F3184,1)/INDEX(ΣυνδΑθρ!$J$2:$J$96,$F3184,1),IF($D3184&lt;&gt;"",$G3184*INDEX(Υλικά!$G$3:$G$200,$F3184,1)/INDEX(Υλικά!$E$3:$E$200,$F3184,1),0))</f>
        <v>0</v>
      </c>
      <c r="I3184" s="17">
        <f>IF($C3184&lt;&gt;"",$G3184*INDEX(ΣυνδΑθρ!$C$2:$C$100,$F3184,1)/INDEX(ΣυνδΑθρ!$J$2:$J$96,$F3184,1),IF($D3184&lt;&gt;"",$G3184*INDEX(Υλικά!$H$3:$H$200,$F3184,1)/INDEX(Υλικά!$E$3:$E$200,$F3184,1),0))</f>
        <v>0</v>
      </c>
      <c r="J3184" s="18">
        <f>IF($C3184&lt;&gt;"",$G3184*INDEX(ΣυνδΑθρ!$D$2:$D$96,$F3184,1)/INDEX(ΣυνδΑθρ!$J$2:$J$96,$F3184,1),IF($D3184&lt;&gt;"",$G3184*INDEX(Υλικά!$I$3:$I$200,$F3184,1)/INDEX(Υλικά!$E$3:$E$200,$F3184,1),0))</f>
        <v>0</v>
      </c>
      <c r="K3184" s="16">
        <f>$H3184*Ref!$B$2</f>
        <v>0</v>
      </c>
      <c r="L3184" s="17">
        <f>$I3184*Ref!$B$3</f>
        <v>0</v>
      </c>
      <c r="M3184" s="18">
        <f>$J3184*Ref!$B$4</f>
        <v>0</v>
      </c>
      <c r="N3184" s="18">
        <f>IF($C3184&lt;&gt;"",0,IF($D3184&lt;&gt;"",$G3184*INDEX(Υλικά!$J$3:$J$200,$F3184,1)/INDEX(Υλικά!$E$3:$E$200,$F3184,1),0))</f>
        <v>0</v>
      </c>
      <c r="O3184" s="19">
        <f t="shared" si="61"/>
        <v>0</v>
      </c>
    </row>
    <row r="3185" spans="1:15" x14ac:dyDescent="0.35">
      <c r="A3185" s="54">
        <v>46158</v>
      </c>
      <c r="E3185" s="3" t="str">
        <f>IF(C3185&lt;&gt;"",INDEX(ΣυνδΑθρ!$I$2:$I$96,MATCH(C3185,ΣυνδΑθρ!$A$2:$A$100,0),1),IF(D3185&lt;&gt;"",INDEX(Υλικά!$D$3:$D$200,MATCH(D3185,Υλικά!$B$3:$B$200,0),1),""))</f>
        <v/>
      </c>
      <c r="F3185" s="10">
        <f>IF(C3185&lt;&gt;"",MATCH($C3185,ΣυνδΑθρ!$A$2:$A$100,0),IF(D3185&lt;&gt;"",MATCH($D3185,Υλικά!$B$3:$B$200,0),0))</f>
        <v>0</v>
      </c>
      <c r="G3185" s="3"/>
      <c r="H3185" s="16">
        <f>IF($C3185&lt;&gt;"",$G3185*INDEX(ΣυνδΑθρ!$B$2:$B$96,$F3185,1)/INDEX(ΣυνδΑθρ!$J$2:$J$96,$F3185,1),IF($D3185&lt;&gt;"",$G3185*INDEX(Υλικά!$G$3:$G$200,$F3185,1)/INDEX(Υλικά!$E$3:$E$200,$F3185,1),0))</f>
        <v>0</v>
      </c>
      <c r="I3185" s="17">
        <f>IF($C3185&lt;&gt;"",$G3185*INDEX(ΣυνδΑθρ!$C$2:$C$100,$F3185,1)/INDEX(ΣυνδΑθρ!$J$2:$J$96,$F3185,1),IF($D3185&lt;&gt;"",$G3185*INDEX(Υλικά!$H$3:$H$200,$F3185,1)/INDEX(Υλικά!$E$3:$E$200,$F3185,1),0))</f>
        <v>0</v>
      </c>
      <c r="J3185" s="18">
        <f>IF($C3185&lt;&gt;"",$G3185*INDEX(ΣυνδΑθρ!$D$2:$D$96,$F3185,1)/INDEX(ΣυνδΑθρ!$J$2:$J$96,$F3185,1),IF($D3185&lt;&gt;"",$G3185*INDEX(Υλικά!$I$3:$I$200,$F3185,1)/INDEX(Υλικά!$E$3:$E$200,$F3185,1),0))</f>
        <v>0</v>
      </c>
      <c r="K3185" s="16">
        <f>$H3185*Ref!$B$2</f>
        <v>0</v>
      </c>
      <c r="L3185" s="17">
        <f>$I3185*Ref!$B$3</f>
        <v>0</v>
      </c>
      <c r="M3185" s="18">
        <f>$J3185*Ref!$B$4</f>
        <v>0</v>
      </c>
      <c r="N3185" s="18">
        <f>IF($C3185&lt;&gt;"",0,IF($D3185&lt;&gt;"",$G3185*INDEX(Υλικά!$J$3:$J$200,$F3185,1)/INDEX(Υλικά!$E$3:$E$200,$F3185,1),0))</f>
        <v>0</v>
      </c>
      <c r="O3185" s="19">
        <f t="shared" si="61"/>
        <v>0</v>
      </c>
    </row>
    <row r="3186" spans="1:15" x14ac:dyDescent="0.35">
      <c r="E3186" s="3" t="str">
        <f>IF(C3186&lt;&gt;"",INDEX(ΣυνδΑθρ!$I$2:$I$96,MATCH(C3186,ΣυνδΑθρ!$A$2:$A$100,0),1),IF(D3186&lt;&gt;"",INDEX(Υλικά!$D$3:$D$200,MATCH(D3186,Υλικά!$B$3:$B$200,0),1),""))</f>
        <v/>
      </c>
      <c r="F3186" s="10">
        <f>IF(C3186&lt;&gt;"",MATCH($C3186,ΣυνδΑθρ!$A$2:$A$100,0),IF(D3186&lt;&gt;"",MATCH($D3186,Υλικά!$B$3:$B$200,0),0))</f>
        <v>0</v>
      </c>
      <c r="G3186" s="3"/>
      <c r="H3186" s="16">
        <f>IF($C3186&lt;&gt;"",$G3186*INDEX(ΣυνδΑθρ!$B$2:$B$96,$F3186,1)/INDEX(ΣυνδΑθρ!$J$2:$J$96,$F3186,1),IF($D3186&lt;&gt;"",$G3186*INDEX(Υλικά!$G$3:$G$200,$F3186,1)/INDEX(Υλικά!$E$3:$E$200,$F3186,1),0))</f>
        <v>0</v>
      </c>
      <c r="I3186" s="17">
        <f>IF($C3186&lt;&gt;"",$G3186*INDEX(ΣυνδΑθρ!$C$2:$C$100,$F3186,1)/INDEX(ΣυνδΑθρ!$J$2:$J$96,$F3186,1),IF($D3186&lt;&gt;"",$G3186*INDEX(Υλικά!$H$3:$H$200,$F3186,1)/INDEX(Υλικά!$E$3:$E$200,$F3186,1),0))</f>
        <v>0</v>
      </c>
      <c r="J3186" s="18">
        <f>IF($C3186&lt;&gt;"",$G3186*INDEX(ΣυνδΑθρ!$D$2:$D$96,$F3186,1)/INDEX(ΣυνδΑθρ!$J$2:$J$96,$F3186,1),IF($D3186&lt;&gt;"",$G3186*INDEX(Υλικά!$I$3:$I$200,$F3186,1)/INDEX(Υλικά!$E$3:$E$200,$F3186,1),0))</f>
        <v>0</v>
      </c>
      <c r="K3186" s="16">
        <f>$H3186*Ref!$B$2</f>
        <v>0</v>
      </c>
      <c r="L3186" s="17">
        <f>$I3186*Ref!$B$3</f>
        <v>0</v>
      </c>
      <c r="M3186" s="18">
        <f>$J3186*Ref!$B$4</f>
        <v>0</v>
      </c>
      <c r="N3186" s="18">
        <f>IF($C3186&lt;&gt;"",0,IF($D3186&lt;&gt;"",$G3186*INDEX(Υλικά!$J$3:$J$200,$F3186,1)/INDEX(Υλικά!$E$3:$E$200,$F3186,1),0))</f>
        <v>0</v>
      </c>
      <c r="O3186" s="19">
        <f t="shared" si="61"/>
        <v>0</v>
      </c>
    </row>
    <row r="3187" spans="1:15" x14ac:dyDescent="0.35">
      <c r="E3187" s="3" t="str">
        <f>IF(C3187&lt;&gt;"",INDEX(ΣυνδΑθρ!$I$2:$I$96,MATCH(C3187,ΣυνδΑθρ!$A$2:$A$100,0),1),IF(D3187&lt;&gt;"",INDEX(Υλικά!$D$3:$D$200,MATCH(D3187,Υλικά!$B$3:$B$200,0),1),""))</f>
        <v/>
      </c>
      <c r="F3187" s="10">
        <f>IF(C3187&lt;&gt;"",MATCH($C3187,ΣυνδΑθρ!$A$2:$A$100,0),IF(D3187&lt;&gt;"",MATCH($D3187,Υλικά!$B$3:$B$200,0),0))</f>
        <v>0</v>
      </c>
      <c r="G3187" s="3"/>
      <c r="H3187" s="16">
        <f>IF($C3187&lt;&gt;"",$G3187*INDEX(ΣυνδΑθρ!$B$2:$B$96,$F3187,1)/INDEX(ΣυνδΑθρ!$J$2:$J$96,$F3187,1),IF($D3187&lt;&gt;"",$G3187*INDEX(Υλικά!$G$3:$G$200,$F3187,1)/INDEX(Υλικά!$E$3:$E$200,$F3187,1),0))</f>
        <v>0</v>
      </c>
      <c r="I3187" s="17">
        <f>IF($C3187&lt;&gt;"",$G3187*INDEX(ΣυνδΑθρ!$C$2:$C$100,$F3187,1)/INDEX(ΣυνδΑθρ!$J$2:$J$96,$F3187,1),IF($D3187&lt;&gt;"",$G3187*INDEX(Υλικά!$H$3:$H$200,$F3187,1)/INDEX(Υλικά!$E$3:$E$200,$F3187,1),0))</f>
        <v>0</v>
      </c>
      <c r="J3187" s="18">
        <f>IF($C3187&lt;&gt;"",$G3187*INDEX(ΣυνδΑθρ!$D$2:$D$96,$F3187,1)/INDEX(ΣυνδΑθρ!$J$2:$J$96,$F3187,1),IF($D3187&lt;&gt;"",$G3187*INDEX(Υλικά!$I$3:$I$200,$F3187,1)/INDEX(Υλικά!$E$3:$E$200,$F3187,1),0))</f>
        <v>0</v>
      </c>
      <c r="K3187" s="16">
        <f>$H3187*Ref!$B$2</f>
        <v>0</v>
      </c>
      <c r="L3187" s="17">
        <f>$I3187*Ref!$B$3</f>
        <v>0</v>
      </c>
      <c r="M3187" s="18">
        <f>$J3187*Ref!$B$4</f>
        <v>0</v>
      </c>
      <c r="N3187" s="18">
        <f>IF($C3187&lt;&gt;"",0,IF($D3187&lt;&gt;"",$G3187*INDEX(Υλικά!$J$3:$J$200,$F3187,1)/INDEX(Υλικά!$E$3:$E$200,$F3187,1),0))</f>
        <v>0</v>
      </c>
      <c r="O3187" s="19">
        <f t="shared" si="61"/>
        <v>0</v>
      </c>
    </row>
    <row r="3188" spans="1:15" x14ac:dyDescent="0.35">
      <c r="E3188" s="3" t="str">
        <f>IF(C3188&lt;&gt;"",INDEX(ΣυνδΑθρ!$I$2:$I$96,MATCH(C3188,ΣυνδΑθρ!$A$2:$A$100,0),1),IF(D3188&lt;&gt;"",INDEX(Υλικά!$D$3:$D$200,MATCH(D3188,Υλικά!$B$3:$B$200,0),1),""))</f>
        <v/>
      </c>
      <c r="F3188" s="10">
        <f>IF(C3188&lt;&gt;"",MATCH($C3188,ΣυνδΑθρ!$A$2:$A$100,0),IF(D3188&lt;&gt;"",MATCH($D3188,Υλικά!$B$3:$B$200,0),0))</f>
        <v>0</v>
      </c>
      <c r="G3188" s="3"/>
      <c r="H3188" s="16">
        <f>IF($C3188&lt;&gt;"",$G3188*INDEX(ΣυνδΑθρ!$B$2:$B$96,$F3188,1)/INDEX(ΣυνδΑθρ!$J$2:$J$96,$F3188,1),IF($D3188&lt;&gt;"",$G3188*INDEX(Υλικά!$G$3:$G$200,$F3188,1)/INDEX(Υλικά!$E$3:$E$200,$F3188,1),0))</f>
        <v>0</v>
      </c>
      <c r="I3188" s="17">
        <f>IF($C3188&lt;&gt;"",$G3188*INDEX(ΣυνδΑθρ!$C$2:$C$100,$F3188,1)/INDEX(ΣυνδΑθρ!$J$2:$J$96,$F3188,1),IF($D3188&lt;&gt;"",$G3188*INDEX(Υλικά!$H$3:$H$200,$F3188,1)/INDEX(Υλικά!$E$3:$E$200,$F3188,1),0))</f>
        <v>0</v>
      </c>
      <c r="J3188" s="18">
        <f>IF($C3188&lt;&gt;"",$G3188*INDEX(ΣυνδΑθρ!$D$2:$D$96,$F3188,1)/INDEX(ΣυνδΑθρ!$J$2:$J$96,$F3188,1),IF($D3188&lt;&gt;"",$G3188*INDEX(Υλικά!$I$3:$I$200,$F3188,1)/INDEX(Υλικά!$E$3:$E$200,$F3188,1),0))</f>
        <v>0</v>
      </c>
      <c r="K3188" s="16">
        <f>$H3188*Ref!$B$2</f>
        <v>0</v>
      </c>
      <c r="L3188" s="17">
        <f>$I3188*Ref!$B$3</f>
        <v>0</v>
      </c>
      <c r="M3188" s="18">
        <f>$J3188*Ref!$B$4</f>
        <v>0</v>
      </c>
      <c r="N3188" s="18">
        <f>IF($C3188&lt;&gt;"",0,IF($D3188&lt;&gt;"",$G3188*INDEX(Υλικά!$J$3:$J$200,$F3188,1)/INDEX(Υλικά!$E$3:$E$200,$F3188,1),0))</f>
        <v>0</v>
      </c>
      <c r="O3188" s="19">
        <f t="shared" si="61"/>
        <v>0</v>
      </c>
    </row>
    <row r="3189" spans="1:15" x14ac:dyDescent="0.35">
      <c r="E3189" s="3" t="str">
        <f>IF(C3189&lt;&gt;"",INDEX(ΣυνδΑθρ!$I$2:$I$96,MATCH(C3189,ΣυνδΑθρ!$A$2:$A$100,0),1),IF(D3189&lt;&gt;"",INDEX(Υλικά!$D$3:$D$200,MATCH(D3189,Υλικά!$B$3:$B$200,0),1),""))</f>
        <v/>
      </c>
      <c r="F3189" s="10">
        <f>IF(C3189&lt;&gt;"",MATCH($C3189,ΣυνδΑθρ!$A$2:$A$100,0),IF(D3189&lt;&gt;"",MATCH($D3189,Υλικά!$B$3:$B$200,0),0))</f>
        <v>0</v>
      </c>
      <c r="G3189" s="3"/>
      <c r="H3189" s="16">
        <f>IF($C3189&lt;&gt;"",$G3189*INDEX(ΣυνδΑθρ!$B$2:$B$96,$F3189,1)/INDEX(ΣυνδΑθρ!$J$2:$J$96,$F3189,1),IF($D3189&lt;&gt;"",$G3189*INDEX(Υλικά!$G$3:$G$200,$F3189,1)/INDEX(Υλικά!$E$3:$E$200,$F3189,1),0))</f>
        <v>0</v>
      </c>
      <c r="I3189" s="17">
        <f>IF($C3189&lt;&gt;"",$G3189*INDEX(ΣυνδΑθρ!$C$2:$C$100,$F3189,1)/INDEX(ΣυνδΑθρ!$J$2:$J$96,$F3189,1),IF($D3189&lt;&gt;"",$G3189*INDEX(Υλικά!$H$3:$H$200,$F3189,1)/INDEX(Υλικά!$E$3:$E$200,$F3189,1),0))</f>
        <v>0</v>
      </c>
      <c r="J3189" s="18">
        <f>IF($C3189&lt;&gt;"",$G3189*INDEX(ΣυνδΑθρ!$D$2:$D$96,$F3189,1)/INDEX(ΣυνδΑθρ!$J$2:$J$96,$F3189,1),IF($D3189&lt;&gt;"",$G3189*INDEX(Υλικά!$I$3:$I$200,$F3189,1)/INDEX(Υλικά!$E$3:$E$200,$F3189,1),0))</f>
        <v>0</v>
      </c>
      <c r="K3189" s="16">
        <f>$H3189*Ref!$B$2</f>
        <v>0</v>
      </c>
      <c r="L3189" s="17">
        <f>$I3189*Ref!$B$3</f>
        <v>0</v>
      </c>
      <c r="M3189" s="18">
        <f>$J3189*Ref!$B$4</f>
        <v>0</v>
      </c>
      <c r="N3189" s="18">
        <f>IF($C3189&lt;&gt;"",0,IF($D3189&lt;&gt;"",$G3189*INDEX(Υλικά!$J$3:$J$200,$F3189,1)/INDEX(Υλικά!$E$3:$E$200,$F3189,1),0))</f>
        <v>0</v>
      </c>
      <c r="O3189" s="19">
        <f t="shared" si="61"/>
        <v>0</v>
      </c>
    </row>
    <row r="3190" spans="1:15" x14ac:dyDescent="0.35">
      <c r="E3190" s="3" t="str">
        <f>IF(C3190&lt;&gt;"",INDEX(ΣυνδΑθρ!$I$2:$I$96,MATCH(C3190,ΣυνδΑθρ!$A$2:$A$100,0),1),IF(D3190&lt;&gt;"",INDEX(Υλικά!$D$3:$D$200,MATCH(D3190,Υλικά!$B$3:$B$200,0),1),""))</f>
        <v/>
      </c>
      <c r="F3190" s="10">
        <f>IF(C3190&lt;&gt;"",MATCH($C3190,ΣυνδΑθρ!$A$2:$A$100,0),IF(D3190&lt;&gt;"",MATCH($D3190,Υλικά!$B$3:$B$200,0),0))</f>
        <v>0</v>
      </c>
      <c r="G3190" s="3"/>
      <c r="H3190" s="16">
        <f>IF($C3190&lt;&gt;"",$G3190*INDEX(ΣυνδΑθρ!$B$2:$B$96,$F3190,1)/INDEX(ΣυνδΑθρ!$J$2:$J$96,$F3190,1),IF($D3190&lt;&gt;"",$G3190*INDEX(Υλικά!$G$3:$G$200,$F3190,1)/INDEX(Υλικά!$E$3:$E$200,$F3190,1),0))</f>
        <v>0</v>
      </c>
      <c r="I3190" s="17">
        <f>IF($C3190&lt;&gt;"",$G3190*INDEX(ΣυνδΑθρ!$C$2:$C$100,$F3190,1)/INDEX(ΣυνδΑθρ!$J$2:$J$96,$F3190,1),IF($D3190&lt;&gt;"",$G3190*INDEX(Υλικά!$H$3:$H$200,$F3190,1)/INDEX(Υλικά!$E$3:$E$200,$F3190,1),0))</f>
        <v>0</v>
      </c>
      <c r="J3190" s="18">
        <f>IF($C3190&lt;&gt;"",$G3190*INDEX(ΣυνδΑθρ!$D$2:$D$96,$F3190,1)/INDEX(ΣυνδΑθρ!$J$2:$J$96,$F3190,1),IF($D3190&lt;&gt;"",$G3190*INDEX(Υλικά!$I$3:$I$200,$F3190,1)/INDEX(Υλικά!$E$3:$E$200,$F3190,1),0))</f>
        <v>0</v>
      </c>
      <c r="K3190" s="16">
        <f>$H3190*Ref!$B$2</f>
        <v>0</v>
      </c>
      <c r="L3190" s="17">
        <f>$I3190*Ref!$B$3</f>
        <v>0</v>
      </c>
      <c r="M3190" s="18">
        <f>$J3190*Ref!$B$4</f>
        <v>0</v>
      </c>
      <c r="N3190" s="18">
        <f>IF($C3190&lt;&gt;"",0,IF($D3190&lt;&gt;"",$G3190*INDEX(Υλικά!$J$3:$J$200,$F3190,1)/INDEX(Υλικά!$E$3:$E$200,$F3190,1),0))</f>
        <v>0</v>
      </c>
      <c r="O3190" s="19">
        <f t="shared" si="61"/>
        <v>0</v>
      </c>
    </row>
    <row r="3191" spans="1:15" x14ac:dyDescent="0.35">
      <c r="E3191" s="3" t="str">
        <f>IF(C3191&lt;&gt;"",INDEX(ΣυνδΑθρ!$I$2:$I$96,MATCH(C3191,ΣυνδΑθρ!$A$2:$A$100,0),1),IF(D3191&lt;&gt;"",INDEX(Υλικά!$D$3:$D$200,MATCH(D3191,Υλικά!$B$3:$B$200,0),1),""))</f>
        <v/>
      </c>
      <c r="F3191" s="10">
        <f>IF(C3191&lt;&gt;"",MATCH($C3191,ΣυνδΑθρ!$A$2:$A$100,0),IF(D3191&lt;&gt;"",MATCH($D3191,Υλικά!$B$3:$B$200,0),0))</f>
        <v>0</v>
      </c>
      <c r="G3191" s="3"/>
      <c r="H3191" s="16">
        <f>IF($C3191&lt;&gt;"",$G3191*INDEX(ΣυνδΑθρ!$B$2:$B$96,$F3191,1)/INDEX(ΣυνδΑθρ!$J$2:$J$96,$F3191,1),IF($D3191&lt;&gt;"",$G3191*INDEX(Υλικά!$G$3:$G$200,$F3191,1)/INDEX(Υλικά!$E$3:$E$200,$F3191,1),0))</f>
        <v>0</v>
      </c>
      <c r="I3191" s="17">
        <f>IF($C3191&lt;&gt;"",$G3191*INDEX(ΣυνδΑθρ!$C$2:$C$100,$F3191,1)/INDEX(ΣυνδΑθρ!$J$2:$J$96,$F3191,1),IF($D3191&lt;&gt;"",$G3191*INDEX(Υλικά!$H$3:$H$200,$F3191,1)/INDEX(Υλικά!$E$3:$E$200,$F3191,1),0))</f>
        <v>0</v>
      </c>
      <c r="J3191" s="18">
        <f>IF($C3191&lt;&gt;"",$G3191*INDEX(ΣυνδΑθρ!$D$2:$D$96,$F3191,1)/INDEX(ΣυνδΑθρ!$J$2:$J$96,$F3191,1),IF($D3191&lt;&gt;"",$G3191*INDEX(Υλικά!$I$3:$I$200,$F3191,1)/INDEX(Υλικά!$E$3:$E$200,$F3191,1),0))</f>
        <v>0</v>
      </c>
      <c r="K3191" s="16">
        <f>$H3191*Ref!$B$2</f>
        <v>0</v>
      </c>
      <c r="L3191" s="17">
        <f>$I3191*Ref!$B$3</f>
        <v>0</v>
      </c>
      <c r="M3191" s="18">
        <f>$J3191*Ref!$B$4</f>
        <v>0</v>
      </c>
      <c r="N3191" s="18">
        <f>IF($C3191&lt;&gt;"",0,IF($D3191&lt;&gt;"",$G3191*INDEX(Υλικά!$J$3:$J$200,$F3191,1)/INDEX(Υλικά!$E$3:$E$200,$F3191,1),0))</f>
        <v>0</v>
      </c>
      <c r="O3191" s="19">
        <f t="shared" si="61"/>
        <v>0</v>
      </c>
    </row>
    <row r="3192" spans="1:15" x14ac:dyDescent="0.35">
      <c r="E3192" s="3" t="str">
        <f>IF(C3192&lt;&gt;"",INDEX(ΣυνδΑθρ!$I$2:$I$96,MATCH(C3192,ΣυνδΑθρ!$A$2:$A$100,0),1),IF(D3192&lt;&gt;"",INDEX(Υλικά!$D$3:$D$200,MATCH(D3192,Υλικά!$B$3:$B$200,0),1),""))</f>
        <v/>
      </c>
      <c r="F3192" s="10">
        <f>IF(C3192&lt;&gt;"",MATCH($C3192,ΣυνδΑθρ!$A$2:$A$100,0),IF(D3192&lt;&gt;"",MATCH($D3192,Υλικά!$B$3:$B$200,0),0))</f>
        <v>0</v>
      </c>
      <c r="G3192" s="3"/>
      <c r="H3192" s="16">
        <f>IF($C3192&lt;&gt;"",$G3192*INDEX(ΣυνδΑθρ!$B$2:$B$96,$F3192,1)/INDEX(ΣυνδΑθρ!$J$2:$J$96,$F3192,1),IF($D3192&lt;&gt;"",$G3192*INDEX(Υλικά!$G$3:$G$200,$F3192,1)/INDEX(Υλικά!$E$3:$E$200,$F3192,1),0))</f>
        <v>0</v>
      </c>
      <c r="I3192" s="17">
        <f>IF($C3192&lt;&gt;"",$G3192*INDEX(ΣυνδΑθρ!$C$2:$C$100,$F3192,1)/INDEX(ΣυνδΑθρ!$J$2:$J$96,$F3192,1),IF($D3192&lt;&gt;"",$G3192*INDEX(Υλικά!$H$3:$H$200,$F3192,1)/INDEX(Υλικά!$E$3:$E$200,$F3192,1),0))</f>
        <v>0</v>
      </c>
      <c r="J3192" s="18">
        <f>IF($C3192&lt;&gt;"",$G3192*INDEX(ΣυνδΑθρ!$D$2:$D$96,$F3192,1)/INDEX(ΣυνδΑθρ!$J$2:$J$96,$F3192,1),IF($D3192&lt;&gt;"",$G3192*INDEX(Υλικά!$I$3:$I$200,$F3192,1)/INDEX(Υλικά!$E$3:$E$200,$F3192,1),0))</f>
        <v>0</v>
      </c>
      <c r="K3192" s="16">
        <f>$H3192*Ref!$B$2</f>
        <v>0</v>
      </c>
      <c r="L3192" s="17">
        <f>$I3192*Ref!$B$3</f>
        <v>0</v>
      </c>
      <c r="M3192" s="18">
        <f>$J3192*Ref!$B$4</f>
        <v>0</v>
      </c>
      <c r="N3192" s="18">
        <f>IF($C3192&lt;&gt;"",0,IF($D3192&lt;&gt;"",$G3192*INDEX(Υλικά!$J$3:$J$200,$F3192,1)/INDEX(Υλικά!$E$3:$E$200,$F3192,1),0))</f>
        <v>0</v>
      </c>
      <c r="O3192" s="19">
        <f t="shared" si="61"/>
        <v>0</v>
      </c>
    </row>
    <row r="3193" spans="1:15" x14ac:dyDescent="0.35">
      <c r="E3193" s="3" t="str">
        <f>IF(C3193&lt;&gt;"",INDEX(ΣυνδΑθρ!$I$2:$I$96,MATCH(C3193,ΣυνδΑθρ!$A$2:$A$100,0),1),IF(D3193&lt;&gt;"",INDEX(Υλικά!$D$3:$D$200,MATCH(D3193,Υλικά!$B$3:$B$200,0),1),""))</f>
        <v/>
      </c>
      <c r="F3193" s="10">
        <f>IF(C3193&lt;&gt;"",MATCH($C3193,ΣυνδΑθρ!$A$2:$A$100,0),IF(D3193&lt;&gt;"",MATCH($D3193,Υλικά!$B$3:$B$200,0),0))</f>
        <v>0</v>
      </c>
      <c r="G3193" s="3"/>
      <c r="H3193" s="16">
        <f>IF($C3193&lt;&gt;"",$G3193*INDEX(ΣυνδΑθρ!$B$2:$B$96,$F3193,1)/INDEX(ΣυνδΑθρ!$J$2:$J$96,$F3193,1),IF($D3193&lt;&gt;"",$G3193*INDEX(Υλικά!$G$3:$G$200,$F3193,1)/INDEX(Υλικά!$E$3:$E$200,$F3193,1),0))</f>
        <v>0</v>
      </c>
      <c r="I3193" s="17">
        <f>IF($C3193&lt;&gt;"",$G3193*INDEX(ΣυνδΑθρ!$C$2:$C$100,$F3193,1)/INDEX(ΣυνδΑθρ!$J$2:$J$96,$F3193,1),IF($D3193&lt;&gt;"",$G3193*INDEX(Υλικά!$H$3:$H$200,$F3193,1)/INDEX(Υλικά!$E$3:$E$200,$F3193,1),0))</f>
        <v>0</v>
      </c>
      <c r="J3193" s="18">
        <f>IF($C3193&lt;&gt;"",$G3193*INDEX(ΣυνδΑθρ!$D$2:$D$96,$F3193,1)/INDEX(ΣυνδΑθρ!$J$2:$J$96,$F3193,1),IF($D3193&lt;&gt;"",$G3193*INDEX(Υλικά!$I$3:$I$200,$F3193,1)/INDEX(Υλικά!$E$3:$E$200,$F3193,1),0))</f>
        <v>0</v>
      </c>
      <c r="K3193" s="16">
        <f>$H3193*Ref!$B$2</f>
        <v>0</v>
      </c>
      <c r="L3193" s="17">
        <f>$I3193*Ref!$B$3</f>
        <v>0</v>
      </c>
      <c r="M3193" s="18">
        <f>$J3193*Ref!$B$4</f>
        <v>0</v>
      </c>
      <c r="N3193" s="18">
        <f>IF($C3193&lt;&gt;"",0,IF($D3193&lt;&gt;"",$G3193*INDEX(Υλικά!$J$3:$J$200,$F3193,1)/INDEX(Υλικά!$E$3:$E$200,$F3193,1),0))</f>
        <v>0</v>
      </c>
      <c r="O3193" s="19">
        <f t="shared" si="61"/>
        <v>0</v>
      </c>
    </row>
    <row r="3194" spans="1:15" x14ac:dyDescent="0.35">
      <c r="E3194" s="3" t="str">
        <f>IF(C3194&lt;&gt;"",INDEX(ΣυνδΑθρ!$I$2:$I$96,MATCH(C3194,ΣυνδΑθρ!$A$2:$A$100,0),1),IF(D3194&lt;&gt;"",INDEX(Υλικά!$D$3:$D$200,MATCH(D3194,Υλικά!$B$3:$B$200,0),1),""))</f>
        <v/>
      </c>
      <c r="F3194" s="10">
        <f>IF(C3194&lt;&gt;"",MATCH($C3194,ΣυνδΑθρ!$A$2:$A$100,0),IF(D3194&lt;&gt;"",MATCH($D3194,Υλικά!$B$3:$B$200,0),0))</f>
        <v>0</v>
      </c>
      <c r="G3194" s="3"/>
      <c r="H3194" s="16">
        <f>IF($C3194&lt;&gt;"",$G3194*INDEX(ΣυνδΑθρ!$B$2:$B$96,$F3194,1)/INDEX(ΣυνδΑθρ!$J$2:$J$96,$F3194,1),IF($D3194&lt;&gt;"",$G3194*INDEX(Υλικά!$G$3:$G$200,$F3194,1)/INDEX(Υλικά!$E$3:$E$200,$F3194,1),0))</f>
        <v>0</v>
      </c>
      <c r="I3194" s="17">
        <f>IF($C3194&lt;&gt;"",$G3194*INDEX(ΣυνδΑθρ!$C$2:$C$100,$F3194,1)/INDEX(ΣυνδΑθρ!$J$2:$J$96,$F3194,1),IF($D3194&lt;&gt;"",$G3194*INDEX(Υλικά!$H$3:$H$200,$F3194,1)/INDEX(Υλικά!$E$3:$E$200,$F3194,1),0))</f>
        <v>0</v>
      </c>
      <c r="J3194" s="18">
        <f>IF($C3194&lt;&gt;"",$G3194*INDEX(ΣυνδΑθρ!$D$2:$D$96,$F3194,1)/INDEX(ΣυνδΑθρ!$J$2:$J$96,$F3194,1),IF($D3194&lt;&gt;"",$G3194*INDEX(Υλικά!$I$3:$I$200,$F3194,1)/INDEX(Υλικά!$E$3:$E$200,$F3194,1),0))</f>
        <v>0</v>
      </c>
      <c r="K3194" s="16">
        <f>$H3194*Ref!$B$2</f>
        <v>0</v>
      </c>
      <c r="L3194" s="17">
        <f>$I3194*Ref!$B$3</f>
        <v>0</v>
      </c>
      <c r="M3194" s="18">
        <f>$J3194*Ref!$B$4</f>
        <v>0</v>
      </c>
      <c r="N3194" s="18">
        <f>IF($C3194&lt;&gt;"",0,IF($D3194&lt;&gt;"",$G3194*INDEX(Υλικά!$J$3:$J$200,$F3194,1)/INDEX(Υλικά!$E$3:$E$200,$F3194,1),0))</f>
        <v>0</v>
      </c>
      <c r="O3194" s="19">
        <f t="shared" si="61"/>
        <v>0</v>
      </c>
    </row>
    <row r="3195" spans="1:15" x14ac:dyDescent="0.35">
      <c r="E3195" s="3" t="str">
        <f>IF(C3195&lt;&gt;"",INDEX(ΣυνδΑθρ!$I$2:$I$96,MATCH(C3195,ΣυνδΑθρ!$A$2:$A$100,0),1),IF(D3195&lt;&gt;"",INDEX(Υλικά!$D$3:$D$200,MATCH(D3195,Υλικά!$B$3:$B$200,0),1),""))</f>
        <v/>
      </c>
      <c r="F3195" s="10">
        <f>IF(C3195&lt;&gt;"",MATCH($C3195,ΣυνδΑθρ!$A$2:$A$100,0),IF(D3195&lt;&gt;"",MATCH($D3195,Υλικά!$B$3:$B$200,0),0))</f>
        <v>0</v>
      </c>
      <c r="G3195" s="3"/>
      <c r="H3195" s="16">
        <f>IF($C3195&lt;&gt;"",$G3195*INDEX(ΣυνδΑθρ!$B$2:$B$96,$F3195,1)/INDEX(ΣυνδΑθρ!$J$2:$J$96,$F3195,1),IF($D3195&lt;&gt;"",$G3195*INDEX(Υλικά!$G$3:$G$200,$F3195,1)/INDEX(Υλικά!$E$3:$E$200,$F3195,1),0))</f>
        <v>0</v>
      </c>
      <c r="I3195" s="17">
        <f>IF($C3195&lt;&gt;"",$G3195*INDEX(ΣυνδΑθρ!$C$2:$C$100,$F3195,1)/INDEX(ΣυνδΑθρ!$J$2:$J$96,$F3195,1),IF($D3195&lt;&gt;"",$G3195*INDEX(Υλικά!$H$3:$H$200,$F3195,1)/INDEX(Υλικά!$E$3:$E$200,$F3195,1),0))</f>
        <v>0</v>
      </c>
      <c r="J3195" s="18">
        <f>IF($C3195&lt;&gt;"",$G3195*INDEX(ΣυνδΑθρ!$D$2:$D$96,$F3195,1)/INDEX(ΣυνδΑθρ!$J$2:$J$96,$F3195,1),IF($D3195&lt;&gt;"",$G3195*INDEX(Υλικά!$I$3:$I$200,$F3195,1)/INDEX(Υλικά!$E$3:$E$200,$F3195,1),0))</f>
        <v>0</v>
      </c>
      <c r="K3195" s="16">
        <f>$H3195*Ref!$B$2</f>
        <v>0</v>
      </c>
      <c r="L3195" s="17">
        <f>$I3195*Ref!$B$3</f>
        <v>0</v>
      </c>
      <c r="M3195" s="18">
        <f>$J3195*Ref!$B$4</f>
        <v>0</v>
      </c>
      <c r="N3195" s="18">
        <f>IF($C3195&lt;&gt;"",0,IF($D3195&lt;&gt;"",$G3195*INDEX(Υλικά!$J$3:$J$200,$F3195,1)/INDEX(Υλικά!$E$3:$E$200,$F3195,1),0))</f>
        <v>0</v>
      </c>
      <c r="O3195" s="19">
        <f t="shared" si="61"/>
        <v>0</v>
      </c>
    </row>
    <row r="3196" spans="1:15" x14ac:dyDescent="0.35">
      <c r="E3196" s="3" t="str">
        <f>IF(C3196&lt;&gt;"",INDEX(ΣυνδΑθρ!$I$2:$I$96,MATCH(C3196,ΣυνδΑθρ!$A$2:$A$100,0),1),IF(D3196&lt;&gt;"",INDEX(Υλικά!$D$3:$D$200,MATCH(D3196,Υλικά!$B$3:$B$200,0),1),""))</f>
        <v/>
      </c>
      <c r="F3196" s="10">
        <f>IF(C3196&lt;&gt;"",MATCH($C3196,ΣυνδΑθρ!$A$2:$A$100,0),IF(D3196&lt;&gt;"",MATCH($D3196,Υλικά!$B$3:$B$200,0),0))</f>
        <v>0</v>
      </c>
      <c r="G3196" s="3"/>
      <c r="H3196" s="16">
        <f>IF($C3196&lt;&gt;"",$G3196*INDEX(ΣυνδΑθρ!$B$2:$B$96,$F3196,1)/INDEX(ΣυνδΑθρ!$J$2:$J$96,$F3196,1),IF($D3196&lt;&gt;"",$G3196*INDEX(Υλικά!$G$3:$G$200,$F3196,1)/INDEX(Υλικά!$E$3:$E$200,$F3196,1),0))</f>
        <v>0</v>
      </c>
      <c r="I3196" s="17">
        <f>IF($C3196&lt;&gt;"",$G3196*INDEX(ΣυνδΑθρ!$C$2:$C$100,$F3196,1)/INDEX(ΣυνδΑθρ!$J$2:$J$96,$F3196,1),IF($D3196&lt;&gt;"",$G3196*INDEX(Υλικά!$H$3:$H$200,$F3196,1)/INDEX(Υλικά!$E$3:$E$200,$F3196,1),0))</f>
        <v>0</v>
      </c>
      <c r="J3196" s="18">
        <f>IF($C3196&lt;&gt;"",$G3196*INDEX(ΣυνδΑθρ!$D$2:$D$96,$F3196,1)/INDEX(ΣυνδΑθρ!$J$2:$J$96,$F3196,1),IF($D3196&lt;&gt;"",$G3196*INDEX(Υλικά!$I$3:$I$200,$F3196,1)/INDEX(Υλικά!$E$3:$E$200,$F3196,1),0))</f>
        <v>0</v>
      </c>
      <c r="K3196" s="16">
        <f>$H3196*Ref!$B$2</f>
        <v>0</v>
      </c>
      <c r="L3196" s="17">
        <f>$I3196*Ref!$B$3</f>
        <v>0</v>
      </c>
      <c r="M3196" s="18">
        <f>$J3196*Ref!$B$4</f>
        <v>0</v>
      </c>
      <c r="N3196" s="18">
        <f>IF($C3196&lt;&gt;"",0,IF($D3196&lt;&gt;"",$G3196*INDEX(Υλικά!$J$3:$J$200,$F3196,1)/INDEX(Υλικά!$E$3:$E$200,$F3196,1),0))</f>
        <v>0</v>
      </c>
      <c r="O3196" s="19">
        <f t="shared" si="61"/>
        <v>0</v>
      </c>
    </row>
    <row r="3197" spans="1:15" x14ac:dyDescent="0.35">
      <c r="E3197" s="3" t="str">
        <f>IF(C3197&lt;&gt;"",INDEX(ΣυνδΑθρ!$I$2:$I$96,MATCH(C3197,ΣυνδΑθρ!$A$2:$A$100,0),1),IF(D3197&lt;&gt;"",INDEX(Υλικά!$D$3:$D$200,MATCH(D3197,Υλικά!$B$3:$B$200,0),1),""))</f>
        <v/>
      </c>
      <c r="F3197" s="10">
        <f>IF(C3197&lt;&gt;"",MATCH($C3197,ΣυνδΑθρ!$A$2:$A$100,0),IF(D3197&lt;&gt;"",MATCH($D3197,Υλικά!$B$3:$B$200,0),0))</f>
        <v>0</v>
      </c>
      <c r="G3197" s="3"/>
      <c r="H3197" s="16">
        <f>IF($C3197&lt;&gt;"",$G3197*INDEX(ΣυνδΑθρ!$B$2:$B$96,$F3197,1)/INDEX(ΣυνδΑθρ!$J$2:$J$96,$F3197,1),IF($D3197&lt;&gt;"",$G3197*INDEX(Υλικά!$G$3:$G$200,$F3197,1)/INDEX(Υλικά!$E$3:$E$200,$F3197,1),0))</f>
        <v>0</v>
      </c>
      <c r="I3197" s="17">
        <f>IF($C3197&lt;&gt;"",$G3197*INDEX(ΣυνδΑθρ!$C$2:$C$100,$F3197,1)/INDEX(ΣυνδΑθρ!$J$2:$J$96,$F3197,1),IF($D3197&lt;&gt;"",$G3197*INDEX(Υλικά!$H$3:$H$200,$F3197,1)/INDEX(Υλικά!$E$3:$E$200,$F3197,1),0))</f>
        <v>0</v>
      </c>
      <c r="J3197" s="18">
        <f>IF($C3197&lt;&gt;"",$G3197*INDEX(ΣυνδΑθρ!$D$2:$D$96,$F3197,1)/INDEX(ΣυνδΑθρ!$J$2:$J$96,$F3197,1),IF($D3197&lt;&gt;"",$G3197*INDEX(Υλικά!$I$3:$I$200,$F3197,1)/INDEX(Υλικά!$E$3:$E$200,$F3197,1),0))</f>
        <v>0</v>
      </c>
      <c r="K3197" s="16">
        <f>$H3197*Ref!$B$2</f>
        <v>0</v>
      </c>
      <c r="L3197" s="17">
        <f>$I3197*Ref!$B$3</f>
        <v>0</v>
      </c>
      <c r="M3197" s="18">
        <f>$J3197*Ref!$B$4</f>
        <v>0</v>
      </c>
      <c r="N3197" s="18">
        <f>IF($C3197&lt;&gt;"",0,IF($D3197&lt;&gt;"",$G3197*INDEX(Υλικά!$J$3:$J$200,$F3197,1)/INDEX(Υλικά!$E$3:$E$200,$F3197,1),0))</f>
        <v>0</v>
      </c>
      <c r="O3197" s="19">
        <f t="shared" si="61"/>
        <v>0</v>
      </c>
    </row>
    <row r="3198" spans="1:15" x14ac:dyDescent="0.35">
      <c r="E3198" s="3" t="str">
        <f>IF(C3198&lt;&gt;"",INDEX(ΣυνδΑθρ!$I$2:$I$96,MATCH(C3198,ΣυνδΑθρ!$A$2:$A$100,0),1),IF(D3198&lt;&gt;"",INDEX(Υλικά!$D$3:$D$200,MATCH(D3198,Υλικά!$B$3:$B$200,0),1),""))</f>
        <v/>
      </c>
      <c r="F3198" s="10">
        <f>IF(C3198&lt;&gt;"",MATCH($C3198,ΣυνδΑθρ!$A$2:$A$100,0),IF(D3198&lt;&gt;"",MATCH($D3198,Υλικά!$B$3:$B$200,0),0))</f>
        <v>0</v>
      </c>
      <c r="G3198" s="3"/>
      <c r="H3198" s="16">
        <f>IF($C3198&lt;&gt;"",$G3198*INDEX(ΣυνδΑθρ!$B$2:$B$96,$F3198,1)/INDEX(ΣυνδΑθρ!$J$2:$J$96,$F3198,1),IF($D3198&lt;&gt;"",$G3198*INDEX(Υλικά!$G$3:$G$200,$F3198,1)/INDEX(Υλικά!$E$3:$E$200,$F3198,1),0))</f>
        <v>0</v>
      </c>
      <c r="I3198" s="17">
        <f>IF($C3198&lt;&gt;"",$G3198*INDEX(ΣυνδΑθρ!$C$2:$C$100,$F3198,1)/INDEX(ΣυνδΑθρ!$J$2:$J$96,$F3198,1),IF($D3198&lt;&gt;"",$G3198*INDEX(Υλικά!$H$3:$H$200,$F3198,1)/INDEX(Υλικά!$E$3:$E$200,$F3198,1),0))</f>
        <v>0</v>
      </c>
      <c r="J3198" s="18">
        <f>IF($C3198&lt;&gt;"",$G3198*INDEX(ΣυνδΑθρ!$D$2:$D$96,$F3198,1)/INDEX(ΣυνδΑθρ!$J$2:$J$96,$F3198,1),IF($D3198&lt;&gt;"",$G3198*INDEX(Υλικά!$I$3:$I$200,$F3198,1)/INDEX(Υλικά!$E$3:$E$200,$F3198,1),0))</f>
        <v>0</v>
      </c>
      <c r="K3198" s="16">
        <f>$H3198*Ref!$B$2</f>
        <v>0</v>
      </c>
      <c r="L3198" s="17">
        <f>$I3198*Ref!$B$3</f>
        <v>0</v>
      </c>
      <c r="M3198" s="18">
        <f>$J3198*Ref!$B$4</f>
        <v>0</v>
      </c>
      <c r="N3198" s="18">
        <f>IF($C3198&lt;&gt;"",0,IF($D3198&lt;&gt;"",$G3198*INDEX(Υλικά!$J$3:$J$200,$F3198,1)/INDEX(Υλικά!$E$3:$E$200,$F3198,1),0))</f>
        <v>0</v>
      </c>
      <c r="O3198" s="19">
        <f t="shared" si="61"/>
        <v>0</v>
      </c>
    </row>
    <row r="3199" spans="1:15" x14ac:dyDescent="0.35">
      <c r="E3199" s="3" t="str">
        <f>IF(C3199&lt;&gt;"",INDEX(ΣυνδΑθρ!$I$2:$I$96,MATCH(C3199,ΣυνδΑθρ!$A$2:$A$100,0),1),IF(D3199&lt;&gt;"",INDEX(Υλικά!$D$3:$D$200,MATCH(D3199,Υλικά!$B$3:$B$200,0),1),""))</f>
        <v/>
      </c>
      <c r="F3199" s="10">
        <f>IF(C3199&lt;&gt;"",MATCH($C3199,ΣυνδΑθρ!$A$2:$A$100,0),IF(D3199&lt;&gt;"",MATCH($D3199,Υλικά!$B$3:$B$200,0),0))</f>
        <v>0</v>
      </c>
      <c r="G3199" s="3"/>
      <c r="H3199" s="16">
        <f>IF($C3199&lt;&gt;"",$G3199*INDEX(ΣυνδΑθρ!$B$2:$B$96,$F3199,1)/INDEX(ΣυνδΑθρ!$J$2:$J$96,$F3199,1),IF($D3199&lt;&gt;"",$G3199*INDEX(Υλικά!$G$3:$G$200,$F3199,1)/INDEX(Υλικά!$E$3:$E$200,$F3199,1),0))</f>
        <v>0</v>
      </c>
      <c r="I3199" s="17">
        <f>IF($C3199&lt;&gt;"",$G3199*INDEX(ΣυνδΑθρ!$C$2:$C$100,$F3199,1)/INDEX(ΣυνδΑθρ!$J$2:$J$96,$F3199,1),IF($D3199&lt;&gt;"",$G3199*INDEX(Υλικά!$H$3:$H$200,$F3199,1)/INDEX(Υλικά!$E$3:$E$200,$F3199,1),0))</f>
        <v>0</v>
      </c>
      <c r="J3199" s="18">
        <f>IF($C3199&lt;&gt;"",$G3199*INDEX(ΣυνδΑθρ!$D$2:$D$96,$F3199,1)/INDEX(ΣυνδΑθρ!$J$2:$J$96,$F3199,1),IF($D3199&lt;&gt;"",$G3199*INDEX(Υλικά!$I$3:$I$200,$F3199,1)/INDEX(Υλικά!$E$3:$E$200,$F3199,1),0))</f>
        <v>0</v>
      </c>
      <c r="K3199" s="16">
        <f>$H3199*Ref!$B$2</f>
        <v>0</v>
      </c>
      <c r="L3199" s="17">
        <f>$I3199*Ref!$B$3</f>
        <v>0</v>
      </c>
      <c r="M3199" s="18">
        <f>$J3199*Ref!$B$4</f>
        <v>0</v>
      </c>
      <c r="N3199" s="18">
        <f>IF($C3199&lt;&gt;"",0,IF($D3199&lt;&gt;"",$G3199*INDEX(Υλικά!$J$3:$J$200,$F3199,1)/INDEX(Υλικά!$E$3:$E$200,$F3199,1),0))</f>
        <v>0</v>
      </c>
      <c r="O3199" s="19">
        <f t="shared" si="61"/>
        <v>0</v>
      </c>
    </row>
    <row r="3200" spans="1:15" x14ac:dyDescent="0.35">
      <c r="E3200" s="3" t="str">
        <f>IF(C3200&lt;&gt;"",INDEX(ΣυνδΑθρ!$I$2:$I$96,MATCH(C3200,ΣυνδΑθρ!$A$2:$A$100,0),1),IF(D3200&lt;&gt;"",INDEX(Υλικά!$D$3:$D$200,MATCH(D3200,Υλικά!$B$3:$B$200,0),1),""))</f>
        <v/>
      </c>
      <c r="F3200" s="10">
        <f>IF(C3200&lt;&gt;"",MATCH($C3200,ΣυνδΑθρ!$A$2:$A$100,0),IF(D3200&lt;&gt;"",MATCH($D3200,Υλικά!$B$3:$B$200,0),0))</f>
        <v>0</v>
      </c>
      <c r="G3200" s="3"/>
      <c r="H3200" s="16">
        <f>IF($C3200&lt;&gt;"",$G3200*INDEX(ΣυνδΑθρ!$B$2:$B$96,$F3200,1)/INDEX(ΣυνδΑθρ!$J$2:$J$96,$F3200,1),IF($D3200&lt;&gt;"",$G3200*INDEX(Υλικά!$G$3:$G$200,$F3200,1)/INDEX(Υλικά!$E$3:$E$200,$F3200,1),0))</f>
        <v>0</v>
      </c>
      <c r="I3200" s="17">
        <f>IF($C3200&lt;&gt;"",$G3200*INDEX(ΣυνδΑθρ!$C$2:$C$100,$F3200,1)/INDEX(ΣυνδΑθρ!$J$2:$J$96,$F3200,1),IF($D3200&lt;&gt;"",$G3200*INDEX(Υλικά!$H$3:$H$200,$F3200,1)/INDEX(Υλικά!$E$3:$E$200,$F3200,1),0))</f>
        <v>0</v>
      </c>
      <c r="J3200" s="18">
        <f>IF($C3200&lt;&gt;"",$G3200*INDEX(ΣυνδΑθρ!$D$2:$D$96,$F3200,1)/INDEX(ΣυνδΑθρ!$J$2:$J$96,$F3200,1),IF($D3200&lt;&gt;"",$G3200*INDEX(Υλικά!$I$3:$I$200,$F3200,1)/INDEX(Υλικά!$E$3:$E$200,$F3200,1),0))</f>
        <v>0</v>
      </c>
      <c r="K3200" s="16">
        <f>$H3200*Ref!$B$2</f>
        <v>0</v>
      </c>
      <c r="L3200" s="17">
        <f>$I3200*Ref!$B$3</f>
        <v>0</v>
      </c>
      <c r="M3200" s="18">
        <f>$J3200*Ref!$B$4</f>
        <v>0</v>
      </c>
      <c r="N3200" s="18">
        <f>IF($C3200&lt;&gt;"",0,IF($D3200&lt;&gt;"",$G3200*INDEX(Υλικά!$J$3:$J$200,$F3200,1)/INDEX(Υλικά!$E$3:$E$200,$F3200,1),0))</f>
        <v>0</v>
      </c>
      <c r="O3200" s="19">
        <f t="shared" si="61"/>
        <v>0</v>
      </c>
    </row>
    <row r="3201" spans="5:15" x14ac:dyDescent="0.35">
      <c r="E3201" s="3" t="str">
        <f>IF(C3201&lt;&gt;"",INDEX(ΣυνδΑθρ!$I$2:$I$96,MATCH(C3201,ΣυνδΑθρ!$A$2:$A$100,0),1),IF(D3201&lt;&gt;"",INDEX(Υλικά!$D$3:$D$200,MATCH(D3201,Υλικά!$B$3:$B$200,0),1),""))</f>
        <v/>
      </c>
      <c r="F3201" s="10">
        <f>IF(C3201&lt;&gt;"",MATCH($C3201,ΣυνδΑθρ!$A$2:$A$100,0),IF(D3201&lt;&gt;"",MATCH($D3201,Υλικά!$B$3:$B$200,0),0))</f>
        <v>0</v>
      </c>
      <c r="G3201" s="3"/>
      <c r="H3201" s="16">
        <f>IF($C3201&lt;&gt;"",$G3201*INDEX(ΣυνδΑθρ!$B$2:$B$96,$F3201,1)/INDEX(ΣυνδΑθρ!$J$2:$J$96,$F3201,1),IF($D3201&lt;&gt;"",$G3201*INDEX(Υλικά!$G$3:$G$200,$F3201,1)/INDEX(Υλικά!$E$3:$E$200,$F3201,1),0))</f>
        <v>0</v>
      </c>
      <c r="I3201" s="17">
        <f>IF($C3201&lt;&gt;"",$G3201*INDEX(ΣυνδΑθρ!$C$2:$C$100,$F3201,1)/INDEX(ΣυνδΑθρ!$J$2:$J$96,$F3201,1),IF($D3201&lt;&gt;"",$G3201*INDEX(Υλικά!$H$3:$H$200,$F3201,1)/INDEX(Υλικά!$E$3:$E$200,$F3201,1),0))</f>
        <v>0</v>
      </c>
      <c r="J3201" s="18">
        <f>IF($C3201&lt;&gt;"",$G3201*INDEX(ΣυνδΑθρ!$D$2:$D$96,$F3201,1)/INDEX(ΣυνδΑθρ!$J$2:$J$96,$F3201,1),IF($D3201&lt;&gt;"",$G3201*INDEX(Υλικά!$I$3:$I$200,$F3201,1)/INDEX(Υλικά!$E$3:$E$200,$F3201,1),0))</f>
        <v>0</v>
      </c>
      <c r="K3201" s="16">
        <f>$H3201*Ref!$B$2</f>
        <v>0</v>
      </c>
      <c r="L3201" s="17">
        <f>$I3201*Ref!$B$3</f>
        <v>0</v>
      </c>
      <c r="M3201" s="18">
        <f>$J3201*Ref!$B$4</f>
        <v>0</v>
      </c>
      <c r="N3201" s="18">
        <f>IF($C3201&lt;&gt;"",0,IF($D3201&lt;&gt;"",$G3201*INDEX(Υλικά!$J$3:$J$200,$F3201,1)/INDEX(Υλικά!$E$3:$E$200,$F3201,1),0))</f>
        <v>0</v>
      </c>
      <c r="O3201" s="19">
        <f t="shared" si="61"/>
        <v>0</v>
      </c>
    </row>
    <row r="3202" spans="5:15" x14ac:dyDescent="0.35">
      <c r="E3202" s="3" t="str">
        <f>IF(C3202&lt;&gt;"",INDEX(ΣυνδΑθρ!$I$2:$I$96,MATCH(C3202,ΣυνδΑθρ!$A$2:$A$100,0),1),IF(D3202&lt;&gt;"",INDEX(Υλικά!$D$3:$D$200,MATCH(D3202,Υλικά!$B$3:$B$200,0),1),""))</f>
        <v/>
      </c>
      <c r="F3202" s="10">
        <f>IF(C3202&lt;&gt;"",MATCH($C3202,ΣυνδΑθρ!$A$2:$A$100,0),IF(D3202&lt;&gt;"",MATCH($D3202,Υλικά!$B$3:$B$200,0),0))</f>
        <v>0</v>
      </c>
      <c r="G3202" s="3"/>
      <c r="H3202" s="16">
        <f>IF($C3202&lt;&gt;"",$G3202*INDEX(ΣυνδΑθρ!$B$2:$B$96,$F3202,1)/INDEX(ΣυνδΑθρ!$J$2:$J$96,$F3202,1),IF($D3202&lt;&gt;"",$G3202*INDEX(Υλικά!$G$3:$G$200,$F3202,1)/INDEX(Υλικά!$E$3:$E$200,$F3202,1),0))</f>
        <v>0</v>
      </c>
      <c r="I3202" s="17">
        <f>IF($C3202&lt;&gt;"",$G3202*INDEX(ΣυνδΑθρ!$C$2:$C$100,$F3202,1)/INDEX(ΣυνδΑθρ!$J$2:$J$96,$F3202,1),IF($D3202&lt;&gt;"",$G3202*INDEX(Υλικά!$H$3:$H$200,$F3202,1)/INDEX(Υλικά!$E$3:$E$200,$F3202,1),0))</f>
        <v>0</v>
      </c>
      <c r="J3202" s="18">
        <f>IF($C3202&lt;&gt;"",$G3202*INDEX(ΣυνδΑθρ!$D$2:$D$96,$F3202,1)/INDEX(ΣυνδΑθρ!$J$2:$J$96,$F3202,1),IF($D3202&lt;&gt;"",$G3202*INDEX(Υλικά!$I$3:$I$200,$F3202,1)/INDEX(Υλικά!$E$3:$E$200,$F3202,1),0))</f>
        <v>0</v>
      </c>
      <c r="K3202" s="16">
        <f>$H3202*Ref!$B$2</f>
        <v>0</v>
      </c>
      <c r="L3202" s="17">
        <f>$I3202*Ref!$B$3</f>
        <v>0</v>
      </c>
      <c r="M3202" s="18">
        <f>$J3202*Ref!$B$4</f>
        <v>0</v>
      </c>
      <c r="N3202" s="18">
        <f>IF($C3202&lt;&gt;"",0,IF($D3202&lt;&gt;"",$G3202*INDEX(Υλικά!$J$3:$J$200,$F3202,1)/INDEX(Υλικά!$E$3:$E$200,$F3202,1),0))</f>
        <v>0</v>
      </c>
      <c r="O3202" s="19">
        <f t="shared" si="61"/>
        <v>0</v>
      </c>
    </row>
    <row r="3203" spans="5:15" x14ac:dyDescent="0.35">
      <c r="E3203" s="3" t="str">
        <f>IF(C3203&lt;&gt;"",INDEX(ΣυνδΑθρ!$I$2:$I$96,MATCH(C3203,ΣυνδΑθρ!$A$2:$A$100,0),1),IF(D3203&lt;&gt;"",INDEX(Υλικά!$D$3:$D$200,MATCH(D3203,Υλικά!$B$3:$B$200,0),1),""))</f>
        <v/>
      </c>
      <c r="F3203" s="10">
        <f>IF(C3203&lt;&gt;"",MATCH($C3203,ΣυνδΑθρ!$A$2:$A$100,0),IF(D3203&lt;&gt;"",MATCH($D3203,Υλικά!$B$3:$B$200,0),0))</f>
        <v>0</v>
      </c>
      <c r="G3203" s="3"/>
      <c r="H3203" s="16">
        <f>IF($C3203&lt;&gt;"",$G3203*INDEX(ΣυνδΑθρ!$B$2:$B$96,$F3203,1)/INDEX(ΣυνδΑθρ!$J$2:$J$96,$F3203,1),IF($D3203&lt;&gt;"",$G3203*INDEX(Υλικά!$G$3:$G$200,$F3203,1)/INDEX(Υλικά!$E$3:$E$200,$F3203,1),0))</f>
        <v>0</v>
      </c>
      <c r="I3203" s="17">
        <f>IF($C3203&lt;&gt;"",$G3203*INDEX(ΣυνδΑθρ!$C$2:$C$100,$F3203,1)/INDEX(ΣυνδΑθρ!$J$2:$J$96,$F3203,1),IF($D3203&lt;&gt;"",$G3203*INDEX(Υλικά!$H$3:$H$200,$F3203,1)/INDEX(Υλικά!$E$3:$E$200,$F3203,1),0))</f>
        <v>0</v>
      </c>
      <c r="J3203" s="18">
        <f>IF($C3203&lt;&gt;"",$G3203*INDEX(ΣυνδΑθρ!$D$2:$D$96,$F3203,1)/INDEX(ΣυνδΑθρ!$J$2:$J$96,$F3203,1),IF($D3203&lt;&gt;"",$G3203*INDEX(Υλικά!$I$3:$I$200,$F3203,1)/INDEX(Υλικά!$E$3:$E$200,$F3203,1),0))</f>
        <v>0</v>
      </c>
      <c r="K3203" s="16">
        <f>$H3203*Ref!$B$2</f>
        <v>0</v>
      </c>
      <c r="L3203" s="17">
        <f>$I3203*Ref!$B$3</f>
        <v>0</v>
      </c>
      <c r="M3203" s="18">
        <f>$J3203*Ref!$B$4</f>
        <v>0</v>
      </c>
      <c r="N3203" s="18">
        <f>IF($C3203&lt;&gt;"",0,IF($D3203&lt;&gt;"",$G3203*INDEX(Υλικά!$J$3:$J$200,$F3203,1)/INDEX(Υλικά!$E$3:$E$200,$F3203,1),0))</f>
        <v>0</v>
      </c>
      <c r="O3203" s="19">
        <f t="shared" si="61"/>
        <v>0</v>
      </c>
    </row>
    <row r="3204" spans="5:15" x14ac:dyDescent="0.35">
      <c r="E3204" s="3" t="str">
        <f>IF(C3204&lt;&gt;"",INDEX(ΣυνδΑθρ!$I$2:$I$96,MATCH(C3204,ΣυνδΑθρ!$A$2:$A$100,0),1),IF(D3204&lt;&gt;"",INDEX(Υλικά!$D$3:$D$200,MATCH(D3204,Υλικά!$B$3:$B$200,0),1),""))</f>
        <v/>
      </c>
      <c r="F3204" s="10">
        <f>IF(C3204&lt;&gt;"",MATCH($C3204,ΣυνδΑθρ!$A$2:$A$100,0),IF(D3204&lt;&gt;"",MATCH($D3204,Υλικά!$B$3:$B$200,0),0))</f>
        <v>0</v>
      </c>
      <c r="G3204" s="3"/>
      <c r="H3204" s="16">
        <f>IF($C3204&lt;&gt;"",$G3204*INDEX(ΣυνδΑθρ!$B$2:$B$96,$F3204,1)/INDEX(ΣυνδΑθρ!$J$2:$J$96,$F3204,1),IF($D3204&lt;&gt;"",$G3204*INDEX(Υλικά!$G$3:$G$200,$F3204,1)/INDEX(Υλικά!$E$3:$E$200,$F3204,1),0))</f>
        <v>0</v>
      </c>
      <c r="I3204" s="17">
        <f>IF($C3204&lt;&gt;"",$G3204*INDEX(ΣυνδΑθρ!$C$2:$C$100,$F3204,1)/INDEX(ΣυνδΑθρ!$J$2:$J$96,$F3204,1),IF($D3204&lt;&gt;"",$G3204*INDEX(Υλικά!$H$3:$H$200,$F3204,1)/INDEX(Υλικά!$E$3:$E$200,$F3204,1),0))</f>
        <v>0</v>
      </c>
      <c r="J3204" s="18">
        <f>IF($C3204&lt;&gt;"",$G3204*INDEX(ΣυνδΑθρ!$D$2:$D$96,$F3204,1)/INDEX(ΣυνδΑθρ!$J$2:$J$96,$F3204,1),IF($D3204&lt;&gt;"",$G3204*INDEX(Υλικά!$I$3:$I$200,$F3204,1)/INDEX(Υλικά!$E$3:$E$200,$F3204,1),0))</f>
        <v>0</v>
      </c>
      <c r="K3204" s="16">
        <f>$H3204*Ref!$B$2</f>
        <v>0</v>
      </c>
      <c r="L3204" s="17">
        <f>$I3204*Ref!$B$3</f>
        <v>0</v>
      </c>
      <c r="M3204" s="18">
        <f>$J3204*Ref!$B$4</f>
        <v>0</v>
      </c>
      <c r="N3204" s="18">
        <f>IF($C3204&lt;&gt;"",0,IF($D3204&lt;&gt;"",$G3204*INDEX(Υλικά!$J$3:$J$200,$F3204,1)/INDEX(Υλικά!$E$3:$E$200,$F3204,1),0))</f>
        <v>0</v>
      </c>
      <c r="O3204" s="19">
        <f t="shared" si="61"/>
        <v>0</v>
      </c>
    </row>
    <row r="3205" spans="5:15" x14ac:dyDescent="0.35">
      <c r="E3205" s="3" t="str">
        <f>IF(C3205&lt;&gt;"",INDEX(ΣυνδΑθρ!$I$2:$I$96,MATCH(C3205,ΣυνδΑθρ!$A$2:$A$100,0),1),IF(D3205&lt;&gt;"",INDEX(Υλικά!$D$3:$D$200,MATCH(D3205,Υλικά!$B$3:$B$200,0),1),""))</f>
        <v/>
      </c>
      <c r="F3205" s="10">
        <f>IF(C3205&lt;&gt;"",MATCH($C3205,ΣυνδΑθρ!$A$2:$A$100,0),IF(D3205&lt;&gt;"",MATCH($D3205,Υλικά!$B$3:$B$200,0),0))</f>
        <v>0</v>
      </c>
      <c r="G3205" s="3"/>
      <c r="H3205" s="16">
        <f>IF($C3205&lt;&gt;"",$G3205*INDEX(ΣυνδΑθρ!$B$2:$B$96,$F3205,1)/INDEX(ΣυνδΑθρ!$J$2:$J$96,$F3205,1),IF($D3205&lt;&gt;"",$G3205*INDEX(Υλικά!$G$3:$G$200,$F3205,1)/INDEX(Υλικά!$E$3:$E$200,$F3205,1),0))</f>
        <v>0</v>
      </c>
      <c r="I3205" s="17">
        <f>IF($C3205&lt;&gt;"",$G3205*INDEX(ΣυνδΑθρ!$C$2:$C$100,$F3205,1)/INDEX(ΣυνδΑθρ!$J$2:$J$96,$F3205,1),IF($D3205&lt;&gt;"",$G3205*INDEX(Υλικά!$H$3:$H$200,$F3205,1)/INDEX(Υλικά!$E$3:$E$200,$F3205,1),0))</f>
        <v>0</v>
      </c>
      <c r="J3205" s="18">
        <f>IF($C3205&lt;&gt;"",$G3205*INDEX(ΣυνδΑθρ!$D$2:$D$96,$F3205,1)/INDEX(ΣυνδΑθρ!$J$2:$J$96,$F3205,1),IF($D3205&lt;&gt;"",$G3205*INDEX(Υλικά!$I$3:$I$200,$F3205,1)/INDEX(Υλικά!$E$3:$E$200,$F3205,1),0))</f>
        <v>0</v>
      </c>
      <c r="K3205" s="16">
        <f>$H3205*Ref!$B$2</f>
        <v>0</v>
      </c>
      <c r="L3205" s="17">
        <f>$I3205*Ref!$B$3</f>
        <v>0</v>
      </c>
      <c r="M3205" s="18">
        <f>$J3205*Ref!$B$4</f>
        <v>0</v>
      </c>
      <c r="N3205" s="18">
        <f>IF($C3205&lt;&gt;"",0,IF($D3205&lt;&gt;"",$G3205*INDEX(Υλικά!$J$3:$J$200,$F3205,1)/INDEX(Υλικά!$E$3:$E$200,$F3205,1),0))</f>
        <v>0</v>
      </c>
      <c r="O3205" s="19">
        <f t="shared" si="61"/>
        <v>0</v>
      </c>
    </row>
    <row r="3206" spans="5:15" x14ac:dyDescent="0.35">
      <c r="E3206" s="3" t="str">
        <f>IF(C3206&lt;&gt;"",INDEX(ΣυνδΑθρ!$I$2:$I$96,MATCH(C3206,ΣυνδΑθρ!$A$2:$A$100,0),1),IF(D3206&lt;&gt;"",INDEX(Υλικά!$D$3:$D$200,MATCH(D3206,Υλικά!$B$3:$B$200,0),1),""))</f>
        <v/>
      </c>
      <c r="F3206" s="10">
        <f>IF(C3206&lt;&gt;"",MATCH($C3206,ΣυνδΑθρ!$A$2:$A$100,0),IF(D3206&lt;&gt;"",MATCH($D3206,Υλικά!$B$3:$B$200,0),0))</f>
        <v>0</v>
      </c>
      <c r="G3206" s="3"/>
      <c r="H3206" s="16">
        <f>IF($C3206&lt;&gt;"",$G3206*INDEX(ΣυνδΑθρ!$B$2:$B$96,$F3206,1)/INDEX(ΣυνδΑθρ!$J$2:$J$96,$F3206,1),IF($D3206&lt;&gt;"",$G3206*INDEX(Υλικά!$G$3:$G$200,$F3206,1)/INDEX(Υλικά!$E$3:$E$200,$F3206,1),0))</f>
        <v>0</v>
      </c>
      <c r="I3206" s="17">
        <f>IF($C3206&lt;&gt;"",$G3206*INDEX(ΣυνδΑθρ!$C$2:$C$100,$F3206,1)/INDEX(ΣυνδΑθρ!$J$2:$J$96,$F3206,1),IF($D3206&lt;&gt;"",$G3206*INDEX(Υλικά!$H$3:$H$200,$F3206,1)/INDEX(Υλικά!$E$3:$E$200,$F3206,1),0))</f>
        <v>0</v>
      </c>
      <c r="J3206" s="18">
        <f>IF($C3206&lt;&gt;"",$G3206*INDEX(ΣυνδΑθρ!$D$2:$D$96,$F3206,1)/INDEX(ΣυνδΑθρ!$J$2:$J$96,$F3206,1),IF($D3206&lt;&gt;"",$G3206*INDEX(Υλικά!$I$3:$I$200,$F3206,1)/INDEX(Υλικά!$E$3:$E$200,$F3206,1),0))</f>
        <v>0</v>
      </c>
      <c r="K3206" s="16">
        <f>$H3206*Ref!$B$2</f>
        <v>0</v>
      </c>
      <c r="L3206" s="17">
        <f>$I3206*Ref!$B$3</f>
        <v>0</v>
      </c>
      <c r="M3206" s="18">
        <f>$J3206*Ref!$B$4</f>
        <v>0</v>
      </c>
      <c r="N3206" s="18">
        <f>IF($C3206&lt;&gt;"",0,IF($D3206&lt;&gt;"",$G3206*INDEX(Υλικά!$J$3:$J$200,$F3206,1)/INDEX(Υλικά!$E$3:$E$200,$F3206,1),0))</f>
        <v>0</v>
      </c>
      <c r="O3206" s="19">
        <f t="shared" si="61"/>
        <v>0</v>
      </c>
    </row>
    <row r="3207" spans="5:15" x14ac:dyDescent="0.35">
      <c r="E3207" s="3" t="str">
        <f>IF(C3207&lt;&gt;"",INDEX(ΣυνδΑθρ!$I$2:$I$96,MATCH(C3207,ΣυνδΑθρ!$A$2:$A$100,0),1),IF(D3207&lt;&gt;"",INDEX(Υλικά!$D$3:$D$200,MATCH(D3207,Υλικά!$B$3:$B$200,0),1),""))</f>
        <v/>
      </c>
      <c r="F3207" s="10">
        <f>IF(C3207&lt;&gt;"",MATCH($C3207,ΣυνδΑθρ!$A$2:$A$100,0),IF(D3207&lt;&gt;"",MATCH($D3207,Υλικά!$B$3:$B$200,0),0))</f>
        <v>0</v>
      </c>
      <c r="G3207" s="3"/>
      <c r="H3207" s="16">
        <f>IF($C3207&lt;&gt;"",$G3207*INDEX(ΣυνδΑθρ!$B$2:$B$96,$F3207,1)/INDEX(ΣυνδΑθρ!$J$2:$J$96,$F3207,1),IF($D3207&lt;&gt;"",$G3207*INDEX(Υλικά!$G$3:$G$200,$F3207,1)/INDEX(Υλικά!$E$3:$E$200,$F3207,1),0))</f>
        <v>0</v>
      </c>
      <c r="I3207" s="17">
        <f>IF($C3207&lt;&gt;"",$G3207*INDEX(ΣυνδΑθρ!$C$2:$C$100,$F3207,1)/INDEX(ΣυνδΑθρ!$J$2:$J$96,$F3207,1),IF($D3207&lt;&gt;"",$G3207*INDEX(Υλικά!$H$3:$H$200,$F3207,1)/INDEX(Υλικά!$E$3:$E$200,$F3207,1),0))</f>
        <v>0</v>
      </c>
      <c r="J3207" s="18">
        <f>IF($C3207&lt;&gt;"",$G3207*INDEX(ΣυνδΑθρ!$D$2:$D$96,$F3207,1)/INDEX(ΣυνδΑθρ!$J$2:$J$96,$F3207,1),IF($D3207&lt;&gt;"",$G3207*INDEX(Υλικά!$I$3:$I$200,$F3207,1)/INDEX(Υλικά!$E$3:$E$200,$F3207,1),0))</f>
        <v>0</v>
      </c>
      <c r="K3207" s="16">
        <f>$H3207*Ref!$B$2</f>
        <v>0</v>
      </c>
      <c r="L3207" s="17">
        <f>$I3207*Ref!$B$3</f>
        <v>0</v>
      </c>
      <c r="M3207" s="18">
        <f>$J3207*Ref!$B$4</f>
        <v>0</v>
      </c>
      <c r="N3207" s="18">
        <f>IF($C3207&lt;&gt;"",0,IF($D3207&lt;&gt;"",$G3207*INDEX(Υλικά!$J$3:$J$200,$F3207,1)/INDEX(Υλικά!$E$3:$E$200,$F3207,1),0))</f>
        <v>0</v>
      </c>
      <c r="O3207" s="19">
        <f t="shared" si="61"/>
        <v>0</v>
      </c>
    </row>
    <row r="3208" spans="5:15" x14ac:dyDescent="0.35">
      <c r="E3208" s="3" t="str">
        <f>IF(C3208&lt;&gt;"",INDEX(ΣυνδΑθρ!$I$2:$I$96,MATCH(C3208,ΣυνδΑθρ!$A$2:$A$100,0),1),IF(D3208&lt;&gt;"",INDEX(Υλικά!$D$3:$D$200,MATCH(D3208,Υλικά!$B$3:$B$200,0),1),""))</f>
        <v/>
      </c>
      <c r="F3208" s="10">
        <f>IF(C3208&lt;&gt;"",MATCH($C3208,ΣυνδΑθρ!$A$2:$A$100,0),IF(D3208&lt;&gt;"",MATCH($D3208,Υλικά!$B$3:$B$200,0),0))</f>
        <v>0</v>
      </c>
      <c r="G3208" s="3"/>
      <c r="H3208" s="16">
        <f>IF($C3208&lt;&gt;"",$G3208*INDEX(ΣυνδΑθρ!$B$2:$B$96,$F3208,1)/INDEX(ΣυνδΑθρ!$J$2:$J$96,$F3208,1),IF($D3208&lt;&gt;"",$G3208*INDEX(Υλικά!$G$3:$G$200,$F3208,1)/INDEX(Υλικά!$E$3:$E$200,$F3208,1),0))</f>
        <v>0</v>
      </c>
      <c r="I3208" s="17">
        <f>IF($C3208&lt;&gt;"",$G3208*INDEX(ΣυνδΑθρ!$C$2:$C$100,$F3208,1)/INDEX(ΣυνδΑθρ!$J$2:$J$96,$F3208,1),IF($D3208&lt;&gt;"",$G3208*INDEX(Υλικά!$H$3:$H$200,$F3208,1)/INDEX(Υλικά!$E$3:$E$200,$F3208,1),0))</f>
        <v>0</v>
      </c>
      <c r="J3208" s="18">
        <f>IF($C3208&lt;&gt;"",$G3208*INDEX(ΣυνδΑθρ!$D$2:$D$96,$F3208,1)/INDEX(ΣυνδΑθρ!$J$2:$J$96,$F3208,1),IF($D3208&lt;&gt;"",$G3208*INDEX(Υλικά!$I$3:$I$200,$F3208,1)/INDEX(Υλικά!$E$3:$E$200,$F3208,1),0))</f>
        <v>0</v>
      </c>
      <c r="K3208" s="16">
        <f>$H3208*Ref!$B$2</f>
        <v>0</v>
      </c>
      <c r="L3208" s="17">
        <f>$I3208*Ref!$B$3</f>
        <v>0</v>
      </c>
      <c r="M3208" s="18">
        <f>$J3208*Ref!$B$4</f>
        <v>0</v>
      </c>
      <c r="N3208" s="18">
        <f>IF($C3208&lt;&gt;"",0,IF($D3208&lt;&gt;"",$G3208*INDEX(Υλικά!$J$3:$J$200,$F3208,1)/INDEX(Υλικά!$E$3:$E$200,$F3208,1),0))</f>
        <v>0</v>
      </c>
      <c r="O3208" s="19">
        <f t="shared" si="61"/>
        <v>0</v>
      </c>
    </row>
    <row r="3209" spans="5:15" x14ac:dyDescent="0.35">
      <c r="E3209" s="3" t="str">
        <f>IF(C3209&lt;&gt;"",INDEX(ΣυνδΑθρ!$I$2:$I$96,MATCH(C3209,ΣυνδΑθρ!$A$2:$A$100,0),1),IF(D3209&lt;&gt;"",INDEX(Υλικά!$D$3:$D$200,MATCH(D3209,Υλικά!$B$3:$B$200,0),1),""))</f>
        <v/>
      </c>
      <c r="F3209" s="10">
        <f>IF(C3209&lt;&gt;"",MATCH($C3209,ΣυνδΑθρ!$A$2:$A$100,0),IF(D3209&lt;&gt;"",MATCH($D3209,Υλικά!$B$3:$B$200,0),0))</f>
        <v>0</v>
      </c>
      <c r="G3209" s="3"/>
      <c r="H3209" s="16">
        <f>IF($C3209&lt;&gt;"",$G3209*INDEX(ΣυνδΑθρ!$B$2:$B$96,$F3209,1)/INDEX(ΣυνδΑθρ!$J$2:$J$96,$F3209,1),IF($D3209&lt;&gt;"",$G3209*INDEX(Υλικά!$G$3:$G$200,$F3209,1)/INDEX(Υλικά!$E$3:$E$200,$F3209,1),0))</f>
        <v>0</v>
      </c>
      <c r="I3209" s="17">
        <f>IF($C3209&lt;&gt;"",$G3209*INDEX(ΣυνδΑθρ!$C$2:$C$100,$F3209,1)/INDEX(ΣυνδΑθρ!$J$2:$J$96,$F3209,1),IF($D3209&lt;&gt;"",$G3209*INDEX(Υλικά!$H$3:$H$200,$F3209,1)/INDEX(Υλικά!$E$3:$E$200,$F3209,1),0))</f>
        <v>0</v>
      </c>
      <c r="J3209" s="18">
        <f>IF($C3209&lt;&gt;"",$G3209*INDEX(ΣυνδΑθρ!$D$2:$D$96,$F3209,1)/INDEX(ΣυνδΑθρ!$J$2:$J$96,$F3209,1),IF($D3209&lt;&gt;"",$G3209*INDEX(Υλικά!$I$3:$I$200,$F3209,1)/INDEX(Υλικά!$E$3:$E$200,$F3209,1),0))</f>
        <v>0</v>
      </c>
      <c r="K3209" s="16">
        <f>$H3209*Ref!$B$2</f>
        <v>0</v>
      </c>
      <c r="L3209" s="17">
        <f>$I3209*Ref!$B$3</f>
        <v>0</v>
      </c>
      <c r="M3209" s="18">
        <f>$J3209*Ref!$B$4</f>
        <v>0</v>
      </c>
      <c r="N3209" s="18">
        <f>IF($C3209&lt;&gt;"",0,IF($D3209&lt;&gt;"",$G3209*INDEX(Υλικά!$J$3:$J$200,$F3209,1)/INDEX(Υλικά!$E$3:$E$200,$F3209,1),0))</f>
        <v>0</v>
      </c>
      <c r="O3209" s="19">
        <f t="shared" si="61"/>
        <v>0</v>
      </c>
    </row>
    <row r="3210" spans="5:15" x14ac:dyDescent="0.35">
      <c r="E3210" s="3" t="str">
        <f>IF(C3210&lt;&gt;"",INDEX(ΣυνδΑθρ!$I$2:$I$96,MATCH(C3210,ΣυνδΑθρ!$A$2:$A$100,0),1),IF(D3210&lt;&gt;"",INDEX(Υλικά!$D$3:$D$200,MATCH(D3210,Υλικά!$B$3:$B$200,0),1),""))</f>
        <v/>
      </c>
      <c r="F3210" s="10">
        <f>IF(C3210&lt;&gt;"",MATCH($C3210,ΣυνδΑθρ!$A$2:$A$100,0),IF(D3210&lt;&gt;"",MATCH($D3210,Υλικά!$B$3:$B$200,0),0))</f>
        <v>0</v>
      </c>
      <c r="G3210" s="3"/>
      <c r="H3210" s="16">
        <f>IF($C3210&lt;&gt;"",$G3210*INDEX(ΣυνδΑθρ!$B$2:$B$96,$F3210,1)/INDEX(ΣυνδΑθρ!$J$2:$J$96,$F3210,1),IF($D3210&lt;&gt;"",$G3210*INDEX(Υλικά!$G$3:$G$200,$F3210,1)/INDEX(Υλικά!$E$3:$E$200,$F3210,1),0))</f>
        <v>0</v>
      </c>
      <c r="I3210" s="17">
        <f>IF($C3210&lt;&gt;"",$G3210*INDEX(ΣυνδΑθρ!$C$2:$C$100,$F3210,1)/INDEX(ΣυνδΑθρ!$J$2:$J$96,$F3210,1),IF($D3210&lt;&gt;"",$G3210*INDEX(Υλικά!$H$3:$H$200,$F3210,1)/INDEX(Υλικά!$E$3:$E$200,$F3210,1),0))</f>
        <v>0</v>
      </c>
      <c r="J3210" s="18">
        <f>IF($C3210&lt;&gt;"",$G3210*INDEX(ΣυνδΑθρ!$D$2:$D$96,$F3210,1)/INDEX(ΣυνδΑθρ!$J$2:$J$96,$F3210,1),IF($D3210&lt;&gt;"",$G3210*INDEX(Υλικά!$I$3:$I$200,$F3210,1)/INDEX(Υλικά!$E$3:$E$200,$F3210,1),0))</f>
        <v>0</v>
      </c>
      <c r="K3210" s="16">
        <f>$H3210*Ref!$B$2</f>
        <v>0</v>
      </c>
      <c r="L3210" s="17">
        <f>$I3210*Ref!$B$3</f>
        <v>0</v>
      </c>
      <c r="M3210" s="18">
        <f>$J3210*Ref!$B$4</f>
        <v>0</v>
      </c>
      <c r="N3210" s="18">
        <f>IF($C3210&lt;&gt;"",0,IF($D3210&lt;&gt;"",$G3210*INDEX(Υλικά!$J$3:$J$200,$F3210,1)/INDEX(Υλικά!$E$3:$E$200,$F3210,1),0))</f>
        <v>0</v>
      </c>
      <c r="O3210" s="19">
        <f t="shared" si="61"/>
        <v>0</v>
      </c>
    </row>
    <row r="3211" spans="5:15" x14ac:dyDescent="0.35">
      <c r="E3211" s="3" t="str">
        <f>IF(C3211&lt;&gt;"",INDEX(ΣυνδΑθρ!$I$2:$I$96,MATCH(C3211,ΣυνδΑθρ!$A$2:$A$100,0),1),IF(D3211&lt;&gt;"",INDEX(Υλικά!$D$3:$D$200,MATCH(D3211,Υλικά!$B$3:$B$200,0),1),""))</f>
        <v/>
      </c>
      <c r="F3211" s="10">
        <f>IF(C3211&lt;&gt;"",MATCH($C3211,ΣυνδΑθρ!$A$2:$A$100,0),IF(D3211&lt;&gt;"",MATCH($D3211,Υλικά!$B$3:$B$200,0),0))</f>
        <v>0</v>
      </c>
      <c r="G3211" s="3"/>
      <c r="H3211" s="16">
        <f>IF($C3211&lt;&gt;"",$G3211*INDEX(ΣυνδΑθρ!$B$2:$B$96,$F3211,1)/INDEX(ΣυνδΑθρ!$J$2:$J$96,$F3211,1),IF($D3211&lt;&gt;"",$G3211*INDEX(Υλικά!$G$3:$G$200,$F3211,1)/INDEX(Υλικά!$E$3:$E$200,$F3211,1),0))</f>
        <v>0</v>
      </c>
      <c r="I3211" s="17">
        <f>IF($C3211&lt;&gt;"",$G3211*INDEX(ΣυνδΑθρ!$C$2:$C$100,$F3211,1)/INDEX(ΣυνδΑθρ!$J$2:$J$96,$F3211,1),IF($D3211&lt;&gt;"",$G3211*INDEX(Υλικά!$H$3:$H$200,$F3211,1)/INDEX(Υλικά!$E$3:$E$200,$F3211,1),0))</f>
        <v>0</v>
      </c>
      <c r="J3211" s="18">
        <f>IF($C3211&lt;&gt;"",$G3211*INDEX(ΣυνδΑθρ!$D$2:$D$96,$F3211,1)/INDEX(ΣυνδΑθρ!$J$2:$J$96,$F3211,1),IF($D3211&lt;&gt;"",$G3211*INDEX(Υλικά!$I$3:$I$200,$F3211,1)/INDEX(Υλικά!$E$3:$E$200,$F3211,1),0))</f>
        <v>0</v>
      </c>
      <c r="K3211" s="16">
        <f>$H3211*Ref!$B$2</f>
        <v>0</v>
      </c>
      <c r="L3211" s="17">
        <f>$I3211*Ref!$B$3</f>
        <v>0</v>
      </c>
      <c r="M3211" s="18">
        <f>$J3211*Ref!$B$4</f>
        <v>0</v>
      </c>
      <c r="N3211" s="18">
        <f>IF($C3211&lt;&gt;"",0,IF($D3211&lt;&gt;"",$G3211*INDEX(Υλικά!$J$3:$J$200,$F3211,1)/INDEX(Υλικά!$E$3:$E$200,$F3211,1),0))</f>
        <v>0</v>
      </c>
      <c r="O3211" s="19">
        <f t="shared" si="61"/>
        <v>0</v>
      </c>
    </row>
    <row r="3212" spans="5:15" x14ac:dyDescent="0.35">
      <c r="E3212" s="3" t="str">
        <f>IF(C3212&lt;&gt;"",INDEX(ΣυνδΑθρ!$I$2:$I$96,MATCH(C3212,ΣυνδΑθρ!$A$2:$A$100,0),1),IF(D3212&lt;&gt;"",INDEX(Υλικά!$D$3:$D$200,MATCH(D3212,Υλικά!$B$3:$B$200,0),1),""))</f>
        <v/>
      </c>
      <c r="F3212" s="10">
        <f>IF(C3212&lt;&gt;"",MATCH($C3212,ΣυνδΑθρ!$A$2:$A$100,0),IF(D3212&lt;&gt;"",MATCH($D3212,Υλικά!$B$3:$B$200,0),0))</f>
        <v>0</v>
      </c>
      <c r="G3212" s="3"/>
      <c r="H3212" s="16">
        <f>IF($C3212&lt;&gt;"",$G3212*INDEX(ΣυνδΑθρ!$B$2:$B$96,$F3212,1)/INDEX(ΣυνδΑθρ!$J$2:$J$96,$F3212,1),IF($D3212&lt;&gt;"",$G3212*INDEX(Υλικά!$G$3:$G$200,$F3212,1)/INDEX(Υλικά!$E$3:$E$200,$F3212,1),0))</f>
        <v>0</v>
      </c>
      <c r="I3212" s="17">
        <f>IF($C3212&lt;&gt;"",$G3212*INDEX(ΣυνδΑθρ!$C$2:$C$100,$F3212,1)/INDEX(ΣυνδΑθρ!$J$2:$J$96,$F3212,1),IF($D3212&lt;&gt;"",$G3212*INDEX(Υλικά!$H$3:$H$200,$F3212,1)/INDEX(Υλικά!$E$3:$E$200,$F3212,1),0))</f>
        <v>0</v>
      </c>
      <c r="J3212" s="18">
        <f>IF($C3212&lt;&gt;"",$G3212*INDEX(ΣυνδΑθρ!$D$2:$D$96,$F3212,1)/INDEX(ΣυνδΑθρ!$J$2:$J$96,$F3212,1),IF($D3212&lt;&gt;"",$G3212*INDEX(Υλικά!$I$3:$I$200,$F3212,1)/INDEX(Υλικά!$E$3:$E$200,$F3212,1),0))</f>
        <v>0</v>
      </c>
      <c r="K3212" s="16">
        <f>$H3212*Ref!$B$2</f>
        <v>0</v>
      </c>
      <c r="L3212" s="17">
        <f>$I3212*Ref!$B$3</f>
        <v>0</v>
      </c>
      <c r="M3212" s="18">
        <f>$J3212*Ref!$B$4</f>
        <v>0</v>
      </c>
      <c r="N3212" s="18">
        <f>IF($C3212&lt;&gt;"",0,IF($D3212&lt;&gt;"",$G3212*INDEX(Υλικά!$J$3:$J$200,$F3212,1)/INDEX(Υλικά!$E$3:$E$200,$F3212,1),0))</f>
        <v>0</v>
      </c>
      <c r="O3212" s="19">
        <f t="shared" si="61"/>
        <v>0</v>
      </c>
    </row>
    <row r="3213" spans="5:15" x14ac:dyDescent="0.35">
      <c r="E3213" s="3" t="str">
        <f>IF(C3213&lt;&gt;"",INDEX(ΣυνδΑθρ!$I$2:$I$96,MATCH(C3213,ΣυνδΑθρ!$A$2:$A$100,0),1),IF(D3213&lt;&gt;"",INDEX(Υλικά!$D$3:$D$200,MATCH(D3213,Υλικά!$B$3:$B$200,0),1),""))</f>
        <v/>
      </c>
      <c r="F3213" s="10">
        <f>IF(C3213&lt;&gt;"",MATCH($C3213,ΣυνδΑθρ!$A$2:$A$100,0),IF(D3213&lt;&gt;"",MATCH($D3213,Υλικά!$B$3:$B$200,0),0))</f>
        <v>0</v>
      </c>
      <c r="G3213" s="3"/>
      <c r="H3213" s="16">
        <f>IF($C3213&lt;&gt;"",$G3213*INDEX(ΣυνδΑθρ!$B$2:$B$96,$F3213,1)/INDEX(ΣυνδΑθρ!$J$2:$J$96,$F3213,1),IF($D3213&lt;&gt;"",$G3213*INDEX(Υλικά!$G$3:$G$200,$F3213,1)/INDEX(Υλικά!$E$3:$E$200,$F3213,1),0))</f>
        <v>0</v>
      </c>
      <c r="I3213" s="17">
        <f>IF($C3213&lt;&gt;"",$G3213*INDEX(ΣυνδΑθρ!$C$2:$C$100,$F3213,1)/INDEX(ΣυνδΑθρ!$J$2:$J$96,$F3213,1),IF($D3213&lt;&gt;"",$G3213*INDEX(Υλικά!$H$3:$H$200,$F3213,1)/INDEX(Υλικά!$E$3:$E$200,$F3213,1),0))</f>
        <v>0</v>
      </c>
      <c r="J3213" s="18">
        <f>IF($C3213&lt;&gt;"",$G3213*INDEX(ΣυνδΑθρ!$D$2:$D$96,$F3213,1)/INDEX(ΣυνδΑθρ!$J$2:$J$96,$F3213,1),IF($D3213&lt;&gt;"",$G3213*INDEX(Υλικά!$I$3:$I$200,$F3213,1)/INDEX(Υλικά!$E$3:$E$200,$F3213,1),0))</f>
        <v>0</v>
      </c>
      <c r="K3213" s="16">
        <f>$H3213*Ref!$B$2</f>
        <v>0</v>
      </c>
      <c r="L3213" s="17">
        <f>$I3213*Ref!$B$3</f>
        <v>0</v>
      </c>
      <c r="M3213" s="18">
        <f>$J3213*Ref!$B$4</f>
        <v>0</v>
      </c>
      <c r="N3213" s="18">
        <f>IF($C3213&lt;&gt;"",0,IF($D3213&lt;&gt;"",$G3213*INDEX(Υλικά!$J$3:$J$200,$F3213,1)/INDEX(Υλικά!$E$3:$E$200,$F3213,1),0))</f>
        <v>0</v>
      </c>
      <c r="O3213" s="19">
        <f t="shared" si="61"/>
        <v>0</v>
      </c>
    </row>
    <row r="3214" spans="5:15" x14ac:dyDescent="0.35">
      <c r="E3214" s="3" t="str">
        <f>IF(C3214&lt;&gt;"",INDEX(ΣυνδΑθρ!$I$2:$I$96,MATCH(C3214,ΣυνδΑθρ!$A$2:$A$100,0),1),IF(D3214&lt;&gt;"",INDEX(Υλικά!$D$3:$D$200,MATCH(D3214,Υλικά!$B$3:$B$200,0),1),""))</f>
        <v/>
      </c>
      <c r="F3214" s="10">
        <f>IF(C3214&lt;&gt;"",MATCH($C3214,ΣυνδΑθρ!$A$2:$A$100,0),IF(D3214&lt;&gt;"",MATCH($D3214,Υλικά!$B$3:$B$200,0),0))</f>
        <v>0</v>
      </c>
      <c r="G3214" s="3"/>
      <c r="H3214" s="16">
        <f>IF($C3214&lt;&gt;"",$G3214*INDEX(ΣυνδΑθρ!$B$2:$B$96,$F3214,1)/INDEX(ΣυνδΑθρ!$J$2:$J$96,$F3214,1),IF($D3214&lt;&gt;"",$G3214*INDEX(Υλικά!$G$3:$G$200,$F3214,1)/INDEX(Υλικά!$E$3:$E$200,$F3214,1),0))</f>
        <v>0</v>
      </c>
      <c r="I3214" s="17">
        <f>IF($C3214&lt;&gt;"",$G3214*INDEX(ΣυνδΑθρ!$C$2:$C$100,$F3214,1)/INDEX(ΣυνδΑθρ!$J$2:$J$96,$F3214,1),IF($D3214&lt;&gt;"",$G3214*INDEX(Υλικά!$H$3:$H$200,$F3214,1)/INDEX(Υλικά!$E$3:$E$200,$F3214,1),0))</f>
        <v>0</v>
      </c>
      <c r="J3214" s="18">
        <f>IF($C3214&lt;&gt;"",$G3214*INDEX(ΣυνδΑθρ!$D$2:$D$96,$F3214,1)/INDEX(ΣυνδΑθρ!$J$2:$J$96,$F3214,1),IF($D3214&lt;&gt;"",$G3214*INDEX(Υλικά!$I$3:$I$200,$F3214,1)/INDEX(Υλικά!$E$3:$E$200,$F3214,1),0))</f>
        <v>0</v>
      </c>
      <c r="K3214" s="16">
        <f>$H3214*Ref!$B$2</f>
        <v>0</v>
      </c>
      <c r="L3214" s="17">
        <f>$I3214*Ref!$B$3</f>
        <v>0</v>
      </c>
      <c r="M3214" s="18">
        <f>$J3214*Ref!$B$4</f>
        <v>0</v>
      </c>
      <c r="N3214" s="18">
        <f>IF($C3214&lt;&gt;"",0,IF($D3214&lt;&gt;"",$G3214*INDEX(Υλικά!$J$3:$J$200,$F3214,1)/INDEX(Υλικά!$E$3:$E$200,$F3214,1),0))</f>
        <v>0</v>
      </c>
      <c r="O3214" s="19">
        <f t="shared" si="61"/>
        <v>0</v>
      </c>
    </row>
    <row r="3215" spans="5:15" x14ac:dyDescent="0.35">
      <c r="E3215" s="3" t="str">
        <f>IF(C3215&lt;&gt;"",INDEX(ΣυνδΑθρ!$I$2:$I$96,MATCH(C3215,ΣυνδΑθρ!$A$2:$A$100,0),1),IF(D3215&lt;&gt;"",INDEX(Υλικά!$D$3:$D$200,MATCH(D3215,Υλικά!$B$3:$B$200,0),1),""))</f>
        <v/>
      </c>
      <c r="F3215" s="10">
        <f>IF(C3215&lt;&gt;"",MATCH($C3215,ΣυνδΑθρ!$A$2:$A$100,0),IF(D3215&lt;&gt;"",MATCH($D3215,Υλικά!$B$3:$B$200,0),0))</f>
        <v>0</v>
      </c>
      <c r="G3215" s="3"/>
      <c r="H3215" s="16">
        <f>IF($C3215&lt;&gt;"",$G3215*INDEX(ΣυνδΑθρ!$B$2:$B$96,$F3215,1)/INDEX(ΣυνδΑθρ!$J$2:$J$96,$F3215,1),IF($D3215&lt;&gt;"",$G3215*INDEX(Υλικά!$G$3:$G$200,$F3215,1)/INDEX(Υλικά!$E$3:$E$200,$F3215,1),0))</f>
        <v>0</v>
      </c>
      <c r="I3215" s="17">
        <f>IF($C3215&lt;&gt;"",$G3215*INDEX(ΣυνδΑθρ!$C$2:$C$100,$F3215,1)/INDEX(ΣυνδΑθρ!$J$2:$J$96,$F3215,1),IF($D3215&lt;&gt;"",$G3215*INDEX(Υλικά!$H$3:$H$200,$F3215,1)/INDEX(Υλικά!$E$3:$E$200,$F3215,1),0))</f>
        <v>0</v>
      </c>
      <c r="J3215" s="18">
        <f>IF($C3215&lt;&gt;"",$G3215*INDEX(ΣυνδΑθρ!$D$2:$D$96,$F3215,1)/INDEX(ΣυνδΑθρ!$J$2:$J$96,$F3215,1),IF($D3215&lt;&gt;"",$G3215*INDEX(Υλικά!$I$3:$I$200,$F3215,1)/INDEX(Υλικά!$E$3:$E$200,$F3215,1),0))</f>
        <v>0</v>
      </c>
      <c r="K3215" s="16">
        <f>$H3215*Ref!$B$2</f>
        <v>0</v>
      </c>
      <c r="L3215" s="17">
        <f>$I3215*Ref!$B$3</f>
        <v>0</v>
      </c>
      <c r="M3215" s="18">
        <f>$J3215*Ref!$B$4</f>
        <v>0</v>
      </c>
      <c r="N3215" s="18">
        <f>IF($C3215&lt;&gt;"",0,IF($D3215&lt;&gt;"",$G3215*INDEX(Υλικά!$J$3:$J$200,$F3215,1)/INDEX(Υλικά!$E$3:$E$200,$F3215,1),0))</f>
        <v>0</v>
      </c>
      <c r="O3215" s="19">
        <f t="shared" si="61"/>
        <v>0</v>
      </c>
    </row>
    <row r="3216" spans="5:15" x14ac:dyDescent="0.35">
      <c r="E3216" s="3" t="str">
        <f>IF(C3216&lt;&gt;"",INDEX(ΣυνδΑθρ!$I$2:$I$96,MATCH(C3216,ΣυνδΑθρ!$A$2:$A$100,0),1),IF(D3216&lt;&gt;"",INDEX(Υλικά!$D$3:$D$200,MATCH(D3216,Υλικά!$B$3:$B$200,0),1),""))</f>
        <v/>
      </c>
      <c r="F3216" s="10">
        <f>IF(C3216&lt;&gt;"",MATCH($C3216,ΣυνδΑθρ!$A$2:$A$100,0),IF(D3216&lt;&gt;"",MATCH($D3216,Υλικά!$B$3:$B$200,0),0))</f>
        <v>0</v>
      </c>
      <c r="G3216" s="3"/>
      <c r="H3216" s="16">
        <f>IF($C3216&lt;&gt;"",$G3216*INDEX(ΣυνδΑθρ!$B$2:$B$96,$F3216,1)/INDEX(ΣυνδΑθρ!$J$2:$J$96,$F3216,1),IF($D3216&lt;&gt;"",$G3216*INDEX(Υλικά!$G$3:$G$200,$F3216,1)/INDEX(Υλικά!$E$3:$E$200,$F3216,1),0))</f>
        <v>0</v>
      </c>
      <c r="I3216" s="17">
        <f>IF($C3216&lt;&gt;"",$G3216*INDEX(ΣυνδΑθρ!$C$2:$C$100,$F3216,1)/INDEX(ΣυνδΑθρ!$J$2:$J$96,$F3216,1),IF($D3216&lt;&gt;"",$G3216*INDEX(Υλικά!$H$3:$H$200,$F3216,1)/INDEX(Υλικά!$E$3:$E$200,$F3216,1),0))</f>
        <v>0</v>
      </c>
      <c r="J3216" s="18">
        <f>IF($C3216&lt;&gt;"",$G3216*INDEX(ΣυνδΑθρ!$D$2:$D$96,$F3216,1)/INDEX(ΣυνδΑθρ!$J$2:$J$96,$F3216,1),IF($D3216&lt;&gt;"",$G3216*INDEX(Υλικά!$I$3:$I$200,$F3216,1)/INDEX(Υλικά!$E$3:$E$200,$F3216,1),0))</f>
        <v>0</v>
      </c>
      <c r="K3216" s="16">
        <f>$H3216*Ref!$B$2</f>
        <v>0</v>
      </c>
      <c r="L3216" s="17">
        <f>$I3216*Ref!$B$3</f>
        <v>0</v>
      </c>
      <c r="M3216" s="18">
        <f>$J3216*Ref!$B$4</f>
        <v>0</v>
      </c>
      <c r="N3216" s="18">
        <f>IF($C3216&lt;&gt;"",0,IF($D3216&lt;&gt;"",$G3216*INDEX(Υλικά!$J$3:$J$200,$F3216,1)/INDEX(Υλικά!$E$3:$E$200,$F3216,1),0))</f>
        <v>0</v>
      </c>
      <c r="O3216" s="19">
        <f t="shared" si="61"/>
        <v>0</v>
      </c>
    </row>
    <row r="3217" spans="5:15" x14ac:dyDescent="0.35">
      <c r="E3217" s="3" t="str">
        <f>IF(C3217&lt;&gt;"",INDEX(ΣυνδΑθρ!$I$2:$I$96,MATCH(C3217,ΣυνδΑθρ!$A$2:$A$100,0),1),IF(D3217&lt;&gt;"",INDEX(Υλικά!$D$3:$D$200,MATCH(D3217,Υλικά!$B$3:$B$200,0),1),""))</f>
        <v/>
      </c>
      <c r="F3217" s="10">
        <f>IF(C3217&lt;&gt;"",MATCH($C3217,ΣυνδΑθρ!$A$2:$A$100,0),IF(D3217&lt;&gt;"",MATCH($D3217,Υλικά!$B$3:$B$200,0),0))</f>
        <v>0</v>
      </c>
      <c r="G3217" s="3"/>
      <c r="H3217" s="16">
        <f>IF($C3217&lt;&gt;"",$G3217*INDEX(ΣυνδΑθρ!$B$2:$B$96,$F3217,1)/INDEX(ΣυνδΑθρ!$J$2:$J$96,$F3217,1),IF($D3217&lt;&gt;"",$G3217*INDEX(Υλικά!$G$3:$G$200,$F3217,1)/INDEX(Υλικά!$E$3:$E$200,$F3217,1),0))</f>
        <v>0</v>
      </c>
      <c r="I3217" s="17">
        <f>IF($C3217&lt;&gt;"",$G3217*INDEX(ΣυνδΑθρ!$C$2:$C$100,$F3217,1)/INDEX(ΣυνδΑθρ!$J$2:$J$96,$F3217,1),IF($D3217&lt;&gt;"",$G3217*INDEX(Υλικά!$H$3:$H$200,$F3217,1)/INDEX(Υλικά!$E$3:$E$200,$F3217,1),0))</f>
        <v>0</v>
      </c>
      <c r="J3217" s="18">
        <f>IF($C3217&lt;&gt;"",$G3217*INDEX(ΣυνδΑθρ!$D$2:$D$96,$F3217,1)/INDEX(ΣυνδΑθρ!$J$2:$J$96,$F3217,1),IF($D3217&lt;&gt;"",$G3217*INDEX(Υλικά!$I$3:$I$200,$F3217,1)/INDEX(Υλικά!$E$3:$E$200,$F3217,1),0))</f>
        <v>0</v>
      </c>
      <c r="K3217" s="16">
        <f>$H3217*Ref!$B$2</f>
        <v>0</v>
      </c>
      <c r="L3217" s="17">
        <f>$I3217*Ref!$B$3</f>
        <v>0</v>
      </c>
      <c r="M3217" s="18">
        <f>$J3217*Ref!$B$4</f>
        <v>0</v>
      </c>
      <c r="N3217" s="18">
        <f>IF($C3217&lt;&gt;"",0,IF($D3217&lt;&gt;"",$G3217*INDEX(Υλικά!$J$3:$J$200,$F3217,1)/INDEX(Υλικά!$E$3:$E$200,$F3217,1),0))</f>
        <v>0</v>
      </c>
      <c r="O3217" s="19">
        <f t="shared" si="61"/>
        <v>0</v>
      </c>
    </row>
    <row r="3218" spans="5:15" x14ac:dyDescent="0.35">
      <c r="E3218" s="3" t="str">
        <f>IF(C3218&lt;&gt;"",INDEX(ΣυνδΑθρ!$I$2:$I$96,MATCH(C3218,ΣυνδΑθρ!$A$2:$A$100,0),1),IF(D3218&lt;&gt;"",INDEX(Υλικά!$D$3:$D$200,MATCH(D3218,Υλικά!$B$3:$B$200,0),1),""))</f>
        <v/>
      </c>
      <c r="F3218" s="10">
        <f>IF(C3218&lt;&gt;"",MATCH($C3218,ΣυνδΑθρ!$A$2:$A$100,0),IF(D3218&lt;&gt;"",MATCH($D3218,Υλικά!$B$3:$B$200,0),0))</f>
        <v>0</v>
      </c>
      <c r="G3218" s="3"/>
      <c r="H3218" s="16">
        <f>IF($C3218&lt;&gt;"",$G3218*INDEX(ΣυνδΑθρ!$B$2:$B$96,$F3218,1)/INDEX(ΣυνδΑθρ!$J$2:$J$96,$F3218,1),IF($D3218&lt;&gt;"",$G3218*INDEX(Υλικά!$G$3:$G$200,$F3218,1)/INDEX(Υλικά!$E$3:$E$200,$F3218,1),0))</f>
        <v>0</v>
      </c>
      <c r="I3218" s="17">
        <f>IF($C3218&lt;&gt;"",$G3218*INDEX(ΣυνδΑθρ!$C$2:$C$100,$F3218,1)/INDEX(ΣυνδΑθρ!$J$2:$J$96,$F3218,1),IF($D3218&lt;&gt;"",$G3218*INDEX(Υλικά!$H$3:$H$200,$F3218,1)/INDEX(Υλικά!$E$3:$E$200,$F3218,1),0))</f>
        <v>0</v>
      </c>
      <c r="J3218" s="18">
        <f>IF($C3218&lt;&gt;"",$G3218*INDEX(ΣυνδΑθρ!$D$2:$D$96,$F3218,1)/INDEX(ΣυνδΑθρ!$J$2:$J$96,$F3218,1),IF($D3218&lt;&gt;"",$G3218*INDEX(Υλικά!$I$3:$I$200,$F3218,1)/INDEX(Υλικά!$E$3:$E$200,$F3218,1),0))</f>
        <v>0</v>
      </c>
      <c r="K3218" s="16">
        <f>$H3218*Ref!$B$2</f>
        <v>0</v>
      </c>
      <c r="L3218" s="17">
        <f>$I3218*Ref!$B$3</f>
        <v>0</v>
      </c>
      <c r="M3218" s="18">
        <f>$J3218*Ref!$B$4</f>
        <v>0</v>
      </c>
      <c r="N3218" s="18">
        <f>IF($C3218&lt;&gt;"",0,IF($D3218&lt;&gt;"",$G3218*INDEX(Υλικά!$J$3:$J$200,$F3218,1)/INDEX(Υλικά!$E$3:$E$200,$F3218,1),0))</f>
        <v>0</v>
      </c>
      <c r="O3218" s="19">
        <f t="shared" si="61"/>
        <v>0</v>
      </c>
    </row>
    <row r="3219" spans="5:15" x14ac:dyDescent="0.35">
      <c r="E3219" s="3" t="str">
        <f>IF(C3219&lt;&gt;"",INDEX(ΣυνδΑθρ!$I$2:$I$96,MATCH(C3219,ΣυνδΑθρ!$A$2:$A$100,0),1),IF(D3219&lt;&gt;"",INDEX(Υλικά!$D$3:$D$200,MATCH(D3219,Υλικά!$B$3:$B$200,0),1),""))</f>
        <v/>
      </c>
      <c r="F3219" s="10">
        <f>IF(C3219&lt;&gt;"",MATCH($C3219,ΣυνδΑθρ!$A$2:$A$100,0),IF(D3219&lt;&gt;"",MATCH($D3219,Υλικά!$B$3:$B$200,0),0))</f>
        <v>0</v>
      </c>
      <c r="G3219" s="3"/>
      <c r="H3219" s="16">
        <f>IF($C3219&lt;&gt;"",$G3219*INDEX(ΣυνδΑθρ!$B$2:$B$96,$F3219,1)/INDEX(ΣυνδΑθρ!$J$2:$J$96,$F3219,1),IF($D3219&lt;&gt;"",$G3219*INDEX(Υλικά!$G$3:$G$200,$F3219,1)/INDEX(Υλικά!$E$3:$E$200,$F3219,1),0))</f>
        <v>0</v>
      </c>
      <c r="I3219" s="17">
        <f>IF($C3219&lt;&gt;"",$G3219*INDEX(ΣυνδΑθρ!$C$2:$C$100,$F3219,1)/INDEX(ΣυνδΑθρ!$J$2:$J$96,$F3219,1),IF($D3219&lt;&gt;"",$G3219*INDEX(Υλικά!$H$3:$H$200,$F3219,1)/INDEX(Υλικά!$E$3:$E$200,$F3219,1),0))</f>
        <v>0</v>
      </c>
      <c r="J3219" s="18">
        <f>IF($C3219&lt;&gt;"",$G3219*INDEX(ΣυνδΑθρ!$D$2:$D$96,$F3219,1)/INDEX(ΣυνδΑθρ!$J$2:$J$96,$F3219,1),IF($D3219&lt;&gt;"",$G3219*INDEX(Υλικά!$I$3:$I$200,$F3219,1)/INDEX(Υλικά!$E$3:$E$200,$F3219,1),0))</f>
        <v>0</v>
      </c>
      <c r="K3219" s="16">
        <f>$H3219*Ref!$B$2</f>
        <v>0</v>
      </c>
      <c r="L3219" s="17">
        <f>$I3219*Ref!$B$3</f>
        <v>0</v>
      </c>
      <c r="M3219" s="18">
        <f>$J3219*Ref!$B$4</f>
        <v>0</v>
      </c>
      <c r="N3219" s="18">
        <f>IF($C3219&lt;&gt;"",0,IF($D3219&lt;&gt;"",$G3219*INDEX(Υλικά!$J$3:$J$200,$F3219,1)/INDEX(Υλικά!$E$3:$E$200,$F3219,1),0))</f>
        <v>0</v>
      </c>
      <c r="O3219" s="19">
        <f t="shared" si="61"/>
        <v>0</v>
      </c>
    </row>
    <row r="3220" spans="5:15" x14ac:dyDescent="0.35">
      <c r="E3220" s="3" t="str">
        <f>IF(C3220&lt;&gt;"",INDEX(ΣυνδΑθρ!$I$2:$I$96,MATCH(C3220,ΣυνδΑθρ!$A$2:$A$100,0),1),IF(D3220&lt;&gt;"",INDEX(Υλικά!$D$3:$D$200,MATCH(D3220,Υλικά!$B$3:$B$200,0),1),""))</f>
        <v/>
      </c>
      <c r="F3220" s="10">
        <f>IF(C3220&lt;&gt;"",MATCH($C3220,ΣυνδΑθρ!$A$2:$A$100,0),IF(D3220&lt;&gt;"",MATCH($D3220,Υλικά!$B$3:$B$200,0),0))</f>
        <v>0</v>
      </c>
      <c r="G3220" s="3"/>
      <c r="H3220" s="16">
        <f>IF($C3220&lt;&gt;"",$G3220*INDEX(ΣυνδΑθρ!$B$2:$B$96,$F3220,1)/INDEX(ΣυνδΑθρ!$J$2:$J$96,$F3220,1),IF($D3220&lt;&gt;"",$G3220*INDEX(Υλικά!$G$3:$G$200,$F3220,1)/INDEX(Υλικά!$E$3:$E$200,$F3220,1),0))</f>
        <v>0</v>
      </c>
      <c r="I3220" s="17">
        <f>IF($C3220&lt;&gt;"",$G3220*INDEX(ΣυνδΑθρ!$C$2:$C$100,$F3220,1)/INDEX(ΣυνδΑθρ!$J$2:$J$96,$F3220,1),IF($D3220&lt;&gt;"",$G3220*INDEX(Υλικά!$H$3:$H$200,$F3220,1)/INDEX(Υλικά!$E$3:$E$200,$F3220,1),0))</f>
        <v>0</v>
      </c>
      <c r="J3220" s="18">
        <f>IF($C3220&lt;&gt;"",$G3220*INDEX(ΣυνδΑθρ!$D$2:$D$96,$F3220,1)/INDEX(ΣυνδΑθρ!$J$2:$J$96,$F3220,1),IF($D3220&lt;&gt;"",$G3220*INDEX(Υλικά!$I$3:$I$200,$F3220,1)/INDEX(Υλικά!$E$3:$E$200,$F3220,1),0))</f>
        <v>0</v>
      </c>
      <c r="K3220" s="16">
        <f>$H3220*Ref!$B$2</f>
        <v>0</v>
      </c>
      <c r="L3220" s="17">
        <f>$I3220*Ref!$B$3</f>
        <v>0</v>
      </c>
      <c r="M3220" s="18">
        <f>$J3220*Ref!$B$4</f>
        <v>0</v>
      </c>
      <c r="N3220" s="18">
        <f>IF($C3220&lt;&gt;"",0,IF($D3220&lt;&gt;"",$G3220*INDEX(Υλικά!$J$3:$J$200,$F3220,1)/INDEX(Υλικά!$E$3:$E$200,$F3220,1),0))</f>
        <v>0</v>
      </c>
      <c r="O3220" s="19">
        <f t="shared" si="61"/>
        <v>0</v>
      </c>
    </row>
    <row r="3221" spans="5:15" x14ac:dyDescent="0.35">
      <c r="E3221" s="3" t="str">
        <f>IF(C3221&lt;&gt;"",INDEX(ΣυνδΑθρ!$I$2:$I$96,MATCH(C3221,ΣυνδΑθρ!$A$2:$A$100,0),1),IF(D3221&lt;&gt;"",INDEX(Υλικά!$D$3:$D$200,MATCH(D3221,Υλικά!$B$3:$B$200,0),1),""))</f>
        <v/>
      </c>
      <c r="F3221" s="10">
        <f>IF(C3221&lt;&gt;"",MATCH($C3221,ΣυνδΑθρ!$A$2:$A$100,0),IF(D3221&lt;&gt;"",MATCH($D3221,Υλικά!$B$3:$B$200,0),0))</f>
        <v>0</v>
      </c>
      <c r="G3221" s="3"/>
      <c r="H3221" s="16">
        <f>IF($C3221&lt;&gt;"",$G3221*INDEX(ΣυνδΑθρ!$B$2:$B$96,$F3221,1)/INDEX(ΣυνδΑθρ!$J$2:$J$96,$F3221,1),IF($D3221&lt;&gt;"",$G3221*INDEX(Υλικά!$G$3:$G$200,$F3221,1)/INDEX(Υλικά!$E$3:$E$200,$F3221,1),0))</f>
        <v>0</v>
      </c>
      <c r="I3221" s="17">
        <f>IF($C3221&lt;&gt;"",$G3221*INDEX(ΣυνδΑθρ!$C$2:$C$100,$F3221,1)/INDEX(ΣυνδΑθρ!$J$2:$J$96,$F3221,1),IF($D3221&lt;&gt;"",$G3221*INDEX(Υλικά!$H$3:$H$200,$F3221,1)/INDEX(Υλικά!$E$3:$E$200,$F3221,1),0))</f>
        <v>0</v>
      </c>
      <c r="J3221" s="18">
        <f>IF($C3221&lt;&gt;"",$G3221*INDEX(ΣυνδΑθρ!$D$2:$D$96,$F3221,1)/INDEX(ΣυνδΑθρ!$J$2:$J$96,$F3221,1),IF($D3221&lt;&gt;"",$G3221*INDEX(Υλικά!$I$3:$I$200,$F3221,1)/INDEX(Υλικά!$E$3:$E$200,$F3221,1),0))</f>
        <v>0</v>
      </c>
      <c r="K3221" s="16">
        <f>$H3221*Ref!$B$2</f>
        <v>0</v>
      </c>
      <c r="L3221" s="17">
        <f>$I3221*Ref!$B$3</f>
        <v>0</v>
      </c>
      <c r="M3221" s="18">
        <f>$J3221*Ref!$B$4</f>
        <v>0</v>
      </c>
      <c r="N3221" s="18">
        <f>IF($C3221&lt;&gt;"",0,IF($D3221&lt;&gt;"",$G3221*INDEX(Υλικά!$J$3:$J$200,$F3221,1)/INDEX(Υλικά!$E$3:$E$200,$F3221,1),0))</f>
        <v>0</v>
      </c>
      <c r="O3221" s="19">
        <f t="shared" si="61"/>
        <v>0</v>
      </c>
    </row>
    <row r="3222" spans="5:15" x14ac:dyDescent="0.35">
      <c r="E3222" s="3" t="str">
        <f>IF(C3222&lt;&gt;"",INDEX(ΣυνδΑθρ!$I$2:$I$96,MATCH(C3222,ΣυνδΑθρ!$A$2:$A$100,0),1),IF(D3222&lt;&gt;"",INDEX(Υλικά!$D$3:$D$200,MATCH(D3222,Υλικά!$B$3:$B$200,0),1),""))</f>
        <v/>
      </c>
      <c r="F3222" s="10">
        <f>IF(C3222&lt;&gt;"",MATCH($C3222,ΣυνδΑθρ!$A$2:$A$100,0),IF(D3222&lt;&gt;"",MATCH($D3222,Υλικά!$B$3:$B$200,0),0))</f>
        <v>0</v>
      </c>
      <c r="G3222" s="3"/>
      <c r="H3222" s="16">
        <f>IF($C3222&lt;&gt;"",$G3222*INDEX(ΣυνδΑθρ!$B$2:$B$96,$F3222,1)/INDEX(ΣυνδΑθρ!$J$2:$J$96,$F3222,1),IF($D3222&lt;&gt;"",$G3222*INDEX(Υλικά!$G$3:$G$200,$F3222,1)/INDEX(Υλικά!$E$3:$E$200,$F3222,1),0))</f>
        <v>0</v>
      </c>
      <c r="I3222" s="17">
        <f>IF($C3222&lt;&gt;"",$G3222*INDEX(ΣυνδΑθρ!$C$2:$C$100,$F3222,1)/INDEX(ΣυνδΑθρ!$J$2:$J$96,$F3222,1),IF($D3222&lt;&gt;"",$G3222*INDEX(Υλικά!$H$3:$H$200,$F3222,1)/INDEX(Υλικά!$E$3:$E$200,$F3222,1),0))</f>
        <v>0</v>
      </c>
      <c r="J3222" s="18">
        <f>IF($C3222&lt;&gt;"",$G3222*INDEX(ΣυνδΑθρ!$D$2:$D$96,$F3222,1)/INDEX(ΣυνδΑθρ!$J$2:$J$96,$F3222,1),IF($D3222&lt;&gt;"",$G3222*INDEX(Υλικά!$I$3:$I$200,$F3222,1)/INDEX(Υλικά!$E$3:$E$200,$F3222,1),0))</f>
        <v>0</v>
      </c>
      <c r="K3222" s="16">
        <f>$H3222*Ref!$B$2</f>
        <v>0</v>
      </c>
      <c r="L3222" s="17">
        <f>$I3222*Ref!$B$3</f>
        <v>0</v>
      </c>
      <c r="M3222" s="18">
        <f>$J3222*Ref!$B$4</f>
        <v>0</v>
      </c>
      <c r="N3222" s="18">
        <f>IF($C3222&lt;&gt;"",0,IF($D3222&lt;&gt;"",$G3222*INDEX(Υλικά!$J$3:$J$200,$F3222,1)/INDEX(Υλικά!$E$3:$E$200,$F3222,1),0))</f>
        <v>0</v>
      </c>
      <c r="O3222" s="19">
        <f t="shared" si="61"/>
        <v>0</v>
      </c>
    </row>
    <row r="3223" spans="5:15" x14ac:dyDescent="0.35">
      <c r="E3223" s="3" t="str">
        <f>IF(C3223&lt;&gt;"",INDEX(ΣυνδΑθρ!$I$2:$I$96,MATCH(C3223,ΣυνδΑθρ!$A$2:$A$100,0),1),IF(D3223&lt;&gt;"",INDEX(Υλικά!$D$3:$D$200,MATCH(D3223,Υλικά!$B$3:$B$200,0),1),""))</f>
        <v/>
      </c>
      <c r="F3223" s="10">
        <f>IF(C3223&lt;&gt;"",MATCH($C3223,ΣυνδΑθρ!$A$2:$A$100,0),IF(D3223&lt;&gt;"",MATCH($D3223,Υλικά!$B$3:$B$200,0),0))</f>
        <v>0</v>
      </c>
      <c r="G3223" s="3"/>
      <c r="H3223" s="16">
        <f>IF($C3223&lt;&gt;"",$G3223*INDEX(ΣυνδΑθρ!$B$2:$B$96,$F3223,1)/INDEX(ΣυνδΑθρ!$J$2:$J$96,$F3223,1),IF($D3223&lt;&gt;"",$G3223*INDEX(Υλικά!$G$3:$G$200,$F3223,1)/INDEX(Υλικά!$E$3:$E$200,$F3223,1),0))</f>
        <v>0</v>
      </c>
      <c r="I3223" s="17">
        <f>IF($C3223&lt;&gt;"",$G3223*INDEX(ΣυνδΑθρ!$C$2:$C$100,$F3223,1)/INDEX(ΣυνδΑθρ!$J$2:$J$96,$F3223,1),IF($D3223&lt;&gt;"",$G3223*INDEX(Υλικά!$H$3:$H$200,$F3223,1)/INDEX(Υλικά!$E$3:$E$200,$F3223,1),0))</f>
        <v>0</v>
      </c>
      <c r="J3223" s="18">
        <f>IF($C3223&lt;&gt;"",$G3223*INDEX(ΣυνδΑθρ!$D$2:$D$96,$F3223,1)/INDEX(ΣυνδΑθρ!$J$2:$J$96,$F3223,1),IF($D3223&lt;&gt;"",$G3223*INDEX(Υλικά!$I$3:$I$200,$F3223,1)/INDEX(Υλικά!$E$3:$E$200,$F3223,1),0))</f>
        <v>0</v>
      </c>
      <c r="K3223" s="16">
        <f>$H3223*Ref!$B$2</f>
        <v>0</v>
      </c>
      <c r="L3223" s="17">
        <f>$I3223*Ref!$B$3</f>
        <v>0</v>
      </c>
      <c r="M3223" s="18">
        <f>$J3223*Ref!$B$4</f>
        <v>0</v>
      </c>
      <c r="N3223" s="18">
        <f>IF($C3223&lt;&gt;"",0,IF($D3223&lt;&gt;"",$G3223*INDEX(Υλικά!$J$3:$J$200,$F3223,1)/INDEX(Υλικά!$E$3:$E$200,$F3223,1),0))</f>
        <v>0</v>
      </c>
      <c r="O3223" s="19">
        <f t="shared" si="61"/>
        <v>0</v>
      </c>
    </row>
    <row r="3224" spans="5:15" x14ac:dyDescent="0.35">
      <c r="E3224" s="3" t="str">
        <f>IF(C3224&lt;&gt;"",INDEX(ΣυνδΑθρ!$I$2:$I$96,MATCH(C3224,ΣυνδΑθρ!$A$2:$A$100,0),1),IF(D3224&lt;&gt;"",INDEX(Υλικά!$D$3:$D$200,MATCH(D3224,Υλικά!$B$3:$B$200,0),1),""))</f>
        <v/>
      </c>
      <c r="F3224" s="10">
        <f>IF(C3224&lt;&gt;"",MATCH($C3224,ΣυνδΑθρ!$A$2:$A$100,0),IF(D3224&lt;&gt;"",MATCH($D3224,Υλικά!$B$3:$B$200,0),0))</f>
        <v>0</v>
      </c>
      <c r="G3224" s="3"/>
      <c r="H3224" s="16">
        <f>IF($C3224&lt;&gt;"",$G3224*INDEX(ΣυνδΑθρ!$B$2:$B$96,$F3224,1)/INDEX(ΣυνδΑθρ!$J$2:$J$96,$F3224,1),IF($D3224&lt;&gt;"",$G3224*INDEX(Υλικά!$G$3:$G$200,$F3224,1)/INDEX(Υλικά!$E$3:$E$200,$F3224,1),0))</f>
        <v>0</v>
      </c>
      <c r="I3224" s="17">
        <f>IF($C3224&lt;&gt;"",$G3224*INDEX(ΣυνδΑθρ!$C$2:$C$100,$F3224,1)/INDEX(ΣυνδΑθρ!$J$2:$J$96,$F3224,1),IF($D3224&lt;&gt;"",$G3224*INDEX(Υλικά!$H$3:$H$200,$F3224,1)/INDEX(Υλικά!$E$3:$E$200,$F3224,1),0))</f>
        <v>0</v>
      </c>
      <c r="J3224" s="18">
        <f>IF($C3224&lt;&gt;"",$G3224*INDEX(ΣυνδΑθρ!$D$2:$D$96,$F3224,1)/INDEX(ΣυνδΑθρ!$J$2:$J$96,$F3224,1),IF($D3224&lt;&gt;"",$G3224*INDEX(Υλικά!$I$3:$I$200,$F3224,1)/INDEX(Υλικά!$E$3:$E$200,$F3224,1),0))</f>
        <v>0</v>
      </c>
      <c r="K3224" s="16">
        <f>$H3224*Ref!$B$2</f>
        <v>0</v>
      </c>
      <c r="L3224" s="17">
        <f>$I3224*Ref!$B$3</f>
        <v>0</v>
      </c>
      <c r="M3224" s="18">
        <f>$J3224*Ref!$B$4</f>
        <v>0</v>
      </c>
      <c r="N3224" s="18">
        <f>IF($C3224&lt;&gt;"",0,IF($D3224&lt;&gt;"",$G3224*INDEX(Υλικά!$J$3:$J$200,$F3224,1)/INDEX(Υλικά!$E$3:$E$200,$F3224,1),0))</f>
        <v>0</v>
      </c>
      <c r="O3224" s="19">
        <f t="shared" si="61"/>
        <v>0</v>
      </c>
    </row>
    <row r="3225" spans="5:15" x14ac:dyDescent="0.35">
      <c r="E3225" s="3" t="str">
        <f>IF(C3225&lt;&gt;"",INDEX(ΣυνδΑθρ!$I$2:$I$96,MATCH(C3225,ΣυνδΑθρ!$A$2:$A$100,0),1),IF(D3225&lt;&gt;"",INDEX(Υλικά!$D$3:$D$200,MATCH(D3225,Υλικά!$B$3:$B$200,0),1),""))</f>
        <v/>
      </c>
      <c r="F3225" s="10">
        <f>IF(C3225&lt;&gt;"",MATCH($C3225,ΣυνδΑθρ!$A$2:$A$100,0),IF(D3225&lt;&gt;"",MATCH($D3225,Υλικά!$B$3:$B$200,0),0))</f>
        <v>0</v>
      </c>
      <c r="G3225" s="3"/>
      <c r="H3225" s="16">
        <f>IF($C3225&lt;&gt;"",$G3225*INDEX(ΣυνδΑθρ!$B$2:$B$96,$F3225,1)/INDEX(ΣυνδΑθρ!$J$2:$J$96,$F3225,1),IF($D3225&lt;&gt;"",$G3225*INDEX(Υλικά!$G$3:$G$200,$F3225,1)/INDEX(Υλικά!$E$3:$E$200,$F3225,1),0))</f>
        <v>0</v>
      </c>
      <c r="I3225" s="17">
        <f>IF($C3225&lt;&gt;"",$G3225*INDEX(ΣυνδΑθρ!$C$2:$C$100,$F3225,1)/INDEX(ΣυνδΑθρ!$J$2:$J$96,$F3225,1),IF($D3225&lt;&gt;"",$G3225*INDEX(Υλικά!$H$3:$H$200,$F3225,1)/INDEX(Υλικά!$E$3:$E$200,$F3225,1),0))</f>
        <v>0</v>
      </c>
      <c r="J3225" s="18">
        <f>IF($C3225&lt;&gt;"",$G3225*INDEX(ΣυνδΑθρ!$D$2:$D$96,$F3225,1)/INDEX(ΣυνδΑθρ!$J$2:$J$96,$F3225,1),IF($D3225&lt;&gt;"",$G3225*INDEX(Υλικά!$I$3:$I$200,$F3225,1)/INDEX(Υλικά!$E$3:$E$200,$F3225,1),0))</f>
        <v>0</v>
      </c>
      <c r="K3225" s="16">
        <f>$H3225*Ref!$B$2</f>
        <v>0</v>
      </c>
      <c r="L3225" s="17">
        <f>$I3225*Ref!$B$3</f>
        <v>0</v>
      </c>
      <c r="M3225" s="18">
        <f>$J3225*Ref!$B$4</f>
        <v>0</v>
      </c>
      <c r="N3225" s="18">
        <f>IF($C3225&lt;&gt;"",0,IF($D3225&lt;&gt;"",$G3225*INDEX(Υλικά!$J$3:$J$200,$F3225,1)/INDEX(Υλικά!$E$3:$E$200,$F3225,1),0))</f>
        <v>0</v>
      </c>
      <c r="O3225" s="19">
        <f t="shared" si="61"/>
        <v>0</v>
      </c>
    </row>
    <row r="3226" spans="5:15" x14ac:dyDescent="0.35">
      <c r="E3226" s="3" t="str">
        <f>IF(C3226&lt;&gt;"",INDEX(ΣυνδΑθρ!$I$2:$I$96,MATCH(C3226,ΣυνδΑθρ!$A$2:$A$100,0),1),IF(D3226&lt;&gt;"",INDEX(Υλικά!$D$3:$D$200,MATCH(D3226,Υλικά!$B$3:$B$200,0),1),""))</f>
        <v/>
      </c>
      <c r="F3226" s="10">
        <f>IF(C3226&lt;&gt;"",MATCH($C3226,ΣυνδΑθρ!$A$2:$A$100,0),IF(D3226&lt;&gt;"",MATCH($D3226,Υλικά!$B$3:$B$200,0),0))</f>
        <v>0</v>
      </c>
      <c r="G3226" s="3"/>
      <c r="H3226" s="16">
        <f>IF($C3226&lt;&gt;"",$G3226*INDEX(ΣυνδΑθρ!$B$2:$B$96,$F3226,1)/INDEX(ΣυνδΑθρ!$J$2:$J$96,$F3226,1),IF($D3226&lt;&gt;"",$G3226*INDEX(Υλικά!$G$3:$G$200,$F3226,1)/INDEX(Υλικά!$E$3:$E$200,$F3226,1),0))</f>
        <v>0</v>
      </c>
      <c r="I3226" s="17">
        <f>IF($C3226&lt;&gt;"",$G3226*INDEX(ΣυνδΑθρ!$C$2:$C$100,$F3226,1)/INDEX(ΣυνδΑθρ!$J$2:$J$96,$F3226,1),IF($D3226&lt;&gt;"",$G3226*INDEX(Υλικά!$H$3:$H$200,$F3226,1)/INDEX(Υλικά!$E$3:$E$200,$F3226,1),0))</f>
        <v>0</v>
      </c>
      <c r="J3226" s="18">
        <f>IF($C3226&lt;&gt;"",$G3226*INDEX(ΣυνδΑθρ!$D$2:$D$96,$F3226,1)/INDEX(ΣυνδΑθρ!$J$2:$J$96,$F3226,1),IF($D3226&lt;&gt;"",$G3226*INDEX(Υλικά!$I$3:$I$200,$F3226,1)/INDEX(Υλικά!$E$3:$E$200,$F3226,1),0))</f>
        <v>0</v>
      </c>
      <c r="K3226" s="16">
        <f>$H3226*Ref!$B$2</f>
        <v>0</v>
      </c>
      <c r="L3226" s="17">
        <f>$I3226*Ref!$B$3</f>
        <v>0</v>
      </c>
      <c r="M3226" s="18">
        <f>$J3226*Ref!$B$4</f>
        <v>0</v>
      </c>
      <c r="N3226" s="18">
        <f>IF($C3226&lt;&gt;"",0,IF($D3226&lt;&gt;"",$G3226*INDEX(Υλικά!$J$3:$J$200,$F3226,1)/INDEX(Υλικά!$E$3:$E$200,$F3226,1),0))</f>
        <v>0</v>
      </c>
      <c r="O3226" s="19">
        <f t="shared" si="61"/>
        <v>0</v>
      </c>
    </row>
    <row r="3227" spans="5:15" x14ac:dyDescent="0.35">
      <c r="E3227" s="3" t="str">
        <f>IF(C3227&lt;&gt;"",INDEX(ΣυνδΑθρ!$I$2:$I$96,MATCH(C3227,ΣυνδΑθρ!$A$2:$A$100,0),1),IF(D3227&lt;&gt;"",INDEX(Υλικά!$D$3:$D$200,MATCH(D3227,Υλικά!$B$3:$B$200,0),1),""))</f>
        <v/>
      </c>
      <c r="F3227" s="10">
        <f>IF(C3227&lt;&gt;"",MATCH($C3227,ΣυνδΑθρ!$A$2:$A$100,0),IF(D3227&lt;&gt;"",MATCH($D3227,Υλικά!$B$3:$B$200,0),0))</f>
        <v>0</v>
      </c>
      <c r="G3227" s="3"/>
      <c r="H3227" s="16">
        <f>IF($C3227&lt;&gt;"",$G3227*INDEX(ΣυνδΑθρ!$B$2:$B$96,$F3227,1)/INDEX(ΣυνδΑθρ!$J$2:$J$96,$F3227,1),IF($D3227&lt;&gt;"",$G3227*INDEX(Υλικά!$G$3:$G$200,$F3227,1)/INDEX(Υλικά!$E$3:$E$200,$F3227,1),0))</f>
        <v>0</v>
      </c>
      <c r="I3227" s="17">
        <f>IF($C3227&lt;&gt;"",$G3227*INDEX(ΣυνδΑθρ!$C$2:$C$100,$F3227,1)/INDEX(ΣυνδΑθρ!$J$2:$J$96,$F3227,1),IF($D3227&lt;&gt;"",$G3227*INDEX(Υλικά!$H$3:$H$200,$F3227,1)/INDEX(Υλικά!$E$3:$E$200,$F3227,1),0))</f>
        <v>0</v>
      </c>
      <c r="J3227" s="18">
        <f>IF($C3227&lt;&gt;"",$G3227*INDEX(ΣυνδΑθρ!$D$2:$D$96,$F3227,1)/INDEX(ΣυνδΑθρ!$J$2:$J$96,$F3227,1),IF($D3227&lt;&gt;"",$G3227*INDEX(Υλικά!$I$3:$I$200,$F3227,1)/INDEX(Υλικά!$E$3:$E$200,$F3227,1),0))</f>
        <v>0</v>
      </c>
      <c r="K3227" s="16">
        <f>$H3227*Ref!$B$2</f>
        <v>0</v>
      </c>
      <c r="L3227" s="17">
        <f>$I3227*Ref!$B$3</f>
        <v>0</v>
      </c>
      <c r="M3227" s="18">
        <f>$J3227*Ref!$B$4</f>
        <v>0</v>
      </c>
      <c r="N3227" s="18">
        <f>IF($C3227&lt;&gt;"",0,IF($D3227&lt;&gt;"",$G3227*INDEX(Υλικά!$J$3:$J$200,$F3227,1)/INDEX(Υλικά!$E$3:$E$200,$F3227,1),0))</f>
        <v>0</v>
      </c>
      <c r="O3227" s="19">
        <f t="shared" si="61"/>
        <v>0</v>
      </c>
    </row>
    <row r="3228" spans="5:15" x14ac:dyDescent="0.35">
      <c r="E3228" s="3" t="str">
        <f>IF(C3228&lt;&gt;"",INDEX(ΣυνδΑθρ!$I$2:$I$96,MATCH(C3228,ΣυνδΑθρ!$A$2:$A$100,0),1),IF(D3228&lt;&gt;"",INDEX(Υλικά!$D$3:$D$200,MATCH(D3228,Υλικά!$B$3:$B$200,0),1),""))</f>
        <v/>
      </c>
      <c r="F3228" s="10">
        <f>IF(C3228&lt;&gt;"",MATCH($C3228,ΣυνδΑθρ!$A$2:$A$100,0),IF(D3228&lt;&gt;"",MATCH($D3228,Υλικά!$B$3:$B$200,0),0))</f>
        <v>0</v>
      </c>
      <c r="G3228" s="3"/>
      <c r="H3228" s="16">
        <f>IF($C3228&lt;&gt;"",$G3228*INDEX(ΣυνδΑθρ!$B$2:$B$96,$F3228,1)/INDEX(ΣυνδΑθρ!$J$2:$J$96,$F3228,1),IF($D3228&lt;&gt;"",$G3228*INDEX(Υλικά!$G$3:$G$200,$F3228,1)/INDEX(Υλικά!$E$3:$E$200,$F3228,1),0))</f>
        <v>0</v>
      </c>
      <c r="I3228" s="17">
        <f>IF($C3228&lt;&gt;"",$G3228*INDEX(ΣυνδΑθρ!$C$2:$C$100,$F3228,1)/INDEX(ΣυνδΑθρ!$J$2:$J$96,$F3228,1),IF($D3228&lt;&gt;"",$G3228*INDEX(Υλικά!$H$3:$H$200,$F3228,1)/INDEX(Υλικά!$E$3:$E$200,$F3228,1),0))</f>
        <v>0</v>
      </c>
      <c r="J3228" s="18">
        <f>IF($C3228&lt;&gt;"",$G3228*INDEX(ΣυνδΑθρ!$D$2:$D$96,$F3228,1)/INDEX(ΣυνδΑθρ!$J$2:$J$96,$F3228,1),IF($D3228&lt;&gt;"",$G3228*INDEX(Υλικά!$I$3:$I$200,$F3228,1)/INDEX(Υλικά!$E$3:$E$200,$F3228,1),0))</f>
        <v>0</v>
      </c>
      <c r="K3228" s="16">
        <f>$H3228*Ref!$B$2</f>
        <v>0</v>
      </c>
      <c r="L3228" s="17">
        <f>$I3228*Ref!$B$3</f>
        <v>0</v>
      </c>
      <c r="M3228" s="18">
        <f>$J3228*Ref!$B$4</f>
        <v>0</v>
      </c>
      <c r="N3228" s="18">
        <f>IF($C3228&lt;&gt;"",0,IF($D3228&lt;&gt;"",$G3228*INDEX(Υλικά!$J$3:$J$200,$F3228,1)/INDEX(Υλικά!$E$3:$E$200,$F3228,1),0))</f>
        <v>0</v>
      </c>
      <c r="O3228" s="19">
        <f t="shared" si="61"/>
        <v>0</v>
      </c>
    </row>
    <row r="3229" spans="5:15" x14ac:dyDescent="0.35">
      <c r="E3229" s="3" t="str">
        <f>IF(C3229&lt;&gt;"",INDEX(ΣυνδΑθρ!$I$2:$I$96,MATCH(C3229,ΣυνδΑθρ!$A$2:$A$100,0),1),IF(D3229&lt;&gt;"",INDEX(Υλικά!$D$3:$D$200,MATCH(D3229,Υλικά!$B$3:$B$200,0),1),""))</f>
        <v/>
      </c>
      <c r="F3229" s="10">
        <f>IF(C3229&lt;&gt;"",MATCH($C3229,ΣυνδΑθρ!$A$2:$A$100,0),IF(D3229&lt;&gt;"",MATCH($D3229,Υλικά!$B$3:$B$200,0),0))</f>
        <v>0</v>
      </c>
      <c r="G3229" s="3"/>
      <c r="H3229" s="16">
        <f>IF($C3229&lt;&gt;"",$G3229*INDEX(ΣυνδΑθρ!$B$2:$B$96,$F3229,1)/INDEX(ΣυνδΑθρ!$J$2:$J$96,$F3229,1),IF($D3229&lt;&gt;"",$G3229*INDEX(Υλικά!$G$3:$G$200,$F3229,1)/INDEX(Υλικά!$E$3:$E$200,$F3229,1),0))</f>
        <v>0</v>
      </c>
      <c r="I3229" s="17">
        <f>IF($C3229&lt;&gt;"",$G3229*INDEX(ΣυνδΑθρ!$C$2:$C$100,$F3229,1)/INDEX(ΣυνδΑθρ!$J$2:$J$96,$F3229,1),IF($D3229&lt;&gt;"",$G3229*INDEX(Υλικά!$H$3:$H$200,$F3229,1)/INDEX(Υλικά!$E$3:$E$200,$F3229,1),0))</f>
        <v>0</v>
      </c>
      <c r="J3229" s="18">
        <f>IF($C3229&lt;&gt;"",$G3229*INDEX(ΣυνδΑθρ!$D$2:$D$96,$F3229,1)/INDEX(ΣυνδΑθρ!$J$2:$J$96,$F3229,1),IF($D3229&lt;&gt;"",$G3229*INDEX(Υλικά!$I$3:$I$200,$F3229,1)/INDEX(Υλικά!$E$3:$E$200,$F3229,1),0))</f>
        <v>0</v>
      </c>
      <c r="K3229" s="16">
        <f>$H3229*Ref!$B$2</f>
        <v>0</v>
      </c>
      <c r="L3229" s="17">
        <f>$I3229*Ref!$B$3</f>
        <v>0</v>
      </c>
      <c r="M3229" s="18">
        <f>$J3229*Ref!$B$4</f>
        <v>0</v>
      </c>
      <c r="N3229" s="18">
        <f>IF($C3229&lt;&gt;"",0,IF($D3229&lt;&gt;"",$G3229*INDEX(Υλικά!$J$3:$J$200,$F3229,1)/INDEX(Υλικά!$E$3:$E$200,$F3229,1),0))</f>
        <v>0</v>
      </c>
      <c r="O3229" s="19">
        <f t="shared" si="61"/>
        <v>0</v>
      </c>
    </row>
    <row r="3230" spans="5:15" x14ac:dyDescent="0.35">
      <c r="E3230" s="3" t="str">
        <f>IF(C3230&lt;&gt;"",INDEX(ΣυνδΑθρ!$I$2:$I$96,MATCH(C3230,ΣυνδΑθρ!$A$2:$A$100,0),1),IF(D3230&lt;&gt;"",INDEX(Υλικά!$D$3:$D$200,MATCH(D3230,Υλικά!$B$3:$B$200,0),1),""))</f>
        <v/>
      </c>
      <c r="F3230" s="10">
        <f>IF(C3230&lt;&gt;"",MATCH($C3230,ΣυνδΑθρ!$A$2:$A$100,0),IF(D3230&lt;&gt;"",MATCH($D3230,Υλικά!$B$3:$B$200,0),0))</f>
        <v>0</v>
      </c>
      <c r="G3230" s="3"/>
      <c r="H3230" s="16">
        <f>IF($C3230&lt;&gt;"",$G3230*INDEX(ΣυνδΑθρ!$B$2:$B$96,$F3230,1)/INDEX(ΣυνδΑθρ!$J$2:$J$96,$F3230,1),IF($D3230&lt;&gt;"",$G3230*INDEX(Υλικά!$G$3:$G$200,$F3230,1)/INDEX(Υλικά!$E$3:$E$200,$F3230,1),0))</f>
        <v>0</v>
      </c>
      <c r="I3230" s="17">
        <f>IF($C3230&lt;&gt;"",$G3230*INDEX(ΣυνδΑθρ!$C$2:$C$100,$F3230,1)/INDEX(ΣυνδΑθρ!$J$2:$J$96,$F3230,1),IF($D3230&lt;&gt;"",$G3230*INDEX(Υλικά!$H$3:$H$200,$F3230,1)/INDEX(Υλικά!$E$3:$E$200,$F3230,1),0))</f>
        <v>0</v>
      </c>
      <c r="J3230" s="18">
        <f>IF($C3230&lt;&gt;"",$G3230*INDEX(ΣυνδΑθρ!$D$2:$D$96,$F3230,1)/INDEX(ΣυνδΑθρ!$J$2:$J$96,$F3230,1),IF($D3230&lt;&gt;"",$G3230*INDEX(Υλικά!$I$3:$I$200,$F3230,1)/INDEX(Υλικά!$E$3:$E$200,$F3230,1),0))</f>
        <v>0</v>
      </c>
      <c r="K3230" s="16">
        <f>$H3230*Ref!$B$2</f>
        <v>0</v>
      </c>
      <c r="L3230" s="17">
        <f>$I3230*Ref!$B$3</f>
        <v>0</v>
      </c>
      <c r="M3230" s="18">
        <f>$J3230*Ref!$B$4</f>
        <v>0</v>
      </c>
      <c r="N3230" s="18">
        <f>IF($C3230&lt;&gt;"",0,IF($D3230&lt;&gt;"",$G3230*INDEX(Υλικά!$J$3:$J$200,$F3230,1)/INDEX(Υλικά!$E$3:$E$200,$F3230,1),0))</f>
        <v>0</v>
      </c>
      <c r="O3230" s="19">
        <f t="shared" si="61"/>
        <v>0</v>
      </c>
    </row>
    <row r="3231" spans="5:15" x14ac:dyDescent="0.35">
      <c r="E3231" s="3" t="str">
        <f>IF(C3231&lt;&gt;"",INDEX(ΣυνδΑθρ!$I$2:$I$96,MATCH(C3231,ΣυνδΑθρ!$A$2:$A$100,0),1),IF(D3231&lt;&gt;"",INDEX(Υλικά!$D$3:$D$200,MATCH(D3231,Υλικά!$B$3:$B$200,0),1),""))</f>
        <v/>
      </c>
      <c r="F3231" s="10">
        <f>IF(C3231&lt;&gt;"",MATCH($C3231,ΣυνδΑθρ!$A$2:$A$100,0),IF(D3231&lt;&gt;"",MATCH($D3231,Υλικά!$B$3:$B$200,0),0))</f>
        <v>0</v>
      </c>
      <c r="G3231" s="3"/>
      <c r="H3231" s="16">
        <f>IF($C3231&lt;&gt;"",$G3231*INDEX(ΣυνδΑθρ!$B$2:$B$96,$F3231,1)/INDEX(ΣυνδΑθρ!$J$2:$J$96,$F3231,1),IF($D3231&lt;&gt;"",$G3231*INDEX(Υλικά!$G$3:$G$200,$F3231,1)/INDEX(Υλικά!$E$3:$E$200,$F3231,1),0))</f>
        <v>0</v>
      </c>
      <c r="I3231" s="17">
        <f>IF($C3231&lt;&gt;"",$G3231*INDEX(ΣυνδΑθρ!$C$2:$C$100,$F3231,1)/INDEX(ΣυνδΑθρ!$J$2:$J$96,$F3231,1),IF($D3231&lt;&gt;"",$G3231*INDEX(Υλικά!$H$3:$H$200,$F3231,1)/INDEX(Υλικά!$E$3:$E$200,$F3231,1),0))</f>
        <v>0</v>
      </c>
      <c r="J3231" s="18">
        <f>IF($C3231&lt;&gt;"",$G3231*INDEX(ΣυνδΑθρ!$D$2:$D$96,$F3231,1)/INDEX(ΣυνδΑθρ!$J$2:$J$96,$F3231,1),IF($D3231&lt;&gt;"",$G3231*INDEX(Υλικά!$I$3:$I$200,$F3231,1)/INDEX(Υλικά!$E$3:$E$200,$F3231,1),0))</f>
        <v>0</v>
      </c>
      <c r="K3231" s="16">
        <f>$H3231*Ref!$B$2</f>
        <v>0</v>
      </c>
      <c r="L3231" s="17">
        <f>$I3231*Ref!$B$3</f>
        <v>0</v>
      </c>
      <c r="M3231" s="18">
        <f>$J3231*Ref!$B$4</f>
        <v>0</v>
      </c>
      <c r="N3231" s="18">
        <f>IF($C3231&lt;&gt;"",0,IF($D3231&lt;&gt;"",$G3231*INDEX(Υλικά!$J$3:$J$200,$F3231,1)/INDEX(Υλικά!$E$3:$E$200,$F3231,1),0))</f>
        <v>0</v>
      </c>
      <c r="O3231" s="19">
        <f t="shared" si="61"/>
        <v>0</v>
      </c>
    </row>
    <row r="3232" spans="5:15" x14ac:dyDescent="0.35">
      <c r="E3232" s="3" t="str">
        <f>IF(C3232&lt;&gt;"",INDEX(ΣυνδΑθρ!$I$2:$I$96,MATCH(C3232,ΣυνδΑθρ!$A$2:$A$100,0),1),IF(D3232&lt;&gt;"",INDEX(Υλικά!$D$3:$D$200,MATCH(D3232,Υλικά!$B$3:$B$200,0),1),""))</f>
        <v/>
      </c>
      <c r="F3232" s="10">
        <f>IF(C3232&lt;&gt;"",MATCH($C3232,ΣυνδΑθρ!$A$2:$A$100,0),IF(D3232&lt;&gt;"",MATCH($D3232,Υλικά!$B$3:$B$200,0),0))</f>
        <v>0</v>
      </c>
      <c r="G3232" s="3"/>
      <c r="H3232" s="16">
        <f>IF($C3232&lt;&gt;"",$G3232*INDEX(ΣυνδΑθρ!$B$2:$B$96,$F3232,1)/INDEX(ΣυνδΑθρ!$J$2:$J$96,$F3232,1),IF($D3232&lt;&gt;"",$G3232*INDEX(Υλικά!$G$3:$G$200,$F3232,1)/INDEX(Υλικά!$E$3:$E$200,$F3232,1),0))</f>
        <v>0</v>
      </c>
      <c r="I3232" s="17">
        <f>IF($C3232&lt;&gt;"",$G3232*INDEX(ΣυνδΑθρ!$C$2:$C$100,$F3232,1)/INDEX(ΣυνδΑθρ!$J$2:$J$96,$F3232,1),IF($D3232&lt;&gt;"",$G3232*INDEX(Υλικά!$H$3:$H$200,$F3232,1)/INDEX(Υλικά!$E$3:$E$200,$F3232,1),0))</f>
        <v>0</v>
      </c>
      <c r="J3232" s="18">
        <f>IF($C3232&lt;&gt;"",$G3232*INDEX(ΣυνδΑθρ!$D$2:$D$96,$F3232,1)/INDEX(ΣυνδΑθρ!$J$2:$J$96,$F3232,1),IF($D3232&lt;&gt;"",$G3232*INDEX(Υλικά!$I$3:$I$200,$F3232,1)/INDEX(Υλικά!$E$3:$E$200,$F3232,1),0))</f>
        <v>0</v>
      </c>
      <c r="K3232" s="16">
        <f>$H3232*Ref!$B$2</f>
        <v>0</v>
      </c>
      <c r="L3232" s="17">
        <f>$I3232*Ref!$B$3</f>
        <v>0</v>
      </c>
      <c r="M3232" s="18">
        <f>$J3232*Ref!$B$4</f>
        <v>0</v>
      </c>
      <c r="N3232" s="18">
        <f>IF($C3232&lt;&gt;"",0,IF($D3232&lt;&gt;"",$G3232*INDEX(Υλικά!$J$3:$J$200,$F3232,1)/INDEX(Υλικά!$E$3:$E$200,$F3232,1),0))</f>
        <v>0</v>
      </c>
      <c r="O3232" s="19">
        <f t="shared" si="61"/>
        <v>0</v>
      </c>
    </row>
    <row r="3233" spans="5:15" x14ac:dyDescent="0.35">
      <c r="E3233" s="3" t="str">
        <f>IF(C3233&lt;&gt;"",INDEX(ΣυνδΑθρ!$I$2:$I$96,MATCH(C3233,ΣυνδΑθρ!$A$2:$A$100,0),1),IF(D3233&lt;&gt;"",INDEX(Υλικά!$D$3:$D$200,MATCH(D3233,Υλικά!$B$3:$B$200,0),1),""))</f>
        <v/>
      </c>
      <c r="F3233" s="10">
        <f>IF(C3233&lt;&gt;"",MATCH($C3233,ΣυνδΑθρ!$A$2:$A$100,0),IF(D3233&lt;&gt;"",MATCH($D3233,Υλικά!$B$3:$B$200,0),0))</f>
        <v>0</v>
      </c>
      <c r="G3233" s="3"/>
      <c r="H3233" s="16">
        <f>IF($C3233&lt;&gt;"",$G3233*INDEX(ΣυνδΑθρ!$B$2:$B$96,$F3233,1)/INDEX(ΣυνδΑθρ!$J$2:$J$96,$F3233,1),IF($D3233&lt;&gt;"",$G3233*INDEX(Υλικά!$G$3:$G$200,$F3233,1)/INDEX(Υλικά!$E$3:$E$200,$F3233,1),0))</f>
        <v>0</v>
      </c>
      <c r="I3233" s="17">
        <f>IF($C3233&lt;&gt;"",$G3233*INDEX(ΣυνδΑθρ!$C$2:$C$100,$F3233,1)/INDEX(ΣυνδΑθρ!$J$2:$J$96,$F3233,1),IF($D3233&lt;&gt;"",$G3233*INDEX(Υλικά!$H$3:$H$200,$F3233,1)/INDEX(Υλικά!$E$3:$E$200,$F3233,1),0))</f>
        <v>0</v>
      </c>
      <c r="J3233" s="18">
        <f>IF($C3233&lt;&gt;"",$G3233*INDEX(ΣυνδΑθρ!$D$2:$D$96,$F3233,1)/INDEX(ΣυνδΑθρ!$J$2:$J$96,$F3233,1),IF($D3233&lt;&gt;"",$G3233*INDEX(Υλικά!$I$3:$I$200,$F3233,1)/INDEX(Υλικά!$E$3:$E$200,$F3233,1),0))</f>
        <v>0</v>
      </c>
      <c r="K3233" s="16">
        <f>$H3233*Ref!$B$2</f>
        <v>0</v>
      </c>
      <c r="L3233" s="17">
        <f>$I3233*Ref!$B$3</f>
        <v>0</v>
      </c>
      <c r="M3233" s="18">
        <f>$J3233*Ref!$B$4</f>
        <v>0</v>
      </c>
      <c r="N3233" s="18">
        <f>IF($C3233&lt;&gt;"",0,IF($D3233&lt;&gt;"",$G3233*INDEX(Υλικά!$J$3:$J$200,$F3233,1)/INDEX(Υλικά!$E$3:$E$200,$F3233,1),0))</f>
        <v>0</v>
      </c>
      <c r="O3233" s="19">
        <f t="shared" si="61"/>
        <v>0</v>
      </c>
    </row>
    <row r="3234" spans="5:15" x14ac:dyDescent="0.35">
      <c r="E3234" s="3" t="str">
        <f>IF(C3234&lt;&gt;"",INDEX(ΣυνδΑθρ!$I$2:$I$96,MATCH(C3234,ΣυνδΑθρ!$A$2:$A$100,0),1),IF(D3234&lt;&gt;"",INDEX(Υλικά!$D$3:$D$200,MATCH(D3234,Υλικά!$B$3:$B$200,0),1),""))</f>
        <v/>
      </c>
      <c r="F3234" s="10">
        <f>IF(C3234&lt;&gt;"",MATCH($C3234,ΣυνδΑθρ!$A$2:$A$100,0),IF(D3234&lt;&gt;"",MATCH($D3234,Υλικά!$B$3:$B$200,0),0))</f>
        <v>0</v>
      </c>
      <c r="G3234" s="3"/>
      <c r="H3234" s="16">
        <f>IF($C3234&lt;&gt;"",$G3234*INDEX(ΣυνδΑθρ!$B$2:$B$96,$F3234,1)/INDEX(ΣυνδΑθρ!$J$2:$J$96,$F3234,1),IF($D3234&lt;&gt;"",$G3234*INDEX(Υλικά!$G$3:$G$200,$F3234,1)/INDEX(Υλικά!$E$3:$E$200,$F3234,1),0))</f>
        <v>0</v>
      </c>
      <c r="I3234" s="17">
        <f>IF($C3234&lt;&gt;"",$G3234*INDEX(ΣυνδΑθρ!$C$2:$C$100,$F3234,1)/INDEX(ΣυνδΑθρ!$J$2:$J$96,$F3234,1),IF($D3234&lt;&gt;"",$G3234*INDEX(Υλικά!$H$3:$H$200,$F3234,1)/INDEX(Υλικά!$E$3:$E$200,$F3234,1),0))</f>
        <v>0</v>
      </c>
      <c r="J3234" s="18">
        <f>IF($C3234&lt;&gt;"",$G3234*INDEX(ΣυνδΑθρ!$D$2:$D$96,$F3234,1)/INDEX(ΣυνδΑθρ!$J$2:$J$96,$F3234,1),IF($D3234&lt;&gt;"",$G3234*INDEX(Υλικά!$I$3:$I$200,$F3234,1)/INDEX(Υλικά!$E$3:$E$200,$F3234,1),0))</f>
        <v>0</v>
      </c>
      <c r="K3234" s="16">
        <f>$H3234*Ref!$B$2</f>
        <v>0</v>
      </c>
      <c r="L3234" s="17">
        <f>$I3234*Ref!$B$3</f>
        <v>0</v>
      </c>
      <c r="M3234" s="18">
        <f>$J3234*Ref!$B$4</f>
        <v>0</v>
      </c>
      <c r="N3234" s="18">
        <f>IF($C3234&lt;&gt;"",0,IF($D3234&lt;&gt;"",$G3234*INDEX(Υλικά!$J$3:$J$200,$F3234,1)/INDEX(Υλικά!$E$3:$E$200,$F3234,1),0))</f>
        <v>0</v>
      </c>
      <c r="O3234" s="19">
        <f t="shared" si="61"/>
        <v>0</v>
      </c>
    </row>
    <row r="3235" spans="5:15" x14ac:dyDescent="0.35">
      <c r="E3235" s="3" t="str">
        <f>IF(C3235&lt;&gt;"",INDEX(ΣυνδΑθρ!$I$2:$I$96,MATCH(C3235,ΣυνδΑθρ!$A$2:$A$100,0),1),IF(D3235&lt;&gt;"",INDEX(Υλικά!$D$3:$D$200,MATCH(D3235,Υλικά!$B$3:$B$200,0),1),""))</f>
        <v/>
      </c>
      <c r="F3235" s="10">
        <f>IF(C3235&lt;&gt;"",MATCH($C3235,ΣυνδΑθρ!$A$2:$A$100,0),IF(D3235&lt;&gt;"",MATCH($D3235,Υλικά!$B$3:$B$200,0),0))</f>
        <v>0</v>
      </c>
      <c r="G3235" s="3"/>
      <c r="H3235" s="16">
        <f>IF($C3235&lt;&gt;"",$G3235*INDEX(ΣυνδΑθρ!$B$2:$B$96,$F3235,1)/INDEX(ΣυνδΑθρ!$J$2:$J$96,$F3235,1),IF($D3235&lt;&gt;"",$G3235*INDEX(Υλικά!$G$3:$G$200,$F3235,1)/INDEX(Υλικά!$E$3:$E$200,$F3235,1),0))</f>
        <v>0</v>
      </c>
      <c r="I3235" s="17">
        <f>IF($C3235&lt;&gt;"",$G3235*INDEX(ΣυνδΑθρ!$C$2:$C$100,$F3235,1)/INDEX(ΣυνδΑθρ!$J$2:$J$96,$F3235,1),IF($D3235&lt;&gt;"",$G3235*INDEX(Υλικά!$H$3:$H$200,$F3235,1)/INDEX(Υλικά!$E$3:$E$200,$F3235,1),0))</f>
        <v>0</v>
      </c>
      <c r="J3235" s="18">
        <f>IF($C3235&lt;&gt;"",$G3235*INDEX(ΣυνδΑθρ!$D$2:$D$96,$F3235,1)/INDEX(ΣυνδΑθρ!$J$2:$J$96,$F3235,1),IF($D3235&lt;&gt;"",$G3235*INDEX(Υλικά!$I$3:$I$200,$F3235,1)/INDEX(Υλικά!$E$3:$E$200,$F3235,1),0))</f>
        <v>0</v>
      </c>
      <c r="K3235" s="16">
        <f>$H3235*Ref!$B$2</f>
        <v>0</v>
      </c>
      <c r="L3235" s="17">
        <f>$I3235*Ref!$B$3</f>
        <v>0</v>
      </c>
      <c r="M3235" s="18">
        <f>$J3235*Ref!$B$4</f>
        <v>0</v>
      </c>
      <c r="N3235" s="18">
        <f>IF($C3235&lt;&gt;"",0,IF($D3235&lt;&gt;"",$G3235*INDEX(Υλικά!$J$3:$J$200,$F3235,1)/INDEX(Υλικά!$E$3:$E$200,$F3235,1),0))</f>
        <v>0</v>
      </c>
      <c r="O3235" s="19">
        <f t="shared" si="61"/>
        <v>0</v>
      </c>
    </row>
    <row r="3236" spans="5:15" x14ac:dyDescent="0.35">
      <c r="E3236" s="3" t="str">
        <f>IF(C3236&lt;&gt;"",INDEX(ΣυνδΑθρ!$I$2:$I$96,MATCH(C3236,ΣυνδΑθρ!$A$2:$A$100,0),1),IF(D3236&lt;&gt;"",INDEX(Υλικά!$D$3:$D$200,MATCH(D3236,Υλικά!$B$3:$B$200,0),1),""))</f>
        <v/>
      </c>
      <c r="F3236" s="10">
        <f>IF(C3236&lt;&gt;"",MATCH($C3236,ΣυνδΑθρ!$A$2:$A$100,0),IF(D3236&lt;&gt;"",MATCH($D3236,Υλικά!$B$3:$B$200,0),0))</f>
        <v>0</v>
      </c>
      <c r="G3236" s="3"/>
      <c r="H3236" s="16">
        <f>IF($C3236&lt;&gt;"",$G3236*INDEX(ΣυνδΑθρ!$B$2:$B$96,$F3236,1)/INDEX(ΣυνδΑθρ!$J$2:$J$96,$F3236,1),IF($D3236&lt;&gt;"",$G3236*INDEX(Υλικά!$G$3:$G$200,$F3236,1)/INDEX(Υλικά!$E$3:$E$200,$F3236,1),0))</f>
        <v>0</v>
      </c>
      <c r="I3236" s="17">
        <f>IF($C3236&lt;&gt;"",$G3236*INDEX(ΣυνδΑθρ!$C$2:$C$100,$F3236,1)/INDEX(ΣυνδΑθρ!$J$2:$J$96,$F3236,1),IF($D3236&lt;&gt;"",$G3236*INDEX(Υλικά!$H$3:$H$200,$F3236,1)/INDEX(Υλικά!$E$3:$E$200,$F3236,1),0))</f>
        <v>0</v>
      </c>
      <c r="J3236" s="18">
        <f>IF($C3236&lt;&gt;"",$G3236*INDEX(ΣυνδΑθρ!$D$2:$D$96,$F3236,1)/INDEX(ΣυνδΑθρ!$J$2:$J$96,$F3236,1),IF($D3236&lt;&gt;"",$G3236*INDEX(Υλικά!$I$3:$I$200,$F3236,1)/INDEX(Υλικά!$E$3:$E$200,$F3236,1),0))</f>
        <v>0</v>
      </c>
      <c r="K3236" s="16">
        <f>$H3236*Ref!$B$2</f>
        <v>0</v>
      </c>
      <c r="L3236" s="17">
        <f>$I3236*Ref!$B$3</f>
        <v>0</v>
      </c>
      <c r="M3236" s="18">
        <f>$J3236*Ref!$B$4</f>
        <v>0</v>
      </c>
      <c r="N3236" s="18">
        <f>IF($C3236&lt;&gt;"",0,IF($D3236&lt;&gt;"",$G3236*INDEX(Υλικά!$J$3:$J$200,$F3236,1)/INDEX(Υλικά!$E$3:$E$200,$F3236,1),0))</f>
        <v>0</v>
      </c>
      <c r="O3236" s="19">
        <f t="shared" si="61"/>
        <v>0</v>
      </c>
    </row>
    <row r="3237" spans="5:15" x14ac:dyDescent="0.35">
      <c r="E3237" s="3" t="str">
        <f>IF(C3237&lt;&gt;"",INDEX(ΣυνδΑθρ!$I$2:$I$96,MATCH(C3237,ΣυνδΑθρ!$A$2:$A$100,0),1),IF(D3237&lt;&gt;"",INDEX(Υλικά!$D$3:$D$200,MATCH(D3237,Υλικά!$B$3:$B$200,0),1),""))</f>
        <v/>
      </c>
      <c r="F3237" s="10">
        <f>IF(C3237&lt;&gt;"",MATCH($C3237,ΣυνδΑθρ!$A$2:$A$100,0),IF(D3237&lt;&gt;"",MATCH($D3237,Υλικά!$B$3:$B$200,0),0))</f>
        <v>0</v>
      </c>
      <c r="G3237" s="3"/>
      <c r="H3237" s="16">
        <f>IF($C3237&lt;&gt;"",$G3237*INDEX(ΣυνδΑθρ!$B$2:$B$96,$F3237,1)/INDEX(ΣυνδΑθρ!$J$2:$J$96,$F3237,1),IF($D3237&lt;&gt;"",$G3237*INDEX(Υλικά!$G$3:$G$200,$F3237,1)/INDEX(Υλικά!$E$3:$E$200,$F3237,1),0))</f>
        <v>0</v>
      </c>
      <c r="I3237" s="17">
        <f>IF($C3237&lt;&gt;"",$G3237*INDEX(ΣυνδΑθρ!$C$2:$C$100,$F3237,1)/INDEX(ΣυνδΑθρ!$J$2:$J$96,$F3237,1),IF($D3237&lt;&gt;"",$G3237*INDEX(Υλικά!$H$3:$H$200,$F3237,1)/INDEX(Υλικά!$E$3:$E$200,$F3237,1),0))</f>
        <v>0</v>
      </c>
      <c r="J3237" s="18">
        <f>IF($C3237&lt;&gt;"",$G3237*INDEX(ΣυνδΑθρ!$D$2:$D$96,$F3237,1)/INDEX(ΣυνδΑθρ!$J$2:$J$96,$F3237,1),IF($D3237&lt;&gt;"",$G3237*INDEX(Υλικά!$I$3:$I$200,$F3237,1)/INDEX(Υλικά!$E$3:$E$200,$F3237,1),0))</f>
        <v>0</v>
      </c>
      <c r="K3237" s="16">
        <f>$H3237*Ref!$B$2</f>
        <v>0</v>
      </c>
      <c r="L3237" s="17">
        <f>$I3237*Ref!$B$3</f>
        <v>0</v>
      </c>
      <c r="M3237" s="18">
        <f>$J3237*Ref!$B$4</f>
        <v>0</v>
      </c>
      <c r="N3237" s="18">
        <f>IF($C3237&lt;&gt;"",0,IF($D3237&lt;&gt;"",$G3237*INDEX(Υλικά!$J$3:$J$200,$F3237,1)/INDEX(Υλικά!$E$3:$E$200,$F3237,1),0))</f>
        <v>0</v>
      </c>
      <c r="O3237" s="19">
        <f t="shared" ref="O3237:O3300" si="62">SUM(K3237:N3237)</f>
        <v>0</v>
      </c>
    </row>
    <row r="3238" spans="5:15" x14ac:dyDescent="0.35">
      <c r="E3238" s="3" t="str">
        <f>IF(C3238&lt;&gt;"",INDEX(ΣυνδΑθρ!$I$2:$I$96,MATCH(C3238,ΣυνδΑθρ!$A$2:$A$100,0),1),IF(D3238&lt;&gt;"",INDEX(Υλικά!$D$3:$D$200,MATCH(D3238,Υλικά!$B$3:$B$200,0),1),""))</f>
        <v/>
      </c>
      <c r="F3238" s="10">
        <f>IF(C3238&lt;&gt;"",MATCH($C3238,ΣυνδΑθρ!$A$2:$A$100,0),IF(D3238&lt;&gt;"",MATCH($D3238,Υλικά!$B$3:$B$200,0),0))</f>
        <v>0</v>
      </c>
      <c r="G3238" s="3"/>
      <c r="H3238" s="16">
        <f>IF($C3238&lt;&gt;"",$G3238*INDEX(ΣυνδΑθρ!$B$2:$B$96,$F3238,1)/INDEX(ΣυνδΑθρ!$J$2:$J$96,$F3238,1),IF($D3238&lt;&gt;"",$G3238*INDEX(Υλικά!$G$3:$G$200,$F3238,1)/INDEX(Υλικά!$E$3:$E$200,$F3238,1),0))</f>
        <v>0</v>
      </c>
      <c r="I3238" s="17">
        <f>IF($C3238&lt;&gt;"",$G3238*INDEX(ΣυνδΑθρ!$C$2:$C$100,$F3238,1)/INDEX(ΣυνδΑθρ!$J$2:$J$96,$F3238,1),IF($D3238&lt;&gt;"",$G3238*INDEX(Υλικά!$H$3:$H$200,$F3238,1)/INDEX(Υλικά!$E$3:$E$200,$F3238,1),0))</f>
        <v>0</v>
      </c>
      <c r="J3238" s="18">
        <f>IF($C3238&lt;&gt;"",$G3238*INDEX(ΣυνδΑθρ!$D$2:$D$96,$F3238,1)/INDEX(ΣυνδΑθρ!$J$2:$J$96,$F3238,1),IF($D3238&lt;&gt;"",$G3238*INDEX(Υλικά!$I$3:$I$200,$F3238,1)/INDEX(Υλικά!$E$3:$E$200,$F3238,1),0))</f>
        <v>0</v>
      </c>
      <c r="K3238" s="16">
        <f>$H3238*Ref!$B$2</f>
        <v>0</v>
      </c>
      <c r="L3238" s="17">
        <f>$I3238*Ref!$B$3</f>
        <v>0</v>
      </c>
      <c r="M3238" s="18">
        <f>$J3238*Ref!$B$4</f>
        <v>0</v>
      </c>
      <c r="N3238" s="18">
        <f>IF($C3238&lt;&gt;"",0,IF($D3238&lt;&gt;"",$G3238*INDEX(Υλικά!$J$3:$J$200,$F3238,1)/INDEX(Υλικά!$E$3:$E$200,$F3238,1),0))</f>
        <v>0</v>
      </c>
      <c r="O3238" s="19">
        <f t="shared" si="62"/>
        <v>0</v>
      </c>
    </row>
    <row r="3239" spans="5:15" x14ac:dyDescent="0.35">
      <c r="E3239" s="3" t="str">
        <f>IF(C3239&lt;&gt;"",INDEX(ΣυνδΑθρ!$I$2:$I$96,MATCH(C3239,ΣυνδΑθρ!$A$2:$A$100,0),1),IF(D3239&lt;&gt;"",INDEX(Υλικά!$D$3:$D$200,MATCH(D3239,Υλικά!$B$3:$B$200,0),1),""))</f>
        <v/>
      </c>
      <c r="F3239" s="10">
        <f>IF(C3239&lt;&gt;"",MATCH($C3239,ΣυνδΑθρ!$A$2:$A$100,0),IF(D3239&lt;&gt;"",MATCH($D3239,Υλικά!$B$3:$B$200,0),0))</f>
        <v>0</v>
      </c>
      <c r="G3239" s="3"/>
      <c r="H3239" s="16">
        <f>IF($C3239&lt;&gt;"",$G3239*INDEX(ΣυνδΑθρ!$B$2:$B$96,$F3239,1)/INDEX(ΣυνδΑθρ!$J$2:$J$96,$F3239,1),IF($D3239&lt;&gt;"",$G3239*INDEX(Υλικά!$G$3:$G$200,$F3239,1)/INDEX(Υλικά!$E$3:$E$200,$F3239,1),0))</f>
        <v>0</v>
      </c>
      <c r="I3239" s="17">
        <f>IF($C3239&lt;&gt;"",$G3239*INDEX(ΣυνδΑθρ!$C$2:$C$100,$F3239,1)/INDEX(ΣυνδΑθρ!$J$2:$J$96,$F3239,1),IF($D3239&lt;&gt;"",$G3239*INDEX(Υλικά!$H$3:$H$200,$F3239,1)/INDEX(Υλικά!$E$3:$E$200,$F3239,1),0))</f>
        <v>0</v>
      </c>
      <c r="J3239" s="18">
        <f>IF($C3239&lt;&gt;"",$G3239*INDEX(ΣυνδΑθρ!$D$2:$D$96,$F3239,1)/INDEX(ΣυνδΑθρ!$J$2:$J$96,$F3239,1),IF($D3239&lt;&gt;"",$G3239*INDEX(Υλικά!$I$3:$I$200,$F3239,1)/INDEX(Υλικά!$E$3:$E$200,$F3239,1),0))</f>
        <v>0</v>
      </c>
      <c r="K3239" s="16">
        <f>$H3239*Ref!$B$2</f>
        <v>0</v>
      </c>
      <c r="L3239" s="17">
        <f>$I3239*Ref!$B$3</f>
        <v>0</v>
      </c>
      <c r="M3239" s="18">
        <f>$J3239*Ref!$B$4</f>
        <v>0</v>
      </c>
      <c r="N3239" s="18">
        <f>IF($C3239&lt;&gt;"",0,IF($D3239&lt;&gt;"",$G3239*INDEX(Υλικά!$J$3:$J$200,$F3239,1)/INDEX(Υλικά!$E$3:$E$200,$F3239,1),0))</f>
        <v>0</v>
      </c>
      <c r="O3239" s="19">
        <f t="shared" si="62"/>
        <v>0</v>
      </c>
    </row>
    <row r="3240" spans="5:15" x14ac:dyDescent="0.35">
      <c r="E3240" s="3" t="str">
        <f>IF(C3240&lt;&gt;"",INDEX(ΣυνδΑθρ!$I$2:$I$96,MATCH(C3240,ΣυνδΑθρ!$A$2:$A$100,0),1),IF(D3240&lt;&gt;"",INDEX(Υλικά!$D$3:$D$200,MATCH(D3240,Υλικά!$B$3:$B$200,0),1),""))</f>
        <v/>
      </c>
      <c r="F3240" s="10">
        <f>IF(C3240&lt;&gt;"",MATCH($C3240,ΣυνδΑθρ!$A$2:$A$100,0),IF(D3240&lt;&gt;"",MATCH($D3240,Υλικά!$B$3:$B$200,0),0))</f>
        <v>0</v>
      </c>
      <c r="G3240" s="3"/>
      <c r="H3240" s="16">
        <f>IF($C3240&lt;&gt;"",$G3240*INDEX(ΣυνδΑθρ!$B$2:$B$96,$F3240,1)/INDEX(ΣυνδΑθρ!$J$2:$J$96,$F3240,1),IF($D3240&lt;&gt;"",$G3240*INDEX(Υλικά!$G$3:$G$200,$F3240,1)/INDEX(Υλικά!$E$3:$E$200,$F3240,1),0))</f>
        <v>0</v>
      </c>
      <c r="I3240" s="17">
        <f>IF($C3240&lt;&gt;"",$G3240*INDEX(ΣυνδΑθρ!$C$2:$C$100,$F3240,1)/INDEX(ΣυνδΑθρ!$J$2:$J$96,$F3240,1),IF($D3240&lt;&gt;"",$G3240*INDEX(Υλικά!$H$3:$H$200,$F3240,1)/INDEX(Υλικά!$E$3:$E$200,$F3240,1),0))</f>
        <v>0</v>
      </c>
      <c r="J3240" s="18">
        <f>IF($C3240&lt;&gt;"",$G3240*INDEX(ΣυνδΑθρ!$D$2:$D$96,$F3240,1)/INDEX(ΣυνδΑθρ!$J$2:$J$96,$F3240,1),IF($D3240&lt;&gt;"",$G3240*INDEX(Υλικά!$I$3:$I$200,$F3240,1)/INDEX(Υλικά!$E$3:$E$200,$F3240,1),0))</f>
        <v>0</v>
      </c>
      <c r="K3240" s="16">
        <f>$H3240*Ref!$B$2</f>
        <v>0</v>
      </c>
      <c r="L3240" s="17">
        <f>$I3240*Ref!$B$3</f>
        <v>0</v>
      </c>
      <c r="M3240" s="18">
        <f>$J3240*Ref!$B$4</f>
        <v>0</v>
      </c>
      <c r="N3240" s="18">
        <f>IF($C3240&lt;&gt;"",0,IF($D3240&lt;&gt;"",$G3240*INDEX(Υλικά!$J$3:$J$200,$F3240,1)/INDEX(Υλικά!$E$3:$E$200,$F3240,1),0))</f>
        <v>0</v>
      </c>
      <c r="O3240" s="19">
        <f t="shared" si="62"/>
        <v>0</v>
      </c>
    </row>
    <row r="3241" spans="5:15" x14ac:dyDescent="0.35">
      <c r="E3241" s="3" t="str">
        <f>IF(C3241&lt;&gt;"",INDEX(ΣυνδΑθρ!$I$2:$I$96,MATCH(C3241,ΣυνδΑθρ!$A$2:$A$100,0),1),IF(D3241&lt;&gt;"",INDEX(Υλικά!$D$3:$D$200,MATCH(D3241,Υλικά!$B$3:$B$200,0),1),""))</f>
        <v/>
      </c>
      <c r="F3241" s="10">
        <f>IF(C3241&lt;&gt;"",MATCH($C3241,ΣυνδΑθρ!$A$2:$A$100,0),IF(D3241&lt;&gt;"",MATCH($D3241,Υλικά!$B$3:$B$200,0),0))</f>
        <v>0</v>
      </c>
      <c r="G3241" s="3"/>
      <c r="H3241" s="16">
        <f>IF($C3241&lt;&gt;"",$G3241*INDEX(ΣυνδΑθρ!$B$2:$B$96,$F3241,1)/INDEX(ΣυνδΑθρ!$J$2:$J$96,$F3241,1),IF($D3241&lt;&gt;"",$G3241*INDEX(Υλικά!$G$3:$G$200,$F3241,1)/INDEX(Υλικά!$E$3:$E$200,$F3241,1),0))</f>
        <v>0</v>
      </c>
      <c r="I3241" s="17">
        <f>IF($C3241&lt;&gt;"",$G3241*INDEX(ΣυνδΑθρ!$C$2:$C$100,$F3241,1)/INDEX(ΣυνδΑθρ!$J$2:$J$96,$F3241,1),IF($D3241&lt;&gt;"",$G3241*INDEX(Υλικά!$H$3:$H$200,$F3241,1)/INDEX(Υλικά!$E$3:$E$200,$F3241,1),0))</f>
        <v>0</v>
      </c>
      <c r="J3241" s="18">
        <f>IF($C3241&lt;&gt;"",$G3241*INDEX(ΣυνδΑθρ!$D$2:$D$96,$F3241,1)/INDEX(ΣυνδΑθρ!$J$2:$J$96,$F3241,1),IF($D3241&lt;&gt;"",$G3241*INDEX(Υλικά!$I$3:$I$200,$F3241,1)/INDEX(Υλικά!$E$3:$E$200,$F3241,1),0))</f>
        <v>0</v>
      </c>
      <c r="K3241" s="16">
        <f>$H3241*Ref!$B$2</f>
        <v>0</v>
      </c>
      <c r="L3241" s="17">
        <f>$I3241*Ref!$B$3</f>
        <v>0</v>
      </c>
      <c r="M3241" s="18">
        <f>$J3241*Ref!$B$4</f>
        <v>0</v>
      </c>
      <c r="N3241" s="18">
        <f>IF($C3241&lt;&gt;"",0,IF($D3241&lt;&gt;"",$G3241*INDEX(Υλικά!$J$3:$J$200,$F3241,1)/INDEX(Υλικά!$E$3:$E$200,$F3241,1),0))</f>
        <v>0</v>
      </c>
      <c r="O3241" s="19">
        <f t="shared" si="62"/>
        <v>0</v>
      </c>
    </row>
    <row r="3242" spans="5:15" x14ac:dyDescent="0.35">
      <c r="E3242" s="3" t="str">
        <f>IF(C3242&lt;&gt;"",INDEX(ΣυνδΑθρ!$I$2:$I$96,MATCH(C3242,ΣυνδΑθρ!$A$2:$A$100,0),1),IF(D3242&lt;&gt;"",INDEX(Υλικά!$D$3:$D$200,MATCH(D3242,Υλικά!$B$3:$B$200,0),1),""))</f>
        <v/>
      </c>
      <c r="F3242" s="10">
        <f>IF(C3242&lt;&gt;"",MATCH($C3242,ΣυνδΑθρ!$A$2:$A$100,0),IF(D3242&lt;&gt;"",MATCH($D3242,Υλικά!$B$3:$B$200,0),0))</f>
        <v>0</v>
      </c>
      <c r="G3242" s="3"/>
      <c r="H3242" s="16">
        <f>IF($C3242&lt;&gt;"",$G3242*INDEX(ΣυνδΑθρ!$B$2:$B$96,$F3242,1)/INDEX(ΣυνδΑθρ!$J$2:$J$96,$F3242,1),IF($D3242&lt;&gt;"",$G3242*INDEX(Υλικά!$G$3:$G$200,$F3242,1)/INDEX(Υλικά!$E$3:$E$200,$F3242,1),0))</f>
        <v>0</v>
      </c>
      <c r="I3242" s="17">
        <f>IF($C3242&lt;&gt;"",$G3242*INDEX(ΣυνδΑθρ!$C$2:$C$100,$F3242,1)/INDEX(ΣυνδΑθρ!$J$2:$J$96,$F3242,1),IF($D3242&lt;&gt;"",$G3242*INDEX(Υλικά!$H$3:$H$200,$F3242,1)/INDEX(Υλικά!$E$3:$E$200,$F3242,1),0))</f>
        <v>0</v>
      </c>
      <c r="J3242" s="18">
        <f>IF($C3242&lt;&gt;"",$G3242*INDEX(ΣυνδΑθρ!$D$2:$D$96,$F3242,1)/INDEX(ΣυνδΑθρ!$J$2:$J$96,$F3242,1),IF($D3242&lt;&gt;"",$G3242*INDEX(Υλικά!$I$3:$I$200,$F3242,1)/INDEX(Υλικά!$E$3:$E$200,$F3242,1),0))</f>
        <v>0</v>
      </c>
      <c r="K3242" s="16">
        <f>$H3242*Ref!$B$2</f>
        <v>0</v>
      </c>
      <c r="L3242" s="17">
        <f>$I3242*Ref!$B$3</f>
        <v>0</v>
      </c>
      <c r="M3242" s="18">
        <f>$J3242*Ref!$B$4</f>
        <v>0</v>
      </c>
      <c r="N3242" s="18">
        <f>IF($C3242&lt;&gt;"",0,IF($D3242&lt;&gt;"",$G3242*INDEX(Υλικά!$J$3:$J$200,$F3242,1)/INDEX(Υλικά!$E$3:$E$200,$F3242,1),0))</f>
        <v>0</v>
      </c>
      <c r="O3242" s="19">
        <f t="shared" si="62"/>
        <v>0</v>
      </c>
    </row>
    <row r="3243" spans="5:15" x14ac:dyDescent="0.35">
      <c r="E3243" s="3" t="str">
        <f>IF(C3243&lt;&gt;"",INDEX(ΣυνδΑθρ!$I$2:$I$96,MATCH(C3243,ΣυνδΑθρ!$A$2:$A$100,0),1),IF(D3243&lt;&gt;"",INDEX(Υλικά!$D$3:$D$200,MATCH(D3243,Υλικά!$B$3:$B$200,0),1),""))</f>
        <v/>
      </c>
      <c r="F3243" s="10">
        <f>IF(C3243&lt;&gt;"",MATCH($C3243,ΣυνδΑθρ!$A$2:$A$100,0),IF(D3243&lt;&gt;"",MATCH($D3243,Υλικά!$B$3:$B$200,0),0))</f>
        <v>0</v>
      </c>
      <c r="G3243" s="3"/>
      <c r="H3243" s="16">
        <f>IF($C3243&lt;&gt;"",$G3243*INDEX(ΣυνδΑθρ!$B$2:$B$96,$F3243,1)/INDEX(ΣυνδΑθρ!$J$2:$J$96,$F3243,1),IF($D3243&lt;&gt;"",$G3243*INDEX(Υλικά!$G$3:$G$200,$F3243,1)/INDEX(Υλικά!$E$3:$E$200,$F3243,1),0))</f>
        <v>0</v>
      </c>
      <c r="I3243" s="17">
        <f>IF($C3243&lt;&gt;"",$G3243*INDEX(ΣυνδΑθρ!$C$2:$C$100,$F3243,1)/INDEX(ΣυνδΑθρ!$J$2:$J$96,$F3243,1),IF($D3243&lt;&gt;"",$G3243*INDEX(Υλικά!$H$3:$H$200,$F3243,1)/INDEX(Υλικά!$E$3:$E$200,$F3243,1),0))</f>
        <v>0</v>
      </c>
      <c r="J3243" s="18">
        <f>IF($C3243&lt;&gt;"",$G3243*INDEX(ΣυνδΑθρ!$D$2:$D$96,$F3243,1)/INDEX(ΣυνδΑθρ!$J$2:$J$96,$F3243,1),IF($D3243&lt;&gt;"",$G3243*INDEX(Υλικά!$I$3:$I$200,$F3243,1)/INDEX(Υλικά!$E$3:$E$200,$F3243,1),0))</f>
        <v>0</v>
      </c>
      <c r="K3243" s="16">
        <f>$H3243*Ref!$B$2</f>
        <v>0</v>
      </c>
      <c r="L3243" s="17">
        <f>$I3243*Ref!$B$3</f>
        <v>0</v>
      </c>
      <c r="M3243" s="18">
        <f>$J3243*Ref!$B$4</f>
        <v>0</v>
      </c>
      <c r="N3243" s="18">
        <f>IF($C3243&lt;&gt;"",0,IF($D3243&lt;&gt;"",$G3243*INDEX(Υλικά!$J$3:$J$200,$F3243,1)/INDEX(Υλικά!$E$3:$E$200,$F3243,1),0))</f>
        <v>0</v>
      </c>
      <c r="O3243" s="19">
        <f t="shared" si="62"/>
        <v>0</v>
      </c>
    </row>
    <row r="3244" spans="5:15" x14ac:dyDescent="0.35">
      <c r="E3244" s="3" t="str">
        <f>IF(C3244&lt;&gt;"",INDEX(ΣυνδΑθρ!$I$2:$I$96,MATCH(C3244,ΣυνδΑθρ!$A$2:$A$100,0),1),IF(D3244&lt;&gt;"",INDEX(Υλικά!$D$3:$D$200,MATCH(D3244,Υλικά!$B$3:$B$200,0),1),""))</f>
        <v/>
      </c>
      <c r="F3244" s="10">
        <f>IF(C3244&lt;&gt;"",MATCH($C3244,ΣυνδΑθρ!$A$2:$A$100,0),IF(D3244&lt;&gt;"",MATCH($D3244,Υλικά!$B$3:$B$200,0),0))</f>
        <v>0</v>
      </c>
      <c r="G3244" s="3"/>
      <c r="H3244" s="16">
        <f>IF($C3244&lt;&gt;"",$G3244*INDEX(ΣυνδΑθρ!$B$2:$B$96,$F3244,1)/INDEX(ΣυνδΑθρ!$J$2:$J$96,$F3244,1),IF($D3244&lt;&gt;"",$G3244*INDEX(Υλικά!$G$3:$G$200,$F3244,1)/INDEX(Υλικά!$E$3:$E$200,$F3244,1),0))</f>
        <v>0</v>
      </c>
      <c r="I3244" s="17">
        <f>IF($C3244&lt;&gt;"",$G3244*INDEX(ΣυνδΑθρ!$C$2:$C$100,$F3244,1)/INDEX(ΣυνδΑθρ!$J$2:$J$96,$F3244,1),IF($D3244&lt;&gt;"",$G3244*INDEX(Υλικά!$H$3:$H$200,$F3244,1)/INDEX(Υλικά!$E$3:$E$200,$F3244,1),0))</f>
        <v>0</v>
      </c>
      <c r="J3244" s="18">
        <f>IF($C3244&lt;&gt;"",$G3244*INDEX(ΣυνδΑθρ!$D$2:$D$96,$F3244,1)/INDEX(ΣυνδΑθρ!$J$2:$J$96,$F3244,1),IF($D3244&lt;&gt;"",$G3244*INDEX(Υλικά!$I$3:$I$200,$F3244,1)/INDEX(Υλικά!$E$3:$E$200,$F3244,1),0))</f>
        <v>0</v>
      </c>
      <c r="K3244" s="16">
        <f>$H3244*Ref!$B$2</f>
        <v>0</v>
      </c>
      <c r="L3244" s="17">
        <f>$I3244*Ref!$B$3</f>
        <v>0</v>
      </c>
      <c r="M3244" s="18">
        <f>$J3244*Ref!$B$4</f>
        <v>0</v>
      </c>
      <c r="N3244" s="18">
        <f>IF($C3244&lt;&gt;"",0,IF($D3244&lt;&gt;"",$G3244*INDEX(Υλικά!$J$3:$J$200,$F3244,1)/INDEX(Υλικά!$E$3:$E$200,$F3244,1),0))</f>
        <v>0</v>
      </c>
      <c r="O3244" s="19">
        <f t="shared" si="62"/>
        <v>0</v>
      </c>
    </row>
    <row r="3245" spans="5:15" x14ac:dyDescent="0.35">
      <c r="E3245" s="3" t="str">
        <f>IF(C3245&lt;&gt;"",INDEX(ΣυνδΑθρ!$I$2:$I$96,MATCH(C3245,ΣυνδΑθρ!$A$2:$A$100,0),1),IF(D3245&lt;&gt;"",INDEX(Υλικά!$D$3:$D$200,MATCH(D3245,Υλικά!$B$3:$B$200,0),1),""))</f>
        <v/>
      </c>
      <c r="F3245" s="10">
        <f>IF(C3245&lt;&gt;"",MATCH($C3245,ΣυνδΑθρ!$A$2:$A$100,0),IF(D3245&lt;&gt;"",MATCH($D3245,Υλικά!$B$3:$B$200,0),0))</f>
        <v>0</v>
      </c>
      <c r="G3245" s="3"/>
      <c r="H3245" s="16">
        <f>IF($C3245&lt;&gt;"",$G3245*INDEX(ΣυνδΑθρ!$B$2:$B$96,$F3245,1)/INDEX(ΣυνδΑθρ!$J$2:$J$96,$F3245,1),IF($D3245&lt;&gt;"",$G3245*INDEX(Υλικά!$G$3:$G$200,$F3245,1)/INDEX(Υλικά!$E$3:$E$200,$F3245,1),0))</f>
        <v>0</v>
      </c>
      <c r="I3245" s="17">
        <f>IF($C3245&lt;&gt;"",$G3245*INDEX(ΣυνδΑθρ!$C$2:$C$100,$F3245,1)/INDEX(ΣυνδΑθρ!$J$2:$J$96,$F3245,1),IF($D3245&lt;&gt;"",$G3245*INDEX(Υλικά!$H$3:$H$200,$F3245,1)/INDEX(Υλικά!$E$3:$E$200,$F3245,1),0))</f>
        <v>0</v>
      </c>
      <c r="J3245" s="18">
        <f>IF($C3245&lt;&gt;"",$G3245*INDEX(ΣυνδΑθρ!$D$2:$D$96,$F3245,1)/INDEX(ΣυνδΑθρ!$J$2:$J$96,$F3245,1),IF($D3245&lt;&gt;"",$G3245*INDEX(Υλικά!$I$3:$I$200,$F3245,1)/INDEX(Υλικά!$E$3:$E$200,$F3245,1),0))</f>
        <v>0</v>
      </c>
      <c r="K3245" s="16">
        <f>$H3245*Ref!$B$2</f>
        <v>0</v>
      </c>
      <c r="L3245" s="17">
        <f>$I3245*Ref!$B$3</f>
        <v>0</v>
      </c>
      <c r="M3245" s="18">
        <f>$J3245*Ref!$B$4</f>
        <v>0</v>
      </c>
      <c r="N3245" s="18">
        <f>IF($C3245&lt;&gt;"",0,IF($D3245&lt;&gt;"",$G3245*INDEX(Υλικά!$J$3:$J$200,$F3245,1)/INDEX(Υλικά!$E$3:$E$200,$F3245,1),0))</f>
        <v>0</v>
      </c>
      <c r="O3245" s="19">
        <f t="shared" si="62"/>
        <v>0</v>
      </c>
    </row>
    <row r="3246" spans="5:15" x14ac:dyDescent="0.35">
      <c r="E3246" s="3" t="str">
        <f>IF(C3246&lt;&gt;"",INDEX(ΣυνδΑθρ!$I$2:$I$96,MATCH(C3246,ΣυνδΑθρ!$A$2:$A$100,0),1),IF(D3246&lt;&gt;"",INDEX(Υλικά!$D$3:$D$200,MATCH(D3246,Υλικά!$B$3:$B$200,0),1),""))</f>
        <v/>
      </c>
      <c r="F3246" s="10">
        <f>IF(C3246&lt;&gt;"",MATCH($C3246,ΣυνδΑθρ!$A$2:$A$100,0),IF(D3246&lt;&gt;"",MATCH($D3246,Υλικά!$B$3:$B$200,0),0))</f>
        <v>0</v>
      </c>
      <c r="G3246" s="3"/>
      <c r="H3246" s="16">
        <f>IF($C3246&lt;&gt;"",$G3246*INDEX(ΣυνδΑθρ!$B$2:$B$96,$F3246,1)/INDEX(ΣυνδΑθρ!$J$2:$J$96,$F3246,1),IF($D3246&lt;&gt;"",$G3246*INDEX(Υλικά!$G$3:$G$200,$F3246,1)/INDEX(Υλικά!$E$3:$E$200,$F3246,1),0))</f>
        <v>0</v>
      </c>
      <c r="I3246" s="17">
        <f>IF($C3246&lt;&gt;"",$G3246*INDEX(ΣυνδΑθρ!$C$2:$C$100,$F3246,1)/INDEX(ΣυνδΑθρ!$J$2:$J$96,$F3246,1),IF($D3246&lt;&gt;"",$G3246*INDEX(Υλικά!$H$3:$H$200,$F3246,1)/INDEX(Υλικά!$E$3:$E$200,$F3246,1),0))</f>
        <v>0</v>
      </c>
      <c r="J3246" s="18">
        <f>IF($C3246&lt;&gt;"",$G3246*INDEX(ΣυνδΑθρ!$D$2:$D$96,$F3246,1)/INDEX(ΣυνδΑθρ!$J$2:$J$96,$F3246,1),IF($D3246&lt;&gt;"",$G3246*INDEX(Υλικά!$I$3:$I$200,$F3246,1)/INDEX(Υλικά!$E$3:$E$200,$F3246,1),0))</f>
        <v>0</v>
      </c>
      <c r="K3246" s="16">
        <f>$H3246*Ref!$B$2</f>
        <v>0</v>
      </c>
      <c r="L3246" s="17">
        <f>$I3246*Ref!$B$3</f>
        <v>0</v>
      </c>
      <c r="M3246" s="18">
        <f>$J3246*Ref!$B$4</f>
        <v>0</v>
      </c>
      <c r="N3246" s="18">
        <f>IF($C3246&lt;&gt;"",0,IF($D3246&lt;&gt;"",$G3246*INDEX(Υλικά!$J$3:$J$200,$F3246,1)/INDEX(Υλικά!$E$3:$E$200,$F3246,1),0))</f>
        <v>0</v>
      </c>
      <c r="O3246" s="19">
        <f t="shared" si="62"/>
        <v>0</v>
      </c>
    </row>
    <row r="3247" spans="5:15" x14ac:dyDescent="0.35">
      <c r="E3247" s="3" t="str">
        <f>IF(C3247&lt;&gt;"",INDEX(ΣυνδΑθρ!$I$2:$I$96,MATCH(C3247,ΣυνδΑθρ!$A$2:$A$100,0),1),IF(D3247&lt;&gt;"",INDEX(Υλικά!$D$3:$D$200,MATCH(D3247,Υλικά!$B$3:$B$200,0),1),""))</f>
        <v/>
      </c>
      <c r="F3247" s="10">
        <f>IF(C3247&lt;&gt;"",MATCH($C3247,ΣυνδΑθρ!$A$2:$A$100,0),IF(D3247&lt;&gt;"",MATCH($D3247,Υλικά!$B$3:$B$200,0),0))</f>
        <v>0</v>
      </c>
      <c r="G3247" s="3"/>
      <c r="H3247" s="16">
        <f>IF($C3247&lt;&gt;"",$G3247*INDEX(ΣυνδΑθρ!$B$2:$B$96,$F3247,1)/INDEX(ΣυνδΑθρ!$J$2:$J$96,$F3247,1),IF($D3247&lt;&gt;"",$G3247*INDEX(Υλικά!$G$3:$G$200,$F3247,1)/INDEX(Υλικά!$E$3:$E$200,$F3247,1),0))</f>
        <v>0</v>
      </c>
      <c r="I3247" s="17">
        <f>IF($C3247&lt;&gt;"",$G3247*INDEX(ΣυνδΑθρ!$C$2:$C$100,$F3247,1)/INDEX(ΣυνδΑθρ!$J$2:$J$96,$F3247,1),IF($D3247&lt;&gt;"",$G3247*INDEX(Υλικά!$H$3:$H$200,$F3247,1)/INDEX(Υλικά!$E$3:$E$200,$F3247,1),0))</f>
        <v>0</v>
      </c>
      <c r="J3247" s="18">
        <f>IF($C3247&lt;&gt;"",$G3247*INDEX(ΣυνδΑθρ!$D$2:$D$96,$F3247,1)/INDEX(ΣυνδΑθρ!$J$2:$J$96,$F3247,1),IF($D3247&lt;&gt;"",$G3247*INDEX(Υλικά!$I$3:$I$200,$F3247,1)/INDEX(Υλικά!$E$3:$E$200,$F3247,1),0))</f>
        <v>0</v>
      </c>
      <c r="K3247" s="16">
        <f>$H3247*Ref!$B$2</f>
        <v>0</v>
      </c>
      <c r="L3247" s="17">
        <f>$I3247*Ref!$B$3</f>
        <v>0</v>
      </c>
      <c r="M3247" s="18">
        <f>$J3247*Ref!$B$4</f>
        <v>0</v>
      </c>
      <c r="N3247" s="18">
        <f>IF($C3247&lt;&gt;"",0,IF($D3247&lt;&gt;"",$G3247*INDEX(Υλικά!$J$3:$J$200,$F3247,1)/INDEX(Υλικά!$E$3:$E$200,$F3247,1),0))</f>
        <v>0</v>
      </c>
      <c r="O3247" s="19">
        <f t="shared" si="62"/>
        <v>0</v>
      </c>
    </row>
    <row r="3248" spans="5:15" x14ac:dyDescent="0.35">
      <c r="E3248" s="3" t="str">
        <f>IF(C3248&lt;&gt;"",INDEX(ΣυνδΑθρ!$I$2:$I$96,MATCH(C3248,ΣυνδΑθρ!$A$2:$A$100,0),1),IF(D3248&lt;&gt;"",INDEX(Υλικά!$D$3:$D$200,MATCH(D3248,Υλικά!$B$3:$B$200,0),1),""))</f>
        <v/>
      </c>
      <c r="F3248" s="10">
        <f>IF(C3248&lt;&gt;"",MATCH($C3248,ΣυνδΑθρ!$A$2:$A$100,0),IF(D3248&lt;&gt;"",MATCH($D3248,Υλικά!$B$3:$B$200,0),0))</f>
        <v>0</v>
      </c>
      <c r="G3248" s="3"/>
      <c r="H3248" s="16">
        <f>IF($C3248&lt;&gt;"",$G3248*INDEX(ΣυνδΑθρ!$B$2:$B$96,$F3248,1)/INDEX(ΣυνδΑθρ!$J$2:$J$96,$F3248,1),IF($D3248&lt;&gt;"",$G3248*INDEX(Υλικά!$G$3:$G$200,$F3248,1)/INDEX(Υλικά!$E$3:$E$200,$F3248,1),0))</f>
        <v>0</v>
      </c>
      <c r="I3248" s="17">
        <f>IF($C3248&lt;&gt;"",$G3248*INDEX(ΣυνδΑθρ!$C$2:$C$100,$F3248,1)/INDEX(ΣυνδΑθρ!$J$2:$J$96,$F3248,1),IF($D3248&lt;&gt;"",$G3248*INDEX(Υλικά!$H$3:$H$200,$F3248,1)/INDEX(Υλικά!$E$3:$E$200,$F3248,1),0))</f>
        <v>0</v>
      </c>
      <c r="J3248" s="18">
        <f>IF($C3248&lt;&gt;"",$G3248*INDEX(ΣυνδΑθρ!$D$2:$D$96,$F3248,1)/INDEX(ΣυνδΑθρ!$J$2:$J$96,$F3248,1),IF($D3248&lt;&gt;"",$G3248*INDEX(Υλικά!$I$3:$I$200,$F3248,1)/INDEX(Υλικά!$E$3:$E$200,$F3248,1),0))</f>
        <v>0</v>
      </c>
      <c r="K3248" s="16">
        <f>$H3248*Ref!$B$2</f>
        <v>0</v>
      </c>
      <c r="L3248" s="17">
        <f>$I3248*Ref!$B$3</f>
        <v>0</v>
      </c>
      <c r="M3248" s="18">
        <f>$J3248*Ref!$B$4</f>
        <v>0</v>
      </c>
      <c r="N3248" s="18">
        <f>IF($C3248&lt;&gt;"",0,IF($D3248&lt;&gt;"",$G3248*INDEX(Υλικά!$J$3:$J$200,$F3248,1)/INDEX(Υλικά!$E$3:$E$200,$F3248,1),0))</f>
        <v>0</v>
      </c>
      <c r="O3248" s="19">
        <f t="shared" si="62"/>
        <v>0</v>
      </c>
    </row>
    <row r="3249" spans="5:15" x14ac:dyDescent="0.35">
      <c r="E3249" s="3" t="str">
        <f>IF(C3249&lt;&gt;"",INDEX(ΣυνδΑθρ!$I$2:$I$96,MATCH(C3249,ΣυνδΑθρ!$A$2:$A$100,0),1),IF(D3249&lt;&gt;"",INDEX(Υλικά!$D$3:$D$200,MATCH(D3249,Υλικά!$B$3:$B$200,0),1),""))</f>
        <v/>
      </c>
      <c r="F3249" s="10">
        <f>IF(C3249&lt;&gt;"",MATCH($C3249,ΣυνδΑθρ!$A$2:$A$100,0),IF(D3249&lt;&gt;"",MATCH($D3249,Υλικά!$B$3:$B$200,0),0))</f>
        <v>0</v>
      </c>
      <c r="G3249" s="3"/>
      <c r="H3249" s="16">
        <f>IF($C3249&lt;&gt;"",$G3249*INDEX(ΣυνδΑθρ!$B$2:$B$96,$F3249,1)/INDEX(ΣυνδΑθρ!$J$2:$J$96,$F3249,1),IF($D3249&lt;&gt;"",$G3249*INDEX(Υλικά!$G$3:$G$200,$F3249,1)/INDEX(Υλικά!$E$3:$E$200,$F3249,1),0))</f>
        <v>0</v>
      </c>
      <c r="I3249" s="17">
        <f>IF($C3249&lt;&gt;"",$G3249*INDEX(ΣυνδΑθρ!$C$2:$C$100,$F3249,1)/INDEX(ΣυνδΑθρ!$J$2:$J$96,$F3249,1),IF($D3249&lt;&gt;"",$G3249*INDEX(Υλικά!$H$3:$H$200,$F3249,1)/INDEX(Υλικά!$E$3:$E$200,$F3249,1),0))</f>
        <v>0</v>
      </c>
      <c r="J3249" s="18">
        <f>IF($C3249&lt;&gt;"",$G3249*INDEX(ΣυνδΑθρ!$D$2:$D$96,$F3249,1)/INDEX(ΣυνδΑθρ!$J$2:$J$96,$F3249,1),IF($D3249&lt;&gt;"",$G3249*INDEX(Υλικά!$I$3:$I$200,$F3249,1)/INDEX(Υλικά!$E$3:$E$200,$F3249,1),0))</f>
        <v>0</v>
      </c>
      <c r="K3249" s="16">
        <f>$H3249*Ref!$B$2</f>
        <v>0</v>
      </c>
      <c r="L3249" s="17">
        <f>$I3249*Ref!$B$3</f>
        <v>0</v>
      </c>
      <c r="M3249" s="18">
        <f>$J3249*Ref!$B$4</f>
        <v>0</v>
      </c>
      <c r="N3249" s="18">
        <f>IF($C3249&lt;&gt;"",0,IF($D3249&lt;&gt;"",$G3249*INDEX(Υλικά!$J$3:$J$200,$F3249,1)/INDEX(Υλικά!$E$3:$E$200,$F3249,1),0))</f>
        <v>0</v>
      </c>
      <c r="O3249" s="19">
        <f t="shared" si="62"/>
        <v>0</v>
      </c>
    </row>
    <row r="3250" spans="5:15" x14ac:dyDescent="0.35">
      <c r="E3250" s="3" t="str">
        <f>IF(C3250&lt;&gt;"",INDEX(ΣυνδΑθρ!$I$2:$I$96,MATCH(C3250,ΣυνδΑθρ!$A$2:$A$100,0),1),IF(D3250&lt;&gt;"",INDEX(Υλικά!$D$3:$D$200,MATCH(D3250,Υλικά!$B$3:$B$200,0),1),""))</f>
        <v/>
      </c>
      <c r="F3250" s="10">
        <f>IF(C3250&lt;&gt;"",MATCH($C3250,ΣυνδΑθρ!$A$2:$A$100,0),IF(D3250&lt;&gt;"",MATCH($D3250,Υλικά!$B$3:$B$200,0),0))</f>
        <v>0</v>
      </c>
      <c r="G3250" s="3"/>
      <c r="H3250" s="16">
        <f>IF($C3250&lt;&gt;"",$G3250*INDEX(ΣυνδΑθρ!$B$2:$B$96,$F3250,1)/INDEX(ΣυνδΑθρ!$J$2:$J$96,$F3250,1),IF($D3250&lt;&gt;"",$G3250*INDEX(Υλικά!$G$3:$G$200,$F3250,1)/INDEX(Υλικά!$E$3:$E$200,$F3250,1),0))</f>
        <v>0</v>
      </c>
      <c r="I3250" s="17">
        <f>IF($C3250&lt;&gt;"",$G3250*INDEX(ΣυνδΑθρ!$C$2:$C$100,$F3250,1)/INDEX(ΣυνδΑθρ!$J$2:$J$96,$F3250,1),IF($D3250&lt;&gt;"",$G3250*INDEX(Υλικά!$H$3:$H$200,$F3250,1)/INDEX(Υλικά!$E$3:$E$200,$F3250,1),0))</f>
        <v>0</v>
      </c>
      <c r="J3250" s="18">
        <f>IF($C3250&lt;&gt;"",$G3250*INDEX(ΣυνδΑθρ!$D$2:$D$96,$F3250,1)/INDEX(ΣυνδΑθρ!$J$2:$J$96,$F3250,1),IF($D3250&lt;&gt;"",$G3250*INDEX(Υλικά!$I$3:$I$200,$F3250,1)/INDEX(Υλικά!$E$3:$E$200,$F3250,1),0))</f>
        <v>0</v>
      </c>
      <c r="K3250" s="16">
        <f>$H3250*Ref!$B$2</f>
        <v>0</v>
      </c>
      <c r="L3250" s="17">
        <f>$I3250*Ref!$B$3</f>
        <v>0</v>
      </c>
      <c r="M3250" s="18">
        <f>$J3250*Ref!$B$4</f>
        <v>0</v>
      </c>
      <c r="N3250" s="18">
        <f>IF($C3250&lt;&gt;"",0,IF($D3250&lt;&gt;"",$G3250*INDEX(Υλικά!$J$3:$J$200,$F3250,1)/INDEX(Υλικά!$E$3:$E$200,$F3250,1),0))</f>
        <v>0</v>
      </c>
      <c r="O3250" s="19">
        <f t="shared" si="62"/>
        <v>0</v>
      </c>
    </row>
    <row r="3251" spans="5:15" x14ac:dyDescent="0.35">
      <c r="E3251" s="3" t="str">
        <f>IF(C3251&lt;&gt;"",INDEX(ΣυνδΑθρ!$I$2:$I$96,MATCH(C3251,ΣυνδΑθρ!$A$2:$A$100,0),1),IF(D3251&lt;&gt;"",INDEX(Υλικά!$D$3:$D$200,MATCH(D3251,Υλικά!$B$3:$B$200,0),1),""))</f>
        <v/>
      </c>
      <c r="F3251" s="10">
        <f>IF(C3251&lt;&gt;"",MATCH($C3251,ΣυνδΑθρ!$A$2:$A$100,0),IF(D3251&lt;&gt;"",MATCH($D3251,Υλικά!$B$3:$B$200,0),0))</f>
        <v>0</v>
      </c>
      <c r="G3251" s="3"/>
      <c r="H3251" s="16">
        <f>IF($C3251&lt;&gt;"",$G3251*INDEX(ΣυνδΑθρ!$B$2:$B$96,$F3251,1)/INDEX(ΣυνδΑθρ!$J$2:$J$96,$F3251,1),IF($D3251&lt;&gt;"",$G3251*INDEX(Υλικά!$G$3:$G$200,$F3251,1)/INDEX(Υλικά!$E$3:$E$200,$F3251,1),0))</f>
        <v>0</v>
      </c>
      <c r="I3251" s="17">
        <f>IF($C3251&lt;&gt;"",$G3251*INDEX(ΣυνδΑθρ!$C$2:$C$100,$F3251,1)/INDEX(ΣυνδΑθρ!$J$2:$J$96,$F3251,1),IF($D3251&lt;&gt;"",$G3251*INDEX(Υλικά!$H$3:$H$200,$F3251,1)/INDEX(Υλικά!$E$3:$E$200,$F3251,1),0))</f>
        <v>0</v>
      </c>
      <c r="J3251" s="18">
        <f>IF($C3251&lt;&gt;"",$G3251*INDEX(ΣυνδΑθρ!$D$2:$D$96,$F3251,1)/INDEX(ΣυνδΑθρ!$J$2:$J$96,$F3251,1),IF($D3251&lt;&gt;"",$G3251*INDEX(Υλικά!$I$3:$I$200,$F3251,1)/INDEX(Υλικά!$E$3:$E$200,$F3251,1),0))</f>
        <v>0</v>
      </c>
      <c r="K3251" s="16">
        <f>$H3251*Ref!$B$2</f>
        <v>0</v>
      </c>
      <c r="L3251" s="17">
        <f>$I3251*Ref!$B$3</f>
        <v>0</v>
      </c>
      <c r="M3251" s="18">
        <f>$J3251*Ref!$B$4</f>
        <v>0</v>
      </c>
      <c r="N3251" s="18">
        <f>IF($C3251&lt;&gt;"",0,IF($D3251&lt;&gt;"",$G3251*INDEX(Υλικά!$J$3:$J$200,$F3251,1)/INDEX(Υλικά!$E$3:$E$200,$F3251,1),0))</f>
        <v>0</v>
      </c>
      <c r="O3251" s="19">
        <f t="shared" si="62"/>
        <v>0</v>
      </c>
    </row>
    <row r="3252" spans="5:15" x14ac:dyDescent="0.35">
      <c r="E3252" s="3" t="str">
        <f>IF(C3252&lt;&gt;"",INDEX(ΣυνδΑθρ!$I$2:$I$96,MATCH(C3252,ΣυνδΑθρ!$A$2:$A$100,0),1),IF(D3252&lt;&gt;"",INDEX(Υλικά!$D$3:$D$200,MATCH(D3252,Υλικά!$B$3:$B$200,0),1),""))</f>
        <v/>
      </c>
      <c r="F3252" s="10">
        <f>IF(C3252&lt;&gt;"",MATCH($C3252,ΣυνδΑθρ!$A$2:$A$100,0),IF(D3252&lt;&gt;"",MATCH($D3252,Υλικά!$B$3:$B$200,0),0))</f>
        <v>0</v>
      </c>
      <c r="G3252" s="3"/>
      <c r="H3252" s="16">
        <f>IF($C3252&lt;&gt;"",$G3252*INDEX(ΣυνδΑθρ!$B$2:$B$96,$F3252,1)/INDEX(ΣυνδΑθρ!$J$2:$J$96,$F3252,1),IF($D3252&lt;&gt;"",$G3252*INDEX(Υλικά!$G$3:$G$200,$F3252,1)/INDEX(Υλικά!$E$3:$E$200,$F3252,1),0))</f>
        <v>0</v>
      </c>
      <c r="I3252" s="17">
        <f>IF($C3252&lt;&gt;"",$G3252*INDEX(ΣυνδΑθρ!$C$2:$C$100,$F3252,1)/INDEX(ΣυνδΑθρ!$J$2:$J$96,$F3252,1),IF($D3252&lt;&gt;"",$G3252*INDEX(Υλικά!$H$3:$H$200,$F3252,1)/INDEX(Υλικά!$E$3:$E$200,$F3252,1),0))</f>
        <v>0</v>
      </c>
      <c r="J3252" s="18">
        <f>IF($C3252&lt;&gt;"",$G3252*INDEX(ΣυνδΑθρ!$D$2:$D$96,$F3252,1)/INDEX(ΣυνδΑθρ!$J$2:$J$96,$F3252,1),IF($D3252&lt;&gt;"",$G3252*INDEX(Υλικά!$I$3:$I$200,$F3252,1)/INDEX(Υλικά!$E$3:$E$200,$F3252,1),0))</f>
        <v>0</v>
      </c>
      <c r="K3252" s="16">
        <f>$H3252*Ref!$B$2</f>
        <v>0</v>
      </c>
      <c r="L3252" s="17">
        <f>$I3252*Ref!$B$3</f>
        <v>0</v>
      </c>
      <c r="M3252" s="18">
        <f>$J3252*Ref!$B$4</f>
        <v>0</v>
      </c>
      <c r="N3252" s="18">
        <f>IF($C3252&lt;&gt;"",0,IF($D3252&lt;&gt;"",$G3252*INDEX(Υλικά!$J$3:$J$200,$F3252,1)/INDEX(Υλικά!$E$3:$E$200,$F3252,1),0))</f>
        <v>0</v>
      </c>
      <c r="O3252" s="19">
        <f t="shared" si="62"/>
        <v>0</v>
      </c>
    </row>
    <row r="3253" spans="5:15" x14ac:dyDescent="0.35">
      <c r="E3253" s="3" t="str">
        <f>IF(C3253&lt;&gt;"",INDEX(ΣυνδΑθρ!$I$2:$I$96,MATCH(C3253,ΣυνδΑθρ!$A$2:$A$100,0),1),IF(D3253&lt;&gt;"",INDEX(Υλικά!$D$3:$D$200,MATCH(D3253,Υλικά!$B$3:$B$200,0),1),""))</f>
        <v/>
      </c>
      <c r="F3253" s="10">
        <f>IF(C3253&lt;&gt;"",MATCH($C3253,ΣυνδΑθρ!$A$2:$A$100,0),IF(D3253&lt;&gt;"",MATCH($D3253,Υλικά!$B$3:$B$200,0),0))</f>
        <v>0</v>
      </c>
      <c r="G3253" s="3"/>
      <c r="H3253" s="16">
        <f>IF($C3253&lt;&gt;"",$G3253*INDEX(ΣυνδΑθρ!$B$2:$B$96,$F3253,1)/INDEX(ΣυνδΑθρ!$J$2:$J$96,$F3253,1),IF($D3253&lt;&gt;"",$G3253*INDEX(Υλικά!$G$3:$G$200,$F3253,1)/INDEX(Υλικά!$E$3:$E$200,$F3253,1),0))</f>
        <v>0</v>
      </c>
      <c r="I3253" s="17">
        <f>IF($C3253&lt;&gt;"",$G3253*INDEX(ΣυνδΑθρ!$C$2:$C$100,$F3253,1)/INDEX(ΣυνδΑθρ!$J$2:$J$96,$F3253,1),IF($D3253&lt;&gt;"",$G3253*INDEX(Υλικά!$H$3:$H$200,$F3253,1)/INDEX(Υλικά!$E$3:$E$200,$F3253,1),0))</f>
        <v>0</v>
      </c>
      <c r="J3253" s="18">
        <f>IF($C3253&lt;&gt;"",$G3253*INDEX(ΣυνδΑθρ!$D$2:$D$96,$F3253,1)/INDEX(ΣυνδΑθρ!$J$2:$J$96,$F3253,1),IF($D3253&lt;&gt;"",$G3253*INDEX(Υλικά!$I$3:$I$200,$F3253,1)/INDEX(Υλικά!$E$3:$E$200,$F3253,1),0))</f>
        <v>0</v>
      </c>
      <c r="K3253" s="16">
        <f>$H3253*Ref!$B$2</f>
        <v>0</v>
      </c>
      <c r="L3253" s="17">
        <f>$I3253*Ref!$B$3</f>
        <v>0</v>
      </c>
      <c r="M3253" s="18">
        <f>$J3253*Ref!$B$4</f>
        <v>0</v>
      </c>
      <c r="N3253" s="18">
        <f>IF($C3253&lt;&gt;"",0,IF($D3253&lt;&gt;"",$G3253*INDEX(Υλικά!$J$3:$J$200,$F3253,1)/INDEX(Υλικά!$E$3:$E$200,$F3253,1),0))</f>
        <v>0</v>
      </c>
      <c r="O3253" s="19">
        <f t="shared" si="62"/>
        <v>0</v>
      </c>
    </row>
    <row r="3254" spans="5:15" x14ac:dyDescent="0.35">
      <c r="E3254" s="3" t="str">
        <f>IF(C3254&lt;&gt;"",INDEX(ΣυνδΑθρ!$I$2:$I$96,MATCH(C3254,ΣυνδΑθρ!$A$2:$A$100,0),1),IF(D3254&lt;&gt;"",INDEX(Υλικά!$D$3:$D$200,MATCH(D3254,Υλικά!$B$3:$B$200,0),1),""))</f>
        <v/>
      </c>
      <c r="F3254" s="10">
        <f>IF(C3254&lt;&gt;"",MATCH($C3254,ΣυνδΑθρ!$A$2:$A$100,0),IF(D3254&lt;&gt;"",MATCH($D3254,Υλικά!$B$3:$B$200,0),0))</f>
        <v>0</v>
      </c>
      <c r="G3254" s="3"/>
      <c r="H3254" s="16">
        <f>IF($C3254&lt;&gt;"",$G3254*INDEX(ΣυνδΑθρ!$B$2:$B$96,$F3254,1)/INDEX(ΣυνδΑθρ!$J$2:$J$96,$F3254,1),IF($D3254&lt;&gt;"",$G3254*INDEX(Υλικά!$G$3:$G$200,$F3254,1)/INDEX(Υλικά!$E$3:$E$200,$F3254,1),0))</f>
        <v>0</v>
      </c>
      <c r="I3254" s="17">
        <f>IF($C3254&lt;&gt;"",$G3254*INDEX(ΣυνδΑθρ!$C$2:$C$100,$F3254,1)/INDEX(ΣυνδΑθρ!$J$2:$J$96,$F3254,1),IF($D3254&lt;&gt;"",$G3254*INDEX(Υλικά!$H$3:$H$200,$F3254,1)/INDEX(Υλικά!$E$3:$E$200,$F3254,1),0))</f>
        <v>0</v>
      </c>
      <c r="J3254" s="18">
        <f>IF($C3254&lt;&gt;"",$G3254*INDEX(ΣυνδΑθρ!$D$2:$D$96,$F3254,1)/INDEX(ΣυνδΑθρ!$J$2:$J$96,$F3254,1),IF($D3254&lt;&gt;"",$G3254*INDEX(Υλικά!$I$3:$I$200,$F3254,1)/INDEX(Υλικά!$E$3:$E$200,$F3254,1),0))</f>
        <v>0</v>
      </c>
      <c r="K3254" s="16">
        <f>$H3254*Ref!$B$2</f>
        <v>0</v>
      </c>
      <c r="L3254" s="17">
        <f>$I3254*Ref!$B$3</f>
        <v>0</v>
      </c>
      <c r="M3254" s="18">
        <f>$J3254*Ref!$B$4</f>
        <v>0</v>
      </c>
      <c r="N3254" s="18">
        <f>IF($C3254&lt;&gt;"",0,IF($D3254&lt;&gt;"",$G3254*INDEX(Υλικά!$J$3:$J$200,$F3254,1)/INDEX(Υλικά!$E$3:$E$200,$F3254,1),0))</f>
        <v>0</v>
      </c>
      <c r="O3254" s="19">
        <f t="shared" si="62"/>
        <v>0</v>
      </c>
    </row>
    <row r="3255" spans="5:15" x14ac:dyDescent="0.35">
      <c r="E3255" s="3" t="str">
        <f>IF(C3255&lt;&gt;"",INDEX(ΣυνδΑθρ!$I$2:$I$96,MATCH(C3255,ΣυνδΑθρ!$A$2:$A$100,0),1),IF(D3255&lt;&gt;"",INDEX(Υλικά!$D$3:$D$200,MATCH(D3255,Υλικά!$B$3:$B$200,0),1),""))</f>
        <v/>
      </c>
      <c r="F3255" s="10">
        <f>IF(C3255&lt;&gt;"",MATCH($C3255,ΣυνδΑθρ!$A$2:$A$100,0),IF(D3255&lt;&gt;"",MATCH($D3255,Υλικά!$B$3:$B$200,0),0))</f>
        <v>0</v>
      </c>
      <c r="G3255" s="3"/>
      <c r="H3255" s="16">
        <f>IF($C3255&lt;&gt;"",$G3255*INDEX(ΣυνδΑθρ!$B$2:$B$96,$F3255,1)/INDEX(ΣυνδΑθρ!$J$2:$J$96,$F3255,1),IF($D3255&lt;&gt;"",$G3255*INDEX(Υλικά!$G$3:$G$200,$F3255,1)/INDEX(Υλικά!$E$3:$E$200,$F3255,1),0))</f>
        <v>0</v>
      </c>
      <c r="I3255" s="17">
        <f>IF($C3255&lt;&gt;"",$G3255*INDEX(ΣυνδΑθρ!$C$2:$C$100,$F3255,1)/INDEX(ΣυνδΑθρ!$J$2:$J$96,$F3255,1),IF($D3255&lt;&gt;"",$G3255*INDEX(Υλικά!$H$3:$H$200,$F3255,1)/INDEX(Υλικά!$E$3:$E$200,$F3255,1),0))</f>
        <v>0</v>
      </c>
      <c r="J3255" s="18">
        <f>IF($C3255&lt;&gt;"",$G3255*INDEX(ΣυνδΑθρ!$D$2:$D$96,$F3255,1)/INDEX(ΣυνδΑθρ!$J$2:$J$96,$F3255,1),IF($D3255&lt;&gt;"",$G3255*INDEX(Υλικά!$I$3:$I$200,$F3255,1)/INDEX(Υλικά!$E$3:$E$200,$F3255,1),0))</f>
        <v>0</v>
      </c>
      <c r="K3255" s="16">
        <f>$H3255*Ref!$B$2</f>
        <v>0</v>
      </c>
      <c r="L3255" s="17">
        <f>$I3255*Ref!$B$3</f>
        <v>0</v>
      </c>
      <c r="M3255" s="18">
        <f>$J3255*Ref!$B$4</f>
        <v>0</v>
      </c>
      <c r="N3255" s="18">
        <f>IF($C3255&lt;&gt;"",0,IF($D3255&lt;&gt;"",$G3255*INDEX(Υλικά!$J$3:$J$200,$F3255,1)/INDEX(Υλικά!$E$3:$E$200,$F3255,1),0))</f>
        <v>0</v>
      </c>
      <c r="O3255" s="19">
        <f t="shared" si="62"/>
        <v>0</v>
      </c>
    </row>
    <row r="3256" spans="5:15" x14ac:dyDescent="0.35">
      <c r="E3256" s="3" t="str">
        <f>IF(C3256&lt;&gt;"",INDEX(ΣυνδΑθρ!$I$2:$I$96,MATCH(C3256,ΣυνδΑθρ!$A$2:$A$100,0),1),IF(D3256&lt;&gt;"",INDEX(Υλικά!$D$3:$D$200,MATCH(D3256,Υλικά!$B$3:$B$200,0),1),""))</f>
        <v/>
      </c>
      <c r="F3256" s="10">
        <f>IF(C3256&lt;&gt;"",MATCH($C3256,ΣυνδΑθρ!$A$2:$A$100,0),IF(D3256&lt;&gt;"",MATCH($D3256,Υλικά!$B$3:$B$200,0),0))</f>
        <v>0</v>
      </c>
      <c r="G3256" s="3"/>
      <c r="H3256" s="16">
        <f>IF($C3256&lt;&gt;"",$G3256*INDEX(ΣυνδΑθρ!$B$2:$B$96,$F3256,1)/INDEX(ΣυνδΑθρ!$J$2:$J$96,$F3256,1),IF($D3256&lt;&gt;"",$G3256*INDEX(Υλικά!$G$3:$G$200,$F3256,1)/INDEX(Υλικά!$E$3:$E$200,$F3256,1),0))</f>
        <v>0</v>
      </c>
      <c r="I3256" s="17">
        <f>IF($C3256&lt;&gt;"",$G3256*INDEX(ΣυνδΑθρ!$C$2:$C$100,$F3256,1)/INDEX(ΣυνδΑθρ!$J$2:$J$96,$F3256,1),IF($D3256&lt;&gt;"",$G3256*INDEX(Υλικά!$H$3:$H$200,$F3256,1)/INDEX(Υλικά!$E$3:$E$200,$F3256,1),0))</f>
        <v>0</v>
      </c>
      <c r="J3256" s="18">
        <f>IF($C3256&lt;&gt;"",$G3256*INDEX(ΣυνδΑθρ!$D$2:$D$96,$F3256,1)/INDEX(ΣυνδΑθρ!$J$2:$J$96,$F3256,1),IF($D3256&lt;&gt;"",$G3256*INDEX(Υλικά!$I$3:$I$200,$F3256,1)/INDEX(Υλικά!$E$3:$E$200,$F3256,1),0))</f>
        <v>0</v>
      </c>
      <c r="K3256" s="16">
        <f>$H3256*Ref!$B$2</f>
        <v>0</v>
      </c>
      <c r="L3256" s="17">
        <f>$I3256*Ref!$B$3</f>
        <v>0</v>
      </c>
      <c r="M3256" s="18">
        <f>$J3256*Ref!$B$4</f>
        <v>0</v>
      </c>
      <c r="N3256" s="18">
        <f>IF($C3256&lt;&gt;"",0,IF($D3256&lt;&gt;"",$G3256*INDEX(Υλικά!$J$3:$J$200,$F3256,1)/INDEX(Υλικά!$E$3:$E$200,$F3256,1),0))</f>
        <v>0</v>
      </c>
      <c r="O3256" s="19">
        <f t="shared" si="62"/>
        <v>0</v>
      </c>
    </row>
    <row r="3257" spans="5:15" x14ac:dyDescent="0.35">
      <c r="E3257" s="3" t="str">
        <f>IF(C3257&lt;&gt;"",INDEX(ΣυνδΑθρ!$I$2:$I$96,MATCH(C3257,ΣυνδΑθρ!$A$2:$A$100,0),1),IF(D3257&lt;&gt;"",INDEX(Υλικά!$D$3:$D$200,MATCH(D3257,Υλικά!$B$3:$B$200,0),1),""))</f>
        <v/>
      </c>
      <c r="F3257" s="10">
        <f>IF(C3257&lt;&gt;"",MATCH($C3257,ΣυνδΑθρ!$A$2:$A$100,0),IF(D3257&lt;&gt;"",MATCH($D3257,Υλικά!$B$3:$B$200,0),0))</f>
        <v>0</v>
      </c>
      <c r="G3257" s="3"/>
      <c r="H3257" s="16">
        <f>IF($C3257&lt;&gt;"",$G3257*INDEX(ΣυνδΑθρ!$B$2:$B$96,$F3257,1)/INDEX(ΣυνδΑθρ!$J$2:$J$96,$F3257,1),IF($D3257&lt;&gt;"",$G3257*INDEX(Υλικά!$G$3:$G$200,$F3257,1)/INDEX(Υλικά!$E$3:$E$200,$F3257,1),0))</f>
        <v>0</v>
      </c>
      <c r="I3257" s="17">
        <f>IF($C3257&lt;&gt;"",$G3257*INDEX(ΣυνδΑθρ!$C$2:$C$100,$F3257,1)/INDEX(ΣυνδΑθρ!$J$2:$J$96,$F3257,1),IF($D3257&lt;&gt;"",$G3257*INDEX(Υλικά!$H$3:$H$200,$F3257,1)/INDEX(Υλικά!$E$3:$E$200,$F3257,1),0))</f>
        <v>0</v>
      </c>
      <c r="J3257" s="18">
        <f>IF($C3257&lt;&gt;"",$G3257*INDEX(ΣυνδΑθρ!$D$2:$D$96,$F3257,1)/INDEX(ΣυνδΑθρ!$J$2:$J$96,$F3257,1),IF($D3257&lt;&gt;"",$G3257*INDEX(Υλικά!$I$3:$I$200,$F3257,1)/INDEX(Υλικά!$E$3:$E$200,$F3257,1),0))</f>
        <v>0</v>
      </c>
      <c r="K3257" s="16">
        <f>$H3257*Ref!$B$2</f>
        <v>0</v>
      </c>
      <c r="L3257" s="17">
        <f>$I3257*Ref!$B$3</f>
        <v>0</v>
      </c>
      <c r="M3257" s="18">
        <f>$J3257*Ref!$B$4</f>
        <v>0</v>
      </c>
      <c r="N3257" s="18">
        <f>IF($C3257&lt;&gt;"",0,IF($D3257&lt;&gt;"",$G3257*INDEX(Υλικά!$J$3:$J$200,$F3257,1)/INDEX(Υλικά!$E$3:$E$200,$F3257,1),0))</f>
        <v>0</v>
      </c>
      <c r="O3257" s="19">
        <f t="shared" si="62"/>
        <v>0</v>
      </c>
    </row>
    <row r="3258" spans="5:15" x14ac:dyDescent="0.35">
      <c r="E3258" s="3" t="str">
        <f>IF(C3258&lt;&gt;"",INDEX(ΣυνδΑθρ!$I$2:$I$96,MATCH(C3258,ΣυνδΑθρ!$A$2:$A$100,0),1),IF(D3258&lt;&gt;"",INDEX(Υλικά!$D$3:$D$200,MATCH(D3258,Υλικά!$B$3:$B$200,0),1),""))</f>
        <v/>
      </c>
      <c r="F3258" s="10">
        <f>IF(C3258&lt;&gt;"",MATCH($C3258,ΣυνδΑθρ!$A$2:$A$100,0),IF(D3258&lt;&gt;"",MATCH($D3258,Υλικά!$B$3:$B$200,0),0))</f>
        <v>0</v>
      </c>
      <c r="G3258" s="3"/>
      <c r="H3258" s="16">
        <f>IF($C3258&lt;&gt;"",$G3258*INDEX(ΣυνδΑθρ!$B$2:$B$96,$F3258,1)/INDEX(ΣυνδΑθρ!$J$2:$J$96,$F3258,1),IF($D3258&lt;&gt;"",$G3258*INDEX(Υλικά!$G$3:$G$200,$F3258,1)/INDEX(Υλικά!$E$3:$E$200,$F3258,1),0))</f>
        <v>0</v>
      </c>
      <c r="I3258" s="17">
        <f>IF($C3258&lt;&gt;"",$G3258*INDEX(ΣυνδΑθρ!$C$2:$C$100,$F3258,1)/INDEX(ΣυνδΑθρ!$J$2:$J$96,$F3258,1),IF($D3258&lt;&gt;"",$G3258*INDEX(Υλικά!$H$3:$H$200,$F3258,1)/INDEX(Υλικά!$E$3:$E$200,$F3258,1),0))</f>
        <v>0</v>
      </c>
      <c r="J3258" s="18">
        <f>IF($C3258&lt;&gt;"",$G3258*INDEX(ΣυνδΑθρ!$D$2:$D$96,$F3258,1)/INDEX(ΣυνδΑθρ!$J$2:$J$96,$F3258,1),IF($D3258&lt;&gt;"",$G3258*INDEX(Υλικά!$I$3:$I$200,$F3258,1)/INDEX(Υλικά!$E$3:$E$200,$F3258,1),0))</f>
        <v>0</v>
      </c>
      <c r="K3258" s="16">
        <f>$H3258*Ref!$B$2</f>
        <v>0</v>
      </c>
      <c r="L3258" s="17">
        <f>$I3258*Ref!$B$3</f>
        <v>0</v>
      </c>
      <c r="M3258" s="18">
        <f>$J3258*Ref!$B$4</f>
        <v>0</v>
      </c>
      <c r="N3258" s="18">
        <f>IF($C3258&lt;&gt;"",0,IF($D3258&lt;&gt;"",$G3258*INDEX(Υλικά!$J$3:$J$200,$F3258,1)/INDEX(Υλικά!$E$3:$E$200,$F3258,1),0))</f>
        <v>0</v>
      </c>
      <c r="O3258" s="19">
        <f t="shared" si="62"/>
        <v>0</v>
      </c>
    </row>
    <row r="3259" spans="5:15" x14ac:dyDescent="0.35">
      <c r="E3259" s="3" t="str">
        <f>IF(C3259&lt;&gt;"",INDEX(ΣυνδΑθρ!$I$2:$I$96,MATCH(C3259,ΣυνδΑθρ!$A$2:$A$100,0),1),IF(D3259&lt;&gt;"",INDEX(Υλικά!$D$3:$D$200,MATCH(D3259,Υλικά!$B$3:$B$200,0),1),""))</f>
        <v/>
      </c>
      <c r="F3259" s="10">
        <f>IF(C3259&lt;&gt;"",MATCH($C3259,ΣυνδΑθρ!$A$2:$A$100,0),IF(D3259&lt;&gt;"",MATCH($D3259,Υλικά!$B$3:$B$200,0),0))</f>
        <v>0</v>
      </c>
      <c r="G3259" s="3"/>
      <c r="H3259" s="16">
        <f>IF($C3259&lt;&gt;"",$G3259*INDEX(ΣυνδΑθρ!$B$2:$B$96,$F3259,1)/INDEX(ΣυνδΑθρ!$J$2:$J$96,$F3259,1),IF($D3259&lt;&gt;"",$G3259*INDEX(Υλικά!$G$3:$G$200,$F3259,1)/INDEX(Υλικά!$E$3:$E$200,$F3259,1),0))</f>
        <v>0</v>
      </c>
      <c r="I3259" s="17">
        <f>IF($C3259&lt;&gt;"",$G3259*INDEX(ΣυνδΑθρ!$C$2:$C$100,$F3259,1)/INDEX(ΣυνδΑθρ!$J$2:$J$96,$F3259,1),IF($D3259&lt;&gt;"",$G3259*INDEX(Υλικά!$H$3:$H$200,$F3259,1)/INDEX(Υλικά!$E$3:$E$200,$F3259,1),0))</f>
        <v>0</v>
      </c>
      <c r="J3259" s="18">
        <f>IF($C3259&lt;&gt;"",$G3259*INDEX(ΣυνδΑθρ!$D$2:$D$96,$F3259,1)/INDEX(ΣυνδΑθρ!$J$2:$J$96,$F3259,1),IF($D3259&lt;&gt;"",$G3259*INDEX(Υλικά!$I$3:$I$200,$F3259,1)/INDEX(Υλικά!$E$3:$E$200,$F3259,1),0))</f>
        <v>0</v>
      </c>
      <c r="K3259" s="16">
        <f>$H3259*Ref!$B$2</f>
        <v>0</v>
      </c>
      <c r="L3259" s="17">
        <f>$I3259*Ref!$B$3</f>
        <v>0</v>
      </c>
      <c r="M3259" s="18">
        <f>$J3259*Ref!$B$4</f>
        <v>0</v>
      </c>
      <c r="N3259" s="18">
        <f>IF($C3259&lt;&gt;"",0,IF($D3259&lt;&gt;"",$G3259*INDEX(Υλικά!$J$3:$J$200,$F3259,1)/INDEX(Υλικά!$E$3:$E$200,$F3259,1),0))</f>
        <v>0</v>
      </c>
      <c r="O3259" s="19">
        <f t="shared" si="62"/>
        <v>0</v>
      </c>
    </row>
    <row r="3260" spans="5:15" x14ac:dyDescent="0.35">
      <c r="E3260" s="3" t="str">
        <f>IF(C3260&lt;&gt;"",INDEX(ΣυνδΑθρ!$I$2:$I$96,MATCH(C3260,ΣυνδΑθρ!$A$2:$A$100,0),1),IF(D3260&lt;&gt;"",INDEX(Υλικά!$D$3:$D$200,MATCH(D3260,Υλικά!$B$3:$B$200,0),1),""))</f>
        <v/>
      </c>
      <c r="F3260" s="10">
        <f>IF(C3260&lt;&gt;"",MATCH($C3260,ΣυνδΑθρ!$A$2:$A$100,0),IF(D3260&lt;&gt;"",MATCH($D3260,Υλικά!$B$3:$B$200,0),0))</f>
        <v>0</v>
      </c>
      <c r="G3260" s="3"/>
      <c r="H3260" s="16">
        <f>IF($C3260&lt;&gt;"",$G3260*INDEX(ΣυνδΑθρ!$B$2:$B$96,$F3260,1)/INDEX(ΣυνδΑθρ!$J$2:$J$96,$F3260,1),IF($D3260&lt;&gt;"",$G3260*INDEX(Υλικά!$G$3:$G$200,$F3260,1)/INDEX(Υλικά!$E$3:$E$200,$F3260,1),0))</f>
        <v>0</v>
      </c>
      <c r="I3260" s="17">
        <f>IF($C3260&lt;&gt;"",$G3260*INDEX(ΣυνδΑθρ!$C$2:$C$100,$F3260,1)/INDEX(ΣυνδΑθρ!$J$2:$J$96,$F3260,1),IF($D3260&lt;&gt;"",$G3260*INDEX(Υλικά!$H$3:$H$200,$F3260,1)/INDEX(Υλικά!$E$3:$E$200,$F3260,1),0))</f>
        <v>0</v>
      </c>
      <c r="J3260" s="18">
        <f>IF($C3260&lt;&gt;"",$G3260*INDEX(ΣυνδΑθρ!$D$2:$D$96,$F3260,1)/INDEX(ΣυνδΑθρ!$J$2:$J$96,$F3260,1),IF($D3260&lt;&gt;"",$G3260*INDEX(Υλικά!$I$3:$I$200,$F3260,1)/INDEX(Υλικά!$E$3:$E$200,$F3260,1),0))</f>
        <v>0</v>
      </c>
      <c r="K3260" s="16">
        <f>$H3260*Ref!$B$2</f>
        <v>0</v>
      </c>
      <c r="L3260" s="17">
        <f>$I3260*Ref!$B$3</f>
        <v>0</v>
      </c>
      <c r="M3260" s="18">
        <f>$J3260*Ref!$B$4</f>
        <v>0</v>
      </c>
      <c r="N3260" s="18">
        <f>IF($C3260&lt;&gt;"",0,IF($D3260&lt;&gt;"",$G3260*INDEX(Υλικά!$J$3:$J$200,$F3260,1)/INDEX(Υλικά!$E$3:$E$200,$F3260,1),0))</f>
        <v>0</v>
      </c>
      <c r="O3260" s="19">
        <f t="shared" si="62"/>
        <v>0</v>
      </c>
    </row>
    <row r="3261" spans="5:15" x14ac:dyDescent="0.35">
      <c r="E3261" s="3" t="str">
        <f>IF(C3261&lt;&gt;"",INDEX(ΣυνδΑθρ!$I$2:$I$96,MATCH(C3261,ΣυνδΑθρ!$A$2:$A$100,0),1),IF(D3261&lt;&gt;"",INDEX(Υλικά!$D$3:$D$200,MATCH(D3261,Υλικά!$B$3:$B$200,0),1),""))</f>
        <v/>
      </c>
      <c r="F3261" s="10">
        <f>IF(C3261&lt;&gt;"",MATCH($C3261,ΣυνδΑθρ!$A$2:$A$100,0),IF(D3261&lt;&gt;"",MATCH($D3261,Υλικά!$B$3:$B$200,0),0))</f>
        <v>0</v>
      </c>
      <c r="G3261" s="3"/>
      <c r="H3261" s="16">
        <f>IF($C3261&lt;&gt;"",$G3261*INDEX(ΣυνδΑθρ!$B$2:$B$96,$F3261,1)/INDEX(ΣυνδΑθρ!$J$2:$J$96,$F3261,1),IF($D3261&lt;&gt;"",$G3261*INDEX(Υλικά!$G$3:$G$200,$F3261,1)/INDEX(Υλικά!$E$3:$E$200,$F3261,1),0))</f>
        <v>0</v>
      </c>
      <c r="I3261" s="17">
        <f>IF($C3261&lt;&gt;"",$G3261*INDEX(ΣυνδΑθρ!$C$2:$C$100,$F3261,1)/INDEX(ΣυνδΑθρ!$J$2:$J$96,$F3261,1),IF($D3261&lt;&gt;"",$G3261*INDEX(Υλικά!$H$3:$H$200,$F3261,1)/INDEX(Υλικά!$E$3:$E$200,$F3261,1),0))</f>
        <v>0</v>
      </c>
      <c r="J3261" s="18">
        <f>IF($C3261&lt;&gt;"",$G3261*INDEX(ΣυνδΑθρ!$D$2:$D$96,$F3261,1)/INDEX(ΣυνδΑθρ!$J$2:$J$96,$F3261,1),IF($D3261&lt;&gt;"",$G3261*INDEX(Υλικά!$I$3:$I$200,$F3261,1)/INDEX(Υλικά!$E$3:$E$200,$F3261,1),0))</f>
        <v>0</v>
      </c>
      <c r="K3261" s="16">
        <f>$H3261*Ref!$B$2</f>
        <v>0</v>
      </c>
      <c r="L3261" s="17">
        <f>$I3261*Ref!$B$3</f>
        <v>0</v>
      </c>
      <c r="M3261" s="18">
        <f>$J3261*Ref!$B$4</f>
        <v>0</v>
      </c>
      <c r="N3261" s="18">
        <f>IF($C3261&lt;&gt;"",0,IF($D3261&lt;&gt;"",$G3261*INDEX(Υλικά!$J$3:$J$200,$F3261,1)/INDEX(Υλικά!$E$3:$E$200,$F3261,1),0))</f>
        <v>0</v>
      </c>
      <c r="O3261" s="19">
        <f t="shared" si="62"/>
        <v>0</v>
      </c>
    </row>
    <row r="3262" spans="5:15" x14ac:dyDescent="0.35">
      <c r="E3262" s="3" t="str">
        <f>IF(C3262&lt;&gt;"",INDEX(ΣυνδΑθρ!$I$2:$I$96,MATCH(C3262,ΣυνδΑθρ!$A$2:$A$100,0),1),IF(D3262&lt;&gt;"",INDEX(Υλικά!$D$3:$D$200,MATCH(D3262,Υλικά!$B$3:$B$200,0),1),""))</f>
        <v/>
      </c>
      <c r="F3262" s="10">
        <f>IF(C3262&lt;&gt;"",MATCH($C3262,ΣυνδΑθρ!$A$2:$A$100,0),IF(D3262&lt;&gt;"",MATCH($D3262,Υλικά!$B$3:$B$200,0),0))</f>
        <v>0</v>
      </c>
      <c r="G3262" s="3"/>
      <c r="H3262" s="16">
        <f>IF($C3262&lt;&gt;"",$G3262*INDEX(ΣυνδΑθρ!$B$2:$B$96,$F3262,1)/INDEX(ΣυνδΑθρ!$J$2:$J$96,$F3262,1),IF($D3262&lt;&gt;"",$G3262*INDEX(Υλικά!$G$3:$G$200,$F3262,1)/INDEX(Υλικά!$E$3:$E$200,$F3262,1),0))</f>
        <v>0</v>
      </c>
      <c r="I3262" s="17">
        <f>IF($C3262&lt;&gt;"",$G3262*INDEX(ΣυνδΑθρ!$C$2:$C$100,$F3262,1)/INDEX(ΣυνδΑθρ!$J$2:$J$96,$F3262,1),IF($D3262&lt;&gt;"",$G3262*INDEX(Υλικά!$H$3:$H$200,$F3262,1)/INDEX(Υλικά!$E$3:$E$200,$F3262,1),0))</f>
        <v>0</v>
      </c>
      <c r="J3262" s="18">
        <f>IF($C3262&lt;&gt;"",$G3262*INDEX(ΣυνδΑθρ!$D$2:$D$96,$F3262,1)/INDEX(ΣυνδΑθρ!$J$2:$J$96,$F3262,1),IF($D3262&lt;&gt;"",$G3262*INDEX(Υλικά!$I$3:$I$200,$F3262,1)/INDEX(Υλικά!$E$3:$E$200,$F3262,1),0))</f>
        <v>0</v>
      </c>
      <c r="K3262" s="16">
        <f>$H3262*Ref!$B$2</f>
        <v>0</v>
      </c>
      <c r="L3262" s="17">
        <f>$I3262*Ref!$B$3</f>
        <v>0</v>
      </c>
      <c r="M3262" s="18">
        <f>$J3262*Ref!$B$4</f>
        <v>0</v>
      </c>
      <c r="N3262" s="18">
        <f>IF($C3262&lt;&gt;"",0,IF($D3262&lt;&gt;"",$G3262*INDEX(Υλικά!$J$3:$J$200,$F3262,1)/INDEX(Υλικά!$E$3:$E$200,$F3262,1),0))</f>
        <v>0</v>
      </c>
      <c r="O3262" s="19">
        <f t="shared" si="62"/>
        <v>0</v>
      </c>
    </row>
    <row r="3263" spans="5:15" x14ac:dyDescent="0.35">
      <c r="E3263" s="3" t="str">
        <f>IF(C3263&lt;&gt;"",INDEX(ΣυνδΑθρ!$I$2:$I$96,MATCH(C3263,ΣυνδΑθρ!$A$2:$A$100,0),1),IF(D3263&lt;&gt;"",INDEX(Υλικά!$D$3:$D$200,MATCH(D3263,Υλικά!$B$3:$B$200,0),1),""))</f>
        <v/>
      </c>
      <c r="F3263" s="10">
        <f>IF(C3263&lt;&gt;"",MATCH($C3263,ΣυνδΑθρ!$A$2:$A$100,0),IF(D3263&lt;&gt;"",MATCH($D3263,Υλικά!$B$3:$B$200,0),0))</f>
        <v>0</v>
      </c>
      <c r="G3263" s="3"/>
      <c r="H3263" s="16">
        <f>IF($C3263&lt;&gt;"",$G3263*INDEX(ΣυνδΑθρ!$B$2:$B$96,$F3263,1)/INDEX(ΣυνδΑθρ!$J$2:$J$96,$F3263,1),IF($D3263&lt;&gt;"",$G3263*INDEX(Υλικά!$G$3:$G$200,$F3263,1)/INDEX(Υλικά!$E$3:$E$200,$F3263,1),0))</f>
        <v>0</v>
      </c>
      <c r="I3263" s="17">
        <f>IF($C3263&lt;&gt;"",$G3263*INDEX(ΣυνδΑθρ!$C$2:$C$100,$F3263,1)/INDEX(ΣυνδΑθρ!$J$2:$J$96,$F3263,1),IF($D3263&lt;&gt;"",$G3263*INDEX(Υλικά!$H$3:$H$200,$F3263,1)/INDEX(Υλικά!$E$3:$E$200,$F3263,1),0))</f>
        <v>0</v>
      </c>
      <c r="J3263" s="18">
        <f>IF($C3263&lt;&gt;"",$G3263*INDEX(ΣυνδΑθρ!$D$2:$D$96,$F3263,1)/INDEX(ΣυνδΑθρ!$J$2:$J$96,$F3263,1),IF($D3263&lt;&gt;"",$G3263*INDEX(Υλικά!$I$3:$I$200,$F3263,1)/INDEX(Υλικά!$E$3:$E$200,$F3263,1),0))</f>
        <v>0</v>
      </c>
      <c r="K3263" s="16">
        <f>$H3263*Ref!$B$2</f>
        <v>0</v>
      </c>
      <c r="L3263" s="17">
        <f>$I3263*Ref!$B$3</f>
        <v>0</v>
      </c>
      <c r="M3263" s="18">
        <f>$J3263*Ref!$B$4</f>
        <v>0</v>
      </c>
      <c r="N3263" s="18">
        <f>IF($C3263&lt;&gt;"",0,IF($D3263&lt;&gt;"",$G3263*INDEX(Υλικά!$J$3:$J$200,$F3263,1)/INDEX(Υλικά!$E$3:$E$200,$F3263,1),0))</f>
        <v>0</v>
      </c>
      <c r="O3263" s="19">
        <f t="shared" si="62"/>
        <v>0</v>
      </c>
    </row>
    <row r="3264" spans="5:15" x14ac:dyDescent="0.35">
      <c r="E3264" s="3" t="str">
        <f>IF(C3264&lt;&gt;"",INDEX(ΣυνδΑθρ!$I$2:$I$96,MATCH(C3264,ΣυνδΑθρ!$A$2:$A$100,0),1),IF(D3264&lt;&gt;"",INDEX(Υλικά!$D$3:$D$200,MATCH(D3264,Υλικά!$B$3:$B$200,0),1),""))</f>
        <v/>
      </c>
      <c r="F3264" s="10">
        <f>IF(C3264&lt;&gt;"",MATCH($C3264,ΣυνδΑθρ!$A$2:$A$100,0),IF(D3264&lt;&gt;"",MATCH($D3264,Υλικά!$B$3:$B$200,0),0))</f>
        <v>0</v>
      </c>
      <c r="G3264" s="3"/>
      <c r="H3264" s="16">
        <f>IF($C3264&lt;&gt;"",$G3264*INDEX(ΣυνδΑθρ!$B$2:$B$96,$F3264,1)/INDEX(ΣυνδΑθρ!$J$2:$J$96,$F3264,1),IF($D3264&lt;&gt;"",$G3264*INDEX(Υλικά!$G$3:$G$200,$F3264,1)/INDEX(Υλικά!$E$3:$E$200,$F3264,1),0))</f>
        <v>0</v>
      </c>
      <c r="I3264" s="17">
        <f>IF($C3264&lt;&gt;"",$G3264*INDEX(ΣυνδΑθρ!$C$2:$C$100,$F3264,1)/INDEX(ΣυνδΑθρ!$J$2:$J$96,$F3264,1),IF($D3264&lt;&gt;"",$G3264*INDEX(Υλικά!$H$3:$H$200,$F3264,1)/INDEX(Υλικά!$E$3:$E$200,$F3264,1),0))</f>
        <v>0</v>
      </c>
      <c r="J3264" s="18">
        <f>IF($C3264&lt;&gt;"",$G3264*INDEX(ΣυνδΑθρ!$D$2:$D$96,$F3264,1)/INDEX(ΣυνδΑθρ!$J$2:$J$96,$F3264,1),IF($D3264&lt;&gt;"",$G3264*INDEX(Υλικά!$I$3:$I$200,$F3264,1)/INDEX(Υλικά!$E$3:$E$200,$F3264,1),0))</f>
        <v>0</v>
      </c>
      <c r="K3264" s="16">
        <f>$H3264*Ref!$B$2</f>
        <v>0</v>
      </c>
      <c r="L3264" s="17">
        <f>$I3264*Ref!$B$3</f>
        <v>0</v>
      </c>
      <c r="M3264" s="18">
        <f>$J3264*Ref!$B$4</f>
        <v>0</v>
      </c>
      <c r="N3264" s="18">
        <f>IF($C3264&lt;&gt;"",0,IF($D3264&lt;&gt;"",$G3264*INDEX(Υλικά!$J$3:$J$200,$F3264,1)/INDEX(Υλικά!$E$3:$E$200,$F3264,1),0))</f>
        <v>0</v>
      </c>
      <c r="O3264" s="19">
        <f t="shared" si="62"/>
        <v>0</v>
      </c>
    </row>
    <row r="3265" spans="5:15" x14ac:dyDescent="0.35">
      <c r="E3265" s="3" t="str">
        <f>IF(C3265&lt;&gt;"",INDEX(ΣυνδΑθρ!$I$2:$I$96,MATCH(C3265,ΣυνδΑθρ!$A$2:$A$100,0),1),IF(D3265&lt;&gt;"",INDEX(Υλικά!$D$3:$D$200,MATCH(D3265,Υλικά!$B$3:$B$200,0),1),""))</f>
        <v/>
      </c>
      <c r="F3265" s="10">
        <f>IF(C3265&lt;&gt;"",MATCH($C3265,ΣυνδΑθρ!$A$2:$A$100,0),IF(D3265&lt;&gt;"",MATCH($D3265,Υλικά!$B$3:$B$200,0),0))</f>
        <v>0</v>
      </c>
      <c r="G3265" s="3"/>
      <c r="H3265" s="16">
        <f>IF($C3265&lt;&gt;"",$G3265*INDEX(ΣυνδΑθρ!$B$2:$B$96,$F3265,1)/INDEX(ΣυνδΑθρ!$J$2:$J$96,$F3265,1),IF($D3265&lt;&gt;"",$G3265*INDEX(Υλικά!$G$3:$G$200,$F3265,1)/INDEX(Υλικά!$E$3:$E$200,$F3265,1),0))</f>
        <v>0</v>
      </c>
      <c r="I3265" s="17">
        <f>IF($C3265&lt;&gt;"",$G3265*INDEX(ΣυνδΑθρ!$C$2:$C$100,$F3265,1)/INDEX(ΣυνδΑθρ!$J$2:$J$96,$F3265,1),IF($D3265&lt;&gt;"",$G3265*INDEX(Υλικά!$H$3:$H$200,$F3265,1)/INDEX(Υλικά!$E$3:$E$200,$F3265,1),0))</f>
        <v>0</v>
      </c>
      <c r="J3265" s="18">
        <f>IF($C3265&lt;&gt;"",$G3265*INDEX(ΣυνδΑθρ!$D$2:$D$96,$F3265,1)/INDEX(ΣυνδΑθρ!$J$2:$J$96,$F3265,1),IF($D3265&lt;&gt;"",$G3265*INDEX(Υλικά!$I$3:$I$200,$F3265,1)/INDEX(Υλικά!$E$3:$E$200,$F3265,1),0))</f>
        <v>0</v>
      </c>
      <c r="K3265" s="16">
        <f>$H3265*Ref!$B$2</f>
        <v>0</v>
      </c>
      <c r="L3265" s="17">
        <f>$I3265*Ref!$B$3</f>
        <v>0</v>
      </c>
      <c r="M3265" s="18">
        <f>$J3265*Ref!$B$4</f>
        <v>0</v>
      </c>
      <c r="N3265" s="18">
        <f>IF($C3265&lt;&gt;"",0,IF($D3265&lt;&gt;"",$G3265*INDEX(Υλικά!$J$3:$J$200,$F3265,1)/INDEX(Υλικά!$E$3:$E$200,$F3265,1),0))</f>
        <v>0</v>
      </c>
      <c r="O3265" s="19">
        <f t="shared" si="62"/>
        <v>0</v>
      </c>
    </row>
    <row r="3266" spans="5:15" x14ac:dyDescent="0.35">
      <c r="E3266" s="3" t="str">
        <f>IF(C3266&lt;&gt;"",INDEX(ΣυνδΑθρ!$I$2:$I$96,MATCH(C3266,ΣυνδΑθρ!$A$2:$A$100,0),1),IF(D3266&lt;&gt;"",INDEX(Υλικά!$D$3:$D$200,MATCH(D3266,Υλικά!$B$3:$B$200,0),1),""))</f>
        <v/>
      </c>
      <c r="F3266" s="10">
        <f>IF(C3266&lt;&gt;"",MATCH($C3266,ΣυνδΑθρ!$A$2:$A$100,0),IF(D3266&lt;&gt;"",MATCH($D3266,Υλικά!$B$3:$B$200,0),0))</f>
        <v>0</v>
      </c>
      <c r="G3266" s="3"/>
      <c r="H3266" s="16">
        <f>IF($C3266&lt;&gt;"",$G3266*INDEX(ΣυνδΑθρ!$B$2:$B$96,$F3266,1)/INDEX(ΣυνδΑθρ!$J$2:$J$96,$F3266,1),IF($D3266&lt;&gt;"",$G3266*INDEX(Υλικά!$G$3:$G$200,$F3266,1)/INDEX(Υλικά!$E$3:$E$200,$F3266,1),0))</f>
        <v>0</v>
      </c>
      <c r="I3266" s="17">
        <f>IF($C3266&lt;&gt;"",$G3266*INDEX(ΣυνδΑθρ!$C$2:$C$100,$F3266,1)/INDEX(ΣυνδΑθρ!$J$2:$J$96,$F3266,1),IF($D3266&lt;&gt;"",$G3266*INDEX(Υλικά!$H$3:$H$200,$F3266,1)/INDEX(Υλικά!$E$3:$E$200,$F3266,1),0))</f>
        <v>0</v>
      </c>
      <c r="J3266" s="18">
        <f>IF($C3266&lt;&gt;"",$G3266*INDEX(ΣυνδΑθρ!$D$2:$D$96,$F3266,1)/INDEX(ΣυνδΑθρ!$J$2:$J$96,$F3266,1),IF($D3266&lt;&gt;"",$G3266*INDEX(Υλικά!$I$3:$I$200,$F3266,1)/INDEX(Υλικά!$E$3:$E$200,$F3266,1),0))</f>
        <v>0</v>
      </c>
      <c r="K3266" s="16">
        <f>$H3266*Ref!$B$2</f>
        <v>0</v>
      </c>
      <c r="L3266" s="17">
        <f>$I3266*Ref!$B$3</f>
        <v>0</v>
      </c>
      <c r="M3266" s="18">
        <f>$J3266*Ref!$B$4</f>
        <v>0</v>
      </c>
      <c r="N3266" s="18">
        <f>IF($C3266&lt;&gt;"",0,IF($D3266&lt;&gt;"",$G3266*INDEX(Υλικά!$J$3:$J$200,$F3266,1)/INDEX(Υλικά!$E$3:$E$200,$F3266,1),0))</f>
        <v>0</v>
      </c>
      <c r="O3266" s="19">
        <f t="shared" si="62"/>
        <v>0</v>
      </c>
    </row>
    <row r="3267" spans="5:15" x14ac:dyDescent="0.35">
      <c r="E3267" s="3" t="str">
        <f>IF(C3267&lt;&gt;"",INDEX(ΣυνδΑθρ!$I$2:$I$96,MATCH(C3267,ΣυνδΑθρ!$A$2:$A$100,0),1),IF(D3267&lt;&gt;"",INDEX(Υλικά!$D$3:$D$200,MATCH(D3267,Υλικά!$B$3:$B$200,0),1),""))</f>
        <v/>
      </c>
      <c r="F3267" s="10">
        <f>IF(C3267&lt;&gt;"",MATCH($C3267,ΣυνδΑθρ!$A$2:$A$100,0),IF(D3267&lt;&gt;"",MATCH($D3267,Υλικά!$B$3:$B$200,0),0))</f>
        <v>0</v>
      </c>
      <c r="G3267" s="3"/>
      <c r="H3267" s="16">
        <f>IF($C3267&lt;&gt;"",$G3267*INDEX(ΣυνδΑθρ!$B$2:$B$96,$F3267,1)/INDEX(ΣυνδΑθρ!$J$2:$J$96,$F3267,1),IF($D3267&lt;&gt;"",$G3267*INDEX(Υλικά!$G$3:$G$200,$F3267,1)/INDEX(Υλικά!$E$3:$E$200,$F3267,1),0))</f>
        <v>0</v>
      </c>
      <c r="I3267" s="17">
        <f>IF($C3267&lt;&gt;"",$G3267*INDEX(ΣυνδΑθρ!$C$2:$C$100,$F3267,1)/INDEX(ΣυνδΑθρ!$J$2:$J$96,$F3267,1),IF($D3267&lt;&gt;"",$G3267*INDEX(Υλικά!$H$3:$H$200,$F3267,1)/INDEX(Υλικά!$E$3:$E$200,$F3267,1),0))</f>
        <v>0</v>
      </c>
      <c r="J3267" s="18">
        <f>IF($C3267&lt;&gt;"",$G3267*INDEX(ΣυνδΑθρ!$D$2:$D$96,$F3267,1)/INDEX(ΣυνδΑθρ!$J$2:$J$96,$F3267,1),IF($D3267&lt;&gt;"",$G3267*INDEX(Υλικά!$I$3:$I$200,$F3267,1)/INDEX(Υλικά!$E$3:$E$200,$F3267,1),0))</f>
        <v>0</v>
      </c>
      <c r="K3267" s="16">
        <f>$H3267*Ref!$B$2</f>
        <v>0</v>
      </c>
      <c r="L3267" s="17">
        <f>$I3267*Ref!$B$3</f>
        <v>0</v>
      </c>
      <c r="M3267" s="18">
        <f>$J3267*Ref!$B$4</f>
        <v>0</v>
      </c>
      <c r="N3267" s="18">
        <f>IF($C3267&lt;&gt;"",0,IF($D3267&lt;&gt;"",$G3267*INDEX(Υλικά!$J$3:$J$200,$F3267,1)/INDEX(Υλικά!$E$3:$E$200,$F3267,1),0))</f>
        <v>0</v>
      </c>
      <c r="O3267" s="19">
        <f t="shared" si="62"/>
        <v>0</v>
      </c>
    </row>
    <row r="3268" spans="5:15" x14ac:dyDescent="0.35">
      <c r="E3268" s="3" t="str">
        <f>IF(C3268&lt;&gt;"",INDEX(ΣυνδΑθρ!$I$2:$I$96,MATCH(C3268,ΣυνδΑθρ!$A$2:$A$100,0),1),IF(D3268&lt;&gt;"",INDEX(Υλικά!$D$3:$D$200,MATCH(D3268,Υλικά!$B$3:$B$200,0),1),""))</f>
        <v/>
      </c>
      <c r="F3268" s="10">
        <f>IF(C3268&lt;&gt;"",MATCH($C3268,ΣυνδΑθρ!$A$2:$A$100,0),IF(D3268&lt;&gt;"",MATCH($D3268,Υλικά!$B$3:$B$200,0),0))</f>
        <v>0</v>
      </c>
      <c r="G3268" s="3"/>
      <c r="H3268" s="16">
        <f>IF($C3268&lt;&gt;"",$G3268*INDEX(ΣυνδΑθρ!$B$2:$B$96,$F3268,1)/INDEX(ΣυνδΑθρ!$J$2:$J$96,$F3268,1),IF($D3268&lt;&gt;"",$G3268*INDEX(Υλικά!$G$3:$G$200,$F3268,1)/INDEX(Υλικά!$E$3:$E$200,$F3268,1),0))</f>
        <v>0</v>
      </c>
      <c r="I3268" s="17">
        <f>IF($C3268&lt;&gt;"",$G3268*INDEX(ΣυνδΑθρ!$C$2:$C$100,$F3268,1)/INDEX(ΣυνδΑθρ!$J$2:$J$96,$F3268,1),IF($D3268&lt;&gt;"",$G3268*INDEX(Υλικά!$H$3:$H$200,$F3268,1)/INDEX(Υλικά!$E$3:$E$200,$F3268,1),0))</f>
        <v>0</v>
      </c>
      <c r="J3268" s="18">
        <f>IF($C3268&lt;&gt;"",$G3268*INDEX(ΣυνδΑθρ!$D$2:$D$96,$F3268,1)/INDEX(ΣυνδΑθρ!$J$2:$J$96,$F3268,1),IF($D3268&lt;&gt;"",$G3268*INDEX(Υλικά!$I$3:$I$200,$F3268,1)/INDEX(Υλικά!$E$3:$E$200,$F3268,1),0))</f>
        <v>0</v>
      </c>
      <c r="K3268" s="16">
        <f>$H3268*Ref!$B$2</f>
        <v>0</v>
      </c>
      <c r="L3268" s="17">
        <f>$I3268*Ref!$B$3</f>
        <v>0</v>
      </c>
      <c r="M3268" s="18">
        <f>$J3268*Ref!$B$4</f>
        <v>0</v>
      </c>
      <c r="N3268" s="18">
        <f>IF($C3268&lt;&gt;"",0,IF($D3268&lt;&gt;"",$G3268*INDEX(Υλικά!$J$3:$J$200,$F3268,1)/INDEX(Υλικά!$E$3:$E$200,$F3268,1),0))</f>
        <v>0</v>
      </c>
      <c r="O3268" s="19">
        <f t="shared" si="62"/>
        <v>0</v>
      </c>
    </row>
    <row r="3269" spans="5:15" x14ac:dyDescent="0.35">
      <c r="E3269" s="3" t="str">
        <f>IF(C3269&lt;&gt;"",INDEX(ΣυνδΑθρ!$I$2:$I$96,MATCH(C3269,ΣυνδΑθρ!$A$2:$A$100,0),1),IF(D3269&lt;&gt;"",INDEX(Υλικά!$D$3:$D$200,MATCH(D3269,Υλικά!$B$3:$B$200,0),1),""))</f>
        <v/>
      </c>
      <c r="F3269" s="10">
        <f>IF(C3269&lt;&gt;"",MATCH($C3269,ΣυνδΑθρ!$A$2:$A$100,0),IF(D3269&lt;&gt;"",MATCH($D3269,Υλικά!$B$3:$B$200,0),0))</f>
        <v>0</v>
      </c>
      <c r="G3269" s="3"/>
      <c r="H3269" s="16">
        <f>IF($C3269&lt;&gt;"",$G3269*INDEX(ΣυνδΑθρ!$B$2:$B$96,$F3269,1)/INDEX(ΣυνδΑθρ!$J$2:$J$96,$F3269,1),IF($D3269&lt;&gt;"",$G3269*INDEX(Υλικά!$G$3:$G$200,$F3269,1)/INDEX(Υλικά!$E$3:$E$200,$F3269,1),0))</f>
        <v>0</v>
      </c>
      <c r="I3269" s="17">
        <f>IF($C3269&lt;&gt;"",$G3269*INDEX(ΣυνδΑθρ!$C$2:$C$100,$F3269,1)/INDEX(ΣυνδΑθρ!$J$2:$J$96,$F3269,1),IF($D3269&lt;&gt;"",$G3269*INDEX(Υλικά!$H$3:$H$200,$F3269,1)/INDEX(Υλικά!$E$3:$E$200,$F3269,1),0))</f>
        <v>0</v>
      </c>
      <c r="J3269" s="18">
        <f>IF($C3269&lt;&gt;"",$G3269*INDEX(ΣυνδΑθρ!$D$2:$D$96,$F3269,1)/INDEX(ΣυνδΑθρ!$J$2:$J$96,$F3269,1),IF($D3269&lt;&gt;"",$G3269*INDEX(Υλικά!$I$3:$I$200,$F3269,1)/INDEX(Υλικά!$E$3:$E$200,$F3269,1),0))</f>
        <v>0</v>
      </c>
      <c r="K3269" s="16">
        <f>$H3269*Ref!$B$2</f>
        <v>0</v>
      </c>
      <c r="L3269" s="17">
        <f>$I3269*Ref!$B$3</f>
        <v>0</v>
      </c>
      <c r="M3269" s="18">
        <f>$J3269*Ref!$B$4</f>
        <v>0</v>
      </c>
      <c r="N3269" s="18">
        <f>IF($C3269&lt;&gt;"",0,IF($D3269&lt;&gt;"",$G3269*INDEX(Υλικά!$J$3:$J$200,$F3269,1)/INDEX(Υλικά!$E$3:$E$200,$F3269,1),0))</f>
        <v>0</v>
      </c>
      <c r="O3269" s="19">
        <f t="shared" si="62"/>
        <v>0</v>
      </c>
    </row>
    <row r="3270" spans="5:15" x14ac:dyDescent="0.35">
      <c r="E3270" s="3" t="str">
        <f>IF(C3270&lt;&gt;"",INDEX(ΣυνδΑθρ!$I$2:$I$96,MATCH(C3270,ΣυνδΑθρ!$A$2:$A$100,0),1),IF(D3270&lt;&gt;"",INDEX(Υλικά!$D$3:$D$200,MATCH(D3270,Υλικά!$B$3:$B$200,0),1),""))</f>
        <v/>
      </c>
      <c r="F3270" s="10">
        <f>IF(C3270&lt;&gt;"",MATCH($C3270,ΣυνδΑθρ!$A$2:$A$100,0),IF(D3270&lt;&gt;"",MATCH($D3270,Υλικά!$B$3:$B$200,0),0))</f>
        <v>0</v>
      </c>
      <c r="G3270" s="3"/>
      <c r="H3270" s="16">
        <f>IF($C3270&lt;&gt;"",$G3270*INDEX(ΣυνδΑθρ!$B$2:$B$96,$F3270,1)/INDEX(ΣυνδΑθρ!$J$2:$J$96,$F3270,1),IF($D3270&lt;&gt;"",$G3270*INDEX(Υλικά!$G$3:$G$200,$F3270,1)/INDEX(Υλικά!$E$3:$E$200,$F3270,1),0))</f>
        <v>0</v>
      </c>
      <c r="I3270" s="17">
        <f>IF($C3270&lt;&gt;"",$G3270*INDEX(ΣυνδΑθρ!$C$2:$C$100,$F3270,1)/INDEX(ΣυνδΑθρ!$J$2:$J$96,$F3270,1),IF($D3270&lt;&gt;"",$G3270*INDEX(Υλικά!$H$3:$H$200,$F3270,1)/INDEX(Υλικά!$E$3:$E$200,$F3270,1),0))</f>
        <v>0</v>
      </c>
      <c r="J3270" s="18">
        <f>IF($C3270&lt;&gt;"",$G3270*INDEX(ΣυνδΑθρ!$D$2:$D$96,$F3270,1)/INDEX(ΣυνδΑθρ!$J$2:$J$96,$F3270,1),IF($D3270&lt;&gt;"",$G3270*INDEX(Υλικά!$I$3:$I$200,$F3270,1)/INDEX(Υλικά!$E$3:$E$200,$F3270,1),0))</f>
        <v>0</v>
      </c>
      <c r="K3270" s="16">
        <f>$H3270*Ref!$B$2</f>
        <v>0</v>
      </c>
      <c r="L3270" s="17">
        <f>$I3270*Ref!$B$3</f>
        <v>0</v>
      </c>
      <c r="M3270" s="18">
        <f>$J3270*Ref!$B$4</f>
        <v>0</v>
      </c>
      <c r="N3270" s="18">
        <f>IF($C3270&lt;&gt;"",0,IF($D3270&lt;&gt;"",$G3270*INDEX(Υλικά!$J$3:$J$200,$F3270,1)/INDEX(Υλικά!$E$3:$E$200,$F3270,1),0))</f>
        <v>0</v>
      </c>
      <c r="O3270" s="19">
        <f t="shared" si="62"/>
        <v>0</v>
      </c>
    </row>
    <row r="3271" spans="5:15" x14ac:dyDescent="0.35">
      <c r="E3271" s="3" t="str">
        <f>IF(C3271&lt;&gt;"",INDEX(ΣυνδΑθρ!$I$2:$I$96,MATCH(C3271,ΣυνδΑθρ!$A$2:$A$100,0),1),IF(D3271&lt;&gt;"",INDEX(Υλικά!$D$3:$D$200,MATCH(D3271,Υλικά!$B$3:$B$200,0),1),""))</f>
        <v/>
      </c>
      <c r="F3271" s="10">
        <f>IF(C3271&lt;&gt;"",MATCH($C3271,ΣυνδΑθρ!$A$2:$A$100,0),IF(D3271&lt;&gt;"",MATCH($D3271,Υλικά!$B$3:$B$200,0),0))</f>
        <v>0</v>
      </c>
      <c r="G3271" s="3"/>
      <c r="H3271" s="16">
        <f>IF($C3271&lt;&gt;"",$G3271*INDEX(ΣυνδΑθρ!$B$2:$B$96,$F3271,1)/INDEX(ΣυνδΑθρ!$J$2:$J$96,$F3271,1),IF($D3271&lt;&gt;"",$G3271*INDEX(Υλικά!$G$3:$G$200,$F3271,1)/INDEX(Υλικά!$E$3:$E$200,$F3271,1),0))</f>
        <v>0</v>
      </c>
      <c r="I3271" s="17">
        <f>IF($C3271&lt;&gt;"",$G3271*INDEX(ΣυνδΑθρ!$C$2:$C$100,$F3271,1)/INDEX(ΣυνδΑθρ!$J$2:$J$96,$F3271,1),IF($D3271&lt;&gt;"",$G3271*INDEX(Υλικά!$H$3:$H$200,$F3271,1)/INDEX(Υλικά!$E$3:$E$200,$F3271,1),0))</f>
        <v>0</v>
      </c>
      <c r="J3271" s="18">
        <f>IF($C3271&lt;&gt;"",$G3271*INDEX(ΣυνδΑθρ!$D$2:$D$96,$F3271,1)/INDEX(ΣυνδΑθρ!$J$2:$J$96,$F3271,1),IF($D3271&lt;&gt;"",$G3271*INDEX(Υλικά!$I$3:$I$200,$F3271,1)/INDEX(Υλικά!$E$3:$E$200,$F3271,1),0))</f>
        <v>0</v>
      </c>
      <c r="K3271" s="16">
        <f>$H3271*Ref!$B$2</f>
        <v>0</v>
      </c>
      <c r="L3271" s="17">
        <f>$I3271*Ref!$B$3</f>
        <v>0</v>
      </c>
      <c r="M3271" s="18">
        <f>$J3271*Ref!$B$4</f>
        <v>0</v>
      </c>
      <c r="N3271" s="18">
        <f>IF($C3271&lt;&gt;"",0,IF($D3271&lt;&gt;"",$G3271*INDEX(Υλικά!$J$3:$J$200,$F3271,1)/INDEX(Υλικά!$E$3:$E$200,$F3271,1),0))</f>
        <v>0</v>
      </c>
      <c r="O3271" s="19">
        <f t="shared" si="62"/>
        <v>0</v>
      </c>
    </row>
    <row r="3272" spans="5:15" x14ac:dyDescent="0.35">
      <c r="E3272" s="3" t="str">
        <f>IF(C3272&lt;&gt;"",INDEX(ΣυνδΑθρ!$I$2:$I$96,MATCH(C3272,ΣυνδΑθρ!$A$2:$A$100,0),1),IF(D3272&lt;&gt;"",INDEX(Υλικά!$D$3:$D$200,MATCH(D3272,Υλικά!$B$3:$B$200,0),1),""))</f>
        <v/>
      </c>
      <c r="F3272" s="10">
        <f>IF(C3272&lt;&gt;"",MATCH($C3272,ΣυνδΑθρ!$A$2:$A$100,0),IF(D3272&lt;&gt;"",MATCH($D3272,Υλικά!$B$3:$B$200,0),0))</f>
        <v>0</v>
      </c>
      <c r="G3272" s="3"/>
      <c r="H3272" s="16">
        <f>IF($C3272&lt;&gt;"",$G3272*INDEX(ΣυνδΑθρ!$B$2:$B$96,$F3272,1)/INDEX(ΣυνδΑθρ!$J$2:$J$96,$F3272,1),IF($D3272&lt;&gt;"",$G3272*INDEX(Υλικά!$G$3:$G$200,$F3272,1)/INDEX(Υλικά!$E$3:$E$200,$F3272,1),0))</f>
        <v>0</v>
      </c>
      <c r="I3272" s="17">
        <f>IF($C3272&lt;&gt;"",$G3272*INDEX(ΣυνδΑθρ!$C$2:$C$100,$F3272,1)/INDEX(ΣυνδΑθρ!$J$2:$J$96,$F3272,1),IF($D3272&lt;&gt;"",$G3272*INDEX(Υλικά!$H$3:$H$200,$F3272,1)/INDEX(Υλικά!$E$3:$E$200,$F3272,1),0))</f>
        <v>0</v>
      </c>
      <c r="J3272" s="18">
        <f>IF($C3272&lt;&gt;"",$G3272*INDEX(ΣυνδΑθρ!$D$2:$D$96,$F3272,1)/INDEX(ΣυνδΑθρ!$J$2:$J$96,$F3272,1),IF($D3272&lt;&gt;"",$G3272*INDEX(Υλικά!$I$3:$I$200,$F3272,1)/INDEX(Υλικά!$E$3:$E$200,$F3272,1),0))</f>
        <v>0</v>
      </c>
      <c r="K3272" s="16">
        <f>$H3272*Ref!$B$2</f>
        <v>0</v>
      </c>
      <c r="L3272" s="17">
        <f>$I3272*Ref!$B$3</f>
        <v>0</v>
      </c>
      <c r="M3272" s="18">
        <f>$J3272*Ref!$B$4</f>
        <v>0</v>
      </c>
      <c r="N3272" s="18">
        <f>IF($C3272&lt;&gt;"",0,IF($D3272&lt;&gt;"",$G3272*INDEX(Υλικά!$J$3:$J$200,$F3272,1)/INDEX(Υλικά!$E$3:$E$200,$F3272,1),0))</f>
        <v>0</v>
      </c>
      <c r="O3272" s="19">
        <f t="shared" si="62"/>
        <v>0</v>
      </c>
    </row>
    <row r="3273" spans="5:15" x14ac:dyDescent="0.35">
      <c r="E3273" s="3" t="str">
        <f>IF(C3273&lt;&gt;"",INDEX(ΣυνδΑθρ!$I$2:$I$96,MATCH(C3273,ΣυνδΑθρ!$A$2:$A$100,0),1),IF(D3273&lt;&gt;"",INDEX(Υλικά!$D$3:$D$200,MATCH(D3273,Υλικά!$B$3:$B$200,0),1),""))</f>
        <v/>
      </c>
      <c r="F3273" s="10">
        <f>IF(C3273&lt;&gt;"",MATCH($C3273,ΣυνδΑθρ!$A$2:$A$100,0),IF(D3273&lt;&gt;"",MATCH($D3273,Υλικά!$B$3:$B$200,0),0))</f>
        <v>0</v>
      </c>
      <c r="G3273" s="3"/>
      <c r="H3273" s="16">
        <f>IF($C3273&lt;&gt;"",$G3273*INDEX(ΣυνδΑθρ!$B$2:$B$96,$F3273,1)/INDEX(ΣυνδΑθρ!$J$2:$J$96,$F3273,1),IF($D3273&lt;&gt;"",$G3273*INDEX(Υλικά!$G$3:$G$200,$F3273,1)/INDEX(Υλικά!$E$3:$E$200,$F3273,1),0))</f>
        <v>0</v>
      </c>
      <c r="I3273" s="17">
        <f>IF($C3273&lt;&gt;"",$G3273*INDEX(ΣυνδΑθρ!$C$2:$C$100,$F3273,1)/INDEX(ΣυνδΑθρ!$J$2:$J$96,$F3273,1),IF($D3273&lt;&gt;"",$G3273*INDEX(Υλικά!$H$3:$H$200,$F3273,1)/INDEX(Υλικά!$E$3:$E$200,$F3273,1),0))</f>
        <v>0</v>
      </c>
      <c r="J3273" s="18">
        <f>IF($C3273&lt;&gt;"",$G3273*INDEX(ΣυνδΑθρ!$D$2:$D$96,$F3273,1)/INDEX(ΣυνδΑθρ!$J$2:$J$96,$F3273,1),IF($D3273&lt;&gt;"",$G3273*INDEX(Υλικά!$I$3:$I$200,$F3273,1)/INDEX(Υλικά!$E$3:$E$200,$F3273,1),0))</f>
        <v>0</v>
      </c>
      <c r="K3273" s="16">
        <f>$H3273*Ref!$B$2</f>
        <v>0</v>
      </c>
      <c r="L3273" s="17">
        <f>$I3273*Ref!$B$3</f>
        <v>0</v>
      </c>
      <c r="M3273" s="18">
        <f>$J3273*Ref!$B$4</f>
        <v>0</v>
      </c>
      <c r="N3273" s="18">
        <f>IF($C3273&lt;&gt;"",0,IF($D3273&lt;&gt;"",$G3273*INDEX(Υλικά!$J$3:$J$200,$F3273,1)/INDEX(Υλικά!$E$3:$E$200,$F3273,1),0))</f>
        <v>0</v>
      </c>
      <c r="O3273" s="19">
        <f t="shared" si="62"/>
        <v>0</v>
      </c>
    </row>
    <row r="3274" spans="5:15" x14ac:dyDescent="0.35">
      <c r="E3274" s="3" t="str">
        <f>IF(C3274&lt;&gt;"",INDEX(ΣυνδΑθρ!$I$2:$I$96,MATCH(C3274,ΣυνδΑθρ!$A$2:$A$100,0),1),IF(D3274&lt;&gt;"",INDEX(Υλικά!$D$3:$D$200,MATCH(D3274,Υλικά!$B$3:$B$200,0),1),""))</f>
        <v/>
      </c>
      <c r="F3274" s="10">
        <f>IF(C3274&lt;&gt;"",MATCH($C3274,ΣυνδΑθρ!$A$2:$A$100,0),IF(D3274&lt;&gt;"",MATCH($D3274,Υλικά!$B$3:$B$200,0),0))</f>
        <v>0</v>
      </c>
      <c r="G3274" s="3"/>
      <c r="H3274" s="16">
        <f>IF($C3274&lt;&gt;"",$G3274*INDEX(ΣυνδΑθρ!$B$2:$B$96,$F3274,1)/INDEX(ΣυνδΑθρ!$J$2:$J$96,$F3274,1),IF($D3274&lt;&gt;"",$G3274*INDEX(Υλικά!$G$3:$G$200,$F3274,1)/INDEX(Υλικά!$E$3:$E$200,$F3274,1),0))</f>
        <v>0</v>
      </c>
      <c r="I3274" s="17">
        <f>IF($C3274&lt;&gt;"",$G3274*INDEX(ΣυνδΑθρ!$C$2:$C$100,$F3274,1)/INDEX(ΣυνδΑθρ!$J$2:$J$96,$F3274,1),IF($D3274&lt;&gt;"",$G3274*INDEX(Υλικά!$H$3:$H$200,$F3274,1)/INDEX(Υλικά!$E$3:$E$200,$F3274,1),0))</f>
        <v>0</v>
      </c>
      <c r="J3274" s="18">
        <f>IF($C3274&lt;&gt;"",$G3274*INDEX(ΣυνδΑθρ!$D$2:$D$96,$F3274,1)/INDEX(ΣυνδΑθρ!$J$2:$J$96,$F3274,1),IF($D3274&lt;&gt;"",$G3274*INDEX(Υλικά!$I$3:$I$200,$F3274,1)/INDEX(Υλικά!$E$3:$E$200,$F3274,1),0))</f>
        <v>0</v>
      </c>
      <c r="K3274" s="16">
        <f>$H3274*Ref!$B$2</f>
        <v>0</v>
      </c>
      <c r="L3274" s="17">
        <f>$I3274*Ref!$B$3</f>
        <v>0</v>
      </c>
      <c r="M3274" s="18">
        <f>$J3274*Ref!$B$4</f>
        <v>0</v>
      </c>
      <c r="N3274" s="18">
        <f>IF($C3274&lt;&gt;"",0,IF($D3274&lt;&gt;"",$G3274*INDEX(Υλικά!$J$3:$J$200,$F3274,1)/INDEX(Υλικά!$E$3:$E$200,$F3274,1),0))</f>
        <v>0</v>
      </c>
      <c r="O3274" s="19">
        <f t="shared" si="62"/>
        <v>0</v>
      </c>
    </row>
    <row r="3275" spans="5:15" x14ac:dyDescent="0.35">
      <c r="E3275" s="3" t="str">
        <f>IF(C3275&lt;&gt;"",INDEX(ΣυνδΑθρ!$I$2:$I$96,MATCH(C3275,ΣυνδΑθρ!$A$2:$A$100,0),1),IF(D3275&lt;&gt;"",INDEX(Υλικά!$D$3:$D$200,MATCH(D3275,Υλικά!$B$3:$B$200,0),1),""))</f>
        <v/>
      </c>
      <c r="F3275" s="10">
        <f>IF(C3275&lt;&gt;"",MATCH($C3275,ΣυνδΑθρ!$A$2:$A$100,0),IF(D3275&lt;&gt;"",MATCH($D3275,Υλικά!$B$3:$B$200,0),0))</f>
        <v>0</v>
      </c>
      <c r="G3275" s="3"/>
      <c r="H3275" s="16">
        <f>IF($C3275&lt;&gt;"",$G3275*INDEX(ΣυνδΑθρ!$B$2:$B$96,$F3275,1)/INDEX(ΣυνδΑθρ!$J$2:$J$96,$F3275,1),IF($D3275&lt;&gt;"",$G3275*INDEX(Υλικά!$G$3:$G$200,$F3275,1)/INDEX(Υλικά!$E$3:$E$200,$F3275,1),0))</f>
        <v>0</v>
      </c>
      <c r="I3275" s="17">
        <f>IF($C3275&lt;&gt;"",$G3275*INDEX(ΣυνδΑθρ!$C$2:$C$100,$F3275,1)/INDEX(ΣυνδΑθρ!$J$2:$J$96,$F3275,1),IF($D3275&lt;&gt;"",$G3275*INDEX(Υλικά!$H$3:$H$200,$F3275,1)/INDEX(Υλικά!$E$3:$E$200,$F3275,1),0))</f>
        <v>0</v>
      </c>
      <c r="J3275" s="18">
        <f>IF($C3275&lt;&gt;"",$G3275*INDEX(ΣυνδΑθρ!$D$2:$D$96,$F3275,1)/INDEX(ΣυνδΑθρ!$J$2:$J$96,$F3275,1),IF($D3275&lt;&gt;"",$G3275*INDEX(Υλικά!$I$3:$I$200,$F3275,1)/INDEX(Υλικά!$E$3:$E$200,$F3275,1),0))</f>
        <v>0</v>
      </c>
      <c r="K3275" s="16">
        <f>$H3275*Ref!$B$2</f>
        <v>0</v>
      </c>
      <c r="L3275" s="17">
        <f>$I3275*Ref!$B$3</f>
        <v>0</v>
      </c>
      <c r="M3275" s="18">
        <f>$J3275*Ref!$B$4</f>
        <v>0</v>
      </c>
      <c r="N3275" s="18">
        <f>IF($C3275&lt;&gt;"",0,IF($D3275&lt;&gt;"",$G3275*INDEX(Υλικά!$J$3:$J$200,$F3275,1)/INDEX(Υλικά!$E$3:$E$200,$F3275,1),0))</f>
        <v>0</v>
      </c>
      <c r="O3275" s="19">
        <f t="shared" si="62"/>
        <v>0</v>
      </c>
    </row>
    <row r="3276" spans="5:15" x14ac:dyDescent="0.35">
      <c r="E3276" s="3" t="str">
        <f>IF(C3276&lt;&gt;"",INDEX(ΣυνδΑθρ!$I$2:$I$96,MATCH(C3276,ΣυνδΑθρ!$A$2:$A$100,0),1),IF(D3276&lt;&gt;"",INDEX(Υλικά!$D$3:$D$200,MATCH(D3276,Υλικά!$B$3:$B$200,0),1),""))</f>
        <v/>
      </c>
      <c r="F3276" s="10">
        <f>IF(C3276&lt;&gt;"",MATCH($C3276,ΣυνδΑθρ!$A$2:$A$100,0),IF(D3276&lt;&gt;"",MATCH($D3276,Υλικά!$B$3:$B$200,0),0))</f>
        <v>0</v>
      </c>
      <c r="G3276" s="3"/>
      <c r="H3276" s="16">
        <f>IF($C3276&lt;&gt;"",$G3276*INDEX(ΣυνδΑθρ!$B$2:$B$96,$F3276,1)/INDEX(ΣυνδΑθρ!$J$2:$J$96,$F3276,1),IF($D3276&lt;&gt;"",$G3276*INDEX(Υλικά!$G$3:$G$200,$F3276,1)/INDEX(Υλικά!$E$3:$E$200,$F3276,1),0))</f>
        <v>0</v>
      </c>
      <c r="I3276" s="17">
        <f>IF($C3276&lt;&gt;"",$G3276*INDEX(ΣυνδΑθρ!$C$2:$C$100,$F3276,1)/INDEX(ΣυνδΑθρ!$J$2:$J$96,$F3276,1),IF($D3276&lt;&gt;"",$G3276*INDEX(Υλικά!$H$3:$H$200,$F3276,1)/INDEX(Υλικά!$E$3:$E$200,$F3276,1),0))</f>
        <v>0</v>
      </c>
      <c r="J3276" s="18">
        <f>IF($C3276&lt;&gt;"",$G3276*INDEX(ΣυνδΑθρ!$D$2:$D$96,$F3276,1)/INDEX(ΣυνδΑθρ!$J$2:$J$96,$F3276,1),IF($D3276&lt;&gt;"",$G3276*INDEX(Υλικά!$I$3:$I$200,$F3276,1)/INDEX(Υλικά!$E$3:$E$200,$F3276,1),0))</f>
        <v>0</v>
      </c>
      <c r="K3276" s="16">
        <f>$H3276*Ref!$B$2</f>
        <v>0</v>
      </c>
      <c r="L3276" s="17">
        <f>$I3276*Ref!$B$3</f>
        <v>0</v>
      </c>
      <c r="M3276" s="18">
        <f>$J3276*Ref!$B$4</f>
        <v>0</v>
      </c>
      <c r="N3276" s="18">
        <f>IF($C3276&lt;&gt;"",0,IF($D3276&lt;&gt;"",$G3276*INDEX(Υλικά!$J$3:$J$200,$F3276,1)/INDEX(Υλικά!$E$3:$E$200,$F3276,1),0))</f>
        <v>0</v>
      </c>
      <c r="O3276" s="19">
        <f t="shared" si="62"/>
        <v>0</v>
      </c>
    </row>
    <row r="3277" spans="5:15" x14ac:dyDescent="0.35">
      <c r="E3277" s="3" t="str">
        <f>IF(C3277&lt;&gt;"",INDEX(ΣυνδΑθρ!$I$2:$I$96,MATCH(C3277,ΣυνδΑθρ!$A$2:$A$100,0),1),IF(D3277&lt;&gt;"",INDEX(Υλικά!$D$3:$D$200,MATCH(D3277,Υλικά!$B$3:$B$200,0),1),""))</f>
        <v/>
      </c>
      <c r="F3277" s="10">
        <f>IF(C3277&lt;&gt;"",MATCH($C3277,ΣυνδΑθρ!$A$2:$A$100,0),IF(D3277&lt;&gt;"",MATCH($D3277,Υλικά!$B$3:$B$200,0),0))</f>
        <v>0</v>
      </c>
      <c r="G3277" s="3"/>
      <c r="H3277" s="16">
        <f>IF($C3277&lt;&gt;"",$G3277*INDEX(ΣυνδΑθρ!$B$2:$B$96,$F3277,1)/INDEX(ΣυνδΑθρ!$J$2:$J$96,$F3277,1),IF($D3277&lt;&gt;"",$G3277*INDEX(Υλικά!$G$3:$G$200,$F3277,1)/INDEX(Υλικά!$E$3:$E$200,$F3277,1),0))</f>
        <v>0</v>
      </c>
      <c r="I3277" s="17">
        <f>IF($C3277&lt;&gt;"",$G3277*INDEX(ΣυνδΑθρ!$C$2:$C$100,$F3277,1)/INDEX(ΣυνδΑθρ!$J$2:$J$96,$F3277,1),IF($D3277&lt;&gt;"",$G3277*INDEX(Υλικά!$H$3:$H$200,$F3277,1)/INDEX(Υλικά!$E$3:$E$200,$F3277,1),0))</f>
        <v>0</v>
      </c>
      <c r="J3277" s="18">
        <f>IF($C3277&lt;&gt;"",$G3277*INDEX(ΣυνδΑθρ!$D$2:$D$96,$F3277,1)/INDEX(ΣυνδΑθρ!$J$2:$J$96,$F3277,1),IF($D3277&lt;&gt;"",$G3277*INDEX(Υλικά!$I$3:$I$200,$F3277,1)/INDEX(Υλικά!$E$3:$E$200,$F3277,1),0))</f>
        <v>0</v>
      </c>
      <c r="K3277" s="16">
        <f>$H3277*Ref!$B$2</f>
        <v>0</v>
      </c>
      <c r="L3277" s="17">
        <f>$I3277*Ref!$B$3</f>
        <v>0</v>
      </c>
      <c r="M3277" s="18">
        <f>$J3277*Ref!$B$4</f>
        <v>0</v>
      </c>
      <c r="N3277" s="18">
        <f>IF($C3277&lt;&gt;"",0,IF($D3277&lt;&gt;"",$G3277*INDEX(Υλικά!$J$3:$J$200,$F3277,1)/INDEX(Υλικά!$E$3:$E$200,$F3277,1),0))</f>
        <v>0</v>
      </c>
      <c r="O3277" s="19">
        <f t="shared" si="62"/>
        <v>0</v>
      </c>
    </row>
    <row r="3278" spans="5:15" x14ac:dyDescent="0.35">
      <c r="E3278" s="3" t="str">
        <f>IF(C3278&lt;&gt;"",INDEX(ΣυνδΑθρ!$I$2:$I$96,MATCH(C3278,ΣυνδΑθρ!$A$2:$A$100,0),1),IF(D3278&lt;&gt;"",INDEX(Υλικά!$D$3:$D$200,MATCH(D3278,Υλικά!$B$3:$B$200,0),1),""))</f>
        <v/>
      </c>
      <c r="F3278" s="10">
        <f>IF(C3278&lt;&gt;"",MATCH($C3278,ΣυνδΑθρ!$A$2:$A$100,0),IF(D3278&lt;&gt;"",MATCH($D3278,Υλικά!$B$3:$B$200,0),0))</f>
        <v>0</v>
      </c>
      <c r="G3278" s="3"/>
      <c r="H3278" s="16">
        <f>IF($C3278&lt;&gt;"",$G3278*INDEX(ΣυνδΑθρ!$B$2:$B$96,$F3278,1)/INDEX(ΣυνδΑθρ!$J$2:$J$96,$F3278,1),IF($D3278&lt;&gt;"",$G3278*INDEX(Υλικά!$G$3:$G$200,$F3278,1)/INDEX(Υλικά!$E$3:$E$200,$F3278,1),0))</f>
        <v>0</v>
      </c>
      <c r="I3278" s="17">
        <f>IF($C3278&lt;&gt;"",$G3278*INDEX(ΣυνδΑθρ!$C$2:$C$100,$F3278,1)/INDEX(ΣυνδΑθρ!$J$2:$J$96,$F3278,1),IF($D3278&lt;&gt;"",$G3278*INDEX(Υλικά!$H$3:$H$200,$F3278,1)/INDEX(Υλικά!$E$3:$E$200,$F3278,1),0))</f>
        <v>0</v>
      </c>
      <c r="J3278" s="18">
        <f>IF($C3278&lt;&gt;"",$G3278*INDEX(ΣυνδΑθρ!$D$2:$D$96,$F3278,1)/INDEX(ΣυνδΑθρ!$J$2:$J$96,$F3278,1),IF($D3278&lt;&gt;"",$G3278*INDEX(Υλικά!$I$3:$I$200,$F3278,1)/INDEX(Υλικά!$E$3:$E$200,$F3278,1),0))</f>
        <v>0</v>
      </c>
      <c r="K3278" s="16">
        <f>$H3278*Ref!$B$2</f>
        <v>0</v>
      </c>
      <c r="L3278" s="17">
        <f>$I3278*Ref!$B$3</f>
        <v>0</v>
      </c>
      <c r="M3278" s="18">
        <f>$J3278*Ref!$B$4</f>
        <v>0</v>
      </c>
      <c r="N3278" s="18">
        <f>IF($C3278&lt;&gt;"",0,IF($D3278&lt;&gt;"",$G3278*INDEX(Υλικά!$J$3:$J$200,$F3278,1)/INDEX(Υλικά!$E$3:$E$200,$F3278,1),0))</f>
        <v>0</v>
      </c>
      <c r="O3278" s="19">
        <f t="shared" si="62"/>
        <v>0</v>
      </c>
    </row>
    <row r="3279" spans="5:15" x14ac:dyDescent="0.35">
      <c r="E3279" s="3" t="str">
        <f>IF(C3279&lt;&gt;"",INDEX(ΣυνδΑθρ!$I$2:$I$96,MATCH(C3279,ΣυνδΑθρ!$A$2:$A$100,0),1),IF(D3279&lt;&gt;"",INDEX(Υλικά!$D$3:$D$200,MATCH(D3279,Υλικά!$B$3:$B$200,0),1),""))</f>
        <v/>
      </c>
      <c r="F3279" s="10">
        <f>IF(C3279&lt;&gt;"",MATCH($C3279,ΣυνδΑθρ!$A$2:$A$100,0),IF(D3279&lt;&gt;"",MATCH($D3279,Υλικά!$B$3:$B$200,0),0))</f>
        <v>0</v>
      </c>
      <c r="G3279" s="3"/>
      <c r="H3279" s="16">
        <f>IF($C3279&lt;&gt;"",$G3279*INDEX(ΣυνδΑθρ!$B$2:$B$96,$F3279,1)/INDEX(ΣυνδΑθρ!$J$2:$J$96,$F3279,1),IF($D3279&lt;&gt;"",$G3279*INDEX(Υλικά!$G$3:$G$200,$F3279,1)/INDEX(Υλικά!$E$3:$E$200,$F3279,1),0))</f>
        <v>0</v>
      </c>
      <c r="I3279" s="17">
        <f>IF($C3279&lt;&gt;"",$G3279*INDEX(ΣυνδΑθρ!$C$2:$C$100,$F3279,1)/INDEX(ΣυνδΑθρ!$J$2:$J$96,$F3279,1),IF($D3279&lt;&gt;"",$G3279*INDEX(Υλικά!$H$3:$H$200,$F3279,1)/INDEX(Υλικά!$E$3:$E$200,$F3279,1),0))</f>
        <v>0</v>
      </c>
      <c r="J3279" s="18">
        <f>IF($C3279&lt;&gt;"",$G3279*INDEX(ΣυνδΑθρ!$D$2:$D$96,$F3279,1)/INDEX(ΣυνδΑθρ!$J$2:$J$96,$F3279,1),IF($D3279&lt;&gt;"",$G3279*INDEX(Υλικά!$I$3:$I$200,$F3279,1)/INDEX(Υλικά!$E$3:$E$200,$F3279,1),0))</f>
        <v>0</v>
      </c>
      <c r="K3279" s="16">
        <f>$H3279*Ref!$B$2</f>
        <v>0</v>
      </c>
      <c r="L3279" s="17">
        <f>$I3279*Ref!$B$3</f>
        <v>0</v>
      </c>
      <c r="M3279" s="18">
        <f>$J3279*Ref!$B$4</f>
        <v>0</v>
      </c>
      <c r="N3279" s="18">
        <f>IF($C3279&lt;&gt;"",0,IF($D3279&lt;&gt;"",$G3279*INDEX(Υλικά!$J$3:$J$200,$F3279,1)/INDEX(Υλικά!$E$3:$E$200,$F3279,1),0))</f>
        <v>0</v>
      </c>
      <c r="O3279" s="19">
        <f t="shared" si="62"/>
        <v>0</v>
      </c>
    </row>
    <row r="3280" spans="5:15" x14ac:dyDescent="0.35">
      <c r="E3280" s="3" t="str">
        <f>IF(C3280&lt;&gt;"",INDEX(ΣυνδΑθρ!$I$2:$I$96,MATCH(C3280,ΣυνδΑθρ!$A$2:$A$100,0),1),IF(D3280&lt;&gt;"",INDEX(Υλικά!$D$3:$D$200,MATCH(D3280,Υλικά!$B$3:$B$200,0),1),""))</f>
        <v/>
      </c>
      <c r="F3280" s="10">
        <f>IF(C3280&lt;&gt;"",MATCH($C3280,ΣυνδΑθρ!$A$2:$A$100,0),IF(D3280&lt;&gt;"",MATCH($D3280,Υλικά!$B$3:$B$200,0),0))</f>
        <v>0</v>
      </c>
      <c r="G3280" s="3"/>
      <c r="H3280" s="16">
        <f>IF($C3280&lt;&gt;"",$G3280*INDEX(ΣυνδΑθρ!$B$2:$B$96,$F3280,1)/INDEX(ΣυνδΑθρ!$J$2:$J$96,$F3280,1),IF($D3280&lt;&gt;"",$G3280*INDEX(Υλικά!$G$3:$G$200,$F3280,1)/INDEX(Υλικά!$E$3:$E$200,$F3280,1),0))</f>
        <v>0</v>
      </c>
      <c r="I3280" s="17">
        <f>IF($C3280&lt;&gt;"",$G3280*INDEX(ΣυνδΑθρ!$C$2:$C$100,$F3280,1)/INDEX(ΣυνδΑθρ!$J$2:$J$96,$F3280,1),IF($D3280&lt;&gt;"",$G3280*INDEX(Υλικά!$H$3:$H$200,$F3280,1)/INDEX(Υλικά!$E$3:$E$200,$F3280,1),0))</f>
        <v>0</v>
      </c>
      <c r="J3280" s="18">
        <f>IF($C3280&lt;&gt;"",$G3280*INDEX(ΣυνδΑθρ!$D$2:$D$96,$F3280,1)/INDEX(ΣυνδΑθρ!$J$2:$J$96,$F3280,1),IF($D3280&lt;&gt;"",$G3280*INDEX(Υλικά!$I$3:$I$200,$F3280,1)/INDEX(Υλικά!$E$3:$E$200,$F3280,1),0))</f>
        <v>0</v>
      </c>
      <c r="K3280" s="16">
        <f>$H3280*Ref!$B$2</f>
        <v>0</v>
      </c>
      <c r="L3280" s="17">
        <f>$I3280*Ref!$B$3</f>
        <v>0</v>
      </c>
      <c r="M3280" s="18">
        <f>$J3280*Ref!$B$4</f>
        <v>0</v>
      </c>
      <c r="N3280" s="18">
        <f>IF($C3280&lt;&gt;"",0,IF($D3280&lt;&gt;"",$G3280*INDEX(Υλικά!$J$3:$J$200,$F3280,1)/INDEX(Υλικά!$E$3:$E$200,$F3280,1),0))</f>
        <v>0</v>
      </c>
      <c r="O3280" s="19">
        <f t="shared" si="62"/>
        <v>0</v>
      </c>
    </row>
    <row r="3281" spans="5:15" x14ac:dyDescent="0.35">
      <c r="E3281" s="3" t="str">
        <f>IF(C3281&lt;&gt;"",INDEX(ΣυνδΑθρ!$I$2:$I$96,MATCH(C3281,ΣυνδΑθρ!$A$2:$A$100,0),1),IF(D3281&lt;&gt;"",INDEX(Υλικά!$D$3:$D$200,MATCH(D3281,Υλικά!$B$3:$B$200,0),1),""))</f>
        <v/>
      </c>
      <c r="F3281" s="10">
        <f>IF(C3281&lt;&gt;"",MATCH($C3281,ΣυνδΑθρ!$A$2:$A$100,0),IF(D3281&lt;&gt;"",MATCH($D3281,Υλικά!$B$3:$B$200,0),0))</f>
        <v>0</v>
      </c>
      <c r="G3281" s="3"/>
      <c r="H3281" s="16">
        <f>IF($C3281&lt;&gt;"",$G3281*INDEX(ΣυνδΑθρ!$B$2:$B$96,$F3281,1)/INDEX(ΣυνδΑθρ!$J$2:$J$96,$F3281,1),IF($D3281&lt;&gt;"",$G3281*INDEX(Υλικά!$G$3:$G$200,$F3281,1)/INDEX(Υλικά!$E$3:$E$200,$F3281,1),0))</f>
        <v>0</v>
      </c>
      <c r="I3281" s="17">
        <f>IF($C3281&lt;&gt;"",$G3281*INDEX(ΣυνδΑθρ!$C$2:$C$100,$F3281,1)/INDEX(ΣυνδΑθρ!$J$2:$J$96,$F3281,1),IF($D3281&lt;&gt;"",$G3281*INDEX(Υλικά!$H$3:$H$200,$F3281,1)/INDEX(Υλικά!$E$3:$E$200,$F3281,1),0))</f>
        <v>0</v>
      </c>
      <c r="J3281" s="18">
        <f>IF($C3281&lt;&gt;"",$G3281*INDEX(ΣυνδΑθρ!$D$2:$D$96,$F3281,1)/INDEX(ΣυνδΑθρ!$J$2:$J$96,$F3281,1),IF($D3281&lt;&gt;"",$G3281*INDEX(Υλικά!$I$3:$I$200,$F3281,1)/INDEX(Υλικά!$E$3:$E$200,$F3281,1),0))</f>
        <v>0</v>
      </c>
      <c r="K3281" s="16">
        <f>$H3281*Ref!$B$2</f>
        <v>0</v>
      </c>
      <c r="L3281" s="17">
        <f>$I3281*Ref!$B$3</f>
        <v>0</v>
      </c>
      <c r="M3281" s="18">
        <f>$J3281*Ref!$B$4</f>
        <v>0</v>
      </c>
      <c r="N3281" s="18">
        <f>IF($C3281&lt;&gt;"",0,IF($D3281&lt;&gt;"",$G3281*INDEX(Υλικά!$J$3:$J$200,$F3281,1)/INDEX(Υλικά!$E$3:$E$200,$F3281,1),0))</f>
        <v>0</v>
      </c>
      <c r="O3281" s="19">
        <f t="shared" si="62"/>
        <v>0</v>
      </c>
    </row>
    <row r="3282" spans="5:15" x14ac:dyDescent="0.35">
      <c r="E3282" s="3" t="str">
        <f>IF(C3282&lt;&gt;"",INDEX(ΣυνδΑθρ!$I$2:$I$96,MATCH(C3282,ΣυνδΑθρ!$A$2:$A$100,0),1),IF(D3282&lt;&gt;"",INDEX(Υλικά!$D$3:$D$200,MATCH(D3282,Υλικά!$B$3:$B$200,0),1),""))</f>
        <v/>
      </c>
      <c r="F3282" s="10">
        <f>IF(C3282&lt;&gt;"",MATCH($C3282,ΣυνδΑθρ!$A$2:$A$100,0),IF(D3282&lt;&gt;"",MATCH($D3282,Υλικά!$B$3:$B$200,0),0))</f>
        <v>0</v>
      </c>
      <c r="G3282" s="3"/>
      <c r="H3282" s="16">
        <f>IF($C3282&lt;&gt;"",$G3282*INDEX(ΣυνδΑθρ!$B$2:$B$96,$F3282,1)/INDEX(ΣυνδΑθρ!$J$2:$J$96,$F3282,1),IF($D3282&lt;&gt;"",$G3282*INDEX(Υλικά!$G$3:$G$200,$F3282,1)/INDEX(Υλικά!$E$3:$E$200,$F3282,1),0))</f>
        <v>0</v>
      </c>
      <c r="I3282" s="17">
        <f>IF($C3282&lt;&gt;"",$G3282*INDEX(ΣυνδΑθρ!$C$2:$C$100,$F3282,1)/INDEX(ΣυνδΑθρ!$J$2:$J$96,$F3282,1),IF($D3282&lt;&gt;"",$G3282*INDEX(Υλικά!$H$3:$H$200,$F3282,1)/INDEX(Υλικά!$E$3:$E$200,$F3282,1),0))</f>
        <v>0</v>
      </c>
      <c r="J3282" s="18">
        <f>IF($C3282&lt;&gt;"",$G3282*INDEX(ΣυνδΑθρ!$D$2:$D$96,$F3282,1)/INDEX(ΣυνδΑθρ!$J$2:$J$96,$F3282,1),IF($D3282&lt;&gt;"",$G3282*INDEX(Υλικά!$I$3:$I$200,$F3282,1)/INDEX(Υλικά!$E$3:$E$200,$F3282,1),0))</f>
        <v>0</v>
      </c>
      <c r="K3282" s="16">
        <f>$H3282*Ref!$B$2</f>
        <v>0</v>
      </c>
      <c r="L3282" s="17">
        <f>$I3282*Ref!$B$3</f>
        <v>0</v>
      </c>
      <c r="M3282" s="18">
        <f>$J3282*Ref!$B$4</f>
        <v>0</v>
      </c>
      <c r="N3282" s="18">
        <f>IF($C3282&lt;&gt;"",0,IF($D3282&lt;&gt;"",$G3282*INDEX(Υλικά!$J$3:$J$200,$F3282,1)/INDEX(Υλικά!$E$3:$E$200,$F3282,1),0))</f>
        <v>0</v>
      </c>
      <c r="O3282" s="19">
        <f t="shared" si="62"/>
        <v>0</v>
      </c>
    </row>
    <row r="3283" spans="5:15" x14ac:dyDescent="0.35">
      <c r="E3283" s="3" t="str">
        <f>IF(C3283&lt;&gt;"",INDEX(ΣυνδΑθρ!$I$2:$I$96,MATCH(C3283,ΣυνδΑθρ!$A$2:$A$100,0),1),IF(D3283&lt;&gt;"",INDEX(Υλικά!$D$3:$D$200,MATCH(D3283,Υλικά!$B$3:$B$200,0),1),""))</f>
        <v/>
      </c>
      <c r="F3283" s="10">
        <f>IF(C3283&lt;&gt;"",MATCH($C3283,ΣυνδΑθρ!$A$2:$A$100,0),IF(D3283&lt;&gt;"",MATCH($D3283,Υλικά!$B$3:$B$200,0),0))</f>
        <v>0</v>
      </c>
      <c r="G3283" s="3"/>
      <c r="H3283" s="16">
        <f>IF($C3283&lt;&gt;"",$G3283*INDEX(ΣυνδΑθρ!$B$2:$B$96,$F3283,1)/INDEX(ΣυνδΑθρ!$J$2:$J$96,$F3283,1),IF($D3283&lt;&gt;"",$G3283*INDEX(Υλικά!$G$3:$G$200,$F3283,1)/INDEX(Υλικά!$E$3:$E$200,$F3283,1),0))</f>
        <v>0</v>
      </c>
      <c r="I3283" s="17">
        <f>IF($C3283&lt;&gt;"",$G3283*INDEX(ΣυνδΑθρ!$C$2:$C$100,$F3283,1)/INDEX(ΣυνδΑθρ!$J$2:$J$96,$F3283,1),IF($D3283&lt;&gt;"",$G3283*INDEX(Υλικά!$H$3:$H$200,$F3283,1)/INDEX(Υλικά!$E$3:$E$200,$F3283,1),0))</f>
        <v>0</v>
      </c>
      <c r="J3283" s="18">
        <f>IF($C3283&lt;&gt;"",$G3283*INDEX(ΣυνδΑθρ!$D$2:$D$96,$F3283,1)/INDEX(ΣυνδΑθρ!$J$2:$J$96,$F3283,1),IF($D3283&lt;&gt;"",$G3283*INDEX(Υλικά!$I$3:$I$200,$F3283,1)/INDEX(Υλικά!$E$3:$E$200,$F3283,1),0))</f>
        <v>0</v>
      </c>
      <c r="K3283" s="16">
        <f>$H3283*Ref!$B$2</f>
        <v>0</v>
      </c>
      <c r="L3283" s="17">
        <f>$I3283*Ref!$B$3</f>
        <v>0</v>
      </c>
      <c r="M3283" s="18">
        <f>$J3283*Ref!$B$4</f>
        <v>0</v>
      </c>
      <c r="N3283" s="18">
        <f>IF($C3283&lt;&gt;"",0,IF($D3283&lt;&gt;"",$G3283*INDEX(Υλικά!$J$3:$J$200,$F3283,1)/INDEX(Υλικά!$E$3:$E$200,$F3283,1),0))</f>
        <v>0</v>
      </c>
      <c r="O3283" s="19">
        <f t="shared" si="62"/>
        <v>0</v>
      </c>
    </row>
    <row r="3284" spans="5:15" x14ac:dyDescent="0.35">
      <c r="E3284" s="3" t="str">
        <f>IF(C3284&lt;&gt;"",INDEX(ΣυνδΑθρ!$I$2:$I$96,MATCH(C3284,ΣυνδΑθρ!$A$2:$A$100,0),1),IF(D3284&lt;&gt;"",INDEX(Υλικά!$D$3:$D$200,MATCH(D3284,Υλικά!$B$3:$B$200,0),1),""))</f>
        <v/>
      </c>
      <c r="F3284" s="10">
        <f>IF(C3284&lt;&gt;"",MATCH($C3284,ΣυνδΑθρ!$A$2:$A$100,0),IF(D3284&lt;&gt;"",MATCH($D3284,Υλικά!$B$3:$B$200,0),0))</f>
        <v>0</v>
      </c>
      <c r="G3284" s="3"/>
      <c r="H3284" s="16">
        <f>IF($C3284&lt;&gt;"",$G3284*INDEX(ΣυνδΑθρ!$B$2:$B$96,$F3284,1)/INDEX(ΣυνδΑθρ!$J$2:$J$96,$F3284,1),IF($D3284&lt;&gt;"",$G3284*INDEX(Υλικά!$G$3:$G$200,$F3284,1)/INDEX(Υλικά!$E$3:$E$200,$F3284,1),0))</f>
        <v>0</v>
      </c>
      <c r="I3284" s="17">
        <f>IF($C3284&lt;&gt;"",$G3284*INDEX(ΣυνδΑθρ!$C$2:$C$100,$F3284,1)/INDEX(ΣυνδΑθρ!$J$2:$J$96,$F3284,1),IF($D3284&lt;&gt;"",$G3284*INDEX(Υλικά!$H$3:$H$200,$F3284,1)/INDEX(Υλικά!$E$3:$E$200,$F3284,1),0))</f>
        <v>0</v>
      </c>
      <c r="J3284" s="18">
        <f>IF($C3284&lt;&gt;"",$G3284*INDEX(ΣυνδΑθρ!$D$2:$D$96,$F3284,1)/INDEX(ΣυνδΑθρ!$J$2:$J$96,$F3284,1),IF($D3284&lt;&gt;"",$G3284*INDEX(Υλικά!$I$3:$I$200,$F3284,1)/INDEX(Υλικά!$E$3:$E$200,$F3284,1),0))</f>
        <v>0</v>
      </c>
      <c r="K3284" s="16">
        <f>$H3284*Ref!$B$2</f>
        <v>0</v>
      </c>
      <c r="L3284" s="17">
        <f>$I3284*Ref!$B$3</f>
        <v>0</v>
      </c>
      <c r="M3284" s="18">
        <f>$J3284*Ref!$B$4</f>
        <v>0</v>
      </c>
      <c r="N3284" s="18">
        <f>IF($C3284&lt;&gt;"",0,IF($D3284&lt;&gt;"",$G3284*INDEX(Υλικά!$J$3:$J$200,$F3284,1)/INDEX(Υλικά!$E$3:$E$200,$F3284,1),0))</f>
        <v>0</v>
      </c>
      <c r="O3284" s="19">
        <f t="shared" si="62"/>
        <v>0</v>
      </c>
    </row>
    <row r="3285" spans="5:15" x14ac:dyDescent="0.35">
      <c r="E3285" s="3" t="str">
        <f>IF(C3285&lt;&gt;"",INDEX(ΣυνδΑθρ!$I$2:$I$96,MATCH(C3285,ΣυνδΑθρ!$A$2:$A$100,0),1),IF(D3285&lt;&gt;"",INDEX(Υλικά!$D$3:$D$200,MATCH(D3285,Υλικά!$B$3:$B$200,0),1),""))</f>
        <v/>
      </c>
      <c r="F3285" s="10">
        <f>IF(C3285&lt;&gt;"",MATCH($C3285,ΣυνδΑθρ!$A$2:$A$100,0),IF(D3285&lt;&gt;"",MATCH($D3285,Υλικά!$B$3:$B$200,0),0))</f>
        <v>0</v>
      </c>
      <c r="G3285" s="3"/>
      <c r="H3285" s="16">
        <f>IF($C3285&lt;&gt;"",$G3285*INDEX(ΣυνδΑθρ!$B$2:$B$96,$F3285,1)/INDEX(ΣυνδΑθρ!$J$2:$J$96,$F3285,1),IF($D3285&lt;&gt;"",$G3285*INDEX(Υλικά!$G$3:$G$200,$F3285,1)/INDEX(Υλικά!$E$3:$E$200,$F3285,1),0))</f>
        <v>0</v>
      </c>
      <c r="I3285" s="17">
        <f>IF($C3285&lt;&gt;"",$G3285*INDEX(ΣυνδΑθρ!$C$2:$C$100,$F3285,1)/INDEX(ΣυνδΑθρ!$J$2:$J$96,$F3285,1),IF($D3285&lt;&gt;"",$G3285*INDEX(Υλικά!$H$3:$H$200,$F3285,1)/INDEX(Υλικά!$E$3:$E$200,$F3285,1),0))</f>
        <v>0</v>
      </c>
      <c r="J3285" s="18">
        <f>IF($C3285&lt;&gt;"",$G3285*INDEX(ΣυνδΑθρ!$D$2:$D$96,$F3285,1)/INDEX(ΣυνδΑθρ!$J$2:$J$96,$F3285,1),IF($D3285&lt;&gt;"",$G3285*INDEX(Υλικά!$I$3:$I$200,$F3285,1)/INDEX(Υλικά!$E$3:$E$200,$F3285,1),0))</f>
        <v>0</v>
      </c>
      <c r="K3285" s="16">
        <f>$H3285*Ref!$B$2</f>
        <v>0</v>
      </c>
      <c r="L3285" s="17">
        <f>$I3285*Ref!$B$3</f>
        <v>0</v>
      </c>
      <c r="M3285" s="18">
        <f>$J3285*Ref!$B$4</f>
        <v>0</v>
      </c>
      <c r="N3285" s="18">
        <f>IF($C3285&lt;&gt;"",0,IF($D3285&lt;&gt;"",$G3285*INDEX(Υλικά!$J$3:$J$200,$F3285,1)/INDEX(Υλικά!$E$3:$E$200,$F3285,1),0))</f>
        <v>0</v>
      </c>
      <c r="O3285" s="19">
        <f t="shared" si="62"/>
        <v>0</v>
      </c>
    </row>
    <row r="3286" spans="5:15" x14ac:dyDescent="0.35">
      <c r="E3286" s="3" t="str">
        <f>IF(C3286&lt;&gt;"",INDEX(ΣυνδΑθρ!$I$2:$I$96,MATCH(C3286,ΣυνδΑθρ!$A$2:$A$100,0),1),IF(D3286&lt;&gt;"",INDEX(Υλικά!$D$3:$D$200,MATCH(D3286,Υλικά!$B$3:$B$200,0),1),""))</f>
        <v/>
      </c>
      <c r="F3286" s="10">
        <f>IF(C3286&lt;&gt;"",MATCH($C3286,ΣυνδΑθρ!$A$2:$A$100,0),IF(D3286&lt;&gt;"",MATCH($D3286,Υλικά!$B$3:$B$200,0),0))</f>
        <v>0</v>
      </c>
      <c r="G3286" s="3"/>
      <c r="H3286" s="16">
        <f>IF($C3286&lt;&gt;"",$G3286*INDEX(ΣυνδΑθρ!$B$2:$B$96,$F3286,1)/INDEX(ΣυνδΑθρ!$J$2:$J$96,$F3286,1),IF($D3286&lt;&gt;"",$G3286*INDEX(Υλικά!$G$3:$G$200,$F3286,1)/INDEX(Υλικά!$E$3:$E$200,$F3286,1),0))</f>
        <v>0</v>
      </c>
      <c r="I3286" s="17">
        <f>IF($C3286&lt;&gt;"",$G3286*INDEX(ΣυνδΑθρ!$C$2:$C$100,$F3286,1)/INDEX(ΣυνδΑθρ!$J$2:$J$96,$F3286,1),IF($D3286&lt;&gt;"",$G3286*INDEX(Υλικά!$H$3:$H$200,$F3286,1)/INDEX(Υλικά!$E$3:$E$200,$F3286,1),0))</f>
        <v>0</v>
      </c>
      <c r="J3286" s="18">
        <f>IF($C3286&lt;&gt;"",$G3286*INDEX(ΣυνδΑθρ!$D$2:$D$96,$F3286,1)/INDEX(ΣυνδΑθρ!$J$2:$J$96,$F3286,1),IF($D3286&lt;&gt;"",$G3286*INDEX(Υλικά!$I$3:$I$200,$F3286,1)/INDEX(Υλικά!$E$3:$E$200,$F3286,1),0))</f>
        <v>0</v>
      </c>
      <c r="K3286" s="16">
        <f>$H3286*Ref!$B$2</f>
        <v>0</v>
      </c>
      <c r="L3286" s="17">
        <f>$I3286*Ref!$B$3</f>
        <v>0</v>
      </c>
      <c r="M3286" s="18">
        <f>$J3286*Ref!$B$4</f>
        <v>0</v>
      </c>
      <c r="N3286" s="18">
        <f>IF($C3286&lt;&gt;"",0,IF($D3286&lt;&gt;"",$G3286*INDEX(Υλικά!$J$3:$J$200,$F3286,1)/INDEX(Υλικά!$E$3:$E$200,$F3286,1),0))</f>
        <v>0</v>
      </c>
      <c r="O3286" s="19">
        <f t="shared" si="62"/>
        <v>0</v>
      </c>
    </row>
    <row r="3287" spans="5:15" x14ac:dyDescent="0.35">
      <c r="E3287" s="3" t="str">
        <f>IF(C3287&lt;&gt;"",INDEX(ΣυνδΑθρ!$I$2:$I$96,MATCH(C3287,ΣυνδΑθρ!$A$2:$A$100,0),1),IF(D3287&lt;&gt;"",INDEX(Υλικά!$D$3:$D$200,MATCH(D3287,Υλικά!$B$3:$B$200,0),1),""))</f>
        <v/>
      </c>
      <c r="F3287" s="10">
        <f>IF(C3287&lt;&gt;"",MATCH($C3287,ΣυνδΑθρ!$A$2:$A$100,0),IF(D3287&lt;&gt;"",MATCH($D3287,Υλικά!$B$3:$B$200,0),0))</f>
        <v>0</v>
      </c>
      <c r="G3287" s="3"/>
      <c r="H3287" s="16">
        <f>IF($C3287&lt;&gt;"",$G3287*INDEX(ΣυνδΑθρ!$B$2:$B$96,$F3287,1)/INDEX(ΣυνδΑθρ!$J$2:$J$96,$F3287,1),IF($D3287&lt;&gt;"",$G3287*INDEX(Υλικά!$G$3:$G$200,$F3287,1)/INDEX(Υλικά!$E$3:$E$200,$F3287,1),0))</f>
        <v>0</v>
      </c>
      <c r="I3287" s="17">
        <f>IF($C3287&lt;&gt;"",$G3287*INDEX(ΣυνδΑθρ!$C$2:$C$100,$F3287,1)/INDEX(ΣυνδΑθρ!$J$2:$J$96,$F3287,1),IF($D3287&lt;&gt;"",$G3287*INDEX(Υλικά!$H$3:$H$200,$F3287,1)/INDEX(Υλικά!$E$3:$E$200,$F3287,1),0))</f>
        <v>0</v>
      </c>
      <c r="J3287" s="18">
        <f>IF($C3287&lt;&gt;"",$G3287*INDEX(ΣυνδΑθρ!$D$2:$D$96,$F3287,1)/INDEX(ΣυνδΑθρ!$J$2:$J$96,$F3287,1),IF($D3287&lt;&gt;"",$G3287*INDEX(Υλικά!$I$3:$I$200,$F3287,1)/INDEX(Υλικά!$E$3:$E$200,$F3287,1),0))</f>
        <v>0</v>
      </c>
      <c r="K3287" s="16">
        <f>$H3287*Ref!$B$2</f>
        <v>0</v>
      </c>
      <c r="L3287" s="17">
        <f>$I3287*Ref!$B$3</f>
        <v>0</v>
      </c>
      <c r="M3287" s="18">
        <f>$J3287*Ref!$B$4</f>
        <v>0</v>
      </c>
      <c r="N3287" s="18">
        <f>IF($C3287&lt;&gt;"",0,IF($D3287&lt;&gt;"",$G3287*INDEX(Υλικά!$J$3:$J$200,$F3287,1)/INDEX(Υλικά!$E$3:$E$200,$F3287,1),0))</f>
        <v>0</v>
      </c>
      <c r="O3287" s="19">
        <f t="shared" si="62"/>
        <v>0</v>
      </c>
    </row>
    <row r="3288" spans="5:15" x14ac:dyDescent="0.35">
      <c r="E3288" s="3" t="str">
        <f>IF(C3288&lt;&gt;"",INDEX(ΣυνδΑθρ!$I$2:$I$96,MATCH(C3288,ΣυνδΑθρ!$A$2:$A$100,0),1),IF(D3288&lt;&gt;"",INDEX(Υλικά!$D$3:$D$200,MATCH(D3288,Υλικά!$B$3:$B$200,0),1),""))</f>
        <v/>
      </c>
      <c r="F3288" s="10">
        <f>IF(C3288&lt;&gt;"",MATCH($C3288,ΣυνδΑθρ!$A$2:$A$100,0),IF(D3288&lt;&gt;"",MATCH($D3288,Υλικά!$B$3:$B$200,0),0))</f>
        <v>0</v>
      </c>
      <c r="G3288" s="3"/>
      <c r="H3288" s="16">
        <f>IF($C3288&lt;&gt;"",$G3288*INDEX(ΣυνδΑθρ!$B$2:$B$96,$F3288,1)/INDEX(ΣυνδΑθρ!$J$2:$J$96,$F3288,1),IF($D3288&lt;&gt;"",$G3288*INDEX(Υλικά!$G$3:$G$200,$F3288,1)/INDEX(Υλικά!$E$3:$E$200,$F3288,1),0))</f>
        <v>0</v>
      </c>
      <c r="I3288" s="17">
        <f>IF($C3288&lt;&gt;"",$G3288*INDEX(ΣυνδΑθρ!$C$2:$C$100,$F3288,1)/INDEX(ΣυνδΑθρ!$J$2:$J$96,$F3288,1),IF($D3288&lt;&gt;"",$G3288*INDEX(Υλικά!$H$3:$H$200,$F3288,1)/INDEX(Υλικά!$E$3:$E$200,$F3288,1),0))</f>
        <v>0</v>
      </c>
      <c r="J3288" s="18">
        <f>IF($C3288&lt;&gt;"",$G3288*INDEX(ΣυνδΑθρ!$D$2:$D$96,$F3288,1)/INDEX(ΣυνδΑθρ!$J$2:$J$96,$F3288,1),IF($D3288&lt;&gt;"",$G3288*INDEX(Υλικά!$I$3:$I$200,$F3288,1)/INDEX(Υλικά!$E$3:$E$200,$F3288,1),0))</f>
        <v>0</v>
      </c>
      <c r="K3288" s="16">
        <f>$H3288*Ref!$B$2</f>
        <v>0</v>
      </c>
      <c r="L3288" s="17">
        <f>$I3288*Ref!$B$3</f>
        <v>0</v>
      </c>
      <c r="M3288" s="18">
        <f>$J3288*Ref!$B$4</f>
        <v>0</v>
      </c>
      <c r="N3288" s="18">
        <f>IF($C3288&lt;&gt;"",0,IF($D3288&lt;&gt;"",$G3288*INDEX(Υλικά!$J$3:$J$200,$F3288,1)/INDEX(Υλικά!$E$3:$E$200,$F3288,1),0))</f>
        <v>0</v>
      </c>
      <c r="O3288" s="19">
        <f t="shared" si="62"/>
        <v>0</v>
      </c>
    </row>
    <row r="3289" spans="5:15" x14ac:dyDescent="0.35">
      <c r="E3289" s="3" t="str">
        <f>IF(C3289&lt;&gt;"",INDEX(ΣυνδΑθρ!$I$2:$I$96,MATCH(C3289,ΣυνδΑθρ!$A$2:$A$100,0),1),IF(D3289&lt;&gt;"",INDEX(Υλικά!$D$3:$D$200,MATCH(D3289,Υλικά!$B$3:$B$200,0),1),""))</f>
        <v/>
      </c>
      <c r="F3289" s="10">
        <f>IF(C3289&lt;&gt;"",MATCH($C3289,ΣυνδΑθρ!$A$2:$A$100,0),IF(D3289&lt;&gt;"",MATCH($D3289,Υλικά!$B$3:$B$200,0),0))</f>
        <v>0</v>
      </c>
      <c r="G3289" s="3"/>
      <c r="H3289" s="16">
        <f>IF($C3289&lt;&gt;"",$G3289*INDEX(ΣυνδΑθρ!$B$2:$B$96,$F3289,1)/INDEX(ΣυνδΑθρ!$J$2:$J$96,$F3289,1),IF($D3289&lt;&gt;"",$G3289*INDEX(Υλικά!$G$3:$G$200,$F3289,1)/INDEX(Υλικά!$E$3:$E$200,$F3289,1),0))</f>
        <v>0</v>
      </c>
      <c r="I3289" s="17">
        <f>IF($C3289&lt;&gt;"",$G3289*INDEX(ΣυνδΑθρ!$C$2:$C$100,$F3289,1)/INDEX(ΣυνδΑθρ!$J$2:$J$96,$F3289,1),IF($D3289&lt;&gt;"",$G3289*INDEX(Υλικά!$H$3:$H$200,$F3289,1)/INDEX(Υλικά!$E$3:$E$200,$F3289,1),0))</f>
        <v>0</v>
      </c>
      <c r="J3289" s="18">
        <f>IF($C3289&lt;&gt;"",$G3289*INDEX(ΣυνδΑθρ!$D$2:$D$96,$F3289,1)/INDEX(ΣυνδΑθρ!$J$2:$J$96,$F3289,1),IF($D3289&lt;&gt;"",$G3289*INDEX(Υλικά!$I$3:$I$200,$F3289,1)/INDEX(Υλικά!$E$3:$E$200,$F3289,1),0))</f>
        <v>0</v>
      </c>
      <c r="K3289" s="16">
        <f>$H3289*Ref!$B$2</f>
        <v>0</v>
      </c>
      <c r="L3289" s="17">
        <f>$I3289*Ref!$B$3</f>
        <v>0</v>
      </c>
      <c r="M3289" s="18">
        <f>$J3289*Ref!$B$4</f>
        <v>0</v>
      </c>
      <c r="N3289" s="18">
        <f>IF($C3289&lt;&gt;"",0,IF($D3289&lt;&gt;"",$G3289*INDEX(Υλικά!$J$3:$J$200,$F3289,1)/INDEX(Υλικά!$E$3:$E$200,$F3289,1),0))</f>
        <v>0</v>
      </c>
      <c r="O3289" s="19">
        <f t="shared" si="62"/>
        <v>0</v>
      </c>
    </row>
    <row r="3290" spans="5:15" x14ac:dyDescent="0.35">
      <c r="E3290" s="3" t="str">
        <f>IF(C3290&lt;&gt;"",INDEX(ΣυνδΑθρ!$I$2:$I$96,MATCH(C3290,ΣυνδΑθρ!$A$2:$A$100,0),1),IF(D3290&lt;&gt;"",INDEX(Υλικά!$D$3:$D$200,MATCH(D3290,Υλικά!$B$3:$B$200,0),1),""))</f>
        <v/>
      </c>
      <c r="F3290" s="10">
        <f>IF(C3290&lt;&gt;"",MATCH($C3290,ΣυνδΑθρ!$A$2:$A$100,0),IF(D3290&lt;&gt;"",MATCH($D3290,Υλικά!$B$3:$B$200,0),0))</f>
        <v>0</v>
      </c>
      <c r="G3290" s="3"/>
      <c r="H3290" s="16">
        <f>IF($C3290&lt;&gt;"",$G3290*INDEX(ΣυνδΑθρ!$B$2:$B$96,$F3290,1)/INDEX(ΣυνδΑθρ!$J$2:$J$96,$F3290,1),IF($D3290&lt;&gt;"",$G3290*INDEX(Υλικά!$G$3:$G$200,$F3290,1)/INDEX(Υλικά!$E$3:$E$200,$F3290,1),0))</f>
        <v>0</v>
      </c>
      <c r="I3290" s="17">
        <f>IF($C3290&lt;&gt;"",$G3290*INDEX(ΣυνδΑθρ!$C$2:$C$100,$F3290,1)/INDEX(ΣυνδΑθρ!$J$2:$J$96,$F3290,1),IF($D3290&lt;&gt;"",$G3290*INDEX(Υλικά!$H$3:$H$200,$F3290,1)/INDEX(Υλικά!$E$3:$E$200,$F3290,1),0))</f>
        <v>0</v>
      </c>
      <c r="J3290" s="18">
        <f>IF($C3290&lt;&gt;"",$G3290*INDEX(ΣυνδΑθρ!$D$2:$D$96,$F3290,1)/INDEX(ΣυνδΑθρ!$J$2:$J$96,$F3290,1),IF($D3290&lt;&gt;"",$G3290*INDEX(Υλικά!$I$3:$I$200,$F3290,1)/INDEX(Υλικά!$E$3:$E$200,$F3290,1),0))</f>
        <v>0</v>
      </c>
      <c r="K3290" s="16">
        <f>$H3290*Ref!$B$2</f>
        <v>0</v>
      </c>
      <c r="L3290" s="17">
        <f>$I3290*Ref!$B$3</f>
        <v>0</v>
      </c>
      <c r="M3290" s="18">
        <f>$J3290*Ref!$B$4</f>
        <v>0</v>
      </c>
      <c r="N3290" s="18">
        <f>IF($C3290&lt;&gt;"",0,IF($D3290&lt;&gt;"",$G3290*INDEX(Υλικά!$J$3:$J$200,$F3290,1)/INDEX(Υλικά!$E$3:$E$200,$F3290,1),0))</f>
        <v>0</v>
      </c>
      <c r="O3290" s="19">
        <f t="shared" si="62"/>
        <v>0</v>
      </c>
    </row>
    <row r="3291" spans="5:15" x14ac:dyDescent="0.35">
      <c r="E3291" s="3" t="str">
        <f>IF(C3291&lt;&gt;"",INDEX(ΣυνδΑθρ!$I$2:$I$96,MATCH(C3291,ΣυνδΑθρ!$A$2:$A$100,0),1),IF(D3291&lt;&gt;"",INDEX(Υλικά!$D$3:$D$200,MATCH(D3291,Υλικά!$B$3:$B$200,0),1),""))</f>
        <v/>
      </c>
      <c r="F3291" s="10">
        <f>IF(C3291&lt;&gt;"",MATCH($C3291,ΣυνδΑθρ!$A$2:$A$100,0),IF(D3291&lt;&gt;"",MATCH($D3291,Υλικά!$B$3:$B$200,0),0))</f>
        <v>0</v>
      </c>
      <c r="G3291" s="3"/>
      <c r="H3291" s="16">
        <f>IF($C3291&lt;&gt;"",$G3291*INDEX(ΣυνδΑθρ!$B$2:$B$96,$F3291,1)/INDEX(ΣυνδΑθρ!$J$2:$J$96,$F3291,1),IF($D3291&lt;&gt;"",$G3291*INDEX(Υλικά!$G$3:$G$200,$F3291,1)/INDEX(Υλικά!$E$3:$E$200,$F3291,1),0))</f>
        <v>0</v>
      </c>
      <c r="I3291" s="17">
        <f>IF($C3291&lt;&gt;"",$G3291*INDEX(ΣυνδΑθρ!$C$2:$C$100,$F3291,1)/INDEX(ΣυνδΑθρ!$J$2:$J$96,$F3291,1),IF($D3291&lt;&gt;"",$G3291*INDEX(Υλικά!$H$3:$H$200,$F3291,1)/INDEX(Υλικά!$E$3:$E$200,$F3291,1),0))</f>
        <v>0</v>
      </c>
      <c r="J3291" s="18">
        <f>IF($C3291&lt;&gt;"",$G3291*INDEX(ΣυνδΑθρ!$D$2:$D$96,$F3291,1)/INDEX(ΣυνδΑθρ!$J$2:$J$96,$F3291,1),IF($D3291&lt;&gt;"",$G3291*INDEX(Υλικά!$I$3:$I$200,$F3291,1)/INDEX(Υλικά!$E$3:$E$200,$F3291,1),0))</f>
        <v>0</v>
      </c>
      <c r="K3291" s="16">
        <f>$H3291*Ref!$B$2</f>
        <v>0</v>
      </c>
      <c r="L3291" s="17">
        <f>$I3291*Ref!$B$3</f>
        <v>0</v>
      </c>
      <c r="M3291" s="18">
        <f>$J3291*Ref!$B$4</f>
        <v>0</v>
      </c>
      <c r="N3291" s="18">
        <f>IF($C3291&lt;&gt;"",0,IF($D3291&lt;&gt;"",$G3291*INDEX(Υλικά!$J$3:$J$200,$F3291,1)/INDEX(Υλικά!$E$3:$E$200,$F3291,1),0))</f>
        <v>0</v>
      </c>
      <c r="O3291" s="19">
        <f t="shared" si="62"/>
        <v>0</v>
      </c>
    </row>
    <row r="3292" spans="5:15" x14ac:dyDescent="0.35">
      <c r="E3292" s="3" t="str">
        <f>IF(C3292&lt;&gt;"",INDEX(ΣυνδΑθρ!$I$2:$I$96,MATCH(C3292,ΣυνδΑθρ!$A$2:$A$100,0),1),IF(D3292&lt;&gt;"",INDEX(Υλικά!$D$3:$D$200,MATCH(D3292,Υλικά!$B$3:$B$200,0),1),""))</f>
        <v/>
      </c>
      <c r="F3292" s="10">
        <f>IF(C3292&lt;&gt;"",MATCH($C3292,ΣυνδΑθρ!$A$2:$A$100,0),IF(D3292&lt;&gt;"",MATCH($D3292,Υλικά!$B$3:$B$200,0),0))</f>
        <v>0</v>
      </c>
      <c r="G3292" s="3"/>
      <c r="H3292" s="16">
        <f>IF($C3292&lt;&gt;"",$G3292*INDEX(ΣυνδΑθρ!$B$2:$B$96,$F3292,1)/INDEX(ΣυνδΑθρ!$J$2:$J$96,$F3292,1),IF($D3292&lt;&gt;"",$G3292*INDEX(Υλικά!$G$3:$G$200,$F3292,1)/INDEX(Υλικά!$E$3:$E$200,$F3292,1),0))</f>
        <v>0</v>
      </c>
      <c r="I3292" s="17">
        <f>IF($C3292&lt;&gt;"",$G3292*INDEX(ΣυνδΑθρ!$C$2:$C$100,$F3292,1)/INDEX(ΣυνδΑθρ!$J$2:$J$96,$F3292,1),IF($D3292&lt;&gt;"",$G3292*INDEX(Υλικά!$H$3:$H$200,$F3292,1)/INDEX(Υλικά!$E$3:$E$200,$F3292,1),0))</f>
        <v>0</v>
      </c>
      <c r="J3292" s="18">
        <f>IF($C3292&lt;&gt;"",$G3292*INDEX(ΣυνδΑθρ!$D$2:$D$96,$F3292,1)/INDEX(ΣυνδΑθρ!$J$2:$J$96,$F3292,1),IF($D3292&lt;&gt;"",$G3292*INDEX(Υλικά!$I$3:$I$200,$F3292,1)/INDEX(Υλικά!$E$3:$E$200,$F3292,1),0))</f>
        <v>0</v>
      </c>
      <c r="K3292" s="16">
        <f>$H3292*Ref!$B$2</f>
        <v>0</v>
      </c>
      <c r="L3292" s="17">
        <f>$I3292*Ref!$B$3</f>
        <v>0</v>
      </c>
      <c r="M3292" s="18">
        <f>$J3292*Ref!$B$4</f>
        <v>0</v>
      </c>
      <c r="N3292" s="18">
        <f>IF($C3292&lt;&gt;"",0,IF($D3292&lt;&gt;"",$G3292*INDEX(Υλικά!$J$3:$J$200,$F3292,1)/INDEX(Υλικά!$E$3:$E$200,$F3292,1),0))</f>
        <v>0</v>
      </c>
      <c r="O3292" s="19">
        <f t="shared" si="62"/>
        <v>0</v>
      </c>
    </row>
    <row r="3293" spans="5:15" x14ac:dyDescent="0.35">
      <c r="E3293" s="3" t="str">
        <f>IF(C3293&lt;&gt;"",INDEX(ΣυνδΑθρ!$I$2:$I$96,MATCH(C3293,ΣυνδΑθρ!$A$2:$A$100,0),1),IF(D3293&lt;&gt;"",INDEX(Υλικά!$D$3:$D$200,MATCH(D3293,Υλικά!$B$3:$B$200,0),1),""))</f>
        <v/>
      </c>
      <c r="F3293" s="10">
        <f>IF(C3293&lt;&gt;"",MATCH($C3293,ΣυνδΑθρ!$A$2:$A$100,0),IF(D3293&lt;&gt;"",MATCH($D3293,Υλικά!$B$3:$B$200,0),0))</f>
        <v>0</v>
      </c>
      <c r="G3293" s="3"/>
      <c r="H3293" s="16">
        <f>IF($C3293&lt;&gt;"",$G3293*INDEX(ΣυνδΑθρ!$B$2:$B$96,$F3293,1)/INDEX(ΣυνδΑθρ!$J$2:$J$96,$F3293,1),IF($D3293&lt;&gt;"",$G3293*INDEX(Υλικά!$G$3:$G$200,$F3293,1)/INDEX(Υλικά!$E$3:$E$200,$F3293,1),0))</f>
        <v>0</v>
      </c>
      <c r="I3293" s="17">
        <f>IF($C3293&lt;&gt;"",$G3293*INDEX(ΣυνδΑθρ!$C$2:$C$100,$F3293,1)/INDEX(ΣυνδΑθρ!$J$2:$J$96,$F3293,1),IF($D3293&lt;&gt;"",$G3293*INDEX(Υλικά!$H$3:$H$200,$F3293,1)/INDEX(Υλικά!$E$3:$E$200,$F3293,1),0))</f>
        <v>0</v>
      </c>
      <c r="J3293" s="18">
        <f>IF($C3293&lt;&gt;"",$G3293*INDEX(ΣυνδΑθρ!$D$2:$D$96,$F3293,1)/INDEX(ΣυνδΑθρ!$J$2:$J$96,$F3293,1),IF($D3293&lt;&gt;"",$G3293*INDEX(Υλικά!$I$3:$I$200,$F3293,1)/INDEX(Υλικά!$E$3:$E$200,$F3293,1),0))</f>
        <v>0</v>
      </c>
      <c r="K3293" s="16">
        <f>$H3293*Ref!$B$2</f>
        <v>0</v>
      </c>
      <c r="L3293" s="17">
        <f>$I3293*Ref!$B$3</f>
        <v>0</v>
      </c>
      <c r="M3293" s="18">
        <f>$J3293*Ref!$B$4</f>
        <v>0</v>
      </c>
      <c r="N3293" s="18">
        <f>IF($C3293&lt;&gt;"",0,IF($D3293&lt;&gt;"",$G3293*INDEX(Υλικά!$J$3:$J$200,$F3293,1)/INDEX(Υλικά!$E$3:$E$200,$F3293,1),0))</f>
        <v>0</v>
      </c>
      <c r="O3293" s="19">
        <f t="shared" si="62"/>
        <v>0</v>
      </c>
    </row>
    <row r="3294" spans="5:15" x14ac:dyDescent="0.35">
      <c r="E3294" s="3" t="str">
        <f>IF(C3294&lt;&gt;"",INDEX(ΣυνδΑθρ!$I$2:$I$96,MATCH(C3294,ΣυνδΑθρ!$A$2:$A$100,0),1),IF(D3294&lt;&gt;"",INDEX(Υλικά!$D$3:$D$200,MATCH(D3294,Υλικά!$B$3:$B$200,0),1),""))</f>
        <v/>
      </c>
      <c r="F3294" s="10">
        <f>IF(C3294&lt;&gt;"",MATCH($C3294,ΣυνδΑθρ!$A$2:$A$100,0),IF(D3294&lt;&gt;"",MATCH($D3294,Υλικά!$B$3:$B$200,0),0))</f>
        <v>0</v>
      </c>
      <c r="G3294" s="3"/>
      <c r="H3294" s="16">
        <f>IF($C3294&lt;&gt;"",$G3294*INDEX(ΣυνδΑθρ!$B$2:$B$96,$F3294,1)/INDEX(ΣυνδΑθρ!$J$2:$J$96,$F3294,1),IF($D3294&lt;&gt;"",$G3294*INDEX(Υλικά!$G$3:$G$200,$F3294,1)/INDEX(Υλικά!$E$3:$E$200,$F3294,1),0))</f>
        <v>0</v>
      </c>
      <c r="I3294" s="17">
        <f>IF($C3294&lt;&gt;"",$G3294*INDEX(ΣυνδΑθρ!$C$2:$C$100,$F3294,1)/INDEX(ΣυνδΑθρ!$J$2:$J$96,$F3294,1),IF($D3294&lt;&gt;"",$G3294*INDEX(Υλικά!$H$3:$H$200,$F3294,1)/INDEX(Υλικά!$E$3:$E$200,$F3294,1),0))</f>
        <v>0</v>
      </c>
      <c r="J3294" s="18">
        <f>IF($C3294&lt;&gt;"",$G3294*INDEX(ΣυνδΑθρ!$D$2:$D$96,$F3294,1)/INDEX(ΣυνδΑθρ!$J$2:$J$96,$F3294,1),IF($D3294&lt;&gt;"",$G3294*INDEX(Υλικά!$I$3:$I$200,$F3294,1)/INDEX(Υλικά!$E$3:$E$200,$F3294,1),0))</f>
        <v>0</v>
      </c>
      <c r="K3294" s="16">
        <f>$H3294*Ref!$B$2</f>
        <v>0</v>
      </c>
      <c r="L3294" s="17">
        <f>$I3294*Ref!$B$3</f>
        <v>0</v>
      </c>
      <c r="M3294" s="18">
        <f>$J3294*Ref!$B$4</f>
        <v>0</v>
      </c>
      <c r="N3294" s="18">
        <f>IF($C3294&lt;&gt;"",0,IF($D3294&lt;&gt;"",$G3294*INDEX(Υλικά!$J$3:$J$200,$F3294,1)/INDEX(Υλικά!$E$3:$E$200,$F3294,1),0))</f>
        <v>0</v>
      </c>
      <c r="O3294" s="19">
        <f t="shared" si="62"/>
        <v>0</v>
      </c>
    </row>
    <row r="3295" spans="5:15" x14ac:dyDescent="0.35">
      <c r="E3295" s="3" t="str">
        <f>IF(C3295&lt;&gt;"",INDEX(ΣυνδΑθρ!$I$2:$I$96,MATCH(C3295,ΣυνδΑθρ!$A$2:$A$100,0),1),IF(D3295&lt;&gt;"",INDEX(Υλικά!$D$3:$D$200,MATCH(D3295,Υλικά!$B$3:$B$200,0),1),""))</f>
        <v/>
      </c>
      <c r="F3295" s="10">
        <f>IF(C3295&lt;&gt;"",MATCH($C3295,ΣυνδΑθρ!$A$2:$A$100,0),IF(D3295&lt;&gt;"",MATCH($D3295,Υλικά!$B$3:$B$200,0),0))</f>
        <v>0</v>
      </c>
      <c r="G3295" s="3"/>
      <c r="H3295" s="16">
        <f>IF($C3295&lt;&gt;"",$G3295*INDEX(ΣυνδΑθρ!$B$2:$B$96,$F3295,1)/INDEX(ΣυνδΑθρ!$J$2:$J$96,$F3295,1),IF($D3295&lt;&gt;"",$G3295*INDEX(Υλικά!$G$3:$G$200,$F3295,1)/INDEX(Υλικά!$E$3:$E$200,$F3295,1),0))</f>
        <v>0</v>
      </c>
      <c r="I3295" s="17">
        <f>IF($C3295&lt;&gt;"",$G3295*INDEX(ΣυνδΑθρ!$C$2:$C$100,$F3295,1)/INDEX(ΣυνδΑθρ!$J$2:$J$96,$F3295,1),IF($D3295&lt;&gt;"",$G3295*INDEX(Υλικά!$H$3:$H$200,$F3295,1)/INDEX(Υλικά!$E$3:$E$200,$F3295,1),0))</f>
        <v>0</v>
      </c>
      <c r="J3295" s="18">
        <f>IF($C3295&lt;&gt;"",$G3295*INDEX(ΣυνδΑθρ!$D$2:$D$96,$F3295,1)/INDEX(ΣυνδΑθρ!$J$2:$J$96,$F3295,1),IF($D3295&lt;&gt;"",$G3295*INDEX(Υλικά!$I$3:$I$200,$F3295,1)/INDEX(Υλικά!$E$3:$E$200,$F3295,1),0))</f>
        <v>0</v>
      </c>
      <c r="K3295" s="16">
        <f>$H3295*Ref!$B$2</f>
        <v>0</v>
      </c>
      <c r="L3295" s="17">
        <f>$I3295*Ref!$B$3</f>
        <v>0</v>
      </c>
      <c r="M3295" s="18">
        <f>$J3295*Ref!$B$4</f>
        <v>0</v>
      </c>
      <c r="N3295" s="18">
        <f>IF($C3295&lt;&gt;"",0,IF($D3295&lt;&gt;"",$G3295*INDEX(Υλικά!$J$3:$J$200,$F3295,1)/INDEX(Υλικά!$E$3:$E$200,$F3295,1),0))</f>
        <v>0</v>
      </c>
      <c r="O3295" s="19">
        <f t="shared" si="62"/>
        <v>0</v>
      </c>
    </row>
    <row r="3296" spans="5:15" x14ac:dyDescent="0.35">
      <c r="E3296" s="3" t="str">
        <f>IF(C3296&lt;&gt;"",INDEX(ΣυνδΑθρ!$I$2:$I$96,MATCH(C3296,ΣυνδΑθρ!$A$2:$A$100,0),1),IF(D3296&lt;&gt;"",INDEX(Υλικά!$D$3:$D$200,MATCH(D3296,Υλικά!$B$3:$B$200,0),1),""))</f>
        <v/>
      </c>
      <c r="F3296" s="10">
        <f>IF(C3296&lt;&gt;"",MATCH($C3296,ΣυνδΑθρ!$A$2:$A$100,0),IF(D3296&lt;&gt;"",MATCH($D3296,Υλικά!$B$3:$B$200,0),0))</f>
        <v>0</v>
      </c>
      <c r="G3296" s="3"/>
      <c r="H3296" s="16">
        <f>IF($C3296&lt;&gt;"",$G3296*INDEX(ΣυνδΑθρ!$B$2:$B$96,$F3296,1)/INDEX(ΣυνδΑθρ!$J$2:$J$96,$F3296,1),IF($D3296&lt;&gt;"",$G3296*INDEX(Υλικά!$G$3:$G$200,$F3296,1)/INDEX(Υλικά!$E$3:$E$200,$F3296,1),0))</f>
        <v>0</v>
      </c>
      <c r="I3296" s="17">
        <f>IF($C3296&lt;&gt;"",$G3296*INDEX(ΣυνδΑθρ!$C$2:$C$100,$F3296,1)/INDEX(ΣυνδΑθρ!$J$2:$J$96,$F3296,1),IF($D3296&lt;&gt;"",$G3296*INDEX(Υλικά!$H$3:$H$200,$F3296,1)/INDEX(Υλικά!$E$3:$E$200,$F3296,1),0))</f>
        <v>0</v>
      </c>
      <c r="J3296" s="18">
        <f>IF($C3296&lt;&gt;"",$G3296*INDEX(ΣυνδΑθρ!$D$2:$D$96,$F3296,1)/INDEX(ΣυνδΑθρ!$J$2:$J$96,$F3296,1),IF($D3296&lt;&gt;"",$G3296*INDEX(Υλικά!$I$3:$I$200,$F3296,1)/INDEX(Υλικά!$E$3:$E$200,$F3296,1),0))</f>
        <v>0</v>
      </c>
      <c r="K3296" s="16">
        <f>$H3296*Ref!$B$2</f>
        <v>0</v>
      </c>
      <c r="L3296" s="17">
        <f>$I3296*Ref!$B$3</f>
        <v>0</v>
      </c>
      <c r="M3296" s="18">
        <f>$J3296*Ref!$B$4</f>
        <v>0</v>
      </c>
      <c r="N3296" s="18">
        <f>IF($C3296&lt;&gt;"",0,IF($D3296&lt;&gt;"",$G3296*INDEX(Υλικά!$J$3:$J$200,$F3296,1)/INDEX(Υλικά!$E$3:$E$200,$F3296,1),0))</f>
        <v>0</v>
      </c>
      <c r="O3296" s="19">
        <f t="shared" si="62"/>
        <v>0</v>
      </c>
    </row>
    <row r="3297" spans="5:15" x14ac:dyDescent="0.35">
      <c r="E3297" s="3" t="str">
        <f>IF(C3297&lt;&gt;"",INDEX(ΣυνδΑθρ!$I$2:$I$96,MATCH(C3297,ΣυνδΑθρ!$A$2:$A$100,0),1),IF(D3297&lt;&gt;"",INDEX(Υλικά!$D$3:$D$200,MATCH(D3297,Υλικά!$B$3:$B$200,0),1),""))</f>
        <v/>
      </c>
      <c r="F3297" s="10">
        <f>IF(C3297&lt;&gt;"",MATCH($C3297,ΣυνδΑθρ!$A$2:$A$100,0),IF(D3297&lt;&gt;"",MATCH($D3297,Υλικά!$B$3:$B$200,0),0))</f>
        <v>0</v>
      </c>
      <c r="G3297" s="3"/>
      <c r="H3297" s="16">
        <f>IF($C3297&lt;&gt;"",$G3297*INDEX(ΣυνδΑθρ!$B$2:$B$96,$F3297,1)/INDEX(ΣυνδΑθρ!$J$2:$J$96,$F3297,1),IF($D3297&lt;&gt;"",$G3297*INDEX(Υλικά!$G$3:$G$200,$F3297,1)/INDEX(Υλικά!$E$3:$E$200,$F3297,1),0))</f>
        <v>0</v>
      </c>
      <c r="I3297" s="17">
        <f>IF($C3297&lt;&gt;"",$G3297*INDEX(ΣυνδΑθρ!$C$2:$C$100,$F3297,1)/INDEX(ΣυνδΑθρ!$J$2:$J$96,$F3297,1),IF($D3297&lt;&gt;"",$G3297*INDEX(Υλικά!$H$3:$H$200,$F3297,1)/INDEX(Υλικά!$E$3:$E$200,$F3297,1),0))</f>
        <v>0</v>
      </c>
      <c r="J3297" s="18">
        <f>IF($C3297&lt;&gt;"",$G3297*INDEX(ΣυνδΑθρ!$D$2:$D$96,$F3297,1)/INDEX(ΣυνδΑθρ!$J$2:$J$96,$F3297,1),IF($D3297&lt;&gt;"",$G3297*INDEX(Υλικά!$I$3:$I$200,$F3297,1)/INDEX(Υλικά!$E$3:$E$200,$F3297,1),0))</f>
        <v>0</v>
      </c>
      <c r="K3297" s="16">
        <f>$H3297*Ref!$B$2</f>
        <v>0</v>
      </c>
      <c r="L3297" s="17">
        <f>$I3297*Ref!$B$3</f>
        <v>0</v>
      </c>
      <c r="M3297" s="18">
        <f>$J3297*Ref!$B$4</f>
        <v>0</v>
      </c>
      <c r="N3297" s="18">
        <f>IF($C3297&lt;&gt;"",0,IF($D3297&lt;&gt;"",$G3297*INDEX(Υλικά!$J$3:$J$200,$F3297,1)/INDEX(Υλικά!$E$3:$E$200,$F3297,1),0))</f>
        <v>0</v>
      </c>
      <c r="O3297" s="19">
        <f t="shared" si="62"/>
        <v>0</v>
      </c>
    </row>
    <row r="3298" spans="5:15" x14ac:dyDescent="0.35">
      <c r="E3298" s="3" t="str">
        <f>IF(C3298&lt;&gt;"",INDEX(ΣυνδΑθρ!$I$2:$I$96,MATCH(C3298,ΣυνδΑθρ!$A$2:$A$100,0),1),IF(D3298&lt;&gt;"",INDEX(Υλικά!$D$3:$D$200,MATCH(D3298,Υλικά!$B$3:$B$200,0),1),""))</f>
        <v/>
      </c>
      <c r="F3298" s="10">
        <f>IF(C3298&lt;&gt;"",MATCH($C3298,ΣυνδΑθρ!$A$2:$A$100,0),IF(D3298&lt;&gt;"",MATCH($D3298,Υλικά!$B$3:$B$200,0),0))</f>
        <v>0</v>
      </c>
      <c r="G3298" s="3"/>
      <c r="H3298" s="16">
        <f>IF($C3298&lt;&gt;"",$G3298*INDEX(ΣυνδΑθρ!$B$2:$B$96,$F3298,1)/INDEX(ΣυνδΑθρ!$J$2:$J$96,$F3298,1),IF($D3298&lt;&gt;"",$G3298*INDEX(Υλικά!$G$3:$G$200,$F3298,1)/INDEX(Υλικά!$E$3:$E$200,$F3298,1),0))</f>
        <v>0</v>
      </c>
      <c r="I3298" s="17">
        <f>IF($C3298&lt;&gt;"",$G3298*INDEX(ΣυνδΑθρ!$C$2:$C$100,$F3298,1)/INDEX(ΣυνδΑθρ!$J$2:$J$96,$F3298,1),IF($D3298&lt;&gt;"",$G3298*INDEX(Υλικά!$H$3:$H$200,$F3298,1)/INDEX(Υλικά!$E$3:$E$200,$F3298,1),0))</f>
        <v>0</v>
      </c>
      <c r="J3298" s="18">
        <f>IF($C3298&lt;&gt;"",$G3298*INDEX(ΣυνδΑθρ!$D$2:$D$96,$F3298,1)/INDEX(ΣυνδΑθρ!$J$2:$J$96,$F3298,1),IF($D3298&lt;&gt;"",$G3298*INDEX(Υλικά!$I$3:$I$200,$F3298,1)/INDEX(Υλικά!$E$3:$E$200,$F3298,1),0))</f>
        <v>0</v>
      </c>
      <c r="K3298" s="16">
        <f>$H3298*Ref!$B$2</f>
        <v>0</v>
      </c>
      <c r="L3298" s="17">
        <f>$I3298*Ref!$B$3</f>
        <v>0</v>
      </c>
      <c r="M3298" s="18">
        <f>$J3298*Ref!$B$4</f>
        <v>0</v>
      </c>
      <c r="N3298" s="18">
        <f>IF($C3298&lt;&gt;"",0,IF($D3298&lt;&gt;"",$G3298*INDEX(Υλικά!$J$3:$J$200,$F3298,1)/INDEX(Υλικά!$E$3:$E$200,$F3298,1),0))</f>
        <v>0</v>
      </c>
      <c r="O3298" s="19">
        <f t="shared" si="62"/>
        <v>0</v>
      </c>
    </row>
    <row r="3299" spans="5:15" x14ac:dyDescent="0.35">
      <c r="E3299" s="3" t="str">
        <f>IF(C3299&lt;&gt;"",INDEX(ΣυνδΑθρ!$I$2:$I$96,MATCH(C3299,ΣυνδΑθρ!$A$2:$A$100,0),1),IF(D3299&lt;&gt;"",INDEX(Υλικά!$D$3:$D$200,MATCH(D3299,Υλικά!$B$3:$B$200,0),1),""))</f>
        <v/>
      </c>
      <c r="F3299" s="10">
        <f>IF(C3299&lt;&gt;"",MATCH($C3299,ΣυνδΑθρ!$A$2:$A$100,0),IF(D3299&lt;&gt;"",MATCH($D3299,Υλικά!$B$3:$B$200,0),0))</f>
        <v>0</v>
      </c>
      <c r="G3299" s="3"/>
      <c r="H3299" s="16">
        <f>IF($C3299&lt;&gt;"",$G3299*INDEX(ΣυνδΑθρ!$B$2:$B$96,$F3299,1)/INDEX(ΣυνδΑθρ!$J$2:$J$96,$F3299,1),IF($D3299&lt;&gt;"",$G3299*INDEX(Υλικά!$G$3:$G$200,$F3299,1)/INDEX(Υλικά!$E$3:$E$200,$F3299,1),0))</f>
        <v>0</v>
      </c>
      <c r="I3299" s="17">
        <f>IF($C3299&lt;&gt;"",$G3299*INDEX(ΣυνδΑθρ!$C$2:$C$100,$F3299,1)/INDEX(ΣυνδΑθρ!$J$2:$J$96,$F3299,1),IF($D3299&lt;&gt;"",$G3299*INDEX(Υλικά!$H$3:$H$200,$F3299,1)/INDEX(Υλικά!$E$3:$E$200,$F3299,1),0))</f>
        <v>0</v>
      </c>
      <c r="J3299" s="18">
        <f>IF($C3299&lt;&gt;"",$G3299*INDEX(ΣυνδΑθρ!$D$2:$D$96,$F3299,1)/INDEX(ΣυνδΑθρ!$J$2:$J$96,$F3299,1),IF($D3299&lt;&gt;"",$G3299*INDEX(Υλικά!$I$3:$I$200,$F3299,1)/INDEX(Υλικά!$E$3:$E$200,$F3299,1),0))</f>
        <v>0</v>
      </c>
      <c r="K3299" s="16">
        <f>$H3299*Ref!$B$2</f>
        <v>0</v>
      </c>
      <c r="L3299" s="17">
        <f>$I3299*Ref!$B$3</f>
        <v>0</v>
      </c>
      <c r="M3299" s="18">
        <f>$J3299*Ref!$B$4</f>
        <v>0</v>
      </c>
      <c r="N3299" s="18">
        <f>IF($C3299&lt;&gt;"",0,IF($D3299&lt;&gt;"",$G3299*INDEX(Υλικά!$J$3:$J$200,$F3299,1)/INDEX(Υλικά!$E$3:$E$200,$F3299,1),0))</f>
        <v>0</v>
      </c>
      <c r="O3299" s="19">
        <f t="shared" si="62"/>
        <v>0</v>
      </c>
    </row>
    <row r="3300" spans="5:15" x14ac:dyDescent="0.35">
      <c r="E3300" s="3" t="str">
        <f>IF(C3300&lt;&gt;"",INDEX(ΣυνδΑθρ!$I$2:$I$96,MATCH(C3300,ΣυνδΑθρ!$A$2:$A$100,0),1),IF(D3300&lt;&gt;"",INDEX(Υλικά!$D$3:$D$200,MATCH(D3300,Υλικά!$B$3:$B$200,0),1),""))</f>
        <v/>
      </c>
      <c r="F3300" s="10">
        <f>IF(C3300&lt;&gt;"",MATCH($C3300,ΣυνδΑθρ!$A$2:$A$100,0),IF(D3300&lt;&gt;"",MATCH($D3300,Υλικά!$B$3:$B$200,0),0))</f>
        <v>0</v>
      </c>
      <c r="G3300" s="3"/>
      <c r="H3300" s="16">
        <f>IF($C3300&lt;&gt;"",$G3300*INDEX(ΣυνδΑθρ!$B$2:$B$96,$F3300,1)/INDEX(ΣυνδΑθρ!$J$2:$J$96,$F3300,1),IF($D3300&lt;&gt;"",$G3300*INDEX(Υλικά!$G$3:$G$200,$F3300,1)/INDEX(Υλικά!$E$3:$E$200,$F3300,1),0))</f>
        <v>0</v>
      </c>
      <c r="I3300" s="17">
        <f>IF($C3300&lt;&gt;"",$G3300*INDEX(ΣυνδΑθρ!$C$2:$C$100,$F3300,1)/INDEX(ΣυνδΑθρ!$J$2:$J$96,$F3300,1),IF($D3300&lt;&gt;"",$G3300*INDEX(Υλικά!$H$3:$H$200,$F3300,1)/INDEX(Υλικά!$E$3:$E$200,$F3300,1),0))</f>
        <v>0</v>
      </c>
      <c r="J3300" s="18">
        <f>IF($C3300&lt;&gt;"",$G3300*INDEX(ΣυνδΑθρ!$D$2:$D$96,$F3300,1)/INDEX(ΣυνδΑθρ!$J$2:$J$96,$F3300,1),IF($D3300&lt;&gt;"",$G3300*INDEX(Υλικά!$I$3:$I$200,$F3300,1)/INDEX(Υλικά!$E$3:$E$200,$F3300,1),0))</f>
        <v>0</v>
      </c>
      <c r="K3300" s="16">
        <f>$H3300*Ref!$B$2</f>
        <v>0</v>
      </c>
      <c r="L3300" s="17">
        <f>$I3300*Ref!$B$3</f>
        <v>0</v>
      </c>
      <c r="M3300" s="18">
        <f>$J3300*Ref!$B$4</f>
        <v>0</v>
      </c>
      <c r="N3300" s="18">
        <f>IF($C3300&lt;&gt;"",0,IF($D3300&lt;&gt;"",$G3300*INDEX(Υλικά!$J$3:$J$200,$F3300,1)/INDEX(Υλικά!$E$3:$E$200,$F3300,1),0))</f>
        <v>0</v>
      </c>
      <c r="O3300" s="19">
        <f t="shared" si="62"/>
        <v>0</v>
      </c>
    </row>
    <row r="3301" spans="5:15" x14ac:dyDescent="0.35">
      <c r="E3301" s="3" t="str">
        <f>IF(C3301&lt;&gt;"",INDEX(ΣυνδΑθρ!$I$2:$I$96,MATCH(C3301,ΣυνδΑθρ!$A$2:$A$100,0),1),IF(D3301&lt;&gt;"",INDEX(Υλικά!$D$3:$D$200,MATCH(D3301,Υλικά!$B$3:$B$200,0),1),""))</f>
        <v/>
      </c>
      <c r="F3301" s="10">
        <f>IF(C3301&lt;&gt;"",MATCH($C3301,ΣυνδΑθρ!$A$2:$A$100,0),IF(D3301&lt;&gt;"",MATCH($D3301,Υλικά!$B$3:$B$200,0),0))</f>
        <v>0</v>
      </c>
      <c r="G3301" s="3"/>
      <c r="H3301" s="16">
        <f>IF($C3301&lt;&gt;"",$G3301*INDEX(ΣυνδΑθρ!$B$2:$B$96,$F3301,1)/INDEX(ΣυνδΑθρ!$J$2:$J$96,$F3301,1),IF($D3301&lt;&gt;"",$G3301*INDEX(Υλικά!$G$3:$G$200,$F3301,1)/INDEX(Υλικά!$E$3:$E$200,$F3301,1),0))</f>
        <v>0</v>
      </c>
      <c r="I3301" s="17">
        <f>IF($C3301&lt;&gt;"",$G3301*INDEX(ΣυνδΑθρ!$C$2:$C$100,$F3301,1)/INDEX(ΣυνδΑθρ!$J$2:$J$96,$F3301,1),IF($D3301&lt;&gt;"",$G3301*INDEX(Υλικά!$H$3:$H$200,$F3301,1)/INDEX(Υλικά!$E$3:$E$200,$F3301,1),0))</f>
        <v>0</v>
      </c>
      <c r="J3301" s="18">
        <f>IF($C3301&lt;&gt;"",$G3301*INDEX(ΣυνδΑθρ!$D$2:$D$96,$F3301,1)/INDEX(ΣυνδΑθρ!$J$2:$J$96,$F3301,1),IF($D3301&lt;&gt;"",$G3301*INDEX(Υλικά!$I$3:$I$200,$F3301,1)/INDEX(Υλικά!$E$3:$E$200,$F3301,1),0))</f>
        <v>0</v>
      </c>
      <c r="K3301" s="16">
        <f>$H3301*Ref!$B$2</f>
        <v>0</v>
      </c>
      <c r="L3301" s="17">
        <f>$I3301*Ref!$B$3</f>
        <v>0</v>
      </c>
      <c r="M3301" s="18">
        <f>$J3301*Ref!$B$4</f>
        <v>0</v>
      </c>
      <c r="N3301" s="18">
        <f>IF($C3301&lt;&gt;"",0,IF($D3301&lt;&gt;"",$G3301*INDEX(Υλικά!$J$3:$J$200,$F3301,1)/INDEX(Υλικά!$E$3:$E$200,$F3301,1),0))</f>
        <v>0</v>
      </c>
      <c r="O3301" s="19">
        <f t="shared" ref="O3301:O3364" si="63">SUM(K3301:N3301)</f>
        <v>0</v>
      </c>
    </row>
    <row r="3302" spans="5:15" x14ac:dyDescent="0.35">
      <c r="E3302" s="3" t="str">
        <f>IF(C3302&lt;&gt;"",INDEX(ΣυνδΑθρ!$I$2:$I$96,MATCH(C3302,ΣυνδΑθρ!$A$2:$A$100,0),1),IF(D3302&lt;&gt;"",INDEX(Υλικά!$D$3:$D$200,MATCH(D3302,Υλικά!$B$3:$B$200,0),1),""))</f>
        <v/>
      </c>
      <c r="F3302" s="10">
        <f>IF(C3302&lt;&gt;"",MATCH($C3302,ΣυνδΑθρ!$A$2:$A$100,0),IF(D3302&lt;&gt;"",MATCH($D3302,Υλικά!$B$3:$B$200,0),0))</f>
        <v>0</v>
      </c>
      <c r="G3302" s="3"/>
      <c r="H3302" s="16">
        <f>IF($C3302&lt;&gt;"",$G3302*INDEX(ΣυνδΑθρ!$B$2:$B$96,$F3302,1)/INDEX(ΣυνδΑθρ!$J$2:$J$96,$F3302,1),IF($D3302&lt;&gt;"",$G3302*INDEX(Υλικά!$G$3:$G$200,$F3302,1)/INDEX(Υλικά!$E$3:$E$200,$F3302,1),0))</f>
        <v>0</v>
      </c>
      <c r="I3302" s="17">
        <f>IF($C3302&lt;&gt;"",$G3302*INDEX(ΣυνδΑθρ!$C$2:$C$100,$F3302,1)/INDEX(ΣυνδΑθρ!$J$2:$J$96,$F3302,1),IF($D3302&lt;&gt;"",$G3302*INDEX(Υλικά!$H$3:$H$200,$F3302,1)/INDEX(Υλικά!$E$3:$E$200,$F3302,1),0))</f>
        <v>0</v>
      </c>
      <c r="J3302" s="18">
        <f>IF($C3302&lt;&gt;"",$G3302*INDEX(ΣυνδΑθρ!$D$2:$D$96,$F3302,1)/INDEX(ΣυνδΑθρ!$J$2:$J$96,$F3302,1),IF($D3302&lt;&gt;"",$G3302*INDEX(Υλικά!$I$3:$I$200,$F3302,1)/INDEX(Υλικά!$E$3:$E$200,$F3302,1),0))</f>
        <v>0</v>
      </c>
      <c r="K3302" s="16">
        <f>$H3302*Ref!$B$2</f>
        <v>0</v>
      </c>
      <c r="L3302" s="17">
        <f>$I3302*Ref!$B$3</f>
        <v>0</v>
      </c>
      <c r="M3302" s="18">
        <f>$J3302*Ref!$B$4</f>
        <v>0</v>
      </c>
      <c r="N3302" s="18">
        <f>IF($C3302&lt;&gt;"",0,IF($D3302&lt;&gt;"",$G3302*INDEX(Υλικά!$J$3:$J$200,$F3302,1)/INDEX(Υλικά!$E$3:$E$200,$F3302,1),0))</f>
        <v>0</v>
      </c>
      <c r="O3302" s="19">
        <f t="shared" si="63"/>
        <v>0</v>
      </c>
    </row>
    <row r="3303" spans="5:15" x14ac:dyDescent="0.35">
      <c r="E3303" s="3" t="str">
        <f>IF(C3303&lt;&gt;"",INDEX(ΣυνδΑθρ!$I$2:$I$96,MATCH(C3303,ΣυνδΑθρ!$A$2:$A$100,0),1),IF(D3303&lt;&gt;"",INDEX(Υλικά!$D$3:$D$200,MATCH(D3303,Υλικά!$B$3:$B$200,0),1),""))</f>
        <v/>
      </c>
      <c r="F3303" s="10">
        <f>IF(C3303&lt;&gt;"",MATCH($C3303,ΣυνδΑθρ!$A$2:$A$100,0),IF(D3303&lt;&gt;"",MATCH($D3303,Υλικά!$B$3:$B$200,0),0))</f>
        <v>0</v>
      </c>
      <c r="G3303" s="3"/>
      <c r="H3303" s="16">
        <f>IF($C3303&lt;&gt;"",$G3303*INDEX(ΣυνδΑθρ!$B$2:$B$96,$F3303,1)/INDEX(ΣυνδΑθρ!$J$2:$J$96,$F3303,1),IF($D3303&lt;&gt;"",$G3303*INDEX(Υλικά!$G$3:$G$200,$F3303,1)/INDEX(Υλικά!$E$3:$E$200,$F3303,1),0))</f>
        <v>0</v>
      </c>
      <c r="I3303" s="17">
        <f>IF($C3303&lt;&gt;"",$G3303*INDEX(ΣυνδΑθρ!$C$2:$C$100,$F3303,1)/INDEX(ΣυνδΑθρ!$J$2:$J$96,$F3303,1),IF($D3303&lt;&gt;"",$G3303*INDEX(Υλικά!$H$3:$H$200,$F3303,1)/INDEX(Υλικά!$E$3:$E$200,$F3303,1),0))</f>
        <v>0</v>
      </c>
      <c r="J3303" s="18">
        <f>IF($C3303&lt;&gt;"",$G3303*INDEX(ΣυνδΑθρ!$D$2:$D$96,$F3303,1)/INDEX(ΣυνδΑθρ!$J$2:$J$96,$F3303,1),IF($D3303&lt;&gt;"",$G3303*INDEX(Υλικά!$I$3:$I$200,$F3303,1)/INDEX(Υλικά!$E$3:$E$200,$F3303,1),0))</f>
        <v>0</v>
      </c>
      <c r="K3303" s="16">
        <f>$H3303*Ref!$B$2</f>
        <v>0</v>
      </c>
      <c r="L3303" s="17">
        <f>$I3303*Ref!$B$3</f>
        <v>0</v>
      </c>
      <c r="M3303" s="18">
        <f>$J3303*Ref!$B$4</f>
        <v>0</v>
      </c>
      <c r="N3303" s="18">
        <f>IF($C3303&lt;&gt;"",0,IF($D3303&lt;&gt;"",$G3303*INDEX(Υλικά!$J$3:$J$200,$F3303,1)/INDEX(Υλικά!$E$3:$E$200,$F3303,1),0))</f>
        <v>0</v>
      </c>
      <c r="O3303" s="19">
        <f t="shared" si="63"/>
        <v>0</v>
      </c>
    </row>
    <row r="3304" spans="5:15" x14ac:dyDescent="0.35">
      <c r="E3304" s="3" t="str">
        <f>IF(C3304&lt;&gt;"",INDEX(ΣυνδΑθρ!$I$2:$I$96,MATCH(C3304,ΣυνδΑθρ!$A$2:$A$100,0),1),IF(D3304&lt;&gt;"",INDEX(Υλικά!$D$3:$D$200,MATCH(D3304,Υλικά!$B$3:$B$200,0),1),""))</f>
        <v/>
      </c>
      <c r="F3304" s="10">
        <f>IF(C3304&lt;&gt;"",MATCH($C3304,ΣυνδΑθρ!$A$2:$A$100,0),IF(D3304&lt;&gt;"",MATCH($D3304,Υλικά!$B$3:$B$200,0),0))</f>
        <v>0</v>
      </c>
      <c r="G3304" s="3"/>
      <c r="H3304" s="16">
        <f>IF($C3304&lt;&gt;"",$G3304*INDEX(ΣυνδΑθρ!$B$2:$B$96,$F3304,1)/INDEX(ΣυνδΑθρ!$J$2:$J$96,$F3304,1),IF($D3304&lt;&gt;"",$G3304*INDEX(Υλικά!$G$3:$G$200,$F3304,1)/INDEX(Υλικά!$E$3:$E$200,$F3304,1),0))</f>
        <v>0</v>
      </c>
      <c r="I3304" s="17">
        <f>IF($C3304&lt;&gt;"",$G3304*INDEX(ΣυνδΑθρ!$C$2:$C$100,$F3304,1)/INDEX(ΣυνδΑθρ!$J$2:$J$96,$F3304,1),IF($D3304&lt;&gt;"",$G3304*INDEX(Υλικά!$H$3:$H$200,$F3304,1)/INDEX(Υλικά!$E$3:$E$200,$F3304,1),0))</f>
        <v>0</v>
      </c>
      <c r="J3304" s="18">
        <f>IF($C3304&lt;&gt;"",$G3304*INDEX(ΣυνδΑθρ!$D$2:$D$96,$F3304,1)/INDEX(ΣυνδΑθρ!$J$2:$J$96,$F3304,1),IF($D3304&lt;&gt;"",$G3304*INDEX(Υλικά!$I$3:$I$200,$F3304,1)/INDEX(Υλικά!$E$3:$E$200,$F3304,1),0))</f>
        <v>0</v>
      </c>
      <c r="K3304" s="16">
        <f>$H3304*Ref!$B$2</f>
        <v>0</v>
      </c>
      <c r="L3304" s="17">
        <f>$I3304*Ref!$B$3</f>
        <v>0</v>
      </c>
      <c r="M3304" s="18">
        <f>$J3304*Ref!$B$4</f>
        <v>0</v>
      </c>
      <c r="N3304" s="18">
        <f>IF($C3304&lt;&gt;"",0,IF($D3304&lt;&gt;"",$G3304*INDEX(Υλικά!$J$3:$J$200,$F3304,1)/INDEX(Υλικά!$E$3:$E$200,$F3304,1),0))</f>
        <v>0</v>
      </c>
      <c r="O3304" s="19">
        <f t="shared" si="63"/>
        <v>0</v>
      </c>
    </row>
    <row r="3305" spans="5:15" x14ac:dyDescent="0.35">
      <c r="E3305" s="3" t="str">
        <f>IF(C3305&lt;&gt;"",INDEX(ΣυνδΑθρ!$I$2:$I$96,MATCH(C3305,ΣυνδΑθρ!$A$2:$A$100,0),1),IF(D3305&lt;&gt;"",INDEX(Υλικά!$D$3:$D$200,MATCH(D3305,Υλικά!$B$3:$B$200,0),1),""))</f>
        <v/>
      </c>
      <c r="F3305" s="10">
        <f>IF(C3305&lt;&gt;"",MATCH($C3305,ΣυνδΑθρ!$A$2:$A$100,0),IF(D3305&lt;&gt;"",MATCH($D3305,Υλικά!$B$3:$B$200,0),0))</f>
        <v>0</v>
      </c>
      <c r="G3305" s="3"/>
      <c r="H3305" s="16">
        <f>IF($C3305&lt;&gt;"",$G3305*INDEX(ΣυνδΑθρ!$B$2:$B$96,$F3305,1)/INDEX(ΣυνδΑθρ!$J$2:$J$96,$F3305,1),IF($D3305&lt;&gt;"",$G3305*INDEX(Υλικά!$G$3:$G$200,$F3305,1)/INDEX(Υλικά!$E$3:$E$200,$F3305,1),0))</f>
        <v>0</v>
      </c>
      <c r="I3305" s="17">
        <f>IF($C3305&lt;&gt;"",$G3305*INDEX(ΣυνδΑθρ!$C$2:$C$100,$F3305,1)/INDEX(ΣυνδΑθρ!$J$2:$J$96,$F3305,1),IF($D3305&lt;&gt;"",$G3305*INDEX(Υλικά!$H$3:$H$200,$F3305,1)/INDEX(Υλικά!$E$3:$E$200,$F3305,1),0))</f>
        <v>0</v>
      </c>
      <c r="J3305" s="18">
        <f>IF($C3305&lt;&gt;"",$G3305*INDEX(ΣυνδΑθρ!$D$2:$D$96,$F3305,1)/INDEX(ΣυνδΑθρ!$J$2:$J$96,$F3305,1),IF($D3305&lt;&gt;"",$G3305*INDEX(Υλικά!$I$3:$I$200,$F3305,1)/INDEX(Υλικά!$E$3:$E$200,$F3305,1),0))</f>
        <v>0</v>
      </c>
      <c r="K3305" s="16">
        <f>$H3305*Ref!$B$2</f>
        <v>0</v>
      </c>
      <c r="L3305" s="17">
        <f>$I3305*Ref!$B$3</f>
        <v>0</v>
      </c>
      <c r="M3305" s="18">
        <f>$J3305*Ref!$B$4</f>
        <v>0</v>
      </c>
      <c r="N3305" s="18">
        <f>IF($C3305&lt;&gt;"",0,IF($D3305&lt;&gt;"",$G3305*INDEX(Υλικά!$J$3:$J$200,$F3305,1)/INDEX(Υλικά!$E$3:$E$200,$F3305,1),0))</f>
        <v>0</v>
      </c>
      <c r="O3305" s="19">
        <f t="shared" si="63"/>
        <v>0</v>
      </c>
    </row>
    <row r="3306" spans="5:15" x14ac:dyDescent="0.35">
      <c r="E3306" s="3" t="str">
        <f>IF(C3306&lt;&gt;"",INDEX(ΣυνδΑθρ!$I$2:$I$96,MATCH(C3306,ΣυνδΑθρ!$A$2:$A$100,0),1),IF(D3306&lt;&gt;"",INDEX(Υλικά!$D$3:$D$200,MATCH(D3306,Υλικά!$B$3:$B$200,0),1),""))</f>
        <v/>
      </c>
      <c r="F3306" s="10">
        <f>IF(C3306&lt;&gt;"",MATCH($C3306,ΣυνδΑθρ!$A$2:$A$100,0),IF(D3306&lt;&gt;"",MATCH($D3306,Υλικά!$B$3:$B$200,0),0))</f>
        <v>0</v>
      </c>
      <c r="G3306" s="3"/>
      <c r="H3306" s="16">
        <f>IF($C3306&lt;&gt;"",$G3306*INDEX(ΣυνδΑθρ!$B$2:$B$96,$F3306,1)/INDEX(ΣυνδΑθρ!$J$2:$J$96,$F3306,1),IF($D3306&lt;&gt;"",$G3306*INDEX(Υλικά!$G$3:$G$200,$F3306,1)/INDEX(Υλικά!$E$3:$E$200,$F3306,1),0))</f>
        <v>0</v>
      </c>
      <c r="I3306" s="17">
        <f>IF($C3306&lt;&gt;"",$G3306*INDEX(ΣυνδΑθρ!$C$2:$C$100,$F3306,1)/INDEX(ΣυνδΑθρ!$J$2:$J$96,$F3306,1),IF($D3306&lt;&gt;"",$G3306*INDEX(Υλικά!$H$3:$H$200,$F3306,1)/INDEX(Υλικά!$E$3:$E$200,$F3306,1),0))</f>
        <v>0</v>
      </c>
      <c r="J3306" s="18">
        <f>IF($C3306&lt;&gt;"",$G3306*INDEX(ΣυνδΑθρ!$D$2:$D$96,$F3306,1)/INDEX(ΣυνδΑθρ!$J$2:$J$96,$F3306,1),IF($D3306&lt;&gt;"",$G3306*INDEX(Υλικά!$I$3:$I$200,$F3306,1)/INDEX(Υλικά!$E$3:$E$200,$F3306,1),0))</f>
        <v>0</v>
      </c>
      <c r="K3306" s="16">
        <f>$H3306*Ref!$B$2</f>
        <v>0</v>
      </c>
      <c r="L3306" s="17">
        <f>$I3306*Ref!$B$3</f>
        <v>0</v>
      </c>
      <c r="M3306" s="18">
        <f>$J3306*Ref!$B$4</f>
        <v>0</v>
      </c>
      <c r="N3306" s="18">
        <f>IF($C3306&lt;&gt;"",0,IF($D3306&lt;&gt;"",$G3306*INDEX(Υλικά!$J$3:$J$200,$F3306,1)/INDEX(Υλικά!$E$3:$E$200,$F3306,1),0))</f>
        <v>0</v>
      </c>
      <c r="O3306" s="19">
        <f t="shared" si="63"/>
        <v>0</v>
      </c>
    </row>
    <row r="3307" spans="5:15" x14ac:dyDescent="0.35">
      <c r="E3307" s="3" t="str">
        <f>IF(C3307&lt;&gt;"",INDEX(ΣυνδΑθρ!$I$2:$I$96,MATCH(C3307,ΣυνδΑθρ!$A$2:$A$100,0),1),IF(D3307&lt;&gt;"",INDEX(Υλικά!$D$3:$D$200,MATCH(D3307,Υλικά!$B$3:$B$200,0),1),""))</f>
        <v/>
      </c>
      <c r="F3307" s="10">
        <f>IF(C3307&lt;&gt;"",MATCH($C3307,ΣυνδΑθρ!$A$2:$A$100,0),IF(D3307&lt;&gt;"",MATCH($D3307,Υλικά!$B$3:$B$200,0),0))</f>
        <v>0</v>
      </c>
      <c r="G3307" s="3"/>
      <c r="H3307" s="16">
        <f>IF($C3307&lt;&gt;"",$G3307*INDEX(ΣυνδΑθρ!$B$2:$B$96,$F3307,1)/INDEX(ΣυνδΑθρ!$J$2:$J$96,$F3307,1),IF($D3307&lt;&gt;"",$G3307*INDEX(Υλικά!$G$3:$G$200,$F3307,1)/INDEX(Υλικά!$E$3:$E$200,$F3307,1),0))</f>
        <v>0</v>
      </c>
      <c r="I3307" s="17">
        <f>IF($C3307&lt;&gt;"",$G3307*INDEX(ΣυνδΑθρ!$C$2:$C$100,$F3307,1)/INDEX(ΣυνδΑθρ!$J$2:$J$96,$F3307,1),IF($D3307&lt;&gt;"",$G3307*INDEX(Υλικά!$H$3:$H$200,$F3307,1)/INDEX(Υλικά!$E$3:$E$200,$F3307,1),0))</f>
        <v>0</v>
      </c>
      <c r="J3307" s="18">
        <f>IF($C3307&lt;&gt;"",$G3307*INDEX(ΣυνδΑθρ!$D$2:$D$96,$F3307,1)/INDEX(ΣυνδΑθρ!$J$2:$J$96,$F3307,1),IF($D3307&lt;&gt;"",$G3307*INDEX(Υλικά!$I$3:$I$200,$F3307,1)/INDEX(Υλικά!$E$3:$E$200,$F3307,1),0))</f>
        <v>0</v>
      </c>
      <c r="K3307" s="16">
        <f>$H3307*Ref!$B$2</f>
        <v>0</v>
      </c>
      <c r="L3307" s="17">
        <f>$I3307*Ref!$B$3</f>
        <v>0</v>
      </c>
      <c r="M3307" s="18">
        <f>$J3307*Ref!$B$4</f>
        <v>0</v>
      </c>
      <c r="N3307" s="18">
        <f>IF($C3307&lt;&gt;"",0,IF($D3307&lt;&gt;"",$G3307*INDEX(Υλικά!$J$3:$J$200,$F3307,1)/INDEX(Υλικά!$E$3:$E$200,$F3307,1),0))</f>
        <v>0</v>
      </c>
      <c r="O3307" s="19">
        <f t="shared" si="63"/>
        <v>0</v>
      </c>
    </row>
    <row r="3308" spans="5:15" x14ac:dyDescent="0.35">
      <c r="E3308" s="3" t="str">
        <f>IF(C3308&lt;&gt;"",INDEX(ΣυνδΑθρ!$I$2:$I$96,MATCH(C3308,ΣυνδΑθρ!$A$2:$A$100,0),1),IF(D3308&lt;&gt;"",INDEX(Υλικά!$D$3:$D$200,MATCH(D3308,Υλικά!$B$3:$B$200,0),1),""))</f>
        <v/>
      </c>
      <c r="F3308" s="10">
        <f>IF(C3308&lt;&gt;"",MATCH($C3308,ΣυνδΑθρ!$A$2:$A$100,0),IF(D3308&lt;&gt;"",MATCH($D3308,Υλικά!$B$3:$B$200,0),0))</f>
        <v>0</v>
      </c>
      <c r="G3308" s="3"/>
      <c r="H3308" s="16">
        <f>IF($C3308&lt;&gt;"",$G3308*INDEX(ΣυνδΑθρ!$B$2:$B$96,$F3308,1)/INDEX(ΣυνδΑθρ!$J$2:$J$96,$F3308,1),IF($D3308&lt;&gt;"",$G3308*INDEX(Υλικά!$G$3:$G$200,$F3308,1)/INDEX(Υλικά!$E$3:$E$200,$F3308,1),0))</f>
        <v>0</v>
      </c>
      <c r="I3308" s="17">
        <f>IF($C3308&lt;&gt;"",$G3308*INDEX(ΣυνδΑθρ!$C$2:$C$100,$F3308,1)/INDEX(ΣυνδΑθρ!$J$2:$J$96,$F3308,1),IF($D3308&lt;&gt;"",$G3308*INDEX(Υλικά!$H$3:$H$200,$F3308,1)/INDEX(Υλικά!$E$3:$E$200,$F3308,1),0))</f>
        <v>0</v>
      </c>
      <c r="J3308" s="18">
        <f>IF($C3308&lt;&gt;"",$G3308*INDEX(ΣυνδΑθρ!$D$2:$D$96,$F3308,1)/INDEX(ΣυνδΑθρ!$J$2:$J$96,$F3308,1),IF($D3308&lt;&gt;"",$G3308*INDEX(Υλικά!$I$3:$I$200,$F3308,1)/INDEX(Υλικά!$E$3:$E$200,$F3308,1),0))</f>
        <v>0</v>
      </c>
      <c r="K3308" s="16">
        <f>$H3308*Ref!$B$2</f>
        <v>0</v>
      </c>
      <c r="L3308" s="17">
        <f>$I3308*Ref!$B$3</f>
        <v>0</v>
      </c>
      <c r="M3308" s="18">
        <f>$J3308*Ref!$B$4</f>
        <v>0</v>
      </c>
      <c r="N3308" s="18">
        <f>IF($C3308&lt;&gt;"",0,IF($D3308&lt;&gt;"",$G3308*INDEX(Υλικά!$J$3:$J$200,$F3308,1)/INDEX(Υλικά!$E$3:$E$200,$F3308,1),0))</f>
        <v>0</v>
      </c>
      <c r="O3308" s="19">
        <f t="shared" si="63"/>
        <v>0</v>
      </c>
    </row>
    <row r="3309" spans="5:15" x14ac:dyDescent="0.35">
      <c r="E3309" s="3" t="str">
        <f>IF(C3309&lt;&gt;"",INDEX(ΣυνδΑθρ!$I$2:$I$96,MATCH(C3309,ΣυνδΑθρ!$A$2:$A$100,0),1),IF(D3309&lt;&gt;"",INDEX(Υλικά!$D$3:$D$200,MATCH(D3309,Υλικά!$B$3:$B$200,0),1),""))</f>
        <v/>
      </c>
      <c r="F3309" s="10">
        <f>IF(C3309&lt;&gt;"",MATCH($C3309,ΣυνδΑθρ!$A$2:$A$100,0),IF(D3309&lt;&gt;"",MATCH($D3309,Υλικά!$B$3:$B$200,0),0))</f>
        <v>0</v>
      </c>
      <c r="G3309" s="3"/>
      <c r="H3309" s="16">
        <f>IF($C3309&lt;&gt;"",$G3309*INDEX(ΣυνδΑθρ!$B$2:$B$96,$F3309,1)/INDEX(ΣυνδΑθρ!$J$2:$J$96,$F3309,1),IF($D3309&lt;&gt;"",$G3309*INDEX(Υλικά!$G$3:$G$200,$F3309,1)/INDEX(Υλικά!$E$3:$E$200,$F3309,1),0))</f>
        <v>0</v>
      </c>
      <c r="I3309" s="17">
        <f>IF($C3309&lt;&gt;"",$G3309*INDEX(ΣυνδΑθρ!$C$2:$C$100,$F3309,1)/INDEX(ΣυνδΑθρ!$J$2:$J$96,$F3309,1),IF($D3309&lt;&gt;"",$G3309*INDEX(Υλικά!$H$3:$H$200,$F3309,1)/INDEX(Υλικά!$E$3:$E$200,$F3309,1),0))</f>
        <v>0</v>
      </c>
      <c r="J3309" s="18">
        <f>IF($C3309&lt;&gt;"",$G3309*INDEX(ΣυνδΑθρ!$D$2:$D$96,$F3309,1)/INDEX(ΣυνδΑθρ!$J$2:$J$96,$F3309,1),IF($D3309&lt;&gt;"",$G3309*INDEX(Υλικά!$I$3:$I$200,$F3309,1)/INDEX(Υλικά!$E$3:$E$200,$F3309,1),0))</f>
        <v>0</v>
      </c>
      <c r="K3309" s="16">
        <f>$H3309*Ref!$B$2</f>
        <v>0</v>
      </c>
      <c r="L3309" s="17">
        <f>$I3309*Ref!$B$3</f>
        <v>0</v>
      </c>
      <c r="M3309" s="18">
        <f>$J3309*Ref!$B$4</f>
        <v>0</v>
      </c>
      <c r="N3309" s="18">
        <f>IF($C3309&lt;&gt;"",0,IF($D3309&lt;&gt;"",$G3309*INDEX(Υλικά!$J$3:$J$200,$F3309,1)/INDEX(Υλικά!$E$3:$E$200,$F3309,1),0))</f>
        <v>0</v>
      </c>
      <c r="O3309" s="19">
        <f t="shared" si="63"/>
        <v>0</v>
      </c>
    </row>
    <row r="3310" spans="5:15" x14ac:dyDescent="0.35">
      <c r="E3310" s="3" t="str">
        <f>IF(C3310&lt;&gt;"",INDEX(ΣυνδΑθρ!$I$2:$I$96,MATCH(C3310,ΣυνδΑθρ!$A$2:$A$100,0),1),IF(D3310&lt;&gt;"",INDEX(Υλικά!$D$3:$D$200,MATCH(D3310,Υλικά!$B$3:$B$200,0),1),""))</f>
        <v/>
      </c>
      <c r="F3310" s="10">
        <f>IF(C3310&lt;&gt;"",MATCH($C3310,ΣυνδΑθρ!$A$2:$A$100,0),IF(D3310&lt;&gt;"",MATCH($D3310,Υλικά!$B$3:$B$200,0),0))</f>
        <v>0</v>
      </c>
      <c r="G3310" s="3"/>
      <c r="H3310" s="16">
        <f>IF($C3310&lt;&gt;"",$G3310*INDEX(ΣυνδΑθρ!$B$2:$B$96,$F3310,1)/INDEX(ΣυνδΑθρ!$J$2:$J$96,$F3310,1),IF($D3310&lt;&gt;"",$G3310*INDEX(Υλικά!$G$3:$G$200,$F3310,1)/INDEX(Υλικά!$E$3:$E$200,$F3310,1),0))</f>
        <v>0</v>
      </c>
      <c r="I3310" s="17">
        <f>IF($C3310&lt;&gt;"",$G3310*INDEX(ΣυνδΑθρ!$C$2:$C$100,$F3310,1)/INDEX(ΣυνδΑθρ!$J$2:$J$96,$F3310,1),IF($D3310&lt;&gt;"",$G3310*INDEX(Υλικά!$H$3:$H$200,$F3310,1)/INDEX(Υλικά!$E$3:$E$200,$F3310,1),0))</f>
        <v>0</v>
      </c>
      <c r="J3310" s="18">
        <f>IF($C3310&lt;&gt;"",$G3310*INDEX(ΣυνδΑθρ!$D$2:$D$96,$F3310,1)/INDEX(ΣυνδΑθρ!$J$2:$J$96,$F3310,1),IF($D3310&lt;&gt;"",$G3310*INDEX(Υλικά!$I$3:$I$200,$F3310,1)/INDEX(Υλικά!$E$3:$E$200,$F3310,1),0))</f>
        <v>0</v>
      </c>
      <c r="K3310" s="16">
        <f>$H3310*Ref!$B$2</f>
        <v>0</v>
      </c>
      <c r="L3310" s="17">
        <f>$I3310*Ref!$B$3</f>
        <v>0</v>
      </c>
      <c r="M3310" s="18">
        <f>$J3310*Ref!$B$4</f>
        <v>0</v>
      </c>
      <c r="N3310" s="18">
        <f>IF($C3310&lt;&gt;"",0,IF($D3310&lt;&gt;"",$G3310*INDEX(Υλικά!$J$3:$J$200,$F3310,1)/INDEX(Υλικά!$E$3:$E$200,$F3310,1),0))</f>
        <v>0</v>
      </c>
      <c r="O3310" s="19">
        <f t="shared" si="63"/>
        <v>0</v>
      </c>
    </row>
    <row r="3311" spans="5:15" x14ac:dyDescent="0.35">
      <c r="E3311" s="3" t="str">
        <f>IF(C3311&lt;&gt;"",INDEX(ΣυνδΑθρ!$I$2:$I$96,MATCH(C3311,ΣυνδΑθρ!$A$2:$A$100,0),1),IF(D3311&lt;&gt;"",INDEX(Υλικά!$D$3:$D$200,MATCH(D3311,Υλικά!$B$3:$B$200,0),1),""))</f>
        <v/>
      </c>
      <c r="F3311" s="10">
        <f>IF(C3311&lt;&gt;"",MATCH($C3311,ΣυνδΑθρ!$A$2:$A$100,0),IF(D3311&lt;&gt;"",MATCH($D3311,Υλικά!$B$3:$B$200,0),0))</f>
        <v>0</v>
      </c>
      <c r="G3311" s="3"/>
      <c r="H3311" s="16">
        <f>IF($C3311&lt;&gt;"",$G3311*INDEX(ΣυνδΑθρ!$B$2:$B$96,$F3311,1)/INDEX(ΣυνδΑθρ!$J$2:$J$96,$F3311,1),IF($D3311&lt;&gt;"",$G3311*INDEX(Υλικά!$G$3:$G$200,$F3311,1)/INDEX(Υλικά!$E$3:$E$200,$F3311,1),0))</f>
        <v>0</v>
      </c>
      <c r="I3311" s="17">
        <f>IF($C3311&lt;&gt;"",$G3311*INDEX(ΣυνδΑθρ!$C$2:$C$100,$F3311,1)/INDEX(ΣυνδΑθρ!$J$2:$J$96,$F3311,1),IF($D3311&lt;&gt;"",$G3311*INDEX(Υλικά!$H$3:$H$200,$F3311,1)/INDEX(Υλικά!$E$3:$E$200,$F3311,1),0))</f>
        <v>0</v>
      </c>
      <c r="J3311" s="18">
        <f>IF($C3311&lt;&gt;"",$G3311*INDEX(ΣυνδΑθρ!$D$2:$D$96,$F3311,1)/INDEX(ΣυνδΑθρ!$J$2:$J$96,$F3311,1),IF($D3311&lt;&gt;"",$G3311*INDEX(Υλικά!$I$3:$I$200,$F3311,1)/INDEX(Υλικά!$E$3:$E$200,$F3311,1),0))</f>
        <v>0</v>
      </c>
      <c r="K3311" s="16">
        <f>$H3311*Ref!$B$2</f>
        <v>0</v>
      </c>
      <c r="L3311" s="17">
        <f>$I3311*Ref!$B$3</f>
        <v>0</v>
      </c>
      <c r="M3311" s="18">
        <f>$J3311*Ref!$B$4</f>
        <v>0</v>
      </c>
      <c r="N3311" s="18">
        <f>IF($C3311&lt;&gt;"",0,IF($D3311&lt;&gt;"",$G3311*INDEX(Υλικά!$J$3:$J$200,$F3311,1)/INDEX(Υλικά!$E$3:$E$200,$F3311,1),0))</f>
        <v>0</v>
      </c>
      <c r="O3311" s="19">
        <f t="shared" si="63"/>
        <v>0</v>
      </c>
    </row>
    <row r="3312" spans="5:15" x14ac:dyDescent="0.35">
      <c r="E3312" s="3" t="str">
        <f>IF(C3312&lt;&gt;"",INDEX(ΣυνδΑθρ!$I$2:$I$96,MATCH(C3312,ΣυνδΑθρ!$A$2:$A$100,0),1),IF(D3312&lt;&gt;"",INDEX(Υλικά!$D$3:$D$200,MATCH(D3312,Υλικά!$B$3:$B$200,0),1),""))</f>
        <v/>
      </c>
      <c r="F3312" s="10">
        <f>IF(C3312&lt;&gt;"",MATCH($C3312,ΣυνδΑθρ!$A$2:$A$100,0),IF(D3312&lt;&gt;"",MATCH($D3312,Υλικά!$B$3:$B$200,0),0))</f>
        <v>0</v>
      </c>
      <c r="G3312" s="3"/>
      <c r="H3312" s="16">
        <f>IF($C3312&lt;&gt;"",$G3312*INDEX(ΣυνδΑθρ!$B$2:$B$96,$F3312,1)/INDEX(ΣυνδΑθρ!$J$2:$J$96,$F3312,1),IF($D3312&lt;&gt;"",$G3312*INDEX(Υλικά!$G$3:$G$200,$F3312,1)/INDEX(Υλικά!$E$3:$E$200,$F3312,1),0))</f>
        <v>0</v>
      </c>
      <c r="I3312" s="17">
        <f>IF($C3312&lt;&gt;"",$G3312*INDEX(ΣυνδΑθρ!$C$2:$C$100,$F3312,1)/INDEX(ΣυνδΑθρ!$J$2:$J$96,$F3312,1),IF($D3312&lt;&gt;"",$G3312*INDEX(Υλικά!$H$3:$H$200,$F3312,1)/INDEX(Υλικά!$E$3:$E$200,$F3312,1),0))</f>
        <v>0</v>
      </c>
      <c r="J3312" s="18">
        <f>IF($C3312&lt;&gt;"",$G3312*INDEX(ΣυνδΑθρ!$D$2:$D$96,$F3312,1)/INDEX(ΣυνδΑθρ!$J$2:$J$96,$F3312,1),IF($D3312&lt;&gt;"",$G3312*INDEX(Υλικά!$I$3:$I$200,$F3312,1)/INDEX(Υλικά!$E$3:$E$200,$F3312,1),0))</f>
        <v>0</v>
      </c>
      <c r="K3312" s="16">
        <f>$H3312*Ref!$B$2</f>
        <v>0</v>
      </c>
      <c r="L3312" s="17">
        <f>$I3312*Ref!$B$3</f>
        <v>0</v>
      </c>
      <c r="M3312" s="18">
        <f>$J3312*Ref!$B$4</f>
        <v>0</v>
      </c>
      <c r="N3312" s="18">
        <f>IF($C3312&lt;&gt;"",0,IF($D3312&lt;&gt;"",$G3312*INDEX(Υλικά!$J$3:$J$200,$F3312,1)/INDEX(Υλικά!$E$3:$E$200,$F3312,1),0))</f>
        <v>0</v>
      </c>
      <c r="O3312" s="19">
        <f t="shared" si="63"/>
        <v>0</v>
      </c>
    </row>
    <row r="3313" spans="5:15" x14ac:dyDescent="0.35">
      <c r="E3313" s="3" t="str">
        <f>IF(C3313&lt;&gt;"",INDEX(ΣυνδΑθρ!$I$2:$I$96,MATCH(C3313,ΣυνδΑθρ!$A$2:$A$100,0),1),IF(D3313&lt;&gt;"",INDEX(Υλικά!$D$3:$D$200,MATCH(D3313,Υλικά!$B$3:$B$200,0),1),""))</f>
        <v/>
      </c>
      <c r="F3313" s="10">
        <f>IF(C3313&lt;&gt;"",MATCH($C3313,ΣυνδΑθρ!$A$2:$A$100,0),IF(D3313&lt;&gt;"",MATCH($D3313,Υλικά!$B$3:$B$200,0),0))</f>
        <v>0</v>
      </c>
      <c r="G3313" s="3"/>
      <c r="H3313" s="16">
        <f>IF($C3313&lt;&gt;"",$G3313*INDEX(ΣυνδΑθρ!$B$2:$B$96,$F3313,1)/INDEX(ΣυνδΑθρ!$J$2:$J$96,$F3313,1),IF($D3313&lt;&gt;"",$G3313*INDEX(Υλικά!$G$3:$G$200,$F3313,1)/INDEX(Υλικά!$E$3:$E$200,$F3313,1),0))</f>
        <v>0</v>
      </c>
      <c r="I3313" s="17">
        <f>IF($C3313&lt;&gt;"",$G3313*INDEX(ΣυνδΑθρ!$C$2:$C$100,$F3313,1)/INDEX(ΣυνδΑθρ!$J$2:$J$96,$F3313,1),IF($D3313&lt;&gt;"",$G3313*INDEX(Υλικά!$H$3:$H$200,$F3313,1)/INDEX(Υλικά!$E$3:$E$200,$F3313,1),0))</f>
        <v>0</v>
      </c>
      <c r="J3313" s="18">
        <f>IF($C3313&lt;&gt;"",$G3313*INDEX(ΣυνδΑθρ!$D$2:$D$96,$F3313,1)/INDEX(ΣυνδΑθρ!$J$2:$J$96,$F3313,1),IF($D3313&lt;&gt;"",$G3313*INDEX(Υλικά!$I$3:$I$200,$F3313,1)/INDEX(Υλικά!$E$3:$E$200,$F3313,1),0))</f>
        <v>0</v>
      </c>
      <c r="K3313" s="16">
        <f>$H3313*Ref!$B$2</f>
        <v>0</v>
      </c>
      <c r="L3313" s="17">
        <f>$I3313*Ref!$B$3</f>
        <v>0</v>
      </c>
      <c r="M3313" s="18">
        <f>$J3313*Ref!$B$4</f>
        <v>0</v>
      </c>
      <c r="N3313" s="18">
        <f>IF($C3313&lt;&gt;"",0,IF($D3313&lt;&gt;"",$G3313*INDEX(Υλικά!$J$3:$J$200,$F3313,1)/INDEX(Υλικά!$E$3:$E$200,$F3313,1),0))</f>
        <v>0</v>
      </c>
      <c r="O3313" s="19">
        <f t="shared" si="63"/>
        <v>0</v>
      </c>
    </row>
    <row r="3314" spans="5:15" x14ac:dyDescent="0.35">
      <c r="E3314" s="3" t="str">
        <f>IF(C3314&lt;&gt;"",INDEX(ΣυνδΑθρ!$I$2:$I$96,MATCH(C3314,ΣυνδΑθρ!$A$2:$A$100,0),1),IF(D3314&lt;&gt;"",INDEX(Υλικά!$D$3:$D$200,MATCH(D3314,Υλικά!$B$3:$B$200,0),1),""))</f>
        <v/>
      </c>
      <c r="F3314" s="10">
        <f>IF(C3314&lt;&gt;"",MATCH($C3314,ΣυνδΑθρ!$A$2:$A$100,0),IF(D3314&lt;&gt;"",MATCH($D3314,Υλικά!$B$3:$B$200,0),0))</f>
        <v>0</v>
      </c>
      <c r="G3314" s="3"/>
      <c r="H3314" s="16">
        <f>IF($C3314&lt;&gt;"",$G3314*INDEX(ΣυνδΑθρ!$B$2:$B$96,$F3314,1)/INDEX(ΣυνδΑθρ!$J$2:$J$96,$F3314,1),IF($D3314&lt;&gt;"",$G3314*INDEX(Υλικά!$G$3:$G$200,$F3314,1)/INDEX(Υλικά!$E$3:$E$200,$F3314,1),0))</f>
        <v>0</v>
      </c>
      <c r="I3314" s="17">
        <f>IF($C3314&lt;&gt;"",$G3314*INDEX(ΣυνδΑθρ!$C$2:$C$100,$F3314,1)/INDEX(ΣυνδΑθρ!$J$2:$J$96,$F3314,1),IF($D3314&lt;&gt;"",$G3314*INDEX(Υλικά!$H$3:$H$200,$F3314,1)/INDEX(Υλικά!$E$3:$E$200,$F3314,1),0))</f>
        <v>0</v>
      </c>
      <c r="J3314" s="18">
        <f>IF($C3314&lt;&gt;"",$G3314*INDEX(ΣυνδΑθρ!$D$2:$D$96,$F3314,1)/INDEX(ΣυνδΑθρ!$J$2:$J$96,$F3314,1),IF($D3314&lt;&gt;"",$G3314*INDEX(Υλικά!$I$3:$I$200,$F3314,1)/INDEX(Υλικά!$E$3:$E$200,$F3314,1),0))</f>
        <v>0</v>
      </c>
      <c r="K3314" s="16">
        <f>$H3314*Ref!$B$2</f>
        <v>0</v>
      </c>
      <c r="L3314" s="17">
        <f>$I3314*Ref!$B$3</f>
        <v>0</v>
      </c>
      <c r="M3314" s="18">
        <f>$J3314*Ref!$B$4</f>
        <v>0</v>
      </c>
      <c r="N3314" s="18">
        <f>IF($C3314&lt;&gt;"",0,IF($D3314&lt;&gt;"",$G3314*INDEX(Υλικά!$J$3:$J$200,$F3314,1)/INDEX(Υλικά!$E$3:$E$200,$F3314,1),0))</f>
        <v>0</v>
      </c>
      <c r="O3314" s="19">
        <f t="shared" si="63"/>
        <v>0</v>
      </c>
    </row>
    <row r="3315" spans="5:15" x14ac:dyDescent="0.35">
      <c r="E3315" s="3" t="str">
        <f>IF(C3315&lt;&gt;"",INDEX(ΣυνδΑθρ!$I$2:$I$96,MATCH(C3315,ΣυνδΑθρ!$A$2:$A$100,0),1),IF(D3315&lt;&gt;"",INDEX(Υλικά!$D$3:$D$200,MATCH(D3315,Υλικά!$B$3:$B$200,0),1),""))</f>
        <v/>
      </c>
      <c r="F3315" s="10">
        <f>IF(C3315&lt;&gt;"",MATCH($C3315,ΣυνδΑθρ!$A$2:$A$100,0),IF(D3315&lt;&gt;"",MATCH($D3315,Υλικά!$B$3:$B$200,0),0))</f>
        <v>0</v>
      </c>
      <c r="G3315" s="3"/>
      <c r="H3315" s="16">
        <f>IF($C3315&lt;&gt;"",$G3315*INDEX(ΣυνδΑθρ!$B$2:$B$96,$F3315,1)/INDEX(ΣυνδΑθρ!$J$2:$J$96,$F3315,1),IF($D3315&lt;&gt;"",$G3315*INDEX(Υλικά!$G$3:$G$200,$F3315,1)/INDEX(Υλικά!$E$3:$E$200,$F3315,1),0))</f>
        <v>0</v>
      </c>
      <c r="I3315" s="17">
        <f>IF($C3315&lt;&gt;"",$G3315*INDEX(ΣυνδΑθρ!$C$2:$C$100,$F3315,1)/INDEX(ΣυνδΑθρ!$J$2:$J$96,$F3315,1),IF($D3315&lt;&gt;"",$G3315*INDEX(Υλικά!$H$3:$H$200,$F3315,1)/INDEX(Υλικά!$E$3:$E$200,$F3315,1),0))</f>
        <v>0</v>
      </c>
      <c r="J3315" s="18">
        <f>IF($C3315&lt;&gt;"",$G3315*INDEX(ΣυνδΑθρ!$D$2:$D$96,$F3315,1)/INDEX(ΣυνδΑθρ!$J$2:$J$96,$F3315,1),IF($D3315&lt;&gt;"",$G3315*INDEX(Υλικά!$I$3:$I$200,$F3315,1)/INDEX(Υλικά!$E$3:$E$200,$F3315,1),0))</f>
        <v>0</v>
      </c>
      <c r="K3315" s="16">
        <f>$H3315*Ref!$B$2</f>
        <v>0</v>
      </c>
      <c r="L3315" s="17">
        <f>$I3315*Ref!$B$3</f>
        <v>0</v>
      </c>
      <c r="M3315" s="18">
        <f>$J3315*Ref!$B$4</f>
        <v>0</v>
      </c>
      <c r="N3315" s="18">
        <f>IF($C3315&lt;&gt;"",0,IF($D3315&lt;&gt;"",$G3315*INDEX(Υλικά!$J$3:$J$200,$F3315,1)/INDEX(Υλικά!$E$3:$E$200,$F3315,1),0))</f>
        <v>0</v>
      </c>
      <c r="O3315" s="19">
        <f t="shared" si="63"/>
        <v>0</v>
      </c>
    </row>
    <row r="3316" spans="5:15" x14ac:dyDescent="0.35">
      <c r="E3316" s="3" t="str">
        <f>IF(C3316&lt;&gt;"",INDEX(ΣυνδΑθρ!$I$2:$I$96,MATCH(C3316,ΣυνδΑθρ!$A$2:$A$100,0),1),IF(D3316&lt;&gt;"",INDEX(Υλικά!$D$3:$D$200,MATCH(D3316,Υλικά!$B$3:$B$200,0),1),""))</f>
        <v/>
      </c>
      <c r="F3316" s="10">
        <f>IF(C3316&lt;&gt;"",MATCH($C3316,ΣυνδΑθρ!$A$2:$A$100,0),IF(D3316&lt;&gt;"",MATCH($D3316,Υλικά!$B$3:$B$200,0),0))</f>
        <v>0</v>
      </c>
      <c r="G3316" s="3"/>
      <c r="H3316" s="16">
        <f>IF($C3316&lt;&gt;"",$G3316*INDEX(ΣυνδΑθρ!$B$2:$B$96,$F3316,1)/INDEX(ΣυνδΑθρ!$J$2:$J$96,$F3316,1),IF($D3316&lt;&gt;"",$G3316*INDEX(Υλικά!$G$3:$G$200,$F3316,1)/INDEX(Υλικά!$E$3:$E$200,$F3316,1),0))</f>
        <v>0</v>
      </c>
      <c r="I3316" s="17">
        <f>IF($C3316&lt;&gt;"",$G3316*INDEX(ΣυνδΑθρ!$C$2:$C$100,$F3316,1)/INDEX(ΣυνδΑθρ!$J$2:$J$96,$F3316,1),IF($D3316&lt;&gt;"",$G3316*INDEX(Υλικά!$H$3:$H$200,$F3316,1)/INDEX(Υλικά!$E$3:$E$200,$F3316,1),0))</f>
        <v>0</v>
      </c>
      <c r="J3316" s="18">
        <f>IF($C3316&lt;&gt;"",$G3316*INDEX(ΣυνδΑθρ!$D$2:$D$96,$F3316,1)/INDEX(ΣυνδΑθρ!$J$2:$J$96,$F3316,1),IF($D3316&lt;&gt;"",$G3316*INDEX(Υλικά!$I$3:$I$200,$F3316,1)/INDEX(Υλικά!$E$3:$E$200,$F3316,1),0))</f>
        <v>0</v>
      </c>
      <c r="K3316" s="16">
        <f>$H3316*Ref!$B$2</f>
        <v>0</v>
      </c>
      <c r="L3316" s="17">
        <f>$I3316*Ref!$B$3</f>
        <v>0</v>
      </c>
      <c r="M3316" s="18">
        <f>$J3316*Ref!$B$4</f>
        <v>0</v>
      </c>
      <c r="N3316" s="18">
        <f>IF($C3316&lt;&gt;"",0,IF($D3316&lt;&gt;"",$G3316*INDEX(Υλικά!$J$3:$J$200,$F3316,1)/INDEX(Υλικά!$E$3:$E$200,$F3316,1),0))</f>
        <v>0</v>
      </c>
      <c r="O3316" s="19">
        <f t="shared" si="63"/>
        <v>0</v>
      </c>
    </row>
    <row r="3317" spans="5:15" x14ac:dyDescent="0.35">
      <c r="E3317" s="3" t="str">
        <f>IF(C3317&lt;&gt;"",INDEX(ΣυνδΑθρ!$I$2:$I$96,MATCH(C3317,ΣυνδΑθρ!$A$2:$A$100,0),1),IF(D3317&lt;&gt;"",INDEX(Υλικά!$D$3:$D$200,MATCH(D3317,Υλικά!$B$3:$B$200,0),1),""))</f>
        <v/>
      </c>
      <c r="F3317" s="10">
        <f>IF(C3317&lt;&gt;"",MATCH($C3317,ΣυνδΑθρ!$A$2:$A$100,0),IF(D3317&lt;&gt;"",MATCH($D3317,Υλικά!$B$3:$B$200,0),0))</f>
        <v>0</v>
      </c>
      <c r="G3317" s="3"/>
      <c r="H3317" s="16">
        <f>IF($C3317&lt;&gt;"",$G3317*INDEX(ΣυνδΑθρ!$B$2:$B$96,$F3317,1)/INDEX(ΣυνδΑθρ!$J$2:$J$96,$F3317,1),IF($D3317&lt;&gt;"",$G3317*INDEX(Υλικά!$G$3:$G$200,$F3317,1)/INDEX(Υλικά!$E$3:$E$200,$F3317,1),0))</f>
        <v>0</v>
      </c>
      <c r="I3317" s="17">
        <f>IF($C3317&lt;&gt;"",$G3317*INDEX(ΣυνδΑθρ!$C$2:$C$100,$F3317,1)/INDEX(ΣυνδΑθρ!$J$2:$J$96,$F3317,1),IF($D3317&lt;&gt;"",$G3317*INDEX(Υλικά!$H$3:$H$200,$F3317,1)/INDEX(Υλικά!$E$3:$E$200,$F3317,1),0))</f>
        <v>0</v>
      </c>
      <c r="J3317" s="18">
        <f>IF($C3317&lt;&gt;"",$G3317*INDEX(ΣυνδΑθρ!$D$2:$D$96,$F3317,1)/INDEX(ΣυνδΑθρ!$J$2:$J$96,$F3317,1),IF($D3317&lt;&gt;"",$G3317*INDEX(Υλικά!$I$3:$I$200,$F3317,1)/INDEX(Υλικά!$E$3:$E$200,$F3317,1),0))</f>
        <v>0</v>
      </c>
      <c r="K3317" s="16">
        <f>$H3317*Ref!$B$2</f>
        <v>0</v>
      </c>
      <c r="L3317" s="17">
        <f>$I3317*Ref!$B$3</f>
        <v>0</v>
      </c>
      <c r="M3317" s="18">
        <f>$J3317*Ref!$B$4</f>
        <v>0</v>
      </c>
      <c r="N3317" s="18">
        <f>IF($C3317&lt;&gt;"",0,IF($D3317&lt;&gt;"",$G3317*INDEX(Υλικά!$J$3:$J$200,$F3317,1)/INDEX(Υλικά!$E$3:$E$200,$F3317,1),0))</f>
        <v>0</v>
      </c>
      <c r="O3317" s="19">
        <f t="shared" si="63"/>
        <v>0</v>
      </c>
    </row>
    <row r="3318" spans="5:15" x14ac:dyDescent="0.35">
      <c r="E3318" s="3" t="str">
        <f>IF(C3318&lt;&gt;"",INDEX(ΣυνδΑθρ!$I$2:$I$96,MATCH(C3318,ΣυνδΑθρ!$A$2:$A$100,0),1),IF(D3318&lt;&gt;"",INDEX(Υλικά!$D$3:$D$200,MATCH(D3318,Υλικά!$B$3:$B$200,0),1),""))</f>
        <v/>
      </c>
      <c r="F3318" s="10">
        <f>IF(C3318&lt;&gt;"",MATCH($C3318,ΣυνδΑθρ!$A$2:$A$100,0),IF(D3318&lt;&gt;"",MATCH($D3318,Υλικά!$B$3:$B$200,0),0))</f>
        <v>0</v>
      </c>
      <c r="G3318" s="3"/>
      <c r="H3318" s="16">
        <f>IF($C3318&lt;&gt;"",$G3318*INDEX(ΣυνδΑθρ!$B$2:$B$96,$F3318,1)/INDEX(ΣυνδΑθρ!$J$2:$J$96,$F3318,1),IF($D3318&lt;&gt;"",$G3318*INDEX(Υλικά!$G$3:$G$200,$F3318,1)/INDEX(Υλικά!$E$3:$E$200,$F3318,1),0))</f>
        <v>0</v>
      </c>
      <c r="I3318" s="17">
        <f>IF($C3318&lt;&gt;"",$G3318*INDEX(ΣυνδΑθρ!$C$2:$C$100,$F3318,1)/INDEX(ΣυνδΑθρ!$J$2:$J$96,$F3318,1),IF($D3318&lt;&gt;"",$G3318*INDEX(Υλικά!$H$3:$H$200,$F3318,1)/INDEX(Υλικά!$E$3:$E$200,$F3318,1),0))</f>
        <v>0</v>
      </c>
      <c r="J3318" s="18">
        <f>IF($C3318&lt;&gt;"",$G3318*INDEX(ΣυνδΑθρ!$D$2:$D$96,$F3318,1)/INDEX(ΣυνδΑθρ!$J$2:$J$96,$F3318,1),IF($D3318&lt;&gt;"",$G3318*INDEX(Υλικά!$I$3:$I$200,$F3318,1)/INDEX(Υλικά!$E$3:$E$200,$F3318,1),0))</f>
        <v>0</v>
      </c>
      <c r="K3318" s="16">
        <f>$H3318*Ref!$B$2</f>
        <v>0</v>
      </c>
      <c r="L3318" s="17">
        <f>$I3318*Ref!$B$3</f>
        <v>0</v>
      </c>
      <c r="M3318" s="18">
        <f>$J3318*Ref!$B$4</f>
        <v>0</v>
      </c>
      <c r="N3318" s="18">
        <f>IF($C3318&lt;&gt;"",0,IF($D3318&lt;&gt;"",$G3318*INDEX(Υλικά!$J$3:$J$200,$F3318,1)/INDEX(Υλικά!$E$3:$E$200,$F3318,1),0))</f>
        <v>0</v>
      </c>
      <c r="O3318" s="19">
        <f t="shared" si="63"/>
        <v>0</v>
      </c>
    </row>
    <row r="3319" spans="5:15" x14ac:dyDescent="0.35">
      <c r="E3319" s="3" t="str">
        <f>IF(C3319&lt;&gt;"",INDEX(ΣυνδΑθρ!$I$2:$I$96,MATCH(C3319,ΣυνδΑθρ!$A$2:$A$100,0),1),IF(D3319&lt;&gt;"",INDEX(Υλικά!$D$3:$D$200,MATCH(D3319,Υλικά!$B$3:$B$200,0),1),""))</f>
        <v/>
      </c>
      <c r="F3319" s="10">
        <f>IF(C3319&lt;&gt;"",MATCH($C3319,ΣυνδΑθρ!$A$2:$A$100,0),IF(D3319&lt;&gt;"",MATCH($D3319,Υλικά!$B$3:$B$200,0),0))</f>
        <v>0</v>
      </c>
      <c r="G3319" s="3"/>
      <c r="H3319" s="16">
        <f>IF($C3319&lt;&gt;"",$G3319*INDEX(ΣυνδΑθρ!$B$2:$B$96,$F3319,1)/INDEX(ΣυνδΑθρ!$J$2:$J$96,$F3319,1),IF($D3319&lt;&gt;"",$G3319*INDEX(Υλικά!$G$3:$G$200,$F3319,1)/INDEX(Υλικά!$E$3:$E$200,$F3319,1),0))</f>
        <v>0</v>
      </c>
      <c r="I3319" s="17">
        <f>IF($C3319&lt;&gt;"",$G3319*INDEX(ΣυνδΑθρ!$C$2:$C$100,$F3319,1)/INDEX(ΣυνδΑθρ!$J$2:$J$96,$F3319,1),IF($D3319&lt;&gt;"",$G3319*INDEX(Υλικά!$H$3:$H$200,$F3319,1)/INDEX(Υλικά!$E$3:$E$200,$F3319,1),0))</f>
        <v>0</v>
      </c>
      <c r="J3319" s="18">
        <f>IF($C3319&lt;&gt;"",$G3319*INDEX(ΣυνδΑθρ!$D$2:$D$96,$F3319,1)/INDEX(ΣυνδΑθρ!$J$2:$J$96,$F3319,1),IF($D3319&lt;&gt;"",$G3319*INDEX(Υλικά!$I$3:$I$200,$F3319,1)/INDEX(Υλικά!$E$3:$E$200,$F3319,1),0))</f>
        <v>0</v>
      </c>
      <c r="K3319" s="16">
        <f>$H3319*Ref!$B$2</f>
        <v>0</v>
      </c>
      <c r="L3319" s="17">
        <f>$I3319*Ref!$B$3</f>
        <v>0</v>
      </c>
      <c r="M3319" s="18">
        <f>$J3319*Ref!$B$4</f>
        <v>0</v>
      </c>
      <c r="N3319" s="18">
        <f>IF($C3319&lt;&gt;"",0,IF($D3319&lt;&gt;"",$G3319*INDEX(Υλικά!$J$3:$J$200,$F3319,1)/INDEX(Υλικά!$E$3:$E$200,$F3319,1),0))</f>
        <v>0</v>
      </c>
      <c r="O3319" s="19">
        <f t="shared" si="63"/>
        <v>0</v>
      </c>
    </row>
    <row r="3320" spans="5:15" x14ac:dyDescent="0.35">
      <c r="E3320" s="3" t="str">
        <f>IF(C3320&lt;&gt;"",INDEX(ΣυνδΑθρ!$I$2:$I$96,MATCH(C3320,ΣυνδΑθρ!$A$2:$A$100,0),1),IF(D3320&lt;&gt;"",INDEX(Υλικά!$D$3:$D$200,MATCH(D3320,Υλικά!$B$3:$B$200,0),1),""))</f>
        <v/>
      </c>
      <c r="F3320" s="10">
        <f>IF(C3320&lt;&gt;"",MATCH($C3320,ΣυνδΑθρ!$A$2:$A$100,0),IF(D3320&lt;&gt;"",MATCH($D3320,Υλικά!$B$3:$B$200,0),0))</f>
        <v>0</v>
      </c>
      <c r="G3320" s="3"/>
      <c r="H3320" s="16">
        <f>IF($C3320&lt;&gt;"",$G3320*INDEX(ΣυνδΑθρ!$B$2:$B$96,$F3320,1)/INDEX(ΣυνδΑθρ!$J$2:$J$96,$F3320,1),IF($D3320&lt;&gt;"",$G3320*INDEX(Υλικά!$G$3:$G$200,$F3320,1)/INDEX(Υλικά!$E$3:$E$200,$F3320,1),0))</f>
        <v>0</v>
      </c>
      <c r="I3320" s="17">
        <f>IF($C3320&lt;&gt;"",$G3320*INDEX(ΣυνδΑθρ!$C$2:$C$100,$F3320,1)/INDEX(ΣυνδΑθρ!$J$2:$J$96,$F3320,1),IF($D3320&lt;&gt;"",$G3320*INDEX(Υλικά!$H$3:$H$200,$F3320,1)/INDEX(Υλικά!$E$3:$E$200,$F3320,1),0))</f>
        <v>0</v>
      </c>
      <c r="J3320" s="18">
        <f>IF($C3320&lt;&gt;"",$G3320*INDEX(ΣυνδΑθρ!$D$2:$D$96,$F3320,1)/INDEX(ΣυνδΑθρ!$J$2:$J$96,$F3320,1),IF($D3320&lt;&gt;"",$G3320*INDEX(Υλικά!$I$3:$I$200,$F3320,1)/INDEX(Υλικά!$E$3:$E$200,$F3320,1),0))</f>
        <v>0</v>
      </c>
      <c r="K3320" s="16">
        <f>$H3320*Ref!$B$2</f>
        <v>0</v>
      </c>
      <c r="L3320" s="17">
        <f>$I3320*Ref!$B$3</f>
        <v>0</v>
      </c>
      <c r="M3320" s="18">
        <f>$J3320*Ref!$B$4</f>
        <v>0</v>
      </c>
      <c r="N3320" s="18">
        <f>IF($C3320&lt;&gt;"",0,IF($D3320&lt;&gt;"",$G3320*INDEX(Υλικά!$J$3:$J$200,$F3320,1)/INDEX(Υλικά!$E$3:$E$200,$F3320,1),0))</f>
        <v>0</v>
      </c>
      <c r="O3320" s="19">
        <f t="shared" si="63"/>
        <v>0</v>
      </c>
    </row>
    <row r="3321" spans="5:15" x14ac:dyDescent="0.35">
      <c r="E3321" s="3" t="str">
        <f>IF(C3321&lt;&gt;"",INDEX(ΣυνδΑθρ!$I$2:$I$96,MATCH(C3321,ΣυνδΑθρ!$A$2:$A$100,0),1),IF(D3321&lt;&gt;"",INDEX(Υλικά!$D$3:$D$200,MATCH(D3321,Υλικά!$B$3:$B$200,0),1),""))</f>
        <v/>
      </c>
      <c r="F3321" s="10">
        <f>IF(C3321&lt;&gt;"",MATCH($C3321,ΣυνδΑθρ!$A$2:$A$100,0),IF(D3321&lt;&gt;"",MATCH($D3321,Υλικά!$B$3:$B$200,0),0))</f>
        <v>0</v>
      </c>
      <c r="G3321" s="3"/>
      <c r="H3321" s="16">
        <f>IF($C3321&lt;&gt;"",$G3321*INDEX(ΣυνδΑθρ!$B$2:$B$96,$F3321,1)/INDEX(ΣυνδΑθρ!$J$2:$J$96,$F3321,1),IF($D3321&lt;&gt;"",$G3321*INDEX(Υλικά!$G$3:$G$200,$F3321,1)/INDEX(Υλικά!$E$3:$E$200,$F3321,1),0))</f>
        <v>0</v>
      </c>
      <c r="I3321" s="17">
        <f>IF($C3321&lt;&gt;"",$G3321*INDEX(ΣυνδΑθρ!$C$2:$C$100,$F3321,1)/INDEX(ΣυνδΑθρ!$J$2:$J$96,$F3321,1),IF($D3321&lt;&gt;"",$G3321*INDEX(Υλικά!$H$3:$H$200,$F3321,1)/INDEX(Υλικά!$E$3:$E$200,$F3321,1),0))</f>
        <v>0</v>
      </c>
      <c r="J3321" s="18">
        <f>IF($C3321&lt;&gt;"",$G3321*INDEX(ΣυνδΑθρ!$D$2:$D$96,$F3321,1)/INDEX(ΣυνδΑθρ!$J$2:$J$96,$F3321,1),IF($D3321&lt;&gt;"",$G3321*INDEX(Υλικά!$I$3:$I$200,$F3321,1)/INDEX(Υλικά!$E$3:$E$200,$F3321,1),0))</f>
        <v>0</v>
      </c>
      <c r="K3321" s="16">
        <f>$H3321*Ref!$B$2</f>
        <v>0</v>
      </c>
      <c r="L3321" s="17">
        <f>$I3321*Ref!$B$3</f>
        <v>0</v>
      </c>
      <c r="M3321" s="18">
        <f>$J3321*Ref!$B$4</f>
        <v>0</v>
      </c>
      <c r="N3321" s="18">
        <f>IF($C3321&lt;&gt;"",0,IF($D3321&lt;&gt;"",$G3321*INDEX(Υλικά!$J$3:$J$200,$F3321,1)/INDEX(Υλικά!$E$3:$E$200,$F3321,1),0))</f>
        <v>0</v>
      </c>
      <c r="O3321" s="19">
        <f t="shared" si="63"/>
        <v>0</v>
      </c>
    </row>
    <row r="3322" spans="5:15" x14ac:dyDescent="0.35">
      <c r="E3322" s="3" t="str">
        <f>IF(C3322&lt;&gt;"",INDEX(ΣυνδΑθρ!$I$2:$I$96,MATCH(C3322,ΣυνδΑθρ!$A$2:$A$100,0),1),IF(D3322&lt;&gt;"",INDEX(Υλικά!$D$3:$D$200,MATCH(D3322,Υλικά!$B$3:$B$200,0),1),""))</f>
        <v/>
      </c>
      <c r="F3322" s="10">
        <f>IF(C3322&lt;&gt;"",MATCH($C3322,ΣυνδΑθρ!$A$2:$A$100,0),IF(D3322&lt;&gt;"",MATCH($D3322,Υλικά!$B$3:$B$200,0),0))</f>
        <v>0</v>
      </c>
      <c r="G3322" s="3"/>
      <c r="H3322" s="16">
        <f>IF($C3322&lt;&gt;"",$G3322*INDEX(ΣυνδΑθρ!$B$2:$B$96,$F3322,1)/INDEX(ΣυνδΑθρ!$J$2:$J$96,$F3322,1),IF($D3322&lt;&gt;"",$G3322*INDEX(Υλικά!$G$3:$G$200,$F3322,1)/INDEX(Υλικά!$E$3:$E$200,$F3322,1),0))</f>
        <v>0</v>
      </c>
      <c r="I3322" s="17">
        <f>IF($C3322&lt;&gt;"",$G3322*INDEX(ΣυνδΑθρ!$C$2:$C$100,$F3322,1)/INDEX(ΣυνδΑθρ!$J$2:$J$96,$F3322,1),IF($D3322&lt;&gt;"",$G3322*INDEX(Υλικά!$H$3:$H$200,$F3322,1)/INDEX(Υλικά!$E$3:$E$200,$F3322,1),0))</f>
        <v>0</v>
      </c>
      <c r="J3322" s="18">
        <f>IF($C3322&lt;&gt;"",$G3322*INDEX(ΣυνδΑθρ!$D$2:$D$96,$F3322,1)/INDEX(ΣυνδΑθρ!$J$2:$J$96,$F3322,1),IF($D3322&lt;&gt;"",$G3322*INDEX(Υλικά!$I$3:$I$200,$F3322,1)/INDEX(Υλικά!$E$3:$E$200,$F3322,1),0))</f>
        <v>0</v>
      </c>
      <c r="K3322" s="16">
        <f>$H3322*Ref!$B$2</f>
        <v>0</v>
      </c>
      <c r="L3322" s="17">
        <f>$I3322*Ref!$B$3</f>
        <v>0</v>
      </c>
      <c r="M3322" s="18">
        <f>$J3322*Ref!$B$4</f>
        <v>0</v>
      </c>
      <c r="N3322" s="18">
        <f>IF($C3322&lt;&gt;"",0,IF($D3322&lt;&gt;"",$G3322*INDEX(Υλικά!$J$3:$J$200,$F3322,1)/INDEX(Υλικά!$E$3:$E$200,$F3322,1),0))</f>
        <v>0</v>
      </c>
      <c r="O3322" s="19">
        <f t="shared" si="63"/>
        <v>0</v>
      </c>
    </row>
    <row r="3323" spans="5:15" x14ac:dyDescent="0.35">
      <c r="E3323" s="3" t="str">
        <f>IF(C3323&lt;&gt;"",INDEX(ΣυνδΑθρ!$I$2:$I$96,MATCH(C3323,ΣυνδΑθρ!$A$2:$A$100,0),1),IF(D3323&lt;&gt;"",INDEX(Υλικά!$D$3:$D$200,MATCH(D3323,Υλικά!$B$3:$B$200,0),1),""))</f>
        <v/>
      </c>
      <c r="F3323" s="10">
        <f>IF(C3323&lt;&gt;"",MATCH($C3323,ΣυνδΑθρ!$A$2:$A$100,0),IF(D3323&lt;&gt;"",MATCH($D3323,Υλικά!$B$3:$B$200,0),0))</f>
        <v>0</v>
      </c>
      <c r="G3323" s="3"/>
      <c r="H3323" s="16">
        <f>IF($C3323&lt;&gt;"",$G3323*INDEX(ΣυνδΑθρ!$B$2:$B$96,$F3323,1)/INDEX(ΣυνδΑθρ!$J$2:$J$96,$F3323,1),IF($D3323&lt;&gt;"",$G3323*INDEX(Υλικά!$G$3:$G$200,$F3323,1)/INDEX(Υλικά!$E$3:$E$200,$F3323,1),0))</f>
        <v>0</v>
      </c>
      <c r="I3323" s="17">
        <f>IF($C3323&lt;&gt;"",$G3323*INDEX(ΣυνδΑθρ!$C$2:$C$100,$F3323,1)/INDEX(ΣυνδΑθρ!$J$2:$J$96,$F3323,1),IF($D3323&lt;&gt;"",$G3323*INDEX(Υλικά!$H$3:$H$200,$F3323,1)/INDEX(Υλικά!$E$3:$E$200,$F3323,1),0))</f>
        <v>0</v>
      </c>
      <c r="J3323" s="18">
        <f>IF($C3323&lt;&gt;"",$G3323*INDEX(ΣυνδΑθρ!$D$2:$D$96,$F3323,1)/INDEX(ΣυνδΑθρ!$J$2:$J$96,$F3323,1),IF($D3323&lt;&gt;"",$G3323*INDEX(Υλικά!$I$3:$I$200,$F3323,1)/INDEX(Υλικά!$E$3:$E$200,$F3323,1),0))</f>
        <v>0</v>
      </c>
      <c r="K3323" s="16">
        <f>$H3323*Ref!$B$2</f>
        <v>0</v>
      </c>
      <c r="L3323" s="17">
        <f>$I3323*Ref!$B$3</f>
        <v>0</v>
      </c>
      <c r="M3323" s="18">
        <f>$J3323*Ref!$B$4</f>
        <v>0</v>
      </c>
      <c r="N3323" s="18">
        <f>IF($C3323&lt;&gt;"",0,IF($D3323&lt;&gt;"",$G3323*INDEX(Υλικά!$J$3:$J$200,$F3323,1)/INDEX(Υλικά!$E$3:$E$200,$F3323,1),0))</f>
        <v>0</v>
      </c>
      <c r="O3323" s="19">
        <f t="shared" si="63"/>
        <v>0</v>
      </c>
    </row>
    <row r="3324" spans="5:15" x14ac:dyDescent="0.35">
      <c r="E3324" s="3" t="str">
        <f>IF(C3324&lt;&gt;"",INDEX(ΣυνδΑθρ!$I$2:$I$96,MATCH(C3324,ΣυνδΑθρ!$A$2:$A$100,0),1),IF(D3324&lt;&gt;"",INDEX(Υλικά!$D$3:$D$200,MATCH(D3324,Υλικά!$B$3:$B$200,0),1),""))</f>
        <v/>
      </c>
      <c r="F3324" s="10">
        <f>IF(C3324&lt;&gt;"",MATCH($C3324,ΣυνδΑθρ!$A$2:$A$100,0),IF(D3324&lt;&gt;"",MATCH($D3324,Υλικά!$B$3:$B$200,0),0))</f>
        <v>0</v>
      </c>
      <c r="G3324" s="3"/>
      <c r="H3324" s="16">
        <f>IF($C3324&lt;&gt;"",$G3324*INDEX(ΣυνδΑθρ!$B$2:$B$96,$F3324,1)/INDEX(ΣυνδΑθρ!$J$2:$J$96,$F3324,1),IF($D3324&lt;&gt;"",$G3324*INDEX(Υλικά!$G$3:$G$200,$F3324,1)/INDEX(Υλικά!$E$3:$E$200,$F3324,1),0))</f>
        <v>0</v>
      </c>
      <c r="I3324" s="17">
        <f>IF($C3324&lt;&gt;"",$G3324*INDEX(ΣυνδΑθρ!$C$2:$C$100,$F3324,1)/INDEX(ΣυνδΑθρ!$J$2:$J$96,$F3324,1),IF($D3324&lt;&gt;"",$G3324*INDEX(Υλικά!$H$3:$H$200,$F3324,1)/INDEX(Υλικά!$E$3:$E$200,$F3324,1),0))</f>
        <v>0</v>
      </c>
      <c r="J3324" s="18">
        <f>IF($C3324&lt;&gt;"",$G3324*INDEX(ΣυνδΑθρ!$D$2:$D$96,$F3324,1)/INDEX(ΣυνδΑθρ!$J$2:$J$96,$F3324,1),IF($D3324&lt;&gt;"",$G3324*INDEX(Υλικά!$I$3:$I$200,$F3324,1)/INDEX(Υλικά!$E$3:$E$200,$F3324,1),0))</f>
        <v>0</v>
      </c>
      <c r="K3324" s="16">
        <f>$H3324*Ref!$B$2</f>
        <v>0</v>
      </c>
      <c r="L3324" s="17">
        <f>$I3324*Ref!$B$3</f>
        <v>0</v>
      </c>
      <c r="M3324" s="18">
        <f>$J3324*Ref!$B$4</f>
        <v>0</v>
      </c>
      <c r="N3324" s="18">
        <f>IF($C3324&lt;&gt;"",0,IF($D3324&lt;&gt;"",$G3324*INDEX(Υλικά!$J$3:$J$200,$F3324,1)/INDEX(Υλικά!$E$3:$E$200,$F3324,1),0))</f>
        <v>0</v>
      </c>
      <c r="O3324" s="19">
        <f t="shared" si="63"/>
        <v>0</v>
      </c>
    </row>
    <row r="3325" spans="5:15" x14ac:dyDescent="0.35">
      <c r="E3325" s="3" t="str">
        <f>IF(C3325&lt;&gt;"",INDEX(ΣυνδΑθρ!$I$2:$I$96,MATCH(C3325,ΣυνδΑθρ!$A$2:$A$100,0),1),IF(D3325&lt;&gt;"",INDEX(Υλικά!$D$3:$D$200,MATCH(D3325,Υλικά!$B$3:$B$200,0),1),""))</f>
        <v/>
      </c>
      <c r="F3325" s="10">
        <f>IF(C3325&lt;&gt;"",MATCH($C3325,ΣυνδΑθρ!$A$2:$A$100,0),IF(D3325&lt;&gt;"",MATCH($D3325,Υλικά!$B$3:$B$200,0),0))</f>
        <v>0</v>
      </c>
      <c r="G3325" s="3"/>
      <c r="H3325" s="16">
        <f>IF($C3325&lt;&gt;"",$G3325*INDEX(ΣυνδΑθρ!$B$2:$B$96,$F3325,1)/INDEX(ΣυνδΑθρ!$J$2:$J$96,$F3325,1),IF($D3325&lt;&gt;"",$G3325*INDEX(Υλικά!$G$3:$G$200,$F3325,1)/INDEX(Υλικά!$E$3:$E$200,$F3325,1),0))</f>
        <v>0</v>
      </c>
      <c r="I3325" s="17">
        <f>IF($C3325&lt;&gt;"",$G3325*INDEX(ΣυνδΑθρ!$C$2:$C$100,$F3325,1)/INDEX(ΣυνδΑθρ!$J$2:$J$96,$F3325,1),IF($D3325&lt;&gt;"",$G3325*INDEX(Υλικά!$H$3:$H$200,$F3325,1)/INDEX(Υλικά!$E$3:$E$200,$F3325,1),0))</f>
        <v>0</v>
      </c>
      <c r="J3325" s="18">
        <f>IF($C3325&lt;&gt;"",$G3325*INDEX(ΣυνδΑθρ!$D$2:$D$96,$F3325,1)/INDEX(ΣυνδΑθρ!$J$2:$J$96,$F3325,1),IF($D3325&lt;&gt;"",$G3325*INDEX(Υλικά!$I$3:$I$200,$F3325,1)/INDEX(Υλικά!$E$3:$E$200,$F3325,1),0))</f>
        <v>0</v>
      </c>
      <c r="K3325" s="16">
        <f>$H3325*Ref!$B$2</f>
        <v>0</v>
      </c>
      <c r="L3325" s="17">
        <f>$I3325*Ref!$B$3</f>
        <v>0</v>
      </c>
      <c r="M3325" s="18">
        <f>$J3325*Ref!$B$4</f>
        <v>0</v>
      </c>
      <c r="N3325" s="18">
        <f>IF($C3325&lt;&gt;"",0,IF($D3325&lt;&gt;"",$G3325*INDEX(Υλικά!$J$3:$J$200,$F3325,1)/INDEX(Υλικά!$E$3:$E$200,$F3325,1),0))</f>
        <v>0</v>
      </c>
      <c r="O3325" s="19">
        <f t="shared" si="63"/>
        <v>0</v>
      </c>
    </row>
    <row r="3326" spans="5:15" x14ac:dyDescent="0.35">
      <c r="E3326" s="3" t="str">
        <f>IF(C3326&lt;&gt;"",INDEX(ΣυνδΑθρ!$I$2:$I$96,MATCH(C3326,ΣυνδΑθρ!$A$2:$A$100,0),1),IF(D3326&lt;&gt;"",INDEX(Υλικά!$D$3:$D$200,MATCH(D3326,Υλικά!$B$3:$B$200,0),1),""))</f>
        <v/>
      </c>
      <c r="F3326" s="10">
        <f>IF(C3326&lt;&gt;"",MATCH($C3326,ΣυνδΑθρ!$A$2:$A$100,0),IF(D3326&lt;&gt;"",MATCH($D3326,Υλικά!$B$3:$B$200,0),0))</f>
        <v>0</v>
      </c>
      <c r="G3326" s="3"/>
      <c r="H3326" s="16">
        <f>IF($C3326&lt;&gt;"",$G3326*INDEX(ΣυνδΑθρ!$B$2:$B$96,$F3326,1)/INDEX(ΣυνδΑθρ!$J$2:$J$96,$F3326,1),IF($D3326&lt;&gt;"",$G3326*INDEX(Υλικά!$G$3:$G$200,$F3326,1)/INDEX(Υλικά!$E$3:$E$200,$F3326,1),0))</f>
        <v>0</v>
      </c>
      <c r="I3326" s="17">
        <f>IF($C3326&lt;&gt;"",$G3326*INDEX(ΣυνδΑθρ!$C$2:$C$100,$F3326,1)/INDEX(ΣυνδΑθρ!$J$2:$J$96,$F3326,1),IF($D3326&lt;&gt;"",$G3326*INDEX(Υλικά!$H$3:$H$200,$F3326,1)/INDEX(Υλικά!$E$3:$E$200,$F3326,1),0))</f>
        <v>0</v>
      </c>
      <c r="J3326" s="18">
        <f>IF($C3326&lt;&gt;"",$G3326*INDEX(ΣυνδΑθρ!$D$2:$D$96,$F3326,1)/INDEX(ΣυνδΑθρ!$J$2:$J$96,$F3326,1),IF($D3326&lt;&gt;"",$G3326*INDEX(Υλικά!$I$3:$I$200,$F3326,1)/INDEX(Υλικά!$E$3:$E$200,$F3326,1),0))</f>
        <v>0</v>
      </c>
      <c r="K3326" s="16">
        <f>$H3326*Ref!$B$2</f>
        <v>0</v>
      </c>
      <c r="L3326" s="17">
        <f>$I3326*Ref!$B$3</f>
        <v>0</v>
      </c>
      <c r="M3326" s="18">
        <f>$J3326*Ref!$B$4</f>
        <v>0</v>
      </c>
      <c r="N3326" s="18">
        <f>IF($C3326&lt;&gt;"",0,IF($D3326&lt;&gt;"",$G3326*INDEX(Υλικά!$J$3:$J$200,$F3326,1)/INDEX(Υλικά!$E$3:$E$200,$F3326,1),0))</f>
        <v>0</v>
      </c>
      <c r="O3326" s="19">
        <f t="shared" si="63"/>
        <v>0</v>
      </c>
    </row>
    <row r="3327" spans="5:15" x14ac:dyDescent="0.35">
      <c r="E3327" s="3" t="str">
        <f>IF(C3327&lt;&gt;"",INDEX(ΣυνδΑθρ!$I$2:$I$96,MATCH(C3327,ΣυνδΑθρ!$A$2:$A$100,0),1),IF(D3327&lt;&gt;"",INDEX(Υλικά!$D$3:$D$200,MATCH(D3327,Υλικά!$B$3:$B$200,0),1),""))</f>
        <v/>
      </c>
      <c r="F3327" s="10">
        <f>IF(C3327&lt;&gt;"",MATCH($C3327,ΣυνδΑθρ!$A$2:$A$100,0),IF(D3327&lt;&gt;"",MATCH($D3327,Υλικά!$B$3:$B$200,0),0))</f>
        <v>0</v>
      </c>
      <c r="G3327" s="3"/>
      <c r="H3327" s="16">
        <f>IF($C3327&lt;&gt;"",$G3327*INDEX(ΣυνδΑθρ!$B$2:$B$96,$F3327,1)/INDEX(ΣυνδΑθρ!$J$2:$J$96,$F3327,1),IF($D3327&lt;&gt;"",$G3327*INDEX(Υλικά!$G$3:$G$200,$F3327,1)/INDEX(Υλικά!$E$3:$E$200,$F3327,1),0))</f>
        <v>0</v>
      </c>
      <c r="I3327" s="17">
        <f>IF($C3327&lt;&gt;"",$G3327*INDEX(ΣυνδΑθρ!$C$2:$C$100,$F3327,1)/INDEX(ΣυνδΑθρ!$J$2:$J$96,$F3327,1),IF($D3327&lt;&gt;"",$G3327*INDEX(Υλικά!$H$3:$H$200,$F3327,1)/INDEX(Υλικά!$E$3:$E$200,$F3327,1),0))</f>
        <v>0</v>
      </c>
      <c r="J3327" s="18">
        <f>IF($C3327&lt;&gt;"",$G3327*INDEX(ΣυνδΑθρ!$D$2:$D$96,$F3327,1)/INDEX(ΣυνδΑθρ!$J$2:$J$96,$F3327,1),IF($D3327&lt;&gt;"",$G3327*INDEX(Υλικά!$I$3:$I$200,$F3327,1)/INDEX(Υλικά!$E$3:$E$200,$F3327,1),0))</f>
        <v>0</v>
      </c>
      <c r="K3327" s="16">
        <f>$H3327*Ref!$B$2</f>
        <v>0</v>
      </c>
      <c r="L3327" s="17">
        <f>$I3327*Ref!$B$3</f>
        <v>0</v>
      </c>
      <c r="M3327" s="18">
        <f>$J3327*Ref!$B$4</f>
        <v>0</v>
      </c>
      <c r="N3327" s="18">
        <f>IF($C3327&lt;&gt;"",0,IF($D3327&lt;&gt;"",$G3327*INDEX(Υλικά!$J$3:$J$200,$F3327,1)/INDEX(Υλικά!$E$3:$E$200,$F3327,1),0))</f>
        <v>0</v>
      </c>
      <c r="O3327" s="19">
        <f t="shared" si="63"/>
        <v>0</v>
      </c>
    </row>
    <row r="3328" spans="5:15" x14ac:dyDescent="0.35">
      <c r="E3328" s="3" t="str">
        <f>IF(C3328&lt;&gt;"",INDEX(ΣυνδΑθρ!$I$2:$I$96,MATCH(C3328,ΣυνδΑθρ!$A$2:$A$100,0),1),IF(D3328&lt;&gt;"",INDEX(Υλικά!$D$3:$D$200,MATCH(D3328,Υλικά!$B$3:$B$200,0),1),""))</f>
        <v/>
      </c>
      <c r="F3328" s="10">
        <f>IF(C3328&lt;&gt;"",MATCH($C3328,ΣυνδΑθρ!$A$2:$A$100,0),IF(D3328&lt;&gt;"",MATCH($D3328,Υλικά!$B$3:$B$200,0),0))</f>
        <v>0</v>
      </c>
      <c r="G3328" s="3"/>
      <c r="H3328" s="16">
        <f>IF($C3328&lt;&gt;"",$G3328*INDEX(ΣυνδΑθρ!$B$2:$B$96,$F3328,1)/INDEX(ΣυνδΑθρ!$J$2:$J$96,$F3328,1),IF($D3328&lt;&gt;"",$G3328*INDEX(Υλικά!$G$3:$G$200,$F3328,1)/INDEX(Υλικά!$E$3:$E$200,$F3328,1),0))</f>
        <v>0</v>
      </c>
      <c r="I3328" s="17">
        <f>IF($C3328&lt;&gt;"",$G3328*INDEX(ΣυνδΑθρ!$C$2:$C$100,$F3328,1)/INDEX(ΣυνδΑθρ!$J$2:$J$96,$F3328,1),IF($D3328&lt;&gt;"",$G3328*INDEX(Υλικά!$H$3:$H$200,$F3328,1)/INDEX(Υλικά!$E$3:$E$200,$F3328,1),0))</f>
        <v>0</v>
      </c>
      <c r="J3328" s="18">
        <f>IF($C3328&lt;&gt;"",$G3328*INDEX(ΣυνδΑθρ!$D$2:$D$96,$F3328,1)/INDEX(ΣυνδΑθρ!$J$2:$J$96,$F3328,1),IF($D3328&lt;&gt;"",$G3328*INDEX(Υλικά!$I$3:$I$200,$F3328,1)/INDEX(Υλικά!$E$3:$E$200,$F3328,1),0))</f>
        <v>0</v>
      </c>
      <c r="K3328" s="16">
        <f>$H3328*Ref!$B$2</f>
        <v>0</v>
      </c>
      <c r="L3328" s="17">
        <f>$I3328*Ref!$B$3</f>
        <v>0</v>
      </c>
      <c r="M3328" s="18">
        <f>$J3328*Ref!$B$4</f>
        <v>0</v>
      </c>
      <c r="N3328" s="18">
        <f>IF($C3328&lt;&gt;"",0,IF($D3328&lt;&gt;"",$G3328*INDEX(Υλικά!$J$3:$J$200,$F3328,1)/INDEX(Υλικά!$E$3:$E$200,$F3328,1),0))</f>
        <v>0</v>
      </c>
      <c r="O3328" s="19">
        <f t="shared" si="63"/>
        <v>0</v>
      </c>
    </row>
    <row r="3329" spans="5:15" x14ac:dyDescent="0.35">
      <c r="E3329" s="3" t="str">
        <f>IF(C3329&lt;&gt;"",INDEX(ΣυνδΑθρ!$I$2:$I$96,MATCH(C3329,ΣυνδΑθρ!$A$2:$A$100,0),1),IF(D3329&lt;&gt;"",INDEX(Υλικά!$D$3:$D$200,MATCH(D3329,Υλικά!$B$3:$B$200,0),1),""))</f>
        <v/>
      </c>
      <c r="F3329" s="10">
        <f>IF(C3329&lt;&gt;"",MATCH($C3329,ΣυνδΑθρ!$A$2:$A$100,0),IF(D3329&lt;&gt;"",MATCH($D3329,Υλικά!$B$3:$B$200,0),0))</f>
        <v>0</v>
      </c>
      <c r="G3329" s="3"/>
      <c r="H3329" s="16">
        <f>IF($C3329&lt;&gt;"",$G3329*INDEX(ΣυνδΑθρ!$B$2:$B$96,$F3329,1)/INDEX(ΣυνδΑθρ!$J$2:$J$96,$F3329,1),IF($D3329&lt;&gt;"",$G3329*INDEX(Υλικά!$G$3:$G$200,$F3329,1)/INDEX(Υλικά!$E$3:$E$200,$F3329,1),0))</f>
        <v>0</v>
      </c>
      <c r="I3329" s="17">
        <f>IF($C3329&lt;&gt;"",$G3329*INDEX(ΣυνδΑθρ!$C$2:$C$100,$F3329,1)/INDEX(ΣυνδΑθρ!$J$2:$J$96,$F3329,1),IF($D3329&lt;&gt;"",$G3329*INDEX(Υλικά!$H$3:$H$200,$F3329,1)/INDEX(Υλικά!$E$3:$E$200,$F3329,1),0))</f>
        <v>0</v>
      </c>
      <c r="J3329" s="18">
        <f>IF($C3329&lt;&gt;"",$G3329*INDEX(ΣυνδΑθρ!$D$2:$D$96,$F3329,1)/INDEX(ΣυνδΑθρ!$J$2:$J$96,$F3329,1),IF($D3329&lt;&gt;"",$G3329*INDEX(Υλικά!$I$3:$I$200,$F3329,1)/INDEX(Υλικά!$E$3:$E$200,$F3329,1),0))</f>
        <v>0</v>
      </c>
      <c r="K3329" s="16">
        <f>$H3329*Ref!$B$2</f>
        <v>0</v>
      </c>
      <c r="L3329" s="17">
        <f>$I3329*Ref!$B$3</f>
        <v>0</v>
      </c>
      <c r="M3329" s="18">
        <f>$J3329*Ref!$B$4</f>
        <v>0</v>
      </c>
      <c r="N3329" s="18">
        <f>IF($C3329&lt;&gt;"",0,IF($D3329&lt;&gt;"",$G3329*INDEX(Υλικά!$J$3:$J$200,$F3329,1)/INDEX(Υλικά!$E$3:$E$200,$F3329,1),0))</f>
        <v>0</v>
      </c>
      <c r="O3329" s="19">
        <f t="shared" si="63"/>
        <v>0</v>
      </c>
    </row>
    <row r="3330" spans="5:15" x14ac:dyDescent="0.35">
      <c r="E3330" s="3" t="str">
        <f>IF(C3330&lt;&gt;"",INDEX(ΣυνδΑθρ!$I$2:$I$96,MATCH(C3330,ΣυνδΑθρ!$A$2:$A$100,0),1),IF(D3330&lt;&gt;"",INDEX(Υλικά!$D$3:$D$200,MATCH(D3330,Υλικά!$B$3:$B$200,0),1),""))</f>
        <v/>
      </c>
      <c r="F3330" s="10">
        <f>IF(C3330&lt;&gt;"",MATCH($C3330,ΣυνδΑθρ!$A$2:$A$100,0),IF(D3330&lt;&gt;"",MATCH($D3330,Υλικά!$B$3:$B$200,0),0))</f>
        <v>0</v>
      </c>
      <c r="G3330" s="3"/>
      <c r="H3330" s="16">
        <f>IF($C3330&lt;&gt;"",$G3330*INDEX(ΣυνδΑθρ!$B$2:$B$96,$F3330,1)/INDEX(ΣυνδΑθρ!$J$2:$J$96,$F3330,1),IF($D3330&lt;&gt;"",$G3330*INDEX(Υλικά!$G$3:$G$200,$F3330,1)/INDEX(Υλικά!$E$3:$E$200,$F3330,1),0))</f>
        <v>0</v>
      </c>
      <c r="I3330" s="17">
        <f>IF($C3330&lt;&gt;"",$G3330*INDEX(ΣυνδΑθρ!$C$2:$C$100,$F3330,1)/INDEX(ΣυνδΑθρ!$J$2:$J$96,$F3330,1),IF($D3330&lt;&gt;"",$G3330*INDEX(Υλικά!$H$3:$H$200,$F3330,1)/INDEX(Υλικά!$E$3:$E$200,$F3330,1),0))</f>
        <v>0</v>
      </c>
      <c r="J3330" s="18">
        <f>IF($C3330&lt;&gt;"",$G3330*INDEX(ΣυνδΑθρ!$D$2:$D$96,$F3330,1)/INDEX(ΣυνδΑθρ!$J$2:$J$96,$F3330,1),IF($D3330&lt;&gt;"",$G3330*INDEX(Υλικά!$I$3:$I$200,$F3330,1)/INDEX(Υλικά!$E$3:$E$200,$F3330,1),0))</f>
        <v>0</v>
      </c>
      <c r="K3330" s="16">
        <f>$H3330*Ref!$B$2</f>
        <v>0</v>
      </c>
      <c r="L3330" s="17">
        <f>$I3330*Ref!$B$3</f>
        <v>0</v>
      </c>
      <c r="M3330" s="18">
        <f>$J3330*Ref!$B$4</f>
        <v>0</v>
      </c>
      <c r="N3330" s="18">
        <f>IF($C3330&lt;&gt;"",0,IF($D3330&lt;&gt;"",$G3330*INDEX(Υλικά!$J$3:$J$200,$F3330,1)/INDEX(Υλικά!$E$3:$E$200,$F3330,1),0))</f>
        <v>0</v>
      </c>
      <c r="O3330" s="19">
        <f t="shared" si="63"/>
        <v>0</v>
      </c>
    </row>
    <row r="3331" spans="5:15" x14ac:dyDescent="0.35">
      <c r="E3331" s="3" t="str">
        <f>IF(C3331&lt;&gt;"",INDEX(ΣυνδΑθρ!$I$2:$I$96,MATCH(C3331,ΣυνδΑθρ!$A$2:$A$100,0),1),IF(D3331&lt;&gt;"",INDEX(Υλικά!$D$3:$D$200,MATCH(D3331,Υλικά!$B$3:$B$200,0),1),""))</f>
        <v/>
      </c>
      <c r="F3331" s="10">
        <f>IF(C3331&lt;&gt;"",MATCH($C3331,ΣυνδΑθρ!$A$2:$A$100,0),IF(D3331&lt;&gt;"",MATCH($D3331,Υλικά!$B$3:$B$200,0),0))</f>
        <v>0</v>
      </c>
      <c r="G3331" s="3"/>
      <c r="H3331" s="16">
        <f>IF($C3331&lt;&gt;"",$G3331*INDEX(ΣυνδΑθρ!$B$2:$B$96,$F3331,1)/INDEX(ΣυνδΑθρ!$J$2:$J$96,$F3331,1),IF($D3331&lt;&gt;"",$G3331*INDEX(Υλικά!$G$3:$G$200,$F3331,1)/INDEX(Υλικά!$E$3:$E$200,$F3331,1),0))</f>
        <v>0</v>
      </c>
      <c r="I3331" s="17">
        <f>IF($C3331&lt;&gt;"",$G3331*INDEX(ΣυνδΑθρ!$C$2:$C$100,$F3331,1)/INDEX(ΣυνδΑθρ!$J$2:$J$96,$F3331,1),IF($D3331&lt;&gt;"",$G3331*INDEX(Υλικά!$H$3:$H$200,$F3331,1)/INDEX(Υλικά!$E$3:$E$200,$F3331,1),0))</f>
        <v>0</v>
      </c>
      <c r="J3331" s="18">
        <f>IF($C3331&lt;&gt;"",$G3331*INDEX(ΣυνδΑθρ!$D$2:$D$96,$F3331,1)/INDEX(ΣυνδΑθρ!$J$2:$J$96,$F3331,1),IF($D3331&lt;&gt;"",$G3331*INDEX(Υλικά!$I$3:$I$200,$F3331,1)/INDEX(Υλικά!$E$3:$E$200,$F3331,1),0))</f>
        <v>0</v>
      </c>
      <c r="K3331" s="16">
        <f>$H3331*Ref!$B$2</f>
        <v>0</v>
      </c>
      <c r="L3331" s="17">
        <f>$I3331*Ref!$B$3</f>
        <v>0</v>
      </c>
      <c r="M3331" s="18">
        <f>$J3331*Ref!$B$4</f>
        <v>0</v>
      </c>
      <c r="N3331" s="18">
        <f>IF($C3331&lt;&gt;"",0,IF($D3331&lt;&gt;"",$G3331*INDEX(Υλικά!$J$3:$J$200,$F3331,1)/INDEX(Υλικά!$E$3:$E$200,$F3331,1),0))</f>
        <v>0</v>
      </c>
      <c r="O3331" s="19">
        <f t="shared" si="63"/>
        <v>0</v>
      </c>
    </row>
    <row r="3332" spans="5:15" x14ac:dyDescent="0.35">
      <c r="E3332" s="3" t="str">
        <f>IF(C3332&lt;&gt;"",INDEX(ΣυνδΑθρ!$I$2:$I$96,MATCH(C3332,ΣυνδΑθρ!$A$2:$A$100,0),1),IF(D3332&lt;&gt;"",INDEX(Υλικά!$D$3:$D$200,MATCH(D3332,Υλικά!$B$3:$B$200,0),1),""))</f>
        <v/>
      </c>
      <c r="F3332" s="10">
        <f>IF(C3332&lt;&gt;"",MATCH($C3332,ΣυνδΑθρ!$A$2:$A$100,0),IF(D3332&lt;&gt;"",MATCH($D3332,Υλικά!$B$3:$B$200,0),0))</f>
        <v>0</v>
      </c>
      <c r="G3332" s="3"/>
      <c r="H3332" s="16">
        <f>IF($C3332&lt;&gt;"",$G3332*INDEX(ΣυνδΑθρ!$B$2:$B$96,$F3332,1)/INDEX(ΣυνδΑθρ!$J$2:$J$96,$F3332,1),IF($D3332&lt;&gt;"",$G3332*INDEX(Υλικά!$G$3:$G$200,$F3332,1)/INDEX(Υλικά!$E$3:$E$200,$F3332,1),0))</f>
        <v>0</v>
      </c>
      <c r="I3332" s="17">
        <f>IF($C3332&lt;&gt;"",$G3332*INDEX(ΣυνδΑθρ!$C$2:$C$100,$F3332,1)/INDEX(ΣυνδΑθρ!$J$2:$J$96,$F3332,1),IF($D3332&lt;&gt;"",$G3332*INDEX(Υλικά!$H$3:$H$200,$F3332,1)/INDEX(Υλικά!$E$3:$E$200,$F3332,1),0))</f>
        <v>0</v>
      </c>
      <c r="J3332" s="18">
        <f>IF($C3332&lt;&gt;"",$G3332*INDEX(ΣυνδΑθρ!$D$2:$D$96,$F3332,1)/INDEX(ΣυνδΑθρ!$J$2:$J$96,$F3332,1),IF($D3332&lt;&gt;"",$G3332*INDEX(Υλικά!$I$3:$I$200,$F3332,1)/INDEX(Υλικά!$E$3:$E$200,$F3332,1),0))</f>
        <v>0</v>
      </c>
      <c r="K3332" s="16">
        <f>$H3332*Ref!$B$2</f>
        <v>0</v>
      </c>
      <c r="L3332" s="17">
        <f>$I3332*Ref!$B$3</f>
        <v>0</v>
      </c>
      <c r="M3332" s="18">
        <f>$J3332*Ref!$B$4</f>
        <v>0</v>
      </c>
      <c r="N3332" s="18">
        <f>IF($C3332&lt;&gt;"",0,IF($D3332&lt;&gt;"",$G3332*INDEX(Υλικά!$J$3:$J$200,$F3332,1)/INDEX(Υλικά!$E$3:$E$200,$F3332,1),0))</f>
        <v>0</v>
      </c>
      <c r="O3332" s="19">
        <f t="shared" si="63"/>
        <v>0</v>
      </c>
    </row>
    <row r="3333" spans="5:15" x14ac:dyDescent="0.35">
      <c r="E3333" s="3" t="str">
        <f>IF(C3333&lt;&gt;"",INDEX(ΣυνδΑθρ!$I$2:$I$96,MATCH(C3333,ΣυνδΑθρ!$A$2:$A$100,0),1),IF(D3333&lt;&gt;"",INDEX(Υλικά!$D$3:$D$200,MATCH(D3333,Υλικά!$B$3:$B$200,0),1),""))</f>
        <v/>
      </c>
      <c r="F3333" s="10">
        <f>IF(C3333&lt;&gt;"",MATCH($C3333,ΣυνδΑθρ!$A$2:$A$100,0),IF(D3333&lt;&gt;"",MATCH($D3333,Υλικά!$B$3:$B$200,0),0))</f>
        <v>0</v>
      </c>
      <c r="G3333" s="3"/>
      <c r="H3333" s="16">
        <f>IF($C3333&lt;&gt;"",$G3333*INDEX(ΣυνδΑθρ!$B$2:$B$96,$F3333,1)/INDEX(ΣυνδΑθρ!$J$2:$J$96,$F3333,1),IF($D3333&lt;&gt;"",$G3333*INDEX(Υλικά!$G$3:$G$200,$F3333,1)/INDEX(Υλικά!$E$3:$E$200,$F3333,1),0))</f>
        <v>0</v>
      </c>
      <c r="I3333" s="17">
        <f>IF($C3333&lt;&gt;"",$G3333*INDEX(ΣυνδΑθρ!$C$2:$C$100,$F3333,1)/INDEX(ΣυνδΑθρ!$J$2:$J$96,$F3333,1),IF($D3333&lt;&gt;"",$G3333*INDEX(Υλικά!$H$3:$H$200,$F3333,1)/INDEX(Υλικά!$E$3:$E$200,$F3333,1),0))</f>
        <v>0</v>
      </c>
      <c r="J3333" s="18">
        <f>IF($C3333&lt;&gt;"",$G3333*INDEX(ΣυνδΑθρ!$D$2:$D$96,$F3333,1)/INDEX(ΣυνδΑθρ!$J$2:$J$96,$F3333,1),IF($D3333&lt;&gt;"",$G3333*INDEX(Υλικά!$I$3:$I$200,$F3333,1)/INDEX(Υλικά!$E$3:$E$200,$F3333,1),0))</f>
        <v>0</v>
      </c>
      <c r="K3333" s="16">
        <f>$H3333*Ref!$B$2</f>
        <v>0</v>
      </c>
      <c r="L3333" s="17">
        <f>$I3333*Ref!$B$3</f>
        <v>0</v>
      </c>
      <c r="M3333" s="18">
        <f>$J3333*Ref!$B$4</f>
        <v>0</v>
      </c>
      <c r="N3333" s="18">
        <f>IF($C3333&lt;&gt;"",0,IF($D3333&lt;&gt;"",$G3333*INDEX(Υλικά!$J$3:$J$200,$F3333,1)/INDEX(Υλικά!$E$3:$E$200,$F3333,1),0))</f>
        <v>0</v>
      </c>
      <c r="O3333" s="19">
        <f t="shared" si="63"/>
        <v>0</v>
      </c>
    </row>
    <row r="3334" spans="5:15" x14ac:dyDescent="0.35">
      <c r="E3334" s="3" t="str">
        <f>IF(C3334&lt;&gt;"",INDEX(ΣυνδΑθρ!$I$2:$I$96,MATCH(C3334,ΣυνδΑθρ!$A$2:$A$100,0),1),IF(D3334&lt;&gt;"",INDEX(Υλικά!$D$3:$D$200,MATCH(D3334,Υλικά!$B$3:$B$200,0),1),""))</f>
        <v/>
      </c>
      <c r="F3334" s="10">
        <f>IF(C3334&lt;&gt;"",MATCH($C3334,ΣυνδΑθρ!$A$2:$A$100,0),IF(D3334&lt;&gt;"",MATCH($D3334,Υλικά!$B$3:$B$200,0),0))</f>
        <v>0</v>
      </c>
      <c r="G3334" s="3"/>
      <c r="H3334" s="16">
        <f>IF($C3334&lt;&gt;"",$G3334*INDEX(ΣυνδΑθρ!$B$2:$B$96,$F3334,1)/INDEX(ΣυνδΑθρ!$J$2:$J$96,$F3334,1),IF($D3334&lt;&gt;"",$G3334*INDEX(Υλικά!$G$3:$G$200,$F3334,1)/INDEX(Υλικά!$E$3:$E$200,$F3334,1),0))</f>
        <v>0</v>
      </c>
      <c r="I3334" s="17">
        <f>IF($C3334&lt;&gt;"",$G3334*INDEX(ΣυνδΑθρ!$C$2:$C$100,$F3334,1)/INDEX(ΣυνδΑθρ!$J$2:$J$96,$F3334,1),IF($D3334&lt;&gt;"",$G3334*INDEX(Υλικά!$H$3:$H$200,$F3334,1)/INDEX(Υλικά!$E$3:$E$200,$F3334,1),0))</f>
        <v>0</v>
      </c>
      <c r="J3334" s="18">
        <f>IF($C3334&lt;&gt;"",$G3334*INDEX(ΣυνδΑθρ!$D$2:$D$96,$F3334,1)/INDEX(ΣυνδΑθρ!$J$2:$J$96,$F3334,1),IF($D3334&lt;&gt;"",$G3334*INDEX(Υλικά!$I$3:$I$200,$F3334,1)/INDEX(Υλικά!$E$3:$E$200,$F3334,1),0))</f>
        <v>0</v>
      </c>
      <c r="K3334" s="16">
        <f>$H3334*Ref!$B$2</f>
        <v>0</v>
      </c>
      <c r="L3334" s="17">
        <f>$I3334*Ref!$B$3</f>
        <v>0</v>
      </c>
      <c r="M3334" s="18">
        <f>$J3334*Ref!$B$4</f>
        <v>0</v>
      </c>
      <c r="N3334" s="18">
        <f>IF($C3334&lt;&gt;"",0,IF($D3334&lt;&gt;"",$G3334*INDEX(Υλικά!$J$3:$J$200,$F3334,1)/INDEX(Υλικά!$E$3:$E$200,$F3334,1),0))</f>
        <v>0</v>
      </c>
      <c r="O3334" s="19">
        <f t="shared" si="63"/>
        <v>0</v>
      </c>
    </row>
    <row r="3335" spans="5:15" x14ac:dyDescent="0.35">
      <c r="E3335" s="3" t="str">
        <f>IF(C3335&lt;&gt;"",INDEX(ΣυνδΑθρ!$I$2:$I$96,MATCH(C3335,ΣυνδΑθρ!$A$2:$A$100,0),1),IF(D3335&lt;&gt;"",INDEX(Υλικά!$D$3:$D$200,MATCH(D3335,Υλικά!$B$3:$B$200,0),1),""))</f>
        <v/>
      </c>
      <c r="F3335" s="10">
        <f>IF(C3335&lt;&gt;"",MATCH($C3335,ΣυνδΑθρ!$A$2:$A$100,0),IF(D3335&lt;&gt;"",MATCH($D3335,Υλικά!$B$3:$B$200,0),0))</f>
        <v>0</v>
      </c>
      <c r="G3335" s="3"/>
      <c r="H3335" s="16">
        <f>IF($C3335&lt;&gt;"",$G3335*INDEX(ΣυνδΑθρ!$B$2:$B$96,$F3335,1)/INDEX(ΣυνδΑθρ!$J$2:$J$96,$F3335,1),IF($D3335&lt;&gt;"",$G3335*INDEX(Υλικά!$G$3:$G$200,$F3335,1)/INDEX(Υλικά!$E$3:$E$200,$F3335,1),0))</f>
        <v>0</v>
      </c>
      <c r="I3335" s="17">
        <f>IF($C3335&lt;&gt;"",$G3335*INDEX(ΣυνδΑθρ!$C$2:$C$100,$F3335,1)/INDEX(ΣυνδΑθρ!$J$2:$J$96,$F3335,1),IF($D3335&lt;&gt;"",$G3335*INDEX(Υλικά!$H$3:$H$200,$F3335,1)/INDEX(Υλικά!$E$3:$E$200,$F3335,1),0))</f>
        <v>0</v>
      </c>
      <c r="J3335" s="18">
        <f>IF($C3335&lt;&gt;"",$G3335*INDEX(ΣυνδΑθρ!$D$2:$D$96,$F3335,1)/INDEX(ΣυνδΑθρ!$J$2:$J$96,$F3335,1),IF($D3335&lt;&gt;"",$G3335*INDEX(Υλικά!$I$3:$I$200,$F3335,1)/INDEX(Υλικά!$E$3:$E$200,$F3335,1),0))</f>
        <v>0</v>
      </c>
      <c r="K3335" s="16">
        <f>$H3335*Ref!$B$2</f>
        <v>0</v>
      </c>
      <c r="L3335" s="17">
        <f>$I3335*Ref!$B$3</f>
        <v>0</v>
      </c>
      <c r="M3335" s="18">
        <f>$J3335*Ref!$B$4</f>
        <v>0</v>
      </c>
      <c r="N3335" s="18">
        <f>IF($C3335&lt;&gt;"",0,IF($D3335&lt;&gt;"",$G3335*INDEX(Υλικά!$J$3:$J$200,$F3335,1)/INDEX(Υλικά!$E$3:$E$200,$F3335,1),0))</f>
        <v>0</v>
      </c>
      <c r="O3335" s="19">
        <f t="shared" si="63"/>
        <v>0</v>
      </c>
    </row>
    <row r="3336" spans="5:15" x14ac:dyDescent="0.35">
      <c r="E3336" s="3" t="str">
        <f>IF(C3336&lt;&gt;"",INDEX(ΣυνδΑθρ!$I$2:$I$96,MATCH(C3336,ΣυνδΑθρ!$A$2:$A$100,0),1),IF(D3336&lt;&gt;"",INDEX(Υλικά!$D$3:$D$200,MATCH(D3336,Υλικά!$B$3:$B$200,0),1),""))</f>
        <v/>
      </c>
      <c r="F3336" s="10">
        <f>IF(C3336&lt;&gt;"",MATCH($C3336,ΣυνδΑθρ!$A$2:$A$100,0),IF(D3336&lt;&gt;"",MATCH($D3336,Υλικά!$B$3:$B$200,0),0))</f>
        <v>0</v>
      </c>
      <c r="G3336" s="3"/>
      <c r="H3336" s="16">
        <f>IF($C3336&lt;&gt;"",$G3336*INDEX(ΣυνδΑθρ!$B$2:$B$96,$F3336,1)/INDEX(ΣυνδΑθρ!$J$2:$J$96,$F3336,1),IF($D3336&lt;&gt;"",$G3336*INDEX(Υλικά!$G$3:$G$200,$F3336,1)/INDEX(Υλικά!$E$3:$E$200,$F3336,1),0))</f>
        <v>0</v>
      </c>
      <c r="I3336" s="17">
        <f>IF($C3336&lt;&gt;"",$G3336*INDEX(ΣυνδΑθρ!$C$2:$C$100,$F3336,1)/INDEX(ΣυνδΑθρ!$J$2:$J$96,$F3336,1),IF($D3336&lt;&gt;"",$G3336*INDEX(Υλικά!$H$3:$H$200,$F3336,1)/INDEX(Υλικά!$E$3:$E$200,$F3336,1),0))</f>
        <v>0</v>
      </c>
      <c r="J3336" s="18">
        <f>IF($C3336&lt;&gt;"",$G3336*INDEX(ΣυνδΑθρ!$D$2:$D$96,$F3336,1)/INDEX(ΣυνδΑθρ!$J$2:$J$96,$F3336,1),IF($D3336&lt;&gt;"",$G3336*INDEX(Υλικά!$I$3:$I$200,$F3336,1)/INDEX(Υλικά!$E$3:$E$200,$F3336,1),0))</f>
        <v>0</v>
      </c>
      <c r="K3336" s="16">
        <f>$H3336*Ref!$B$2</f>
        <v>0</v>
      </c>
      <c r="L3336" s="17">
        <f>$I3336*Ref!$B$3</f>
        <v>0</v>
      </c>
      <c r="M3336" s="18">
        <f>$J3336*Ref!$B$4</f>
        <v>0</v>
      </c>
      <c r="N3336" s="18">
        <f>IF($C3336&lt;&gt;"",0,IF($D3336&lt;&gt;"",$G3336*INDEX(Υλικά!$J$3:$J$200,$F3336,1)/INDEX(Υλικά!$E$3:$E$200,$F3336,1),0))</f>
        <v>0</v>
      </c>
      <c r="O3336" s="19">
        <f t="shared" si="63"/>
        <v>0</v>
      </c>
    </row>
    <row r="3337" spans="5:15" x14ac:dyDescent="0.35">
      <c r="E3337" s="3" t="str">
        <f>IF(C3337&lt;&gt;"",INDEX(ΣυνδΑθρ!$I$2:$I$96,MATCH(C3337,ΣυνδΑθρ!$A$2:$A$100,0),1),IF(D3337&lt;&gt;"",INDEX(Υλικά!$D$3:$D$200,MATCH(D3337,Υλικά!$B$3:$B$200,0),1),""))</f>
        <v/>
      </c>
      <c r="F3337" s="10">
        <f>IF(C3337&lt;&gt;"",MATCH($C3337,ΣυνδΑθρ!$A$2:$A$100,0),IF(D3337&lt;&gt;"",MATCH($D3337,Υλικά!$B$3:$B$200,0),0))</f>
        <v>0</v>
      </c>
      <c r="G3337" s="3"/>
      <c r="H3337" s="16">
        <f>IF($C3337&lt;&gt;"",$G3337*INDEX(ΣυνδΑθρ!$B$2:$B$96,$F3337,1)/INDEX(ΣυνδΑθρ!$J$2:$J$96,$F3337,1),IF($D3337&lt;&gt;"",$G3337*INDEX(Υλικά!$G$3:$G$200,$F3337,1)/INDEX(Υλικά!$E$3:$E$200,$F3337,1),0))</f>
        <v>0</v>
      </c>
      <c r="I3337" s="17">
        <f>IF($C3337&lt;&gt;"",$G3337*INDEX(ΣυνδΑθρ!$C$2:$C$100,$F3337,1)/INDEX(ΣυνδΑθρ!$J$2:$J$96,$F3337,1),IF($D3337&lt;&gt;"",$G3337*INDEX(Υλικά!$H$3:$H$200,$F3337,1)/INDEX(Υλικά!$E$3:$E$200,$F3337,1),0))</f>
        <v>0</v>
      </c>
      <c r="J3337" s="18">
        <f>IF($C3337&lt;&gt;"",$G3337*INDEX(ΣυνδΑθρ!$D$2:$D$96,$F3337,1)/INDEX(ΣυνδΑθρ!$J$2:$J$96,$F3337,1),IF($D3337&lt;&gt;"",$G3337*INDEX(Υλικά!$I$3:$I$200,$F3337,1)/INDEX(Υλικά!$E$3:$E$200,$F3337,1),0))</f>
        <v>0</v>
      </c>
      <c r="K3337" s="16">
        <f>$H3337*Ref!$B$2</f>
        <v>0</v>
      </c>
      <c r="L3337" s="17">
        <f>$I3337*Ref!$B$3</f>
        <v>0</v>
      </c>
      <c r="M3337" s="18">
        <f>$J3337*Ref!$B$4</f>
        <v>0</v>
      </c>
      <c r="N3337" s="18">
        <f>IF($C3337&lt;&gt;"",0,IF($D3337&lt;&gt;"",$G3337*INDEX(Υλικά!$J$3:$J$200,$F3337,1)/INDEX(Υλικά!$E$3:$E$200,$F3337,1),0))</f>
        <v>0</v>
      </c>
      <c r="O3337" s="19">
        <f t="shared" si="63"/>
        <v>0</v>
      </c>
    </row>
    <row r="3338" spans="5:15" x14ac:dyDescent="0.35">
      <c r="E3338" s="3" t="str">
        <f>IF(C3338&lt;&gt;"",INDEX(ΣυνδΑθρ!$I$2:$I$96,MATCH(C3338,ΣυνδΑθρ!$A$2:$A$100,0),1),IF(D3338&lt;&gt;"",INDEX(Υλικά!$D$3:$D$200,MATCH(D3338,Υλικά!$B$3:$B$200,0),1),""))</f>
        <v/>
      </c>
      <c r="F3338" s="10">
        <f>IF(C3338&lt;&gt;"",MATCH($C3338,ΣυνδΑθρ!$A$2:$A$100,0),IF(D3338&lt;&gt;"",MATCH($D3338,Υλικά!$B$3:$B$200,0),0))</f>
        <v>0</v>
      </c>
      <c r="G3338" s="3"/>
      <c r="H3338" s="16">
        <f>IF($C3338&lt;&gt;"",$G3338*INDEX(ΣυνδΑθρ!$B$2:$B$96,$F3338,1)/INDEX(ΣυνδΑθρ!$J$2:$J$96,$F3338,1),IF($D3338&lt;&gt;"",$G3338*INDEX(Υλικά!$G$3:$G$200,$F3338,1)/INDEX(Υλικά!$E$3:$E$200,$F3338,1),0))</f>
        <v>0</v>
      </c>
      <c r="I3338" s="17">
        <f>IF($C3338&lt;&gt;"",$G3338*INDEX(ΣυνδΑθρ!$C$2:$C$100,$F3338,1)/INDEX(ΣυνδΑθρ!$J$2:$J$96,$F3338,1),IF($D3338&lt;&gt;"",$G3338*INDEX(Υλικά!$H$3:$H$200,$F3338,1)/INDEX(Υλικά!$E$3:$E$200,$F3338,1),0))</f>
        <v>0</v>
      </c>
      <c r="J3338" s="18">
        <f>IF($C3338&lt;&gt;"",$G3338*INDEX(ΣυνδΑθρ!$D$2:$D$96,$F3338,1)/INDEX(ΣυνδΑθρ!$J$2:$J$96,$F3338,1),IF($D3338&lt;&gt;"",$G3338*INDEX(Υλικά!$I$3:$I$200,$F3338,1)/INDEX(Υλικά!$E$3:$E$200,$F3338,1),0))</f>
        <v>0</v>
      </c>
      <c r="K3338" s="16">
        <f>$H3338*Ref!$B$2</f>
        <v>0</v>
      </c>
      <c r="L3338" s="17">
        <f>$I3338*Ref!$B$3</f>
        <v>0</v>
      </c>
      <c r="M3338" s="18">
        <f>$J3338*Ref!$B$4</f>
        <v>0</v>
      </c>
      <c r="N3338" s="18">
        <f>IF($C3338&lt;&gt;"",0,IF($D3338&lt;&gt;"",$G3338*INDEX(Υλικά!$J$3:$J$200,$F3338,1)/INDEX(Υλικά!$E$3:$E$200,$F3338,1),0))</f>
        <v>0</v>
      </c>
      <c r="O3338" s="19">
        <f t="shared" si="63"/>
        <v>0</v>
      </c>
    </row>
    <row r="3339" spans="5:15" x14ac:dyDescent="0.35">
      <c r="E3339" s="3" t="str">
        <f>IF(C3339&lt;&gt;"",INDEX(ΣυνδΑθρ!$I$2:$I$96,MATCH(C3339,ΣυνδΑθρ!$A$2:$A$100,0),1),IF(D3339&lt;&gt;"",INDEX(Υλικά!$D$3:$D$200,MATCH(D3339,Υλικά!$B$3:$B$200,0),1),""))</f>
        <v/>
      </c>
      <c r="F3339" s="10">
        <f>IF(C3339&lt;&gt;"",MATCH($C3339,ΣυνδΑθρ!$A$2:$A$100,0),IF(D3339&lt;&gt;"",MATCH($D3339,Υλικά!$B$3:$B$200,0),0))</f>
        <v>0</v>
      </c>
      <c r="G3339" s="3"/>
      <c r="H3339" s="16">
        <f>IF($C3339&lt;&gt;"",$G3339*INDEX(ΣυνδΑθρ!$B$2:$B$96,$F3339,1)/INDEX(ΣυνδΑθρ!$J$2:$J$96,$F3339,1),IF($D3339&lt;&gt;"",$G3339*INDEX(Υλικά!$G$3:$G$200,$F3339,1)/INDEX(Υλικά!$E$3:$E$200,$F3339,1),0))</f>
        <v>0</v>
      </c>
      <c r="I3339" s="17">
        <f>IF($C3339&lt;&gt;"",$G3339*INDEX(ΣυνδΑθρ!$C$2:$C$100,$F3339,1)/INDEX(ΣυνδΑθρ!$J$2:$J$96,$F3339,1),IF($D3339&lt;&gt;"",$G3339*INDEX(Υλικά!$H$3:$H$200,$F3339,1)/INDEX(Υλικά!$E$3:$E$200,$F3339,1),0))</f>
        <v>0</v>
      </c>
      <c r="J3339" s="18">
        <f>IF($C3339&lt;&gt;"",$G3339*INDEX(ΣυνδΑθρ!$D$2:$D$96,$F3339,1)/INDEX(ΣυνδΑθρ!$J$2:$J$96,$F3339,1),IF($D3339&lt;&gt;"",$G3339*INDEX(Υλικά!$I$3:$I$200,$F3339,1)/INDEX(Υλικά!$E$3:$E$200,$F3339,1),0))</f>
        <v>0</v>
      </c>
      <c r="K3339" s="16">
        <f>$H3339*Ref!$B$2</f>
        <v>0</v>
      </c>
      <c r="L3339" s="17">
        <f>$I3339*Ref!$B$3</f>
        <v>0</v>
      </c>
      <c r="M3339" s="18">
        <f>$J3339*Ref!$B$4</f>
        <v>0</v>
      </c>
      <c r="N3339" s="18">
        <f>IF($C3339&lt;&gt;"",0,IF($D3339&lt;&gt;"",$G3339*INDEX(Υλικά!$J$3:$J$200,$F3339,1)/INDEX(Υλικά!$E$3:$E$200,$F3339,1),0))</f>
        <v>0</v>
      </c>
      <c r="O3339" s="19">
        <f t="shared" si="63"/>
        <v>0</v>
      </c>
    </row>
    <row r="3340" spans="5:15" x14ac:dyDescent="0.35">
      <c r="E3340" s="3" t="str">
        <f>IF(C3340&lt;&gt;"",INDEX(ΣυνδΑθρ!$I$2:$I$96,MATCH(C3340,ΣυνδΑθρ!$A$2:$A$100,0),1),IF(D3340&lt;&gt;"",INDEX(Υλικά!$D$3:$D$200,MATCH(D3340,Υλικά!$B$3:$B$200,0),1),""))</f>
        <v/>
      </c>
      <c r="F3340" s="10">
        <f>IF(C3340&lt;&gt;"",MATCH($C3340,ΣυνδΑθρ!$A$2:$A$100,0),IF(D3340&lt;&gt;"",MATCH($D3340,Υλικά!$B$3:$B$200,0),0))</f>
        <v>0</v>
      </c>
      <c r="G3340" s="3"/>
      <c r="H3340" s="16">
        <f>IF($C3340&lt;&gt;"",$G3340*INDEX(ΣυνδΑθρ!$B$2:$B$96,$F3340,1)/INDEX(ΣυνδΑθρ!$J$2:$J$96,$F3340,1),IF($D3340&lt;&gt;"",$G3340*INDEX(Υλικά!$G$3:$G$200,$F3340,1)/INDEX(Υλικά!$E$3:$E$200,$F3340,1),0))</f>
        <v>0</v>
      </c>
      <c r="I3340" s="17">
        <f>IF($C3340&lt;&gt;"",$G3340*INDEX(ΣυνδΑθρ!$C$2:$C$100,$F3340,1)/INDEX(ΣυνδΑθρ!$J$2:$J$96,$F3340,1),IF($D3340&lt;&gt;"",$G3340*INDEX(Υλικά!$H$3:$H$200,$F3340,1)/INDEX(Υλικά!$E$3:$E$200,$F3340,1),0))</f>
        <v>0</v>
      </c>
      <c r="J3340" s="18">
        <f>IF($C3340&lt;&gt;"",$G3340*INDEX(ΣυνδΑθρ!$D$2:$D$96,$F3340,1)/INDEX(ΣυνδΑθρ!$J$2:$J$96,$F3340,1),IF($D3340&lt;&gt;"",$G3340*INDEX(Υλικά!$I$3:$I$200,$F3340,1)/INDEX(Υλικά!$E$3:$E$200,$F3340,1),0))</f>
        <v>0</v>
      </c>
      <c r="K3340" s="16">
        <f>$H3340*Ref!$B$2</f>
        <v>0</v>
      </c>
      <c r="L3340" s="17">
        <f>$I3340*Ref!$B$3</f>
        <v>0</v>
      </c>
      <c r="M3340" s="18">
        <f>$J3340*Ref!$B$4</f>
        <v>0</v>
      </c>
      <c r="N3340" s="18">
        <f>IF($C3340&lt;&gt;"",0,IF($D3340&lt;&gt;"",$G3340*INDEX(Υλικά!$J$3:$J$200,$F3340,1)/INDEX(Υλικά!$E$3:$E$200,$F3340,1),0))</f>
        <v>0</v>
      </c>
      <c r="O3340" s="19">
        <f t="shared" si="63"/>
        <v>0</v>
      </c>
    </row>
    <row r="3341" spans="5:15" x14ac:dyDescent="0.35">
      <c r="E3341" s="3" t="str">
        <f>IF(C3341&lt;&gt;"",INDEX(ΣυνδΑθρ!$I$2:$I$96,MATCH(C3341,ΣυνδΑθρ!$A$2:$A$100,0),1),IF(D3341&lt;&gt;"",INDEX(Υλικά!$D$3:$D$200,MATCH(D3341,Υλικά!$B$3:$B$200,0),1),""))</f>
        <v/>
      </c>
      <c r="F3341" s="10">
        <f>IF(C3341&lt;&gt;"",MATCH($C3341,ΣυνδΑθρ!$A$2:$A$100,0),IF(D3341&lt;&gt;"",MATCH($D3341,Υλικά!$B$3:$B$200,0),0))</f>
        <v>0</v>
      </c>
      <c r="G3341" s="3"/>
      <c r="H3341" s="16">
        <f>IF($C3341&lt;&gt;"",$G3341*INDEX(ΣυνδΑθρ!$B$2:$B$96,$F3341,1)/INDEX(ΣυνδΑθρ!$J$2:$J$96,$F3341,1),IF($D3341&lt;&gt;"",$G3341*INDEX(Υλικά!$G$3:$G$200,$F3341,1)/INDEX(Υλικά!$E$3:$E$200,$F3341,1),0))</f>
        <v>0</v>
      </c>
      <c r="I3341" s="17">
        <f>IF($C3341&lt;&gt;"",$G3341*INDEX(ΣυνδΑθρ!$C$2:$C$100,$F3341,1)/INDEX(ΣυνδΑθρ!$J$2:$J$96,$F3341,1),IF($D3341&lt;&gt;"",$G3341*INDEX(Υλικά!$H$3:$H$200,$F3341,1)/INDEX(Υλικά!$E$3:$E$200,$F3341,1),0))</f>
        <v>0</v>
      </c>
      <c r="J3341" s="18">
        <f>IF($C3341&lt;&gt;"",$G3341*INDEX(ΣυνδΑθρ!$D$2:$D$96,$F3341,1)/INDEX(ΣυνδΑθρ!$J$2:$J$96,$F3341,1),IF($D3341&lt;&gt;"",$G3341*INDEX(Υλικά!$I$3:$I$200,$F3341,1)/INDEX(Υλικά!$E$3:$E$200,$F3341,1),0))</f>
        <v>0</v>
      </c>
      <c r="K3341" s="16">
        <f>$H3341*Ref!$B$2</f>
        <v>0</v>
      </c>
      <c r="L3341" s="17">
        <f>$I3341*Ref!$B$3</f>
        <v>0</v>
      </c>
      <c r="M3341" s="18">
        <f>$J3341*Ref!$B$4</f>
        <v>0</v>
      </c>
      <c r="N3341" s="18">
        <f>IF($C3341&lt;&gt;"",0,IF($D3341&lt;&gt;"",$G3341*INDEX(Υλικά!$J$3:$J$200,$F3341,1)/INDEX(Υλικά!$E$3:$E$200,$F3341,1),0))</f>
        <v>0</v>
      </c>
      <c r="O3341" s="19">
        <f t="shared" si="63"/>
        <v>0</v>
      </c>
    </row>
    <row r="3342" spans="5:15" x14ac:dyDescent="0.35">
      <c r="E3342" s="3" t="str">
        <f>IF(C3342&lt;&gt;"",INDEX(ΣυνδΑθρ!$I$2:$I$96,MATCH(C3342,ΣυνδΑθρ!$A$2:$A$100,0),1),IF(D3342&lt;&gt;"",INDEX(Υλικά!$D$3:$D$200,MATCH(D3342,Υλικά!$B$3:$B$200,0),1),""))</f>
        <v/>
      </c>
      <c r="F3342" s="10">
        <f>IF(C3342&lt;&gt;"",MATCH($C3342,ΣυνδΑθρ!$A$2:$A$100,0),IF(D3342&lt;&gt;"",MATCH($D3342,Υλικά!$B$3:$B$200,0),0))</f>
        <v>0</v>
      </c>
      <c r="G3342" s="3"/>
      <c r="H3342" s="16">
        <f>IF($C3342&lt;&gt;"",$G3342*INDEX(ΣυνδΑθρ!$B$2:$B$96,$F3342,1)/INDEX(ΣυνδΑθρ!$J$2:$J$96,$F3342,1),IF($D3342&lt;&gt;"",$G3342*INDEX(Υλικά!$G$3:$G$200,$F3342,1)/INDEX(Υλικά!$E$3:$E$200,$F3342,1),0))</f>
        <v>0</v>
      </c>
      <c r="I3342" s="17">
        <f>IF($C3342&lt;&gt;"",$G3342*INDEX(ΣυνδΑθρ!$C$2:$C$100,$F3342,1)/INDEX(ΣυνδΑθρ!$J$2:$J$96,$F3342,1),IF($D3342&lt;&gt;"",$G3342*INDEX(Υλικά!$H$3:$H$200,$F3342,1)/INDEX(Υλικά!$E$3:$E$200,$F3342,1),0))</f>
        <v>0</v>
      </c>
      <c r="J3342" s="18">
        <f>IF($C3342&lt;&gt;"",$G3342*INDEX(ΣυνδΑθρ!$D$2:$D$96,$F3342,1)/INDEX(ΣυνδΑθρ!$J$2:$J$96,$F3342,1),IF($D3342&lt;&gt;"",$G3342*INDEX(Υλικά!$I$3:$I$200,$F3342,1)/INDEX(Υλικά!$E$3:$E$200,$F3342,1),0))</f>
        <v>0</v>
      </c>
      <c r="K3342" s="16">
        <f>$H3342*Ref!$B$2</f>
        <v>0</v>
      </c>
      <c r="L3342" s="17">
        <f>$I3342*Ref!$B$3</f>
        <v>0</v>
      </c>
      <c r="M3342" s="18">
        <f>$J3342*Ref!$B$4</f>
        <v>0</v>
      </c>
      <c r="N3342" s="18">
        <f>IF($C3342&lt;&gt;"",0,IF($D3342&lt;&gt;"",$G3342*INDEX(Υλικά!$J$3:$J$200,$F3342,1)/INDEX(Υλικά!$E$3:$E$200,$F3342,1),0))</f>
        <v>0</v>
      </c>
      <c r="O3342" s="19">
        <f t="shared" si="63"/>
        <v>0</v>
      </c>
    </row>
    <row r="3343" spans="5:15" x14ac:dyDescent="0.35">
      <c r="E3343" s="3" t="str">
        <f>IF(C3343&lt;&gt;"",INDEX(ΣυνδΑθρ!$I$2:$I$96,MATCH(C3343,ΣυνδΑθρ!$A$2:$A$100,0),1),IF(D3343&lt;&gt;"",INDEX(Υλικά!$D$3:$D$200,MATCH(D3343,Υλικά!$B$3:$B$200,0),1),""))</f>
        <v/>
      </c>
      <c r="F3343" s="10">
        <f>IF(C3343&lt;&gt;"",MATCH($C3343,ΣυνδΑθρ!$A$2:$A$100,0),IF(D3343&lt;&gt;"",MATCH($D3343,Υλικά!$B$3:$B$200,0),0))</f>
        <v>0</v>
      </c>
      <c r="G3343" s="3"/>
      <c r="H3343" s="16">
        <f>IF($C3343&lt;&gt;"",$G3343*INDEX(ΣυνδΑθρ!$B$2:$B$96,$F3343,1)/INDEX(ΣυνδΑθρ!$J$2:$J$96,$F3343,1),IF($D3343&lt;&gt;"",$G3343*INDEX(Υλικά!$G$3:$G$200,$F3343,1)/INDEX(Υλικά!$E$3:$E$200,$F3343,1),0))</f>
        <v>0</v>
      </c>
      <c r="I3343" s="17">
        <f>IF($C3343&lt;&gt;"",$G3343*INDEX(ΣυνδΑθρ!$C$2:$C$100,$F3343,1)/INDEX(ΣυνδΑθρ!$J$2:$J$96,$F3343,1),IF($D3343&lt;&gt;"",$G3343*INDEX(Υλικά!$H$3:$H$200,$F3343,1)/INDEX(Υλικά!$E$3:$E$200,$F3343,1),0))</f>
        <v>0</v>
      </c>
      <c r="J3343" s="18">
        <f>IF($C3343&lt;&gt;"",$G3343*INDEX(ΣυνδΑθρ!$D$2:$D$96,$F3343,1)/INDEX(ΣυνδΑθρ!$J$2:$J$96,$F3343,1),IF($D3343&lt;&gt;"",$G3343*INDEX(Υλικά!$I$3:$I$200,$F3343,1)/INDEX(Υλικά!$E$3:$E$200,$F3343,1),0))</f>
        <v>0</v>
      </c>
      <c r="K3343" s="16">
        <f>$H3343*Ref!$B$2</f>
        <v>0</v>
      </c>
      <c r="L3343" s="17">
        <f>$I3343*Ref!$B$3</f>
        <v>0</v>
      </c>
      <c r="M3343" s="18">
        <f>$J3343*Ref!$B$4</f>
        <v>0</v>
      </c>
      <c r="N3343" s="18">
        <f>IF($C3343&lt;&gt;"",0,IF($D3343&lt;&gt;"",$G3343*INDEX(Υλικά!$J$3:$J$200,$F3343,1)/INDEX(Υλικά!$E$3:$E$200,$F3343,1),0))</f>
        <v>0</v>
      </c>
      <c r="O3343" s="19">
        <f t="shared" si="63"/>
        <v>0</v>
      </c>
    </row>
    <row r="3344" spans="5:15" x14ac:dyDescent="0.35">
      <c r="E3344" s="3" t="str">
        <f>IF(C3344&lt;&gt;"",INDEX(ΣυνδΑθρ!$I$2:$I$96,MATCH(C3344,ΣυνδΑθρ!$A$2:$A$100,0),1),IF(D3344&lt;&gt;"",INDEX(Υλικά!$D$3:$D$200,MATCH(D3344,Υλικά!$B$3:$B$200,0),1),""))</f>
        <v/>
      </c>
      <c r="F3344" s="10">
        <f>IF(C3344&lt;&gt;"",MATCH($C3344,ΣυνδΑθρ!$A$2:$A$100,0),IF(D3344&lt;&gt;"",MATCH($D3344,Υλικά!$B$3:$B$200,0),0))</f>
        <v>0</v>
      </c>
      <c r="G3344" s="3"/>
      <c r="H3344" s="16">
        <f>IF($C3344&lt;&gt;"",$G3344*INDEX(ΣυνδΑθρ!$B$2:$B$96,$F3344,1)/INDEX(ΣυνδΑθρ!$J$2:$J$96,$F3344,1),IF($D3344&lt;&gt;"",$G3344*INDEX(Υλικά!$G$3:$G$200,$F3344,1)/INDEX(Υλικά!$E$3:$E$200,$F3344,1),0))</f>
        <v>0</v>
      </c>
      <c r="I3344" s="17">
        <f>IF($C3344&lt;&gt;"",$G3344*INDEX(ΣυνδΑθρ!$C$2:$C$100,$F3344,1)/INDEX(ΣυνδΑθρ!$J$2:$J$96,$F3344,1),IF($D3344&lt;&gt;"",$G3344*INDEX(Υλικά!$H$3:$H$200,$F3344,1)/INDEX(Υλικά!$E$3:$E$200,$F3344,1),0))</f>
        <v>0</v>
      </c>
      <c r="J3344" s="18">
        <f>IF($C3344&lt;&gt;"",$G3344*INDEX(ΣυνδΑθρ!$D$2:$D$96,$F3344,1)/INDEX(ΣυνδΑθρ!$J$2:$J$96,$F3344,1),IF($D3344&lt;&gt;"",$G3344*INDEX(Υλικά!$I$3:$I$200,$F3344,1)/INDEX(Υλικά!$E$3:$E$200,$F3344,1),0))</f>
        <v>0</v>
      </c>
      <c r="K3344" s="16">
        <f>$H3344*Ref!$B$2</f>
        <v>0</v>
      </c>
      <c r="L3344" s="17">
        <f>$I3344*Ref!$B$3</f>
        <v>0</v>
      </c>
      <c r="M3344" s="18">
        <f>$J3344*Ref!$B$4</f>
        <v>0</v>
      </c>
      <c r="N3344" s="18">
        <f>IF($C3344&lt;&gt;"",0,IF($D3344&lt;&gt;"",$G3344*INDEX(Υλικά!$J$3:$J$200,$F3344,1)/INDEX(Υλικά!$E$3:$E$200,$F3344,1),0))</f>
        <v>0</v>
      </c>
      <c r="O3344" s="19">
        <f t="shared" si="63"/>
        <v>0</v>
      </c>
    </row>
    <row r="3345" spans="5:15" x14ac:dyDescent="0.35">
      <c r="E3345" s="3" t="str">
        <f>IF(C3345&lt;&gt;"",INDEX(ΣυνδΑθρ!$I$2:$I$96,MATCH(C3345,ΣυνδΑθρ!$A$2:$A$100,0),1),IF(D3345&lt;&gt;"",INDEX(Υλικά!$D$3:$D$200,MATCH(D3345,Υλικά!$B$3:$B$200,0),1),""))</f>
        <v/>
      </c>
      <c r="F3345" s="10">
        <f>IF(C3345&lt;&gt;"",MATCH($C3345,ΣυνδΑθρ!$A$2:$A$100,0),IF(D3345&lt;&gt;"",MATCH($D3345,Υλικά!$B$3:$B$200,0),0))</f>
        <v>0</v>
      </c>
      <c r="G3345" s="3"/>
      <c r="H3345" s="16">
        <f>IF($C3345&lt;&gt;"",$G3345*INDEX(ΣυνδΑθρ!$B$2:$B$96,$F3345,1)/INDEX(ΣυνδΑθρ!$J$2:$J$96,$F3345,1),IF($D3345&lt;&gt;"",$G3345*INDEX(Υλικά!$G$3:$G$200,$F3345,1)/INDEX(Υλικά!$E$3:$E$200,$F3345,1),0))</f>
        <v>0</v>
      </c>
      <c r="I3345" s="17">
        <f>IF($C3345&lt;&gt;"",$G3345*INDEX(ΣυνδΑθρ!$C$2:$C$100,$F3345,1)/INDEX(ΣυνδΑθρ!$J$2:$J$96,$F3345,1),IF($D3345&lt;&gt;"",$G3345*INDEX(Υλικά!$H$3:$H$200,$F3345,1)/INDEX(Υλικά!$E$3:$E$200,$F3345,1),0))</f>
        <v>0</v>
      </c>
      <c r="J3345" s="18">
        <f>IF($C3345&lt;&gt;"",$G3345*INDEX(ΣυνδΑθρ!$D$2:$D$96,$F3345,1)/INDEX(ΣυνδΑθρ!$J$2:$J$96,$F3345,1),IF($D3345&lt;&gt;"",$G3345*INDEX(Υλικά!$I$3:$I$200,$F3345,1)/INDEX(Υλικά!$E$3:$E$200,$F3345,1),0))</f>
        <v>0</v>
      </c>
      <c r="K3345" s="16">
        <f>$H3345*Ref!$B$2</f>
        <v>0</v>
      </c>
      <c r="L3345" s="17">
        <f>$I3345*Ref!$B$3</f>
        <v>0</v>
      </c>
      <c r="M3345" s="18">
        <f>$J3345*Ref!$B$4</f>
        <v>0</v>
      </c>
      <c r="N3345" s="18">
        <f>IF($C3345&lt;&gt;"",0,IF($D3345&lt;&gt;"",$G3345*INDEX(Υλικά!$J$3:$J$200,$F3345,1)/INDEX(Υλικά!$E$3:$E$200,$F3345,1),0))</f>
        <v>0</v>
      </c>
      <c r="O3345" s="19">
        <f t="shared" si="63"/>
        <v>0</v>
      </c>
    </row>
    <row r="3346" spans="5:15" x14ac:dyDescent="0.35">
      <c r="E3346" s="3" t="str">
        <f>IF(C3346&lt;&gt;"",INDEX(ΣυνδΑθρ!$I$2:$I$96,MATCH(C3346,ΣυνδΑθρ!$A$2:$A$100,0),1),IF(D3346&lt;&gt;"",INDEX(Υλικά!$D$3:$D$200,MATCH(D3346,Υλικά!$B$3:$B$200,0),1),""))</f>
        <v/>
      </c>
      <c r="F3346" s="10">
        <f>IF(C3346&lt;&gt;"",MATCH($C3346,ΣυνδΑθρ!$A$2:$A$100,0),IF(D3346&lt;&gt;"",MATCH($D3346,Υλικά!$B$3:$B$200,0),0))</f>
        <v>0</v>
      </c>
      <c r="G3346" s="3"/>
      <c r="H3346" s="16">
        <f>IF($C3346&lt;&gt;"",$G3346*INDEX(ΣυνδΑθρ!$B$2:$B$96,$F3346,1)/INDEX(ΣυνδΑθρ!$J$2:$J$96,$F3346,1),IF($D3346&lt;&gt;"",$G3346*INDEX(Υλικά!$G$3:$G$200,$F3346,1)/INDEX(Υλικά!$E$3:$E$200,$F3346,1),0))</f>
        <v>0</v>
      </c>
      <c r="I3346" s="17">
        <f>IF($C3346&lt;&gt;"",$G3346*INDEX(ΣυνδΑθρ!$C$2:$C$100,$F3346,1)/INDEX(ΣυνδΑθρ!$J$2:$J$96,$F3346,1),IF($D3346&lt;&gt;"",$G3346*INDEX(Υλικά!$H$3:$H$200,$F3346,1)/INDEX(Υλικά!$E$3:$E$200,$F3346,1),0))</f>
        <v>0</v>
      </c>
      <c r="J3346" s="18">
        <f>IF($C3346&lt;&gt;"",$G3346*INDEX(ΣυνδΑθρ!$D$2:$D$96,$F3346,1)/INDEX(ΣυνδΑθρ!$J$2:$J$96,$F3346,1),IF($D3346&lt;&gt;"",$G3346*INDEX(Υλικά!$I$3:$I$200,$F3346,1)/INDEX(Υλικά!$E$3:$E$200,$F3346,1),0))</f>
        <v>0</v>
      </c>
      <c r="K3346" s="16">
        <f>$H3346*Ref!$B$2</f>
        <v>0</v>
      </c>
      <c r="L3346" s="17">
        <f>$I3346*Ref!$B$3</f>
        <v>0</v>
      </c>
      <c r="M3346" s="18">
        <f>$J3346*Ref!$B$4</f>
        <v>0</v>
      </c>
      <c r="N3346" s="18">
        <f>IF($C3346&lt;&gt;"",0,IF($D3346&lt;&gt;"",$G3346*INDEX(Υλικά!$J$3:$J$200,$F3346,1)/INDEX(Υλικά!$E$3:$E$200,$F3346,1),0))</f>
        <v>0</v>
      </c>
      <c r="O3346" s="19">
        <f t="shared" si="63"/>
        <v>0</v>
      </c>
    </row>
    <row r="3347" spans="5:15" x14ac:dyDescent="0.35">
      <c r="E3347" s="3" t="str">
        <f>IF(C3347&lt;&gt;"",INDEX(ΣυνδΑθρ!$I$2:$I$96,MATCH(C3347,ΣυνδΑθρ!$A$2:$A$100,0),1),IF(D3347&lt;&gt;"",INDEX(Υλικά!$D$3:$D$200,MATCH(D3347,Υλικά!$B$3:$B$200,0),1),""))</f>
        <v/>
      </c>
      <c r="F3347" s="10">
        <f>IF(C3347&lt;&gt;"",MATCH($C3347,ΣυνδΑθρ!$A$2:$A$100,0),IF(D3347&lt;&gt;"",MATCH($D3347,Υλικά!$B$3:$B$200,0),0))</f>
        <v>0</v>
      </c>
      <c r="G3347" s="3"/>
      <c r="H3347" s="16">
        <f>IF($C3347&lt;&gt;"",$G3347*INDEX(ΣυνδΑθρ!$B$2:$B$96,$F3347,1)/INDEX(ΣυνδΑθρ!$J$2:$J$96,$F3347,1),IF($D3347&lt;&gt;"",$G3347*INDEX(Υλικά!$G$3:$G$200,$F3347,1)/INDEX(Υλικά!$E$3:$E$200,$F3347,1),0))</f>
        <v>0</v>
      </c>
      <c r="I3347" s="17">
        <f>IF($C3347&lt;&gt;"",$G3347*INDEX(ΣυνδΑθρ!$C$2:$C$100,$F3347,1)/INDEX(ΣυνδΑθρ!$J$2:$J$96,$F3347,1),IF($D3347&lt;&gt;"",$G3347*INDEX(Υλικά!$H$3:$H$200,$F3347,1)/INDEX(Υλικά!$E$3:$E$200,$F3347,1),0))</f>
        <v>0</v>
      </c>
      <c r="J3347" s="18">
        <f>IF($C3347&lt;&gt;"",$G3347*INDEX(ΣυνδΑθρ!$D$2:$D$96,$F3347,1)/INDEX(ΣυνδΑθρ!$J$2:$J$96,$F3347,1),IF($D3347&lt;&gt;"",$G3347*INDEX(Υλικά!$I$3:$I$200,$F3347,1)/INDEX(Υλικά!$E$3:$E$200,$F3347,1),0))</f>
        <v>0</v>
      </c>
      <c r="K3347" s="16">
        <f>$H3347*Ref!$B$2</f>
        <v>0</v>
      </c>
      <c r="L3347" s="17">
        <f>$I3347*Ref!$B$3</f>
        <v>0</v>
      </c>
      <c r="M3347" s="18">
        <f>$J3347*Ref!$B$4</f>
        <v>0</v>
      </c>
      <c r="N3347" s="18">
        <f>IF($C3347&lt;&gt;"",0,IF($D3347&lt;&gt;"",$G3347*INDEX(Υλικά!$J$3:$J$200,$F3347,1)/INDEX(Υλικά!$E$3:$E$200,$F3347,1),0))</f>
        <v>0</v>
      </c>
      <c r="O3347" s="19">
        <f t="shared" si="63"/>
        <v>0</v>
      </c>
    </row>
    <row r="3348" spans="5:15" x14ac:dyDescent="0.35">
      <c r="E3348" s="3" t="str">
        <f>IF(C3348&lt;&gt;"",INDEX(ΣυνδΑθρ!$I$2:$I$96,MATCH(C3348,ΣυνδΑθρ!$A$2:$A$100,0),1),IF(D3348&lt;&gt;"",INDEX(Υλικά!$D$3:$D$200,MATCH(D3348,Υλικά!$B$3:$B$200,0),1),""))</f>
        <v/>
      </c>
      <c r="F3348" s="10">
        <f>IF(C3348&lt;&gt;"",MATCH($C3348,ΣυνδΑθρ!$A$2:$A$100,0),IF(D3348&lt;&gt;"",MATCH($D3348,Υλικά!$B$3:$B$200,0),0))</f>
        <v>0</v>
      </c>
      <c r="G3348" s="3"/>
      <c r="H3348" s="16">
        <f>IF($C3348&lt;&gt;"",$G3348*INDEX(ΣυνδΑθρ!$B$2:$B$96,$F3348,1)/INDEX(ΣυνδΑθρ!$J$2:$J$96,$F3348,1),IF($D3348&lt;&gt;"",$G3348*INDEX(Υλικά!$G$3:$G$200,$F3348,1)/INDEX(Υλικά!$E$3:$E$200,$F3348,1),0))</f>
        <v>0</v>
      </c>
      <c r="I3348" s="17">
        <f>IF($C3348&lt;&gt;"",$G3348*INDEX(ΣυνδΑθρ!$C$2:$C$100,$F3348,1)/INDEX(ΣυνδΑθρ!$J$2:$J$96,$F3348,1),IF($D3348&lt;&gt;"",$G3348*INDEX(Υλικά!$H$3:$H$200,$F3348,1)/INDEX(Υλικά!$E$3:$E$200,$F3348,1),0))</f>
        <v>0</v>
      </c>
      <c r="J3348" s="18">
        <f>IF($C3348&lt;&gt;"",$G3348*INDEX(ΣυνδΑθρ!$D$2:$D$96,$F3348,1)/INDEX(ΣυνδΑθρ!$J$2:$J$96,$F3348,1),IF($D3348&lt;&gt;"",$G3348*INDEX(Υλικά!$I$3:$I$200,$F3348,1)/INDEX(Υλικά!$E$3:$E$200,$F3348,1),0))</f>
        <v>0</v>
      </c>
      <c r="K3348" s="16">
        <f>$H3348*Ref!$B$2</f>
        <v>0</v>
      </c>
      <c r="L3348" s="17">
        <f>$I3348*Ref!$B$3</f>
        <v>0</v>
      </c>
      <c r="M3348" s="18">
        <f>$J3348*Ref!$B$4</f>
        <v>0</v>
      </c>
      <c r="N3348" s="18">
        <f>IF($C3348&lt;&gt;"",0,IF($D3348&lt;&gt;"",$G3348*INDEX(Υλικά!$J$3:$J$200,$F3348,1)/INDEX(Υλικά!$E$3:$E$200,$F3348,1),0))</f>
        <v>0</v>
      </c>
      <c r="O3348" s="19">
        <f t="shared" si="63"/>
        <v>0</v>
      </c>
    </row>
    <row r="3349" spans="5:15" x14ac:dyDescent="0.35">
      <c r="E3349" s="3" t="str">
        <f>IF(C3349&lt;&gt;"",INDEX(ΣυνδΑθρ!$I$2:$I$96,MATCH(C3349,ΣυνδΑθρ!$A$2:$A$100,0),1),IF(D3349&lt;&gt;"",INDEX(Υλικά!$D$3:$D$200,MATCH(D3349,Υλικά!$B$3:$B$200,0),1),""))</f>
        <v/>
      </c>
      <c r="F3349" s="10">
        <f>IF(C3349&lt;&gt;"",MATCH($C3349,ΣυνδΑθρ!$A$2:$A$100,0),IF(D3349&lt;&gt;"",MATCH($D3349,Υλικά!$B$3:$B$200,0),0))</f>
        <v>0</v>
      </c>
      <c r="G3349" s="3"/>
      <c r="H3349" s="16">
        <f>IF($C3349&lt;&gt;"",$G3349*INDEX(ΣυνδΑθρ!$B$2:$B$96,$F3349,1)/INDEX(ΣυνδΑθρ!$J$2:$J$96,$F3349,1),IF($D3349&lt;&gt;"",$G3349*INDEX(Υλικά!$G$3:$G$200,$F3349,1)/INDEX(Υλικά!$E$3:$E$200,$F3349,1),0))</f>
        <v>0</v>
      </c>
      <c r="I3349" s="17">
        <f>IF($C3349&lt;&gt;"",$G3349*INDEX(ΣυνδΑθρ!$C$2:$C$100,$F3349,1)/INDEX(ΣυνδΑθρ!$J$2:$J$96,$F3349,1),IF($D3349&lt;&gt;"",$G3349*INDEX(Υλικά!$H$3:$H$200,$F3349,1)/INDEX(Υλικά!$E$3:$E$200,$F3349,1),0))</f>
        <v>0</v>
      </c>
      <c r="J3349" s="18">
        <f>IF($C3349&lt;&gt;"",$G3349*INDEX(ΣυνδΑθρ!$D$2:$D$96,$F3349,1)/INDEX(ΣυνδΑθρ!$J$2:$J$96,$F3349,1),IF($D3349&lt;&gt;"",$G3349*INDEX(Υλικά!$I$3:$I$200,$F3349,1)/INDEX(Υλικά!$E$3:$E$200,$F3349,1),0))</f>
        <v>0</v>
      </c>
      <c r="K3349" s="16">
        <f>$H3349*Ref!$B$2</f>
        <v>0</v>
      </c>
      <c r="L3349" s="17">
        <f>$I3349*Ref!$B$3</f>
        <v>0</v>
      </c>
      <c r="M3349" s="18">
        <f>$J3349*Ref!$B$4</f>
        <v>0</v>
      </c>
      <c r="N3349" s="18">
        <f>IF($C3349&lt;&gt;"",0,IF($D3349&lt;&gt;"",$G3349*INDEX(Υλικά!$J$3:$J$200,$F3349,1)/INDEX(Υλικά!$E$3:$E$200,$F3349,1),0))</f>
        <v>0</v>
      </c>
      <c r="O3349" s="19">
        <f t="shared" si="63"/>
        <v>0</v>
      </c>
    </row>
    <row r="3350" spans="5:15" x14ac:dyDescent="0.35">
      <c r="E3350" s="3" t="str">
        <f>IF(C3350&lt;&gt;"",INDEX(ΣυνδΑθρ!$I$2:$I$96,MATCH(C3350,ΣυνδΑθρ!$A$2:$A$100,0),1),IF(D3350&lt;&gt;"",INDEX(Υλικά!$D$3:$D$200,MATCH(D3350,Υλικά!$B$3:$B$200,0),1),""))</f>
        <v/>
      </c>
      <c r="F3350" s="10">
        <f>IF(C3350&lt;&gt;"",MATCH($C3350,ΣυνδΑθρ!$A$2:$A$100,0),IF(D3350&lt;&gt;"",MATCH($D3350,Υλικά!$B$3:$B$200,0),0))</f>
        <v>0</v>
      </c>
      <c r="G3350" s="3"/>
      <c r="H3350" s="16">
        <f>IF($C3350&lt;&gt;"",$G3350*INDEX(ΣυνδΑθρ!$B$2:$B$96,$F3350,1)/INDEX(ΣυνδΑθρ!$J$2:$J$96,$F3350,1),IF($D3350&lt;&gt;"",$G3350*INDEX(Υλικά!$G$3:$G$200,$F3350,1)/INDEX(Υλικά!$E$3:$E$200,$F3350,1),0))</f>
        <v>0</v>
      </c>
      <c r="I3350" s="17">
        <f>IF($C3350&lt;&gt;"",$G3350*INDEX(ΣυνδΑθρ!$C$2:$C$100,$F3350,1)/INDEX(ΣυνδΑθρ!$J$2:$J$96,$F3350,1),IF($D3350&lt;&gt;"",$G3350*INDEX(Υλικά!$H$3:$H$200,$F3350,1)/INDEX(Υλικά!$E$3:$E$200,$F3350,1),0))</f>
        <v>0</v>
      </c>
      <c r="J3350" s="18">
        <f>IF($C3350&lt;&gt;"",$G3350*INDEX(ΣυνδΑθρ!$D$2:$D$96,$F3350,1)/INDEX(ΣυνδΑθρ!$J$2:$J$96,$F3350,1),IF($D3350&lt;&gt;"",$G3350*INDEX(Υλικά!$I$3:$I$200,$F3350,1)/INDEX(Υλικά!$E$3:$E$200,$F3350,1),0))</f>
        <v>0</v>
      </c>
      <c r="K3350" s="16">
        <f>$H3350*Ref!$B$2</f>
        <v>0</v>
      </c>
      <c r="L3350" s="17">
        <f>$I3350*Ref!$B$3</f>
        <v>0</v>
      </c>
      <c r="M3350" s="18">
        <f>$J3350*Ref!$B$4</f>
        <v>0</v>
      </c>
      <c r="N3350" s="18">
        <f>IF($C3350&lt;&gt;"",0,IF($D3350&lt;&gt;"",$G3350*INDEX(Υλικά!$J$3:$J$200,$F3350,1)/INDEX(Υλικά!$E$3:$E$200,$F3350,1),0))</f>
        <v>0</v>
      </c>
      <c r="O3350" s="19">
        <f t="shared" si="63"/>
        <v>0</v>
      </c>
    </row>
    <row r="3351" spans="5:15" x14ac:dyDescent="0.35">
      <c r="E3351" s="3" t="str">
        <f>IF(C3351&lt;&gt;"",INDEX(ΣυνδΑθρ!$I$2:$I$96,MATCH(C3351,ΣυνδΑθρ!$A$2:$A$100,0),1),IF(D3351&lt;&gt;"",INDEX(Υλικά!$D$3:$D$200,MATCH(D3351,Υλικά!$B$3:$B$200,0),1),""))</f>
        <v/>
      </c>
      <c r="F3351" s="10">
        <f>IF(C3351&lt;&gt;"",MATCH($C3351,ΣυνδΑθρ!$A$2:$A$100,0),IF(D3351&lt;&gt;"",MATCH($D3351,Υλικά!$B$3:$B$200,0),0))</f>
        <v>0</v>
      </c>
      <c r="G3351" s="3"/>
      <c r="H3351" s="16">
        <f>IF($C3351&lt;&gt;"",$G3351*INDEX(ΣυνδΑθρ!$B$2:$B$96,$F3351,1)/INDEX(ΣυνδΑθρ!$J$2:$J$96,$F3351,1),IF($D3351&lt;&gt;"",$G3351*INDEX(Υλικά!$G$3:$G$200,$F3351,1)/INDEX(Υλικά!$E$3:$E$200,$F3351,1),0))</f>
        <v>0</v>
      </c>
      <c r="I3351" s="17">
        <f>IF($C3351&lt;&gt;"",$G3351*INDEX(ΣυνδΑθρ!$C$2:$C$100,$F3351,1)/INDEX(ΣυνδΑθρ!$J$2:$J$96,$F3351,1),IF($D3351&lt;&gt;"",$G3351*INDEX(Υλικά!$H$3:$H$200,$F3351,1)/INDEX(Υλικά!$E$3:$E$200,$F3351,1),0))</f>
        <v>0</v>
      </c>
      <c r="J3351" s="18">
        <f>IF($C3351&lt;&gt;"",$G3351*INDEX(ΣυνδΑθρ!$D$2:$D$96,$F3351,1)/INDEX(ΣυνδΑθρ!$J$2:$J$96,$F3351,1),IF($D3351&lt;&gt;"",$G3351*INDEX(Υλικά!$I$3:$I$200,$F3351,1)/INDEX(Υλικά!$E$3:$E$200,$F3351,1),0))</f>
        <v>0</v>
      </c>
      <c r="K3351" s="16">
        <f>$H3351*Ref!$B$2</f>
        <v>0</v>
      </c>
      <c r="L3351" s="17">
        <f>$I3351*Ref!$B$3</f>
        <v>0</v>
      </c>
      <c r="M3351" s="18">
        <f>$J3351*Ref!$B$4</f>
        <v>0</v>
      </c>
      <c r="N3351" s="18">
        <f>IF($C3351&lt;&gt;"",0,IF($D3351&lt;&gt;"",$G3351*INDEX(Υλικά!$J$3:$J$200,$F3351,1)/INDEX(Υλικά!$E$3:$E$200,$F3351,1),0))</f>
        <v>0</v>
      </c>
      <c r="O3351" s="19">
        <f t="shared" si="63"/>
        <v>0</v>
      </c>
    </row>
    <row r="3352" spans="5:15" x14ac:dyDescent="0.35">
      <c r="E3352" s="3" t="str">
        <f>IF(C3352&lt;&gt;"",INDEX(ΣυνδΑθρ!$I$2:$I$96,MATCH(C3352,ΣυνδΑθρ!$A$2:$A$100,0),1),IF(D3352&lt;&gt;"",INDEX(Υλικά!$D$3:$D$200,MATCH(D3352,Υλικά!$B$3:$B$200,0),1),""))</f>
        <v/>
      </c>
      <c r="F3352" s="10">
        <f>IF(C3352&lt;&gt;"",MATCH($C3352,ΣυνδΑθρ!$A$2:$A$100,0),IF(D3352&lt;&gt;"",MATCH($D3352,Υλικά!$B$3:$B$200,0),0))</f>
        <v>0</v>
      </c>
      <c r="G3352" s="3"/>
      <c r="H3352" s="16">
        <f>IF($C3352&lt;&gt;"",$G3352*INDEX(ΣυνδΑθρ!$B$2:$B$96,$F3352,1)/INDEX(ΣυνδΑθρ!$J$2:$J$96,$F3352,1),IF($D3352&lt;&gt;"",$G3352*INDEX(Υλικά!$G$3:$G$200,$F3352,1)/INDEX(Υλικά!$E$3:$E$200,$F3352,1),0))</f>
        <v>0</v>
      </c>
      <c r="I3352" s="17">
        <f>IF($C3352&lt;&gt;"",$G3352*INDEX(ΣυνδΑθρ!$C$2:$C$100,$F3352,1)/INDEX(ΣυνδΑθρ!$J$2:$J$96,$F3352,1),IF($D3352&lt;&gt;"",$G3352*INDEX(Υλικά!$H$3:$H$200,$F3352,1)/INDEX(Υλικά!$E$3:$E$200,$F3352,1),0))</f>
        <v>0</v>
      </c>
      <c r="J3352" s="18">
        <f>IF($C3352&lt;&gt;"",$G3352*INDEX(ΣυνδΑθρ!$D$2:$D$96,$F3352,1)/INDEX(ΣυνδΑθρ!$J$2:$J$96,$F3352,1),IF($D3352&lt;&gt;"",$G3352*INDEX(Υλικά!$I$3:$I$200,$F3352,1)/INDEX(Υλικά!$E$3:$E$200,$F3352,1),0))</f>
        <v>0</v>
      </c>
      <c r="K3352" s="16">
        <f>$H3352*Ref!$B$2</f>
        <v>0</v>
      </c>
      <c r="L3352" s="17">
        <f>$I3352*Ref!$B$3</f>
        <v>0</v>
      </c>
      <c r="M3352" s="18">
        <f>$J3352*Ref!$B$4</f>
        <v>0</v>
      </c>
      <c r="N3352" s="18">
        <f>IF($C3352&lt;&gt;"",0,IF($D3352&lt;&gt;"",$G3352*INDEX(Υλικά!$J$3:$J$200,$F3352,1)/INDEX(Υλικά!$E$3:$E$200,$F3352,1),0))</f>
        <v>0</v>
      </c>
      <c r="O3352" s="19">
        <f t="shared" si="63"/>
        <v>0</v>
      </c>
    </row>
    <row r="3353" spans="5:15" x14ac:dyDescent="0.35">
      <c r="E3353" s="3" t="str">
        <f>IF(C3353&lt;&gt;"",INDEX(ΣυνδΑθρ!$I$2:$I$96,MATCH(C3353,ΣυνδΑθρ!$A$2:$A$100,0),1),IF(D3353&lt;&gt;"",INDEX(Υλικά!$D$3:$D$200,MATCH(D3353,Υλικά!$B$3:$B$200,0),1),""))</f>
        <v/>
      </c>
      <c r="F3353" s="10">
        <f>IF(C3353&lt;&gt;"",MATCH($C3353,ΣυνδΑθρ!$A$2:$A$100,0),IF(D3353&lt;&gt;"",MATCH($D3353,Υλικά!$B$3:$B$200,0),0))</f>
        <v>0</v>
      </c>
      <c r="G3353" s="3"/>
      <c r="H3353" s="16">
        <f>IF($C3353&lt;&gt;"",$G3353*INDEX(ΣυνδΑθρ!$B$2:$B$96,$F3353,1)/INDEX(ΣυνδΑθρ!$J$2:$J$96,$F3353,1),IF($D3353&lt;&gt;"",$G3353*INDEX(Υλικά!$G$3:$G$200,$F3353,1)/INDEX(Υλικά!$E$3:$E$200,$F3353,1),0))</f>
        <v>0</v>
      </c>
      <c r="I3353" s="17">
        <f>IF($C3353&lt;&gt;"",$G3353*INDEX(ΣυνδΑθρ!$C$2:$C$100,$F3353,1)/INDEX(ΣυνδΑθρ!$J$2:$J$96,$F3353,1),IF($D3353&lt;&gt;"",$G3353*INDEX(Υλικά!$H$3:$H$200,$F3353,1)/INDEX(Υλικά!$E$3:$E$200,$F3353,1),0))</f>
        <v>0</v>
      </c>
      <c r="J3353" s="18">
        <f>IF($C3353&lt;&gt;"",$G3353*INDEX(ΣυνδΑθρ!$D$2:$D$96,$F3353,1)/INDEX(ΣυνδΑθρ!$J$2:$J$96,$F3353,1),IF($D3353&lt;&gt;"",$G3353*INDEX(Υλικά!$I$3:$I$200,$F3353,1)/INDEX(Υλικά!$E$3:$E$200,$F3353,1),0))</f>
        <v>0</v>
      </c>
      <c r="K3353" s="16">
        <f>$H3353*Ref!$B$2</f>
        <v>0</v>
      </c>
      <c r="L3353" s="17">
        <f>$I3353*Ref!$B$3</f>
        <v>0</v>
      </c>
      <c r="M3353" s="18">
        <f>$J3353*Ref!$B$4</f>
        <v>0</v>
      </c>
      <c r="N3353" s="18">
        <f>IF($C3353&lt;&gt;"",0,IF($D3353&lt;&gt;"",$G3353*INDEX(Υλικά!$J$3:$J$200,$F3353,1)/INDEX(Υλικά!$E$3:$E$200,$F3353,1),0))</f>
        <v>0</v>
      </c>
      <c r="O3353" s="19">
        <f t="shared" si="63"/>
        <v>0</v>
      </c>
    </row>
    <row r="3354" spans="5:15" x14ac:dyDescent="0.35">
      <c r="E3354" s="3" t="str">
        <f>IF(C3354&lt;&gt;"",INDEX(ΣυνδΑθρ!$I$2:$I$96,MATCH(C3354,ΣυνδΑθρ!$A$2:$A$100,0),1),IF(D3354&lt;&gt;"",INDEX(Υλικά!$D$3:$D$200,MATCH(D3354,Υλικά!$B$3:$B$200,0),1),""))</f>
        <v/>
      </c>
      <c r="F3354" s="10">
        <f>IF(C3354&lt;&gt;"",MATCH($C3354,ΣυνδΑθρ!$A$2:$A$100,0),IF(D3354&lt;&gt;"",MATCH($D3354,Υλικά!$B$3:$B$200,0),0))</f>
        <v>0</v>
      </c>
      <c r="G3354" s="3"/>
      <c r="H3354" s="16">
        <f>IF($C3354&lt;&gt;"",$G3354*INDEX(ΣυνδΑθρ!$B$2:$B$96,$F3354,1)/INDEX(ΣυνδΑθρ!$J$2:$J$96,$F3354,1),IF($D3354&lt;&gt;"",$G3354*INDEX(Υλικά!$G$3:$G$200,$F3354,1)/INDEX(Υλικά!$E$3:$E$200,$F3354,1),0))</f>
        <v>0</v>
      </c>
      <c r="I3354" s="17">
        <f>IF($C3354&lt;&gt;"",$G3354*INDEX(ΣυνδΑθρ!$C$2:$C$100,$F3354,1)/INDEX(ΣυνδΑθρ!$J$2:$J$96,$F3354,1),IF($D3354&lt;&gt;"",$G3354*INDEX(Υλικά!$H$3:$H$200,$F3354,1)/INDEX(Υλικά!$E$3:$E$200,$F3354,1),0))</f>
        <v>0</v>
      </c>
      <c r="J3354" s="18">
        <f>IF($C3354&lt;&gt;"",$G3354*INDEX(ΣυνδΑθρ!$D$2:$D$96,$F3354,1)/INDEX(ΣυνδΑθρ!$J$2:$J$96,$F3354,1),IF($D3354&lt;&gt;"",$G3354*INDEX(Υλικά!$I$3:$I$200,$F3354,1)/INDEX(Υλικά!$E$3:$E$200,$F3354,1),0))</f>
        <v>0</v>
      </c>
      <c r="K3354" s="16">
        <f>$H3354*Ref!$B$2</f>
        <v>0</v>
      </c>
      <c r="L3354" s="17">
        <f>$I3354*Ref!$B$3</f>
        <v>0</v>
      </c>
      <c r="M3354" s="18">
        <f>$J3354*Ref!$B$4</f>
        <v>0</v>
      </c>
      <c r="N3354" s="18">
        <f>IF($C3354&lt;&gt;"",0,IF($D3354&lt;&gt;"",$G3354*INDEX(Υλικά!$J$3:$J$200,$F3354,1)/INDEX(Υλικά!$E$3:$E$200,$F3354,1),0))</f>
        <v>0</v>
      </c>
      <c r="O3354" s="19">
        <f t="shared" si="63"/>
        <v>0</v>
      </c>
    </row>
    <row r="3355" spans="5:15" x14ac:dyDescent="0.35">
      <c r="E3355" s="3" t="str">
        <f>IF(C3355&lt;&gt;"",INDEX(ΣυνδΑθρ!$I$2:$I$96,MATCH(C3355,ΣυνδΑθρ!$A$2:$A$100,0),1),IF(D3355&lt;&gt;"",INDEX(Υλικά!$D$3:$D$200,MATCH(D3355,Υλικά!$B$3:$B$200,0),1),""))</f>
        <v/>
      </c>
      <c r="F3355" s="10">
        <f>IF(C3355&lt;&gt;"",MATCH($C3355,ΣυνδΑθρ!$A$2:$A$100,0),IF(D3355&lt;&gt;"",MATCH($D3355,Υλικά!$B$3:$B$200,0),0))</f>
        <v>0</v>
      </c>
      <c r="G3355" s="3"/>
      <c r="H3355" s="16">
        <f>IF($C3355&lt;&gt;"",$G3355*INDEX(ΣυνδΑθρ!$B$2:$B$96,$F3355,1)/INDEX(ΣυνδΑθρ!$J$2:$J$96,$F3355,1),IF($D3355&lt;&gt;"",$G3355*INDEX(Υλικά!$G$3:$G$200,$F3355,1)/INDEX(Υλικά!$E$3:$E$200,$F3355,1),0))</f>
        <v>0</v>
      </c>
      <c r="I3355" s="17">
        <f>IF($C3355&lt;&gt;"",$G3355*INDEX(ΣυνδΑθρ!$C$2:$C$100,$F3355,1)/INDEX(ΣυνδΑθρ!$J$2:$J$96,$F3355,1),IF($D3355&lt;&gt;"",$G3355*INDEX(Υλικά!$H$3:$H$200,$F3355,1)/INDEX(Υλικά!$E$3:$E$200,$F3355,1),0))</f>
        <v>0</v>
      </c>
      <c r="J3355" s="18">
        <f>IF($C3355&lt;&gt;"",$G3355*INDEX(ΣυνδΑθρ!$D$2:$D$96,$F3355,1)/INDEX(ΣυνδΑθρ!$J$2:$J$96,$F3355,1),IF($D3355&lt;&gt;"",$G3355*INDEX(Υλικά!$I$3:$I$200,$F3355,1)/INDEX(Υλικά!$E$3:$E$200,$F3355,1),0))</f>
        <v>0</v>
      </c>
      <c r="K3355" s="16">
        <f>$H3355*Ref!$B$2</f>
        <v>0</v>
      </c>
      <c r="L3355" s="17">
        <f>$I3355*Ref!$B$3</f>
        <v>0</v>
      </c>
      <c r="M3355" s="18">
        <f>$J3355*Ref!$B$4</f>
        <v>0</v>
      </c>
      <c r="N3355" s="18">
        <f>IF($C3355&lt;&gt;"",0,IF($D3355&lt;&gt;"",$G3355*INDEX(Υλικά!$J$3:$J$200,$F3355,1)/INDEX(Υλικά!$E$3:$E$200,$F3355,1),0))</f>
        <v>0</v>
      </c>
      <c r="O3355" s="19">
        <f t="shared" si="63"/>
        <v>0</v>
      </c>
    </row>
    <row r="3356" spans="5:15" x14ac:dyDescent="0.35">
      <c r="E3356" s="3" t="str">
        <f>IF(C3356&lt;&gt;"",INDEX(ΣυνδΑθρ!$I$2:$I$96,MATCH(C3356,ΣυνδΑθρ!$A$2:$A$100,0),1),IF(D3356&lt;&gt;"",INDEX(Υλικά!$D$3:$D$200,MATCH(D3356,Υλικά!$B$3:$B$200,0),1),""))</f>
        <v/>
      </c>
      <c r="F3356" s="10">
        <f>IF(C3356&lt;&gt;"",MATCH($C3356,ΣυνδΑθρ!$A$2:$A$100,0),IF(D3356&lt;&gt;"",MATCH($D3356,Υλικά!$B$3:$B$200,0),0))</f>
        <v>0</v>
      </c>
      <c r="G3356" s="3"/>
      <c r="H3356" s="16">
        <f>IF($C3356&lt;&gt;"",$G3356*INDEX(ΣυνδΑθρ!$B$2:$B$96,$F3356,1)/INDEX(ΣυνδΑθρ!$J$2:$J$96,$F3356,1),IF($D3356&lt;&gt;"",$G3356*INDEX(Υλικά!$G$3:$G$200,$F3356,1)/INDEX(Υλικά!$E$3:$E$200,$F3356,1),0))</f>
        <v>0</v>
      </c>
      <c r="I3356" s="17">
        <f>IF($C3356&lt;&gt;"",$G3356*INDEX(ΣυνδΑθρ!$C$2:$C$100,$F3356,1)/INDEX(ΣυνδΑθρ!$J$2:$J$96,$F3356,1),IF($D3356&lt;&gt;"",$G3356*INDEX(Υλικά!$H$3:$H$200,$F3356,1)/INDEX(Υλικά!$E$3:$E$200,$F3356,1),0))</f>
        <v>0</v>
      </c>
      <c r="J3356" s="18">
        <f>IF($C3356&lt;&gt;"",$G3356*INDEX(ΣυνδΑθρ!$D$2:$D$96,$F3356,1)/INDEX(ΣυνδΑθρ!$J$2:$J$96,$F3356,1),IF($D3356&lt;&gt;"",$G3356*INDEX(Υλικά!$I$3:$I$200,$F3356,1)/INDEX(Υλικά!$E$3:$E$200,$F3356,1),0))</f>
        <v>0</v>
      </c>
      <c r="K3356" s="16">
        <f>$H3356*Ref!$B$2</f>
        <v>0</v>
      </c>
      <c r="L3356" s="17">
        <f>$I3356*Ref!$B$3</f>
        <v>0</v>
      </c>
      <c r="M3356" s="18">
        <f>$J3356*Ref!$B$4</f>
        <v>0</v>
      </c>
      <c r="N3356" s="18">
        <f>IF($C3356&lt;&gt;"",0,IF($D3356&lt;&gt;"",$G3356*INDEX(Υλικά!$J$3:$J$200,$F3356,1)/INDEX(Υλικά!$E$3:$E$200,$F3356,1),0))</f>
        <v>0</v>
      </c>
      <c r="O3356" s="19">
        <f t="shared" si="63"/>
        <v>0</v>
      </c>
    </row>
    <row r="3357" spans="5:15" x14ac:dyDescent="0.35">
      <c r="E3357" s="3" t="str">
        <f>IF(C3357&lt;&gt;"",INDEX(ΣυνδΑθρ!$I$2:$I$96,MATCH(C3357,ΣυνδΑθρ!$A$2:$A$100,0),1),IF(D3357&lt;&gt;"",INDEX(Υλικά!$D$3:$D$200,MATCH(D3357,Υλικά!$B$3:$B$200,0),1),""))</f>
        <v/>
      </c>
      <c r="F3357" s="10">
        <f>IF(C3357&lt;&gt;"",MATCH($C3357,ΣυνδΑθρ!$A$2:$A$100,0),IF(D3357&lt;&gt;"",MATCH($D3357,Υλικά!$B$3:$B$200,0),0))</f>
        <v>0</v>
      </c>
      <c r="G3357" s="3"/>
      <c r="H3357" s="16">
        <f>IF($C3357&lt;&gt;"",$G3357*INDEX(ΣυνδΑθρ!$B$2:$B$96,$F3357,1)/INDEX(ΣυνδΑθρ!$J$2:$J$96,$F3357,1),IF($D3357&lt;&gt;"",$G3357*INDEX(Υλικά!$G$3:$G$200,$F3357,1)/INDEX(Υλικά!$E$3:$E$200,$F3357,1),0))</f>
        <v>0</v>
      </c>
      <c r="I3357" s="17">
        <f>IF($C3357&lt;&gt;"",$G3357*INDEX(ΣυνδΑθρ!$C$2:$C$100,$F3357,1)/INDEX(ΣυνδΑθρ!$J$2:$J$96,$F3357,1),IF($D3357&lt;&gt;"",$G3357*INDEX(Υλικά!$H$3:$H$200,$F3357,1)/INDEX(Υλικά!$E$3:$E$200,$F3357,1),0))</f>
        <v>0</v>
      </c>
      <c r="J3357" s="18">
        <f>IF($C3357&lt;&gt;"",$G3357*INDEX(ΣυνδΑθρ!$D$2:$D$96,$F3357,1)/INDEX(ΣυνδΑθρ!$J$2:$J$96,$F3357,1),IF($D3357&lt;&gt;"",$G3357*INDEX(Υλικά!$I$3:$I$200,$F3357,1)/INDEX(Υλικά!$E$3:$E$200,$F3357,1),0))</f>
        <v>0</v>
      </c>
      <c r="K3357" s="16">
        <f>$H3357*Ref!$B$2</f>
        <v>0</v>
      </c>
      <c r="L3357" s="17">
        <f>$I3357*Ref!$B$3</f>
        <v>0</v>
      </c>
      <c r="M3357" s="18">
        <f>$J3357*Ref!$B$4</f>
        <v>0</v>
      </c>
      <c r="N3357" s="18">
        <f>IF($C3357&lt;&gt;"",0,IF($D3357&lt;&gt;"",$G3357*INDEX(Υλικά!$J$3:$J$200,$F3357,1)/INDEX(Υλικά!$E$3:$E$200,$F3357,1),0))</f>
        <v>0</v>
      </c>
      <c r="O3357" s="19">
        <f t="shared" si="63"/>
        <v>0</v>
      </c>
    </row>
    <row r="3358" spans="5:15" x14ac:dyDescent="0.35">
      <c r="E3358" s="3" t="str">
        <f>IF(C3358&lt;&gt;"",INDEX(ΣυνδΑθρ!$I$2:$I$96,MATCH(C3358,ΣυνδΑθρ!$A$2:$A$100,0),1),IF(D3358&lt;&gt;"",INDEX(Υλικά!$D$3:$D$200,MATCH(D3358,Υλικά!$B$3:$B$200,0),1),""))</f>
        <v/>
      </c>
      <c r="F3358" s="10">
        <f>IF(C3358&lt;&gt;"",MATCH($C3358,ΣυνδΑθρ!$A$2:$A$100,0),IF(D3358&lt;&gt;"",MATCH($D3358,Υλικά!$B$3:$B$200,0),0))</f>
        <v>0</v>
      </c>
      <c r="G3358" s="3"/>
      <c r="H3358" s="16">
        <f>IF($C3358&lt;&gt;"",$G3358*INDEX(ΣυνδΑθρ!$B$2:$B$96,$F3358,1)/INDEX(ΣυνδΑθρ!$J$2:$J$96,$F3358,1),IF($D3358&lt;&gt;"",$G3358*INDEX(Υλικά!$G$3:$G$200,$F3358,1)/INDEX(Υλικά!$E$3:$E$200,$F3358,1),0))</f>
        <v>0</v>
      </c>
      <c r="I3358" s="17">
        <f>IF($C3358&lt;&gt;"",$G3358*INDEX(ΣυνδΑθρ!$C$2:$C$100,$F3358,1)/INDEX(ΣυνδΑθρ!$J$2:$J$96,$F3358,1),IF($D3358&lt;&gt;"",$G3358*INDEX(Υλικά!$H$3:$H$200,$F3358,1)/INDEX(Υλικά!$E$3:$E$200,$F3358,1),0))</f>
        <v>0</v>
      </c>
      <c r="J3358" s="18">
        <f>IF($C3358&lt;&gt;"",$G3358*INDEX(ΣυνδΑθρ!$D$2:$D$96,$F3358,1)/INDEX(ΣυνδΑθρ!$J$2:$J$96,$F3358,1),IF($D3358&lt;&gt;"",$G3358*INDEX(Υλικά!$I$3:$I$200,$F3358,1)/INDEX(Υλικά!$E$3:$E$200,$F3358,1),0))</f>
        <v>0</v>
      </c>
      <c r="K3358" s="16">
        <f>$H3358*Ref!$B$2</f>
        <v>0</v>
      </c>
      <c r="L3358" s="17">
        <f>$I3358*Ref!$B$3</f>
        <v>0</v>
      </c>
      <c r="M3358" s="18">
        <f>$J3358*Ref!$B$4</f>
        <v>0</v>
      </c>
      <c r="N3358" s="18">
        <f>IF($C3358&lt;&gt;"",0,IF($D3358&lt;&gt;"",$G3358*INDEX(Υλικά!$J$3:$J$200,$F3358,1)/INDEX(Υλικά!$E$3:$E$200,$F3358,1),0))</f>
        <v>0</v>
      </c>
      <c r="O3358" s="19">
        <f t="shared" si="63"/>
        <v>0</v>
      </c>
    </row>
    <row r="3359" spans="5:15" x14ac:dyDescent="0.35">
      <c r="E3359" s="3" t="str">
        <f>IF(C3359&lt;&gt;"",INDEX(ΣυνδΑθρ!$I$2:$I$96,MATCH(C3359,ΣυνδΑθρ!$A$2:$A$100,0),1),IF(D3359&lt;&gt;"",INDEX(Υλικά!$D$3:$D$200,MATCH(D3359,Υλικά!$B$3:$B$200,0),1),""))</f>
        <v/>
      </c>
      <c r="F3359" s="10">
        <f>IF(C3359&lt;&gt;"",MATCH($C3359,ΣυνδΑθρ!$A$2:$A$100,0),IF(D3359&lt;&gt;"",MATCH($D3359,Υλικά!$B$3:$B$200,0),0))</f>
        <v>0</v>
      </c>
      <c r="G3359" s="3"/>
      <c r="H3359" s="16">
        <f>IF($C3359&lt;&gt;"",$G3359*INDEX(ΣυνδΑθρ!$B$2:$B$96,$F3359,1)/INDEX(ΣυνδΑθρ!$J$2:$J$96,$F3359,1),IF($D3359&lt;&gt;"",$G3359*INDEX(Υλικά!$G$3:$G$200,$F3359,1)/INDEX(Υλικά!$E$3:$E$200,$F3359,1),0))</f>
        <v>0</v>
      </c>
      <c r="I3359" s="17">
        <f>IF($C3359&lt;&gt;"",$G3359*INDEX(ΣυνδΑθρ!$C$2:$C$100,$F3359,1)/INDEX(ΣυνδΑθρ!$J$2:$J$96,$F3359,1),IF($D3359&lt;&gt;"",$G3359*INDEX(Υλικά!$H$3:$H$200,$F3359,1)/INDEX(Υλικά!$E$3:$E$200,$F3359,1),0))</f>
        <v>0</v>
      </c>
      <c r="J3359" s="18">
        <f>IF($C3359&lt;&gt;"",$G3359*INDEX(ΣυνδΑθρ!$D$2:$D$96,$F3359,1)/INDEX(ΣυνδΑθρ!$J$2:$J$96,$F3359,1),IF($D3359&lt;&gt;"",$G3359*INDEX(Υλικά!$I$3:$I$200,$F3359,1)/INDEX(Υλικά!$E$3:$E$200,$F3359,1),0))</f>
        <v>0</v>
      </c>
      <c r="K3359" s="16">
        <f>$H3359*Ref!$B$2</f>
        <v>0</v>
      </c>
      <c r="L3359" s="17">
        <f>$I3359*Ref!$B$3</f>
        <v>0</v>
      </c>
      <c r="M3359" s="18">
        <f>$J3359*Ref!$B$4</f>
        <v>0</v>
      </c>
      <c r="N3359" s="18">
        <f>IF($C3359&lt;&gt;"",0,IF($D3359&lt;&gt;"",$G3359*INDEX(Υλικά!$J$3:$J$200,$F3359,1)/INDEX(Υλικά!$E$3:$E$200,$F3359,1),0))</f>
        <v>0</v>
      </c>
      <c r="O3359" s="19">
        <f t="shared" si="63"/>
        <v>0</v>
      </c>
    </row>
    <row r="3360" spans="5:15" x14ac:dyDescent="0.35">
      <c r="E3360" s="3" t="str">
        <f>IF(C3360&lt;&gt;"",INDEX(ΣυνδΑθρ!$I$2:$I$96,MATCH(C3360,ΣυνδΑθρ!$A$2:$A$100,0),1),IF(D3360&lt;&gt;"",INDEX(Υλικά!$D$3:$D$200,MATCH(D3360,Υλικά!$B$3:$B$200,0),1),""))</f>
        <v/>
      </c>
      <c r="F3360" s="10">
        <f>IF(C3360&lt;&gt;"",MATCH($C3360,ΣυνδΑθρ!$A$2:$A$100,0),IF(D3360&lt;&gt;"",MATCH($D3360,Υλικά!$B$3:$B$200,0),0))</f>
        <v>0</v>
      </c>
      <c r="G3360" s="3"/>
      <c r="H3360" s="16">
        <f>IF($C3360&lt;&gt;"",$G3360*INDEX(ΣυνδΑθρ!$B$2:$B$96,$F3360,1)/INDEX(ΣυνδΑθρ!$J$2:$J$96,$F3360,1),IF($D3360&lt;&gt;"",$G3360*INDEX(Υλικά!$G$3:$G$200,$F3360,1)/INDEX(Υλικά!$E$3:$E$200,$F3360,1),0))</f>
        <v>0</v>
      </c>
      <c r="I3360" s="17">
        <f>IF($C3360&lt;&gt;"",$G3360*INDEX(ΣυνδΑθρ!$C$2:$C$100,$F3360,1)/INDEX(ΣυνδΑθρ!$J$2:$J$96,$F3360,1),IF($D3360&lt;&gt;"",$G3360*INDEX(Υλικά!$H$3:$H$200,$F3360,1)/INDEX(Υλικά!$E$3:$E$200,$F3360,1),0))</f>
        <v>0</v>
      </c>
      <c r="J3360" s="18">
        <f>IF($C3360&lt;&gt;"",$G3360*INDEX(ΣυνδΑθρ!$D$2:$D$96,$F3360,1)/INDEX(ΣυνδΑθρ!$J$2:$J$96,$F3360,1),IF($D3360&lt;&gt;"",$G3360*INDEX(Υλικά!$I$3:$I$200,$F3360,1)/INDEX(Υλικά!$E$3:$E$200,$F3360,1),0))</f>
        <v>0</v>
      </c>
      <c r="K3360" s="16">
        <f>$H3360*Ref!$B$2</f>
        <v>0</v>
      </c>
      <c r="L3360" s="17">
        <f>$I3360*Ref!$B$3</f>
        <v>0</v>
      </c>
      <c r="M3360" s="18">
        <f>$J3360*Ref!$B$4</f>
        <v>0</v>
      </c>
      <c r="N3360" s="18">
        <f>IF($C3360&lt;&gt;"",0,IF($D3360&lt;&gt;"",$G3360*INDEX(Υλικά!$J$3:$J$200,$F3360,1)/INDEX(Υλικά!$E$3:$E$200,$F3360,1),0))</f>
        <v>0</v>
      </c>
      <c r="O3360" s="19">
        <f t="shared" si="63"/>
        <v>0</v>
      </c>
    </row>
    <row r="3361" spans="5:15" x14ac:dyDescent="0.35">
      <c r="E3361" s="3" t="str">
        <f>IF(C3361&lt;&gt;"",INDEX(ΣυνδΑθρ!$I$2:$I$96,MATCH(C3361,ΣυνδΑθρ!$A$2:$A$100,0),1),IF(D3361&lt;&gt;"",INDEX(Υλικά!$D$3:$D$200,MATCH(D3361,Υλικά!$B$3:$B$200,0),1),""))</f>
        <v/>
      </c>
      <c r="F3361" s="10">
        <f>IF(C3361&lt;&gt;"",MATCH($C3361,ΣυνδΑθρ!$A$2:$A$100,0),IF(D3361&lt;&gt;"",MATCH($D3361,Υλικά!$B$3:$B$200,0),0))</f>
        <v>0</v>
      </c>
      <c r="G3361" s="3"/>
      <c r="H3361" s="16">
        <f>IF($C3361&lt;&gt;"",$G3361*INDEX(ΣυνδΑθρ!$B$2:$B$96,$F3361,1)/INDEX(ΣυνδΑθρ!$J$2:$J$96,$F3361,1),IF($D3361&lt;&gt;"",$G3361*INDEX(Υλικά!$G$3:$G$200,$F3361,1)/INDEX(Υλικά!$E$3:$E$200,$F3361,1),0))</f>
        <v>0</v>
      </c>
      <c r="I3361" s="17">
        <f>IF($C3361&lt;&gt;"",$G3361*INDEX(ΣυνδΑθρ!$C$2:$C$100,$F3361,1)/INDEX(ΣυνδΑθρ!$J$2:$J$96,$F3361,1),IF($D3361&lt;&gt;"",$G3361*INDEX(Υλικά!$H$3:$H$200,$F3361,1)/INDEX(Υλικά!$E$3:$E$200,$F3361,1),0))</f>
        <v>0</v>
      </c>
      <c r="J3361" s="18">
        <f>IF($C3361&lt;&gt;"",$G3361*INDEX(ΣυνδΑθρ!$D$2:$D$96,$F3361,1)/INDEX(ΣυνδΑθρ!$J$2:$J$96,$F3361,1),IF($D3361&lt;&gt;"",$G3361*INDEX(Υλικά!$I$3:$I$200,$F3361,1)/INDEX(Υλικά!$E$3:$E$200,$F3361,1),0))</f>
        <v>0</v>
      </c>
      <c r="K3361" s="16">
        <f>$H3361*Ref!$B$2</f>
        <v>0</v>
      </c>
      <c r="L3361" s="17">
        <f>$I3361*Ref!$B$3</f>
        <v>0</v>
      </c>
      <c r="M3361" s="18">
        <f>$J3361*Ref!$B$4</f>
        <v>0</v>
      </c>
      <c r="N3361" s="18">
        <f>IF($C3361&lt;&gt;"",0,IF($D3361&lt;&gt;"",$G3361*INDEX(Υλικά!$J$3:$J$200,$F3361,1)/INDEX(Υλικά!$E$3:$E$200,$F3361,1),0))</f>
        <v>0</v>
      </c>
      <c r="O3361" s="19">
        <f t="shared" si="63"/>
        <v>0</v>
      </c>
    </row>
    <row r="3362" spans="5:15" x14ac:dyDescent="0.35">
      <c r="E3362" s="3" t="str">
        <f>IF(C3362&lt;&gt;"",INDEX(ΣυνδΑθρ!$I$2:$I$96,MATCH(C3362,ΣυνδΑθρ!$A$2:$A$100,0),1),IF(D3362&lt;&gt;"",INDEX(Υλικά!$D$3:$D$200,MATCH(D3362,Υλικά!$B$3:$B$200,0),1),""))</f>
        <v/>
      </c>
      <c r="F3362" s="10">
        <f>IF(C3362&lt;&gt;"",MATCH($C3362,ΣυνδΑθρ!$A$2:$A$100,0),IF(D3362&lt;&gt;"",MATCH($D3362,Υλικά!$B$3:$B$200,0),0))</f>
        <v>0</v>
      </c>
      <c r="G3362" s="3"/>
      <c r="H3362" s="16">
        <f>IF($C3362&lt;&gt;"",$G3362*INDEX(ΣυνδΑθρ!$B$2:$B$96,$F3362,1)/INDEX(ΣυνδΑθρ!$J$2:$J$96,$F3362,1),IF($D3362&lt;&gt;"",$G3362*INDEX(Υλικά!$G$3:$G$200,$F3362,1)/INDEX(Υλικά!$E$3:$E$200,$F3362,1),0))</f>
        <v>0</v>
      </c>
      <c r="I3362" s="17">
        <f>IF($C3362&lt;&gt;"",$G3362*INDEX(ΣυνδΑθρ!$C$2:$C$100,$F3362,1)/INDEX(ΣυνδΑθρ!$J$2:$J$96,$F3362,1),IF($D3362&lt;&gt;"",$G3362*INDEX(Υλικά!$H$3:$H$200,$F3362,1)/INDEX(Υλικά!$E$3:$E$200,$F3362,1),0))</f>
        <v>0</v>
      </c>
      <c r="J3362" s="18">
        <f>IF($C3362&lt;&gt;"",$G3362*INDEX(ΣυνδΑθρ!$D$2:$D$96,$F3362,1)/INDEX(ΣυνδΑθρ!$J$2:$J$96,$F3362,1),IF($D3362&lt;&gt;"",$G3362*INDEX(Υλικά!$I$3:$I$200,$F3362,1)/INDEX(Υλικά!$E$3:$E$200,$F3362,1),0))</f>
        <v>0</v>
      </c>
      <c r="K3362" s="16">
        <f>$H3362*Ref!$B$2</f>
        <v>0</v>
      </c>
      <c r="L3362" s="17">
        <f>$I3362*Ref!$B$3</f>
        <v>0</v>
      </c>
      <c r="M3362" s="18">
        <f>$J3362*Ref!$B$4</f>
        <v>0</v>
      </c>
      <c r="N3362" s="18">
        <f>IF($C3362&lt;&gt;"",0,IF($D3362&lt;&gt;"",$G3362*INDEX(Υλικά!$J$3:$J$200,$F3362,1)/INDEX(Υλικά!$E$3:$E$200,$F3362,1),0))</f>
        <v>0</v>
      </c>
      <c r="O3362" s="19">
        <f t="shared" si="63"/>
        <v>0</v>
      </c>
    </row>
    <row r="3363" spans="5:15" x14ac:dyDescent="0.35">
      <c r="E3363" s="3" t="str">
        <f>IF(C3363&lt;&gt;"",INDEX(ΣυνδΑθρ!$I$2:$I$96,MATCH(C3363,ΣυνδΑθρ!$A$2:$A$100,0),1),IF(D3363&lt;&gt;"",INDEX(Υλικά!$D$3:$D$200,MATCH(D3363,Υλικά!$B$3:$B$200,0),1),""))</f>
        <v/>
      </c>
      <c r="F3363" s="10">
        <f>IF(C3363&lt;&gt;"",MATCH($C3363,ΣυνδΑθρ!$A$2:$A$100,0),IF(D3363&lt;&gt;"",MATCH($D3363,Υλικά!$B$3:$B$200,0),0))</f>
        <v>0</v>
      </c>
      <c r="G3363" s="3"/>
      <c r="H3363" s="16">
        <f>IF($C3363&lt;&gt;"",$G3363*INDEX(ΣυνδΑθρ!$B$2:$B$96,$F3363,1)/INDEX(ΣυνδΑθρ!$J$2:$J$96,$F3363,1),IF($D3363&lt;&gt;"",$G3363*INDEX(Υλικά!$G$3:$G$200,$F3363,1)/INDEX(Υλικά!$E$3:$E$200,$F3363,1),0))</f>
        <v>0</v>
      </c>
      <c r="I3363" s="17">
        <f>IF($C3363&lt;&gt;"",$G3363*INDEX(ΣυνδΑθρ!$C$2:$C$100,$F3363,1)/INDEX(ΣυνδΑθρ!$J$2:$J$96,$F3363,1),IF($D3363&lt;&gt;"",$G3363*INDEX(Υλικά!$H$3:$H$200,$F3363,1)/INDEX(Υλικά!$E$3:$E$200,$F3363,1),0))</f>
        <v>0</v>
      </c>
      <c r="J3363" s="18">
        <f>IF($C3363&lt;&gt;"",$G3363*INDEX(ΣυνδΑθρ!$D$2:$D$96,$F3363,1)/INDEX(ΣυνδΑθρ!$J$2:$J$96,$F3363,1),IF($D3363&lt;&gt;"",$G3363*INDEX(Υλικά!$I$3:$I$200,$F3363,1)/INDEX(Υλικά!$E$3:$E$200,$F3363,1),0))</f>
        <v>0</v>
      </c>
      <c r="K3363" s="16">
        <f>$H3363*Ref!$B$2</f>
        <v>0</v>
      </c>
      <c r="L3363" s="17">
        <f>$I3363*Ref!$B$3</f>
        <v>0</v>
      </c>
      <c r="M3363" s="18">
        <f>$J3363*Ref!$B$4</f>
        <v>0</v>
      </c>
      <c r="N3363" s="18">
        <f>IF($C3363&lt;&gt;"",0,IF($D3363&lt;&gt;"",$G3363*INDEX(Υλικά!$J$3:$J$200,$F3363,1)/INDEX(Υλικά!$E$3:$E$200,$F3363,1),0))</f>
        <v>0</v>
      </c>
      <c r="O3363" s="19">
        <f t="shared" si="63"/>
        <v>0</v>
      </c>
    </row>
    <row r="3364" spans="5:15" x14ac:dyDescent="0.35">
      <c r="E3364" s="3" t="str">
        <f>IF(C3364&lt;&gt;"",INDEX(ΣυνδΑθρ!$I$2:$I$96,MATCH(C3364,ΣυνδΑθρ!$A$2:$A$100,0),1),IF(D3364&lt;&gt;"",INDEX(Υλικά!$D$3:$D$200,MATCH(D3364,Υλικά!$B$3:$B$200,0),1),""))</f>
        <v/>
      </c>
      <c r="F3364" s="10">
        <f>IF(C3364&lt;&gt;"",MATCH($C3364,ΣυνδΑθρ!$A$2:$A$100,0),IF(D3364&lt;&gt;"",MATCH($D3364,Υλικά!$B$3:$B$200,0),0))</f>
        <v>0</v>
      </c>
      <c r="G3364" s="3"/>
      <c r="H3364" s="16">
        <f>IF($C3364&lt;&gt;"",$G3364*INDEX(ΣυνδΑθρ!$B$2:$B$96,$F3364,1)/INDEX(ΣυνδΑθρ!$J$2:$J$96,$F3364,1),IF($D3364&lt;&gt;"",$G3364*INDEX(Υλικά!$G$3:$G$200,$F3364,1)/INDEX(Υλικά!$E$3:$E$200,$F3364,1),0))</f>
        <v>0</v>
      </c>
      <c r="I3364" s="17">
        <f>IF($C3364&lt;&gt;"",$G3364*INDEX(ΣυνδΑθρ!$C$2:$C$100,$F3364,1)/INDEX(ΣυνδΑθρ!$J$2:$J$96,$F3364,1),IF($D3364&lt;&gt;"",$G3364*INDEX(Υλικά!$H$3:$H$200,$F3364,1)/INDEX(Υλικά!$E$3:$E$200,$F3364,1),0))</f>
        <v>0</v>
      </c>
      <c r="J3364" s="18">
        <f>IF($C3364&lt;&gt;"",$G3364*INDEX(ΣυνδΑθρ!$D$2:$D$96,$F3364,1)/INDEX(ΣυνδΑθρ!$J$2:$J$96,$F3364,1),IF($D3364&lt;&gt;"",$G3364*INDEX(Υλικά!$I$3:$I$200,$F3364,1)/INDEX(Υλικά!$E$3:$E$200,$F3364,1),0))</f>
        <v>0</v>
      </c>
      <c r="K3364" s="16">
        <f>$H3364*Ref!$B$2</f>
        <v>0</v>
      </c>
      <c r="L3364" s="17">
        <f>$I3364*Ref!$B$3</f>
        <v>0</v>
      </c>
      <c r="M3364" s="18">
        <f>$J3364*Ref!$B$4</f>
        <v>0</v>
      </c>
      <c r="N3364" s="18">
        <f>IF($C3364&lt;&gt;"",0,IF($D3364&lt;&gt;"",$G3364*INDEX(Υλικά!$J$3:$J$200,$F3364,1)/INDEX(Υλικά!$E$3:$E$200,$F3364,1),0))</f>
        <v>0</v>
      </c>
      <c r="O3364" s="19">
        <f t="shared" si="63"/>
        <v>0</v>
      </c>
    </row>
    <row r="3365" spans="5:15" x14ac:dyDescent="0.35">
      <c r="E3365" s="3" t="str">
        <f>IF(C3365&lt;&gt;"",INDEX(ΣυνδΑθρ!$I$2:$I$96,MATCH(C3365,ΣυνδΑθρ!$A$2:$A$100,0),1),IF(D3365&lt;&gt;"",INDEX(Υλικά!$D$3:$D$200,MATCH(D3365,Υλικά!$B$3:$B$200,0),1),""))</f>
        <v/>
      </c>
      <c r="F3365" s="10">
        <f>IF(C3365&lt;&gt;"",MATCH($C3365,ΣυνδΑθρ!$A$2:$A$100,0),IF(D3365&lt;&gt;"",MATCH($D3365,Υλικά!$B$3:$B$200,0),0))</f>
        <v>0</v>
      </c>
      <c r="G3365" s="3"/>
      <c r="H3365" s="16">
        <f>IF($C3365&lt;&gt;"",$G3365*INDEX(ΣυνδΑθρ!$B$2:$B$96,$F3365,1)/INDEX(ΣυνδΑθρ!$J$2:$J$96,$F3365,1),IF($D3365&lt;&gt;"",$G3365*INDEX(Υλικά!$G$3:$G$200,$F3365,1)/INDEX(Υλικά!$E$3:$E$200,$F3365,1),0))</f>
        <v>0</v>
      </c>
      <c r="I3365" s="17">
        <f>IF($C3365&lt;&gt;"",$G3365*INDEX(ΣυνδΑθρ!$C$2:$C$100,$F3365,1)/INDEX(ΣυνδΑθρ!$J$2:$J$96,$F3365,1),IF($D3365&lt;&gt;"",$G3365*INDEX(Υλικά!$H$3:$H$200,$F3365,1)/INDEX(Υλικά!$E$3:$E$200,$F3365,1),0))</f>
        <v>0</v>
      </c>
      <c r="J3365" s="18">
        <f>IF($C3365&lt;&gt;"",$G3365*INDEX(ΣυνδΑθρ!$D$2:$D$96,$F3365,1)/INDEX(ΣυνδΑθρ!$J$2:$J$96,$F3365,1),IF($D3365&lt;&gt;"",$G3365*INDEX(Υλικά!$I$3:$I$200,$F3365,1)/INDEX(Υλικά!$E$3:$E$200,$F3365,1),0))</f>
        <v>0</v>
      </c>
      <c r="K3365" s="16">
        <f>$H3365*Ref!$B$2</f>
        <v>0</v>
      </c>
      <c r="L3365" s="17">
        <f>$I3365*Ref!$B$3</f>
        <v>0</v>
      </c>
      <c r="M3365" s="18">
        <f>$J3365*Ref!$B$4</f>
        <v>0</v>
      </c>
      <c r="N3365" s="18">
        <f>IF($C3365&lt;&gt;"",0,IF($D3365&lt;&gt;"",$G3365*INDEX(Υλικά!$J$3:$J$200,$F3365,1)/INDEX(Υλικά!$E$3:$E$200,$F3365,1),0))</f>
        <v>0</v>
      </c>
      <c r="O3365" s="19">
        <f t="shared" ref="O3365:O3428" si="64">SUM(K3365:N3365)</f>
        <v>0</v>
      </c>
    </row>
    <row r="3366" spans="5:15" x14ac:dyDescent="0.35">
      <c r="E3366" s="3" t="str">
        <f>IF(C3366&lt;&gt;"",INDEX(ΣυνδΑθρ!$I$2:$I$96,MATCH(C3366,ΣυνδΑθρ!$A$2:$A$100,0),1),IF(D3366&lt;&gt;"",INDEX(Υλικά!$D$3:$D$200,MATCH(D3366,Υλικά!$B$3:$B$200,0),1),""))</f>
        <v/>
      </c>
      <c r="F3366" s="10">
        <f>IF(C3366&lt;&gt;"",MATCH($C3366,ΣυνδΑθρ!$A$2:$A$100,0),IF(D3366&lt;&gt;"",MATCH($D3366,Υλικά!$B$3:$B$200,0),0))</f>
        <v>0</v>
      </c>
      <c r="G3366" s="3"/>
      <c r="H3366" s="16">
        <f>IF($C3366&lt;&gt;"",$G3366*INDEX(ΣυνδΑθρ!$B$2:$B$96,$F3366,1)/INDEX(ΣυνδΑθρ!$J$2:$J$96,$F3366,1),IF($D3366&lt;&gt;"",$G3366*INDEX(Υλικά!$G$3:$G$200,$F3366,1)/INDEX(Υλικά!$E$3:$E$200,$F3366,1),0))</f>
        <v>0</v>
      </c>
      <c r="I3366" s="17">
        <f>IF($C3366&lt;&gt;"",$G3366*INDEX(ΣυνδΑθρ!$C$2:$C$100,$F3366,1)/INDEX(ΣυνδΑθρ!$J$2:$J$96,$F3366,1),IF($D3366&lt;&gt;"",$G3366*INDEX(Υλικά!$H$3:$H$200,$F3366,1)/INDEX(Υλικά!$E$3:$E$200,$F3366,1),0))</f>
        <v>0</v>
      </c>
      <c r="J3366" s="18">
        <f>IF($C3366&lt;&gt;"",$G3366*INDEX(ΣυνδΑθρ!$D$2:$D$96,$F3366,1)/INDEX(ΣυνδΑθρ!$J$2:$J$96,$F3366,1),IF($D3366&lt;&gt;"",$G3366*INDEX(Υλικά!$I$3:$I$200,$F3366,1)/INDEX(Υλικά!$E$3:$E$200,$F3366,1),0))</f>
        <v>0</v>
      </c>
      <c r="K3366" s="16">
        <f>$H3366*Ref!$B$2</f>
        <v>0</v>
      </c>
      <c r="L3366" s="17">
        <f>$I3366*Ref!$B$3</f>
        <v>0</v>
      </c>
      <c r="M3366" s="18">
        <f>$J3366*Ref!$B$4</f>
        <v>0</v>
      </c>
      <c r="N3366" s="18">
        <f>IF($C3366&lt;&gt;"",0,IF($D3366&lt;&gt;"",$G3366*INDEX(Υλικά!$J$3:$J$200,$F3366,1)/INDEX(Υλικά!$E$3:$E$200,$F3366,1),0))</f>
        <v>0</v>
      </c>
      <c r="O3366" s="19">
        <f t="shared" si="64"/>
        <v>0</v>
      </c>
    </row>
    <row r="3367" spans="5:15" x14ac:dyDescent="0.35">
      <c r="E3367" s="3" t="str">
        <f>IF(C3367&lt;&gt;"",INDEX(ΣυνδΑθρ!$I$2:$I$96,MATCH(C3367,ΣυνδΑθρ!$A$2:$A$100,0),1),IF(D3367&lt;&gt;"",INDEX(Υλικά!$D$3:$D$200,MATCH(D3367,Υλικά!$B$3:$B$200,0),1),""))</f>
        <v/>
      </c>
      <c r="F3367" s="10">
        <f>IF(C3367&lt;&gt;"",MATCH($C3367,ΣυνδΑθρ!$A$2:$A$100,0),IF(D3367&lt;&gt;"",MATCH($D3367,Υλικά!$B$3:$B$200,0),0))</f>
        <v>0</v>
      </c>
      <c r="G3367" s="3"/>
      <c r="H3367" s="16">
        <f>IF($C3367&lt;&gt;"",$G3367*INDEX(ΣυνδΑθρ!$B$2:$B$96,$F3367,1)/INDEX(ΣυνδΑθρ!$J$2:$J$96,$F3367,1),IF($D3367&lt;&gt;"",$G3367*INDEX(Υλικά!$G$3:$G$200,$F3367,1)/INDEX(Υλικά!$E$3:$E$200,$F3367,1),0))</f>
        <v>0</v>
      </c>
      <c r="I3367" s="17">
        <f>IF($C3367&lt;&gt;"",$G3367*INDEX(ΣυνδΑθρ!$C$2:$C$100,$F3367,1)/INDEX(ΣυνδΑθρ!$J$2:$J$96,$F3367,1),IF($D3367&lt;&gt;"",$G3367*INDEX(Υλικά!$H$3:$H$200,$F3367,1)/INDEX(Υλικά!$E$3:$E$200,$F3367,1),0))</f>
        <v>0</v>
      </c>
      <c r="J3367" s="18">
        <f>IF($C3367&lt;&gt;"",$G3367*INDEX(ΣυνδΑθρ!$D$2:$D$96,$F3367,1)/INDEX(ΣυνδΑθρ!$J$2:$J$96,$F3367,1),IF($D3367&lt;&gt;"",$G3367*INDEX(Υλικά!$I$3:$I$200,$F3367,1)/INDEX(Υλικά!$E$3:$E$200,$F3367,1),0))</f>
        <v>0</v>
      </c>
      <c r="K3367" s="16">
        <f>$H3367*Ref!$B$2</f>
        <v>0</v>
      </c>
      <c r="L3367" s="17">
        <f>$I3367*Ref!$B$3</f>
        <v>0</v>
      </c>
      <c r="M3367" s="18">
        <f>$J3367*Ref!$B$4</f>
        <v>0</v>
      </c>
      <c r="N3367" s="18">
        <f>IF($C3367&lt;&gt;"",0,IF($D3367&lt;&gt;"",$G3367*INDEX(Υλικά!$J$3:$J$200,$F3367,1)/INDEX(Υλικά!$E$3:$E$200,$F3367,1),0))</f>
        <v>0</v>
      </c>
      <c r="O3367" s="19">
        <f t="shared" si="64"/>
        <v>0</v>
      </c>
    </row>
    <row r="3368" spans="5:15" x14ac:dyDescent="0.35">
      <c r="E3368" s="3" t="str">
        <f>IF(C3368&lt;&gt;"",INDEX(ΣυνδΑθρ!$I$2:$I$96,MATCH(C3368,ΣυνδΑθρ!$A$2:$A$100,0),1),IF(D3368&lt;&gt;"",INDEX(Υλικά!$D$3:$D$200,MATCH(D3368,Υλικά!$B$3:$B$200,0),1),""))</f>
        <v/>
      </c>
      <c r="F3368" s="10">
        <f>IF(C3368&lt;&gt;"",MATCH($C3368,ΣυνδΑθρ!$A$2:$A$100,0),IF(D3368&lt;&gt;"",MATCH($D3368,Υλικά!$B$3:$B$200,0),0))</f>
        <v>0</v>
      </c>
      <c r="G3368" s="3"/>
      <c r="H3368" s="16">
        <f>IF($C3368&lt;&gt;"",$G3368*INDEX(ΣυνδΑθρ!$B$2:$B$96,$F3368,1)/INDEX(ΣυνδΑθρ!$J$2:$J$96,$F3368,1),IF($D3368&lt;&gt;"",$G3368*INDEX(Υλικά!$G$3:$G$200,$F3368,1)/INDEX(Υλικά!$E$3:$E$200,$F3368,1),0))</f>
        <v>0</v>
      </c>
      <c r="I3368" s="17">
        <f>IF($C3368&lt;&gt;"",$G3368*INDEX(ΣυνδΑθρ!$C$2:$C$100,$F3368,1)/INDEX(ΣυνδΑθρ!$J$2:$J$96,$F3368,1),IF($D3368&lt;&gt;"",$G3368*INDEX(Υλικά!$H$3:$H$200,$F3368,1)/INDEX(Υλικά!$E$3:$E$200,$F3368,1),0))</f>
        <v>0</v>
      </c>
      <c r="J3368" s="18">
        <f>IF($C3368&lt;&gt;"",$G3368*INDEX(ΣυνδΑθρ!$D$2:$D$96,$F3368,1)/INDEX(ΣυνδΑθρ!$J$2:$J$96,$F3368,1),IF($D3368&lt;&gt;"",$G3368*INDEX(Υλικά!$I$3:$I$200,$F3368,1)/INDEX(Υλικά!$E$3:$E$200,$F3368,1),0))</f>
        <v>0</v>
      </c>
      <c r="K3368" s="16">
        <f>$H3368*Ref!$B$2</f>
        <v>0</v>
      </c>
      <c r="L3368" s="17">
        <f>$I3368*Ref!$B$3</f>
        <v>0</v>
      </c>
      <c r="M3368" s="18">
        <f>$J3368*Ref!$B$4</f>
        <v>0</v>
      </c>
      <c r="N3368" s="18">
        <f>IF($C3368&lt;&gt;"",0,IF($D3368&lt;&gt;"",$G3368*INDEX(Υλικά!$J$3:$J$200,$F3368,1)/INDEX(Υλικά!$E$3:$E$200,$F3368,1),0))</f>
        <v>0</v>
      </c>
      <c r="O3368" s="19">
        <f t="shared" si="64"/>
        <v>0</v>
      </c>
    </row>
    <row r="3369" spans="5:15" x14ac:dyDescent="0.35">
      <c r="E3369" s="3" t="str">
        <f>IF(C3369&lt;&gt;"",INDEX(ΣυνδΑθρ!$I$2:$I$96,MATCH(C3369,ΣυνδΑθρ!$A$2:$A$100,0),1),IF(D3369&lt;&gt;"",INDEX(Υλικά!$D$3:$D$200,MATCH(D3369,Υλικά!$B$3:$B$200,0),1),""))</f>
        <v/>
      </c>
      <c r="F3369" s="10">
        <f>IF(C3369&lt;&gt;"",MATCH($C3369,ΣυνδΑθρ!$A$2:$A$100,0),IF(D3369&lt;&gt;"",MATCH($D3369,Υλικά!$B$3:$B$200,0),0))</f>
        <v>0</v>
      </c>
      <c r="G3369" s="3"/>
      <c r="H3369" s="16">
        <f>IF($C3369&lt;&gt;"",$G3369*INDEX(ΣυνδΑθρ!$B$2:$B$96,$F3369,1)/INDEX(ΣυνδΑθρ!$J$2:$J$96,$F3369,1),IF($D3369&lt;&gt;"",$G3369*INDEX(Υλικά!$G$3:$G$200,$F3369,1)/INDEX(Υλικά!$E$3:$E$200,$F3369,1),0))</f>
        <v>0</v>
      </c>
      <c r="I3369" s="17">
        <f>IF($C3369&lt;&gt;"",$G3369*INDEX(ΣυνδΑθρ!$C$2:$C$100,$F3369,1)/INDEX(ΣυνδΑθρ!$J$2:$J$96,$F3369,1),IF($D3369&lt;&gt;"",$G3369*INDEX(Υλικά!$H$3:$H$200,$F3369,1)/INDEX(Υλικά!$E$3:$E$200,$F3369,1),0))</f>
        <v>0</v>
      </c>
      <c r="J3369" s="18">
        <f>IF($C3369&lt;&gt;"",$G3369*INDEX(ΣυνδΑθρ!$D$2:$D$96,$F3369,1)/INDEX(ΣυνδΑθρ!$J$2:$J$96,$F3369,1),IF($D3369&lt;&gt;"",$G3369*INDEX(Υλικά!$I$3:$I$200,$F3369,1)/INDEX(Υλικά!$E$3:$E$200,$F3369,1),0))</f>
        <v>0</v>
      </c>
      <c r="K3369" s="16">
        <f>$H3369*Ref!$B$2</f>
        <v>0</v>
      </c>
      <c r="L3369" s="17">
        <f>$I3369*Ref!$B$3</f>
        <v>0</v>
      </c>
      <c r="M3369" s="18">
        <f>$J3369*Ref!$B$4</f>
        <v>0</v>
      </c>
      <c r="N3369" s="18">
        <f>IF($C3369&lt;&gt;"",0,IF($D3369&lt;&gt;"",$G3369*INDEX(Υλικά!$J$3:$J$200,$F3369,1)/INDEX(Υλικά!$E$3:$E$200,$F3369,1),0))</f>
        <v>0</v>
      </c>
      <c r="O3369" s="19">
        <f t="shared" si="64"/>
        <v>0</v>
      </c>
    </row>
    <row r="3370" spans="5:15" x14ac:dyDescent="0.35">
      <c r="E3370" s="3" t="str">
        <f>IF(C3370&lt;&gt;"",INDEX(ΣυνδΑθρ!$I$2:$I$96,MATCH(C3370,ΣυνδΑθρ!$A$2:$A$100,0),1),IF(D3370&lt;&gt;"",INDEX(Υλικά!$D$3:$D$200,MATCH(D3370,Υλικά!$B$3:$B$200,0),1),""))</f>
        <v/>
      </c>
      <c r="F3370" s="10">
        <f>IF(C3370&lt;&gt;"",MATCH($C3370,ΣυνδΑθρ!$A$2:$A$100,0),IF(D3370&lt;&gt;"",MATCH($D3370,Υλικά!$B$3:$B$200,0),0))</f>
        <v>0</v>
      </c>
      <c r="G3370" s="3"/>
      <c r="H3370" s="16">
        <f>IF($C3370&lt;&gt;"",$G3370*INDEX(ΣυνδΑθρ!$B$2:$B$96,$F3370,1)/INDEX(ΣυνδΑθρ!$J$2:$J$96,$F3370,1),IF($D3370&lt;&gt;"",$G3370*INDEX(Υλικά!$G$3:$G$200,$F3370,1)/INDEX(Υλικά!$E$3:$E$200,$F3370,1),0))</f>
        <v>0</v>
      </c>
      <c r="I3370" s="17">
        <f>IF($C3370&lt;&gt;"",$G3370*INDEX(ΣυνδΑθρ!$C$2:$C$100,$F3370,1)/INDEX(ΣυνδΑθρ!$J$2:$J$96,$F3370,1),IF($D3370&lt;&gt;"",$G3370*INDEX(Υλικά!$H$3:$H$200,$F3370,1)/INDEX(Υλικά!$E$3:$E$200,$F3370,1),0))</f>
        <v>0</v>
      </c>
      <c r="J3370" s="18">
        <f>IF($C3370&lt;&gt;"",$G3370*INDEX(ΣυνδΑθρ!$D$2:$D$96,$F3370,1)/INDEX(ΣυνδΑθρ!$J$2:$J$96,$F3370,1),IF($D3370&lt;&gt;"",$G3370*INDEX(Υλικά!$I$3:$I$200,$F3370,1)/INDEX(Υλικά!$E$3:$E$200,$F3370,1),0))</f>
        <v>0</v>
      </c>
      <c r="K3370" s="16">
        <f>$H3370*Ref!$B$2</f>
        <v>0</v>
      </c>
      <c r="L3370" s="17">
        <f>$I3370*Ref!$B$3</f>
        <v>0</v>
      </c>
      <c r="M3370" s="18">
        <f>$J3370*Ref!$B$4</f>
        <v>0</v>
      </c>
      <c r="N3370" s="18">
        <f>IF($C3370&lt;&gt;"",0,IF($D3370&lt;&gt;"",$G3370*INDEX(Υλικά!$J$3:$J$200,$F3370,1)/INDEX(Υλικά!$E$3:$E$200,$F3370,1),0))</f>
        <v>0</v>
      </c>
      <c r="O3370" s="19">
        <f t="shared" si="64"/>
        <v>0</v>
      </c>
    </row>
    <row r="3371" spans="5:15" x14ac:dyDescent="0.35">
      <c r="E3371" s="3" t="str">
        <f>IF(C3371&lt;&gt;"",INDEX(ΣυνδΑθρ!$I$2:$I$96,MATCH(C3371,ΣυνδΑθρ!$A$2:$A$100,0),1),IF(D3371&lt;&gt;"",INDEX(Υλικά!$D$3:$D$200,MATCH(D3371,Υλικά!$B$3:$B$200,0),1),""))</f>
        <v/>
      </c>
      <c r="F3371" s="10">
        <f>IF(C3371&lt;&gt;"",MATCH($C3371,ΣυνδΑθρ!$A$2:$A$100,0),IF(D3371&lt;&gt;"",MATCH($D3371,Υλικά!$B$3:$B$200,0),0))</f>
        <v>0</v>
      </c>
      <c r="G3371" s="3"/>
      <c r="H3371" s="16">
        <f>IF($C3371&lt;&gt;"",$G3371*INDEX(ΣυνδΑθρ!$B$2:$B$96,$F3371,1)/INDEX(ΣυνδΑθρ!$J$2:$J$96,$F3371,1),IF($D3371&lt;&gt;"",$G3371*INDEX(Υλικά!$G$3:$G$200,$F3371,1)/INDEX(Υλικά!$E$3:$E$200,$F3371,1),0))</f>
        <v>0</v>
      </c>
      <c r="I3371" s="17">
        <f>IF($C3371&lt;&gt;"",$G3371*INDEX(ΣυνδΑθρ!$C$2:$C$100,$F3371,1)/INDEX(ΣυνδΑθρ!$J$2:$J$96,$F3371,1),IF($D3371&lt;&gt;"",$G3371*INDEX(Υλικά!$H$3:$H$200,$F3371,1)/INDEX(Υλικά!$E$3:$E$200,$F3371,1),0))</f>
        <v>0</v>
      </c>
      <c r="J3371" s="18">
        <f>IF($C3371&lt;&gt;"",$G3371*INDEX(ΣυνδΑθρ!$D$2:$D$96,$F3371,1)/INDEX(ΣυνδΑθρ!$J$2:$J$96,$F3371,1),IF($D3371&lt;&gt;"",$G3371*INDEX(Υλικά!$I$3:$I$200,$F3371,1)/INDEX(Υλικά!$E$3:$E$200,$F3371,1),0))</f>
        <v>0</v>
      </c>
      <c r="K3371" s="16">
        <f>$H3371*Ref!$B$2</f>
        <v>0</v>
      </c>
      <c r="L3371" s="17">
        <f>$I3371*Ref!$B$3</f>
        <v>0</v>
      </c>
      <c r="M3371" s="18">
        <f>$J3371*Ref!$B$4</f>
        <v>0</v>
      </c>
      <c r="N3371" s="18">
        <f>IF($C3371&lt;&gt;"",0,IF($D3371&lt;&gt;"",$G3371*INDEX(Υλικά!$J$3:$J$200,$F3371,1)/INDEX(Υλικά!$E$3:$E$200,$F3371,1),0))</f>
        <v>0</v>
      </c>
      <c r="O3371" s="19">
        <f t="shared" si="64"/>
        <v>0</v>
      </c>
    </row>
    <row r="3372" spans="5:15" x14ac:dyDescent="0.35">
      <c r="E3372" s="3" t="str">
        <f>IF(C3372&lt;&gt;"",INDEX(ΣυνδΑθρ!$I$2:$I$96,MATCH(C3372,ΣυνδΑθρ!$A$2:$A$100,0),1),IF(D3372&lt;&gt;"",INDEX(Υλικά!$D$3:$D$200,MATCH(D3372,Υλικά!$B$3:$B$200,0),1),""))</f>
        <v/>
      </c>
      <c r="F3372" s="10">
        <f>IF(C3372&lt;&gt;"",MATCH($C3372,ΣυνδΑθρ!$A$2:$A$100,0),IF(D3372&lt;&gt;"",MATCH($D3372,Υλικά!$B$3:$B$200,0),0))</f>
        <v>0</v>
      </c>
      <c r="G3372" s="3"/>
      <c r="H3372" s="16">
        <f>IF($C3372&lt;&gt;"",$G3372*INDEX(ΣυνδΑθρ!$B$2:$B$96,$F3372,1)/INDEX(ΣυνδΑθρ!$J$2:$J$96,$F3372,1),IF($D3372&lt;&gt;"",$G3372*INDEX(Υλικά!$G$3:$G$200,$F3372,1)/INDEX(Υλικά!$E$3:$E$200,$F3372,1),0))</f>
        <v>0</v>
      </c>
      <c r="I3372" s="17">
        <f>IF($C3372&lt;&gt;"",$G3372*INDEX(ΣυνδΑθρ!$C$2:$C$100,$F3372,1)/INDEX(ΣυνδΑθρ!$J$2:$J$96,$F3372,1),IF($D3372&lt;&gt;"",$G3372*INDEX(Υλικά!$H$3:$H$200,$F3372,1)/INDEX(Υλικά!$E$3:$E$200,$F3372,1),0))</f>
        <v>0</v>
      </c>
      <c r="J3372" s="18">
        <f>IF($C3372&lt;&gt;"",$G3372*INDEX(ΣυνδΑθρ!$D$2:$D$96,$F3372,1)/INDEX(ΣυνδΑθρ!$J$2:$J$96,$F3372,1),IF($D3372&lt;&gt;"",$G3372*INDEX(Υλικά!$I$3:$I$200,$F3372,1)/INDEX(Υλικά!$E$3:$E$200,$F3372,1),0))</f>
        <v>0</v>
      </c>
      <c r="K3372" s="16">
        <f>$H3372*Ref!$B$2</f>
        <v>0</v>
      </c>
      <c r="L3372" s="17">
        <f>$I3372*Ref!$B$3</f>
        <v>0</v>
      </c>
      <c r="M3372" s="18">
        <f>$J3372*Ref!$B$4</f>
        <v>0</v>
      </c>
      <c r="N3372" s="18">
        <f>IF($C3372&lt;&gt;"",0,IF($D3372&lt;&gt;"",$G3372*INDEX(Υλικά!$J$3:$J$200,$F3372,1)/INDEX(Υλικά!$E$3:$E$200,$F3372,1),0))</f>
        <v>0</v>
      </c>
      <c r="O3372" s="19">
        <f t="shared" si="64"/>
        <v>0</v>
      </c>
    </row>
    <row r="3373" spans="5:15" x14ac:dyDescent="0.35">
      <c r="E3373" s="3" t="str">
        <f>IF(C3373&lt;&gt;"",INDEX(ΣυνδΑθρ!$I$2:$I$96,MATCH(C3373,ΣυνδΑθρ!$A$2:$A$100,0),1),IF(D3373&lt;&gt;"",INDEX(Υλικά!$D$3:$D$200,MATCH(D3373,Υλικά!$B$3:$B$200,0),1),""))</f>
        <v/>
      </c>
      <c r="F3373" s="10">
        <f>IF(C3373&lt;&gt;"",MATCH($C3373,ΣυνδΑθρ!$A$2:$A$100,0),IF(D3373&lt;&gt;"",MATCH($D3373,Υλικά!$B$3:$B$200,0),0))</f>
        <v>0</v>
      </c>
      <c r="G3373" s="3"/>
      <c r="H3373" s="16">
        <f>IF($C3373&lt;&gt;"",$G3373*INDEX(ΣυνδΑθρ!$B$2:$B$96,$F3373,1)/INDEX(ΣυνδΑθρ!$J$2:$J$96,$F3373,1),IF($D3373&lt;&gt;"",$G3373*INDEX(Υλικά!$G$3:$G$200,$F3373,1)/INDEX(Υλικά!$E$3:$E$200,$F3373,1),0))</f>
        <v>0</v>
      </c>
      <c r="I3373" s="17">
        <f>IF($C3373&lt;&gt;"",$G3373*INDEX(ΣυνδΑθρ!$C$2:$C$100,$F3373,1)/INDEX(ΣυνδΑθρ!$J$2:$J$96,$F3373,1),IF($D3373&lt;&gt;"",$G3373*INDEX(Υλικά!$H$3:$H$200,$F3373,1)/INDEX(Υλικά!$E$3:$E$200,$F3373,1),0))</f>
        <v>0</v>
      </c>
      <c r="J3373" s="18">
        <f>IF($C3373&lt;&gt;"",$G3373*INDEX(ΣυνδΑθρ!$D$2:$D$96,$F3373,1)/INDEX(ΣυνδΑθρ!$J$2:$J$96,$F3373,1),IF($D3373&lt;&gt;"",$G3373*INDEX(Υλικά!$I$3:$I$200,$F3373,1)/INDEX(Υλικά!$E$3:$E$200,$F3373,1),0))</f>
        <v>0</v>
      </c>
      <c r="K3373" s="16">
        <f>$H3373*Ref!$B$2</f>
        <v>0</v>
      </c>
      <c r="L3373" s="17">
        <f>$I3373*Ref!$B$3</f>
        <v>0</v>
      </c>
      <c r="M3373" s="18">
        <f>$J3373*Ref!$B$4</f>
        <v>0</v>
      </c>
      <c r="N3373" s="18">
        <f>IF($C3373&lt;&gt;"",0,IF($D3373&lt;&gt;"",$G3373*INDEX(Υλικά!$J$3:$J$200,$F3373,1)/INDEX(Υλικά!$E$3:$E$200,$F3373,1),0))</f>
        <v>0</v>
      </c>
      <c r="O3373" s="19">
        <f t="shared" si="64"/>
        <v>0</v>
      </c>
    </row>
    <row r="3374" spans="5:15" x14ac:dyDescent="0.35">
      <c r="E3374" s="3" t="str">
        <f>IF(C3374&lt;&gt;"",INDEX(ΣυνδΑθρ!$I$2:$I$96,MATCH(C3374,ΣυνδΑθρ!$A$2:$A$100,0),1),IF(D3374&lt;&gt;"",INDEX(Υλικά!$D$3:$D$200,MATCH(D3374,Υλικά!$B$3:$B$200,0),1),""))</f>
        <v/>
      </c>
      <c r="F3374" s="10">
        <f>IF(C3374&lt;&gt;"",MATCH($C3374,ΣυνδΑθρ!$A$2:$A$100,0),IF(D3374&lt;&gt;"",MATCH($D3374,Υλικά!$B$3:$B$200,0),0))</f>
        <v>0</v>
      </c>
      <c r="G3374" s="3"/>
      <c r="H3374" s="16">
        <f>IF($C3374&lt;&gt;"",$G3374*INDEX(ΣυνδΑθρ!$B$2:$B$96,$F3374,1)/INDEX(ΣυνδΑθρ!$J$2:$J$96,$F3374,1),IF($D3374&lt;&gt;"",$G3374*INDEX(Υλικά!$G$3:$G$200,$F3374,1)/INDEX(Υλικά!$E$3:$E$200,$F3374,1),0))</f>
        <v>0</v>
      </c>
      <c r="I3374" s="17">
        <f>IF($C3374&lt;&gt;"",$G3374*INDEX(ΣυνδΑθρ!$C$2:$C$100,$F3374,1)/INDEX(ΣυνδΑθρ!$J$2:$J$96,$F3374,1),IF($D3374&lt;&gt;"",$G3374*INDEX(Υλικά!$H$3:$H$200,$F3374,1)/INDEX(Υλικά!$E$3:$E$200,$F3374,1),0))</f>
        <v>0</v>
      </c>
      <c r="J3374" s="18">
        <f>IF($C3374&lt;&gt;"",$G3374*INDEX(ΣυνδΑθρ!$D$2:$D$96,$F3374,1)/INDEX(ΣυνδΑθρ!$J$2:$J$96,$F3374,1),IF($D3374&lt;&gt;"",$G3374*INDEX(Υλικά!$I$3:$I$200,$F3374,1)/INDEX(Υλικά!$E$3:$E$200,$F3374,1),0))</f>
        <v>0</v>
      </c>
      <c r="K3374" s="16">
        <f>$H3374*Ref!$B$2</f>
        <v>0</v>
      </c>
      <c r="L3374" s="17">
        <f>$I3374*Ref!$B$3</f>
        <v>0</v>
      </c>
      <c r="M3374" s="18">
        <f>$J3374*Ref!$B$4</f>
        <v>0</v>
      </c>
      <c r="N3374" s="18">
        <f>IF($C3374&lt;&gt;"",0,IF($D3374&lt;&gt;"",$G3374*INDEX(Υλικά!$J$3:$J$200,$F3374,1)/INDEX(Υλικά!$E$3:$E$200,$F3374,1),0))</f>
        <v>0</v>
      </c>
      <c r="O3374" s="19">
        <f t="shared" si="64"/>
        <v>0</v>
      </c>
    </row>
    <row r="3375" spans="5:15" x14ac:dyDescent="0.35">
      <c r="E3375" s="3" t="str">
        <f>IF(C3375&lt;&gt;"",INDEX(ΣυνδΑθρ!$I$2:$I$96,MATCH(C3375,ΣυνδΑθρ!$A$2:$A$100,0),1),IF(D3375&lt;&gt;"",INDEX(Υλικά!$D$3:$D$200,MATCH(D3375,Υλικά!$B$3:$B$200,0),1),""))</f>
        <v/>
      </c>
      <c r="F3375" s="10">
        <f>IF(C3375&lt;&gt;"",MATCH($C3375,ΣυνδΑθρ!$A$2:$A$100,0),IF(D3375&lt;&gt;"",MATCH($D3375,Υλικά!$B$3:$B$200,0),0))</f>
        <v>0</v>
      </c>
      <c r="G3375" s="3"/>
      <c r="H3375" s="16">
        <f>IF($C3375&lt;&gt;"",$G3375*INDEX(ΣυνδΑθρ!$B$2:$B$96,$F3375,1)/INDEX(ΣυνδΑθρ!$J$2:$J$96,$F3375,1),IF($D3375&lt;&gt;"",$G3375*INDEX(Υλικά!$G$3:$G$200,$F3375,1)/INDEX(Υλικά!$E$3:$E$200,$F3375,1),0))</f>
        <v>0</v>
      </c>
      <c r="I3375" s="17">
        <f>IF($C3375&lt;&gt;"",$G3375*INDEX(ΣυνδΑθρ!$C$2:$C$100,$F3375,1)/INDEX(ΣυνδΑθρ!$J$2:$J$96,$F3375,1),IF($D3375&lt;&gt;"",$G3375*INDEX(Υλικά!$H$3:$H$200,$F3375,1)/INDEX(Υλικά!$E$3:$E$200,$F3375,1),0))</f>
        <v>0</v>
      </c>
      <c r="J3375" s="18">
        <f>IF($C3375&lt;&gt;"",$G3375*INDEX(ΣυνδΑθρ!$D$2:$D$96,$F3375,1)/INDEX(ΣυνδΑθρ!$J$2:$J$96,$F3375,1),IF($D3375&lt;&gt;"",$G3375*INDEX(Υλικά!$I$3:$I$200,$F3375,1)/INDEX(Υλικά!$E$3:$E$200,$F3375,1),0))</f>
        <v>0</v>
      </c>
      <c r="K3375" s="16">
        <f>$H3375*Ref!$B$2</f>
        <v>0</v>
      </c>
      <c r="L3375" s="17">
        <f>$I3375*Ref!$B$3</f>
        <v>0</v>
      </c>
      <c r="M3375" s="18">
        <f>$J3375*Ref!$B$4</f>
        <v>0</v>
      </c>
      <c r="N3375" s="18">
        <f>IF($C3375&lt;&gt;"",0,IF($D3375&lt;&gt;"",$G3375*INDEX(Υλικά!$J$3:$J$200,$F3375,1)/INDEX(Υλικά!$E$3:$E$200,$F3375,1),0))</f>
        <v>0</v>
      </c>
      <c r="O3375" s="19">
        <f t="shared" si="64"/>
        <v>0</v>
      </c>
    </row>
    <row r="3376" spans="5:15" x14ac:dyDescent="0.35">
      <c r="E3376" s="3" t="str">
        <f>IF(C3376&lt;&gt;"",INDEX(ΣυνδΑθρ!$I$2:$I$96,MATCH(C3376,ΣυνδΑθρ!$A$2:$A$100,0),1),IF(D3376&lt;&gt;"",INDEX(Υλικά!$D$3:$D$200,MATCH(D3376,Υλικά!$B$3:$B$200,0),1),""))</f>
        <v/>
      </c>
      <c r="F3376" s="10">
        <f>IF(C3376&lt;&gt;"",MATCH($C3376,ΣυνδΑθρ!$A$2:$A$100,0),IF(D3376&lt;&gt;"",MATCH($D3376,Υλικά!$B$3:$B$200,0),0))</f>
        <v>0</v>
      </c>
      <c r="G3376" s="3"/>
      <c r="H3376" s="16">
        <f>IF($C3376&lt;&gt;"",$G3376*INDEX(ΣυνδΑθρ!$B$2:$B$96,$F3376,1)/INDEX(ΣυνδΑθρ!$J$2:$J$96,$F3376,1),IF($D3376&lt;&gt;"",$G3376*INDEX(Υλικά!$G$3:$G$200,$F3376,1)/INDEX(Υλικά!$E$3:$E$200,$F3376,1),0))</f>
        <v>0</v>
      </c>
      <c r="I3376" s="17">
        <f>IF($C3376&lt;&gt;"",$G3376*INDEX(ΣυνδΑθρ!$C$2:$C$100,$F3376,1)/INDEX(ΣυνδΑθρ!$J$2:$J$96,$F3376,1),IF($D3376&lt;&gt;"",$G3376*INDEX(Υλικά!$H$3:$H$200,$F3376,1)/INDEX(Υλικά!$E$3:$E$200,$F3376,1),0))</f>
        <v>0</v>
      </c>
      <c r="J3376" s="18">
        <f>IF($C3376&lt;&gt;"",$G3376*INDEX(ΣυνδΑθρ!$D$2:$D$96,$F3376,1)/INDEX(ΣυνδΑθρ!$J$2:$J$96,$F3376,1),IF($D3376&lt;&gt;"",$G3376*INDEX(Υλικά!$I$3:$I$200,$F3376,1)/INDEX(Υλικά!$E$3:$E$200,$F3376,1),0))</f>
        <v>0</v>
      </c>
      <c r="K3376" s="16">
        <f>$H3376*Ref!$B$2</f>
        <v>0</v>
      </c>
      <c r="L3376" s="17">
        <f>$I3376*Ref!$B$3</f>
        <v>0</v>
      </c>
      <c r="M3376" s="18">
        <f>$J3376*Ref!$B$4</f>
        <v>0</v>
      </c>
      <c r="N3376" s="18">
        <f>IF($C3376&lt;&gt;"",0,IF($D3376&lt;&gt;"",$G3376*INDEX(Υλικά!$J$3:$J$200,$F3376,1)/INDEX(Υλικά!$E$3:$E$200,$F3376,1),0))</f>
        <v>0</v>
      </c>
      <c r="O3376" s="19">
        <f t="shared" si="64"/>
        <v>0</v>
      </c>
    </row>
    <row r="3377" spans="5:15" x14ac:dyDescent="0.35">
      <c r="E3377" s="3" t="str">
        <f>IF(C3377&lt;&gt;"",INDEX(ΣυνδΑθρ!$I$2:$I$96,MATCH(C3377,ΣυνδΑθρ!$A$2:$A$100,0),1),IF(D3377&lt;&gt;"",INDEX(Υλικά!$D$3:$D$200,MATCH(D3377,Υλικά!$B$3:$B$200,0),1),""))</f>
        <v/>
      </c>
      <c r="F3377" s="10">
        <f>IF(C3377&lt;&gt;"",MATCH($C3377,ΣυνδΑθρ!$A$2:$A$100,0),IF(D3377&lt;&gt;"",MATCH($D3377,Υλικά!$B$3:$B$200,0),0))</f>
        <v>0</v>
      </c>
      <c r="G3377" s="3"/>
      <c r="H3377" s="16">
        <f>IF($C3377&lt;&gt;"",$G3377*INDEX(ΣυνδΑθρ!$B$2:$B$96,$F3377,1)/INDEX(ΣυνδΑθρ!$J$2:$J$96,$F3377,1),IF($D3377&lt;&gt;"",$G3377*INDEX(Υλικά!$G$3:$G$200,$F3377,1)/INDEX(Υλικά!$E$3:$E$200,$F3377,1),0))</f>
        <v>0</v>
      </c>
      <c r="I3377" s="17">
        <f>IF($C3377&lt;&gt;"",$G3377*INDEX(ΣυνδΑθρ!$C$2:$C$100,$F3377,1)/INDEX(ΣυνδΑθρ!$J$2:$J$96,$F3377,1),IF($D3377&lt;&gt;"",$G3377*INDEX(Υλικά!$H$3:$H$200,$F3377,1)/INDEX(Υλικά!$E$3:$E$200,$F3377,1),0))</f>
        <v>0</v>
      </c>
      <c r="J3377" s="18">
        <f>IF($C3377&lt;&gt;"",$G3377*INDEX(ΣυνδΑθρ!$D$2:$D$96,$F3377,1)/INDEX(ΣυνδΑθρ!$J$2:$J$96,$F3377,1),IF($D3377&lt;&gt;"",$G3377*INDEX(Υλικά!$I$3:$I$200,$F3377,1)/INDEX(Υλικά!$E$3:$E$200,$F3377,1),0))</f>
        <v>0</v>
      </c>
      <c r="K3377" s="16">
        <f>$H3377*Ref!$B$2</f>
        <v>0</v>
      </c>
      <c r="L3377" s="17">
        <f>$I3377*Ref!$B$3</f>
        <v>0</v>
      </c>
      <c r="M3377" s="18">
        <f>$J3377*Ref!$B$4</f>
        <v>0</v>
      </c>
      <c r="N3377" s="18">
        <f>IF($C3377&lt;&gt;"",0,IF($D3377&lt;&gt;"",$G3377*INDEX(Υλικά!$J$3:$J$200,$F3377,1)/INDEX(Υλικά!$E$3:$E$200,$F3377,1),0))</f>
        <v>0</v>
      </c>
      <c r="O3377" s="19">
        <f t="shared" si="64"/>
        <v>0</v>
      </c>
    </row>
    <row r="3378" spans="5:15" x14ac:dyDescent="0.35">
      <c r="E3378" s="3" t="str">
        <f>IF(C3378&lt;&gt;"",INDEX(ΣυνδΑθρ!$I$2:$I$96,MATCH(C3378,ΣυνδΑθρ!$A$2:$A$100,0),1),IF(D3378&lt;&gt;"",INDEX(Υλικά!$D$3:$D$200,MATCH(D3378,Υλικά!$B$3:$B$200,0),1),""))</f>
        <v/>
      </c>
      <c r="F3378" s="10">
        <f>IF(C3378&lt;&gt;"",MATCH($C3378,ΣυνδΑθρ!$A$2:$A$100,0),IF(D3378&lt;&gt;"",MATCH($D3378,Υλικά!$B$3:$B$200,0),0))</f>
        <v>0</v>
      </c>
      <c r="G3378" s="3"/>
      <c r="H3378" s="16">
        <f>IF($C3378&lt;&gt;"",$G3378*INDEX(ΣυνδΑθρ!$B$2:$B$96,$F3378,1)/INDEX(ΣυνδΑθρ!$J$2:$J$96,$F3378,1),IF($D3378&lt;&gt;"",$G3378*INDEX(Υλικά!$G$3:$G$200,$F3378,1)/INDEX(Υλικά!$E$3:$E$200,$F3378,1),0))</f>
        <v>0</v>
      </c>
      <c r="I3378" s="17">
        <f>IF($C3378&lt;&gt;"",$G3378*INDEX(ΣυνδΑθρ!$C$2:$C$100,$F3378,1)/INDEX(ΣυνδΑθρ!$J$2:$J$96,$F3378,1),IF($D3378&lt;&gt;"",$G3378*INDEX(Υλικά!$H$3:$H$200,$F3378,1)/INDEX(Υλικά!$E$3:$E$200,$F3378,1),0))</f>
        <v>0</v>
      </c>
      <c r="J3378" s="18">
        <f>IF($C3378&lt;&gt;"",$G3378*INDEX(ΣυνδΑθρ!$D$2:$D$96,$F3378,1)/INDEX(ΣυνδΑθρ!$J$2:$J$96,$F3378,1),IF($D3378&lt;&gt;"",$G3378*INDEX(Υλικά!$I$3:$I$200,$F3378,1)/INDEX(Υλικά!$E$3:$E$200,$F3378,1),0))</f>
        <v>0</v>
      </c>
      <c r="K3378" s="16">
        <f>$H3378*Ref!$B$2</f>
        <v>0</v>
      </c>
      <c r="L3378" s="17">
        <f>$I3378*Ref!$B$3</f>
        <v>0</v>
      </c>
      <c r="M3378" s="18">
        <f>$J3378*Ref!$B$4</f>
        <v>0</v>
      </c>
      <c r="N3378" s="18">
        <f>IF($C3378&lt;&gt;"",0,IF($D3378&lt;&gt;"",$G3378*INDEX(Υλικά!$J$3:$J$200,$F3378,1)/INDEX(Υλικά!$E$3:$E$200,$F3378,1),0))</f>
        <v>0</v>
      </c>
      <c r="O3378" s="19">
        <f t="shared" si="64"/>
        <v>0</v>
      </c>
    </row>
    <row r="3379" spans="5:15" x14ac:dyDescent="0.35">
      <c r="E3379" s="3" t="str">
        <f>IF(C3379&lt;&gt;"",INDEX(ΣυνδΑθρ!$I$2:$I$96,MATCH(C3379,ΣυνδΑθρ!$A$2:$A$100,0),1),IF(D3379&lt;&gt;"",INDEX(Υλικά!$D$3:$D$200,MATCH(D3379,Υλικά!$B$3:$B$200,0),1),""))</f>
        <v/>
      </c>
      <c r="F3379" s="10">
        <f>IF(C3379&lt;&gt;"",MATCH($C3379,ΣυνδΑθρ!$A$2:$A$100,0),IF(D3379&lt;&gt;"",MATCH($D3379,Υλικά!$B$3:$B$200,0),0))</f>
        <v>0</v>
      </c>
      <c r="G3379" s="3"/>
      <c r="H3379" s="16">
        <f>IF($C3379&lt;&gt;"",$G3379*INDEX(ΣυνδΑθρ!$B$2:$B$96,$F3379,1)/INDEX(ΣυνδΑθρ!$J$2:$J$96,$F3379,1),IF($D3379&lt;&gt;"",$G3379*INDEX(Υλικά!$G$3:$G$200,$F3379,1)/INDEX(Υλικά!$E$3:$E$200,$F3379,1),0))</f>
        <v>0</v>
      </c>
      <c r="I3379" s="17">
        <f>IF($C3379&lt;&gt;"",$G3379*INDEX(ΣυνδΑθρ!$C$2:$C$100,$F3379,1)/INDEX(ΣυνδΑθρ!$J$2:$J$96,$F3379,1),IF($D3379&lt;&gt;"",$G3379*INDEX(Υλικά!$H$3:$H$200,$F3379,1)/INDEX(Υλικά!$E$3:$E$200,$F3379,1),0))</f>
        <v>0</v>
      </c>
      <c r="J3379" s="18">
        <f>IF($C3379&lt;&gt;"",$G3379*INDEX(ΣυνδΑθρ!$D$2:$D$96,$F3379,1)/INDEX(ΣυνδΑθρ!$J$2:$J$96,$F3379,1),IF($D3379&lt;&gt;"",$G3379*INDEX(Υλικά!$I$3:$I$200,$F3379,1)/INDEX(Υλικά!$E$3:$E$200,$F3379,1),0))</f>
        <v>0</v>
      </c>
      <c r="K3379" s="16">
        <f>$H3379*Ref!$B$2</f>
        <v>0</v>
      </c>
      <c r="L3379" s="17">
        <f>$I3379*Ref!$B$3</f>
        <v>0</v>
      </c>
      <c r="M3379" s="18">
        <f>$J3379*Ref!$B$4</f>
        <v>0</v>
      </c>
      <c r="N3379" s="18">
        <f>IF($C3379&lt;&gt;"",0,IF($D3379&lt;&gt;"",$G3379*INDEX(Υλικά!$J$3:$J$200,$F3379,1)/INDEX(Υλικά!$E$3:$E$200,$F3379,1),0))</f>
        <v>0</v>
      </c>
      <c r="O3379" s="19">
        <f t="shared" si="64"/>
        <v>0</v>
      </c>
    </row>
    <row r="3380" spans="5:15" x14ac:dyDescent="0.35">
      <c r="E3380" s="3" t="str">
        <f>IF(C3380&lt;&gt;"",INDEX(ΣυνδΑθρ!$I$2:$I$96,MATCH(C3380,ΣυνδΑθρ!$A$2:$A$100,0),1),IF(D3380&lt;&gt;"",INDEX(Υλικά!$D$3:$D$200,MATCH(D3380,Υλικά!$B$3:$B$200,0),1),""))</f>
        <v/>
      </c>
      <c r="F3380" s="10">
        <f>IF(C3380&lt;&gt;"",MATCH($C3380,ΣυνδΑθρ!$A$2:$A$100,0),IF(D3380&lt;&gt;"",MATCH($D3380,Υλικά!$B$3:$B$200,0),0))</f>
        <v>0</v>
      </c>
      <c r="G3380" s="3"/>
      <c r="H3380" s="16">
        <f>IF($C3380&lt;&gt;"",$G3380*INDEX(ΣυνδΑθρ!$B$2:$B$96,$F3380,1)/INDEX(ΣυνδΑθρ!$J$2:$J$96,$F3380,1),IF($D3380&lt;&gt;"",$G3380*INDEX(Υλικά!$G$3:$G$200,$F3380,1)/INDEX(Υλικά!$E$3:$E$200,$F3380,1),0))</f>
        <v>0</v>
      </c>
      <c r="I3380" s="17">
        <f>IF($C3380&lt;&gt;"",$G3380*INDEX(ΣυνδΑθρ!$C$2:$C$100,$F3380,1)/INDEX(ΣυνδΑθρ!$J$2:$J$96,$F3380,1),IF($D3380&lt;&gt;"",$G3380*INDEX(Υλικά!$H$3:$H$200,$F3380,1)/INDEX(Υλικά!$E$3:$E$200,$F3380,1),0))</f>
        <v>0</v>
      </c>
      <c r="J3380" s="18">
        <f>IF($C3380&lt;&gt;"",$G3380*INDEX(ΣυνδΑθρ!$D$2:$D$96,$F3380,1)/INDEX(ΣυνδΑθρ!$J$2:$J$96,$F3380,1),IF($D3380&lt;&gt;"",$G3380*INDEX(Υλικά!$I$3:$I$200,$F3380,1)/INDEX(Υλικά!$E$3:$E$200,$F3380,1),0))</f>
        <v>0</v>
      </c>
      <c r="K3380" s="16">
        <f>$H3380*Ref!$B$2</f>
        <v>0</v>
      </c>
      <c r="L3380" s="17">
        <f>$I3380*Ref!$B$3</f>
        <v>0</v>
      </c>
      <c r="M3380" s="18">
        <f>$J3380*Ref!$B$4</f>
        <v>0</v>
      </c>
      <c r="N3380" s="18">
        <f>IF($C3380&lt;&gt;"",0,IF($D3380&lt;&gt;"",$G3380*INDEX(Υλικά!$J$3:$J$200,$F3380,1)/INDEX(Υλικά!$E$3:$E$200,$F3380,1),0))</f>
        <v>0</v>
      </c>
      <c r="O3380" s="19">
        <f t="shared" si="64"/>
        <v>0</v>
      </c>
    </row>
    <row r="3381" spans="5:15" x14ac:dyDescent="0.35">
      <c r="E3381" s="3" t="str">
        <f>IF(C3381&lt;&gt;"",INDEX(ΣυνδΑθρ!$I$2:$I$96,MATCH(C3381,ΣυνδΑθρ!$A$2:$A$100,0),1),IF(D3381&lt;&gt;"",INDEX(Υλικά!$D$3:$D$200,MATCH(D3381,Υλικά!$B$3:$B$200,0),1),""))</f>
        <v/>
      </c>
      <c r="F3381" s="10">
        <f>IF(C3381&lt;&gt;"",MATCH($C3381,ΣυνδΑθρ!$A$2:$A$100,0),IF(D3381&lt;&gt;"",MATCH($D3381,Υλικά!$B$3:$B$200,0),0))</f>
        <v>0</v>
      </c>
      <c r="G3381" s="3"/>
      <c r="H3381" s="16">
        <f>IF($C3381&lt;&gt;"",$G3381*INDEX(ΣυνδΑθρ!$B$2:$B$96,$F3381,1)/INDEX(ΣυνδΑθρ!$J$2:$J$96,$F3381,1),IF($D3381&lt;&gt;"",$G3381*INDEX(Υλικά!$G$3:$G$200,$F3381,1)/INDEX(Υλικά!$E$3:$E$200,$F3381,1),0))</f>
        <v>0</v>
      </c>
      <c r="I3381" s="17">
        <f>IF($C3381&lt;&gt;"",$G3381*INDEX(ΣυνδΑθρ!$C$2:$C$100,$F3381,1)/INDEX(ΣυνδΑθρ!$J$2:$J$96,$F3381,1),IF($D3381&lt;&gt;"",$G3381*INDEX(Υλικά!$H$3:$H$200,$F3381,1)/INDEX(Υλικά!$E$3:$E$200,$F3381,1),0))</f>
        <v>0</v>
      </c>
      <c r="J3381" s="18">
        <f>IF($C3381&lt;&gt;"",$G3381*INDEX(ΣυνδΑθρ!$D$2:$D$96,$F3381,1)/INDEX(ΣυνδΑθρ!$J$2:$J$96,$F3381,1),IF($D3381&lt;&gt;"",$G3381*INDEX(Υλικά!$I$3:$I$200,$F3381,1)/INDEX(Υλικά!$E$3:$E$200,$F3381,1),0))</f>
        <v>0</v>
      </c>
      <c r="K3381" s="16">
        <f>$H3381*Ref!$B$2</f>
        <v>0</v>
      </c>
      <c r="L3381" s="17">
        <f>$I3381*Ref!$B$3</f>
        <v>0</v>
      </c>
      <c r="M3381" s="18">
        <f>$J3381*Ref!$B$4</f>
        <v>0</v>
      </c>
      <c r="N3381" s="18">
        <f>IF($C3381&lt;&gt;"",0,IF($D3381&lt;&gt;"",$G3381*INDEX(Υλικά!$J$3:$J$200,$F3381,1)/INDEX(Υλικά!$E$3:$E$200,$F3381,1),0))</f>
        <v>0</v>
      </c>
      <c r="O3381" s="19">
        <f t="shared" si="64"/>
        <v>0</v>
      </c>
    </row>
    <row r="3382" spans="5:15" x14ac:dyDescent="0.35">
      <c r="E3382" s="3" t="str">
        <f>IF(C3382&lt;&gt;"",INDEX(ΣυνδΑθρ!$I$2:$I$96,MATCH(C3382,ΣυνδΑθρ!$A$2:$A$100,0),1),IF(D3382&lt;&gt;"",INDEX(Υλικά!$D$3:$D$200,MATCH(D3382,Υλικά!$B$3:$B$200,0),1),""))</f>
        <v/>
      </c>
      <c r="F3382" s="10">
        <f>IF(C3382&lt;&gt;"",MATCH($C3382,ΣυνδΑθρ!$A$2:$A$100,0),IF(D3382&lt;&gt;"",MATCH($D3382,Υλικά!$B$3:$B$200,0),0))</f>
        <v>0</v>
      </c>
      <c r="G3382" s="3"/>
      <c r="H3382" s="16">
        <f>IF($C3382&lt;&gt;"",$G3382*INDEX(ΣυνδΑθρ!$B$2:$B$96,$F3382,1)/INDEX(ΣυνδΑθρ!$J$2:$J$96,$F3382,1),IF($D3382&lt;&gt;"",$G3382*INDEX(Υλικά!$G$3:$G$200,$F3382,1)/INDEX(Υλικά!$E$3:$E$200,$F3382,1),0))</f>
        <v>0</v>
      </c>
      <c r="I3382" s="17">
        <f>IF($C3382&lt;&gt;"",$G3382*INDEX(ΣυνδΑθρ!$C$2:$C$100,$F3382,1)/INDEX(ΣυνδΑθρ!$J$2:$J$96,$F3382,1),IF($D3382&lt;&gt;"",$G3382*INDEX(Υλικά!$H$3:$H$200,$F3382,1)/INDEX(Υλικά!$E$3:$E$200,$F3382,1),0))</f>
        <v>0</v>
      </c>
      <c r="J3382" s="18">
        <f>IF($C3382&lt;&gt;"",$G3382*INDEX(ΣυνδΑθρ!$D$2:$D$96,$F3382,1)/INDEX(ΣυνδΑθρ!$J$2:$J$96,$F3382,1),IF($D3382&lt;&gt;"",$G3382*INDEX(Υλικά!$I$3:$I$200,$F3382,1)/INDEX(Υλικά!$E$3:$E$200,$F3382,1),0))</f>
        <v>0</v>
      </c>
      <c r="K3382" s="16">
        <f>$H3382*Ref!$B$2</f>
        <v>0</v>
      </c>
      <c r="L3382" s="17">
        <f>$I3382*Ref!$B$3</f>
        <v>0</v>
      </c>
      <c r="M3382" s="18">
        <f>$J3382*Ref!$B$4</f>
        <v>0</v>
      </c>
      <c r="N3382" s="18">
        <f>IF($C3382&lt;&gt;"",0,IF($D3382&lt;&gt;"",$G3382*INDEX(Υλικά!$J$3:$J$200,$F3382,1)/INDEX(Υλικά!$E$3:$E$200,$F3382,1),0))</f>
        <v>0</v>
      </c>
      <c r="O3382" s="19">
        <f t="shared" si="64"/>
        <v>0</v>
      </c>
    </row>
    <row r="3383" spans="5:15" x14ac:dyDescent="0.35">
      <c r="E3383" s="3" t="str">
        <f>IF(C3383&lt;&gt;"",INDEX(ΣυνδΑθρ!$I$2:$I$96,MATCH(C3383,ΣυνδΑθρ!$A$2:$A$100,0),1),IF(D3383&lt;&gt;"",INDEX(Υλικά!$D$3:$D$200,MATCH(D3383,Υλικά!$B$3:$B$200,0),1),""))</f>
        <v/>
      </c>
      <c r="F3383" s="10">
        <f>IF(C3383&lt;&gt;"",MATCH($C3383,ΣυνδΑθρ!$A$2:$A$100,0),IF(D3383&lt;&gt;"",MATCH($D3383,Υλικά!$B$3:$B$200,0),0))</f>
        <v>0</v>
      </c>
      <c r="G3383" s="3"/>
      <c r="H3383" s="16">
        <f>IF($C3383&lt;&gt;"",$G3383*INDEX(ΣυνδΑθρ!$B$2:$B$96,$F3383,1)/INDEX(ΣυνδΑθρ!$J$2:$J$96,$F3383,1),IF($D3383&lt;&gt;"",$G3383*INDEX(Υλικά!$G$3:$G$200,$F3383,1)/INDEX(Υλικά!$E$3:$E$200,$F3383,1),0))</f>
        <v>0</v>
      </c>
      <c r="I3383" s="17">
        <f>IF($C3383&lt;&gt;"",$G3383*INDEX(ΣυνδΑθρ!$C$2:$C$100,$F3383,1)/INDEX(ΣυνδΑθρ!$J$2:$J$96,$F3383,1),IF($D3383&lt;&gt;"",$G3383*INDEX(Υλικά!$H$3:$H$200,$F3383,1)/INDEX(Υλικά!$E$3:$E$200,$F3383,1),0))</f>
        <v>0</v>
      </c>
      <c r="J3383" s="18">
        <f>IF($C3383&lt;&gt;"",$G3383*INDEX(ΣυνδΑθρ!$D$2:$D$96,$F3383,1)/INDEX(ΣυνδΑθρ!$J$2:$J$96,$F3383,1),IF($D3383&lt;&gt;"",$G3383*INDEX(Υλικά!$I$3:$I$200,$F3383,1)/INDEX(Υλικά!$E$3:$E$200,$F3383,1),0))</f>
        <v>0</v>
      </c>
      <c r="K3383" s="16">
        <f>$H3383*Ref!$B$2</f>
        <v>0</v>
      </c>
      <c r="L3383" s="17">
        <f>$I3383*Ref!$B$3</f>
        <v>0</v>
      </c>
      <c r="M3383" s="18">
        <f>$J3383*Ref!$B$4</f>
        <v>0</v>
      </c>
      <c r="N3383" s="18">
        <f>IF($C3383&lt;&gt;"",0,IF($D3383&lt;&gt;"",$G3383*INDEX(Υλικά!$J$3:$J$200,$F3383,1)/INDEX(Υλικά!$E$3:$E$200,$F3383,1),0))</f>
        <v>0</v>
      </c>
      <c r="O3383" s="19">
        <f t="shared" si="64"/>
        <v>0</v>
      </c>
    </row>
    <row r="3384" spans="5:15" x14ac:dyDescent="0.35">
      <c r="E3384" s="3" t="str">
        <f>IF(C3384&lt;&gt;"",INDEX(ΣυνδΑθρ!$I$2:$I$96,MATCH(C3384,ΣυνδΑθρ!$A$2:$A$100,0),1),IF(D3384&lt;&gt;"",INDEX(Υλικά!$D$3:$D$200,MATCH(D3384,Υλικά!$B$3:$B$200,0),1),""))</f>
        <v/>
      </c>
      <c r="F3384" s="10">
        <f>IF(C3384&lt;&gt;"",MATCH($C3384,ΣυνδΑθρ!$A$2:$A$100,0),IF(D3384&lt;&gt;"",MATCH($D3384,Υλικά!$B$3:$B$200,0),0))</f>
        <v>0</v>
      </c>
      <c r="G3384" s="3"/>
      <c r="H3384" s="16">
        <f>IF($C3384&lt;&gt;"",$G3384*INDEX(ΣυνδΑθρ!$B$2:$B$96,$F3384,1)/INDEX(ΣυνδΑθρ!$J$2:$J$96,$F3384,1),IF($D3384&lt;&gt;"",$G3384*INDEX(Υλικά!$G$3:$G$200,$F3384,1)/INDEX(Υλικά!$E$3:$E$200,$F3384,1),0))</f>
        <v>0</v>
      </c>
      <c r="I3384" s="17">
        <f>IF($C3384&lt;&gt;"",$G3384*INDEX(ΣυνδΑθρ!$C$2:$C$100,$F3384,1)/INDEX(ΣυνδΑθρ!$J$2:$J$96,$F3384,1),IF($D3384&lt;&gt;"",$G3384*INDEX(Υλικά!$H$3:$H$200,$F3384,1)/INDEX(Υλικά!$E$3:$E$200,$F3384,1),0))</f>
        <v>0</v>
      </c>
      <c r="J3384" s="18">
        <f>IF($C3384&lt;&gt;"",$G3384*INDEX(ΣυνδΑθρ!$D$2:$D$96,$F3384,1)/INDEX(ΣυνδΑθρ!$J$2:$J$96,$F3384,1),IF($D3384&lt;&gt;"",$G3384*INDEX(Υλικά!$I$3:$I$200,$F3384,1)/INDEX(Υλικά!$E$3:$E$200,$F3384,1),0))</f>
        <v>0</v>
      </c>
      <c r="K3384" s="16">
        <f>$H3384*Ref!$B$2</f>
        <v>0</v>
      </c>
      <c r="L3384" s="17">
        <f>$I3384*Ref!$B$3</f>
        <v>0</v>
      </c>
      <c r="M3384" s="18">
        <f>$J3384*Ref!$B$4</f>
        <v>0</v>
      </c>
      <c r="N3384" s="18">
        <f>IF($C3384&lt;&gt;"",0,IF($D3384&lt;&gt;"",$G3384*INDEX(Υλικά!$J$3:$J$200,$F3384,1)/INDEX(Υλικά!$E$3:$E$200,$F3384,1),0))</f>
        <v>0</v>
      </c>
      <c r="O3384" s="19">
        <f t="shared" si="64"/>
        <v>0</v>
      </c>
    </row>
    <row r="3385" spans="5:15" x14ac:dyDescent="0.35">
      <c r="E3385" s="3" t="str">
        <f>IF(C3385&lt;&gt;"",INDEX(ΣυνδΑθρ!$I$2:$I$96,MATCH(C3385,ΣυνδΑθρ!$A$2:$A$100,0),1),IF(D3385&lt;&gt;"",INDEX(Υλικά!$D$3:$D$200,MATCH(D3385,Υλικά!$B$3:$B$200,0),1),""))</f>
        <v/>
      </c>
      <c r="F3385" s="10">
        <f>IF(C3385&lt;&gt;"",MATCH($C3385,ΣυνδΑθρ!$A$2:$A$100,0),IF(D3385&lt;&gt;"",MATCH($D3385,Υλικά!$B$3:$B$200,0),0))</f>
        <v>0</v>
      </c>
      <c r="G3385" s="3"/>
      <c r="H3385" s="16">
        <f>IF($C3385&lt;&gt;"",$G3385*INDEX(ΣυνδΑθρ!$B$2:$B$96,$F3385,1)/INDEX(ΣυνδΑθρ!$J$2:$J$96,$F3385,1),IF($D3385&lt;&gt;"",$G3385*INDEX(Υλικά!$G$3:$G$200,$F3385,1)/INDEX(Υλικά!$E$3:$E$200,$F3385,1),0))</f>
        <v>0</v>
      </c>
      <c r="I3385" s="17">
        <f>IF($C3385&lt;&gt;"",$G3385*INDEX(ΣυνδΑθρ!$C$2:$C$100,$F3385,1)/INDEX(ΣυνδΑθρ!$J$2:$J$96,$F3385,1),IF($D3385&lt;&gt;"",$G3385*INDEX(Υλικά!$H$3:$H$200,$F3385,1)/INDEX(Υλικά!$E$3:$E$200,$F3385,1),0))</f>
        <v>0</v>
      </c>
      <c r="J3385" s="18">
        <f>IF($C3385&lt;&gt;"",$G3385*INDEX(ΣυνδΑθρ!$D$2:$D$96,$F3385,1)/INDEX(ΣυνδΑθρ!$J$2:$J$96,$F3385,1),IF($D3385&lt;&gt;"",$G3385*INDEX(Υλικά!$I$3:$I$200,$F3385,1)/INDEX(Υλικά!$E$3:$E$200,$F3385,1),0))</f>
        <v>0</v>
      </c>
      <c r="K3385" s="16">
        <f>$H3385*Ref!$B$2</f>
        <v>0</v>
      </c>
      <c r="L3385" s="17">
        <f>$I3385*Ref!$B$3</f>
        <v>0</v>
      </c>
      <c r="M3385" s="18">
        <f>$J3385*Ref!$B$4</f>
        <v>0</v>
      </c>
      <c r="N3385" s="18">
        <f>IF($C3385&lt;&gt;"",0,IF($D3385&lt;&gt;"",$G3385*INDEX(Υλικά!$J$3:$J$200,$F3385,1)/INDEX(Υλικά!$E$3:$E$200,$F3385,1),0))</f>
        <v>0</v>
      </c>
      <c r="O3385" s="19">
        <f t="shared" si="64"/>
        <v>0</v>
      </c>
    </row>
    <row r="3386" spans="5:15" x14ac:dyDescent="0.35">
      <c r="E3386" s="3" t="str">
        <f>IF(C3386&lt;&gt;"",INDEX(ΣυνδΑθρ!$I$2:$I$96,MATCH(C3386,ΣυνδΑθρ!$A$2:$A$100,0),1),IF(D3386&lt;&gt;"",INDEX(Υλικά!$D$3:$D$200,MATCH(D3386,Υλικά!$B$3:$B$200,0),1),""))</f>
        <v/>
      </c>
      <c r="F3386" s="10">
        <f>IF(C3386&lt;&gt;"",MATCH($C3386,ΣυνδΑθρ!$A$2:$A$100,0),IF(D3386&lt;&gt;"",MATCH($D3386,Υλικά!$B$3:$B$200,0),0))</f>
        <v>0</v>
      </c>
      <c r="G3386" s="3"/>
      <c r="H3386" s="16">
        <f>IF($C3386&lt;&gt;"",$G3386*INDEX(ΣυνδΑθρ!$B$2:$B$96,$F3386,1)/INDEX(ΣυνδΑθρ!$J$2:$J$96,$F3386,1),IF($D3386&lt;&gt;"",$G3386*INDEX(Υλικά!$G$3:$G$200,$F3386,1)/INDEX(Υλικά!$E$3:$E$200,$F3386,1),0))</f>
        <v>0</v>
      </c>
      <c r="I3386" s="17">
        <f>IF($C3386&lt;&gt;"",$G3386*INDEX(ΣυνδΑθρ!$C$2:$C$100,$F3386,1)/INDEX(ΣυνδΑθρ!$J$2:$J$96,$F3386,1),IF($D3386&lt;&gt;"",$G3386*INDEX(Υλικά!$H$3:$H$200,$F3386,1)/INDEX(Υλικά!$E$3:$E$200,$F3386,1),0))</f>
        <v>0</v>
      </c>
      <c r="J3386" s="18">
        <f>IF($C3386&lt;&gt;"",$G3386*INDEX(ΣυνδΑθρ!$D$2:$D$96,$F3386,1)/INDEX(ΣυνδΑθρ!$J$2:$J$96,$F3386,1),IF($D3386&lt;&gt;"",$G3386*INDEX(Υλικά!$I$3:$I$200,$F3386,1)/INDEX(Υλικά!$E$3:$E$200,$F3386,1),0))</f>
        <v>0</v>
      </c>
      <c r="K3386" s="16">
        <f>$H3386*Ref!$B$2</f>
        <v>0</v>
      </c>
      <c r="L3386" s="17">
        <f>$I3386*Ref!$B$3</f>
        <v>0</v>
      </c>
      <c r="M3386" s="18">
        <f>$J3386*Ref!$B$4</f>
        <v>0</v>
      </c>
      <c r="N3386" s="18">
        <f>IF($C3386&lt;&gt;"",0,IF($D3386&lt;&gt;"",$G3386*INDEX(Υλικά!$J$3:$J$200,$F3386,1)/INDEX(Υλικά!$E$3:$E$200,$F3386,1),0))</f>
        <v>0</v>
      </c>
      <c r="O3386" s="19">
        <f t="shared" si="64"/>
        <v>0</v>
      </c>
    </row>
    <row r="3387" spans="5:15" x14ac:dyDescent="0.35">
      <c r="E3387" s="3" t="str">
        <f>IF(C3387&lt;&gt;"",INDEX(ΣυνδΑθρ!$I$2:$I$96,MATCH(C3387,ΣυνδΑθρ!$A$2:$A$100,0),1),IF(D3387&lt;&gt;"",INDEX(Υλικά!$D$3:$D$200,MATCH(D3387,Υλικά!$B$3:$B$200,0),1),""))</f>
        <v/>
      </c>
      <c r="F3387" s="10">
        <f>IF(C3387&lt;&gt;"",MATCH($C3387,ΣυνδΑθρ!$A$2:$A$100,0),IF(D3387&lt;&gt;"",MATCH($D3387,Υλικά!$B$3:$B$200,0),0))</f>
        <v>0</v>
      </c>
      <c r="G3387" s="3"/>
      <c r="H3387" s="16">
        <f>IF($C3387&lt;&gt;"",$G3387*INDEX(ΣυνδΑθρ!$B$2:$B$96,$F3387,1)/INDEX(ΣυνδΑθρ!$J$2:$J$96,$F3387,1),IF($D3387&lt;&gt;"",$G3387*INDEX(Υλικά!$G$3:$G$200,$F3387,1)/INDEX(Υλικά!$E$3:$E$200,$F3387,1),0))</f>
        <v>0</v>
      </c>
      <c r="I3387" s="17">
        <f>IF($C3387&lt;&gt;"",$G3387*INDEX(ΣυνδΑθρ!$C$2:$C$100,$F3387,1)/INDEX(ΣυνδΑθρ!$J$2:$J$96,$F3387,1),IF($D3387&lt;&gt;"",$G3387*INDEX(Υλικά!$H$3:$H$200,$F3387,1)/INDEX(Υλικά!$E$3:$E$200,$F3387,1),0))</f>
        <v>0</v>
      </c>
      <c r="J3387" s="18">
        <f>IF($C3387&lt;&gt;"",$G3387*INDEX(ΣυνδΑθρ!$D$2:$D$96,$F3387,1)/INDEX(ΣυνδΑθρ!$J$2:$J$96,$F3387,1),IF($D3387&lt;&gt;"",$G3387*INDEX(Υλικά!$I$3:$I$200,$F3387,1)/INDEX(Υλικά!$E$3:$E$200,$F3387,1),0))</f>
        <v>0</v>
      </c>
      <c r="K3387" s="16">
        <f>$H3387*Ref!$B$2</f>
        <v>0</v>
      </c>
      <c r="L3387" s="17">
        <f>$I3387*Ref!$B$3</f>
        <v>0</v>
      </c>
      <c r="M3387" s="18">
        <f>$J3387*Ref!$B$4</f>
        <v>0</v>
      </c>
      <c r="N3387" s="18">
        <f>IF($C3387&lt;&gt;"",0,IF($D3387&lt;&gt;"",$G3387*INDEX(Υλικά!$J$3:$J$200,$F3387,1)/INDEX(Υλικά!$E$3:$E$200,$F3387,1),0))</f>
        <v>0</v>
      </c>
      <c r="O3387" s="19">
        <f t="shared" si="64"/>
        <v>0</v>
      </c>
    </row>
    <row r="3388" spans="5:15" x14ac:dyDescent="0.35">
      <c r="E3388" s="3" t="str">
        <f>IF(C3388&lt;&gt;"",INDEX(ΣυνδΑθρ!$I$2:$I$96,MATCH(C3388,ΣυνδΑθρ!$A$2:$A$100,0),1),IF(D3388&lt;&gt;"",INDEX(Υλικά!$D$3:$D$200,MATCH(D3388,Υλικά!$B$3:$B$200,0),1),""))</f>
        <v/>
      </c>
      <c r="F3388" s="10">
        <f>IF(C3388&lt;&gt;"",MATCH($C3388,ΣυνδΑθρ!$A$2:$A$100,0),IF(D3388&lt;&gt;"",MATCH($D3388,Υλικά!$B$3:$B$200,0),0))</f>
        <v>0</v>
      </c>
      <c r="G3388" s="3"/>
      <c r="H3388" s="16">
        <f>IF($C3388&lt;&gt;"",$G3388*INDEX(ΣυνδΑθρ!$B$2:$B$96,$F3388,1)/INDEX(ΣυνδΑθρ!$J$2:$J$96,$F3388,1),IF($D3388&lt;&gt;"",$G3388*INDEX(Υλικά!$G$3:$G$200,$F3388,1)/INDEX(Υλικά!$E$3:$E$200,$F3388,1),0))</f>
        <v>0</v>
      </c>
      <c r="I3388" s="17">
        <f>IF($C3388&lt;&gt;"",$G3388*INDEX(ΣυνδΑθρ!$C$2:$C$100,$F3388,1)/INDEX(ΣυνδΑθρ!$J$2:$J$96,$F3388,1),IF($D3388&lt;&gt;"",$G3388*INDEX(Υλικά!$H$3:$H$200,$F3388,1)/INDEX(Υλικά!$E$3:$E$200,$F3388,1),0))</f>
        <v>0</v>
      </c>
      <c r="J3388" s="18">
        <f>IF($C3388&lt;&gt;"",$G3388*INDEX(ΣυνδΑθρ!$D$2:$D$96,$F3388,1)/INDEX(ΣυνδΑθρ!$J$2:$J$96,$F3388,1),IF($D3388&lt;&gt;"",$G3388*INDEX(Υλικά!$I$3:$I$200,$F3388,1)/INDEX(Υλικά!$E$3:$E$200,$F3388,1),0))</f>
        <v>0</v>
      </c>
      <c r="K3388" s="16">
        <f>$H3388*Ref!$B$2</f>
        <v>0</v>
      </c>
      <c r="L3388" s="17">
        <f>$I3388*Ref!$B$3</f>
        <v>0</v>
      </c>
      <c r="M3388" s="18">
        <f>$J3388*Ref!$B$4</f>
        <v>0</v>
      </c>
      <c r="N3388" s="18">
        <f>IF($C3388&lt;&gt;"",0,IF($D3388&lt;&gt;"",$G3388*INDEX(Υλικά!$J$3:$J$200,$F3388,1)/INDEX(Υλικά!$E$3:$E$200,$F3388,1),0))</f>
        <v>0</v>
      </c>
      <c r="O3388" s="19">
        <f t="shared" si="64"/>
        <v>0</v>
      </c>
    </row>
    <row r="3389" spans="5:15" x14ac:dyDescent="0.35">
      <c r="E3389" s="3" t="str">
        <f>IF(C3389&lt;&gt;"",INDEX(ΣυνδΑθρ!$I$2:$I$96,MATCH(C3389,ΣυνδΑθρ!$A$2:$A$100,0),1),IF(D3389&lt;&gt;"",INDEX(Υλικά!$D$3:$D$200,MATCH(D3389,Υλικά!$B$3:$B$200,0),1),""))</f>
        <v/>
      </c>
      <c r="F3389" s="10">
        <f>IF(C3389&lt;&gt;"",MATCH($C3389,ΣυνδΑθρ!$A$2:$A$100,0),IF(D3389&lt;&gt;"",MATCH($D3389,Υλικά!$B$3:$B$200,0),0))</f>
        <v>0</v>
      </c>
      <c r="G3389" s="3"/>
      <c r="H3389" s="16">
        <f>IF($C3389&lt;&gt;"",$G3389*INDEX(ΣυνδΑθρ!$B$2:$B$96,$F3389,1)/INDEX(ΣυνδΑθρ!$J$2:$J$96,$F3389,1),IF($D3389&lt;&gt;"",$G3389*INDEX(Υλικά!$G$3:$G$200,$F3389,1)/INDEX(Υλικά!$E$3:$E$200,$F3389,1),0))</f>
        <v>0</v>
      </c>
      <c r="I3389" s="17">
        <f>IF($C3389&lt;&gt;"",$G3389*INDEX(ΣυνδΑθρ!$C$2:$C$100,$F3389,1)/INDEX(ΣυνδΑθρ!$J$2:$J$96,$F3389,1),IF($D3389&lt;&gt;"",$G3389*INDEX(Υλικά!$H$3:$H$200,$F3389,1)/INDEX(Υλικά!$E$3:$E$200,$F3389,1),0))</f>
        <v>0</v>
      </c>
      <c r="J3389" s="18">
        <f>IF($C3389&lt;&gt;"",$G3389*INDEX(ΣυνδΑθρ!$D$2:$D$96,$F3389,1)/INDEX(ΣυνδΑθρ!$J$2:$J$96,$F3389,1),IF($D3389&lt;&gt;"",$G3389*INDEX(Υλικά!$I$3:$I$200,$F3389,1)/INDEX(Υλικά!$E$3:$E$200,$F3389,1),0))</f>
        <v>0</v>
      </c>
      <c r="K3389" s="16">
        <f>$H3389*Ref!$B$2</f>
        <v>0</v>
      </c>
      <c r="L3389" s="17">
        <f>$I3389*Ref!$B$3</f>
        <v>0</v>
      </c>
      <c r="M3389" s="18">
        <f>$J3389*Ref!$B$4</f>
        <v>0</v>
      </c>
      <c r="N3389" s="18">
        <f>IF($C3389&lt;&gt;"",0,IF($D3389&lt;&gt;"",$G3389*INDEX(Υλικά!$J$3:$J$200,$F3389,1)/INDEX(Υλικά!$E$3:$E$200,$F3389,1),0))</f>
        <v>0</v>
      </c>
      <c r="O3389" s="19">
        <f t="shared" si="64"/>
        <v>0</v>
      </c>
    </row>
    <row r="3390" spans="5:15" x14ac:dyDescent="0.35">
      <c r="E3390" s="3" t="str">
        <f>IF(C3390&lt;&gt;"",INDEX(ΣυνδΑθρ!$I$2:$I$96,MATCH(C3390,ΣυνδΑθρ!$A$2:$A$100,0),1),IF(D3390&lt;&gt;"",INDEX(Υλικά!$D$3:$D$200,MATCH(D3390,Υλικά!$B$3:$B$200,0),1),""))</f>
        <v/>
      </c>
      <c r="F3390" s="10">
        <f>IF(C3390&lt;&gt;"",MATCH($C3390,ΣυνδΑθρ!$A$2:$A$100,0),IF(D3390&lt;&gt;"",MATCH($D3390,Υλικά!$B$3:$B$200,0),0))</f>
        <v>0</v>
      </c>
      <c r="G3390" s="3"/>
      <c r="H3390" s="16">
        <f>IF($C3390&lt;&gt;"",$G3390*INDEX(ΣυνδΑθρ!$B$2:$B$96,$F3390,1)/INDEX(ΣυνδΑθρ!$J$2:$J$96,$F3390,1),IF($D3390&lt;&gt;"",$G3390*INDEX(Υλικά!$G$3:$G$200,$F3390,1)/INDEX(Υλικά!$E$3:$E$200,$F3390,1),0))</f>
        <v>0</v>
      </c>
      <c r="I3390" s="17">
        <f>IF($C3390&lt;&gt;"",$G3390*INDEX(ΣυνδΑθρ!$C$2:$C$100,$F3390,1)/INDEX(ΣυνδΑθρ!$J$2:$J$96,$F3390,1),IF($D3390&lt;&gt;"",$G3390*INDEX(Υλικά!$H$3:$H$200,$F3390,1)/INDEX(Υλικά!$E$3:$E$200,$F3390,1),0))</f>
        <v>0</v>
      </c>
      <c r="J3390" s="18">
        <f>IF($C3390&lt;&gt;"",$G3390*INDEX(ΣυνδΑθρ!$D$2:$D$96,$F3390,1)/INDEX(ΣυνδΑθρ!$J$2:$J$96,$F3390,1),IF($D3390&lt;&gt;"",$G3390*INDEX(Υλικά!$I$3:$I$200,$F3390,1)/INDEX(Υλικά!$E$3:$E$200,$F3390,1),0))</f>
        <v>0</v>
      </c>
      <c r="K3390" s="16">
        <f>$H3390*Ref!$B$2</f>
        <v>0</v>
      </c>
      <c r="L3390" s="17">
        <f>$I3390*Ref!$B$3</f>
        <v>0</v>
      </c>
      <c r="M3390" s="18">
        <f>$J3390*Ref!$B$4</f>
        <v>0</v>
      </c>
      <c r="N3390" s="18">
        <f>IF($C3390&lt;&gt;"",0,IF($D3390&lt;&gt;"",$G3390*INDEX(Υλικά!$J$3:$J$200,$F3390,1)/INDEX(Υλικά!$E$3:$E$200,$F3390,1),0))</f>
        <v>0</v>
      </c>
      <c r="O3390" s="19">
        <f t="shared" si="64"/>
        <v>0</v>
      </c>
    </row>
    <row r="3391" spans="5:15" x14ac:dyDescent="0.35">
      <c r="E3391" s="3" t="str">
        <f>IF(C3391&lt;&gt;"",INDEX(ΣυνδΑθρ!$I$2:$I$96,MATCH(C3391,ΣυνδΑθρ!$A$2:$A$100,0),1),IF(D3391&lt;&gt;"",INDEX(Υλικά!$D$3:$D$200,MATCH(D3391,Υλικά!$B$3:$B$200,0),1),""))</f>
        <v/>
      </c>
      <c r="F3391" s="10">
        <f>IF(C3391&lt;&gt;"",MATCH($C3391,ΣυνδΑθρ!$A$2:$A$100,0),IF(D3391&lt;&gt;"",MATCH($D3391,Υλικά!$B$3:$B$200,0),0))</f>
        <v>0</v>
      </c>
      <c r="G3391" s="3"/>
      <c r="H3391" s="16">
        <f>IF($C3391&lt;&gt;"",$G3391*INDEX(ΣυνδΑθρ!$B$2:$B$96,$F3391,1)/INDEX(ΣυνδΑθρ!$J$2:$J$96,$F3391,1),IF($D3391&lt;&gt;"",$G3391*INDEX(Υλικά!$G$3:$G$200,$F3391,1)/INDEX(Υλικά!$E$3:$E$200,$F3391,1),0))</f>
        <v>0</v>
      </c>
      <c r="I3391" s="17">
        <f>IF($C3391&lt;&gt;"",$G3391*INDEX(ΣυνδΑθρ!$C$2:$C$100,$F3391,1)/INDEX(ΣυνδΑθρ!$J$2:$J$96,$F3391,1),IF($D3391&lt;&gt;"",$G3391*INDEX(Υλικά!$H$3:$H$200,$F3391,1)/INDEX(Υλικά!$E$3:$E$200,$F3391,1),0))</f>
        <v>0</v>
      </c>
      <c r="J3391" s="18">
        <f>IF($C3391&lt;&gt;"",$G3391*INDEX(ΣυνδΑθρ!$D$2:$D$96,$F3391,1)/INDEX(ΣυνδΑθρ!$J$2:$J$96,$F3391,1),IF($D3391&lt;&gt;"",$G3391*INDEX(Υλικά!$I$3:$I$200,$F3391,1)/INDEX(Υλικά!$E$3:$E$200,$F3391,1),0))</f>
        <v>0</v>
      </c>
      <c r="K3391" s="16">
        <f>$H3391*Ref!$B$2</f>
        <v>0</v>
      </c>
      <c r="L3391" s="17">
        <f>$I3391*Ref!$B$3</f>
        <v>0</v>
      </c>
      <c r="M3391" s="18">
        <f>$J3391*Ref!$B$4</f>
        <v>0</v>
      </c>
      <c r="N3391" s="18">
        <f>IF($C3391&lt;&gt;"",0,IF($D3391&lt;&gt;"",$G3391*INDEX(Υλικά!$J$3:$J$200,$F3391,1)/INDEX(Υλικά!$E$3:$E$200,$F3391,1),0))</f>
        <v>0</v>
      </c>
      <c r="O3391" s="19">
        <f t="shared" si="64"/>
        <v>0</v>
      </c>
    </row>
    <row r="3392" spans="5:15" x14ac:dyDescent="0.35">
      <c r="E3392" s="3" t="str">
        <f>IF(C3392&lt;&gt;"",INDEX(ΣυνδΑθρ!$I$2:$I$96,MATCH(C3392,ΣυνδΑθρ!$A$2:$A$100,0),1),IF(D3392&lt;&gt;"",INDEX(Υλικά!$D$3:$D$200,MATCH(D3392,Υλικά!$B$3:$B$200,0),1),""))</f>
        <v/>
      </c>
      <c r="F3392" s="10">
        <f>IF(C3392&lt;&gt;"",MATCH($C3392,ΣυνδΑθρ!$A$2:$A$100,0),IF(D3392&lt;&gt;"",MATCH($D3392,Υλικά!$B$3:$B$200,0),0))</f>
        <v>0</v>
      </c>
      <c r="G3392" s="3"/>
      <c r="H3392" s="16">
        <f>IF($C3392&lt;&gt;"",$G3392*INDEX(ΣυνδΑθρ!$B$2:$B$96,$F3392,1)/INDEX(ΣυνδΑθρ!$J$2:$J$96,$F3392,1),IF($D3392&lt;&gt;"",$G3392*INDEX(Υλικά!$G$3:$G$200,$F3392,1)/INDEX(Υλικά!$E$3:$E$200,$F3392,1),0))</f>
        <v>0</v>
      </c>
      <c r="I3392" s="17">
        <f>IF($C3392&lt;&gt;"",$G3392*INDEX(ΣυνδΑθρ!$C$2:$C$100,$F3392,1)/INDEX(ΣυνδΑθρ!$J$2:$J$96,$F3392,1),IF($D3392&lt;&gt;"",$G3392*INDEX(Υλικά!$H$3:$H$200,$F3392,1)/INDEX(Υλικά!$E$3:$E$200,$F3392,1),0))</f>
        <v>0</v>
      </c>
      <c r="J3392" s="18">
        <f>IF($C3392&lt;&gt;"",$G3392*INDEX(ΣυνδΑθρ!$D$2:$D$96,$F3392,1)/INDEX(ΣυνδΑθρ!$J$2:$J$96,$F3392,1),IF($D3392&lt;&gt;"",$G3392*INDEX(Υλικά!$I$3:$I$200,$F3392,1)/INDEX(Υλικά!$E$3:$E$200,$F3392,1),0))</f>
        <v>0</v>
      </c>
      <c r="K3392" s="16">
        <f>$H3392*Ref!$B$2</f>
        <v>0</v>
      </c>
      <c r="L3392" s="17">
        <f>$I3392*Ref!$B$3</f>
        <v>0</v>
      </c>
      <c r="M3392" s="18">
        <f>$J3392*Ref!$B$4</f>
        <v>0</v>
      </c>
      <c r="N3392" s="18">
        <f>IF($C3392&lt;&gt;"",0,IF($D3392&lt;&gt;"",$G3392*INDEX(Υλικά!$J$3:$J$200,$F3392,1)/INDEX(Υλικά!$E$3:$E$200,$F3392,1),0))</f>
        <v>0</v>
      </c>
      <c r="O3392" s="19">
        <f t="shared" si="64"/>
        <v>0</v>
      </c>
    </row>
    <row r="3393" spans="5:15" x14ac:dyDescent="0.35">
      <c r="E3393" s="3" t="str">
        <f>IF(C3393&lt;&gt;"",INDEX(ΣυνδΑθρ!$I$2:$I$96,MATCH(C3393,ΣυνδΑθρ!$A$2:$A$100,0),1),IF(D3393&lt;&gt;"",INDEX(Υλικά!$D$3:$D$200,MATCH(D3393,Υλικά!$B$3:$B$200,0),1),""))</f>
        <v/>
      </c>
      <c r="F3393" s="10">
        <f>IF(C3393&lt;&gt;"",MATCH($C3393,ΣυνδΑθρ!$A$2:$A$100,0),IF(D3393&lt;&gt;"",MATCH($D3393,Υλικά!$B$3:$B$200,0),0))</f>
        <v>0</v>
      </c>
      <c r="G3393" s="3"/>
      <c r="H3393" s="16">
        <f>IF($C3393&lt;&gt;"",$G3393*INDEX(ΣυνδΑθρ!$B$2:$B$96,$F3393,1)/INDEX(ΣυνδΑθρ!$J$2:$J$96,$F3393,1),IF($D3393&lt;&gt;"",$G3393*INDEX(Υλικά!$G$3:$G$200,$F3393,1)/INDEX(Υλικά!$E$3:$E$200,$F3393,1),0))</f>
        <v>0</v>
      </c>
      <c r="I3393" s="17">
        <f>IF($C3393&lt;&gt;"",$G3393*INDEX(ΣυνδΑθρ!$C$2:$C$100,$F3393,1)/INDEX(ΣυνδΑθρ!$J$2:$J$96,$F3393,1),IF($D3393&lt;&gt;"",$G3393*INDEX(Υλικά!$H$3:$H$200,$F3393,1)/INDEX(Υλικά!$E$3:$E$200,$F3393,1),0))</f>
        <v>0</v>
      </c>
      <c r="J3393" s="18">
        <f>IF($C3393&lt;&gt;"",$G3393*INDEX(ΣυνδΑθρ!$D$2:$D$96,$F3393,1)/INDEX(ΣυνδΑθρ!$J$2:$J$96,$F3393,1),IF($D3393&lt;&gt;"",$G3393*INDEX(Υλικά!$I$3:$I$200,$F3393,1)/INDEX(Υλικά!$E$3:$E$200,$F3393,1),0))</f>
        <v>0</v>
      </c>
      <c r="K3393" s="16">
        <f>$H3393*Ref!$B$2</f>
        <v>0</v>
      </c>
      <c r="L3393" s="17">
        <f>$I3393*Ref!$B$3</f>
        <v>0</v>
      </c>
      <c r="M3393" s="18">
        <f>$J3393*Ref!$B$4</f>
        <v>0</v>
      </c>
      <c r="N3393" s="18">
        <f>IF($C3393&lt;&gt;"",0,IF($D3393&lt;&gt;"",$G3393*INDEX(Υλικά!$J$3:$J$200,$F3393,1)/INDEX(Υλικά!$E$3:$E$200,$F3393,1),0))</f>
        <v>0</v>
      </c>
      <c r="O3393" s="19">
        <f t="shared" si="64"/>
        <v>0</v>
      </c>
    </row>
    <row r="3394" spans="5:15" x14ac:dyDescent="0.35">
      <c r="E3394" s="3" t="str">
        <f>IF(C3394&lt;&gt;"",INDEX(ΣυνδΑθρ!$I$2:$I$96,MATCH(C3394,ΣυνδΑθρ!$A$2:$A$100,0),1),IF(D3394&lt;&gt;"",INDEX(Υλικά!$D$3:$D$200,MATCH(D3394,Υλικά!$B$3:$B$200,0),1),""))</f>
        <v/>
      </c>
      <c r="F3394" s="10">
        <f>IF(C3394&lt;&gt;"",MATCH($C3394,ΣυνδΑθρ!$A$2:$A$100,0),IF(D3394&lt;&gt;"",MATCH($D3394,Υλικά!$B$3:$B$200,0),0))</f>
        <v>0</v>
      </c>
      <c r="G3394" s="3"/>
      <c r="H3394" s="16">
        <f>IF($C3394&lt;&gt;"",$G3394*INDEX(ΣυνδΑθρ!$B$2:$B$96,$F3394,1)/INDEX(ΣυνδΑθρ!$J$2:$J$96,$F3394,1),IF($D3394&lt;&gt;"",$G3394*INDEX(Υλικά!$G$3:$G$200,$F3394,1)/INDEX(Υλικά!$E$3:$E$200,$F3394,1),0))</f>
        <v>0</v>
      </c>
      <c r="I3394" s="17">
        <f>IF($C3394&lt;&gt;"",$G3394*INDEX(ΣυνδΑθρ!$C$2:$C$100,$F3394,1)/INDEX(ΣυνδΑθρ!$J$2:$J$96,$F3394,1),IF($D3394&lt;&gt;"",$G3394*INDEX(Υλικά!$H$3:$H$200,$F3394,1)/INDEX(Υλικά!$E$3:$E$200,$F3394,1),0))</f>
        <v>0</v>
      </c>
      <c r="J3394" s="18">
        <f>IF($C3394&lt;&gt;"",$G3394*INDEX(ΣυνδΑθρ!$D$2:$D$96,$F3394,1)/INDEX(ΣυνδΑθρ!$J$2:$J$96,$F3394,1),IF($D3394&lt;&gt;"",$G3394*INDEX(Υλικά!$I$3:$I$200,$F3394,1)/INDEX(Υλικά!$E$3:$E$200,$F3394,1),0))</f>
        <v>0</v>
      </c>
      <c r="K3394" s="16">
        <f>$H3394*Ref!$B$2</f>
        <v>0</v>
      </c>
      <c r="L3394" s="17">
        <f>$I3394*Ref!$B$3</f>
        <v>0</v>
      </c>
      <c r="M3394" s="18">
        <f>$J3394*Ref!$B$4</f>
        <v>0</v>
      </c>
      <c r="N3394" s="18">
        <f>IF($C3394&lt;&gt;"",0,IF($D3394&lt;&gt;"",$G3394*INDEX(Υλικά!$J$3:$J$200,$F3394,1)/INDEX(Υλικά!$E$3:$E$200,$F3394,1),0))</f>
        <v>0</v>
      </c>
      <c r="O3394" s="19">
        <f t="shared" si="64"/>
        <v>0</v>
      </c>
    </row>
    <row r="3395" spans="5:15" x14ac:dyDescent="0.35">
      <c r="E3395" s="3" t="str">
        <f>IF(C3395&lt;&gt;"",INDEX(ΣυνδΑθρ!$I$2:$I$96,MATCH(C3395,ΣυνδΑθρ!$A$2:$A$100,0),1),IF(D3395&lt;&gt;"",INDEX(Υλικά!$D$3:$D$200,MATCH(D3395,Υλικά!$B$3:$B$200,0),1),""))</f>
        <v/>
      </c>
      <c r="F3395" s="10">
        <f>IF(C3395&lt;&gt;"",MATCH($C3395,ΣυνδΑθρ!$A$2:$A$100,0),IF(D3395&lt;&gt;"",MATCH($D3395,Υλικά!$B$3:$B$200,0),0))</f>
        <v>0</v>
      </c>
      <c r="G3395" s="3"/>
      <c r="H3395" s="16">
        <f>IF($C3395&lt;&gt;"",$G3395*INDEX(ΣυνδΑθρ!$B$2:$B$96,$F3395,1)/INDEX(ΣυνδΑθρ!$J$2:$J$96,$F3395,1),IF($D3395&lt;&gt;"",$G3395*INDEX(Υλικά!$G$3:$G$200,$F3395,1)/INDEX(Υλικά!$E$3:$E$200,$F3395,1),0))</f>
        <v>0</v>
      </c>
      <c r="I3395" s="17">
        <f>IF($C3395&lt;&gt;"",$G3395*INDEX(ΣυνδΑθρ!$C$2:$C$100,$F3395,1)/INDEX(ΣυνδΑθρ!$J$2:$J$96,$F3395,1),IF($D3395&lt;&gt;"",$G3395*INDEX(Υλικά!$H$3:$H$200,$F3395,1)/INDEX(Υλικά!$E$3:$E$200,$F3395,1),0))</f>
        <v>0</v>
      </c>
      <c r="J3395" s="18">
        <f>IF($C3395&lt;&gt;"",$G3395*INDEX(ΣυνδΑθρ!$D$2:$D$96,$F3395,1)/INDEX(ΣυνδΑθρ!$J$2:$J$96,$F3395,1),IF($D3395&lt;&gt;"",$G3395*INDEX(Υλικά!$I$3:$I$200,$F3395,1)/INDEX(Υλικά!$E$3:$E$200,$F3395,1),0))</f>
        <v>0</v>
      </c>
      <c r="K3395" s="16">
        <f>$H3395*Ref!$B$2</f>
        <v>0</v>
      </c>
      <c r="L3395" s="17">
        <f>$I3395*Ref!$B$3</f>
        <v>0</v>
      </c>
      <c r="M3395" s="18">
        <f>$J3395*Ref!$B$4</f>
        <v>0</v>
      </c>
      <c r="N3395" s="18">
        <f>IF($C3395&lt;&gt;"",0,IF($D3395&lt;&gt;"",$G3395*INDEX(Υλικά!$J$3:$J$200,$F3395,1)/INDEX(Υλικά!$E$3:$E$200,$F3395,1),0))</f>
        <v>0</v>
      </c>
      <c r="O3395" s="19">
        <f t="shared" si="64"/>
        <v>0</v>
      </c>
    </row>
    <row r="3396" spans="5:15" x14ac:dyDescent="0.35">
      <c r="E3396" s="3" t="str">
        <f>IF(C3396&lt;&gt;"",INDEX(ΣυνδΑθρ!$I$2:$I$96,MATCH(C3396,ΣυνδΑθρ!$A$2:$A$100,0),1),IF(D3396&lt;&gt;"",INDEX(Υλικά!$D$3:$D$200,MATCH(D3396,Υλικά!$B$3:$B$200,0),1),""))</f>
        <v/>
      </c>
      <c r="F3396" s="10">
        <f>IF(C3396&lt;&gt;"",MATCH($C3396,ΣυνδΑθρ!$A$2:$A$100,0),IF(D3396&lt;&gt;"",MATCH($D3396,Υλικά!$B$3:$B$200,0),0))</f>
        <v>0</v>
      </c>
      <c r="G3396" s="3"/>
      <c r="H3396" s="16">
        <f>IF($C3396&lt;&gt;"",$G3396*INDEX(ΣυνδΑθρ!$B$2:$B$96,$F3396,1)/INDEX(ΣυνδΑθρ!$J$2:$J$96,$F3396,1),IF($D3396&lt;&gt;"",$G3396*INDEX(Υλικά!$G$3:$G$200,$F3396,1)/INDEX(Υλικά!$E$3:$E$200,$F3396,1),0))</f>
        <v>0</v>
      </c>
      <c r="I3396" s="17">
        <f>IF($C3396&lt;&gt;"",$G3396*INDEX(ΣυνδΑθρ!$C$2:$C$100,$F3396,1)/INDEX(ΣυνδΑθρ!$J$2:$J$96,$F3396,1),IF($D3396&lt;&gt;"",$G3396*INDEX(Υλικά!$H$3:$H$200,$F3396,1)/INDEX(Υλικά!$E$3:$E$200,$F3396,1),0))</f>
        <v>0</v>
      </c>
      <c r="J3396" s="18">
        <f>IF($C3396&lt;&gt;"",$G3396*INDEX(ΣυνδΑθρ!$D$2:$D$96,$F3396,1)/INDEX(ΣυνδΑθρ!$J$2:$J$96,$F3396,1),IF($D3396&lt;&gt;"",$G3396*INDEX(Υλικά!$I$3:$I$200,$F3396,1)/INDEX(Υλικά!$E$3:$E$200,$F3396,1),0))</f>
        <v>0</v>
      </c>
      <c r="K3396" s="16">
        <f>$H3396*Ref!$B$2</f>
        <v>0</v>
      </c>
      <c r="L3396" s="17">
        <f>$I3396*Ref!$B$3</f>
        <v>0</v>
      </c>
      <c r="M3396" s="18">
        <f>$J3396*Ref!$B$4</f>
        <v>0</v>
      </c>
      <c r="N3396" s="18">
        <f>IF($C3396&lt;&gt;"",0,IF($D3396&lt;&gt;"",$G3396*INDEX(Υλικά!$J$3:$J$200,$F3396,1)/INDEX(Υλικά!$E$3:$E$200,$F3396,1),0))</f>
        <v>0</v>
      </c>
      <c r="O3396" s="19">
        <f t="shared" si="64"/>
        <v>0</v>
      </c>
    </row>
    <row r="3397" spans="5:15" x14ac:dyDescent="0.35">
      <c r="E3397" s="3" t="str">
        <f>IF(C3397&lt;&gt;"",INDEX(ΣυνδΑθρ!$I$2:$I$96,MATCH(C3397,ΣυνδΑθρ!$A$2:$A$100,0),1),IF(D3397&lt;&gt;"",INDEX(Υλικά!$D$3:$D$200,MATCH(D3397,Υλικά!$B$3:$B$200,0),1),""))</f>
        <v/>
      </c>
      <c r="F3397" s="10">
        <f>IF(C3397&lt;&gt;"",MATCH($C3397,ΣυνδΑθρ!$A$2:$A$100,0),IF(D3397&lt;&gt;"",MATCH($D3397,Υλικά!$B$3:$B$200,0),0))</f>
        <v>0</v>
      </c>
      <c r="G3397" s="3"/>
      <c r="H3397" s="16">
        <f>IF($C3397&lt;&gt;"",$G3397*INDEX(ΣυνδΑθρ!$B$2:$B$96,$F3397,1)/INDEX(ΣυνδΑθρ!$J$2:$J$96,$F3397,1),IF($D3397&lt;&gt;"",$G3397*INDEX(Υλικά!$G$3:$G$200,$F3397,1)/INDEX(Υλικά!$E$3:$E$200,$F3397,1),0))</f>
        <v>0</v>
      </c>
      <c r="I3397" s="17">
        <f>IF($C3397&lt;&gt;"",$G3397*INDEX(ΣυνδΑθρ!$C$2:$C$100,$F3397,1)/INDEX(ΣυνδΑθρ!$J$2:$J$96,$F3397,1),IF($D3397&lt;&gt;"",$G3397*INDEX(Υλικά!$H$3:$H$200,$F3397,1)/INDEX(Υλικά!$E$3:$E$200,$F3397,1),0))</f>
        <v>0</v>
      </c>
      <c r="J3397" s="18">
        <f>IF($C3397&lt;&gt;"",$G3397*INDEX(ΣυνδΑθρ!$D$2:$D$96,$F3397,1)/INDEX(ΣυνδΑθρ!$J$2:$J$96,$F3397,1),IF($D3397&lt;&gt;"",$G3397*INDEX(Υλικά!$I$3:$I$200,$F3397,1)/INDEX(Υλικά!$E$3:$E$200,$F3397,1),0))</f>
        <v>0</v>
      </c>
      <c r="K3397" s="16">
        <f>$H3397*Ref!$B$2</f>
        <v>0</v>
      </c>
      <c r="L3397" s="17">
        <f>$I3397*Ref!$B$3</f>
        <v>0</v>
      </c>
      <c r="M3397" s="18">
        <f>$J3397*Ref!$B$4</f>
        <v>0</v>
      </c>
      <c r="N3397" s="18">
        <f>IF($C3397&lt;&gt;"",0,IF($D3397&lt;&gt;"",$G3397*INDEX(Υλικά!$J$3:$J$200,$F3397,1)/INDEX(Υλικά!$E$3:$E$200,$F3397,1),0))</f>
        <v>0</v>
      </c>
      <c r="O3397" s="19">
        <f t="shared" si="64"/>
        <v>0</v>
      </c>
    </row>
    <row r="3398" spans="5:15" x14ac:dyDescent="0.35">
      <c r="E3398" s="3" t="str">
        <f>IF(C3398&lt;&gt;"",INDEX(ΣυνδΑθρ!$I$2:$I$96,MATCH(C3398,ΣυνδΑθρ!$A$2:$A$100,0),1),IF(D3398&lt;&gt;"",INDEX(Υλικά!$D$3:$D$200,MATCH(D3398,Υλικά!$B$3:$B$200,0),1),""))</f>
        <v/>
      </c>
      <c r="F3398" s="10">
        <f>IF(C3398&lt;&gt;"",MATCH($C3398,ΣυνδΑθρ!$A$2:$A$100,0),IF(D3398&lt;&gt;"",MATCH($D3398,Υλικά!$B$3:$B$200,0),0))</f>
        <v>0</v>
      </c>
      <c r="G3398" s="3"/>
      <c r="H3398" s="16">
        <f>IF($C3398&lt;&gt;"",$G3398*INDEX(ΣυνδΑθρ!$B$2:$B$96,$F3398,1)/INDEX(ΣυνδΑθρ!$J$2:$J$96,$F3398,1),IF($D3398&lt;&gt;"",$G3398*INDEX(Υλικά!$G$3:$G$200,$F3398,1)/INDEX(Υλικά!$E$3:$E$200,$F3398,1),0))</f>
        <v>0</v>
      </c>
      <c r="I3398" s="17">
        <f>IF($C3398&lt;&gt;"",$G3398*INDEX(ΣυνδΑθρ!$C$2:$C$100,$F3398,1)/INDEX(ΣυνδΑθρ!$J$2:$J$96,$F3398,1),IF($D3398&lt;&gt;"",$G3398*INDEX(Υλικά!$H$3:$H$200,$F3398,1)/INDEX(Υλικά!$E$3:$E$200,$F3398,1),0))</f>
        <v>0</v>
      </c>
      <c r="J3398" s="18">
        <f>IF($C3398&lt;&gt;"",$G3398*INDEX(ΣυνδΑθρ!$D$2:$D$96,$F3398,1)/INDEX(ΣυνδΑθρ!$J$2:$J$96,$F3398,1),IF($D3398&lt;&gt;"",$G3398*INDEX(Υλικά!$I$3:$I$200,$F3398,1)/INDEX(Υλικά!$E$3:$E$200,$F3398,1),0))</f>
        <v>0</v>
      </c>
      <c r="K3398" s="16">
        <f>$H3398*Ref!$B$2</f>
        <v>0</v>
      </c>
      <c r="L3398" s="17">
        <f>$I3398*Ref!$B$3</f>
        <v>0</v>
      </c>
      <c r="M3398" s="18">
        <f>$J3398*Ref!$B$4</f>
        <v>0</v>
      </c>
      <c r="N3398" s="18">
        <f>IF($C3398&lt;&gt;"",0,IF($D3398&lt;&gt;"",$G3398*INDEX(Υλικά!$J$3:$J$200,$F3398,1)/INDEX(Υλικά!$E$3:$E$200,$F3398,1),0))</f>
        <v>0</v>
      </c>
      <c r="O3398" s="19">
        <f t="shared" si="64"/>
        <v>0</v>
      </c>
    </row>
    <row r="3399" spans="5:15" x14ac:dyDescent="0.35">
      <c r="E3399" s="3" t="str">
        <f>IF(C3399&lt;&gt;"",INDEX(ΣυνδΑθρ!$I$2:$I$96,MATCH(C3399,ΣυνδΑθρ!$A$2:$A$100,0),1),IF(D3399&lt;&gt;"",INDEX(Υλικά!$D$3:$D$200,MATCH(D3399,Υλικά!$B$3:$B$200,0),1),""))</f>
        <v/>
      </c>
      <c r="F3399" s="10">
        <f>IF(C3399&lt;&gt;"",MATCH($C3399,ΣυνδΑθρ!$A$2:$A$100,0),IF(D3399&lt;&gt;"",MATCH($D3399,Υλικά!$B$3:$B$200,0),0))</f>
        <v>0</v>
      </c>
      <c r="G3399" s="3"/>
      <c r="H3399" s="16">
        <f>IF($C3399&lt;&gt;"",$G3399*INDEX(ΣυνδΑθρ!$B$2:$B$96,$F3399,1)/INDEX(ΣυνδΑθρ!$J$2:$J$96,$F3399,1),IF($D3399&lt;&gt;"",$G3399*INDEX(Υλικά!$G$3:$G$200,$F3399,1)/INDEX(Υλικά!$E$3:$E$200,$F3399,1),0))</f>
        <v>0</v>
      </c>
      <c r="I3399" s="17">
        <f>IF($C3399&lt;&gt;"",$G3399*INDEX(ΣυνδΑθρ!$C$2:$C$100,$F3399,1)/INDEX(ΣυνδΑθρ!$J$2:$J$96,$F3399,1),IF($D3399&lt;&gt;"",$G3399*INDEX(Υλικά!$H$3:$H$200,$F3399,1)/INDEX(Υλικά!$E$3:$E$200,$F3399,1),0))</f>
        <v>0</v>
      </c>
      <c r="J3399" s="18">
        <f>IF($C3399&lt;&gt;"",$G3399*INDEX(ΣυνδΑθρ!$D$2:$D$96,$F3399,1)/INDEX(ΣυνδΑθρ!$J$2:$J$96,$F3399,1),IF($D3399&lt;&gt;"",$G3399*INDEX(Υλικά!$I$3:$I$200,$F3399,1)/INDEX(Υλικά!$E$3:$E$200,$F3399,1),0))</f>
        <v>0</v>
      </c>
      <c r="K3399" s="16">
        <f>$H3399*Ref!$B$2</f>
        <v>0</v>
      </c>
      <c r="L3399" s="17">
        <f>$I3399*Ref!$B$3</f>
        <v>0</v>
      </c>
      <c r="M3399" s="18">
        <f>$J3399*Ref!$B$4</f>
        <v>0</v>
      </c>
      <c r="N3399" s="18">
        <f>IF($C3399&lt;&gt;"",0,IF($D3399&lt;&gt;"",$G3399*INDEX(Υλικά!$J$3:$J$200,$F3399,1)/INDEX(Υλικά!$E$3:$E$200,$F3399,1),0))</f>
        <v>0</v>
      </c>
      <c r="O3399" s="19">
        <f t="shared" si="64"/>
        <v>0</v>
      </c>
    </row>
    <row r="3400" spans="5:15" x14ac:dyDescent="0.35">
      <c r="E3400" s="3" t="str">
        <f>IF(C3400&lt;&gt;"",INDEX(ΣυνδΑθρ!$I$2:$I$96,MATCH(C3400,ΣυνδΑθρ!$A$2:$A$100,0),1),IF(D3400&lt;&gt;"",INDEX(Υλικά!$D$3:$D$200,MATCH(D3400,Υλικά!$B$3:$B$200,0),1),""))</f>
        <v/>
      </c>
      <c r="F3400" s="10">
        <f>IF(C3400&lt;&gt;"",MATCH($C3400,ΣυνδΑθρ!$A$2:$A$100,0),IF(D3400&lt;&gt;"",MATCH($D3400,Υλικά!$B$3:$B$200,0),0))</f>
        <v>0</v>
      </c>
      <c r="G3400" s="3"/>
      <c r="H3400" s="16">
        <f>IF($C3400&lt;&gt;"",$G3400*INDEX(ΣυνδΑθρ!$B$2:$B$96,$F3400,1)/INDEX(ΣυνδΑθρ!$J$2:$J$96,$F3400,1),IF($D3400&lt;&gt;"",$G3400*INDEX(Υλικά!$G$3:$G$200,$F3400,1)/INDEX(Υλικά!$E$3:$E$200,$F3400,1),0))</f>
        <v>0</v>
      </c>
      <c r="I3400" s="17">
        <f>IF($C3400&lt;&gt;"",$G3400*INDEX(ΣυνδΑθρ!$C$2:$C$100,$F3400,1)/INDEX(ΣυνδΑθρ!$J$2:$J$96,$F3400,1),IF($D3400&lt;&gt;"",$G3400*INDEX(Υλικά!$H$3:$H$200,$F3400,1)/INDEX(Υλικά!$E$3:$E$200,$F3400,1),0))</f>
        <v>0</v>
      </c>
      <c r="J3400" s="18">
        <f>IF($C3400&lt;&gt;"",$G3400*INDEX(ΣυνδΑθρ!$D$2:$D$96,$F3400,1)/INDEX(ΣυνδΑθρ!$J$2:$J$96,$F3400,1),IF($D3400&lt;&gt;"",$G3400*INDEX(Υλικά!$I$3:$I$200,$F3400,1)/INDEX(Υλικά!$E$3:$E$200,$F3400,1),0))</f>
        <v>0</v>
      </c>
      <c r="K3400" s="16">
        <f>$H3400*Ref!$B$2</f>
        <v>0</v>
      </c>
      <c r="L3400" s="17">
        <f>$I3400*Ref!$B$3</f>
        <v>0</v>
      </c>
      <c r="M3400" s="18">
        <f>$J3400*Ref!$B$4</f>
        <v>0</v>
      </c>
      <c r="N3400" s="18">
        <f>IF($C3400&lt;&gt;"",0,IF($D3400&lt;&gt;"",$G3400*INDEX(Υλικά!$J$3:$J$200,$F3400,1)/INDEX(Υλικά!$E$3:$E$200,$F3400,1),0))</f>
        <v>0</v>
      </c>
      <c r="O3400" s="19">
        <f t="shared" si="64"/>
        <v>0</v>
      </c>
    </row>
    <row r="3401" spans="5:15" x14ac:dyDescent="0.35">
      <c r="E3401" s="3" t="str">
        <f>IF(C3401&lt;&gt;"",INDEX(ΣυνδΑθρ!$I$2:$I$96,MATCH(C3401,ΣυνδΑθρ!$A$2:$A$100,0),1),IF(D3401&lt;&gt;"",INDEX(Υλικά!$D$3:$D$200,MATCH(D3401,Υλικά!$B$3:$B$200,0),1),""))</f>
        <v/>
      </c>
      <c r="F3401" s="10">
        <f>IF(C3401&lt;&gt;"",MATCH($C3401,ΣυνδΑθρ!$A$2:$A$100,0),IF(D3401&lt;&gt;"",MATCH($D3401,Υλικά!$B$3:$B$200,0),0))</f>
        <v>0</v>
      </c>
      <c r="G3401" s="3"/>
      <c r="H3401" s="16">
        <f>IF($C3401&lt;&gt;"",$G3401*INDEX(ΣυνδΑθρ!$B$2:$B$96,$F3401,1)/INDEX(ΣυνδΑθρ!$J$2:$J$96,$F3401,1),IF($D3401&lt;&gt;"",$G3401*INDEX(Υλικά!$G$3:$G$200,$F3401,1)/INDEX(Υλικά!$E$3:$E$200,$F3401,1),0))</f>
        <v>0</v>
      </c>
      <c r="I3401" s="17">
        <f>IF($C3401&lt;&gt;"",$G3401*INDEX(ΣυνδΑθρ!$C$2:$C$100,$F3401,1)/INDEX(ΣυνδΑθρ!$J$2:$J$96,$F3401,1),IF($D3401&lt;&gt;"",$G3401*INDEX(Υλικά!$H$3:$H$200,$F3401,1)/INDEX(Υλικά!$E$3:$E$200,$F3401,1),0))</f>
        <v>0</v>
      </c>
      <c r="J3401" s="18">
        <f>IF($C3401&lt;&gt;"",$G3401*INDEX(ΣυνδΑθρ!$D$2:$D$96,$F3401,1)/INDEX(ΣυνδΑθρ!$J$2:$J$96,$F3401,1),IF($D3401&lt;&gt;"",$G3401*INDEX(Υλικά!$I$3:$I$200,$F3401,1)/INDEX(Υλικά!$E$3:$E$200,$F3401,1),0))</f>
        <v>0</v>
      </c>
      <c r="K3401" s="16">
        <f>$H3401*Ref!$B$2</f>
        <v>0</v>
      </c>
      <c r="L3401" s="17">
        <f>$I3401*Ref!$B$3</f>
        <v>0</v>
      </c>
      <c r="M3401" s="18">
        <f>$J3401*Ref!$B$4</f>
        <v>0</v>
      </c>
      <c r="N3401" s="18">
        <f>IF($C3401&lt;&gt;"",0,IF($D3401&lt;&gt;"",$G3401*INDEX(Υλικά!$J$3:$J$200,$F3401,1)/INDEX(Υλικά!$E$3:$E$200,$F3401,1),0))</f>
        <v>0</v>
      </c>
      <c r="O3401" s="19">
        <f t="shared" si="64"/>
        <v>0</v>
      </c>
    </row>
    <row r="3402" spans="5:15" x14ac:dyDescent="0.35">
      <c r="E3402" s="3" t="str">
        <f>IF(C3402&lt;&gt;"",INDEX(ΣυνδΑθρ!$I$2:$I$96,MATCH(C3402,ΣυνδΑθρ!$A$2:$A$100,0),1),IF(D3402&lt;&gt;"",INDEX(Υλικά!$D$3:$D$200,MATCH(D3402,Υλικά!$B$3:$B$200,0),1),""))</f>
        <v/>
      </c>
      <c r="F3402" s="10">
        <f>IF(C3402&lt;&gt;"",MATCH($C3402,ΣυνδΑθρ!$A$2:$A$100,0),IF(D3402&lt;&gt;"",MATCH($D3402,Υλικά!$B$3:$B$200,0),0))</f>
        <v>0</v>
      </c>
      <c r="G3402" s="3"/>
      <c r="H3402" s="16">
        <f>IF($C3402&lt;&gt;"",$G3402*INDEX(ΣυνδΑθρ!$B$2:$B$96,$F3402,1)/INDEX(ΣυνδΑθρ!$J$2:$J$96,$F3402,1),IF($D3402&lt;&gt;"",$G3402*INDEX(Υλικά!$G$3:$G$200,$F3402,1)/INDEX(Υλικά!$E$3:$E$200,$F3402,1),0))</f>
        <v>0</v>
      </c>
      <c r="I3402" s="17">
        <f>IF($C3402&lt;&gt;"",$G3402*INDEX(ΣυνδΑθρ!$C$2:$C$100,$F3402,1)/INDEX(ΣυνδΑθρ!$J$2:$J$96,$F3402,1),IF($D3402&lt;&gt;"",$G3402*INDEX(Υλικά!$H$3:$H$200,$F3402,1)/INDEX(Υλικά!$E$3:$E$200,$F3402,1),0))</f>
        <v>0</v>
      </c>
      <c r="J3402" s="18">
        <f>IF($C3402&lt;&gt;"",$G3402*INDEX(ΣυνδΑθρ!$D$2:$D$96,$F3402,1)/INDEX(ΣυνδΑθρ!$J$2:$J$96,$F3402,1),IF($D3402&lt;&gt;"",$G3402*INDEX(Υλικά!$I$3:$I$200,$F3402,1)/INDEX(Υλικά!$E$3:$E$200,$F3402,1),0))</f>
        <v>0</v>
      </c>
      <c r="K3402" s="16">
        <f>$H3402*Ref!$B$2</f>
        <v>0</v>
      </c>
      <c r="L3402" s="17">
        <f>$I3402*Ref!$B$3</f>
        <v>0</v>
      </c>
      <c r="M3402" s="18">
        <f>$J3402*Ref!$B$4</f>
        <v>0</v>
      </c>
      <c r="N3402" s="18">
        <f>IF($C3402&lt;&gt;"",0,IF($D3402&lt;&gt;"",$G3402*INDEX(Υλικά!$J$3:$J$200,$F3402,1)/INDEX(Υλικά!$E$3:$E$200,$F3402,1),0))</f>
        <v>0</v>
      </c>
      <c r="O3402" s="19">
        <f t="shared" si="64"/>
        <v>0</v>
      </c>
    </row>
    <row r="3403" spans="5:15" x14ac:dyDescent="0.35">
      <c r="E3403" s="3" t="str">
        <f>IF(C3403&lt;&gt;"",INDEX(ΣυνδΑθρ!$I$2:$I$96,MATCH(C3403,ΣυνδΑθρ!$A$2:$A$100,0),1),IF(D3403&lt;&gt;"",INDEX(Υλικά!$D$3:$D$200,MATCH(D3403,Υλικά!$B$3:$B$200,0),1),""))</f>
        <v/>
      </c>
      <c r="F3403" s="10">
        <f>IF(C3403&lt;&gt;"",MATCH($C3403,ΣυνδΑθρ!$A$2:$A$100,0),IF(D3403&lt;&gt;"",MATCH($D3403,Υλικά!$B$3:$B$200,0),0))</f>
        <v>0</v>
      </c>
      <c r="G3403" s="3"/>
      <c r="H3403" s="16">
        <f>IF($C3403&lt;&gt;"",$G3403*INDEX(ΣυνδΑθρ!$B$2:$B$96,$F3403,1)/INDEX(ΣυνδΑθρ!$J$2:$J$96,$F3403,1),IF($D3403&lt;&gt;"",$G3403*INDEX(Υλικά!$G$3:$G$200,$F3403,1)/INDEX(Υλικά!$E$3:$E$200,$F3403,1),0))</f>
        <v>0</v>
      </c>
      <c r="I3403" s="17">
        <f>IF($C3403&lt;&gt;"",$G3403*INDEX(ΣυνδΑθρ!$C$2:$C$100,$F3403,1)/INDEX(ΣυνδΑθρ!$J$2:$J$96,$F3403,1),IF($D3403&lt;&gt;"",$G3403*INDEX(Υλικά!$H$3:$H$200,$F3403,1)/INDEX(Υλικά!$E$3:$E$200,$F3403,1),0))</f>
        <v>0</v>
      </c>
      <c r="J3403" s="18">
        <f>IF($C3403&lt;&gt;"",$G3403*INDEX(ΣυνδΑθρ!$D$2:$D$96,$F3403,1)/INDEX(ΣυνδΑθρ!$J$2:$J$96,$F3403,1),IF($D3403&lt;&gt;"",$G3403*INDEX(Υλικά!$I$3:$I$200,$F3403,1)/INDEX(Υλικά!$E$3:$E$200,$F3403,1),0))</f>
        <v>0</v>
      </c>
      <c r="K3403" s="16">
        <f>$H3403*Ref!$B$2</f>
        <v>0</v>
      </c>
      <c r="L3403" s="17">
        <f>$I3403*Ref!$B$3</f>
        <v>0</v>
      </c>
      <c r="M3403" s="18">
        <f>$J3403*Ref!$B$4</f>
        <v>0</v>
      </c>
      <c r="N3403" s="18">
        <f>IF($C3403&lt;&gt;"",0,IF($D3403&lt;&gt;"",$G3403*INDEX(Υλικά!$J$3:$J$200,$F3403,1)/INDEX(Υλικά!$E$3:$E$200,$F3403,1),0))</f>
        <v>0</v>
      </c>
      <c r="O3403" s="19">
        <f t="shared" si="64"/>
        <v>0</v>
      </c>
    </row>
    <row r="3404" spans="5:15" x14ac:dyDescent="0.35">
      <c r="E3404" s="3" t="str">
        <f>IF(C3404&lt;&gt;"",INDEX(ΣυνδΑθρ!$I$2:$I$96,MATCH(C3404,ΣυνδΑθρ!$A$2:$A$100,0),1),IF(D3404&lt;&gt;"",INDEX(Υλικά!$D$3:$D$200,MATCH(D3404,Υλικά!$B$3:$B$200,0),1),""))</f>
        <v/>
      </c>
      <c r="F3404" s="10">
        <f>IF(C3404&lt;&gt;"",MATCH($C3404,ΣυνδΑθρ!$A$2:$A$100,0),IF(D3404&lt;&gt;"",MATCH($D3404,Υλικά!$B$3:$B$200,0),0))</f>
        <v>0</v>
      </c>
      <c r="G3404" s="3"/>
      <c r="H3404" s="16">
        <f>IF($C3404&lt;&gt;"",$G3404*INDEX(ΣυνδΑθρ!$B$2:$B$96,$F3404,1)/INDEX(ΣυνδΑθρ!$J$2:$J$96,$F3404,1),IF($D3404&lt;&gt;"",$G3404*INDEX(Υλικά!$G$3:$G$200,$F3404,1)/INDEX(Υλικά!$E$3:$E$200,$F3404,1),0))</f>
        <v>0</v>
      </c>
      <c r="I3404" s="17">
        <f>IF($C3404&lt;&gt;"",$G3404*INDEX(ΣυνδΑθρ!$C$2:$C$100,$F3404,1)/INDEX(ΣυνδΑθρ!$J$2:$J$96,$F3404,1),IF($D3404&lt;&gt;"",$G3404*INDEX(Υλικά!$H$3:$H$200,$F3404,1)/INDEX(Υλικά!$E$3:$E$200,$F3404,1),0))</f>
        <v>0</v>
      </c>
      <c r="J3404" s="18">
        <f>IF($C3404&lt;&gt;"",$G3404*INDEX(ΣυνδΑθρ!$D$2:$D$96,$F3404,1)/INDEX(ΣυνδΑθρ!$J$2:$J$96,$F3404,1),IF($D3404&lt;&gt;"",$G3404*INDEX(Υλικά!$I$3:$I$200,$F3404,1)/INDEX(Υλικά!$E$3:$E$200,$F3404,1),0))</f>
        <v>0</v>
      </c>
      <c r="K3404" s="16">
        <f>$H3404*Ref!$B$2</f>
        <v>0</v>
      </c>
      <c r="L3404" s="17">
        <f>$I3404*Ref!$B$3</f>
        <v>0</v>
      </c>
      <c r="M3404" s="18">
        <f>$J3404*Ref!$B$4</f>
        <v>0</v>
      </c>
      <c r="N3404" s="18">
        <f>IF($C3404&lt;&gt;"",0,IF($D3404&lt;&gt;"",$G3404*INDEX(Υλικά!$J$3:$J$200,$F3404,1)/INDEX(Υλικά!$E$3:$E$200,$F3404,1),0))</f>
        <v>0</v>
      </c>
      <c r="O3404" s="19">
        <f t="shared" si="64"/>
        <v>0</v>
      </c>
    </row>
    <row r="3405" spans="5:15" x14ac:dyDescent="0.35">
      <c r="E3405" s="3" t="str">
        <f>IF(C3405&lt;&gt;"",INDEX(ΣυνδΑθρ!$I$2:$I$96,MATCH(C3405,ΣυνδΑθρ!$A$2:$A$100,0),1),IF(D3405&lt;&gt;"",INDEX(Υλικά!$D$3:$D$200,MATCH(D3405,Υλικά!$B$3:$B$200,0),1),""))</f>
        <v/>
      </c>
      <c r="F3405" s="10">
        <f>IF(C3405&lt;&gt;"",MATCH($C3405,ΣυνδΑθρ!$A$2:$A$100,0),IF(D3405&lt;&gt;"",MATCH($D3405,Υλικά!$B$3:$B$200,0),0))</f>
        <v>0</v>
      </c>
      <c r="G3405" s="3"/>
      <c r="H3405" s="16">
        <f>IF($C3405&lt;&gt;"",$G3405*INDEX(ΣυνδΑθρ!$B$2:$B$96,$F3405,1)/INDEX(ΣυνδΑθρ!$J$2:$J$96,$F3405,1),IF($D3405&lt;&gt;"",$G3405*INDEX(Υλικά!$G$3:$G$200,$F3405,1)/INDEX(Υλικά!$E$3:$E$200,$F3405,1),0))</f>
        <v>0</v>
      </c>
      <c r="I3405" s="17">
        <f>IF($C3405&lt;&gt;"",$G3405*INDEX(ΣυνδΑθρ!$C$2:$C$100,$F3405,1)/INDEX(ΣυνδΑθρ!$J$2:$J$96,$F3405,1),IF($D3405&lt;&gt;"",$G3405*INDEX(Υλικά!$H$3:$H$200,$F3405,1)/INDEX(Υλικά!$E$3:$E$200,$F3405,1),0))</f>
        <v>0</v>
      </c>
      <c r="J3405" s="18">
        <f>IF($C3405&lt;&gt;"",$G3405*INDEX(ΣυνδΑθρ!$D$2:$D$96,$F3405,1)/INDEX(ΣυνδΑθρ!$J$2:$J$96,$F3405,1),IF($D3405&lt;&gt;"",$G3405*INDEX(Υλικά!$I$3:$I$200,$F3405,1)/INDEX(Υλικά!$E$3:$E$200,$F3405,1),0))</f>
        <v>0</v>
      </c>
      <c r="K3405" s="16">
        <f>$H3405*Ref!$B$2</f>
        <v>0</v>
      </c>
      <c r="L3405" s="17">
        <f>$I3405*Ref!$B$3</f>
        <v>0</v>
      </c>
      <c r="M3405" s="18">
        <f>$J3405*Ref!$B$4</f>
        <v>0</v>
      </c>
      <c r="N3405" s="18">
        <f>IF($C3405&lt;&gt;"",0,IF($D3405&lt;&gt;"",$G3405*INDEX(Υλικά!$J$3:$J$200,$F3405,1)/INDEX(Υλικά!$E$3:$E$200,$F3405,1),0))</f>
        <v>0</v>
      </c>
      <c r="O3405" s="19">
        <f t="shared" si="64"/>
        <v>0</v>
      </c>
    </row>
    <row r="3406" spans="5:15" x14ac:dyDescent="0.35">
      <c r="E3406" s="3" t="str">
        <f>IF(C3406&lt;&gt;"",INDEX(ΣυνδΑθρ!$I$2:$I$96,MATCH(C3406,ΣυνδΑθρ!$A$2:$A$100,0),1),IF(D3406&lt;&gt;"",INDEX(Υλικά!$D$3:$D$200,MATCH(D3406,Υλικά!$B$3:$B$200,0),1),""))</f>
        <v/>
      </c>
      <c r="F3406" s="10">
        <f>IF(C3406&lt;&gt;"",MATCH($C3406,ΣυνδΑθρ!$A$2:$A$100,0),IF(D3406&lt;&gt;"",MATCH($D3406,Υλικά!$B$3:$B$200,0),0))</f>
        <v>0</v>
      </c>
      <c r="G3406" s="3"/>
      <c r="H3406" s="16">
        <f>IF($C3406&lt;&gt;"",$G3406*INDEX(ΣυνδΑθρ!$B$2:$B$96,$F3406,1)/INDEX(ΣυνδΑθρ!$J$2:$J$96,$F3406,1),IF($D3406&lt;&gt;"",$G3406*INDEX(Υλικά!$G$3:$G$200,$F3406,1)/INDEX(Υλικά!$E$3:$E$200,$F3406,1),0))</f>
        <v>0</v>
      </c>
      <c r="I3406" s="17">
        <f>IF($C3406&lt;&gt;"",$G3406*INDEX(ΣυνδΑθρ!$C$2:$C$100,$F3406,1)/INDEX(ΣυνδΑθρ!$J$2:$J$96,$F3406,1),IF($D3406&lt;&gt;"",$G3406*INDEX(Υλικά!$H$3:$H$200,$F3406,1)/INDEX(Υλικά!$E$3:$E$200,$F3406,1),0))</f>
        <v>0</v>
      </c>
      <c r="J3406" s="18">
        <f>IF($C3406&lt;&gt;"",$G3406*INDEX(ΣυνδΑθρ!$D$2:$D$96,$F3406,1)/INDEX(ΣυνδΑθρ!$J$2:$J$96,$F3406,1),IF($D3406&lt;&gt;"",$G3406*INDEX(Υλικά!$I$3:$I$200,$F3406,1)/INDEX(Υλικά!$E$3:$E$200,$F3406,1),0))</f>
        <v>0</v>
      </c>
      <c r="K3406" s="16">
        <f>$H3406*Ref!$B$2</f>
        <v>0</v>
      </c>
      <c r="L3406" s="17">
        <f>$I3406*Ref!$B$3</f>
        <v>0</v>
      </c>
      <c r="M3406" s="18">
        <f>$J3406*Ref!$B$4</f>
        <v>0</v>
      </c>
      <c r="N3406" s="18">
        <f>IF($C3406&lt;&gt;"",0,IF($D3406&lt;&gt;"",$G3406*INDEX(Υλικά!$J$3:$J$200,$F3406,1)/INDEX(Υλικά!$E$3:$E$200,$F3406,1),0))</f>
        <v>0</v>
      </c>
      <c r="O3406" s="19">
        <f t="shared" si="64"/>
        <v>0</v>
      </c>
    </row>
    <row r="3407" spans="5:15" x14ac:dyDescent="0.35">
      <c r="E3407" s="3" t="str">
        <f>IF(C3407&lt;&gt;"",INDEX(ΣυνδΑθρ!$I$2:$I$96,MATCH(C3407,ΣυνδΑθρ!$A$2:$A$100,0),1),IF(D3407&lt;&gt;"",INDEX(Υλικά!$D$3:$D$200,MATCH(D3407,Υλικά!$B$3:$B$200,0),1),""))</f>
        <v/>
      </c>
      <c r="F3407" s="10">
        <f>IF(C3407&lt;&gt;"",MATCH($C3407,ΣυνδΑθρ!$A$2:$A$100,0),IF(D3407&lt;&gt;"",MATCH($D3407,Υλικά!$B$3:$B$200,0),0))</f>
        <v>0</v>
      </c>
      <c r="G3407" s="3"/>
      <c r="H3407" s="16">
        <f>IF($C3407&lt;&gt;"",$G3407*INDEX(ΣυνδΑθρ!$B$2:$B$96,$F3407,1)/INDEX(ΣυνδΑθρ!$J$2:$J$96,$F3407,1),IF($D3407&lt;&gt;"",$G3407*INDEX(Υλικά!$G$3:$G$200,$F3407,1)/INDEX(Υλικά!$E$3:$E$200,$F3407,1),0))</f>
        <v>0</v>
      </c>
      <c r="I3407" s="17">
        <f>IF($C3407&lt;&gt;"",$G3407*INDEX(ΣυνδΑθρ!$C$2:$C$100,$F3407,1)/INDEX(ΣυνδΑθρ!$J$2:$J$96,$F3407,1),IF($D3407&lt;&gt;"",$G3407*INDEX(Υλικά!$H$3:$H$200,$F3407,1)/INDEX(Υλικά!$E$3:$E$200,$F3407,1),0))</f>
        <v>0</v>
      </c>
      <c r="J3407" s="18">
        <f>IF($C3407&lt;&gt;"",$G3407*INDEX(ΣυνδΑθρ!$D$2:$D$96,$F3407,1)/INDEX(ΣυνδΑθρ!$J$2:$J$96,$F3407,1),IF($D3407&lt;&gt;"",$G3407*INDEX(Υλικά!$I$3:$I$200,$F3407,1)/INDEX(Υλικά!$E$3:$E$200,$F3407,1),0))</f>
        <v>0</v>
      </c>
      <c r="K3407" s="16">
        <f>$H3407*Ref!$B$2</f>
        <v>0</v>
      </c>
      <c r="L3407" s="17">
        <f>$I3407*Ref!$B$3</f>
        <v>0</v>
      </c>
      <c r="M3407" s="18">
        <f>$J3407*Ref!$B$4</f>
        <v>0</v>
      </c>
      <c r="N3407" s="18">
        <f>IF($C3407&lt;&gt;"",0,IF($D3407&lt;&gt;"",$G3407*INDEX(Υλικά!$J$3:$J$200,$F3407,1)/INDEX(Υλικά!$E$3:$E$200,$F3407,1),0))</f>
        <v>0</v>
      </c>
      <c r="O3407" s="19">
        <f t="shared" si="64"/>
        <v>0</v>
      </c>
    </row>
    <row r="3408" spans="5:15" x14ac:dyDescent="0.35">
      <c r="E3408" s="3" t="str">
        <f>IF(C3408&lt;&gt;"",INDEX(ΣυνδΑθρ!$I$2:$I$96,MATCH(C3408,ΣυνδΑθρ!$A$2:$A$100,0),1),IF(D3408&lt;&gt;"",INDEX(Υλικά!$D$3:$D$200,MATCH(D3408,Υλικά!$B$3:$B$200,0),1),""))</f>
        <v/>
      </c>
      <c r="F3408" s="10">
        <f>IF(C3408&lt;&gt;"",MATCH($C3408,ΣυνδΑθρ!$A$2:$A$100,0),IF(D3408&lt;&gt;"",MATCH($D3408,Υλικά!$B$3:$B$200,0),0))</f>
        <v>0</v>
      </c>
      <c r="G3408" s="3"/>
      <c r="H3408" s="16">
        <f>IF($C3408&lt;&gt;"",$G3408*INDEX(ΣυνδΑθρ!$B$2:$B$96,$F3408,1)/INDEX(ΣυνδΑθρ!$J$2:$J$96,$F3408,1),IF($D3408&lt;&gt;"",$G3408*INDEX(Υλικά!$G$3:$G$200,$F3408,1)/INDEX(Υλικά!$E$3:$E$200,$F3408,1),0))</f>
        <v>0</v>
      </c>
      <c r="I3408" s="17">
        <f>IF($C3408&lt;&gt;"",$G3408*INDEX(ΣυνδΑθρ!$C$2:$C$100,$F3408,1)/INDEX(ΣυνδΑθρ!$J$2:$J$96,$F3408,1),IF($D3408&lt;&gt;"",$G3408*INDEX(Υλικά!$H$3:$H$200,$F3408,1)/INDEX(Υλικά!$E$3:$E$200,$F3408,1),0))</f>
        <v>0</v>
      </c>
      <c r="J3408" s="18">
        <f>IF($C3408&lt;&gt;"",$G3408*INDEX(ΣυνδΑθρ!$D$2:$D$96,$F3408,1)/INDEX(ΣυνδΑθρ!$J$2:$J$96,$F3408,1),IF($D3408&lt;&gt;"",$G3408*INDEX(Υλικά!$I$3:$I$200,$F3408,1)/INDEX(Υλικά!$E$3:$E$200,$F3408,1),0))</f>
        <v>0</v>
      </c>
      <c r="K3408" s="16">
        <f>$H3408*Ref!$B$2</f>
        <v>0</v>
      </c>
      <c r="L3408" s="17">
        <f>$I3408*Ref!$B$3</f>
        <v>0</v>
      </c>
      <c r="M3408" s="18">
        <f>$J3408*Ref!$B$4</f>
        <v>0</v>
      </c>
      <c r="N3408" s="18">
        <f>IF($C3408&lt;&gt;"",0,IF($D3408&lt;&gt;"",$G3408*INDEX(Υλικά!$J$3:$J$200,$F3408,1)/INDEX(Υλικά!$E$3:$E$200,$F3408,1),0))</f>
        <v>0</v>
      </c>
      <c r="O3408" s="19">
        <f t="shared" si="64"/>
        <v>0</v>
      </c>
    </row>
    <row r="3409" spans="5:15" x14ac:dyDescent="0.35">
      <c r="E3409" s="3" t="str">
        <f>IF(C3409&lt;&gt;"",INDEX(ΣυνδΑθρ!$I$2:$I$96,MATCH(C3409,ΣυνδΑθρ!$A$2:$A$100,0),1),IF(D3409&lt;&gt;"",INDEX(Υλικά!$D$3:$D$200,MATCH(D3409,Υλικά!$B$3:$B$200,0),1),""))</f>
        <v/>
      </c>
      <c r="F3409" s="10">
        <f>IF(C3409&lt;&gt;"",MATCH($C3409,ΣυνδΑθρ!$A$2:$A$100,0),IF(D3409&lt;&gt;"",MATCH($D3409,Υλικά!$B$3:$B$200,0),0))</f>
        <v>0</v>
      </c>
      <c r="G3409" s="3"/>
      <c r="H3409" s="16">
        <f>IF($C3409&lt;&gt;"",$G3409*INDEX(ΣυνδΑθρ!$B$2:$B$96,$F3409,1)/INDEX(ΣυνδΑθρ!$J$2:$J$96,$F3409,1),IF($D3409&lt;&gt;"",$G3409*INDEX(Υλικά!$G$3:$G$200,$F3409,1)/INDEX(Υλικά!$E$3:$E$200,$F3409,1),0))</f>
        <v>0</v>
      </c>
      <c r="I3409" s="17">
        <f>IF($C3409&lt;&gt;"",$G3409*INDEX(ΣυνδΑθρ!$C$2:$C$100,$F3409,1)/INDEX(ΣυνδΑθρ!$J$2:$J$96,$F3409,1),IF($D3409&lt;&gt;"",$G3409*INDEX(Υλικά!$H$3:$H$200,$F3409,1)/INDEX(Υλικά!$E$3:$E$200,$F3409,1),0))</f>
        <v>0</v>
      </c>
      <c r="J3409" s="18">
        <f>IF($C3409&lt;&gt;"",$G3409*INDEX(ΣυνδΑθρ!$D$2:$D$96,$F3409,1)/INDEX(ΣυνδΑθρ!$J$2:$J$96,$F3409,1),IF($D3409&lt;&gt;"",$G3409*INDEX(Υλικά!$I$3:$I$200,$F3409,1)/INDEX(Υλικά!$E$3:$E$200,$F3409,1),0))</f>
        <v>0</v>
      </c>
      <c r="K3409" s="16">
        <f>$H3409*Ref!$B$2</f>
        <v>0</v>
      </c>
      <c r="L3409" s="17">
        <f>$I3409*Ref!$B$3</f>
        <v>0</v>
      </c>
      <c r="M3409" s="18">
        <f>$J3409*Ref!$B$4</f>
        <v>0</v>
      </c>
      <c r="N3409" s="18">
        <f>IF($C3409&lt;&gt;"",0,IF($D3409&lt;&gt;"",$G3409*INDEX(Υλικά!$J$3:$J$200,$F3409,1)/INDEX(Υλικά!$E$3:$E$200,$F3409,1),0))</f>
        <v>0</v>
      </c>
      <c r="O3409" s="19">
        <f t="shared" si="64"/>
        <v>0</v>
      </c>
    </row>
    <row r="3410" spans="5:15" x14ac:dyDescent="0.35">
      <c r="E3410" s="3" t="str">
        <f>IF(C3410&lt;&gt;"",INDEX(ΣυνδΑθρ!$I$2:$I$96,MATCH(C3410,ΣυνδΑθρ!$A$2:$A$100,0),1),IF(D3410&lt;&gt;"",INDEX(Υλικά!$D$3:$D$200,MATCH(D3410,Υλικά!$B$3:$B$200,0),1),""))</f>
        <v/>
      </c>
      <c r="F3410" s="10">
        <f>IF(C3410&lt;&gt;"",MATCH($C3410,ΣυνδΑθρ!$A$2:$A$100,0),IF(D3410&lt;&gt;"",MATCH($D3410,Υλικά!$B$3:$B$200,0),0))</f>
        <v>0</v>
      </c>
      <c r="G3410" s="3"/>
      <c r="H3410" s="16">
        <f>IF($C3410&lt;&gt;"",$G3410*INDEX(ΣυνδΑθρ!$B$2:$B$96,$F3410,1)/INDEX(ΣυνδΑθρ!$J$2:$J$96,$F3410,1),IF($D3410&lt;&gt;"",$G3410*INDEX(Υλικά!$G$3:$G$200,$F3410,1)/INDEX(Υλικά!$E$3:$E$200,$F3410,1),0))</f>
        <v>0</v>
      </c>
      <c r="I3410" s="17">
        <f>IF($C3410&lt;&gt;"",$G3410*INDEX(ΣυνδΑθρ!$C$2:$C$100,$F3410,1)/INDEX(ΣυνδΑθρ!$J$2:$J$96,$F3410,1),IF($D3410&lt;&gt;"",$G3410*INDEX(Υλικά!$H$3:$H$200,$F3410,1)/INDEX(Υλικά!$E$3:$E$200,$F3410,1),0))</f>
        <v>0</v>
      </c>
      <c r="J3410" s="18">
        <f>IF($C3410&lt;&gt;"",$G3410*INDEX(ΣυνδΑθρ!$D$2:$D$96,$F3410,1)/INDEX(ΣυνδΑθρ!$J$2:$J$96,$F3410,1),IF($D3410&lt;&gt;"",$G3410*INDEX(Υλικά!$I$3:$I$200,$F3410,1)/INDEX(Υλικά!$E$3:$E$200,$F3410,1),0))</f>
        <v>0</v>
      </c>
      <c r="K3410" s="16">
        <f>$H3410*Ref!$B$2</f>
        <v>0</v>
      </c>
      <c r="L3410" s="17">
        <f>$I3410*Ref!$B$3</f>
        <v>0</v>
      </c>
      <c r="M3410" s="18">
        <f>$J3410*Ref!$B$4</f>
        <v>0</v>
      </c>
      <c r="N3410" s="18">
        <f>IF($C3410&lt;&gt;"",0,IF($D3410&lt;&gt;"",$G3410*INDEX(Υλικά!$J$3:$J$200,$F3410,1)/INDEX(Υλικά!$E$3:$E$200,$F3410,1),0))</f>
        <v>0</v>
      </c>
      <c r="O3410" s="19">
        <f t="shared" si="64"/>
        <v>0</v>
      </c>
    </row>
    <row r="3411" spans="5:15" x14ac:dyDescent="0.35">
      <c r="E3411" s="3" t="str">
        <f>IF(C3411&lt;&gt;"",INDEX(ΣυνδΑθρ!$I$2:$I$96,MATCH(C3411,ΣυνδΑθρ!$A$2:$A$100,0),1),IF(D3411&lt;&gt;"",INDEX(Υλικά!$D$3:$D$200,MATCH(D3411,Υλικά!$B$3:$B$200,0),1),""))</f>
        <v/>
      </c>
      <c r="F3411" s="10">
        <f>IF(C3411&lt;&gt;"",MATCH($C3411,ΣυνδΑθρ!$A$2:$A$100,0),IF(D3411&lt;&gt;"",MATCH($D3411,Υλικά!$B$3:$B$200,0),0))</f>
        <v>0</v>
      </c>
      <c r="G3411" s="3"/>
      <c r="H3411" s="16">
        <f>IF($C3411&lt;&gt;"",$G3411*INDEX(ΣυνδΑθρ!$B$2:$B$96,$F3411,1)/INDEX(ΣυνδΑθρ!$J$2:$J$96,$F3411,1),IF($D3411&lt;&gt;"",$G3411*INDEX(Υλικά!$G$3:$G$200,$F3411,1)/INDEX(Υλικά!$E$3:$E$200,$F3411,1),0))</f>
        <v>0</v>
      </c>
      <c r="I3411" s="17">
        <f>IF($C3411&lt;&gt;"",$G3411*INDEX(ΣυνδΑθρ!$C$2:$C$100,$F3411,1)/INDEX(ΣυνδΑθρ!$J$2:$J$96,$F3411,1),IF($D3411&lt;&gt;"",$G3411*INDEX(Υλικά!$H$3:$H$200,$F3411,1)/INDEX(Υλικά!$E$3:$E$200,$F3411,1),0))</f>
        <v>0</v>
      </c>
      <c r="J3411" s="18">
        <f>IF($C3411&lt;&gt;"",$G3411*INDEX(ΣυνδΑθρ!$D$2:$D$96,$F3411,1)/INDEX(ΣυνδΑθρ!$J$2:$J$96,$F3411,1),IF($D3411&lt;&gt;"",$G3411*INDEX(Υλικά!$I$3:$I$200,$F3411,1)/INDEX(Υλικά!$E$3:$E$200,$F3411,1),0))</f>
        <v>0</v>
      </c>
      <c r="K3411" s="16">
        <f>$H3411*Ref!$B$2</f>
        <v>0</v>
      </c>
      <c r="L3411" s="17">
        <f>$I3411*Ref!$B$3</f>
        <v>0</v>
      </c>
      <c r="M3411" s="18">
        <f>$J3411*Ref!$B$4</f>
        <v>0</v>
      </c>
      <c r="N3411" s="18">
        <f>IF($C3411&lt;&gt;"",0,IF($D3411&lt;&gt;"",$G3411*INDEX(Υλικά!$J$3:$J$200,$F3411,1)/INDEX(Υλικά!$E$3:$E$200,$F3411,1),0))</f>
        <v>0</v>
      </c>
      <c r="O3411" s="19">
        <f t="shared" si="64"/>
        <v>0</v>
      </c>
    </row>
    <row r="3412" spans="5:15" x14ac:dyDescent="0.35">
      <c r="E3412" s="3" t="str">
        <f>IF(C3412&lt;&gt;"",INDEX(ΣυνδΑθρ!$I$2:$I$96,MATCH(C3412,ΣυνδΑθρ!$A$2:$A$100,0),1),IF(D3412&lt;&gt;"",INDEX(Υλικά!$D$3:$D$200,MATCH(D3412,Υλικά!$B$3:$B$200,0),1),""))</f>
        <v/>
      </c>
      <c r="F3412" s="10">
        <f>IF(C3412&lt;&gt;"",MATCH($C3412,ΣυνδΑθρ!$A$2:$A$100,0),IF(D3412&lt;&gt;"",MATCH($D3412,Υλικά!$B$3:$B$200,0),0))</f>
        <v>0</v>
      </c>
      <c r="G3412" s="3"/>
      <c r="H3412" s="16">
        <f>IF($C3412&lt;&gt;"",$G3412*INDEX(ΣυνδΑθρ!$B$2:$B$96,$F3412,1)/INDEX(ΣυνδΑθρ!$J$2:$J$96,$F3412,1),IF($D3412&lt;&gt;"",$G3412*INDEX(Υλικά!$G$3:$G$200,$F3412,1)/INDEX(Υλικά!$E$3:$E$200,$F3412,1),0))</f>
        <v>0</v>
      </c>
      <c r="I3412" s="17">
        <f>IF($C3412&lt;&gt;"",$G3412*INDEX(ΣυνδΑθρ!$C$2:$C$100,$F3412,1)/INDEX(ΣυνδΑθρ!$J$2:$J$96,$F3412,1),IF($D3412&lt;&gt;"",$G3412*INDEX(Υλικά!$H$3:$H$200,$F3412,1)/INDEX(Υλικά!$E$3:$E$200,$F3412,1),0))</f>
        <v>0</v>
      </c>
      <c r="J3412" s="18">
        <f>IF($C3412&lt;&gt;"",$G3412*INDEX(ΣυνδΑθρ!$D$2:$D$96,$F3412,1)/INDEX(ΣυνδΑθρ!$J$2:$J$96,$F3412,1),IF($D3412&lt;&gt;"",$G3412*INDEX(Υλικά!$I$3:$I$200,$F3412,1)/INDEX(Υλικά!$E$3:$E$200,$F3412,1),0))</f>
        <v>0</v>
      </c>
      <c r="K3412" s="16">
        <f>$H3412*Ref!$B$2</f>
        <v>0</v>
      </c>
      <c r="L3412" s="17">
        <f>$I3412*Ref!$B$3</f>
        <v>0</v>
      </c>
      <c r="M3412" s="18">
        <f>$J3412*Ref!$B$4</f>
        <v>0</v>
      </c>
      <c r="N3412" s="18">
        <f>IF($C3412&lt;&gt;"",0,IF($D3412&lt;&gt;"",$G3412*INDEX(Υλικά!$J$3:$J$200,$F3412,1)/INDEX(Υλικά!$E$3:$E$200,$F3412,1),0))</f>
        <v>0</v>
      </c>
      <c r="O3412" s="19">
        <f t="shared" si="64"/>
        <v>0</v>
      </c>
    </row>
    <row r="3413" spans="5:15" x14ac:dyDescent="0.35">
      <c r="E3413" s="3" t="str">
        <f>IF(C3413&lt;&gt;"",INDEX(ΣυνδΑθρ!$I$2:$I$96,MATCH(C3413,ΣυνδΑθρ!$A$2:$A$100,0),1),IF(D3413&lt;&gt;"",INDEX(Υλικά!$D$3:$D$200,MATCH(D3413,Υλικά!$B$3:$B$200,0),1),""))</f>
        <v/>
      </c>
      <c r="F3413" s="10">
        <f>IF(C3413&lt;&gt;"",MATCH($C3413,ΣυνδΑθρ!$A$2:$A$100,0),IF(D3413&lt;&gt;"",MATCH($D3413,Υλικά!$B$3:$B$200,0),0))</f>
        <v>0</v>
      </c>
      <c r="G3413" s="3"/>
      <c r="H3413" s="16">
        <f>IF($C3413&lt;&gt;"",$G3413*INDEX(ΣυνδΑθρ!$B$2:$B$96,$F3413,1)/INDEX(ΣυνδΑθρ!$J$2:$J$96,$F3413,1),IF($D3413&lt;&gt;"",$G3413*INDEX(Υλικά!$G$3:$G$200,$F3413,1)/INDEX(Υλικά!$E$3:$E$200,$F3413,1),0))</f>
        <v>0</v>
      </c>
      <c r="I3413" s="17">
        <f>IF($C3413&lt;&gt;"",$G3413*INDEX(ΣυνδΑθρ!$C$2:$C$100,$F3413,1)/INDEX(ΣυνδΑθρ!$J$2:$J$96,$F3413,1),IF($D3413&lt;&gt;"",$G3413*INDEX(Υλικά!$H$3:$H$200,$F3413,1)/INDEX(Υλικά!$E$3:$E$200,$F3413,1),0))</f>
        <v>0</v>
      </c>
      <c r="J3413" s="18">
        <f>IF($C3413&lt;&gt;"",$G3413*INDEX(ΣυνδΑθρ!$D$2:$D$96,$F3413,1)/INDEX(ΣυνδΑθρ!$J$2:$J$96,$F3413,1),IF($D3413&lt;&gt;"",$G3413*INDEX(Υλικά!$I$3:$I$200,$F3413,1)/INDEX(Υλικά!$E$3:$E$200,$F3413,1),0))</f>
        <v>0</v>
      </c>
      <c r="K3413" s="16">
        <f>$H3413*Ref!$B$2</f>
        <v>0</v>
      </c>
      <c r="L3413" s="17">
        <f>$I3413*Ref!$B$3</f>
        <v>0</v>
      </c>
      <c r="M3413" s="18">
        <f>$J3413*Ref!$B$4</f>
        <v>0</v>
      </c>
      <c r="N3413" s="18">
        <f>IF($C3413&lt;&gt;"",0,IF($D3413&lt;&gt;"",$G3413*INDEX(Υλικά!$J$3:$J$200,$F3413,1)/INDEX(Υλικά!$E$3:$E$200,$F3413,1),0))</f>
        <v>0</v>
      </c>
      <c r="O3413" s="19">
        <f t="shared" si="64"/>
        <v>0</v>
      </c>
    </row>
    <row r="3414" spans="5:15" x14ac:dyDescent="0.35">
      <c r="E3414" s="3" t="str">
        <f>IF(C3414&lt;&gt;"",INDEX(ΣυνδΑθρ!$I$2:$I$96,MATCH(C3414,ΣυνδΑθρ!$A$2:$A$100,0),1),IF(D3414&lt;&gt;"",INDEX(Υλικά!$D$3:$D$200,MATCH(D3414,Υλικά!$B$3:$B$200,0),1),""))</f>
        <v/>
      </c>
      <c r="F3414" s="10">
        <f>IF(C3414&lt;&gt;"",MATCH($C3414,ΣυνδΑθρ!$A$2:$A$100,0),IF(D3414&lt;&gt;"",MATCH($D3414,Υλικά!$B$3:$B$200,0),0))</f>
        <v>0</v>
      </c>
      <c r="G3414" s="3"/>
      <c r="H3414" s="16">
        <f>IF($C3414&lt;&gt;"",$G3414*INDEX(ΣυνδΑθρ!$B$2:$B$96,$F3414,1)/INDEX(ΣυνδΑθρ!$J$2:$J$96,$F3414,1),IF($D3414&lt;&gt;"",$G3414*INDEX(Υλικά!$G$3:$G$200,$F3414,1)/INDEX(Υλικά!$E$3:$E$200,$F3414,1),0))</f>
        <v>0</v>
      </c>
      <c r="I3414" s="17">
        <f>IF($C3414&lt;&gt;"",$G3414*INDEX(ΣυνδΑθρ!$C$2:$C$100,$F3414,1)/INDEX(ΣυνδΑθρ!$J$2:$J$96,$F3414,1),IF($D3414&lt;&gt;"",$G3414*INDEX(Υλικά!$H$3:$H$200,$F3414,1)/INDEX(Υλικά!$E$3:$E$200,$F3414,1),0))</f>
        <v>0</v>
      </c>
      <c r="J3414" s="18">
        <f>IF($C3414&lt;&gt;"",$G3414*INDEX(ΣυνδΑθρ!$D$2:$D$96,$F3414,1)/INDEX(ΣυνδΑθρ!$J$2:$J$96,$F3414,1),IF($D3414&lt;&gt;"",$G3414*INDEX(Υλικά!$I$3:$I$200,$F3414,1)/INDEX(Υλικά!$E$3:$E$200,$F3414,1),0))</f>
        <v>0</v>
      </c>
      <c r="K3414" s="16">
        <f>$H3414*Ref!$B$2</f>
        <v>0</v>
      </c>
      <c r="L3414" s="17">
        <f>$I3414*Ref!$B$3</f>
        <v>0</v>
      </c>
      <c r="M3414" s="18">
        <f>$J3414*Ref!$B$4</f>
        <v>0</v>
      </c>
      <c r="N3414" s="18">
        <f>IF($C3414&lt;&gt;"",0,IF($D3414&lt;&gt;"",$G3414*INDEX(Υλικά!$J$3:$J$200,$F3414,1)/INDEX(Υλικά!$E$3:$E$200,$F3414,1),0))</f>
        <v>0</v>
      </c>
      <c r="O3414" s="19">
        <f t="shared" si="64"/>
        <v>0</v>
      </c>
    </row>
    <row r="3415" spans="5:15" x14ac:dyDescent="0.35">
      <c r="E3415" s="3" t="str">
        <f>IF(C3415&lt;&gt;"",INDEX(ΣυνδΑθρ!$I$2:$I$96,MATCH(C3415,ΣυνδΑθρ!$A$2:$A$100,0),1),IF(D3415&lt;&gt;"",INDEX(Υλικά!$D$3:$D$200,MATCH(D3415,Υλικά!$B$3:$B$200,0),1),""))</f>
        <v/>
      </c>
      <c r="F3415" s="10">
        <f>IF(C3415&lt;&gt;"",MATCH($C3415,ΣυνδΑθρ!$A$2:$A$100,0),IF(D3415&lt;&gt;"",MATCH($D3415,Υλικά!$B$3:$B$200,0),0))</f>
        <v>0</v>
      </c>
      <c r="G3415" s="3"/>
      <c r="H3415" s="16">
        <f>IF($C3415&lt;&gt;"",$G3415*INDEX(ΣυνδΑθρ!$B$2:$B$96,$F3415,1)/INDEX(ΣυνδΑθρ!$J$2:$J$96,$F3415,1),IF($D3415&lt;&gt;"",$G3415*INDEX(Υλικά!$G$3:$G$200,$F3415,1)/INDEX(Υλικά!$E$3:$E$200,$F3415,1),0))</f>
        <v>0</v>
      </c>
      <c r="I3415" s="17">
        <f>IF($C3415&lt;&gt;"",$G3415*INDEX(ΣυνδΑθρ!$C$2:$C$100,$F3415,1)/INDEX(ΣυνδΑθρ!$J$2:$J$96,$F3415,1),IF($D3415&lt;&gt;"",$G3415*INDEX(Υλικά!$H$3:$H$200,$F3415,1)/INDEX(Υλικά!$E$3:$E$200,$F3415,1),0))</f>
        <v>0</v>
      </c>
      <c r="J3415" s="18">
        <f>IF($C3415&lt;&gt;"",$G3415*INDEX(ΣυνδΑθρ!$D$2:$D$96,$F3415,1)/INDEX(ΣυνδΑθρ!$J$2:$J$96,$F3415,1),IF($D3415&lt;&gt;"",$G3415*INDEX(Υλικά!$I$3:$I$200,$F3415,1)/INDEX(Υλικά!$E$3:$E$200,$F3415,1),0))</f>
        <v>0</v>
      </c>
      <c r="K3415" s="16">
        <f>$H3415*Ref!$B$2</f>
        <v>0</v>
      </c>
      <c r="L3415" s="17">
        <f>$I3415*Ref!$B$3</f>
        <v>0</v>
      </c>
      <c r="M3415" s="18">
        <f>$J3415*Ref!$B$4</f>
        <v>0</v>
      </c>
      <c r="N3415" s="18">
        <f>IF($C3415&lt;&gt;"",0,IF($D3415&lt;&gt;"",$G3415*INDEX(Υλικά!$J$3:$J$200,$F3415,1)/INDEX(Υλικά!$E$3:$E$200,$F3415,1),0))</f>
        <v>0</v>
      </c>
      <c r="O3415" s="19">
        <f t="shared" si="64"/>
        <v>0</v>
      </c>
    </row>
    <row r="3416" spans="5:15" x14ac:dyDescent="0.35">
      <c r="E3416" s="3" t="str">
        <f>IF(C3416&lt;&gt;"",INDEX(ΣυνδΑθρ!$I$2:$I$96,MATCH(C3416,ΣυνδΑθρ!$A$2:$A$100,0),1),IF(D3416&lt;&gt;"",INDEX(Υλικά!$D$3:$D$200,MATCH(D3416,Υλικά!$B$3:$B$200,0),1),""))</f>
        <v/>
      </c>
      <c r="F3416" s="10">
        <f>IF(C3416&lt;&gt;"",MATCH($C3416,ΣυνδΑθρ!$A$2:$A$100,0),IF(D3416&lt;&gt;"",MATCH($D3416,Υλικά!$B$3:$B$200,0),0))</f>
        <v>0</v>
      </c>
      <c r="G3416" s="3"/>
      <c r="H3416" s="16">
        <f>IF($C3416&lt;&gt;"",$G3416*INDEX(ΣυνδΑθρ!$B$2:$B$96,$F3416,1)/INDEX(ΣυνδΑθρ!$J$2:$J$96,$F3416,1),IF($D3416&lt;&gt;"",$G3416*INDEX(Υλικά!$G$3:$G$200,$F3416,1)/INDEX(Υλικά!$E$3:$E$200,$F3416,1),0))</f>
        <v>0</v>
      </c>
      <c r="I3416" s="17">
        <f>IF($C3416&lt;&gt;"",$G3416*INDEX(ΣυνδΑθρ!$C$2:$C$100,$F3416,1)/INDEX(ΣυνδΑθρ!$J$2:$J$96,$F3416,1),IF($D3416&lt;&gt;"",$G3416*INDEX(Υλικά!$H$3:$H$200,$F3416,1)/INDEX(Υλικά!$E$3:$E$200,$F3416,1),0))</f>
        <v>0</v>
      </c>
      <c r="J3416" s="18">
        <f>IF($C3416&lt;&gt;"",$G3416*INDEX(ΣυνδΑθρ!$D$2:$D$96,$F3416,1)/INDEX(ΣυνδΑθρ!$J$2:$J$96,$F3416,1),IF($D3416&lt;&gt;"",$G3416*INDEX(Υλικά!$I$3:$I$200,$F3416,1)/INDEX(Υλικά!$E$3:$E$200,$F3416,1),0))</f>
        <v>0</v>
      </c>
      <c r="K3416" s="16">
        <f>$H3416*Ref!$B$2</f>
        <v>0</v>
      </c>
      <c r="L3416" s="17">
        <f>$I3416*Ref!$B$3</f>
        <v>0</v>
      </c>
      <c r="M3416" s="18">
        <f>$J3416*Ref!$B$4</f>
        <v>0</v>
      </c>
      <c r="N3416" s="18">
        <f>IF($C3416&lt;&gt;"",0,IF($D3416&lt;&gt;"",$G3416*INDEX(Υλικά!$J$3:$J$200,$F3416,1)/INDEX(Υλικά!$E$3:$E$200,$F3416,1),0))</f>
        <v>0</v>
      </c>
      <c r="O3416" s="19">
        <f t="shared" si="64"/>
        <v>0</v>
      </c>
    </row>
    <row r="3417" spans="5:15" x14ac:dyDescent="0.35">
      <c r="E3417" s="3" t="str">
        <f>IF(C3417&lt;&gt;"",INDEX(ΣυνδΑθρ!$I$2:$I$96,MATCH(C3417,ΣυνδΑθρ!$A$2:$A$100,0),1),IF(D3417&lt;&gt;"",INDEX(Υλικά!$D$3:$D$200,MATCH(D3417,Υλικά!$B$3:$B$200,0),1),""))</f>
        <v/>
      </c>
      <c r="F3417" s="10">
        <f>IF(C3417&lt;&gt;"",MATCH($C3417,ΣυνδΑθρ!$A$2:$A$100,0),IF(D3417&lt;&gt;"",MATCH($D3417,Υλικά!$B$3:$B$200,0),0))</f>
        <v>0</v>
      </c>
      <c r="G3417" s="3"/>
      <c r="H3417" s="16">
        <f>IF($C3417&lt;&gt;"",$G3417*INDEX(ΣυνδΑθρ!$B$2:$B$96,$F3417,1)/INDEX(ΣυνδΑθρ!$J$2:$J$96,$F3417,1),IF($D3417&lt;&gt;"",$G3417*INDEX(Υλικά!$G$3:$G$200,$F3417,1)/INDEX(Υλικά!$E$3:$E$200,$F3417,1),0))</f>
        <v>0</v>
      </c>
      <c r="I3417" s="17">
        <f>IF($C3417&lt;&gt;"",$G3417*INDEX(ΣυνδΑθρ!$C$2:$C$100,$F3417,1)/INDEX(ΣυνδΑθρ!$J$2:$J$96,$F3417,1),IF($D3417&lt;&gt;"",$G3417*INDEX(Υλικά!$H$3:$H$200,$F3417,1)/INDEX(Υλικά!$E$3:$E$200,$F3417,1),0))</f>
        <v>0</v>
      </c>
      <c r="J3417" s="18">
        <f>IF($C3417&lt;&gt;"",$G3417*INDEX(ΣυνδΑθρ!$D$2:$D$96,$F3417,1)/INDEX(ΣυνδΑθρ!$J$2:$J$96,$F3417,1),IF($D3417&lt;&gt;"",$G3417*INDEX(Υλικά!$I$3:$I$200,$F3417,1)/INDEX(Υλικά!$E$3:$E$200,$F3417,1),0))</f>
        <v>0</v>
      </c>
      <c r="K3417" s="16">
        <f>$H3417*Ref!$B$2</f>
        <v>0</v>
      </c>
      <c r="L3417" s="17">
        <f>$I3417*Ref!$B$3</f>
        <v>0</v>
      </c>
      <c r="M3417" s="18">
        <f>$J3417*Ref!$B$4</f>
        <v>0</v>
      </c>
      <c r="N3417" s="18">
        <f>IF($C3417&lt;&gt;"",0,IF($D3417&lt;&gt;"",$G3417*INDEX(Υλικά!$J$3:$J$200,$F3417,1)/INDEX(Υλικά!$E$3:$E$200,$F3417,1),0))</f>
        <v>0</v>
      </c>
      <c r="O3417" s="19">
        <f t="shared" si="64"/>
        <v>0</v>
      </c>
    </row>
    <row r="3418" spans="5:15" x14ac:dyDescent="0.35">
      <c r="E3418" s="3" t="str">
        <f>IF(C3418&lt;&gt;"",INDEX(ΣυνδΑθρ!$I$2:$I$96,MATCH(C3418,ΣυνδΑθρ!$A$2:$A$100,0),1),IF(D3418&lt;&gt;"",INDEX(Υλικά!$D$3:$D$200,MATCH(D3418,Υλικά!$B$3:$B$200,0),1),""))</f>
        <v/>
      </c>
      <c r="F3418" s="10">
        <f>IF(C3418&lt;&gt;"",MATCH($C3418,ΣυνδΑθρ!$A$2:$A$100,0),IF(D3418&lt;&gt;"",MATCH($D3418,Υλικά!$B$3:$B$200,0),0))</f>
        <v>0</v>
      </c>
      <c r="G3418" s="3"/>
      <c r="H3418" s="16">
        <f>IF($C3418&lt;&gt;"",$G3418*INDEX(ΣυνδΑθρ!$B$2:$B$96,$F3418,1)/INDEX(ΣυνδΑθρ!$J$2:$J$96,$F3418,1),IF($D3418&lt;&gt;"",$G3418*INDEX(Υλικά!$G$3:$G$200,$F3418,1)/INDEX(Υλικά!$E$3:$E$200,$F3418,1),0))</f>
        <v>0</v>
      </c>
      <c r="I3418" s="17">
        <f>IF($C3418&lt;&gt;"",$G3418*INDEX(ΣυνδΑθρ!$C$2:$C$100,$F3418,1)/INDEX(ΣυνδΑθρ!$J$2:$J$96,$F3418,1),IF($D3418&lt;&gt;"",$G3418*INDEX(Υλικά!$H$3:$H$200,$F3418,1)/INDEX(Υλικά!$E$3:$E$200,$F3418,1),0))</f>
        <v>0</v>
      </c>
      <c r="J3418" s="18">
        <f>IF($C3418&lt;&gt;"",$G3418*INDEX(ΣυνδΑθρ!$D$2:$D$96,$F3418,1)/INDEX(ΣυνδΑθρ!$J$2:$J$96,$F3418,1),IF($D3418&lt;&gt;"",$G3418*INDEX(Υλικά!$I$3:$I$200,$F3418,1)/INDEX(Υλικά!$E$3:$E$200,$F3418,1),0))</f>
        <v>0</v>
      </c>
      <c r="K3418" s="16">
        <f>$H3418*Ref!$B$2</f>
        <v>0</v>
      </c>
      <c r="L3418" s="17">
        <f>$I3418*Ref!$B$3</f>
        <v>0</v>
      </c>
      <c r="M3418" s="18">
        <f>$J3418*Ref!$B$4</f>
        <v>0</v>
      </c>
      <c r="N3418" s="18">
        <f>IF($C3418&lt;&gt;"",0,IF($D3418&lt;&gt;"",$G3418*INDEX(Υλικά!$J$3:$J$200,$F3418,1)/INDEX(Υλικά!$E$3:$E$200,$F3418,1),0))</f>
        <v>0</v>
      </c>
      <c r="O3418" s="19">
        <f t="shared" si="64"/>
        <v>0</v>
      </c>
    </row>
    <row r="3419" spans="5:15" x14ac:dyDescent="0.35">
      <c r="E3419" s="3" t="str">
        <f>IF(C3419&lt;&gt;"",INDEX(ΣυνδΑθρ!$I$2:$I$96,MATCH(C3419,ΣυνδΑθρ!$A$2:$A$100,0),1),IF(D3419&lt;&gt;"",INDEX(Υλικά!$D$3:$D$200,MATCH(D3419,Υλικά!$B$3:$B$200,0),1),""))</f>
        <v/>
      </c>
      <c r="F3419" s="10">
        <f>IF(C3419&lt;&gt;"",MATCH($C3419,ΣυνδΑθρ!$A$2:$A$100,0),IF(D3419&lt;&gt;"",MATCH($D3419,Υλικά!$B$3:$B$200,0),0))</f>
        <v>0</v>
      </c>
      <c r="G3419" s="3"/>
      <c r="H3419" s="16">
        <f>IF($C3419&lt;&gt;"",$G3419*INDEX(ΣυνδΑθρ!$B$2:$B$96,$F3419,1)/INDEX(ΣυνδΑθρ!$J$2:$J$96,$F3419,1),IF($D3419&lt;&gt;"",$G3419*INDEX(Υλικά!$G$3:$G$200,$F3419,1)/INDEX(Υλικά!$E$3:$E$200,$F3419,1),0))</f>
        <v>0</v>
      </c>
      <c r="I3419" s="17">
        <f>IF($C3419&lt;&gt;"",$G3419*INDEX(ΣυνδΑθρ!$C$2:$C$100,$F3419,1)/INDEX(ΣυνδΑθρ!$J$2:$J$96,$F3419,1),IF($D3419&lt;&gt;"",$G3419*INDEX(Υλικά!$H$3:$H$200,$F3419,1)/INDEX(Υλικά!$E$3:$E$200,$F3419,1),0))</f>
        <v>0</v>
      </c>
      <c r="J3419" s="18">
        <f>IF($C3419&lt;&gt;"",$G3419*INDEX(ΣυνδΑθρ!$D$2:$D$96,$F3419,1)/INDEX(ΣυνδΑθρ!$J$2:$J$96,$F3419,1),IF($D3419&lt;&gt;"",$G3419*INDEX(Υλικά!$I$3:$I$200,$F3419,1)/INDEX(Υλικά!$E$3:$E$200,$F3419,1),0))</f>
        <v>0</v>
      </c>
      <c r="K3419" s="16">
        <f>$H3419*Ref!$B$2</f>
        <v>0</v>
      </c>
      <c r="L3419" s="17">
        <f>$I3419*Ref!$B$3</f>
        <v>0</v>
      </c>
      <c r="M3419" s="18">
        <f>$J3419*Ref!$B$4</f>
        <v>0</v>
      </c>
      <c r="N3419" s="18">
        <f>IF($C3419&lt;&gt;"",0,IF($D3419&lt;&gt;"",$G3419*INDEX(Υλικά!$J$3:$J$200,$F3419,1)/INDEX(Υλικά!$E$3:$E$200,$F3419,1),0))</f>
        <v>0</v>
      </c>
      <c r="O3419" s="19">
        <f t="shared" si="64"/>
        <v>0</v>
      </c>
    </row>
    <row r="3420" spans="5:15" x14ac:dyDescent="0.35">
      <c r="E3420" s="3" t="str">
        <f>IF(C3420&lt;&gt;"",INDEX(ΣυνδΑθρ!$I$2:$I$96,MATCH(C3420,ΣυνδΑθρ!$A$2:$A$100,0),1),IF(D3420&lt;&gt;"",INDEX(Υλικά!$D$3:$D$200,MATCH(D3420,Υλικά!$B$3:$B$200,0),1),""))</f>
        <v/>
      </c>
      <c r="F3420" s="10">
        <f>IF(C3420&lt;&gt;"",MATCH($C3420,ΣυνδΑθρ!$A$2:$A$100,0),IF(D3420&lt;&gt;"",MATCH($D3420,Υλικά!$B$3:$B$200,0),0))</f>
        <v>0</v>
      </c>
      <c r="G3420" s="3"/>
      <c r="H3420" s="16">
        <f>IF($C3420&lt;&gt;"",$G3420*INDEX(ΣυνδΑθρ!$B$2:$B$96,$F3420,1)/INDEX(ΣυνδΑθρ!$J$2:$J$96,$F3420,1),IF($D3420&lt;&gt;"",$G3420*INDEX(Υλικά!$G$3:$G$200,$F3420,1)/INDEX(Υλικά!$E$3:$E$200,$F3420,1),0))</f>
        <v>0</v>
      </c>
      <c r="I3420" s="17">
        <f>IF($C3420&lt;&gt;"",$G3420*INDEX(ΣυνδΑθρ!$C$2:$C$100,$F3420,1)/INDEX(ΣυνδΑθρ!$J$2:$J$96,$F3420,1),IF($D3420&lt;&gt;"",$G3420*INDEX(Υλικά!$H$3:$H$200,$F3420,1)/INDEX(Υλικά!$E$3:$E$200,$F3420,1),0))</f>
        <v>0</v>
      </c>
      <c r="J3420" s="18">
        <f>IF($C3420&lt;&gt;"",$G3420*INDEX(ΣυνδΑθρ!$D$2:$D$96,$F3420,1)/INDEX(ΣυνδΑθρ!$J$2:$J$96,$F3420,1),IF($D3420&lt;&gt;"",$G3420*INDEX(Υλικά!$I$3:$I$200,$F3420,1)/INDEX(Υλικά!$E$3:$E$200,$F3420,1),0))</f>
        <v>0</v>
      </c>
      <c r="K3420" s="16">
        <f>$H3420*Ref!$B$2</f>
        <v>0</v>
      </c>
      <c r="L3420" s="17">
        <f>$I3420*Ref!$B$3</f>
        <v>0</v>
      </c>
      <c r="M3420" s="18">
        <f>$J3420*Ref!$B$4</f>
        <v>0</v>
      </c>
      <c r="N3420" s="18">
        <f>IF($C3420&lt;&gt;"",0,IF($D3420&lt;&gt;"",$G3420*INDEX(Υλικά!$J$3:$J$200,$F3420,1)/INDEX(Υλικά!$E$3:$E$200,$F3420,1),0))</f>
        <v>0</v>
      </c>
      <c r="O3420" s="19">
        <f t="shared" si="64"/>
        <v>0</v>
      </c>
    </row>
    <row r="3421" spans="5:15" x14ac:dyDescent="0.35">
      <c r="E3421" s="3" t="str">
        <f>IF(C3421&lt;&gt;"",INDEX(ΣυνδΑθρ!$I$2:$I$96,MATCH(C3421,ΣυνδΑθρ!$A$2:$A$100,0),1),IF(D3421&lt;&gt;"",INDEX(Υλικά!$D$3:$D$200,MATCH(D3421,Υλικά!$B$3:$B$200,0),1),""))</f>
        <v/>
      </c>
      <c r="F3421" s="10">
        <f>IF(C3421&lt;&gt;"",MATCH($C3421,ΣυνδΑθρ!$A$2:$A$100,0),IF(D3421&lt;&gt;"",MATCH($D3421,Υλικά!$B$3:$B$200,0),0))</f>
        <v>0</v>
      </c>
      <c r="G3421" s="3"/>
      <c r="H3421" s="16">
        <f>IF($C3421&lt;&gt;"",$G3421*INDEX(ΣυνδΑθρ!$B$2:$B$96,$F3421,1)/INDEX(ΣυνδΑθρ!$J$2:$J$96,$F3421,1),IF($D3421&lt;&gt;"",$G3421*INDEX(Υλικά!$G$3:$G$200,$F3421,1)/INDEX(Υλικά!$E$3:$E$200,$F3421,1),0))</f>
        <v>0</v>
      </c>
      <c r="I3421" s="17">
        <f>IF($C3421&lt;&gt;"",$G3421*INDEX(ΣυνδΑθρ!$C$2:$C$100,$F3421,1)/INDEX(ΣυνδΑθρ!$J$2:$J$96,$F3421,1),IF($D3421&lt;&gt;"",$G3421*INDEX(Υλικά!$H$3:$H$200,$F3421,1)/INDEX(Υλικά!$E$3:$E$200,$F3421,1),0))</f>
        <v>0</v>
      </c>
      <c r="J3421" s="18">
        <f>IF($C3421&lt;&gt;"",$G3421*INDEX(ΣυνδΑθρ!$D$2:$D$96,$F3421,1)/INDEX(ΣυνδΑθρ!$J$2:$J$96,$F3421,1),IF($D3421&lt;&gt;"",$G3421*INDEX(Υλικά!$I$3:$I$200,$F3421,1)/INDEX(Υλικά!$E$3:$E$200,$F3421,1),0))</f>
        <v>0</v>
      </c>
      <c r="K3421" s="16">
        <f>$H3421*Ref!$B$2</f>
        <v>0</v>
      </c>
      <c r="L3421" s="17">
        <f>$I3421*Ref!$B$3</f>
        <v>0</v>
      </c>
      <c r="M3421" s="18">
        <f>$J3421*Ref!$B$4</f>
        <v>0</v>
      </c>
      <c r="N3421" s="18">
        <f>IF($C3421&lt;&gt;"",0,IF($D3421&lt;&gt;"",$G3421*INDEX(Υλικά!$J$3:$J$200,$F3421,1)/INDEX(Υλικά!$E$3:$E$200,$F3421,1),0))</f>
        <v>0</v>
      </c>
      <c r="O3421" s="19">
        <f t="shared" si="64"/>
        <v>0</v>
      </c>
    </row>
    <row r="3422" spans="5:15" x14ac:dyDescent="0.35">
      <c r="E3422" s="3" t="str">
        <f>IF(C3422&lt;&gt;"",INDEX(ΣυνδΑθρ!$I$2:$I$96,MATCH(C3422,ΣυνδΑθρ!$A$2:$A$100,0),1),IF(D3422&lt;&gt;"",INDEX(Υλικά!$D$3:$D$200,MATCH(D3422,Υλικά!$B$3:$B$200,0),1),""))</f>
        <v/>
      </c>
      <c r="F3422" s="10">
        <f>IF(C3422&lt;&gt;"",MATCH($C3422,ΣυνδΑθρ!$A$2:$A$100,0),IF(D3422&lt;&gt;"",MATCH($D3422,Υλικά!$B$3:$B$200,0),0))</f>
        <v>0</v>
      </c>
      <c r="G3422" s="3"/>
      <c r="H3422" s="16">
        <f>IF($C3422&lt;&gt;"",$G3422*INDEX(ΣυνδΑθρ!$B$2:$B$96,$F3422,1)/INDEX(ΣυνδΑθρ!$J$2:$J$96,$F3422,1),IF($D3422&lt;&gt;"",$G3422*INDEX(Υλικά!$G$3:$G$200,$F3422,1)/INDEX(Υλικά!$E$3:$E$200,$F3422,1),0))</f>
        <v>0</v>
      </c>
      <c r="I3422" s="17">
        <f>IF($C3422&lt;&gt;"",$G3422*INDEX(ΣυνδΑθρ!$C$2:$C$100,$F3422,1)/INDEX(ΣυνδΑθρ!$J$2:$J$96,$F3422,1),IF($D3422&lt;&gt;"",$G3422*INDEX(Υλικά!$H$3:$H$200,$F3422,1)/INDEX(Υλικά!$E$3:$E$200,$F3422,1),0))</f>
        <v>0</v>
      </c>
      <c r="J3422" s="18">
        <f>IF($C3422&lt;&gt;"",$G3422*INDEX(ΣυνδΑθρ!$D$2:$D$96,$F3422,1)/INDEX(ΣυνδΑθρ!$J$2:$J$96,$F3422,1),IF($D3422&lt;&gt;"",$G3422*INDEX(Υλικά!$I$3:$I$200,$F3422,1)/INDEX(Υλικά!$E$3:$E$200,$F3422,1),0))</f>
        <v>0</v>
      </c>
      <c r="K3422" s="16">
        <f>$H3422*Ref!$B$2</f>
        <v>0</v>
      </c>
      <c r="L3422" s="17">
        <f>$I3422*Ref!$B$3</f>
        <v>0</v>
      </c>
      <c r="M3422" s="18">
        <f>$J3422*Ref!$B$4</f>
        <v>0</v>
      </c>
      <c r="N3422" s="18">
        <f>IF($C3422&lt;&gt;"",0,IF($D3422&lt;&gt;"",$G3422*INDEX(Υλικά!$J$3:$J$200,$F3422,1)/INDEX(Υλικά!$E$3:$E$200,$F3422,1),0))</f>
        <v>0</v>
      </c>
      <c r="O3422" s="19">
        <f t="shared" si="64"/>
        <v>0</v>
      </c>
    </row>
    <row r="3423" spans="5:15" x14ac:dyDescent="0.35">
      <c r="E3423" s="3" t="str">
        <f>IF(C3423&lt;&gt;"",INDEX(ΣυνδΑθρ!$I$2:$I$96,MATCH(C3423,ΣυνδΑθρ!$A$2:$A$100,0),1),IF(D3423&lt;&gt;"",INDEX(Υλικά!$D$3:$D$200,MATCH(D3423,Υλικά!$B$3:$B$200,0),1),""))</f>
        <v/>
      </c>
      <c r="F3423" s="10">
        <f>IF(C3423&lt;&gt;"",MATCH($C3423,ΣυνδΑθρ!$A$2:$A$100,0),IF(D3423&lt;&gt;"",MATCH($D3423,Υλικά!$B$3:$B$200,0),0))</f>
        <v>0</v>
      </c>
      <c r="G3423" s="3"/>
      <c r="H3423" s="16">
        <f>IF($C3423&lt;&gt;"",$G3423*INDEX(ΣυνδΑθρ!$B$2:$B$96,$F3423,1)/INDEX(ΣυνδΑθρ!$J$2:$J$96,$F3423,1),IF($D3423&lt;&gt;"",$G3423*INDEX(Υλικά!$G$3:$G$200,$F3423,1)/INDEX(Υλικά!$E$3:$E$200,$F3423,1),0))</f>
        <v>0</v>
      </c>
      <c r="I3423" s="17">
        <f>IF($C3423&lt;&gt;"",$G3423*INDEX(ΣυνδΑθρ!$C$2:$C$100,$F3423,1)/INDEX(ΣυνδΑθρ!$J$2:$J$96,$F3423,1),IF($D3423&lt;&gt;"",$G3423*INDEX(Υλικά!$H$3:$H$200,$F3423,1)/INDEX(Υλικά!$E$3:$E$200,$F3423,1),0))</f>
        <v>0</v>
      </c>
      <c r="J3423" s="18">
        <f>IF($C3423&lt;&gt;"",$G3423*INDEX(ΣυνδΑθρ!$D$2:$D$96,$F3423,1)/INDEX(ΣυνδΑθρ!$J$2:$J$96,$F3423,1),IF($D3423&lt;&gt;"",$G3423*INDEX(Υλικά!$I$3:$I$200,$F3423,1)/INDEX(Υλικά!$E$3:$E$200,$F3423,1),0))</f>
        <v>0</v>
      </c>
      <c r="K3423" s="16">
        <f>$H3423*Ref!$B$2</f>
        <v>0</v>
      </c>
      <c r="L3423" s="17">
        <f>$I3423*Ref!$B$3</f>
        <v>0</v>
      </c>
      <c r="M3423" s="18">
        <f>$J3423*Ref!$B$4</f>
        <v>0</v>
      </c>
      <c r="N3423" s="18">
        <f>IF($C3423&lt;&gt;"",0,IF($D3423&lt;&gt;"",$G3423*INDEX(Υλικά!$J$3:$J$200,$F3423,1)/INDEX(Υλικά!$E$3:$E$200,$F3423,1),0))</f>
        <v>0</v>
      </c>
      <c r="O3423" s="19">
        <f t="shared" si="64"/>
        <v>0</v>
      </c>
    </row>
    <row r="3424" spans="5:15" x14ac:dyDescent="0.35">
      <c r="E3424" s="3" t="str">
        <f>IF(C3424&lt;&gt;"",INDEX(ΣυνδΑθρ!$I$2:$I$96,MATCH(C3424,ΣυνδΑθρ!$A$2:$A$100,0),1),IF(D3424&lt;&gt;"",INDEX(Υλικά!$D$3:$D$200,MATCH(D3424,Υλικά!$B$3:$B$200,0),1),""))</f>
        <v/>
      </c>
      <c r="F3424" s="10">
        <f>IF(C3424&lt;&gt;"",MATCH($C3424,ΣυνδΑθρ!$A$2:$A$100,0),IF(D3424&lt;&gt;"",MATCH($D3424,Υλικά!$B$3:$B$200,0),0))</f>
        <v>0</v>
      </c>
      <c r="G3424" s="3"/>
      <c r="H3424" s="16">
        <f>IF($C3424&lt;&gt;"",$G3424*INDEX(ΣυνδΑθρ!$B$2:$B$96,$F3424,1)/INDEX(ΣυνδΑθρ!$J$2:$J$96,$F3424,1),IF($D3424&lt;&gt;"",$G3424*INDEX(Υλικά!$G$3:$G$200,$F3424,1)/INDEX(Υλικά!$E$3:$E$200,$F3424,1),0))</f>
        <v>0</v>
      </c>
      <c r="I3424" s="17">
        <f>IF($C3424&lt;&gt;"",$G3424*INDEX(ΣυνδΑθρ!$C$2:$C$100,$F3424,1)/INDEX(ΣυνδΑθρ!$J$2:$J$96,$F3424,1),IF($D3424&lt;&gt;"",$G3424*INDEX(Υλικά!$H$3:$H$200,$F3424,1)/INDEX(Υλικά!$E$3:$E$200,$F3424,1),0))</f>
        <v>0</v>
      </c>
      <c r="J3424" s="18">
        <f>IF($C3424&lt;&gt;"",$G3424*INDEX(ΣυνδΑθρ!$D$2:$D$96,$F3424,1)/INDEX(ΣυνδΑθρ!$J$2:$J$96,$F3424,1),IF($D3424&lt;&gt;"",$G3424*INDEX(Υλικά!$I$3:$I$200,$F3424,1)/INDEX(Υλικά!$E$3:$E$200,$F3424,1),0))</f>
        <v>0</v>
      </c>
      <c r="K3424" s="16">
        <f>$H3424*Ref!$B$2</f>
        <v>0</v>
      </c>
      <c r="L3424" s="17">
        <f>$I3424*Ref!$B$3</f>
        <v>0</v>
      </c>
      <c r="M3424" s="18">
        <f>$J3424*Ref!$B$4</f>
        <v>0</v>
      </c>
      <c r="N3424" s="18">
        <f>IF($C3424&lt;&gt;"",0,IF($D3424&lt;&gt;"",$G3424*INDEX(Υλικά!$J$3:$J$200,$F3424,1)/INDEX(Υλικά!$E$3:$E$200,$F3424,1),0))</f>
        <v>0</v>
      </c>
      <c r="O3424" s="19">
        <f t="shared" si="64"/>
        <v>0</v>
      </c>
    </row>
    <row r="3425" spans="5:15" x14ac:dyDescent="0.35">
      <c r="E3425" s="3" t="str">
        <f>IF(C3425&lt;&gt;"",INDEX(ΣυνδΑθρ!$I$2:$I$96,MATCH(C3425,ΣυνδΑθρ!$A$2:$A$100,0),1),IF(D3425&lt;&gt;"",INDEX(Υλικά!$D$3:$D$200,MATCH(D3425,Υλικά!$B$3:$B$200,0),1),""))</f>
        <v/>
      </c>
      <c r="F3425" s="10">
        <f>IF(C3425&lt;&gt;"",MATCH($C3425,ΣυνδΑθρ!$A$2:$A$100,0),IF(D3425&lt;&gt;"",MATCH($D3425,Υλικά!$B$3:$B$200,0),0))</f>
        <v>0</v>
      </c>
      <c r="G3425" s="3"/>
      <c r="H3425" s="16">
        <f>IF($C3425&lt;&gt;"",$G3425*INDEX(ΣυνδΑθρ!$B$2:$B$96,$F3425,1)/INDEX(ΣυνδΑθρ!$J$2:$J$96,$F3425,1),IF($D3425&lt;&gt;"",$G3425*INDEX(Υλικά!$G$3:$G$200,$F3425,1)/INDEX(Υλικά!$E$3:$E$200,$F3425,1),0))</f>
        <v>0</v>
      </c>
      <c r="I3425" s="17">
        <f>IF($C3425&lt;&gt;"",$G3425*INDEX(ΣυνδΑθρ!$C$2:$C$100,$F3425,1)/INDEX(ΣυνδΑθρ!$J$2:$J$96,$F3425,1),IF($D3425&lt;&gt;"",$G3425*INDEX(Υλικά!$H$3:$H$200,$F3425,1)/INDEX(Υλικά!$E$3:$E$200,$F3425,1),0))</f>
        <v>0</v>
      </c>
      <c r="J3425" s="18">
        <f>IF($C3425&lt;&gt;"",$G3425*INDEX(ΣυνδΑθρ!$D$2:$D$96,$F3425,1)/INDEX(ΣυνδΑθρ!$J$2:$J$96,$F3425,1),IF($D3425&lt;&gt;"",$G3425*INDEX(Υλικά!$I$3:$I$200,$F3425,1)/INDEX(Υλικά!$E$3:$E$200,$F3425,1),0))</f>
        <v>0</v>
      </c>
      <c r="K3425" s="16">
        <f>$H3425*Ref!$B$2</f>
        <v>0</v>
      </c>
      <c r="L3425" s="17">
        <f>$I3425*Ref!$B$3</f>
        <v>0</v>
      </c>
      <c r="M3425" s="18">
        <f>$J3425*Ref!$B$4</f>
        <v>0</v>
      </c>
      <c r="N3425" s="18">
        <f>IF($C3425&lt;&gt;"",0,IF($D3425&lt;&gt;"",$G3425*INDEX(Υλικά!$J$3:$J$200,$F3425,1)/INDEX(Υλικά!$E$3:$E$200,$F3425,1),0))</f>
        <v>0</v>
      </c>
      <c r="O3425" s="19">
        <f t="shared" si="64"/>
        <v>0</v>
      </c>
    </row>
    <row r="3426" spans="5:15" x14ac:dyDescent="0.35">
      <c r="E3426" s="3" t="str">
        <f>IF(C3426&lt;&gt;"",INDEX(ΣυνδΑθρ!$I$2:$I$96,MATCH(C3426,ΣυνδΑθρ!$A$2:$A$100,0),1),IF(D3426&lt;&gt;"",INDEX(Υλικά!$D$3:$D$200,MATCH(D3426,Υλικά!$B$3:$B$200,0),1),""))</f>
        <v/>
      </c>
      <c r="F3426" s="10">
        <f>IF(C3426&lt;&gt;"",MATCH($C3426,ΣυνδΑθρ!$A$2:$A$100,0),IF(D3426&lt;&gt;"",MATCH($D3426,Υλικά!$B$3:$B$200,0),0))</f>
        <v>0</v>
      </c>
      <c r="G3426" s="3"/>
      <c r="H3426" s="16">
        <f>IF($C3426&lt;&gt;"",$G3426*INDEX(ΣυνδΑθρ!$B$2:$B$96,$F3426,1)/INDEX(ΣυνδΑθρ!$J$2:$J$96,$F3426,1),IF($D3426&lt;&gt;"",$G3426*INDEX(Υλικά!$G$3:$G$200,$F3426,1)/INDEX(Υλικά!$E$3:$E$200,$F3426,1),0))</f>
        <v>0</v>
      </c>
      <c r="I3426" s="17">
        <f>IF($C3426&lt;&gt;"",$G3426*INDEX(ΣυνδΑθρ!$C$2:$C$100,$F3426,1)/INDEX(ΣυνδΑθρ!$J$2:$J$96,$F3426,1),IF($D3426&lt;&gt;"",$G3426*INDEX(Υλικά!$H$3:$H$200,$F3426,1)/INDEX(Υλικά!$E$3:$E$200,$F3426,1),0))</f>
        <v>0</v>
      </c>
      <c r="J3426" s="18">
        <f>IF($C3426&lt;&gt;"",$G3426*INDEX(ΣυνδΑθρ!$D$2:$D$96,$F3426,1)/INDEX(ΣυνδΑθρ!$J$2:$J$96,$F3426,1),IF($D3426&lt;&gt;"",$G3426*INDEX(Υλικά!$I$3:$I$200,$F3426,1)/INDEX(Υλικά!$E$3:$E$200,$F3426,1),0))</f>
        <v>0</v>
      </c>
      <c r="K3426" s="16">
        <f>$H3426*Ref!$B$2</f>
        <v>0</v>
      </c>
      <c r="L3426" s="17">
        <f>$I3426*Ref!$B$3</f>
        <v>0</v>
      </c>
      <c r="M3426" s="18">
        <f>$J3426*Ref!$B$4</f>
        <v>0</v>
      </c>
      <c r="N3426" s="18">
        <f>IF($C3426&lt;&gt;"",0,IF($D3426&lt;&gt;"",$G3426*INDEX(Υλικά!$J$3:$J$200,$F3426,1)/INDEX(Υλικά!$E$3:$E$200,$F3426,1),0))</f>
        <v>0</v>
      </c>
      <c r="O3426" s="19">
        <f t="shared" si="64"/>
        <v>0</v>
      </c>
    </row>
    <row r="3427" spans="5:15" x14ac:dyDescent="0.35">
      <c r="E3427" s="3" t="str">
        <f>IF(C3427&lt;&gt;"",INDEX(ΣυνδΑθρ!$I$2:$I$96,MATCH(C3427,ΣυνδΑθρ!$A$2:$A$100,0),1),IF(D3427&lt;&gt;"",INDEX(Υλικά!$D$3:$D$200,MATCH(D3427,Υλικά!$B$3:$B$200,0),1),""))</f>
        <v/>
      </c>
      <c r="F3427" s="10">
        <f>IF(C3427&lt;&gt;"",MATCH($C3427,ΣυνδΑθρ!$A$2:$A$100,0),IF(D3427&lt;&gt;"",MATCH($D3427,Υλικά!$B$3:$B$200,0),0))</f>
        <v>0</v>
      </c>
      <c r="G3427" s="3"/>
      <c r="H3427" s="16">
        <f>IF($C3427&lt;&gt;"",$G3427*INDEX(ΣυνδΑθρ!$B$2:$B$96,$F3427,1)/INDEX(ΣυνδΑθρ!$J$2:$J$96,$F3427,1),IF($D3427&lt;&gt;"",$G3427*INDEX(Υλικά!$G$3:$G$200,$F3427,1)/INDEX(Υλικά!$E$3:$E$200,$F3427,1),0))</f>
        <v>0</v>
      </c>
      <c r="I3427" s="17">
        <f>IF($C3427&lt;&gt;"",$G3427*INDEX(ΣυνδΑθρ!$C$2:$C$100,$F3427,1)/INDEX(ΣυνδΑθρ!$J$2:$J$96,$F3427,1),IF($D3427&lt;&gt;"",$G3427*INDEX(Υλικά!$H$3:$H$200,$F3427,1)/INDEX(Υλικά!$E$3:$E$200,$F3427,1),0))</f>
        <v>0</v>
      </c>
      <c r="J3427" s="18">
        <f>IF($C3427&lt;&gt;"",$G3427*INDEX(ΣυνδΑθρ!$D$2:$D$96,$F3427,1)/INDEX(ΣυνδΑθρ!$J$2:$J$96,$F3427,1),IF($D3427&lt;&gt;"",$G3427*INDEX(Υλικά!$I$3:$I$200,$F3427,1)/INDEX(Υλικά!$E$3:$E$200,$F3427,1),0))</f>
        <v>0</v>
      </c>
      <c r="K3427" s="16">
        <f>$H3427*Ref!$B$2</f>
        <v>0</v>
      </c>
      <c r="L3427" s="17">
        <f>$I3427*Ref!$B$3</f>
        <v>0</v>
      </c>
      <c r="M3427" s="18">
        <f>$J3427*Ref!$B$4</f>
        <v>0</v>
      </c>
      <c r="N3427" s="18">
        <f>IF($C3427&lt;&gt;"",0,IF($D3427&lt;&gt;"",$G3427*INDEX(Υλικά!$J$3:$J$200,$F3427,1)/INDEX(Υλικά!$E$3:$E$200,$F3427,1),0))</f>
        <v>0</v>
      </c>
      <c r="O3427" s="19">
        <f t="shared" si="64"/>
        <v>0</v>
      </c>
    </row>
    <row r="3428" spans="5:15" x14ac:dyDescent="0.35">
      <c r="E3428" s="3" t="str">
        <f>IF(C3428&lt;&gt;"",INDEX(ΣυνδΑθρ!$I$2:$I$96,MATCH(C3428,ΣυνδΑθρ!$A$2:$A$100,0),1),IF(D3428&lt;&gt;"",INDEX(Υλικά!$D$3:$D$200,MATCH(D3428,Υλικά!$B$3:$B$200,0),1),""))</f>
        <v/>
      </c>
      <c r="F3428" s="10">
        <f>IF(C3428&lt;&gt;"",MATCH($C3428,ΣυνδΑθρ!$A$2:$A$100,0),IF(D3428&lt;&gt;"",MATCH($D3428,Υλικά!$B$3:$B$200,0),0))</f>
        <v>0</v>
      </c>
      <c r="G3428" s="3"/>
      <c r="H3428" s="16">
        <f>IF($C3428&lt;&gt;"",$G3428*INDEX(ΣυνδΑθρ!$B$2:$B$96,$F3428,1)/INDEX(ΣυνδΑθρ!$J$2:$J$96,$F3428,1),IF($D3428&lt;&gt;"",$G3428*INDEX(Υλικά!$G$3:$G$200,$F3428,1)/INDEX(Υλικά!$E$3:$E$200,$F3428,1),0))</f>
        <v>0</v>
      </c>
      <c r="I3428" s="17">
        <f>IF($C3428&lt;&gt;"",$G3428*INDEX(ΣυνδΑθρ!$C$2:$C$100,$F3428,1)/INDEX(ΣυνδΑθρ!$J$2:$J$96,$F3428,1),IF($D3428&lt;&gt;"",$G3428*INDEX(Υλικά!$H$3:$H$200,$F3428,1)/INDEX(Υλικά!$E$3:$E$200,$F3428,1),0))</f>
        <v>0</v>
      </c>
      <c r="J3428" s="18">
        <f>IF($C3428&lt;&gt;"",$G3428*INDEX(ΣυνδΑθρ!$D$2:$D$96,$F3428,1)/INDEX(ΣυνδΑθρ!$J$2:$J$96,$F3428,1),IF($D3428&lt;&gt;"",$G3428*INDEX(Υλικά!$I$3:$I$200,$F3428,1)/INDEX(Υλικά!$E$3:$E$200,$F3428,1),0))</f>
        <v>0</v>
      </c>
      <c r="K3428" s="16">
        <f>$H3428*Ref!$B$2</f>
        <v>0</v>
      </c>
      <c r="L3428" s="17">
        <f>$I3428*Ref!$B$3</f>
        <v>0</v>
      </c>
      <c r="M3428" s="18">
        <f>$J3428*Ref!$B$4</f>
        <v>0</v>
      </c>
      <c r="N3428" s="18">
        <f>IF($C3428&lt;&gt;"",0,IF($D3428&lt;&gt;"",$G3428*INDEX(Υλικά!$J$3:$J$200,$F3428,1)/INDEX(Υλικά!$E$3:$E$200,$F3428,1),0))</f>
        <v>0</v>
      </c>
      <c r="O3428" s="19">
        <f t="shared" si="64"/>
        <v>0</v>
      </c>
    </row>
    <row r="3429" spans="5:15" x14ac:dyDescent="0.35">
      <c r="E3429" s="3" t="str">
        <f>IF(C3429&lt;&gt;"",INDEX(ΣυνδΑθρ!$I$2:$I$96,MATCH(C3429,ΣυνδΑθρ!$A$2:$A$100,0),1),IF(D3429&lt;&gt;"",INDEX(Υλικά!$D$3:$D$200,MATCH(D3429,Υλικά!$B$3:$B$200,0),1),""))</f>
        <v/>
      </c>
      <c r="F3429" s="10">
        <f>IF(C3429&lt;&gt;"",MATCH($C3429,ΣυνδΑθρ!$A$2:$A$100,0),IF(D3429&lt;&gt;"",MATCH($D3429,Υλικά!$B$3:$B$200,0),0))</f>
        <v>0</v>
      </c>
      <c r="G3429" s="3"/>
      <c r="H3429" s="16">
        <f>IF($C3429&lt;&gt;"",$G3429*INDEX(ΣυνδΑθρ!$B$2:$B$96,$F3429,1)/INDEX(ΣυνδΑθρ!$J$2:$J$96,$F3429,1),IF($D3429&lt;&gt;"",$G3429*INDEX(Υλικά!$G$3:$G$200,$F3429,1)/INDEX(Υλικά!$E$3:$E$200,$F3429,1),0))</f>
        <v>0</v>
      </c>
      <c r="I3429" s="17">
        <f>IF($C3429&lt;&gt;"",$G3429*INDEX(ΣυνδΑθρ!$C$2:$C$100,$F3429,1)/INDEX(ΣυνδΑθρ!$J$2:$J$96,$F3429,1),IF($D3429&lt;&gt;"",$G3429*INDEX(Υλικά!$H$3:$H$200,$F3429,1)/INDEX(Υλικά!$E$3:$E$200,$F3429,1),0))</f>
        <v>0</v>
      </c>
      <c r="J3429" s="18">
        <f>IF($C3429&lt;&gt;"",$G3429*INDEX(ΣυνδΑθρ!$D$2:$D$96,$F3429,1)/INDEX(ΣυνδΑθρ!$J$2:$J$96,$F3429,1),IF($D3429&lt;&gt;"",$G3429*INDEX(Υλικά!$I$3:$I$200,$F3429,1)/INDEX(Υλικά!$E$3:$E$200,$F3429,1),0))</f>
        <v>0</v>
      </c>
      <c r="K3429" s="16">
        <f>$H3429*Ref!$B$2</f>
        <v>0</v>
      </c>
      <c r="L3429" s="17">
        <f>$I3429*Ref!$B$3</f>
        <v>0</v>
      </c>
      <c r="M3429" s="18">
        <f>$J3429*Ref!$B$4</f>
        <v>0</v>
      </c>
      <c r="N3429" s="18">
        <f>IF($C3429&lt;&gt;"",0,IF($D3429&lt;&gt;"",$G3429*INDEX(Υλικά!$J$3:$J$200,$F3429,1)/INDEX(Υλικά!$E$3:$E$200,$F3429,1),0))</f>
        <v>0</v>
      </c>
      <c r="O3429" s="19">
        <f t="shared" ref="O3429:O3492" si="65">SUM(K3429:N3429)</f>
        <v>0</v>
      </c>
    </row>
    <row r="3430" spans="5:15" x14ac:dyDescent="0.35">
      <c r="E3430" s="3" t="str">
        <f>IF(C3430&lt;&gt;"",INDEX(ΣυνδΑθρ!$I$2:$I$96,MATCH(C3430,ΣυνδΑθρ!$A$2:$A$100,0),1),IF(D3430&lt;&gt;"",INDEX(Υλικά!$D$3:$D$200,MATCH(D3430,Υλικά!$B$3:$B$200,0),1),""))</f>
        <v/>
      </c>
      <c r="F3430" s="10">
        <f>IF(C3430&lt;&gt;"",MATCH($C3430,ΣυνδΑθρ!$A$2:$A$100,0),IF(D3430&lt;&gt;"",MATCH($D3430,Υλικά!$B$3:$B$200,0),0))</f>
        <v>0</v>
      </c>
      <c r="G3430" s="3"/>
      <c r="H3430" s="16">
        <f>IF($C3430&lt;&gt;"",$G3430*INDEX(ΣυνδΑθρ!$B$2:$B$96,$F3430,1)/INDEX(ΣυνδΑθρ!$J$2:$J$96,$F3430,1),IF($D3430&lt;&gt;"",$G3430*INDEX(Υλικά!$G$3:$G$200,$F3430,1)/INDEX(Υλικά!$E$3:$E$200,$F3430,1),0))</f>
        <v>0</v>
      </c>
      <c r="I3430" s="17">
        <f>IF($C3430&lt;&gt;"",$G3430*INDEX(ΣυνδΑθρ!$C$2:$C$100,$F3430,1)/INDEX(ΣυνδΑθρ!$J$2:$J$96,$F3430,1),IF($D3430&lt;&gt;"",$G3430*INDEX(Υλικά!$H$3:$H$200,$F3430,1)/INDEX(Υλικά!$E$3:$E$200,$F3430,1),0))</f>
        <v>0</v>
      </c>
      <c r="J3430" s="18">
        <f>IF($C3430&lt;&gt;"",$G3430*INDEX(ΣυνδΑθρ!$D$2:$D$96,$F3430,1)/INDEX(ΣυνδΑθρ!$J$2:$J$96,$F3430,1),IF($D3430&lt;&gt;"",$G3430*INDEX(Υλικά!$I$3:$I$200,$F3430,1)/INDEX(Υλικά!$E$3:$E$200,$F3430,1),0))</f>
        <v>0</v>
      </c>
      <c r="K3430" s="16">
        <f>$H3430*Ref!$B$2</f>
        <v>0</v>
      </c>
      <c r="L3430" s="17">
        <f>$I3430*Ref!$B$3</f>
        <v>0</v>
      </c>
      <c r="M3430" s="18">
        <f>$J3430*Ref!$B$4</f>
        <v>0</v>
      </c>
      <c r="N3430" s="18">
        <f>IF($C3430&lt;&gt;"",0,IF($D3430&lt;&gt;"",$G3430*INDEX(Υλικά!$J$3:$J$200,$F3430,1)/INDEX(Υλικά!$E$3:$E$200,$F3430,1),0))</f>
        <v>0</v>
      </c>
      <c r="O3430" s="19">
        <f t="shared" si="65"/>
        <v>0</v>
      </c>
    </row>
    <row r="3431" spans="5:15" x14ac:dyDescent="0.35">
      <c r="E3431" s="3" t="str">
        <f>IF(C3431&lt;&gt;"",INDEX(ΣυνδΑθρ!$I$2:$I$96,MATCH(C3431,ΣυνδΑθρ!$A$2:$A$100,0),1),IF(D3431&lt;&gt;"",INDEX(Υλικά!$D$3:$D$200,MATCH(D3431,Υλικά!$B$3:$B$200,0),1),""))</f>
        <v/>
      </c>
      <c r="F3431" s="10">
        <f>IF(C3431&lt;&gt;"",MATCH($C3431,ΣυνδΑθρ!$A$2:$A$100,0),IF(D3431&lt;&gt;"",MATCH($D3431,Υλικά!$B$3:$B$200,0),0))</f>
        <v>0</v>
      </c>
      <c r="G3431" s="3"/>
      <c r="H3431" s="16">
        <f>IF($C3431&lt;&gt;"",$G3431*INDEX(ΣυνδΑθρ!$B$2:$B$96,$F3431,1)/INDEX(ΣυνδΑθρ!$J$2:$J$96,$F3431,1),IF($D3431&lt;&gt;"",$G3431*INDEX(Υλικά!$G$3:$G$200,$F3431,1)/INDEX(Υλικά!$E$3:$E$200,$F3431,1),0))</f>
        <v>0</v>
      </c>
      <c r="I3431" s="17">
        <f>IF($C3431&lt;&gt;"",$G3431*INDEX(ΣυνδΑθρ!$C$2:$C$100,$F3431,1)/INDEX(ΣυνδΑθρ!$J$2:$J$96,$F3431,1),IF($D3431&lt;&gt;"",$G3431*INDEX(Υλικά!$H$3:$H$200,$F3431,1)/INDEX(Υλικά!$E$3:$E$200,$F3431,1),0))</f>
        <v>0</v>
      </c>
      <c r="J3431" s="18">
        <f>IF($C3431&lt;&gt;"",$G3431*INDEX(ΣυνδΑθρ!$D$2:$D$96,$F3431,1)/INDEX(ΣυνδΑθρ!$J$2:$J$96,$F3431,1),IF($D3431&lt;&gt;"",$G3431*INDEX(Υλικά!$I$3:$I$200,$F3431,1)/INDEX(Υλικά!$E$3:$E$200,$F3431,1),0))</f>
        <v>0</v>
      </c>
      <c r="K3431" s="16">
        <f>$H3431*Ref!$B$2</f>
        <v>0</v>
      </c>
      <c r="L3431" s="17">
        <f>$I3431*Ref!$B$3</f>
        <v>0</v>
      </c>
      <c r="M3431" s="18">
        <f>$J3431*Ref!$B$4</f>
        <v>0</v>
      </c>
      <c r="N3431" s="18">
        <f>IF($C3431&lt;&gt;"",0,IF($D3431&lt;&gt;"",$G3431*INDEX(Υλικά!$J$3:$J$200,$F3431,1)/INDEX(Υλικά!$E$3:$E$200,$F3431,1),0))</f>
        <v>0</v>
      </c>
      <c r="O3431" s="19">
        <f t="shared" si="65"/>
        <v>0</v>
      </c>
    </row>
    <row r="3432" spans="5:15" x14ac:dyDescent="0.35">
      <c r="E3432" s="3" t="str">
        <f>IF(C3432&lt;&gt;"",INDEX(ΣυνδΑθρ!$I$2:$I$96,MATCH(C3432,ΣυνδΑθρ!$A$2:$A$100,0),1),IF(D3432&lt;&gt;"",INDEX(Υλικά!$D$3:$D$200,MATCH(D3432,Υλικά!$B$3:$B$200,0),1),""))</f>
        <v/>
      </c>
      <c r="F3432" s="10">
        <f>IF(C3432&lt;&gt;"",MATCH($C3432,ΣυνδΑθρ!$A$2:$A$100,0),IF(D3432&lt;&gt;"",MATCH($D3432,Υλικά!$B$3:$B$200,0),0))</f>
        <v>0</v>
      </c>
      <c r="G3432" s="3"/>
      <c r="H3432" s="16">
        <f>IF($C3432&lt;&gt;"",$G3432*INDEX(ΣυνδΑθρ!$B$2:$B$96,$F3432,1)/INDEX(ΣυνδΑθρ!$J$2:$J$96,$F3432,1),IF($D3432&lt;&gt;"",$G3432*INDEX(Υλικά!$G$3:$G$200,$F3432,1)/INDEX(Υλικά!$E$3:$E$200,$F3432,1),0))</f>
        <v>0</v>
      </c>
      <c r="I3432" s="17">
        <f>IF($C3432&lt;&gt;"",$G3432*INDEX(ΣυνδΑθρ!$C$2:$C$100,$F3432,1)/INDEX(ΣυνδΑθρ!$J$2:$J$96,$F3432,1),IF($D3432&lt;&gt;"",$G3432*INDEX(Υλικά!$H$3:$H$200,$F3432,1)/INDEX(Υλικά!$E$3:$E$200,$F3432,1),0))</f>
        <v>0</v>
      </c>
      <c r="J3432" s="18">
        <f>IF($C3432&lt;&gt;"",$G3432*INDEX(ΣυνδΑθρ!$D$2:$D$96,$F3432,1)/INDEX(ΣυνδΑθρ!$J$2:$J$96,$F3432,1),IF($D3432&lt;&gt;"",$G3432*INDEX(Υλικά!$I$3:$I$200,$F3432,1)/INDEX(Υλικά!$E$3:$E$200,$F3432,1),0))</f>
        <v>0</v>
      </c>
      <c r="K3432" s="16">
        <f>$H3432*Ref!$B$2</f>
        <v>0</v>
      </c>
      <c r="L3432" s="17">
        <f>$I3432*Ref!$B$3</f>
        <v>0</v>
      </c>
      <c r="M3432" s="18">
        <f>$J3432*Ref!$B$4</f>
        <v>0</v>
      </c>
      <c r="N3432" s="18">
        <f>IF($C3432&lt;&gt;"",0,IF($D3432&lt;&gt;"",$G3432*INDEX(Υλικά!$J$3:$J$200,$F3432,1)/INDEX(Υλικά!$E$3:$E$200,$F3432,1),0))</f>
        <v>0</v>
      </c>
      <c r="O3432" s="19">
        <f t="shared" si="65"/>
        <v>0</v>
      </c>
    </row>
    <row r="3433" spans="5:15" x14ac:dyDescent="0.35">
      <c r="E3433" s="3" t="str">
        <f>IF(C3433&lt;&gt;"",INDEX(ΣυνδΑθρ!$I$2:$I$96,MATCH(C3433,ΣυνδΑθρ!$A$2:$A$100,0),1),IF(D3433&lt;&gt;"",INDEX(Υλικά!$D$3:$D$200,MATCH(D3433,Υλικά!$B$3:$B$200,0),1),""))</f>
        <v/>
      </c>
      <c r="F3433" s="10">
        <f>IF(C3433&lt;&gt;"",MATCH($C3433,ΣυνδΑθρ!$A$2:$A$100,0),IF(D3433&lt;&gt;"",MATCH($D3433,Υλικά!$B$3:$B$200,0),0))</f>
        <v>0</v>
      </c>
      <c r="G3433" s="3"/>
      <c r="H3433" s="16">
        <f>IF($C3433&lt;&gt;"",$G3433*INDEX(ΣυνδΑθρ!$B$2:$B$96,$F3433,1)/INDEX(ΣυνδΑθρ!$J$2:$J$96,$F3433,1),IF($D3433&lt;&gt;"",$G3433*INDEX(Υλικά!$G$3:$G$200,$F3433,1)/INDEX(Υλικά!$E$3:$E$200,$F3433,1),0))</f>
        <v>0</v>
      </c>
      <c r="I3433" s="17">
        <f>IF($C3433&lt;&gt;"",$G3433*INDEX(ΣυνδΑθρ!$C$2:$C$100,$F3433,1)/INDEX(ΣυνδΑθρ!$J$2:$J$96,$F3433,1),IF($D3433&lt;&gt;"",$G3433*INDEX(Υλικά!$H$3:$H$200,$F3433,1)/INDEX(Υλικά!$E$3:$E$200,$F3433,1),0))</f>
        <v>0</v>
      </c>
      <c r="J3433" s="18">
        <f>IF($C3433&lt;&gt;"",$G3433*INDEX(ΣυνδΑθρ!$D$2:$D$96,$F3433,1)/INDEX(ΣυνδΑθρ!$J$2:$J$96,$F3433,1),IF($D3433&lt;&gt;"",$G3433*INDEX(Υλικά!$I$3:$I$200,$F3433,1)/INDEX(Υλικά!$E$3:$E$200,$F3433,1),0))</f>
        <v>0</v>
      </c>
      <c r="K3433" s="16">
        <f>$H3433*Ref!$B$2</f>
        <v>0</v>
      </c>
      <c r="L3433" s="17">
        <f>$I3433*Ref!$B$3</f>
        <v>0</v>
      </c>
      <c r="M3433" s="18">
        <f>$J3433*Ref!$B$4</f>
        <v>0</v>
      </c>
      <c r="N3433" s="18">
        <f>IF($C3433&lt;&gt;"",0,IF($D3433&lt;&gt;"",$G3433*INDEX(Υλικά!$J$3:$J$200,$F3433,1)/INDEX(Υλικά!$E$3:$E$200,$F3433,1),0))</f>
        <v>0</v>
      </c>
      <c r="O3433" s="19">
        <f t="shared" si="65"/>
        <v>0</v>
      </c>
    </row>
    <row r="3434" spans="5:15" x14ac:dyDescent="0.35">
      <c r="E3434" s="3" t="str">
        <f>IF(C3434&lt;&gt;"",INDEX(ΣυνδΑθρ!$I$2:$I$96,MATCH(C3434,ΣυνδΑθρ!$A$2:$A$100,0),1),IF(D3434&lt;&gt;"",INDEX(Υλικά!$D$3:$D$200,MATCH(D3434,Υλικά!$B$3:$B$200,0),1),""))</f>
        <v/>
      </c>
      <c r="F3434" s="10">
        <f>IF(C3434&lt;&gt;"",MATCH($C3434,ΣυνδΑθρ!$A$2:$A$100,0),IF(D3434&lt;&gt;"",MATCH($D3434,Υλικά!$B$3:$B$200,0),0))</f>
        <v>0</v>
      </c>
      <c r="G3434" s="3"/>
      <c r="H3434" s="16">
        <f>IF($C3434&lt;&gt;"",$G3434*INDEX(ΣυνδΑθρ!$B$2:$B$96,$F3434,1)/INDEX(ΣυνδΑθρ!$J$2:$J$96,$F3434,1),IF($D3434&lt;&gt;"",$G3434*INDEX(Υλικά!$G$3:$G$200,$F3434,1)/INDEX(Υλικά!$E$3:$E$200,$F3434,1),0))</f>
        <v>0</v>
      </c>
      <c r="I3434" s="17">
        <f>IF($C3434&lt;&gt;"",$G3434*INDEX(ΣυνδΑθρ!$C$2:$C$100,$F3434,1)/INDEX(ΣυνδΑθρ!$J$2:$J$96,$F3434,1),IF($D3434&lt;&gt;"",$G3434*INDEX(Υλικά!$H$3:$H$200,$F3434,1)/INDEX(Υλικά!$E$3:$E$200,$F3434,1),0))</f>
        <v>0</v>
      </c>
      <c r="J3434" s="18">
        <f>IF($C3434&lt;&gt;"",$G3434*INDEX(ΣυνδΑθρ!$D$2:$D$96,$F3434,1)/INDEX(ΣυνδΑθρ!$J$2:$J$96,$F3434,1),IF($D3434&lt;&gt;"",$G3434*INDEX(Υλικά!$I$3:$I$200,$F3434,1)/INDEX(Υλικά!$E$3:$E$200,$F3434,1),0))</f>
        <v>0</v>
      </c>
      <c r="K3434" s="16">
        <f>$H3434*Ref!$B$2</f>
        <v>0</v>
      </c>
      <c r="L3434" s="17">
        <f>$I3434*Ref!$B$3</f>
        <v>0</v>
      </c>
      <c r="M3434" s="18">
        <f>$J3434*Ref!$B$4</f>
        <v>0</v>
      </c>
      <c r="N3434" s="18">
        <f>IF($C3434&lt;&gt;"",0,IF($D3434&lt;&gt;"",$G3434*INDEX(Υλικά!$J$3:$J$200,$F3434,1)/INDEX(Υλικά!$E$3:$E$200,$F3434,1),0))</f>
        <v>0</v>
      </c>
      <c r="O3434" s="19">
        <f t="shared" si="65"/>
        <v>0</v>
      </c>
    </row>
    <row r="3435" spans="5:15" x14ac:dyDescent="0.35">
      <c r="E3435" s="3" t="str">
        <f>IF(C3435&lt;&gt;"",INDEX(ΣυνδΑθρ!$I$2:$I$96,MATCH(C3435,ΣυνδΑθρ!$A$2:$A$100,0),1),IF(D3435&lt;&gt;"",INDEX(Υλικά!$D$3:$D$200,MATCH(D3435,Υλικά!$B$3:$B$200,0),1),""))</f>
        <v/>
      </c>
      <c r="F3435" s="10">
        <f>IF(C3435&lt;&gt;"",MATCH($C3435,ΣυνδΑθρ!$A$2:$A$100,0),IF(D3435&lt;&gt;"",MATCH($D3435,Υλικά!$B$3:$B$200,0),0))</f>
        <v>0</v>
      </c>
      <c r="G3435" s="3"/>
      <c r="H3435" s="16">
        <f>IF($C3435&lt;&gt;"",$G3435*INDEX(ΣυνδΑθρ!$B$2:$B$96,$F3435,1)/INDEX(ΣυνδΑθρ!$J$2:$J$96,$F3435,1),IF($D3435&lt;&gt;"",$G3435*INDEX(Υλικά!$G$3:$G$200,$F3435,1)/INDEX(Υλικά!$E$3:$E$200,$F3435,1),0))</f>
        <v>0</v>
      </c>
      <c r="I3435" s="17">
        <f>IF($C3435&lt;&gt;"",$G3435*INDEX(ΣυνδΑθρ!$C$2:$C$100,$F3435,1)/INDEX(ΣυνδΑθρ!$J$2:$J$96,$F3435,1),IF($D3435&lt;&gt;"",$G3435*INDEX(Υλικά!$H$3:$H$200,$F3435,1)/INDEX(Υλικά!$E$3:$E$200,$F3435,1),0))</f>
        <v>0</v>
      </c>
      <c r="J3435" s="18">
        <f>IF($C3435&lt;&gt;"",$G3435*INDEX(ΣυνδΑθρ!$D$2:$D$96,$F3435,1)/INDEX(ΣυνδΑθρ!$J$2:$J$96,$F3435,1),IF($D3435&lt;&gt;"",$G3435*INDEX(Υλικά!$I$3:$I$200,$F3435,1)/INDEX(Υλικά!$E$3:$E$200,$F3435,1),0))</f>
        <v>0</v>
      </c>
      <c r="K3435" s="16">
        <f>$H3435*Ref!$B$2</f>
        <v>0</v>
      </c>
      <c r="L3435" s="17">
        <f>$I3435*Ref!$B$3</f>
        <v>0</v>
      </c>
      <c r="M3435" s="18">
        <f>$J3435*Ref!$B$4</f>
        <v>0</v>
      </c>
      <c r="N3435" s="18">
        <f>IF($C3435&lt;&gt;"",0,IF($D3435&lt;&gt;"",$G3435*INDEX(Υλικά!$J$3:$J$200,$F3435,1)/INDEX(Υλικά!$E$3:$E$200,$F3435,1),0))</f>
        <v>0</v>
      </c>
      <c r="O3435" s="19">
        <f t="shared" si="65"/>
        <v>0</v>
      </c>
    </row>
    <row r="3436" spans="5:15" x14ac:dyDescent="0.35">
      <c r="E3436" s="3" t="str">
        <f>IF(C3436&lt;&gt;"",INDEX(ΣυνδΑθρ!$I$2:$I$96,MATCH(C3436,ΣυνδΑθρ!$A$2:$A$100,0),1),IF(D3436&lt;&gt;"",INDEX(Υλικά!$D$3:$D$200,MATCH(D3436,Υλικά!$B$3:$B$200,0),1),""))</f>
        <v/>
      </c>
      <c r="F3436" s="10">
        <f>IF(C3436&lt;&gt;"",MATCH($C3436,ΣυνδΑθρ!$A$2:$A$100,0),IF(D3436&lt;&gt;"",MATCH($D3436,Υλικά!$B$3:$B$200,0),0))</f>
        <v>0</v>
      </c>
      <c r="G3436" s="3"/>
      <c r="H3436" s="16">
        <f>IF($C3436&lt;&gt;"",$G3436*INDEX(ΣυνδΑθρ!$B$2:$B$96,$F3436,1)/INDEX(ΣυνδΑθρ!$J$2:$J$96,$F3436,1),IF($D3436&lt;&gt;"",$G3436*INDEX(Υλικά!$G$3:$G$200,$F3436,1)/INDEX(Υλικά!$E$3:$E$200,$F3436,1),0))</f>
        <v>0</v>
      </c>
      <c r="I3436" s="17">
        <f>IF($C3436&lt;&gt;"",$G3436*INDEX(ΣυνδΑθρ!$C$2:$C$100,$F3436,1)/INDEX(ΣυνδΑθρ!$J$2:$J$96,$F3436,1),IF($D3436&lt;&gt;"",$G3436*INDEX(Υλικά!$H$3:$H$200,$F3436,1)/INDEX(Υλικά!$E$3:$E$200,$F3436,1),0))</f>
        <v>0</v>
      </c>
      <c r="J3436" s="18">
        <f>IF($C3436&lt;&gt;"",$G3436*INDEX(ΣυνδΑθρ!$D$2:$D$96,$F3436,1)/INDEX(ΣυνδΑθρ!$J$2:$J$96,$F3436,1),IF($D3436&lt;&gt;"",$G3436*INDEX(Υλικά!$I$3:$I$200,$F3436,1)/INDEX(Υλικά!$E$3:$E$200,$F3436,1),0))</f>
        <v>0</v>
      </c>
      <c r="K3436" s="16">
        <f>$H3436*Ref!$B$2</f>
        <v>0</v>
      </c>
      <c r="L3436" s="17">
        <f>$I3436*Ref!$B$3</f>
        <v>0</v>
      </c>
      <c r="M3436" s="18">
        <f>$J3436*Ref!$B$4</f>
        <v>0</v>
      </c>
      <c r="N3436" s="18">
        <f>IF($C3436&lt;&gt;"",0,IF($D3436&lt;&gt;"",$G3436*INDEX(Υλικά!$J$3:$J$200,$F3436,1)/INDEX(Υλικά!$E$3:$E$200,$F3436,1),0))</f>
        <v>0</v>
      </c>
      <c r="O3436" s="19">
        <f t="shared" si="65"/>
        <v>0</v>
      </c>
    </row>
    <row r="3437" spans="5:15" x14ac:dyDescent="0.35">
      <c r="E3437" s="3" t="str">
        <f>IF(C3437&lt;&gt;"",INDEX(ΣυνδΑθρ!$I$2:$I$96,MATCH(C3437,ΣυνδΑθρ!$A$2:$A$100,0),1),IF(D3437&lt;&gt;"",INDEX(Υλικά!$D$3:$D$200,MATCH(D3437,Υλικά!$B$3:$B$200,0),1),""))</f>
        <v/>
      </c>
      <c r="F3437" s="10">
        <f>IF(C3437&lt;&gt;"",MATCH($C3437,ΣυνδΑθρ!$A$2:$A$100,0),IF(D3437&lt;&gt;"",MATCH($D3437,Υλικά!$B$3:$B$200,0),0))</f>
        <v>0</v>
      </c>
      <c r="G3437" s="3"/>
      <c r="H3437" s="16">
        <f>IF($C3437&lt;&gt;"",$G3437*INDEX(ΣυνδΑθρ!$B$2:$B$96,$F3437,1)/INDEX(ΣυνδΑθρ!$J$2:$J$96,$F3437,1),IF($D3437&lt;&gt;"",$G3437*INDEX(Υλικά!$G$3:$G$200,$F3437,1)/INDEX(Υλικά!$E$3:$E$200,$F3437,1),0))</f>
        <v>0</v>
      </c>
      <c r="I3437" s="17">
        <f>IF($C3437&lt;&gt;"",$G3437*INDEX(ΣυνδΑθρ!$C$2:$C$100,$F3437,1)/INDEX(ΣυνδΑθρ!$J$2:$J$96,$F3437,1),IF($D3437&lt;&gt;"",$G3437*INDEX(Υλικά!$H$3:$H$200,$F3437,1)/INDEX(Υλικά!$E$3:$E$200,$F3437,1),0))</f>
        <v>0</v>
      </c>
      <c r="J3437" s="18">
        <f>IF($C3437&lt;&gt;"",$G3437*INDEX(ΣυνδΑθρ!$D$2:$D$96,$F3437,1)/INDEX(ΣυνδΑθρ!$J$2:$J$96,$F3437,1),IF($D3437&lt;&gt;"",$G3437*INDEX(Υλικά!$I$3:$I$200,$F3437,1)/INDEX(Υλικά!$E$3:$E$200,$F3437,1),0))</f>
        <v>0</v>
      </c>
      <c r="K3437" s="16">
        <f>$H3437*Ref!$B$2</f>
        <v>0</v>
      </c>
      <c r="L3437" s="17">
        <f>$I3437*Ref!$B$3</f>
        <v>0</v>
      </c>
      <c r="M3437" s="18">
        <f>$J3437*Ref!$B$4</f>
        <v>0</v>
      </c>
      <c r="N3437" s="18">
        <f>IF($C3437&lt;&gt;"",0,IF($D3437&lt;&gt;"",$G3437*INDEX(Υλικά!$J$3:$J$200,$F3437,1)/INDEX(Υλικά!$E$3:$E$200,$F3437,1),0))</f>
        <v>0</v>
      </c>
      <c r="O3437" s="19">
        <f t="shared" si="65"/>
        <v>0</v>
      </c>
    </row>
    <row r="3438" spans="5:15" x14ac:dyDescent="0.35">
      <c r="E3438" s="3" t="str">
        <f>IF(C3438&lt;&gt;"",INDEX(ΣυνδΑθρ!$I$2:$I$96,MATCH(C3438,ΣυνδΑθρ!$A$2:$A$100,0),1),IF(D3438&lt;&gt;"",INDEX(Υλικά!$D$3:$D$200,MATCH(D3438,Υλικά!$B$3:$B$200,0),1),""))</f>
        <v/>
      </c>
      <c r="F3438" s="10">
        <f>IF(C3438&lt;&gt;"",MATCH($C3438,ΣυνδΑθρ!$A$2:$A$100,0),IF(D3438&lt;&gt;"",MATCH($D3438,Υλικά!$B$3:$B$200,0),0))</f>
        <v>0</v>
      </c>
      <c r="G3438" s="3"/>
      <c r="H3438" s="16">
        <f>IF($C3438&lt;&gt;"",$G3438*INDEX(ΣυνδΑθρ!$B$2:$B$96,$F3438,1)/INDEX(ΣυνδΑθρ!$J$2:$J$96,$F3438,1),IF($D3438&lt;&gt;"",$G3438*INDEX(Υλικά!$G$3:$G$200,$F3438,1)/INDEX(Υλικά!$E$3:$E$200,$F3438,1),0))</f>
        <v>0</v>
      </c>
      <c r="I3438" s="17">
        <f>IF($C3438&lt;&gt;"",$G3438*INDEX(ΣυνδΑθρ!$C$2:$C$100,$F3438,1)/INDEX(ΣυνδΑθρ!$J$2:$J$96,$F3438,1),IF($D3438&lt;&gt;"",$G3438*INDEX(Υλικά!$H$3:$H$200,$F3438,1)/INDEX(Υλικά!$E$3:$E$200,$F3438,1),0))</f>
        <v>0</v>
      </c>
      <c r="J3438" s="18">
        <f>IF($C3438&lt;&gt;"",$G3438*INDEX(ΣυνδΑθρ!$D$2:$D$96,$F3438,1)/INDEX(ΣυνδΑθρ!$J$2:$J$96,$F3438,1),IF($D3438&lt;&gt;"",$G3438*INDEX(Υλικά!$I$3:$I$200,$F3438,1)/INDEX(Υλικά!$E$3:$E$200,$F3438,1),0))</f>
        <v>0</v>
      </c>
      <c r="K3438" s="16">
        <f>$H3438*Ref!$B$2</f>
        <v>0</v>
      </c>
      <c r="L3438" s="17">
        <f>$I3438*Ref!$B$3</f>
        <v>0</v>
      </c>
      <c r="M3438" s="18">
        <f>$J3438*Ref!$B$4</f>
        <v>0</v>
      </c>
      <c r="N3438" s="18">
        <f>IF($C3438&lt;&gt;"",0,IF($D3438&lt;&gt;"",$G3438*INDEX(Υλικά!$J$3:$J$200,$F3438,1)/INDEX(Υλικά!$E$3:$E$200,$F3438,1),0))</f>
        <v>0</v>
      </c>
      <c r="O3438" s="19">
        <f t="shared" si="65"/>
        <v>0</v>
      </c>
    </row>
    <row r="3439" spans="5:15" x14ac:dyDescent="0.35">
      <c r="E3439" s="3" t="str">
        <f>IF(C3439&lt;&gt;"",INDEX(ΣυνδΑθρ!$I$2:$I$96,MATCH(C3439,ΣυνδΑθρ!$A$2:$A$100,0),1),IF(D3439&lt;&gt;"",INDEX(Υλικά!$D$3:$D$200,MATCH(D3439,Υλικά!$B$3:$B$200,0),1),""))</f>
        <v/>
      </c>
      <c r="F3439" s="10">
        <f>IF(C3439&lt;&gt;"",MATCH($C3439,ΣυνδΑθρ!$A$2:$A$100,0),IF(D3439&lt;&gt;"",MATCH($D3439,Υλικά!$B$3:$B$200,0),0))</f>
        <v>0</v>
      </c>
      <c r="G3439" s="3"/>
      <c r="H3439" s="16">
        <f>IF($C3439&lt;&gt;"",$G3439*INDEX(ΣυνδΑθρ!$B$2:$B$96,$F3439,1)/INDEX(ΣυνδΑθρ!$J$2:$J$96,$F3439,1),IF($D3439&lt;&gt;"",$G3439*INDEX(Υλικά!$G$3:$G$200,$F3439,1)/INDEX(Υλικά!$E$3:$E$200,$F3439,1),0))</f>
        <v>0</v>
      </c>
      <c r="I3439" s="17">
        <f>IF($C3439&lt;&gt;"",$G3439*INDEX(ΣυνδΑθρ!$C$2:$C$100,$F3439,1)/INDEX(ΣυνδΑθρ!$J$2:$J$96,$F3439,1),IF($D3439&lt;&gt;"",$G3439*INDEX(Υλικά!$H$3:$H$200,$F3439,1)/INDEX(Υλικά!$E$3:$E$200,$F3439,1),0))</f>
        <v>0</v>
      </c>
      <c r="J3439" s="18">
        <f>IF($C3439&lt;&gt;"",$G3439*INDEX(ΣυνδΑθρ!$D$2:$D$96,$F3439,1)/INDEX(ΣυνδΑθρ!$J$2:$J$96,$F3439,1),IF($D3439&lt;&gt;"",$G3439*INDEX(Υλικά!$I$3:$I$200,$F3439,1)/INDEX(Υλικά!$E$3:$E$200,$F3439,1),0))</f>
        <v>0</v>
      </c>
      <c r="K3439" s="16">
        <f>$H3439*Ref!$B$2</f>
        <v>0</v>
      </c>
      <c r="L3439" s="17">
        <f>$I3439*Ref!$B$3</f>
        <v>0</v>
      </c>
      <c r="M3439" s="18">
        <f>$J3439*Ref!$B$4</f>
        <v>0</v>
      </c>
      <c r="N3439" s="18">
        <f>IF($C3439&lt;&gt;"",0,IF($D3439&lt;&gt;"",$G3439*INDEX(Υλικά!$J$3:$J$200,$F3439,1)/INDEX(Υλικά!$E$3:$E$200,$F3439,1),0))</f>
        <v>0</v>
      </c>
      <c r="O3439" s="19">
        <f t="shared" si="65"/>
        <v>0</v>
      </c>
    </row>
    <row r="3440" spans="5:15" x14ac:dyDescent="0.35">
      <c r="E3440" s="3" t="str">
        <f>IF(C3440&lt;&gt;"",INDEX(ΣυνδΑθρ!$I$2:$I$96,MATCH(C3440,ΣυνδΑθρ!$A$2:$A$100,0),1),IF(D3440&lt;&gt;"",INDEX(Υλικά!$D$3:$D$200,MATCH(D3440,Υλικά!$B$3:$B$200,0),1),""))</f>
        <v/>
      </c>
      <c r="F3440" s="10">
        <f>IF(C3440&lt;&gt;"",MATCH($C3440,ΣυνδΑθρ!$A$2:$A$100,0),IF(D3440&lt;&gt;"",MATCH($D3440,Υλικά!$B$3:$B$200,0),0))</f>
        <v>0</v>
      </c>
      <c r="G3440" s="3"/>
      <c r="H3440" s="16">
        <f>IF($C3440&lt;&gt;"",$G3440*INDEX(ΣυνδΑθρ!$B$2:$B$96,$F3440,1)/INDEX(ΣυνδΑθρ!$J$2:$J$96,$F3440,1),IF($D3440&lt;&gt;"",$G3440*INDEX(Υλικά!$G$3:$G$200,$F3440,1)/INDEX(Υλικά!$E$3:$E$200,$F3440,1),0))</f>
        <v>0</v>
      </c>
      <c r="I3440" s="17">
        <f>IF($C3440&lt;&gt;"",$G3440*INDEX(ΣυνδΑθρ!$C$2:$C$100,$F3440,1)/INDEX(ΣυνδΑθρ!$J$2:$J$96,$F3440,1),IF($D3440&lt;&gt;"",$G3440*INDEX(Υλικά!$H$3:$H$200,$F3440,1)/INDEX(Υλικά!$E$3:$E$200,$F3440,1),0))</f>
        <v>0</v>
      </c>
      <c r="J3440" s="18">
        <f>IF($C3440&lt;&gt;"",$G3440*INDEX(ΣυνδΑθρ!$D$2:$D$96,$F3440,1)/INDEX(ΣυνδΑθρ!$J$2:$J$96,$F3440,1),IF($D3440&lt;&gt;"",$G3440*INDEX(Υλικά!$I$3:$I$200,$F3440,1)/INDEX(Υλικά!$E$3:$E$200,$F3440,1),0))</f>
        <v>0</v>
      </c>
      <c r="K3440" s="16">
        <f>$H3440*Ref!$B$2</f>
        <v>0</v>
      </c>
      <c r="L3440" s="17">
        <f>$I3440*Ref!$B$3</f>
        <v>0</v>
      </c>
      <c r="M3440" s="18">
        <f>$J3440*Ref!$B$4</f>
        <v>0</v>
      </c>
      <c r="N3440" s="18">
        <f>IF($C3440&lt;&gt;"",0,IF($D3440&lt;&gt;"",$G3440*INDEX(Υλικά!$J$3:$J$200,$F3440,1)/INDEX(Υλικά!$E$3:$E$200,$F3440,1),0))</f>
        <v>0</v>
      </c>
      <c r="O3440" s="19">
        <f t="shared" si="65"/>
        <v>0</v>
      </c>
    </row>
    <row r="3441" spans="5:15" x14ac:dyDescent="0.35">
      <c r="E3441" s="3" t="str">
        <f>IF(C3441&lt;&gt;"",INDEX(ΣυνδΑθρ!$I$2:$I$96,MATCH(C3441,ΣυνδΑθρ!$A$2:$A$100,0),1),IF(D3441&lt;&gt;"",INDEX(Υλικά!$D$3:$D$200,MATCH(D3441,Υλικά!$B$3:$B$200,0),1),""))</f>
        <v/>
      </c>
      <c r="F3441" s="10">
        <f>IF(C3441&lt;&gt;"",MATCH($C3441,ΣυνδΑθρ!$A$2:$A$100,0),IF(D3441&lt;&gt;"",MATCH($D3441,Υλικά!$B$3:$B$200,0),0))</f>
        <v>0</v>
      </c>
      <c r="G3441" s="3"/>
      <c r="H3441" s="16">
        <f>IF($C3441&lt;&gt;"",$G3441*INDEX(ΣυνδΑθρ!$B$2:$B$96,$F3441,1)/INDEX(ΣυνδΑθρ!$J$2:$J$96,$F3441,1),IF($D3441&lt;&gt;"",$G3441*INDEX(Υλικά!$G$3:$G$200,$F3441,1)/INDEX(Υλικά!$E$3:$E$200,$F3441,1),0))</f>
        <v>0</v>
      </c>
      <c r="I3441" s="17">
        <f>IF($C3441&lt;&gt;"",$G3441*INDEX(ΣυνδΑθρ!$C$2:$C$100,$F3441,1)/INDEX(ΣυνδΑθρ!$J$2:$J$96,$F3441,1),IF($D3441&lt;&gt;"",$G3441*INDEX(Υλικά!$H$3:$H$200,$F3441,1)/INDEX(Υλικά!$E$3:$E$200,$F3441,1),0))</f>
        <v>0</v>
      </c>
      <c r="J3441" s="18">
        <f>IF($C3441&lt;&gt;"",$G3441*INDEX(ΣυνδΑθρ!$D$2:$D$96,$F3441,1)/INDEX(ΣυνδΑθρ!$J$2:$J$96,$F3441,1),IF($D3441&lt;&gt;"",$G3441*INDEX(Υλικά!$I$3:$I$200,$F3441,1)/INDEX(Υλικά!$E$3:$E$200,$F3441,1),0))</f>
        <v>0</v>
      </c>
      <c r="K3441" s="16">
        <f>$H3441*Ref!$B$2</f>
        <v>0</v>
      </c>
      <c r="L3441" s="17">
        <f>$I3441*Ref!$B$3</f>
        <v>0</v>
      </c>
      <c r="M3441" s="18">
        <f>$J3441*Ref!$B$4</f>
        <v>0</v>
      </c>
      <c r="N3441" s="18">
        <f>IF($C3441&lt;&gt;"",0,IF($D3441&lt;&gt;"",$G3441*INDEX(Υλικά!$J$3:$J$200,$F3441,1)/INDEX(Υλικά!$E$3:$E$200,$F3441,1),0))</f>
        <v>0</v>
      </c>
      <c r="O3441" s="19">
        <f t="shared" si="65"/>
        <v>0</v>
      </c>
    </row>
    <row r="3442" spans="5:15" x14ac:dyDescent="0.35">
      <c r="E3442" s="3" t="str">
        <f>IF(C3442&lt;&gt;"",INDEX(ΣυνδΑθρ!$I$2:$I$96,MATCH(C3442,ΣυνδΑθρ!$A$2:$A$100,0),1),IF(D3442&lt;&gt;"",INDEX(Υλικά!$D$3:$D$200,MATCH(D3442,Υλικά!$B$3:$B$200,0),1),""))</f>
        <v/>
      </c>
      <c r="F3442" s="10">
        <f>IF(C3442&lt;&gt;"",MATCH($C3442,ΣυνδΑθρ!$A$2:$A$100,0),IF(D3442&lt;&gt;"",MATCH($D3442,Υλικά!$B$3:$B$200,0),0))</f>
        <v>0</v>
      </c>
      <c r="G3442" s="3"/>
      <c r="H3442" s="16">
        <f>IF($C3442&lt;&gt;"",$G3442*INDEX(ΣυνδΑθρ!$B$2:$B$96,$F3442,1)/INDEX(ΣυνδΑθρ!$J$2:$J$96,$F3442,1),IF($D3442&lt;&gt;"",$G3442*INDEX(Υλικά!$G$3:$G$200,$F3442,1)/INDEX(Υλικά!$E$3:$E$200,$F3442,1),0))</f>
        <v>0</v>
      </c>
      <c r="I3442" s="17">
        <f>IF($C3442&lt;&gt;"",$G3442*INDEX(ΣυνδΑθρ!$C$2:$C$100,$F3442,1)/INDEX(ΣυνδΑθρ!$J$2:$J$96,$F3442,1),IF($D3442&lt;&gt;"",$G3442*INDEX(Υλικά!$H$3:$H$200,$F3442,1)/INDEX(Υλικά!$E$3:$E$200,$F3442,1),0))</f>
        <v>0</v>
      </c>
      <c r="J3442" s="18">
        <f>IF($C3442&lt;&gt;"",$G3442*INDEX(ΣυνδΑθρ!$D$2:$D$96,$F3442,1)/INDEX(ΣυνδΑθρ!$J$2:$J$96,$F3442,1),IF($D3442&lt;&gt;"",$G3442*INDEX(Υλικά!$I$3:$I$200,$F3442,1)/INDEX(Υλικά!$E$3:$E$200,$F3442,1),0))</f>
        <v>0</v>
      </c>
      <c r="K3442" s="16">
        <f>$H3442*Ref!$B$2</f>
        <v>0</v>
      </c>
      <c r="L3442" s="17">
        <f>$I3442*Ref!$B$3</f>
        <v>0</v>
      </c>
      <c r="M3442" s="18">
        <f>$J3442*Ref!$B$4</f>
        <v>0</v>
      </c>
      <c r="N3442" s="18">
        <f>IF($C3442&lt;&gt;"",0,IF($D3442&lt;&gt;"",$G3442*INDEX(Υλικά!$J$3:$J$200,$F3442,1)/INDEX(Υλικά!$E$3:$E$200,$F3442,1),0))</f>
        <v>0</v>
      </c>
      <c r="O3442" s="19">
        <f t="shared" si="65"/>
        <v>0</v>
      </c>
    </row>
    <row r="3443" spans="5:15" x14ac:dyDescent="0.35">
      <c r="E3443" s="3" t="str">
        <f>IF(C3443&lt;&gt;"",INDEX(ΣυνδΑθρ!$I$2:$I$96,MATCH(C3443,ΣυνδΑθρ!$A$2:$A$100,0),1),IF(D3443&lt;&gt;"",INDEX(Υλικά!$D$3:$D$200,MATCH(D3443,Υλικά!$B$3:$B$200,0),1),""))</f>
        <v/>
      </c>
      <c r="F3443" s="10">
        <f>IF(C3443&lt;&gt;"",MATCH($C3443,ΣυνδΑθρ!$A$2:$A$100,0),IF(D3443&lt;&gt;"",MATCH($D3443,Υλικά!$B$3:$B$200,0),0))</f>
        <v>0</v>
      </c>
      <c r="G3443" s="3"/>
      <c r="H3443" s="16">
        <f>IF($C3443&lt;&gt;"",$G3443*INDEX(ΣυνδΑθρ!$B$2:$B$96,$F3443,1)/INDEX(ΣυνδΑθρ!$J$2:$J$96,$F3443,1),IF($D3443&lt;&gt;"",$G3443*INDEX(Υλικά!$G$3:$G$200,$F3443,1)/INDEX(Υλικά!$E$3:$E$200,$F3443,1),0))</f>
        <v>0</v>
      </c>
      <c r="I3443" s="17">
        <f>IF($C3443&lt;&gt;"",$G3443*INDEX(ΣυνδΑθρ!$C$2:$C$100,$F3443,1)/INDEX(ΣυνδΑθρ!$J$2:$J$96,$F3443,1),IF($D3443&lt;&gt;"",$G3443*INDEX(Υλικά!$H$3:$H$200,$F3443,1)/INDEX(Υλικά!$E$3:$E$200,$F3443,1),0))</f>
        <v>0</v>
      </c>
      <c r="J3443" s="18">
        <f>IF($C3443&lt;&gt;"",$G3443*INDEX(ΣυνδΑθρ!$D$2:$D$96,$F3443,1)/INDEX(ΣυνδΑθρ!$J$2:$J$96,$F3443,1),IF($D3443&lt;&gt;"",$G3443*INDEX(Υλικά!$I$3:$I$200,$F3443,1)/INDEX(Υλικά!$E$3:$E$200,$F3443,1),0))</f>
        <v>0</v>
      </c>
      <c r="K3443" s="16">
        <f>$H3443*Ref!$B$2</f>
        <v>0</v>
      </c>
      <c r="L3443" s="17">
        <f>$I3443*Ref!$B$3</f>
        <v>0</v>
      </c>
      <c r="M3443" s="18">
        <f>$J3443*Ref!$B$4</f>
        <v>0</v>
      </c>
      <c r="N3443" s="18">
        <f>IF($C3443&lt;&gt;"",0,IF($D3443&lt;&gt;"",$G3443*INDEX(Υλικά!$J$3:$J$200,$F3443,1)/INDEX(Υλικά!$E$3:$E$200,$F3443,1),0))</f>
        <v>0</v>
      </c>
      <c r="O3443" s="19">
        <f t="shared" si="65"/>
        <v>0</v>
      </c>
    </row>
    <row r="3444" spans="5:15" x14ac:dyDescent="0.35">
      <c r="E3444" s="3" t="str">
        <f>IF(C3444&lt;&gt;"",INDEX(ΣυνδΑθρ!$I$2:$I$96,MATCH(C3444,ΣυνδΑθρ!$A$2:$A$100,0),1),IF(D3444&lt;&gt;"",INDEX(Υλικά!$D$3:$D$200,MATCH(D3444,Υλικά!$B$3:$B$200,0),1),""))</f>
        <v/>
      </c>
      <c r="F3444" s="10">
        <f>IF(C3444&lt;&gt;"",MATCH($C3444,ΣυνδΑθρ!$A$2:$A$100,0),IF(D3444&lt;&gt;"",MATCH($D3444,Υλικά!$B$3:$B$200,0),0))</f>
        <v>0</v>
      </c>
      <c r="G3444" s="3"/>
      <c r="H3444" s="16">
        <f>IF($C3444&lt;&gt;"",$G3444*INDEX(ΣυνδΑθρ!$B$2:$B$96,$F3444,1)/INDEX(ΣυνδΑθρ!$J$2:$J$96,$F3444,1),IF($D3444&lt;&gt;"",$G3444*INDEX(Υλικά!$G$3:$G$200,$F3444,1)/INDEX(Υλικά!$E$3:$E$200,$F3444,1),0))</f>
        <v>0</v>
      </c>
      <c r="I3444" s="17">
        <f>IF($C3444&lt;&gt;"",$G3444*INDEX(ΣυνδΑθρ!$C$2:$C$100,$F3444,1)/INDEX(ΣυνδΑθρ!$J$2:$J$96,$F3444,1),IF($D3444&lt;&gt;"",$G3444*INDEX(Υλικά!$H$3:$H$200,$F3444,1)/INDEX(Υλικά!$E$3:$E$200,$F3444,1),0))</f>
        <v>0</v>
      </c>
      <c r="J3444" s="18">
        <f>IF($C3444&lt;&gt;"",$G3444*INDEX(ΣυνδΑθρ!$D$2:$D$96,$F3444,1)/INDEX(ΣυνδΑθρ!$J$2:$J$96,$F3444,1),IF($D3444&lt;&gt;"",$G3444*INDEX(Υλικά!$I$3:$I$200,$F3444,1)/INDEX(Υλικά!$E$3:$E$200,$F3444,1),0))</f>
        <v>0</v>
      </c>
      <c r="K3444" s="16">
        <f>$H3444*Ref!$B$2</f>
        <v>0</v>
      </c>
      <c r="L3444" s="17">
        <f>$I3444*Ref!$B$3</f>
        <v>0</v>
      </c>
      <c r="M3444" s="18">
        <f>$J3444*Ref!$B$4</f>
        <v>0</v>
      </c>
      <c r="N3444" s="18">
        <f>IF($C3444&lt;&gt;"",0,IF($D3444&lt;&gt;"",$G3444*INDEX(Υλικά!$J$3:$J$200,$F3444,1)/INDEX(Υλικά!$E$3:$E$200,$F3444,1),0))</f>
        <v>0</v>
      </c>
      <c r="O3444" s="19">
        <f t="shared" si="65"/>
        <v>0</v>
      </c>
    </row>
    <row r="3445" spans="5:15" x14ac:dyDescent="0.35">
      <c r="E3445" s="3" t="str">
        <f>IF(C3445&lt;&gt;"",INDEX(ΣυνδΑθρ!$I$2:$I$96,MATCH(C3445,ΣυνδΑθρ!$A$2:$A$100,0),1),IF(D3445&lt;&gt;"",INDEX(Υλικά!$D$3:$D$200,MATCH(D3445,Υλικά!$B$3:$B$200,0),1),""))</f>
        <v/>
      </c>
      <c r="F3445" s="10">
        <f>IF(C3445&lt;&gt;"",MATCH($C3445,ΣυνδΑθρ!$A$2:$A$100,0),IF(D3445&lt;&gt;"",MATCH($D3445,Υλικά!$B$3:$B$200,0),0))</f>
        <v>0</v>
      </c>
      <c r="G3445" s="3"/>
      <c r="H3445" s="16">
        <f>IF($C3445&lt;&gt;"",$G3445*INDEX(ΣυνδΑθρ!$B$2:$B$96,$F3445,1)/INDEX(ΣυνδΑθρ!$J$2:$J$96,$F3445,1),IF($D3445&lt;&gt;"",$G3445*INDEX(Υλικά!$G$3:$G$200,$F3445,1)/INDEX(Υλικά!$E$3:$E$200,$F3445,1),0))</f>
        <v>0</v>
      </c>
      <c r="I3445" s="17">
        <f>IF($C3445&lt;&gt;"",$G3445*INDEX(ΣυνδΑθρ!$C$2:$C$100,$F3445,1)/INDEX(ΣυνδΑθρ!$J$2:$J$96,$F3445,1),IF($D3445&lt;&gt;"",$G3445*INDEX(Υλικά!$H$3:$H$200,$F3445,1)/INDEX(Υλικά!$E$3:$E$200,$F3445,1),0))</f>
        <v>0</v>
      </c>
      <c r="J3445" s="18">
        <f>IF($C3445&lt;&gt;"",$G3445*INDEX(ΣυνδΑθρ!$D$2:$D$96,$F3445,1)/INDEX(ΣυνδΑθρ!$J$2:$J$96,$F3445,1),IF($D3445&lt;&gt;"",$G3445*INDEX(Υλικά!$I$3:$I$200,$F3445,1)/INDEX(Υλικά!$E$3:$E$200,$F3445,1),0))</f>
        <v>0</v>
      </c>
      <c r="K3445" s="16">
        <f>$H3445*Ref!$B$2</f>
        <v>0</v>
      </c>
      <c r="L3445" s="17">
        <f>$I3445*Ref!$B$3</f>
        <v>0</v>
      </c>
      <c r="M3445" s="18">
        <f>$J3445*Ref!$B$4</f>
        <v>0</v>
      </c>
      <c r="N3445" s="18">
        <f>IF($C3445&lt;&gt;"",0,IF($D3445&lt;&gt;"",$G3445*INDEX(Υλικά!$J$3:$J$200,$F3445,1)/INDEX(Υλικά!$E$3:$E$200,$F3445,1),0))</f>
        <v>0</v>
      </c>
      <c r="O3445" s="19">
        <f t="shared" si="65"/>
        <v>0</v>
      </c>
    </row>
    <row r="3446" spans="5:15" x14ac:dyDescent="0.35">
      <c r="E3446" s="3" t="str">
        <f>IF(C3446&lt;&gt;"",INDEX(ΣυνδΑθρ!$I$2:$I$96,MATCH(C3446,ΣυνδΑθρ!$A$2:$A$100,0),1),IF(D3446&lt;&gt;"",INDEX(Υλικά!$D$3:$D$200,MATCH(D3446,Υλικά!$B$3:$B$200,0),1),""))</f>
        <v/>
      </c>
      <c r="F3446" s="10">
        <f>IF(C3446&lt;&gt;"",MATCH($C3446,ΣυνδΑθρ!$A$2:$A$100,0),IF(D3446&lt;&gt;"",MATCH($D3446,Υλικά!$B$3:$B$200,0),0))</f>
        <v>0</v>
      </c>
      <c r="G3446" s="3"/>
      <c r="H3446" s="16">
        <f>IF($C3446&lt;&gt;"",$G3446*INDEX(ΣυνδΑθρ!$B$2:$B$96,$F3446,1)/INDEX(ΣυνδΑθρ!$J$2:$J$96,$F3446,1),IF($D3446&lt;&gt;"",$G3446*INDEX(Υλικά!$G$3:$G$200,$F3446,1)/INDEX(Υλικά!$E$3:$E$200,$F3446,1),0))</f>
        <v>0</v>
      </c>
      <c r="I3446" s="17">
        <f>IF($C3446&lt;&gt;"",$G3446*INDEX(ΣυνδΑθρ!$C$2:$C$100,$F3446,1)/INDEX(ΣυνδΑθρ!$J$2:$J$96,$F3446,1),IF($D3446&lt;&gt;"",$G3446*INDEX(Υλικά!$H$3:$H$200,$F3446,1)/INDEX(Υλικά!$E$3:$E$200,$F3446,1),0))</f>
        <v>0</v>
      </c>
      <c r="J3446" s="18">
        <f>IF($C3446&lt;&gt;"",$G3446*INDEX(ΣυνδΑθρ!$D$2:$D$96,$F3446,1)/INDEX(ΣυνδΑθρ!$J$2:$J$96,$F3446,1),IF($D3446&lt;&gt;"",$G3446*INDEX(Υλικά!$I$3:$I$200,$F3446,1)/INDEX(Υλικά!$E$3:$E$200,$F3446,1),0))</f>
        <v>0</v>
      </c>
      <c r="K3446" s="16">
        <f>$H3446*Ref!$B$2</f>
        <v>0</v>
      </c>
      <c r="L3446" s="17">
        <f>$I3446*Ref!$B$3</f>
        <v>0</v>
      </c>
      <c r="M3446" s="18">
        <f>$J3446*Ref!$B$4</f>
        <v>0</v>
      </c>
      <c r="N3446" s="18">
        <f>IF($C3446&lt;&gt;"",0,IF($D3446&lt;&gt;"",$G3446*INDEX(Υλικά!$J$3:$J$200,$F3446,1)/INDEX(Υλικά!$E$3:$E$200,$F3446,1),0))</f>
        <v>0</v>
      </c>
      <c r="O3446" s="19">
        <f t="shared" si="65"/>
        <v>0</v>
      </c>
    </row>
    <row r="3447" spans="5:15" x14ac:dyDescent="0.35">
      <c r="E3447" s="3" t="str">
        <f>IF(C3447&lt;&gt;"",INDEX(ΣυνδΑθρ!$I$2:$I$96,MATCH(C3447,ΣυνδΑθρ!$A$2:$A$100,0),1),IF(D3447&lt;&gt;"",INDEX(Υλικά!$D$3:$D$200,MATCH(D3447,Υλικά!$B$3:$B$200,0),1),""))</f>
        <v/>
      </c>
      <c r="F3447" s="10">
        <f>IF(C3447&lt;&gt;"",MATCH($C3447,ΣυνδΑθρ!$A$2:$A$100,0),IF(D3447&lt;&gt;"",MATCH($D3447,Υλικά!$B$3:$B$200,0),0))</f>
        <v>0</v>
      </c>
      <c r="G3447" s="3"/>
      <c r="H3447" s="16">
        <f>IF($C3447&lt;&gt;"",$G3447*INDEX(ΣυνδΑθρ!$B$2:$B$96,$F3447,1)/INDEX(ΣυνδΑθρ!$J$2:$J$96,$F3447,1),IF($D3447&lt;&gt;"",$G3447*INDEX(Υλικά!$G$3:$G$200,$F3447,1)/INDEX(Υλικά!$E$3:$E$200,$F3447,1),0))</f>
        <v>0</v>
      </c>
      <c r="I3447" s="17">
        <f>IF($C3447&lt;&gt;"",$G3447*INDEX(ΣυνδΑθρ!$C$2:$C$100,$F3447,1)/INDEX(ΣυνδΑθρ!$J$2:$J$96,$F3447,1),IF($D3447&lt;&gt;"",$G3447*INDEX(Υλικά!$H$3:$H$200,$F3447,1)/INDEX(Υλικά!$E$3:$E$200,$F3447,1),0))</f>
        <v>0</v>
      </c>
      <c r="J3447" s="18">
        <f>IF($C3447&lt;&gt;"",$G3447*INDEX(ΣυνδΑθρ!$D$2:$D$96,$F3447,1)/INDEX(ΣυνδΑθρ!$J$2:$J$96,$F3447,1),IF($D3447&lt;&gt;"",$G3447*INDEX(Υλικά!$I$3:$I$200,$F3447,1)/INDEX(Υλικά!$E$3:$E$200,$F3447,1),0))</f>
        <v>0</v>
      </c>
      <c r="K3447" s="16">
        <f>$H3447*Ref!$B$2</f>
        <v>0</v>
      </c>
      <c r="L3447" s="17">
        <f>$I3447*Ref!$B$3</f>
        <v>0</v>
      </c>
      <c r="M3447" s="18">
        <f>$J3447*Ref!$B$4</f>
        <v>0</v>
      </c>
      <c r="N3447" s="18">
        <f>IF($C3447&lt;&gt;"",0,IF($D3447&lt;&gt;"",$G3447*INDEX(Υλικά!$J$3:$J$200,$F3447,1)/INDEX(Υλικά!$E$3:$E$200,$F3447,1),0))</f>
        <v>0</v>
      </c>
      <c r="O3447" s="19">
        <f t="shared" si="65"/>
        <v>0</v>
      </c>
    </row>
    <row r="3448" spans="5:15" x14ac:dyDescent="0.35">
      <c r="E3448" s="3" t="str">
        <f>IF(C3448&lt;&gt;"",INDEX(ΣυνδΑθρ!$I$2:$I$96,MATCH(C3448,ΣυνδΑθρ!$A$2:$A$100,0),1),IF(D3448&lt;&gt;"",INDEX(Υλικά!$D$3:$D$200,MATCH(D3448,Υλικά!$B$3:$B$200,0),1),""))</f>
        <v/>
      </c>
      <c r="F3448" s="10">
        <f>IF(C3448&lt;&gt;"",MATCH($C3448,ΣυνδΑθρ!$A$2:$A$100,0),IF(D3448&lt;&gt;"",MATCH($D3448,Υλικά!$B$3:$B$200,0),0))</f>
        <v>0</v>
      </c>
      <c r="G3448" s="3"/>
      <c r="H3448" s="16">
        <f>IF($C3448&lt;&gt;"",$G3448*INDEX(ΣυνδΑθρ!$B$2:$B$96,$F3448,1)/INDEX(ΣυνδΑθρ!$J$2:$J$96,$F3448,1),IF($D3448&lt;&gt;"",$G3448*INDEX(Υλικά!$G$3:$G$200,$F3448,1)/INDEX(Υλικά!$E$3:$E$200,$F3448,1),0))</f>
        <v>0</v>
      </c>
      <c r="I3448" s="17">
        <f>IF($C3448&lt;&gt;"",$G3448*INDEX(ΣυνδΑθρ!$C$2:$C$100,$F3448,1)/INDEX(ΣυνδΑθρ!$J$2:$J$96,$F3448,1),IF($D3448&lt;&gt;"",$G3448*INDEX(Υλικά!$H$3:$H$200,$F3448,1)/INDEX(Υλικά!$E$3:$E$200,$F3448,1),0))</f>
        <v>0</v>
      </c>
      <c r="J3448" s="18">
        <f>IF($C3448&lt;&gt;"",$G3448*INDEX(ΣυνδΑθρ!$D$2:$D$96,$F3448,1)/INDEX(ΣυνδΑθρ!$J$2:$J$96,$F3448,1),IF($D3448&lt;&gt;"",$G3448*INDEX(Υλικά!$I$3:$I$200,$F3448,1)/INDEX(Υλικά!$E$3:$E$200,$F3448,1),0))</f>
        <v>0</v>
      </c>
      <c r="K3448" s="16">
        <f>$H3448*Ref!$B$2</f>
        <v>0</v>
      </c>
      <c r="L3448" s="17">
        <f>$I3448*Ref!$B$3</f>
        <v>0</v>
      </c>
      <c r="M3448" s="18">
        <f>$J3448*Ref!$B$4</f>
        <v>0</v>
      </c>
      <c r="N3448" s="18">
        <f>IF($C3448&lt;&gt;"",0,IF($D3448&lt;&gt;"",$G3448*INDEX(Υλικά!$J$3:$J$200,$F3448,1)/INDEX(Υλικά!$E$3:$E$200,$F3448,1),0))</f>
        <v>0</v>
      </c>
      <c r="O3448" s="19">
        <f t="shared" si="65"/>
        <v>0</v>
      </c>
    </row>
    <row r="3449" spans="5:15" x14ac:dyDescent="0.35">
      <c r="E3449" s="3" t="str">
        <f>IF(C3449&lt;&gt;"",INDEX(ΣυνδΑθρ!$I$2:$I$96,MATCH(C3449,ΣυνδΑθρ!$A$2:$A$100,0),1),IF(D3449&lt;&gt;"",INDEX(Υλικά!$D$3:$D$200,MATCH(D3449,Υλικά!$B$3:$B$200,0),1),""))</f>
        <v/>
      </c>
      <c r="F3449" s="10">
        <f>IF(C3449&lt;&gt;"",MATCH($C3449,ΣυνδΑθρ!$A$2:$A$100,0),IF(D3449&lt;&gt;"",MATCH($D3449,Υλικά!$B$3:$B$200,0),0))</f>
        <v>0</v>
      </c>
      <c r="G3449" s="3"/>
      <c r="H3449" s="16">
        <f>IF($C3449&lt;&gt;"",$G3449*INDEX(ΣυνδΑθρ!$B$2:$B$96,$F3449,1)/INDEX(ΣυνδΑθρ!$J$2:$J$96,$F3449,1),IF($D3449&lt;&gt;"",$G3449*INDEX(Υλικά!$G$3:$G$200,$F3449,1)/INDEX(Υλικά!$E$3:$E$200,$F3449,1),0))</f>
        <v>0</v>
      </c>
      <c r="I3449" s="17">
        <f>IF($C3449&lt;&gt;"",$G3449*INDEX(ΣυνδΑθρ!$C$2:$C$100,$F3449,1)/INDEX(ΣυνδΑθρ!$J$2:$J$96,$F3449,1),IF($D3449&lt;&gt;"",$G3449*INDEX(Υλικά!$H$3:$H$200,$F3449,1)/INDEX(Υλικά!$E$3:$E$200,$F3449,1),0))</f>
        <v>0</v>
      </c>
      <c r="J3449" s="18">
        <f>IF($C3449&lt;&gt;"",$G3449*INDEX(ΣυνδΑθρ!$D$2:$D$96,$F3449,1)/INDEX(ΣυνδΑθρ!$J$2:$J$96,$F3449,1),IF($D3449&lt;&gt;"",$G3449*INDEX(Υλικά!$I$3:$I$200,$F3449,1)/INDEX(Υλικά!$E$3:$E$200,$F3449,1),0))</f>
        <v>0</v>
      </c>
      <c r="K3449" s="16">
        <f>$H3449*Ref!$B$2</f>
        <v>0</v>
      </c>
      <c r="L3449" s="17">
        <f>$I3449*Ref!$B$3</f>
        <v>0</v>
      </c>
      <c r="M3449" s="18">
        <f>$J3449*Ref!$B$4</f>
        <v>0</v>
      </c>
      <c r="N3449" s="18">
        <f>IF($C3449&lt;&gt;"",0,IF($D3449&lt;&gt;"",$G3449*INDEX(Υλικά!$J$3:$J$200,$F3449,1)/INDEX(Υλικά!$E$3:$E$200,$F3449,1),0))</f>
        <v>0</v>
      </c>
      <c r="O3449" s="19">
        <f t="shared" si="65"/>
        <v>0</v>
      </c>
    </row>
    <row r="3450" spans="5:15" x14ac:dyDescent="0.35">
      <c r="E3450" s="3" t="str">
        <f>IF(C3450&lt;&gt;"",INDEX(ΣυνδΑθρ!$I$2:$I$96,MATCH(C3450,ΣυνδΑθρ!$A$2:$A$100,0),1),IF(D3450&lt;&gt;"",INDEX(Υλικά!$D$3:$D$200,MATCH(D3450,Υλικά!$B$3:$B$200,0),1),""))</f>
        <v/>
      </c>
      <c r="F3450" s="10">
        <f>IF(C3450&lt;&gt;"",MATCH($C3450,ΣυνδΑθρ!$A$2:$A$100,0),IF(D3450&lt;&gt;"",MATCH($D3450,Υλικά!$B$3:$B$200,0),0))</f>
        <v>0</v>
      </c>
      <c r="G3450" s="3"/>
      <c r="H3450" s="16">
        <f>IF($C3450&lt;&gt;"",$G3450*INDEX(ΣυνδΑθρ!$B$2:$B$96,$F3450,1)/INDEX(ΣυνδΑθρ!$J$2:$J$96,$F3450,1),IF($D3450&lt;&gt;"",$G3450*INDEX(Υλικά!$G$3:$G$200,$F3450,1)/INDEX(Υλικά!$E$3:$E$200,$F3450,1),0))</f>
        <v>0</v>
      </c>
      <c r="I3450" s="17">
        <f>IF($C3450&lt;&gt;"",$G3450*INDEX(ΣυνδΑθρ!$C$2:$C$100,$F3450,1)/INDEX(ΣυνδΑθρ!$J$2:$J$96,$F3450,1),IF($D3450&lt;&gt;"",$G3450*INDEX(Υλικά!$H$3:$H$200,$F3450,1)/INDEX(Υλικά!$E$3:$E$200,$F3450,1),0))</f>
        <v>0</v>
      </c>
      <c r="J3450" s="18">
        <f>IF($C3450&lt;&gt;"",$G3450*INDEX(ΣυνδΑθρ!$D$2:$D$96,$F3450,1)/INDEX(ΣυνδΑθρ!$J$2:$J$96,$F3450,1),IF($D3450&lt;&gt;"",$G3450*INDEX(Υλικά!$I$3:$I$200,$F3450,1)/INDEX(Υλικά!$E$3:$E$200,$F3450,1),0))</f>
        <v>0</v>
      </c>
      <c r="K3450" s="16">
        <f>$H3450*Ref!$B$2</f>
        <v>0</v>
      </c>
      <c r="L3450" s="17">
        <f>$I3450*Ref!$B$3</f>
        <v>0</v>
      </c>
      <c r="M3450" s="18">
        <f>$J3450*Ref!$B$4</f>
        <v>0</v>
      </c>
      <c r="N3450" s="18">
        <f>IF($C3450&lt;&gt;"",0,IF($D3450&lt;&gt;"",$G3450*INDEX(Υλικά!$J$3:$J$200,$F3450,1)/INDEX(Υλικά!$E$3:$E$200,$F3450,1),0))</f>
        <v>0</v>
      </c>
      <c r="O3450" s="19">
        <f t="shared" si="65"/>
        <v>0</v>
      </c>
    </row>
    <row r="3451" spans="5:15" x14ac:dyDescent="0.35">
      <c r="E3451" s="3" t="str">
        <f>IF(C3451&lt;&gt;"",INDEX(ΣυνδΑθρ!$I$2:$I$96,MATCH(C3451,ΣυνδΑθρ!$A$2:$A$100,0),1),IF(D3451&lt;&gt;"",INDEX(Υλικά!$D$3:$D$200,MATCH(D3451,Υλικά!$B$3:$B$200,0),1),""))</f>
        <v/>
      </c>
      <c r="F3451" s="10">
        <f>IF(C3451&lt;&gt;"",MATCH($C3451,ΣυνδΑθρ!$A$2:$A$100,0),IF(D3451&lt;&gt;"",MATCH($D3451,Υλικά!$B$3:$B$200,0),0))</f>
        <v>0</v>
      </c>
      <c r="G3451" s="3"/>
      <c r="H3451" s="16">
        <f>IF($C3451&lt;&gt;"",$G3451*INDEX(ΣυνδΑθρ!$B$2:$B$96,$F3451,1)/INDEX(ΣυνδΑθρ!$J$2:$J$96,$F3451,1),IF($D3451&lt;&gt;"",$G3451*INDEX(Υλικά!$G$3:$G$200,$F3451,1)/INDEX(Υλικά!$E$3:$E$200,$F3451,1),0))</f>
        <v>0</v>
      </c>
      <c r="I3451" s="17">
        <f>IF($C3451&lt;&gt;"",$G3451*INDEX(ΣυνδΑθρ!$C$2:$C$100,$F3451,1)/INDEX(ΣυνδΑθρ!$J$2:$J$96,$F3451,1),IF($D3451&lt;&gt;"",$G3451*INDEX(Υλικά!$H$3:$H$200,$F3451,1)/INDEX(Υλικά!$E$3:$E$200,$F3451,1),0))</f>
        <v>0</v>
      </c>
      <c r="J3451" s="18">
        <f>IF($C3451&lt;&gt;"",$G3451*INDEX(ΣυνδΑθρ!$D$2:$D$96,$F3451,1)/INDEX(ΣυνδΑθρ!$J$2:$J$96,$F3451,1),IF($D3451&lt;&gt;"",$G3451*INDEX(Υλικά!$I$3:$I$200,$F3451,1)/INDEX(Υλικά!$E$3:$E$200,$F3451,1),0))</f>
        <v>0</v>
      </c>
      <c r="K3451" s="16">
        <f>$H3451*Ref!$B$2</f>
        <v>0</v>
      </c>
      <c r="L3451" s="17">
        <f>$I3451*Ref!$B$3</f>
        <v>0</v>
      </c>
      <c r="M3451" s="18">
        <f>$J3451*Ref!$B$4</f>
        <v>0</v>
      </c>
      <c r="N3451" s="18">
        <f>IF($C3451&lt;&gt;"",0,IF($D3451&lt;&gt;"",$G3451*INDEX(Υλικά!$J$3:$J$200,$F3451,1)/INDEX(Υλικά!$E$3:$E$200,$F3451,1),0))</f>
        <v>0</v>
      </c>
      <c r="O3451" s="19">
        <f t="shared" si="65"/>
        <v>0</v>
      </c>
    </row>
    <row r="3452" spans="5:15" x14ac:dyDescent="0.35">
      <c r="E3452" s="3" t="str">
        <f>IF(C3452&lt;&gt;"",INDEX(ΣυνδΑθρ!$I$2:$I$96,MATCH(C3452,ΣυνδΑθρ!$A$2:$A$100,0),1),IF(D3452&lt;&gt;"",INDEX(Υλικά!$D$3:$D$200,MATCH(D3452,Υλικά!$B$3:$B$200,0),1),""))</f>
        <v/>
      </c>
      <c r="F3452" s="10">
        <f>IF(C3452&lt;&gt;"",MATCH($C3452,ΣυνδΑθρ!$A$2:$A$100,0),IF(D3452&lt;&gt;"",MATCH($D3452,Υλικά!$B$3:$B$200,0),0))</f>
        <v>0</v>
      </c>
      <c r="G3452" s="3"/>
      <c r="H3452" s="16">
        <f>IF($C3452&lt;&gt;"",$G3452*INDEX(ΣυνδΑθρ!$B$2:$B$96,$F3452,1)/INDEX(ΣυνδΑθρ!$J$2:$J$96,$F3452,1),IF($D3452&lt;&gt;"",$G3452*INDEX(Υλικά!$G$3:$G$200,$F3452,1)/INDEX(Υλικά!$E$3:$E$200,$F3452,1),0))</f>
        <v>0</v>
      </c>
      <c r="I3452" s="17">
        <f>IF($C3452&lt;&gt;"",$G3452*INDEX(ΣυνδΑθρ!$C$2:$C$100,$F3452,1)/INDEX(ΣυνδΑθρ!$J$2:$J$96,$F3452,1),IF($D3452&lt;&gt;"",$G3452*INDEX(Υλικά!$H$3:$H$200,$F3452,1)/INDEX(Υλικά!$E$3:$E$200,$F3452,1),0))</f>
        <v>0</v>
      </c>
      <c r="J3452" s="18">
        <f>IF($C3452&lt;&gt;"",$G3452*INDEX(ΣυνδΑθρ!$D$2:$D$96,$F3452,1)/INDEX(ΣυνδΑθρ!$J$2:$J$96,$F3452,1),IF($D3452&lt;&gt;"",$G3452*INDEX(Υλικά!$I$3:$I$200,$F3452,1)/INDEX(Υλικά!$E$3:$E$200,$F3452,1),0))</f>
        <v>0</v>
      </c>
      <c r="K3452" s="16">
        <f>$H3452*Ref!$B$2</f>
        <v>0</v>
      </c>
      <c r="L3452" s="17">
        <f>$I3452*Ref!$B$3</f>
        <v>0</v>
      </c>
      <c r="M3452" s="18">
        <f>$J3452*Ref!$B$4</f>
        <v>0</v>
      </c>
      <c r="N3452" s="18">
        <f>IF($C3452&lt;&gt;"",0,IF($D3452&lt;&gt;"",$G3452*INDEX(Υλικά!$J$3:$J$200,$F3452,1)/INDEX(Υλικά!$E$3:$E$200,$F3452,1),0))</f>
        <v>0</v>
      </c>
      <c r="O3452" s="19">
        <f t="shared" si="65"/>
        <v>0</v>
      </c>
    </row>
    <row r="3453" spans="5:15" x14ac:dyDescent="0.35">
      <c r="E3453" s="3" t="str">
        <f>IF(C3453&lt;&gt;"",INDEX(ΣυνδΑθρ!$I$2:$I$96,MATCH(C3453,ΣυνδΑθρ!$A$2:$A$100,0),1),IF(D3453&lt;&gt;"",INDEX(Υλικά!$D$3:$D$200,MATCH(D3453,Υλικά!$B$3:$B$200,0),1),""))</f>
        <v/>
      </c>
      <c r="F3453" s="10">
        <f>IF(C3453&lt;&gt;"",MATCH($C3453,ΣυνδΑθρ!$A$2:$A$100,0),IF(D3453&lt;&gt;"",MATCH($D3453,Υλικά!$B$3:$B$200,0),0))</f>
        <v>0</v>
      </c>
      <c r="G3453" s="3"/>
      <c r="H3453" s="16">
        <f>IF($C3453&lt;&gt;"",$G3453*INDEX(ΣυνδΑθρ!$B$2:$B$96,$F3453,1)/INDEX(ΣυνδΑθρ!$J$2:$J$96,$F3453,1),IF($D3453&lt;&gt;"",$G3453*INDEX(Υλικά!$G$3:$G$200,$F3453,1)/INDEX(Υλικά!$E$3:$E$200,$F3453,1),0))</f>
        <v>0</v>
      </c>
      <c r="I3453" s="17">
        <f>IF($C3453&lt;&gt;"",$G3453*INDEX(ΣυνδΑθρ!$C$2:$C$100,$F3453,1)/INDEX(ΣυνδΑθρ!$J$2:$J$96,$F3453,1),IF($D3453&lt;&gt;"",$G3453*INDEX(Υλικά!$H$3:$H$200,$F3453,1)/INDEX(Υλικά!$E$3:$E$200,$F3453,1),0))</f>
        <v>0</v>
      </c>
      <c r="J3453" s="18">
        <f>IF($C3453&lt;&gt;"",$G3453*INDEX(ΣυνδΑθρ!$D$2:$D$96,$F3453,1)/INDEX(ΣυνδΑθρ!$J$2:$J$96,$F3453,1),IF($D3453&lt;&gt;"",$G3453*INDEX(Υλικά!$I$3:$I$200,$F3453,1)/INDEX(Υλικά!$E$3:$E$200,$F3453,1),0))</f>
        <v>0</v>
      </c>
      <c r="K3453" s="16">
        <f>$H3453*Ref!$B$2</f>
        <v>0</v>
      </c>
      <c r="L3453" s="17">
        <f>$I3453*Ref!$B$3</f>
        <v>0</v>
      </c>
      <c r="M3453" s="18">
        <f>$J3453*Ref!$B$4</f>
        <v>0</v>
      </c>
      <c r="N3453" s="18">
        <f>IF($C3453&lt;&gt;"",0,IF($D3453&lt;&gt;"",$G3453*INDEX(Υλικά!$J$3:$J$200,$F3453,1)/INDEX(Υλικά!$E$3:$E$200,$F3453,1),0))</f>
        <v>0</v>
      </c>
      <c r="O3453" s="19">
        <f t="shared" si="65"/>
        <v>0</v>
      </c>
    </row>
    <row r="3454" spans="5:15" x14ac:dyDescent="0.35">
      <c r="E3454" s="3" t="str">
        <f>IF(C3454&lt;&gt;"",INDEX(ΣυνδΑθρ!$I$2:$I$96,MATCH(C3454,ΣυνδΑθρ!$A$2:$A$100,0),1),IF(D3454&lt;&gt;"",INDEX(Υλικά!$D$3:$D$200,MATCH(D3454,Υλικά!$B$3:$B$200,0),1),""))</f>
        <v/>
      </c>
      <c r="F3454" s="10">
        <f>IF(C3454&lt;&gt;"",MATCH($C3454,ΣυνδΑθρ!$A$2:$A$100,0),IF(D3454&lt;&gt;"",MATCH($D3454,Υλικά!$B$3:$B$200,0),0))</f>
        <v>0</v>
      </c>
      <c r="G3454" s="3"/>
      <c r="H3454" s="16">
        <f>IF($C3454&lt;&gt;"",$G3454*INDEX(ΣυνδΑθρ!$B$2:$B$96,$F3454,1)/INDEX(ΣυνδΑθρ!$J$2:$J$96,$F3454,1),IF($D3454&lt;&gt;"",$G3454*INDEX(Υλικά!$G$3:$G$200,$F3454,1)/INDEX(Υλικά!$E$3:$E$200,$F3454,1),0))</f>
        <v>0</v>
      </c>
      <c r="I3454" s="17">
        <f>IF($C3454&lt;&gt;"",$G3454*INDEX(ΣυνδΑθρ!$C$2:$C$100,$F3454,1)/INDEX(ΣυνδΑθρ!$J$2:$J$96,$F3454,1),IF($D3454&lt;&gt;"",$G3454*INDEX(Υλικά!$H$3:$H$200,$F3454,1)/INDEX(Υλικά!$E$3:$E$200,$F3454,1),0))</f>
        <v>0</v>
      </c>
      <c r="J3454" s="18">
        <f>IF($C3454&lt;&gt;"",$G3454*INDEX(ΣυνδΑθρ!$D$2:$D$96,$F3454,1)/INDEX(ΣυνδΑθρ!$J$2:$J$96,$F3454,1),IF($D3454&lt;&gt;"",$G3454*INDEX(Υλικά!$I$3:$I$200,$F3454,1)/INDEX(Υλικά!$E$3:$E$200,$F3454,1),0))</f>
        <v>0</v>
      </c>
      <c r="K3454" s="16">
        <f>$H3454*Ref!$B$2</f>
        <v>0</v>
      </c>
      <c r="L3454" s="17">
        <f>$I3454*Ref!$B$3</f>
        <v>0</v>
      </c>
      <c r="M3454" s="18">
        <f>$J3454*Ref!$B$4</f>
        <v>0</v>
      </c>
      <c r="N3454" s="18">
        <f>IF($C3454&lt;&gt;"",0,IF($D3454&lt;&gt;"",$G3454*INDEX(Υλικά!$J$3:$J$200,$F3454,1)/INDEX(Υλικά!$E$3:$E$200,$F3454,1),0))</f>
        <v>0</v>
      </c>
      <c r="O3454" s="19">
        <f t="shared" si="65"/>
        <v>0</v>
      </c>
    </row>
    <row r="3455" spans="5:15" x14ac:dyDescent="0.35">
      <c r="E3455" s="3" t="str">
        <f>IF(C3455&lt;&gt;"",INDEX(ΣυνδΑθρ!$I$2:$I$96,MATCH(C3455,ΣυνδΑθρ!$A$2:$A$100,0),1),IF(D3455&lt;&gt;"",INDEX(Υλικά!$D$3:$D$200,MATCH(D3455,Υλικά!$B$3:$B$200,0),1),""))</f>
        <v/>
      </c>
      <c r="F3455" s="10">
        <f>IF(C3455&lt;&gt;"",MATCH($C3455,ΣυνδΑθρ!$A$2:$A$100,0),IF(D3455&lt;&gt;"",MATCH($D3455,Υλικά!$B$3:$B$200,0),0))</f>
        <v>0</v>
      </c>
      <c r="G3455" s="3"/>
      <c r="H3455" s="16">
        <f>IF($C3455&lt;&gt;"",$G3455*INDEX(ΣυνδΑθρ!$B$2:$B$96,$F3455,1)/INDEX(ΣυνδΑθρ!$J$2:$J$96,$F3455,1),IF($D3455&lt;&gt;"",$G3455*INDEX(Υλικά!$G$3:$G$200,$F3455,1)/INDEX(Υλικά!$E$3:$E$200,$F3455,1),0))</f>
        <v>0</v>
      </c>
      <c r="I3455" s="17">
        <f>IF($C3455&lt;&gt;"",$G3455*INDEX(ΣυνδΑθρ!$C$2:$C$100,$F3455,1)/INDEX(ΣυνδΑθρ!$J$2:$J$96,$F3455,1),IF($D3455&lt;&gt;"",$G3455*INDEX(Υλικά!$H$3:$H$200,$F3455,1)/INDEX(Υλικά!$E$3:$E$200,$F3455,1),0))</f>
        <v>0</v>
      </c>
      <c r="J3455" s="18">
        <f>IF($C3455&lt;&gt;"",$G3455*INDEX(ΣυνδΑθρ!$D$2:$D$96,$F3455,1)/INDEX(ΣυνδΑθρ!$J$2:$J$96,$F3455,1),IF($D3455&lt;&gt;"",$G3455*INDEX(Υλικά!$I$3:$I$200,$F3455,1)/INDEX(Υλικά!$E$3:$E$200,$F3455,1),0))</f>
        <v>0</v>
      </c>
      <c r="K3455" s="16">
        <f>$H3455*Ref!$B$2</f>
        <v>0</v>
      </c>
      <c r="L3455" s="17">
        <f>$I3455*Ref!$B$3</f>
        <v>0</v>
      </c>
      <c r="M3455" s="18">
        <f>$J3455*Ref!$B$4</f>
        <v>0</v>
      </c>
      <c r="N3455" s="18">
        <f>IF($C3455&lt;&gt;"",0,IF($D3455&lt;&gt;"",$G3455*INDEX(Υλικά!$J$3:$J$200,$F3455,1)/INDEX(Υλικά!$E$3:$E$200,$F3455,1),0))</f>
        <v>0</v>
      </c>
      <c r="O3455" s="19">
        <f t="shared" si="65"/>
        <v>0</v>
      </c>
    </row>
    <row r="3456" spans="5:15" x14ac:dyDescent="0.35">
      <c r="E3456" s="3" t="str">
        <f>IF(C3456&lt;&gt;"",INDEX(ΣυνδΑθρ!$I$2:$I$96,MATCH(C3456,ΣυνδΑθρ!$A$2:$A$100,0),1),IF(D3456&lt;&gt;"",INDEX(Υλικά!$D$3:$D$200,MATCH(D3456,Υλικά!$B$3:$B$200,0),1),""))</f>
        <v/>
      </c>
      <c r="F3456" s="10">
        <f>IF(C3456&lt;&gt;"",MATCH($C3456,ΣυνδΑθρ!$A$2:$A$100,0),IF(D3456&lt;&gt;"",MATCH($D3456,Υλικά!$B$3:$B$200,0),0))</f>
        <v>0</v>
      </c>
      <c r="G3456" s="3"/>
      <c r="H3456" s="16">
        <f>IF($C3456&lt;&gt;"",$G3456*INDEX(ΣυνδΑθρ!$B$2:$B$96,$F3456,1)/INDEX(ΣυνδΑθρ!$J$2:$J$96,$F3456,1),IF($D3456&lt;&gt;"",$G3456*INDEX(Υλικά!$G$3:$G$200,$F3456,1)/INDEX(Υλικά!$E$3:$E$200,$F3456,1),0))</f>
        <v>0</v>
      </c>
      <c r="I3456" s="17">
        <f>IF($C3456&lt;&gt;"",$G3456*INDEX(ΣυνδΑθρ!$C$2:$C$100,$F3456,1)/INDEX(ΣυνδΑθρ!$J$2:$J$96,$F3456,1),IF($D3456&lt;&gt;"",$G3456*INDEX(Υλικά!$H$3:$H$200,$F3456,1)/INDEX(Υλικά!$E$3:$E$200,$F3456,1),0))</f>
        <v>0</v>
      </c>
      <c r="J3456" s="18">
        <f>IF($C3456&lt;&gt;"",$G3456*INDEX(ΣυνδΑθρ!$D$2:$D$96,$F3456,1)/INDEX(ΣυνδΑθρ!$J$2:$J$96,$F3456,1),IF($D3456&lt;&gt;"",$G3456*INDEX(Υλικά!$I$3:$I$200,$F3456,1)/INDEX(Υλικά!$E$3:$E$200,$F3456,1),0))</f>
        <v>0</v>
      </c>
      <c r="K3456" s="16">
        <f>$H3456*Ref!$B$2</f>
        <v>0</v>
      </c>
      <c r="L3456" s="17">
        <f>$I3456*Ref!$B$3</f>
        <v>0</v>
      </c>
      <c r="M3456" s="18">
        <f>$J3456*Ref!$B$4</f>
        <v>0</v>
      </c>
      <c r="N3456" s="18">
        <f>IF($C3456&lt;&gt;"",0,IF($D3456&lt;&gt;"",$G3456*INDEX(Υλικά!$J$3:$J$200,$F3456,1)/INDEX(Υλικά!$E$3:$E$200,$F3456,1),0))</f>
        <v>0</v>
      </c>
      <c r="O3456" s="19">
        <f t="shared" si="65"/>
        <v>0</v>
      </c>
    </row>
    <row r="3457" spans="5:15" x14ac:dyDescent="0.35">
      <c r="E3457" s="3" t="str">
        <f>IF(C3457&lt;&gt;"",INDEX(ΣυνδΑθρ!$I$2:$I$96,MATCH(C3457,ΣυνδΑθρ!$A$2:$A$100,0),1),IF(D3457&lt;&gt;"",INDEX(Υλικά!$D$3:$D$200,MATCH(D3457,Υλικά!$B$3:$B$200,0),1),""))</f>
        <v/>
      </c>
      <c r="F3457" s="10">
        <f>IF(C3457&lt;&gt;"",MATCH($C3457,ΣυνδΑθρ!$A$2:$A$100,0),IF(D3457&lt;&gt;"",MATCH($D3457,Υλικά!$B$3:$B$200,0),0))</f>
        <v>0</v>
      </c>
      <c r="G3457" s="3"/>
      <c r="H3457" s="16">
        <f>IF($C3457&lt;&gt;"",$G3457*INDEX(ΣυνδΑθρ!$B$2:$B$96,$F3457,1)/INDEX(ΣυνδΑθρ!$J$2:$J$96,$F3457,1),IF($D3457&lt;&gt;"",$G3457*INDEX(Υλικά!$G$3:$G$200,$F3457,1)/INDEX(Υλικά!$E$3:$E$200,$F3457,1),0))</f>
        <v>0</v>
      </c>
      <c r="I3457" s="17">
        <f>IF($C3457&lt;&gt;"",$G3457*INDEX(ΣυνδΑθρ!$C$2:$C$100,$F3457,1)/INDEX(ΣυνδΑθρ!$J$2:$J$96,$F3457,1),IF($D3457&lt;&gt;"",$G3457*INDEX(Υλικά!$H$3:$H$200,$F3457,1)/INDEX(Υλικά!$E$3:$E$200,$F3457,1),0))</f>
        <v>0</v>
      </c>
      <c r="J3457" s="18">
        <f>IF($C3457&lt;&gt;"",$G3457*INDEX(ΣυνδΑθρ!$D$2:$D$96,$F3457,1)/INDEX(ΣυνδΑθρ!$J$2:$J$96,$F3457,1),IF($D3457&lt;&gt;"",$G3457*INDEX(Υλικά!$I$3:$I$200,$F3457,1)/INDEX(Υλικά!$E$3:$E$200,$F3457,1),0))</f>
        <v>0</v>
      </c>
      <c r="K3457" s="16">
        <f>$H3457*Ref!$B$2</f>
        <v>0</v>
      </c>
      <c r="L3457" s="17">
        <f>$I3457*Ref!$B$3</f>
        <v>0</v>
      </c>
      <c r="M3457" s="18">
        <f>$J3457*Ref!$B$4</f>
        <v>0</v>
      </c>
      <c r="N3457" s="18">
        <f>IF($C3457&lt;&gt;"",0,IF($D3457&lt;&gt;"",$G3457*INDEX(Υλικά!$J$3:$J$200,$F3457,1)/INDEX(Υλικά!$E$3:$E$200,$F3457,1),0))</f>
        <v>0</v>
      </c>
      <c r="O3457" s="19">
        <f t="shared" si="65"/>
        <v>0</v>
      </c>
    </row>
    <row r="3458" spans="5:15" x14ac:dyDescent="0.35">
      <c r="E3458" s="3" t="str">
        <f>IF(C3458&lt;&gt;"",INDEX(ΣυνδΑθρ!$I$2:$I$96,MATCH(C3458,ΣυνδΑθρ!$A$2:$A$100,0),1),IF(D3458&lt;&gt;"",INDEX(Υλικά!$D$3:$D$200,MATCH(D3458,Υλικά!$B$3:$B$200,0),1),""))</f>
        <v/>
      </c>
      <c r="F3458" s="10">
        <f>IF(C3458&lt;&gt;"",MATCH($C3458,ΣυνδΑθρ!$A$2:$A$100,0),IF(D3458&lt;&gt;"",MATCH($D3458,Υλικά!$B$3:$B$200,0),0))</f>
        <v>0</v>
      </c>
      <c r="G3458" s="3"/>
      <c r="H3458" s="16">
        <f>IF($C3458&lt;&gt;"",$G3458*INDEX(ΣυνδΑθρ!$B$2:$B$96,$F3458,1)/INDEX(ΣυνδΑθρ!$J$2:$J$96,$F3458,1),IF($D3458&lt;&gt;"",$G3458*INDEX(Υλικά!$G$3:$G$200,$F3458,1)/INDEX(Υλικά!$E$3:$E$200,$F3458,1),0))</f>
        <v>0</v>
      </c>
      <c r="I3458" s="17">
        <f>IF($C3458&lt;&gt;"",$G3458*INDEX(ΣυνδΑθρ!$C$2:$C$100,$F3458,1)/INDEX(ΣυνδΑθρ!$J$2:$J$96,$F3458,1),IF($D3458&lt;&gt;"",$G3458*INDEX(Υλικά!$H$3:$H$200,$F3458,1)/INDEX(Υλικά!$E$3:$E$200,$F3458,1),0))</f>
        <v>0</v>
      </c>
      <c r="J3458" s="18">
        <f>IF($C3458&lt;&gt;"",$G3458*INDEX(ΣυνδΑθρ!$D$2:$D$96,$F3458,1)/INDEX(ΣυνδΑθρ!$J$2:$J$96,$F3458,1),IF($D3458&lt;&gt;"",$G3458*INDEX(Υλικά!$I$3:$I$200,$F3458,1)/INDEX(Υλικά!$E$3:$E$200,$F3458,1),0))</f>
        <v>0</v>
      </c>
      <c r="K3458" s="16">
        <f>$H3458*Ref!$B$2</f>
        <v>0</v>
      </c>
      <c r="L3458" s="17">
        <f>$I3458*Ref!$B$3</f>
        <v>0</v>
      </c>
      <c r="M3458" s="18">
        <f>$J3458*Ref!$B$4</f>
        <v>0</v>
      </c>
      <c r="N3458" s="18">
        <f>IF($C3458&lt;&gt;"",0,IF($D3458&lt;&gt;"",$G3458*INDEX(Υλικά!$J$3:$J$200,$F3458,1)/INDEX(Υλικά!$E$3:$E$200,$F3458,1),0))</f>
        <v>0</v>
      </c>
      <c r="O3458" s="19">
        <f t="shared" si="65"/>
        <v>0</v>
      </c>
    </row>
    <row r="3459" spans="5:15" x14ac:dyDescent="0.35">
      <c r="E3459" s="3" t="str">
        <f>IF(C3459&lt;&gt;"",INDEX(ΣυνδΑθρ!$I$2:$I$96,MATCH(C3459,ΣυνδΑθρ!$A$2:$A$100,0),1),IF(D3459&lt;&gt;"",INDEX(Υλικά!$D$3:$D$200,MATCH(D3459,Υλικά!$B$3:$B$200,0),1),""))</f>
        <v/>
      </c>
      <c r="F3459" s="10">
        <f>IF(C3459&lt;&gt;"",MATCH($C3459,ΣυνδΑθρ!$A$2:$A$100,0),IF(D3459&lt;&gt;"",MATCH($D3459,Υλικά!$B$3:$B$200,0),0))</f>
        <v>0</v>
      </c>
      <c r="G3459" s="3"/>
      <c r="H3459" s="16">
        <f>IF($C3459&lt;&gt;"",$G3459*INDEX(ΣυνδΑθρ!$B$2:$B$96,$F3459,1)/INDEX(ΣυνδΑθρ!$J$2:$J$96,$F3459,1),IF($D3459&lt;&gt;"",$G3459*INDEX(Υλικά!$G$3:$G$200,$F3459,1)/INDEX(Υλικά!$E$3:$E$200,$F3459,1),0))</f>
        <v>0</v>
      </c>
      <c r="I3459" s="17">
        <f>IF($C3459&lt;&gt;"",$G3459*INDEX(ΣυνδΑθρ!$C$2:$C$100,$F3459,1)/INDEX(ΣυνδΑθρ!$J$2:$J$96,$F3459,1),IF($D3459&lt;&gt;"",$G3459*INDEX(Υλικά!$H$3:$H$200,$F3459,1)/INDEX(Υλικά!$E$3:$E$200,$F3459,1),0))</f>
        <v>0</v>
      </c>
      <c r="J3459" s="18">
        <f>IF($C3459&lt;&gt;"",$G3459*INDEX(ΣυνδΑθρ!$D$2:$D$96,$F3459,1)/INDEX(ΣυνδΑθρ!$J$2:$J$96,$F3459,1),IF($D3459&lt;&gt;"",$G3459*INDEX(Υλικά!$I$3:$I$200,$F3459,1)/INDEX(Υλικά!$E$3:$E$200,$F3459,1),0))</f>
        <v>0</v>
      </c>
      <c r="K3459" s="16">
        <f>$H3459*Ref!$B$2</f>
        <v>0</v>
      </c>
      <c r="L3459" s="17">
        <f>$I3459*Ref!$B$3</f>
        <v>0</v>
      </c>
      <c r="M3459" s="18">
        <f>$J3459*Ref!$B$4</f>
        <v>0</v>
      </c>
      <c r="N3459" s="18">
        <f>IF($C3459&lt;&gt;"",0,IF($D3459&lt;&gt;"",$G3459*INDEX(Υλικά!$J$3:$J$200,$F3459,1)/INDEX(Υλικά!$E$3:$E$200,$F3459,1),0))</f>
        <v>0</v>
      </c>
      <c r="O3459" s="19">
        <f t="shared" si="65"/>
        <v>0</v>
      </c>
    </row>
    <row r="3460" spans="5:15" x14ac:dyDescent="0.35">
      <c r="E3460" s="3" t="str">
        <f>IF(C3460&lt;&gt;"",INDEX(ΣυνδΑθρ!$I$2:$I$96,MATCH(C3460,ΣυνδΑθρ!$A$2:$A$100,0),1),IF(D3460&lt;&gt;"",INDEX(Υλικά!$D$3:$D$200,MATCH(D3460,Υλικά!$B$3:$B$200,0),1),""))</f>
        <v/>
      </c>
      <c r="F3460" s="10">
        <f>IF(C3460&lt;&gt;"",MATCH($C3460,ΣυνδΑθρ!$A$2:$A$100,0),IF(D3460&lt;&gt;"",MATCH($D3460,Υλικά!$B$3:$B$200,0),0))</f>
        <v>0</v>
      </c>
      <c r="G3460" s="3"/>
      <c r="H3460" s="16">
        <f>IF($C3460&lt;&gt;"",$G3460*INDEX(ΣυνδΑθρ!$B$2:$B$96,$F3460,1)/INDEX(ΣυνδΑθρ!$J$2:$J$96,$F3460,1),IF($D3460&lt;&gt;"",$G3460*INDEX(Υλικά!$G$3:$G$200,$F3460,1)/INDEX(Υλικά!$E$3:$E$200,$F3460,1),0))</f>
        <v>0</v>
      </c>
      <c r="I3460" s="17">
        <f>IF($C3460&lt;&gt;"",$G3460*INDEX(ΣυνδΑθρ!$C$2:$C$100,$F3460,1)/INDEX(ΣυνδΑθρ!$J$2:$J$96,$F3460,1),IF($D3460&lt;&gt;"",$G3460*INDEX(Υλικά!$H$3:$H$200,$F3460,1)/INDEX(Υλικά!$E$3:$E$200,$F3460,1),0))</f>
        <v>0</v>
      </c>
      <c r="J3460" s="18">
        <f>IF($C3460&lt;&gt;"",$G3460*INDEX(ΣυνδΑθρ!$D$2:$D$96,$F3460,1)/INDEX(ΣυνδΑθρ!$J$2:$J$96,$F3460,1),IF($D3460&lt;&gt;"",$G3460*INDEX(Υλικά!$I$3:$I$200,$F3460,1)/INDEX(Υλικά!$E$3:$E$200,$F3460,1),0))</f>
        <v>0</v>
      </c>
      <c r="K3460" s="16">
        <f>$H3460*Ref!$B$2</f>
        <v>0</v>
      </c>
      <c r="L3460" s="17">
        <f>$I3460*Ref!$B$3</f>
        <v>0</v>
      </c>
      <c r="M3460" s="18">
        <f>$J3460*Ref!$B$4</f>
        <v>0</v>
      </c>
      <c r="N3460" s="18">
        <f>IF($C3460&lt;&gt;"",0,IF($D3460&lt;&gt;"",$G3460*INDEX(Υλικά!$J$3:$J$200,$F3460,1)/INDEX(Υλικά!$E$3:$E$200,$F3460,1),0))</f>
        <v>0</v>
      </c>
      <c r="O3460" s="19">
        <f t="shared" si="65"/>
        <v>0</v>
      </c>
    </row>
    <row r="3461" spans="5:15" x14ac:dyDescent="0.35">
      <c r="E3461" s="3" t="str">
        <f>IF(C3461&lt;&gt;"",INDEX(ΣυνδΑθρ!$I$2:$I$96,MATCH(C3461,ΣυνδΑθρ!$A$2:$A$100,0),1),IF(D3461&lt;&gt;"",INDEX(Υλικά!$D$3:$D$200,MATCH(D3461,Υλικά!$B$3:$B$200,0),1),""))</f>
        <v/>
      </c>
      <c r="F3461" s="10">
        <f>IF(C3461&lt;&gt;"",MATCH($C3461,ΣυνδΑθρ!$A$2:$A$100,0),IF(D3461&lt;&gt;"",MATCH($D3461,Υλικά!$B$3:$B$200,0),0))</f>
        <v>0</v>
      </c>
      <c r="G3461" s="3"/>
      <c r="H3461" s="16">
        <f>IF($C3461&lt;&gt;"",$G3461*INDEX(ΣυνδΑθρ!$B$2:$B$96,$F3461,1)/INDEX(ΣυνδΑθρ!$J$2:$J$96,$F3461,1),IF($D3461&lt;&gt;"",$G3461*INDEX(Υλικά!$G$3:$G$200,$F3461,1)/INDEX(Υλικά!$E$3:$E$200,$F3461,1),0))</f>
        <v>0</v>
      </c>
      <c r="I3461" s="17">
        <f>IF($C3461&lt;&gt;"",$G3461*INDEX(ΣυνδΑθρ!$C$2:$C$100,$F3461,1)/INDEX(ΣυνδΑθρ!$J$2:$J$96,$F3461,1),IF($D3461&lt;&gt;"",$G3461*INDEX(Υλικά!$H$3:$H$200,$F3461,1)/INDEX(Υλικά!$E$3:$E$200,$F3461,1),0))</f>
        <v>0</v>
      </c>
      <c r="J3461" s="18">
        <f>IF($C3461&lt;&gt;"",$G3461*INDEX(ΣυνδΑθρ!$D$2:$D$96,$F3461,1)/INDEX(ΣυνδΑθρ!$J$2:$J$96,$F3461,1),IF($D3461&lt;&gt;"",$G3461*INDEX(Υλικά!$I$3:$I$200,$F3461,1)/INDEX(Υλικά!$E$3:$E$200,$F3461,1),0))</f>
        <v>0</v>
      </c>
      <c r="K3461" s="16">
        <f>$H3461*Ref!$B$2</f>
        <v>0</v>
      </c>
      <c r="L3461" s="17">
        <f>$I3461*Ref!$B$3</f>
        <v>0</v>
      </c>
      <c r="M3461" s="18">
        <f>$J3461*Ref!$B$4</f>
        <v>0</v>
      </c>
      <c r="N3461" s="18">
        <f>IF($C3461&lt;&gt;"",0,IF($D3461&lt;&gt;"",$G3461*INDEX(Υλικά!$J$3:$J$200,$F3461,1)/INDEX(Υλικά!$E$3:$E$200,$F3461,1),0))</f>
        <v>0</v>
      </c>
      <c r="O3461" s="19">
        <f t="shared" si="65"/>
        <v>0</v>
      </c>
    </row>
    <row r="3462" spans="5:15" x14ac:dyDescent="0.35">
      <c r="E3462" s="3" t="str">
        <f>IF(C3462&lt;&gt;"",INDEX(ΣυνδΑθρ!$I$2:$I$96,MATCH(C3462,ΣυνδΑθρ!$A$2:$A$100,0),1),IF(D3462&lt;&gt;"",INDEX(Υλικά!$D$3:$D$200,MATCH(D3462,Υλικά!$B$3:$B$200,0),1),""))</f>
        <v/>
      </c>
      <c r="F3462" s="10">
        <f>IF(C3462&lt;&gt;"",MATCH($C3462,ΣυνδΑθρ!$A$2:$A$100,0),IF(D3462&lt;&gt;"",MATCH($D3462,Υλικά!$B$3:$B$200,0),0))</f>
        <v>0</v>
      </c>
      <c r="G3462" s="3"/>
      <c r="H3462" s="16">
        <f>IF($C3462&lt;&gt;"",$G3462*INDEX(ΣυνδΑθρ!$B$2:$B$96,$F3462,1)/INDEX(ΣυνδΑθρ!$J$2:$J$96,$F3462,1),IF($D3462&lt;&gt;"",$G3462*INDEX(Υλικά!$G$3:$G$200,$F3462,1)/INDEX(Υλικά!$E$3:$E$200,$F3462,1),0))</f>
        <v>0</v>
      </c>
      <c r="I3462" s="17">
        <f>IF($C3462&lt;&gt;"",$G3462*INDEX(ΣυνδΑθρ!$C$2:$C$100,$F3462,1)/INDEX(ΣυνδΑθρ!$J$2:$J$96,$F3462,1),IF($D3462&lt;&gt;"",$G3462*INDEX(Υλικά!$H$3:$H$200,$F3462,1)/INDEX(Υλικά!$E$3:$E$200,$F3462,1),0))</f>
        <v>0</v>
      </c>
      <c r="J3462" s="18">
        <f>IF($C3462&lt;&gt;"",$G3462*INDEX(ΣυνδΑθρ!$D$2:$D$96,$F3462,1)/INDEX(ΣυνδΑθρ!$J$2:$J$96,$F3462,1),IF($D3462&lt;&gt;"",$G3462*INDEX(Υλικά!$I$3:$I$200,$F3462,1)/INDEX(Υλικά!$E$3:$E$200,$F3462,1),0))</f>
        <v>0</v>
      </c>
      <c r="K3462" s="16">
        <f>$H3462*Ref!$B$2</f>
        <v>0</v>
      </c>
      <c r="L3462" s="17">
        <f>$I3462*Ref!$B$3</f>
        <v>0</v>
      </c>
      <c r="M3462" s="18">
        <f>$J3462*Ref!$B$4</f>
        <v>0</v>
      </c>
      <c r="N3462" s="18">
        <f>IF($C3462&lt;&gt;"",0,IF($D3462&lt;&gt;"",$G3462*INDEX(Υλικά!$J$3:$J$200,$F3462,1)/INDEX(Υλικά!$E$3:$E$200,$F3462,1),0))</f>
        <v>0</v>
      </c>
      <c r="O3462" s="19">
        <f t="shared" si="65"/>
        <v>0</v>
      </c>
    </row>
    <row r="3463" spans="5:15" x14ac:dyDescent="0.35">
      <c r="E3463" s="3" t="str">
        <f>IF(C3463&lt;&gt;"",INDEX(ΣυνδΑθρ!$I$2:$I$96,MATCH(C3463,ΣυνδΑθρ!$A$2:$A$100,0),1),IF(D3463&lt;&gt;"",INDEX(Υλικά!$D$3:$D$200,MATCH(D3463,Υλικά!$B$3:$B$200,0),1),""))</f>
        <v/>
      </c>
      <c r="F3463" s="10">
        <f>IF(C3463&lt;&gt;"",MATCH($C3463,ΣυνδΑθρ!$A$2:$A$100,0),IF(D3463&lt;&gt;"",MATCH($D3463,Υλικά!$B$3:$B$200,0),0))</f>
        <v>0</v>
      </c>
      <c r="G3463" s="3"/>
      <c r="H3463" s="16">
        <f>IF($C3463&lt;&gt;"",$G3463*INDEX(ΣυνδΑθρ!$B$2:$B$96,$F3463,1)/INDEX(ΣυνδΑθρ!$J$2:$J$96,$F3463,1),IF($D3463&lt;&gt;"",$G3463*INDEX(Υλικά!$G$3:$G$200,$F3463,1)/INDEX(Υλικά!$E$3:$E$200,$F3463,1),0))</f>
        <v>0</v>
      </c>
      <c r="I3463" s="17">
        <f>IF($C3463&lt;&gt;"",$G3463*INDEX(ΣυνδΑθρ!$C$2:$C$100,$F3463,1)/INDEX(ΣυνδΑθρ!$J$2:$J$96,$F3463,1),IF($D3463&lt;&gt;"",$G3463*INDEX(Υλικά!$H$3:$H$200,$F3463,1)/INDEX(Υλικά!$E$3:$E$200,$F3463,1),0))</f>
        <v>0</v>
      </c>
      <c r="J3463" s="18">
        <f>IF($C3463&lt;&gt;"",$G3463*INDEX(ΣυνδΑθρ!$D$2:$D$96,$F3463,1)/INDEX(ΣυνδΑθρ!$J$2:$J$96,$F3463,1),IF($D3463&lt;&gt;"",$G3463*INDEX(Υλικά!$I$3:$I$200,$F3463,1)/INDEX(Υλικά!$E$3:$E$200,$F3463,1),0))</f>
        <v>0</v>
      </c>
      <c r="K3463" s="16">
        <f>$H3463*Ref!$B$2</f>
        <v>0</v>
      </c>
      <c r="L3463" s="17">
        <f>$I3463*Ref!$B$3</f>
        <v>0</v>
      </c>
      <c r="M3463" s="18">
        <f>$J3463*Ref!$B$4</f>
        <v>0</v>
      </c>
      <c r="N3463" s="18">
        <f>IF($C3463&lt;&gt;"",0,IF($D3463&lt;&gt;"",$G3463*INDEX(Υλικά!$J$3:$J$200,$F3463,1)/INDEX(Υλικά!$E$3:$E$200,$F3463,1),0))</f>
        <v>0</v>
      </c>
      <c r="O3463" s="19">
        <f t="shared" si="65"/>
        <v>0</v>
      </c>
    </row>
    <row r="3464" spans="5:15" x14ac:dyDescent="0.35">
      <c r="E3464" s="3" t="str">
        <f>IF(C3464&lt;&gt;"",INDEX(ΣυνδΑθρ!$I$2:$I$96,MATCH(C3464,ΣυνδΑθρ!$A$2:$A$100,0),1),IF(D3464&lt;&gt;"",INDEX(Υλικά!$D$3:$D$200,MATCH(D3464,Υλικά!$B$3:$B$200,0),1),""))</f>
        <v/>
      </c>
      <c r="F3464" s="10">
        <f>IF(C3464&lt;&gt;"",MATCH($C3464,ΣυνδΑθρ!$A$2:$A$100,0),IF(D3464&lt;&gt;"",MATCH($D3464,Υλικά!$B$3:$B$200,0),0))</f>
        <v>0</v>
      </c>
      <c r="G3464" s="3"/>
      <c r="H3464" s="16">
        <f>IF($C3464&lt;&gt;"",$G3464*INDEX(ΣυνδΑθρ!$B$2:$B$96,$F3464,1)/INDEX(ΣυνδΑθρ!$J$2:$J$96,$F3464,1),IF($D3464&lt;&gt;"",$G3464*INDEX(Υλικά!$G$3:$G$200,$F3464,1)/INDEX(Υλικά!$E$3:$E$200,$F3464,1),0))</f>
        <v>0</v>
      </c>
      <c r="I3464" s="17">
        <f>IF($C3464&lt;&gt;"",$G3464*INDEX(ΣυνδΑθρ!$C$2:$C$100,$F3464,1)/INDEX(ΣυνδΑθρ!$J$2:$J$96,$F3464,1),IF($D3464&lt;&gt;"",$G3464*INDEX(Υλικά!$H$3:$H$200,$F3464,1)/INDEX(Υλικά!$E$3:$E$200,$F3464,1),0))</f>
        <v>0</v>
      </c>
      <c r="J3464" s="18">
        <f>IF($C3464&lt;&gt;"",$G3464*INDEX(ΣυνδΑθρ!$D$2:$D$96,$F3464,1)/INDEX(ΣυνδΑθρ!$J$2:$J$96,$F3464,1),IF($D3464&lt;&gt;"",$G3464*INDEX(Υλικά!$I$3:$I$200,$F3464,1)/INDEX(Υλικά!$E$3:$E$200,$F3464,1),0))</f>
        <v>0</v>
      </c>
      <c r="K3464" s="16">
        <f>$H3464*Ref!$B$2</f>
        <v>0</v>
      </c>
      <c r="L3464" s="17">
        <f>$I3464*Ref!$B$3</f>
        <v>0</v>
      </c>
      <c r="M3464" s="18">
        <f>$J3464*Ref!$B$4</f>
        <v>0</v>
      </c>
      <c r="N3464" s="18">
        <f>IF($C3464&lt;&gt;"",0,IF($D3464&lt;&gt;"",$G3464*INDEX(Υλικά!$J$3:$J$200,$F3464,1)/INDEX(Υλικά!$E$3:$E$200,$F3464,1),0))</f>
        <v>0</v>
      </c>
      <c r="O3464" s="19">
        <f t="shared" si="65"/>
        <v>0</v>
      </c>
    </row>
    <row r="3465" spans="5:15" x14ac:dyDescent="0.35">
      <c r="E3465" s="3" t="str">
        <f>IF(C3465&lt;&gt;"",INDEX(ΣυνδΑθρ!$I$2:$I$96,MATCH(C3465,ΣυνδΑθρ!$A$2:$A$100,0),1),IF(D3465&lt;&gt;"",INDEX(Υλικά!$D$3:$D$200,MATCH(D3465,Υλικά!$B$3:$B$200,0),1),""))</f>
        <v/>
      </c>
      <c r="F3465" s="10">
        <f>IF(C3465&lt;&gt;"",MATCH($C3465,ΣυνδΑθρ!$A$2:$A$100,0),IF(D3465&lt;&gt;"",MATCH($D3465,Υλικά!$B$3:$B$200,0),0))</f>
        <v>0</v>
      </c>
      <c r="G3465" s="3"/>
      <c r="H3465" s="16">
        <f>IF($C3465&lt;&gt;"",$G3465*INDEX(ΣυνδΑθρ!$B$2:$B$96,$F3465,1)/INDEX(ΣυνδΑθρ!$J$2:$J$96,$F3465,1),IF($D3465&lt;&gt;"",$G3465*INDEX(Υλικά!$G$3:$G$200,$F3465,1)/INDEX(Υλικά!$E$3:$E$200,$F3465,1),0))</f>
        <v>0</v>
      </c>
      <c r="I3465" s="17">
        <f>IF($C3465&lt;&gt;"",$G3465*INDEX(ΣυνδΑθρ!$C$2:$C$100,$F3465,1)/INDEX(ΣυνδΑθρ!$J$2:$J$96,$F3465,1),IF($D3465&lt;&gt;"",$G3465*INDEX(Υλικά!$H$3:$H$200,$F3465,1)/INDEX(Υλικά!$E$3:$E$200,$F3465,1),0))</f>
        <v>0</v>
      </c>
      <c r="J3465" s="18">
        <f>IF($C3465&lt;&gt;"",$G3465*INDEX(ΣυνδΑθρ!$D$2:$D$96,$F3465,1)/INDEX(ΣυνδΑθρ!$J$2:$J$96,$F3465,1),IF($D3465&lt;&gt;"",$G3465*INDEX(Υλικά!$I$3:$I$200,$F3465,1)/INDEX(Υλικά!$E$3:$E$200,$F3465,1),0))</f>
        <v>0</v>
      </c>
      <c r="K3465" s="16">
        <f>$H3465*Ref!$B$2</f>
        <v>0</v>
      </c>
      <c r="L3465" s="17">
        <f>$I3465*Ref!$B$3</f>
        <v>0</v>
      </c>
      <c r="M3465" s="18">
        <f>$J3465*Ref!$B$4</f>
        <v>0</v>
      </c>
      <c r="N3465" s="18">
        <f>IF($C3465&lt;&gt;"",0,IF($D3465&lt;&gt;"",$G3465*INDEX(Υλικά!$J$3:$J$200,$F3465,1)/INDEX(Υλικά!$E$3:$E$200,$F3465,1),0))</f>
        <v>0</v>
      </c>
      <c r="O3465" s="19">
        <f t="shared" si="65"/>
        <v>0</v>
      </c>
    </row>
    <row r="3466" spans="5:15" x14ac:dyDescent="0.35">
      <c r="E3466" s="3" t="str">
        <f>IF(C3466&lt;&gt;"",INDEX(ΣυνδΑθρ!$I$2:$I$96,MATCH(C3466,ΣυνδΑθρ!$A$2:$A$100,0),1),IF(D3466&lt;&gt;"",INDEX(Υλικά!$D$3:$D$200,MATCH(D3466,Υλικά!$B$3:$B$200,0),1),""))</f>
        <v/>
      </c>
      <c r="F3466" s="10">
        <f>IF(C3466&lt;&gt;"",MATCH($C3466,ΣυνδΑθρ!$A$2:$A$100,0),IF(D3466&lt;&gt;"",MATCH($D3466,Υλικά!$B$3:$B$200,0),0))</f>
        <v>0</v>
      </c>
      <c r="G3466" s="3"/>
      <c r="H3466" s="16">
        <f>IF($C3466&lt;&gt;"",$G3466*INDEX(ΣυνδΑθρ!$B$2:$B$96,$F3466,1)/INDEX(ΣυνδΑθρ!$J$2:$J$96,$F3466,1),IF($D3466&lt;&gt;"",$G3466*INDEX(Υλικά!$G$3:$G$200,$F3466,1)/INDEX(Υλικά!$E$3:$E$200,$F3466,1),0))</f>
        <v>0</v>
      </c>
      <c r="I3466" s="17">
        <f>IF($C3466&lt;&gt;"",$G3466*INDEX(ΣυνδΑθρ!$C$2:$C$100,$F3466,1)/INDEX(ΣυνδΑθρ!$J$2:$J$96,$F3466,1),IF($D3466&lt;&gt;"",$G3466*INDEX(Υλικά!$H$3:$H$200,$F3466,1)/INDEX(Υλικά!$E$3:$E$200,$F3466,1),0))</f>
        <v>0</v>
      </c>
      <c r="J3466" s="18">
        <f>IF($C3466&lt;&gt;"",$G3466*INDEX(ΣυνδΑθρ!$D$2:$D$96,$F3466,1)/INDEX(ΣυνδΑθρ!$J$2:$J$96,$F3466,1),IF($D3466&lt;&gt;"",$G3466*INDEX(Υλικά!$I$3:$I$200,$F3466,1)/INDEX(Υλικά!$E$3:$E$200,$F3466,1),0))</f>
        <v>0</v>
      </c>
      <c r="K3466" s="16">
        <f>$H3466*Ref!$B$2</f>
        <v>0</v>
      </c>
      <c r="L3466" s="17">
        <f>$I3466*Ref!$B$3</f>
        <v>0</v>
      </c>
      <c r="M3466" s="18">
        <f>$J3466*Ref!$B$4</f>
        <v>0</v>
      </c>
      <c r="N3466" s="18">
        <f>IF($C3466&lt;&gt;"",0,IF($D3466&lt;&gt;"",$G3466*INDEX(Υλικά!$J$3:$J$200,$F3466,1)/INDEX(Υλικά!$E$3:$E$200,$F3466,1),0))</f>
        <v>0</v>
      </c>
      <c r="O3466" s="19">
        <f t="shared" si="65"/>
        <v>0</v>
      </c>
    </row>
    <row r="3467" spans="5:15" x14ac:dyDescent="0.35">
      <c r="E3467" s="3" t="str">
        <f>IF(C3467&lt;&gt;"",INDEX(ΣυνδΑθρ!$I$2:$I$96,MATCH(C3467,ΣυνδΑθρ!$A$2:$A$100,0),1),IF(D3467&lt;&gt;"",INDEX(Υλικά!$D$3:$D$200,MATCH(D3467,Υλικά!$B$3:$B$200,0),1),""))</f>
        <v/>
      </c>
      <c r="F3467" s="10">
        <f>IF(C3467&lt;&gt;"",MATCH($C3467,ΣυνδΑθρ!$A$2:$A$100,0),IF(D3467&lt;&gt;"",MATCH($D3467,Υλικά!$B$3:$B$200,0),0))</f>
        <v>0</v>
      </c>
      <c r="G3467" s="3"/>
      <c r="H3467" s="16">
        <f>IF($C3467&lt;&gt;"",$G3467*INDEX(ΣυνδΑθρ!$B$2:$B$96,$F3467,1)/INDEX(ΣυνδΑθρ!$J$2:$J$96,$F3467,1),IF($D3467&lt;&gt;"",$G3467*INDEX(Υλικά!$G$3:$G$200,$F3467,1)/INDEX(Υλικά!$E$3:$E$200,$F3467,1),0))</f>
        <v>0</v>
      </c>
      <c r="I3467" s="17">
        <f>IF($C3467&lt;&gt;"",$G3467*INDEX(ΣυνδΑθρ!$C$2:$C$100,$F3467,1)/INDEX(ΣυνδΑθρ!$J$2:$J$96,$F3467,1),IF($D3467&lt;&gt;"",$G3467*INDEX(Υλικά!$H$3:$H$200,$F3467,1)/INDEX(Υλικά!$E$3:$E$200,$F3467,1),0))</f>
        <v>0</v>
      </c>
      <c r="J3467" s="18">
        <f>IF($C3467&lt;&gt;"",$G3467*INDEX(ΣυνδΑθρ!$D$2:$D$96,$F3467,1)/INDEX(ΣυνδΑθρ!$J$2:$J$96,$F3467,1),IF($D3467&lt;&gt;"",$G3467*INDEX(Υλικά!$I$3:$I$200,$F3467,1)/INDEX(Υλικά!$E$3:$E$200,$F3467,1),0))</f>
        <v>0</v>
      </c>
      <c r="K3467" s="16">
        <f>$H3467*Ref!$B$2</f>
        <v>0</v>
      </c>
      <c r="L3467" s="17">
        <f>$I3467*Ref!$B$3</f>
        <v>0</v>
      </c>
      <c r="M3467" s="18">
        <f>$J3467*Ref!$B$4</f>
        <v>0</v>
      </c>
      <c r="N3467" s="18">
        <f>IF($C3467&lt;&gt;"",0,IF($D3467&lt;&gt;"",$G3467*INDEX(Υλικά!$J$3:$J$200,$F3467,1)/INDEX(Υλικά!$E$3:$E$200,$F3467,1),0))</f>
        <v>0</v>
      </c>
      <c r="O3467" s="19">
        <f t="shared" si="65"/>
        <v>0</v>
      </c>
    </row>
    <row r="3468" spans="5:15" x14ac:dyDescent="0.35">
      <c r="E3468" s="3" t="str">
        <f>IF(C3468&lt;&gt;"",INDEX(ΣυνδΑθρ!$I$2:$I$96,MATCH(C3468,ΣυνδΑθρ!$A$2:$A$100,0),1),IF(D3468&lt;&gt;"",INDEX(Υλικά!$D$3:$D$200,MATCH(D3468,Υλικά!$B$3:$B$200,0),1),""))</f>
        <v/>
      </c>
      <c r="F3468" s="10">
        <f>IF(C3468&lt;&gt;"",MATCH($C3468,ΣυνδΑθρ!$A$2:$A$100,0),IF(D3468&lt;&gt;"",MATCH($D3468,Υλικά!$B$3:$B$200,0),0))</f>
        <v>0</v>
      </c>
      <c r="G3468" s="3"/>
      <c r="H3468" s="16">
        <f>IF($C3468&lt;&gt;"",$G3468*INDEX(ΣυνδΑθρ!$B$2:$B$96,$F3468,1)/INDEX(ΣυνδΑθρ!$J$2:$J$96,$F3468,1),IF($D3468&lt;&gt;"",$G3468*INDEX(Υλικά!$G$3:$G$200,$F3468,1)/INDEX(Υλικά!$E$3:$E$200,$F3468,1),0))</f>
        <v>0</v>
      </c>
      <c r="I3468" s="17">
        <f>IF($C3468&lt;&gt;"",$G3468*INDEX(ΣυνδΑθρ!$C$2:$C$100,$F3468,1)/INDEX(ΣυνδΑθρ!$J$2:$J$96,$F3468,1),IF($D3468&lt;&gt;"",$G3468*INDEX(Υλικά!$H$3:$H$200,$F3468,1)/INDEX(Υλικά!$E$3:$E$200,$F3468,1),0))</f>
        <v>0</v>
      </c>
      <c r="J3468" s="18">
        <f>IF($C3468&lt;&gt;"",$G3468*INDEX(ΣυνδΑθρ!$D$2:$D$96,$F3468,1)/INDEX(ΣυνδΑθρ!$J$2:$J$96,$F3468,1),IF($D3468&lt;&gt;"",$G3468*INDEX(Υλικά!$I$3:$I$200,$F3468,1)/INDEX(Υλικά!$E$3:$E$200,$F3468,1),0))</f>
        <v>0</v>
      </c>
      <c r="K3468" s="16">
        <f>$H3468*Ref!$B$2</f>
        <v>0</v>
      </c>
      <c r="L3468" s="17">
        <f>$I3468*Ref!$B$3</f>
        <v>0</v>
      </c>
      <c r="M3468" s="18">
        <f>$J3468*Ref!$B$4</f>
        <v>0</v>
      </c>
      <c r="N3468" s="18">
        <f>IF($C3468&lt;&gt;"",0,IF($D3468&lt;&gt;"",$G3468*INDEX(Υλικά!$J$3:$J$200,$F3468,1)/INDEX(Υλικά!$E$3:$E$200,$F3468,1),0))</f>
        <v>0</v>
      </c>
      <c r="O3468" s="19">
        <f t="shared" si="65"/>
        <v>0</v>
      </c>
    </row>
    <row r="3469" spans="5:15" x14ac:dyDescent="0.35">
      <c r="E3469" s="3" t="str">
        <f>IF(C3469&lt;&gt;"",INDEX(ΣυνδΑθρ!$I$2:$I$96,MATCH(C3469,ΣυνδΑθρ!$A$2:$A$100,0),1),IF(D3469&lt;&gt;"",INDEX(Υλικά!$D$3:$D$200,MATCH(D3469,Υλικά!$B$3:$B$200,0),1),""))</f>
        <v/>
      </c>
      <c r="F3469" s="10">
        <f>IF(C3469&lt;&gt;"",MATCH($C3469,ΣυνδΑθρ!$A$2:$A$100,0),IF(D3469&lt;&gt;"",MATCH($D3469,Υλικά!$B$3:$B$200,0),0))</f>
        <v>0</v>
      </c>
      <c r="G3469" s="3"/>
      <c r="H3469" s="16">
        <f>IF($C3469&lt;&gt;"",$G3469*INDEX(ΣυνδΑθρ!$B$2:$B$96,$F3469,1)/INDEX(ΣυνδΑθρ!$J$2:$J$96,$F3469,1),IF($D3469&lt;&gt;"",$G3469*INDEX(Υλικά!$G$3:$G$200,$F3469,1)/INDEX(Υλικά!$E$3:$E$200,$F3469,1),0))</f>
        <v>0</v>
      </c>
      <c r="I3469" s="17">
        <f>IF($C3469&lt;&gt;"",$G3469*INDEX(ΣυνδΑθρ!$C$2:$C$100,$F3469,1)/INDEX(ΣυνδΑθρ!$J$2:$J$96,$F3469,1),IF($D3469&lt;&gt;"",$G3469*INDEX(Υλικά!$H$3:$H$200,$F3469,1)/INDEX(Υλικά!$E$3:$E$200,$F3469,1),0))</f>
        <v>0</v>
      </c>
      <c r="J3469" s="18">
        <f>IF($C3469&lt;&gt;"",$G3469*INDEX(ΣυνδΑθρ!$D$2:$D$96,$F3469,1)/INDEX(ΣυνδΑθρ!$J$2:$J$96,$F3469,1),IF($D3469&lt;&gt;"",$G3469*INDEX(Υλικά!$I$3:$I$200,$F3469,1)/INDEX(Υλικά!$E$3:$E$200,$F3469,1),0))</f>
        <v>0</v>
      </c>
      <c r="K3469" s="16">
        <f>$H3469*Ref!$B$2</f>
        <v>0</v>
      </c>
      <c r="L3469" s="17">
        <f>$I3469*Ref!$B$3</f>
        <v>0</v>
      </c>
      <c r="M3469" s="18">
        <f>$J3469*Ref!$B$4</f>
        <v>0</v>
      </c>
      <c r="N3469" s="18">
        <f>IF($C3469&lt;&gt;"",0,IF($D3469&lt;&gt;"",$G3469*INDEX(Υλικά!$J$3:$J$200,$F3469,1)/INDEX(Υλικά!$E$3:$E$200,$F3469,1),0))</f>
        <v>0</v>
      </c>
      <c r="O3469" s="19">
        <f t="shared" si="65"/>
        <v>0</v>
      </c>
    </row>
    <row r="3470" spans="5:15" x14ac:dyDescent="0.35">
      <c r="E3470" s="3" t="str">
        <f>IF(C3470&lt;&gt;"",INDEX(ΣυνδΑθρ!$I$2:$I$96,MATCH(C3470,ΣυνδΑθρ!$A$2:$A$100,0),1),IF(D3470&lt;&gt;"",INDEX(Υλικά!$D$3:$D$200,MATCH(D3470,Υλικά!$B$3:$B$200,0),1),""))</f>
        <v/>
      </c>
      <c r="F3470" s="10">
        <f>IF(C3470&lt;&gt;"",MATCH($C3470,ΣυνδΑθρ!$A$2:$A$100,0),IF(D3470&lt;&gt;"",MATCH($D3470,Υλικά!$B$3:$B$200,0),0))</f>
        <v>0</v>
      </c>
      <c r="G3470" s="3"/>
      <c r="H3470" s="16">
        <f>IF($C3470&lt;&gt;"",$G3470*INDEX(ΣυνδΑθρ!$B$2:$B$96,$F3470,1)/INDEX(ΣυνδΑθρ!$J$2:$J$96,$F3470,1),IF($D3470&lt;&gt;"",$G3470*INDEX(Υλικά!$G$3:$G$200,$F3470,1)/INDEX(Υλικά!$E$3:$E$200,$F3470,1),0))</f>
        <v>0</v>
      </c>
      <c r="I3470" s="17">
        <f>IF($C3470&lt;&gt;"",$G3470*INDEX(ΣυνδΑθρ!$C$2:$C$100,$F3470,1)/INDEX(ΣυνδΑθρ!$J$2:$J$96,$F3470,1),IF($D3470&lt;&gt;"",$G3470*INDEX(Υλικά!$H$3:$H$200,$F3470,1)/INDEX(Υλικά!$E$3:$E$200,$F3470,1),0))</f>
        <v>0</v>
      </c>
      <c r="J3470" s="18">
        <f>IF($C3470&lt;&gt;"",$G3470*INDEX(ΣυνδΑθρ!$D$2:$D$96,$F3470,1)/INDEX(ΣυνδΑθρ!$J$2:$J$96,$F3470,1),IF($D3470&lt;&gt;"",$G3470*INDEX(Υλικά!$I$3:$I$200,$F3470,1)/INDEX(Υλικά!$E$3:$E$200,$F3470,1),0))</f>
        <v>0</v>
      </c>
      <c r="K3470" s="16">
        <f>$H3470*Ref!$B$2</f>
        <v>0</v>
      </c>
      <c r="L3470" s="17">
        <f>$I3470*Ref!$B$3</f>
        <v>0</v>
      </c>
      <c r="M3470" s="18">
        <f>$J3470*Ref!$B$4</f>
        <v>0</v>
      </c>
      <c r="N3470" s="18">
        <f>IF($C3470&lt;&gt;"",0,IF($D3470&lt;&gt;"",$G3470*INDEX(Υλικά!$J$3:$J$200,$F3470,1)/INDEX(Υλικά!$E$3:$E$200,$F3470,1),0))</f>
        <v>0</v>
      </c>
      <c r="O3470" s="19">
        <f t="shared" si="65"/>
        <v>0</v>
      </c>
    </row>
    <row r="3471" spans="5:15" x14ac:dyDescent="0.35">
      <c r="E3471" s="3" t="str">
        <f>IF(C3471&lt;&gt;"",INDEX(ΣυνδΑθρ!$I$2:$I$96,MATCH(C3471,ΣυνδΑθρ!$A$2:$A$100,0),1),IF(D3471&lt;&gt;"",INDEX(Υλικά!$D$3:$D$200,MATCH(D3471,Υλικά!$B$3:$B$200,0),1),""))</f>
        <v/>
      </c>
      <c r="F3471" s="10">
        <f>IF(C3471&lt;&gt;"",MATCH($C3471,ΣυνδΑθρ!$A$2:$A$100,0),IF(D3471&lt;&gt;"",MATCH($D3471,Υλικά!$B$3:$B$200,0),0))</f>
        <v>0</v>
      </c>
      <c r="G3471" s="3"/>
      <c r="H3471" s="16">
        <f>IF($C3471&lt;&gt;"",$G3471*INDEX(ΣυνδΑθρ!$B$2:$B$96,$F3471,1)/INDEX(ΣυνδΑθρ!$J$2:$J$96,$F3471,1),IF($D3471&lt;&gt;"",$G3471*INDEX(Υλικά!$G$3:$G$200,$F3471,1)/INDEX(Υλικά!$E$3:$E$200,$F3471,1),0))</f>
        <v>0</v>
      </c>
      <c r="I3471" s="17">
        <f>IF($C3471&lt;&gt;"",$G3471*INDEX(ΣυνδΑθρ!$C$2:$C$100,$F3471,1)/INDEX(ΣυνδΑθρ!$J$2:$J$96,$F3471,1),IF($D3471&lt;&gt;"",$G3471*INDEX(Υλικά!$H$3:$H$200,$F3471,1)/INDEX(Υλικά!$E$3:$E$200,$F3471,1),0))</f>
        <v>0</v>
      </c>
      <c r="J3471" s="18">
        <f>IF($C3471&lt;&gt;"",$G3471*INDEX(ΣυνδΑθρ!$D$2:$D$96,$F3471,1)/INDEX(ΣυνδΑθρ!$J$2:$J$96,$F3471,1),IF($D3471&lt;&gt;"",$G3471*INDEX(Υλικά!$I$3:$I$200,$F3471,1)/INDEX(Υλικά!$E$3:$E$200,$F3471,1),0))</f>
        <v>0</v>
      </c>
      <c r="K3471" s="16">
        <f>$H3471*Ref!$B$2</f>
        <v>0</v>
      </c>
      <c r="L3471" s="17">
        <f>$I3471*Ref!$B$3</f>
        <v>0</v>
      </c>
      <c r="M3471" s="18">
        <f>$J3471*Ref!$B$4</f>
        <v>0</v>
      </c>
      <c r="N3471" s="18">
        <f>IF($C3471&lt;&gt;"",0,IF($D3471&lt;&gt;"",$G3471*INDEX(Υλικά!$J$3:$J$200,$F3471,1)/INDEX(Υλικά!$E$3:$E$200,$F3471,1),0))</f>
        <v>0</v>
      </c>
      <c r="O3471" s="19">
        <f t="shared" si="65"/>
        <v>0</v>
      </c>
    </row>
    <row r="3472" spans="5:15" x14ac:dyDescent="0.35">
      <c r="E3472" s="3" t="str">
        <f>IF(C3472&lt;&gt;"",INDEX(ΣυνδΑθρ!$I$2:$I$96,MATCH(C3472,ΣυνδΑθρ!$A$2:$A$100,0),1),IF(D3472&lt;&gt;"",INDEX(Υλικά!$D$3:$D$200,MATCH(D3472,Υλικά!$B$3:$B$200,0),1),""))</f>
        <v/>
      </c>
      <c r="F3472" s="10">
        <f>IF(C3472&lt;&gt;"",MATCH($C3472,ΣυνδΑθρ!$A$2:$A$100,0),IF(D3472&lt;&gt;"",MATCH($D3472,Υλικά!$B$3:$B$200,0),0))</f>
        <v>0</v>
      </c>
      <c r="G3472" s="3"/>
      <c r="H3472" s="16">
        <f>IF($C3472&lt;&gt;"",$G3472*INDEX(ΣυνδΑθρ!$B$2:$B$96,$F3472,1)/INDEX(ΣυνδΑθρ!$J$2:$J$96,$F3472,1),IF($D3472&lt;&gt;"",$G3472*INDEX(Υλικά!$G$3:$G$200,$F3472,1)/INDEX(Υλικά!$E$3:$E$200,$F3472,1),0))</f>
        <v>0</v>
      </c>
      <c r="I3472" s="17">
        <f>IF($C3472&lt;&gt;"",$G3472*INDEX(ΣυνδΑθρ!$C$2:$C$100,$F3472,1)/INDEX(ΣυνδΑθρ!$J$2:$J$96,$F3472,1),IF($D3472&lt;&gt;"",$G3472*INDEX(Υλικά!$H$3:$H$200,$F3472,1)/INDEX(Υλικά!$E$3:$E$200,$F3472,1),0))</f>
        <v>0</v>
      </c>
      <c r="J3472" s="18">
        <f>IF($C3472&lt;&gt;"",$G3472*INDEX(ΣυνδΑθρ!$D$2:$D$96,$F3472,1)/INDEX(ΣυνδΑθρ!$J$2:$J$96,$F3472,1),IF($D3472&lt;&gt;"",$G3472*INDEX(Υλικά!$I$3:$I$200,$F3472,1)/INDEX(Υλικά!$E$3:$E$200,$F3472,1),0))</f>
        <v>0</v>
      </c>
      <c r="K3472" s="16">
        <f>$H3472*Ref!$B$2</f>
        <v>0</v>
      </c>
      <c r="L3472" s="17">
        <f>$I3472*Ref!$B$3</f>
        <v>0</v>
      </c>
      <c r="M3472" s="18">
        <f>$J3472*Ref!$B$4</f>
        <v>0</v>
      </c>
      <c r="N3472" s="18">
        <f>IF($C3472&lt;&gt;"",0,IF($D3472&lt;&gt;"",$G3472*INDEX(Υλικά!$J$3:$J$200,$F3472,1)/INDEX(Υλικά!$E$3:$E$200,$F3472,1),0))</f>
        <v>0</v>
      </c>
      <c r="O3472" s="19">
        <f t="shared" si="65"/>
        <v>0</v>
      </c>
    </row>
    <row r="3473" spans="5:15" x14ac:dyDescent="0.35">
      <c r="E3473" s="3" t="str">
        <f>IF(C3473&lt;&gt;"",INDEX(ΣυνδΑθρ!$I$2:$I$96,MATCH(C3473,ΣυνδΑθρ!$A$2:$A$100,0),1),IF(D3473&lt;&gt;"",INDEX(Υλικά!$D$3:$D$200,MATCH(D3473,Υλικά!$B$3:$B$200,0),1),""))</f>
        <v/>
      </c>
      <c r="F3473" s="10">
        <f>IF(C3473&lt;&gt;"",MATCH($C3473,ΣυνδΑθρ!$A$2:$A$100,0),IF(D3473&lt;&gt;"",MATCH($D3473,Υλικά!$B$3:$B$200,0),0))</f>
        <v>0</v>
      </c>
      <c r="G3473" s="3"/>
      <c r="H3473" s="16">
        <f>IF($C3473&lt;&gt;"",$G3473*INDEX(ΣυνδΑθρ!$B$2:$B$96,$F3473,1)/INDEX(ΣυνδΑθρ!$J$2:$J$96,$F3473,1),IF($D3473&lt;&gt;"",$G3473*INDEX(Υλικά!$G$3:$G$200,$F3473,1)/INDEX(Υλικά!$E$3:$E$200,$F3473,1),0))</f>
        <v>0</v>
      </c>
      <c r="I3473" s="17">
        <f>IF($C3473&lt;&gt;"",$G3473*INDEX(ΣυνδΑθρ!$C$2:$C$100,$F3473,1)/INDEX(ΣυνδΑθρ!$J$2:$J$96,$F3473,1),IF($D3473&lt;&gt;"",$G3473*INDEX(Υλικά!$H$3:$H$200,$F3473,1)/INDEX(Υλικά!$E$3:$E$200,$F3473,1),0))</f>
        <v>0</v>
      </c>
      <c r="J3473" s="18">
        <f>IF($C3473&lt;&gt;"",$G3473*INDEX(ΣυνδΑθρ!$D$2:$D$96,$F3473,1)/INDEX(ΣυνδΑθρ!$J$2:$J$96,$F3473,1),IF($D3473&lt;&gt;"",$G3473*INDEX(Υλικά!$I$3:$I$200,$F3473,1)/INDEX(Υλικά!$E$3:$E$200,$F3473,1),0))</f>
        <v>0</v>
      </c>
      <c r="K3473" s="16">
        <f>$H3473*Ref!$B$2</f>
        <v>0</v>
      </c>
      <c r="L3473" s="17">
        <f>$I3473*Ref!$B$3</f>
        <v>0</v>
      </c>
      <c r="M3473" s="18">
        <f>$J3473*Ref!$B$4</f>
        <v>0</v>
      </c>
      <c r="N3473" s="18">
        <f>IF($C3473&lt;&gt;"",0,IF($D3473&lt;&gt;"",$G3473*INDEX(Υλικά!$J$3:$J$200,$F3473,1)/INDEX(Υλικά!$E$3:$E$200,$F3473,1),0))</f>
        <v>0</v>
      </c>
      <c r="O3473" s="19">
        <f t="shared" si="65"/>
        <v>0</v>
      </c>
    </row>
    <row r="3474" spans="5:15" x14ac:dyDescent="0.35">
      <c r="E3474" s="3" t="str">
        <f>IF(C3474&lt;&gt;"",INDEX(ΣυνδΑθρ!$I$2:$I$96,MATCH(C3474,ΣυνδΑθρ!$A$2:$A$100,0),1),IF(D3474&lt;&gt;"",INDEX(Υλικά!$D$3:$D$200,MATCH(D3474,Υλικά!$B$3:$B$200,0),1),""))</f>
        <v/>
      </c>
      <c r="F3474" s="10">
        <f>IF(C3474&lt;&gt;"",MATCH($C3474,ΣυνδΑθρ!$A$2:$A$100,0),IF(D3474&lt;&gt;"",MATCH($D3474,Υλικά!$B$3:$B$200,0),0))</f>
        <v>0</v>
      </c>
      <c r="G3474" s="3"/>
      <c r="H3474" s="16">
        <f>IF($C3474&lt;&gt;"",$G3474*INDEX(ΣυνδΑθρ!$B$2:$B$96,$F3474,1)/INDEX(ΣυνδΑθρ!$J$2:$J$96,$F3474,1),IF($D3474&lt;&gt;"",$G3474*INDEX(Υλικά!$G$3:$G$200,$F3474,1)/INDEX(Υλικά!$E$3:$E$200,$F3474,1),0))</f>
        <v>0</v>
      </c>
      <c r="I3474" s="17">
        <f>IF($C3474&lt;&gt;"",$G3474*INDEX(ΣυνδΑθρ!$C$2:$C$100,$F3474,1)/INDEX(ΣυνδΑθρ!$J$2:$J$96,$F3474,1),IF($D3474&lt;&gt;"",$G3474*INDEX(Υλικά!$H$3:$H$200,$F3474,1)/INDEX(Υλικά!$E$3:$E$200,$F3474,1),0))</f>
        <v>0</v>
      </c>
      <c r="J3474" s="18">
        <f>IF($C3474&lt;&gt;"",$G3474*INDEX(ΣυνδΑθρ!$D$2:$D$96,$F3474,1)/INDEX(ΣυνδΑθρ!$J$2:$J$96,$F3474,1),IF($D3474&lt;&gt;"",$G3474*INDEX(Υλικά!$I$3:$I$200,$F3474,1)/INDEX(Υλικά!$E$3:$E$200,$F3474,1),0))</f>
        <v>0</v>
      </c>
      <c r="K3474" s="16">
        <f>$H3474*Ref!$B$2</f>
        <v>0</v>
      </c>
      <c r="L3474" s="17">
        <f>$I3474*Ref!$B$3</f>
        <v>0</v>
      </c>
      <c r="M3474" s="18">
        <f>$J3474*Ref!$B$4</f>
        <v>0</v>
      </c>
      <c r="N3474" s="18">
        <f>IF($C3474&lt;&gt;"",0,IF($D3474&lt;&gt;"",$G3474*INDEX(Υλικά!$J$3:$J$200,$F3474,1)/INDEX(Υλικά!$E$3:$E$200,$F3474,1),0))</f>
        <v>0</v>
      </c>
      <c r="O3474" s="19">
        <f t="shared" si="65"/>
        <v>0</v>
      </c>
    </row>
    <row r="3475" spans="5:15" x14ac:dyDescent="0.35">
      <c r="E3475" s="3" t="str">
        <f>IF(C3475&lt;&gt;"",INDEX(ΣυνδΑθρ!$I$2:$I$96,MATCH(C3475,ΣυνδΑθρ!$A$2:$A$100,0),1),IF(D3475&lt;&gt;"",INDEX(Υλικά!$D$3:$D$200,MATCH(D3475,Υλικά!$B$3:$B$200,0),1),""))</f>
        <v/>
      </c>
      <c r="F3475" s="10">
        <f>IF(C3475&lt;&gt;"",MATCH($C3475,ΣυνδΑθρ!$A$2:$A$100,0),IF(D3475&lt;&gt;"",MATCH($D3475,Υλικά!$B$3:$B$200,0),0))</f>
        <v>0</v>
      </c>
      <c r="G3475" s="3"/>
      <c r="H3475" s="16">
        <f>IF($C3475&lt;&gt;"",$G3475*INDEX(ΣυνδΑθρ!$B$2:$B$96,$F3475,1)/INDEX(ΣυνδΑθρ!$J$2:$J$96,$F3475,1),IF($D3475&lt;&gt;"",$G3475*INDEX(Υλικά!$G$3:$G$200,$F3475,1)/INDEX(Υλικά!$E$3:$E$200,$F3475,1),0))</f>
        <v>0</v>
      </c>
      <c r="I3475" s="17">
        <f>IF($C3475&lt;&gt;"",$G3475*INDEX(ΣυνδΑθρ!$C$2:$C$100,$F3475,1)/INDEX(ΣυνδΑθρ!$J$2:$J$96,$F3475,1),IF($D3475&lt;&gt;"",$G3475*INDEX(Υλικά!$H$3:$H$200,$F3475,1)/INDEX(Υλικά!$E$3:$E$200,$F3475,1),0))</f>
        <v>0</v>
      </c>
      <c r="J3475" s="18">
        <f>IF($C3475&lt;&gt;"",$G3475*INDEX(ΣυνδΑθρ!$D$2:$D$96,$F3475,1)/INDEX(ΣυνδΑθρ!$J$2:$J$96,$F3475,1),IF($D3475&lt;&gt;"",$G3475*INDEX(Υλικά!$I$3:$I$200,$F3475,1)/INDEX(Υλικά!$E$3:$E$200,$F3475,1),0))</f>
        <v>0</v>
      </c>
      <c r="K3475" s="16">
        <f>$H3475*Ref!$B$2</f>
        <v>0</v>
      </c>
      <c r="L3475" s="17">
        <f>$I3475*Ref!$B$3</f>
        <v>0</v>
      </c>
      <c r="M3475" s="18">
        <f>$J3475*Ref!$B$4</f>
        <v>0</v>
      </c>
      <c r="N3475" s="18">
        <f>IF($C3475&lt;&gt;"",0,IF($D3475&lt;&gt;"",$G3475*INDEX(Υλικά!$J$3:$J$200,$F3475,1)/INDEX(Υλικά!$E$3:$E$200,$F3475,1),0))</f>
        <v>0</v>
      </c>
      <c r="O3475" s="19">
        <f t="shared" si="65"/>
        <v>0</v>
      </c>
    </row>
    <row r="3476" spans="5:15" x14ac:dyDescent="0.35">
      <c r="E3476" s="3" t="str">
        <f>IF(C3476&lt;&gt;"",INDEX(ΣυνδΑθρ!$I$2:$I$96,MATCH(C3476,ΣυνδΑθρ!$A$2:$A$100,0),1),IF(D3476&lt;&gt;"",INDEX(Υλικά!$D$3:$D$200,MATCH(D3476,Υλικά!$B$3:$B$200,0),1),""))</f>
        <v/>
      </c>
      <c r="F3476" s="10">
        <f>IF(C3476&lt;&gt;"",MATCH($C3476,ΣυνδΑθρ!$A$2:$A$100,0),IF(D3476&lt;&gt;"",MATCH($D3476,Υλικά!$B$3:$B$200,0),0))</f>
        <v>0</v>
      </c>
      <c r="G3476" s="3"/>
      <c r="H3476" s="16">
        <f>IF($C3476&lt;&gt;"",$G3476*INDEX(ΣυνδΑθρ!$B$2:$B$96,$F3476,1)/INDEX(ΣυνδΑθρ!$J$2:$J$96,$F3476,1),IF($D3476&lt;&gt;"",$G3476*INDEX(Υλικά!$G$3:$G$200,$F3476,1)/INDEX(Υλικά!$E$3:$E$200,$F3476,1),0))</f>
        <v>0</v>
      </c>
      <c r="I3476" s="17">
        <f>IF($C3476&lt;&gt;"",$G3476*INDEX(ΣυνδΑθρ!$C$2:$C$100,$F3476,1)/INDEX(ΣυνδΑθρ!$J$2:$J$96,$F3476,1),IF($D3476&lt;&gt;"",$G3476*INDEX(Υλικά!$H$3:$H$200,$F3476,1)/INDEX(Υλικά!$E$3:$E$200,$F3476,1),0))</f>
        <v>0</v>
      </c>
      <c r="J3476" s="18">
        <f>IF($C3476&lt;&gt;"",$G3476*INDEX(ΣυνδΑθρ!$D$2:$D$96,$F3476,1)/INDEX(ΣυνδΑθρ!$J$2:$J$96,$F3476,1),IF($D3476&lt;&gt;"",$G3476*INDEX(Υλικά!$I$3:$I$200,$F3476,1)/INDEX(Υλικά!$E$3:$E$200,$F3476,1),0))</f>
        <v>0</v>
      </c>
      <c r="K3476" s="16">
        <f>$H3476*Ref!$B$2</f>
        <v>0</v>
      </c>
      <c r="L3476" s="17">
        <f>$I3476*Ref!$B$3</f>
        <v>0</v>
      </c>
      <c r="M3476" s="18">
        <f>$J3476*Ref!$B$4</f>
        <v>0</v>
      </c>
      <c r="N3476" s="18">
        <f>IF($C3476&lt;&gt;"",0,IF($D3476&lt;&gt;"",$G3476*INDEX(Υλικά!$J$3:$J$200,$F3476,1)/INDEX(Υλικά!$E$3:$E$200,$F3476,1),0))</f>
        <v>0</v>
      </c>
      <c r="O3476" s="19">
        <f t="shared" si="65"/>
        <v>0</v>
      </c>
    </row>
    <row r="3477" spans="5:15" x14ac:dyDescent="0.35">
      <c r="E3477" s="3" t="str">
        <f>IF(C3477&lt;&gt;"",INDEX(ΣυνδΑθρ!$I$2:$I$96,MATCH(C3477,ΣυνδΑθρ!$A$2:$A$100,0),1),IF(D3477&lt;&gt;"",INDEX(Υλικά!$D$3:$D$200,MATCH(D3477,Υλικά!$B$3:$B$200,0),1),""))</f>
        <v/>
      </c>
      <c r="F3477" s="10">
        <f>IF(C3477&lt;&gt;"",MATCH($C3477,ΣυνδΑθρ!$A$2:$A$100,0),IF(D3477&lt;&gt;"",MATCH($D3477,Υλικά!$B$3:$B$200,0),0))</f>
        <v>0</v>
      </c>
      <c r="G3477" s="3"/>
      <c r="H3477" s="16">
        <f>IF($C3477&lt;&gt;"",$G3477*INDEX(ΣυνδΑθρ!$B$2:$B$96,$F3477,1)/INDEX(ΣυνδΑθρ!$J$2:$J$96,$F3477,1),IF($D3477&lt;&gt;"",$G3477*INDEX(Υλικά!$G$3:$G$200,$F3477,1)/INDEX(Υλικά!$E$3:$E$200,$F3477,1),0))</f>
        <v>0</v>
      </c>
      <c r="I3477" s="17">
        <f>IF($C3477&lt;&gt;"",$G3477*INDEX(ΣυνδΑθρ!$C$2:$C$100,$F3477,1)/INDEX(ΣυνδΑθρ!$J$2:$J$96,$F3477,1),IF($D3477&lt;&gt;"",$G3477*INDEX(Υλικά!$H$3:$H$200,$F3477,1)/INDEX(Υλικά!$E$3:$E$200,$F3477,1),0))</f>
        <v>0</v>
      </c>
      <c r="J3477" s="18">
        <f>IF($C3477&lt;&gt;"",$G3477*INDEX(ΣυνδΑθρ!$D$2:$D$96,$F3477,1)/INDEX(ΣυνδΑθρ!$J$2:$J$96,$F3477,1),IF($D3477&lt;&gt;"",$G3477*INDEX(Υλικά!$I$3:$I$200,$F3477,1)/INDEX(Υλικά!$E$3:$E$200,$F3477,1),0))</f>
        <v>0</v>
      </c>
      <c r="K3477" s="16">
        <f>$H3477*Ref!$B$2</f>
        <v>0</v>
      </c>
      <c r="L3477" s="17">
        <f>$I3477*Ref!$B$3</f>
        <v>0</v>
      </c>
      <c r="M3477" s="18">
        <f>$J3477*Ref!$B$4</f>
        <v>0</v>
      </c>
      <c r="N3477" s="18">
        <f>IF($C3477&lt;&gt;"",0,IF($D3477&lt;&gt;"",$G3477*INDEX(Υλικά!$J$3:$J$200,$F3477,1)/INDEX(Υλικά!$E$3:$E$200,$F3477,1),0))</f>
        <v>0</v>
      </c>
      <c r="O3477" s="19">
        <f t="shared" si="65"/>
        <v>0</v>
      </c>
    </row>
    <row r="3478" spans="5:15" x14ac:dyDescent="0.35">
      <c r="E3478" s="3" t="str">
        <f>IF(C3478&lt;&gt;"",INDEX(ΣυνδΑθρ!$I$2:$I$96,MATCH(C3478,ΣυνδΑθρ!$A$2:$A$100,0),1),IF(D3478&lt;&gt;"",INDEX(Υλικά!$D$3:$D$200,MATCH(D3478,Υλικά!$B$3:$B$200,0),1),""))</f>
        <v/>
      </c>
      <c r="F3478" s="10">
        <f>IF(C3478&lt;&gt;"",MATCH($C3478,ΣυνδΑθρ!$A$2:$A$100,0),IF(D3478&lt;&gt;"",MATCH($D3478,Υλικά!$B$3:$B$200,0),0))</f>
        <v>0</v>
      </c>
      <c r="G3478" s="3"/>
      <c r="H3478" s="16">
        <f>IF($C3478&lt;&gt;"",$G3478*INDEX(ΣυνδΑθρ!$B$2:$B$96,$F3478,1)/INDEX(ΣυνδΑθρ!$J$2:$J$96,$F3478,1),IF($D3478&lt;&gt;"",$G3478*INDEX(Υλικά!$G$3:$G$200,$F3478,1)/INDEX(Υλικά!$E$3:$E$200,$F3478,1),0))</f>
        <v>0</v>
      </c>
      <c r="I3478" s="17">
        <f>IF($C3478&lt;&gt;"",$G3478*INDEX(ΣυνδΑθρ!$C$2:$C$100,$F3478,1)/INDEX(ΣυνδΑθρ!$J$2:$J$96,$F3478,1),IF($D3478&lt;&gt;"",$G3478*INDEX(Υλικά!$H$3:$H$200,$F3478,1)/INDEX(Υλικά!$E$3:$E$200,$F3478,1),0))</f>
        <v>0</v>
      </c>
      <c r="J3478" s="18">
        <f>IF($C3478&lt;&gt;"",$G3478*INDEX(ΣυνδΑθρ!$D$2:$D$96,$F3478,1)/INDEX(ΣυνδΑθρ!$J$2:$J$96,$F3478,1),IF($D3478&lt;&gt;"",$G3478*INDEX(Υλικά!$I$3:$I$200,$F3478,1)/INDEX(Υλικά!$E$3:$E$200,$F3478,1),0))</f>
        <v>0</v>
      </c>
      <c r="K3478" s="16">
        <f>$H3478*Ref!$B$2</f>
        <v>0</v>
      </c>
      <c r="L3478" s="17">
        <f>$I3478*Ref!$B$3</f>
        <v>0</v>
      </c>
      <c r="M3478" s="18">
        <f>$J3478*Ref!$B$4</f>
        <v>0</v>
      </c>
      <c r="N3478" s="18">
        <f>IF($C3478&lt;&gt;"",0,IF($D3478&lt;&gt;"",$G3478*INDEX(Υλικά!$J$3:$J$200,$F3478,1)/INDEX(Υλικά!$E$3:$E$200,$F3478,1),0))</f>
        <v>0</v>
      </c>
      <c r="O3478" s="19">
        <f t="shared" si="65"/>
        <v>0</v>
      </c>
    </row>
    <row r="3479" spans="5:15" x14ac:dyDescent="0.35">
      <c r="E3479" s="3" t="str">
        <f>IF(C3479&lt;&gt;"",INDEX(ΣυνδΑθρ!$I$2:$I$96,MATCH(C3479,ΣυνδΑθρ!$A$2:$A$100,0),1),IF(D3479&lt;&gt;"",INDEX(Υλικά!$D$3:$D$200,MATCH(D3479,Υλικά!$B$3:$B$200,0),1),""))</f>
        <v/>
      </c>
      <c r="F3479" s="10">
        <f>IF(C3479&lt;&gt;"",MATCH($C3479,ΣυνδΑθρ!$A$2:$A$100,0),IF(D3479&lt;&gt;"",MATCH($D3479,Υλικά!$B$3:$B$200,0),0))</f>
        <v>0</v>
      </c>
      <c r="G3479" s="3"/>
      <c r="H3479" s="16">
        <f>IF($C3479&lt;&gt;"",$G3479*INDEX(ΣυνδΑθρ!$B$2:$B$96,$F3479,1)/INDEX(ΣυνδΑθρ!$J$2:$J$96,$F3479,1),IF($D3479&lt;&gt;"",$G3479*INDEX(Υλικά!$G$3:$G$200,$F3479,1)/INDEX(Υλικά!$E$3:$E$200,$F3479,1),0))</f>
        <v>0</v>
      </c>
      <c r="I3479" s="17">
        <f>IF($C3479&lt;&gt;"",$G3479*INDEX(ΣυνδΑθρ!$C$2:$C$100,$F3479,1)/INDEX(ΣυνδΑθρ!$J$2:$J$96,$F3479,1),IF($D3479&lt;&gt;"",$G3479*INDEX(Υλικά!$H$3:$H$200,$F3479,1)/INDEX(Υλικά!$E$3:$E$200,$F3479,1),0))</f>
        <v>0</v>
      </c>
      <c r="J3479" s="18">
        <f>IF($C3479&lt;&gt;"",$G3479*INDEX(ΣυνδΑθρ!$D$2:$D$96,$F3479,1)/INDEX(ΣυνδΑθρ!$J$2:$J$96,$F3479,1),IF($D3479&lt;&gt;"",$G3479*INDEX(Υλικά!$I$3:$I$200,$F3479,1)/INDEX(Υλικά!$E$3:$E$200,$F3479,1),0))</f>
        <v>0</v>
      </c>
      <c r="K3479" s="16">
        <f>$H3479*Ref!$B$2</f>
        <v>0</v>
      </c>
      <c r="L3479" s="17">
        <f>$I3479*Ref!$B$3</f>
        <v>0</v>
      </c>
      <c r="M3479" s="18">
        <f>$J3479*Ref!$B$4</f>
        <v>0</v>
      </c>
      <c r="N3479" s="18">
        <f>IF($C3479&lt;&gt;"",0,IF($D3479&lt;&gt;"",$G3479*INDEX(Υλικά!$J$3:$J$200,$F3479,1)/INDEX(Υλικά!$E$3:$E$200,$F3479,1),0))</f>
        <v>0</v>
      </c>
      <c r="O3479" s="19">
        <f t="shared" si="65"/>
        <v>0</v>
      </c>
    </row>
    <row r="3480" spans="5:15" x14ac:dyDescent="0.35">
      <c r="E3480" s="3" t="str">
        <f>IF(C3480&lt;&gt;"",INDEX(ΣυνδΑθρ!$I$2:$I$96,MATCH(C3480,ΣυνδΑθρ!$A$2:$A$100,0),1),IF(D3480&lt;&gt;"",INDEX(Υλικά!$D$3:$D$200,MATCH(D3480,Υλικά!$B$3:$B$200,0),1),""))</f>
        <v/>
      </c>
      <c r="F3480" s="10">
        <f>IF(C3480&lt;&gt;"",MATCH($C3480,ΣυνδΑθρ!$A$2:$A$100,0),IF(D3480&lt;&gt;"",MATCH($D3480,Υλικά!$B$3:$B$200,0),0))</f>
        <v>0</v>
      </c>
      <c r="G3480" s="3"/>
      <c r="H3480" s="16">
        <f>IF($C3480&lt;&gt;"",$G3480*INDEX(ΣυνδΑθρ!$B$2:$B$96,$F3480,1)/INDEX(ΣυνδΑθρ!$J$2:$J$96,$F3480,1),IF($D3480&lt;&gt;"",$G3480*INDEX(Υλικά!$G$3:$G$200,$F3480,1)/INDEX(Υλικά!$E$3:$E$200,$F3480,1),0))</f>
        <v>0</v>
      </c>
      <c r="I3480" s="17">
        <f>IF($C3480&lt;&gt;"",$G3480*INDEX(ΣυνδΑθρ!$C$2:$C$100,$F3480,1)/INDEX(ΣυνδΑθρ!$J$2:$J$96,$F3480,1),IF($D3480&lt;&gt;"",$G3480*INDEX(Υλικά!$H$3:$H$200,$F3480,1)/INDEX(Υλικά!$E$3:$E$200,$F3480,1),0))</f>
        <v>0</v>
      </c>
      <c r="J3480" s="18">
        <f>IF($C3480&lt;&gt;"",$G3480*INDEX(ΣυνδΑθρ!$D$2:$D$96,$F3480,1)/INDEX(ΣυνδΑθρ!$J$2:$J$96,$F3480,1),IF($D3480&lt;&gt;"",$G3480*INDEX(Υλικά!$I$3:$I$200,$F3480,1)/INDEX(Υλικά!$E$3:$E$200,$F3480,1),0))</f>
        <v>0</v>
      </c>
      <c r="K3480" s="16">
        <f>$H3480*Ref!$B$2</f>
        <v>0</v>
      </c>
      <c r="L3480" s="17">
        <f>$I3480*Ref!$B$3</f>
        <v>0</v>
      </c>
      <c r="M3480" s="18">
        <f>$J3480*Ref!$B$4</f>
        <v>0</v>
      </c>
      <c r="N3480" s="18">
        <f>IF($C3480&lt;&gt;"",0,IF($D3480&lt;&gt;"",$G3480*INDEX(Υλικά!$J$3:$J$200,$F3480,1)/INDEX(Υλικά!$E$3:$E$200,$F3480,1),0))</f>
        <v>0</v>
      </c>
      <c r="O3480" s="19">
        <f t="shared" si="65"/>
        <v>0</v>
      </c>
    </row>
    <row r="3481" spans="5:15" x14ac:dyDescent="0.35">
      <c r="E3481" s="3" t="str">
        <f>IF(C3481&lt;&gt;"",INDEX(ΣυνδΑθρ!$I$2:$I$96,MATCH(C3481,ΣυνδΑθρ!$A$2:$A$100,0),1),IF(D3481&lt;&gt;"",INDEX(Υλικά!$D$3:$D$200,MATCH(D3481,Υλικά!$B$3:$B$200,0),1),""))</f>
        <v/>
      </c>
      <c r="F3481" s="10">
        <f>IF(C3481&lt;&gt;"",MATCH($C3481,ΣυνδΑθρ!$A$2:$A$100,0),IF(D3481&lt;&gt;"",MATCH($D3481,Υλικά!$B$3:$B$200,0),0))</f>
        <v>0</v>
      </c>
      <c r="G3481" s="3"/>
      <c r="H3481" s="16">
        <f>IF($C3481&lt;&gt;"",$G3481*INDEX(ΣυνδΑθρ!$B$2:$B$96,$F3481,1)/INDEX(ΣυνδΑθρ!$J$2:$J$96,$F3481,1),IF($D3481&lt;&gt;"",$G3481*INDEX(Υλικά!$G$3:$G$200,$F3481,1)/INDEX(Υλικά!$E$3:$E$200,$F3481,1),0))</f>
        <v>0</v>
      </c>
      <c r="I3481" s="17">
        <f>IF($C3481&lt;&gt;"",$G3481*INDEX(ΣυνδΑθρ!$C$2:$C$100,$F3481,1)/INDEX(ΣυνδΑθρ!$J$2:$J$96,$F3481,1),IF($D3481&lt;&gt;"",$G3481*INDEX(Υλικά!$H$3:$H$200,$F3481,1)/INDEX(Υλικά!$E$3:$E$200,$F3481,1),0))</f>
        <v>0</v>
      </c>
      <c r="J3481" s="18">
        <f>IF($C3481&lt;&gt;"",$G3481*INDEX(ΣυνδΑθρ!$D$2:$D$96,$F3481,1)/INDEX(ΣυνδΑθρ!$J$2:$J$96,$F3481,1),IF($D3481&lt;&gt;"",$G3481*INDEX(Υλικά!$I$3:$I$200,$F3481,1)/INDEX(Υλικά!$E$3:$E$200,$F3481,1),0))</f>
        <v>0</v>
      </c>
      <c r="K3481" s="16">
        <f>$H3481*Ref!$B$2</f>
        <v>0</v>
      </c>
      <c r="L3481" s="17">
        <f>$I3481*Ref!$B$3</f>
        <v>0</v>
      </c>
      <c r="M3481" s="18">
        <f>$J3481*Ref!$B$4</f>
        <v>0</v>
      </c>
      <c r="N3481" s="18">
        <f>IF($C3481&lt;&gt;"",0,IF($D3481&lt;&gt;"",$G3481*INDEX(Υλικά!$J$3:$J$200,$F3481,1)/INDEX(Υλικά!$E$3:$E$200,$F3481,1),0))</f>
        <v>0</v>
      </c>
      <c r="O3481" s="19">
        <f t="shared" si="65"/>
        <v>0</v>
      </c>
    </row>
    <row r="3482" spans="5:15" x14ac:dyDescent="0.35">
      <c r="E3482" s="3" t="str">
        <f>IF(C3482&lt;&gt;"",INDEX(ΣυνδΑθρ!$I$2:$I$96,MATCH(C3482,ΣυνδΑθρ!$A$2:$A$100,0),1),IF(D3482&lt;&gt;"",INDEX(Υλικά!$D$3:$D$200,MATCH(D3482,Υλικά!$B$3:$B$200,0),1),""))</f>
        <v/>
      </c>
      <c r="F3482" s="10">
        <f>IF(C3482&lt;&gt;"",MATCH($C3482,ΣυνδΑθρ!$A$2:$A$100,0),IF(D3482&lt;&gt;"",MATCH($D3482,Υλικά!$B$3:$B$200,0),0))</f>
        <v>0</v>
      </c>
      <c r="G3482" s="3"/>
      <c r="H3482" s="16">
        <f>IF($C3482&lt;&gt;"",$G3482*INDEX(ΣυνδΑθρ!$B$2:$B$96,$F3482,1)/INDEX(ΣυνδΑθρ!$J$2:$J$96,$F3482,1),IF($D3482&lt;&gt;"",$G3482*INDEX(Υλικά!$G$3:$G$200,$F3482,1)/INDEX(Υλικά!$E$3:$E$200,$F3482,1),0))</f>
        <v>0</v>
      </c>
      <c r="I3482" s="17">
        <f>IF($C3482&lt;&gt;"",$G3482*INDEX(ΣυνδΑθρ!$C$2:$C$100,$F3482,1)/INDEX(ΣυνδΑθρ!$J$2:$J$96,$F3482,1),IF($D3482&lt;&gt;"",$G3482*INDEX(Υλικά!$H$3:$H$200,$F3482,1)/INDEX(Υλικά!$E$3:$E$200,$F3482,1),0))</f>
        <v>0</v>
      </c>
      <c r="J3482" s="18">
        <f>IF($C3482&lt;&gt;"",$G3482*INDEX(ΣυνδΑθρ!$D$2:$D$96,$F3482,1)/INDEX(ΣυνδΑθρ!$J$2:$J$96,$F3482,1),IF($D3482&lt;&gt;"",$G3482*INDEX(Υλικά!$I$3:$I$200,$F3482,1)/INDEX(Υλικά!$E$3:$E$200,$F3482,1),0))</f>
        <v>0</v>
      </c>
      <c r="K3482" s="16">
        <f>$H3482*Ref!$B$2</f>
        <v>0</v>
      </c>
      <c r="L3482" s="17">
        <f>$I3482*Ref!$B$3</f>
        <v>0</v>
      </c>
      <c r="M3482" s="18">
        <f>$J3482*Ref!$B$4</f>
        <v>0</v>
      </c>
      <c r="N3482" s="18">
        <f>IF($C3482&lt;&gt;"",0,IF($D3482&lt;&gt;"",$G3482*INDEX(Υλικά!$J$3:$J$200,$F3482,1)/INDEX(Υλικά!$E$3:$E$200,$F3482,1),0))</f>
        <v>0</v>
      </c>
      <c r="O3482" s="19">
        <f t="shared" si="65"/>
        <v>0</v>
      </c>
    </row>
    <row r="3483" spans="5:15" x14ac:dyDescent="0.35">
      <c r="E3483" s="3" t="str">
        <f>IF(C3483&lt;&gt;"",INDEX(ΣυνδΑθρ!$I$2:$I$96,MATCH(C3483,ΣυνδΑθρ!$A$2:$A$100,0),1),IF(D3483&lt;&gt;"",INDEX(Υλικά!$D$3:$D$200,MATCH(D3483,Υλικά!$B$3:$B$200,0),1),""))</f>
        <v/>
      </c>
      <c r="F3483" s="10">
        <f>IF(C3483&lt;&gt;"",MATCH($C3483,ΣυνδΑθρ!$A$2:$A$100,0),IF(D3483&lt;&gt;"",MATCH($D3483,Υλικά!$B$3:$B$200,0),0))</f>
        <v>0</v>
      </c>
      <c r="G3483" s="3"/>
      <c r="H3483" s="16">
        <f>IF($C3483&lt;&gt;"",$G3483*INDEX(ΣυνδΑθρ!$B$2:$B$96,$F3483,1)/INDEX(ΣυνδΑθρ!$J$2:$J$96,$F3483,1),IF($D3483&lt;&gt;"",$G3483*INDEX(Υλικά!$G$3:$G$200,$F3483,1)/INDEX(Υλικά!$E$3:$E$200,$F3483,1),0))</f>
        <v>0</v>
      </c>
      <c r="I3483" s="17">
        <f>IF($C3483&lt;&gt;"",$G3483*INDEX(ΣυνδΑθρ!$C$2:$C$100,$F3483,1)/INDEX(ΣυνδΑθρ!$J$2:$J$96,$F3483,1),IF($D3483&lt;&gt;"",$G3483*INDEX(Υλικά!$H$3:$H$200,$F3483,1)/INDEX(Υλικά!$E$3:$E$200,$F3483,1),0))</f>
        <v>0</v>
      </c>
      <c r="J3483" s="18">
        <f>IF($C3483&lt;&gt;"",$G3483*INDEX(ΣυνδΑθρ!$D$2:$D$96,$F3483,1)/INDEX(ΣυνδΑθρ!$J$2:$J$96,$F3483,1),IF($D3483&lt;&gt;"",$G3483*INDEX(Υλικά!$I$3:$I$200,$F3483,1)/INDEX(Υλικά!$E$3:$E$200,$F3483,1),0))</f>
        <v>0</v>
      </c>
      <c r="K3483" s="16">
        <f>$H3483*Ref!$B$2</f>
        <v>0</v>
      </c>
      <c r="L3483" s="17">
        <f>$I3483*Ref!$B$3</f>
        <v>0</v>
      </c>
      <c r="M3483" s="18">
        <f>$J3483*Ref!$B$4</f>
        <v>0</v>
      </c>
      <c r="N3483" s="18">
        <f>IF($C3483&lt;&gt;"",0,IF($D3483&lt;&gt;"",$G3483*INDEX(Υλικά!$J$3:$J$200,$F3483,1)/INDEX(Υλικά!$E$3:$E$200,$F3483,1),0))</f>
        <v>0</v>
      </c>
      <c r="O3483" s="19">
        <f t="shared" si="65"/>
        <v>0</v>
      </c>
    </row>
    <row r="3484" spans="5:15" x14ac:dyDescent="0.35">
      <c r="E3484" s="3" t="str">
        <f>IF(C3484&lt;&gt;"",INDEX(ΣυνδΑθρ!$I$2:$I$96,MATCH(C3484,ΣυνδΑθρ!$A$2:$A$100,0),1),IF(D3484&lt;&gt;"",INDEX(Υλικά!$D$3:$D$200,MATCH(D3484,Υλικά!$B$3:$B$200,0),1),""))</f>
        <v/>
      </c>
      <c r="F3484" s="10">
        <f>IF(C3484&lt;&gt;"",MATCH($C3484,ΣυνδΑθρ!$A$2:$A$100,0),IF(D3484&lt;&gt;"",MATCH($D3484,Υλικά!$B$3:$B$200,0),0))</f>
        <v>0</v>
      </c>
      <c r="G3484" s="3"/>
      <c r="H3484" s="16">
        <f>IF($C3484&lt;&gt;"",$G3484*INDEX(ΣυνδΑθρ!$B$2:$B$96,$F3484,1)/INDEX(ΣυνδΑθρ!$J$2:$J$96,$F3484,1),IF($D3484&lt;&gt;"",$G3484*INDEX(Υλικά!$G$3:$G$200,$F3484,1)/INDEX(Υλικά!$E$3:$E$200,$F3484,1),0))</f>
        <v>0</v>
      </c>
      <c r="I3484" s="17">
        <f>IF($C3484&lt;&gt;"",$G3484*INDEX(ΣυνδΑθρ!$C$2:$C$100,$F3484,1)/INDEX(ΣυνδΑθρ!$J$2:$J$96,$F3484,1),IF($D3484&lt;&gt;"",$G3484*INDEX(Υλικά!$H$3:$H$200,$F3484,1)/INDEX(Υλικά!$E$3:$E$200,$F3484,1),0))</f>
        <v>0</v>
      </c>
      <c r="J3484" s="18">
        <f>IF($C3484&lt;&gt;"",$G3484*INDEX(ΣυνδΑθρ!$D$2:$D$96,$F3484,1)/INDEX(ΣυνδΑθρ!$J$2:$J$96,$F3484,1),IF($D3484&lt;&gt;"",$G3484*INDEX(Υλικά!$I$3:$I$200,$F3484,1)/INDEX(Υλικά!$E$3:$E$200,$F3484,1),0))</f>
        <v>0</v>
      </c>
      <c r="K3484" s="16">
        <f>$H3484*Ref!$B$2</f>
        <v>0</v>
      </c>
      <c r="L3484" s="17">
        <f>$I3484*Ref!$B$3</f>
        <v>0</v>
      </c>
      <c r="M3484" s="18">
        <f>$J3484*Ref!$B$4</f>
        <v>0</v>
      </c>
      <c r="N3484" s="18">
        <f>IF($C3484&lt;&gt;"",0,IF($D3484&lt;&gt;"",$G3484*INDEX(Υλικά!$J$3:$J$200,$F3484,1)/INDEX(Υλικά!$E$3:$E$200,$F3484,1),0))</f>
        <v>0</v>
      </c>
      <c r="O3484" s="19">
        <f t="shared" si="65"/>
        <v>0</v>
      </c>
    </row>
    <row r="3485" spans="5:15" x14ac:dyDescent="0.35">
      <c r="E3485" s="3" t="str">
        <f>IF(C3485&lt;&gt;"",INDEX(ΣυνδΑθρ!$I$2:$I$96,MATCH(C3485,ΣυνδΑθρ!$A$2:$A$100,0),1),IF(D3485&lt;&gt;"",INDEX(Υλικά!$D$3:$D$200,MATCH(D3485,Υλικά!$B$3:$B$200,0),1),""))</f>
        <v/>
      </c>
      <c r="F3485" s="10">
        <f>IF(C3485&lt;&gt;"",MATCH($C3485,ΣυνδΑθρ!$A$2:$A$100,0),IF(D3485&lt;&gt;"",MATCH($D3485,Υλικά!$B$3:$B$200,0),0))</f>
        <v>0</v>
      </c>
      <c r="G3485" s="3"/>
      <c r="H3485" s="16">
        <f>IF($C3485&lt;&gt;"",$G3485*INDEX(ΣυνδΑθρ!$B$2:$B$96,$F3485,1)/INDEX(ΣυνδΑθρ!$J$2:$J$96,$F3485,1),IF($D3485&lt;&gt;"",$G3485*INDEX(Υλικά!$G$3:$G$200,$F3485,1)/INDEX(Υλικά!$E$3:$E$200,$F3485,1),0))</f>
        <v>0</v>
      </c>
      <c r="I3485" s="17">
        <f>IF($C3485&lt;&gt;"",$G3485*INDEX(ΣυνδΑθρ!$C$2:$C$100,$F3485,1)/INDEX(ΣυνδΑθρ!$J$2:$J$96,$F3485,1),IF($D3485&lt;&gt;"",$G3485*INDEX(Υλικά!$H$3:$H$200,$F3485,1)/INDEX(Υλικά!$E$3:$E$200,$F3485,1),0))</f>
        <v>0</v>
      </c>
      <c r="J3485" s="18">
        <f>IF($C3485&lt;&gt;"",$G3485*INDEX(ΣυνδΑθρ!$D$2:$D$96,$F3485,1)/INDEX(ΣυνδΑθρ!$J$2:$J$96,$F3485,1),IF($D3485&lt;&gt;"",$G3485*INDEX(Υλικά!$I$3:$I$200,$F3485,1)/INDEX(Υλικά!$E$3:$E$200,$F3485,1),0))</f>
        <v>0</v>
      </c>
      <c r="K3485" s="16">
        <f>$H3485*Ref!$B$2</f>
        <v>0</v>
      </c>
      <c r="L3485" s="17">
        <f>$I3485*Ref!$B$3</f>
        <v>0</v>
      </c>
      <c r="M3485" s="18">
        <f>$J3485*Ref!$B$4</f>
        <v>0</v>
      </c>
      <c r="N3485" s="18">
        <f>IF($C3485&lt;&gt;"",0,IF($D3485&lt;&gt;"",$G3485*INDEX(Υλικά!$J$3:$J$200,$F3485,1)/INDEX(Υλικά!$E$3:$E$200,$F3485,1),0))</f>
        <v>0</v>
      </c>
      <c r="O3485" s="19">
        <f t="shared" si="65"/>
        <v>0</v>
      </c>
    </row>
    <row r="3486" spans="5:15" x14ac:dyDescent="0.35">
      <c r="E3486" s="3" t="str">
        <f>IF(C3486&lt;&gt;"",INDEX(ΣυνδΑθρ!$I$2:$I$96,MATCH(C3486,ΣυνδΑθρ!$A$2:$A$100,0),1),IF(D3486&lt;&gt;"",INDEX(Υλικά!$D$3:$D$200,MATCH(D3486,Υλικά!$B$3:$B$200,0),1),""))</f>
        <v/>
      </c>
      <c r="F3486" s="10">
        <f>IF(C3486&lt;&gt;"",MATCH($C3486,ΣυνδΑθρ!$A$2:$A$100,0),IF(D3486&lt;&gt;"",MATCH($D3486,Υλικά!$B$3:$B$200,0),0))</f>
        <v>0</v>
      </c>
      <c r="G3486" s="3"/>
      <c r="H3486" s="16">
        <f>IF($C3486&lt;&gt;"",$G3486*INDEX(ΣυνδΑθρ!$B$2:$B$96,$F3486,1)/INDEX(ΣυνδΑθρ!$J$2:$J$96,$F3486,1),IF($D3486&lt;&gt;"",$G3486*INDEX(Υλικά!$G$3:$G$200,$F3486,1)/INDEX(Υλικά!$E$3:$E$200,$F3486,1),0))</f>
        <v>0</v>
      </c>
      <c r="I3486" s="17">
        <f>IF($C3486&lt;&gt;"",$G3486*INDEX(ΣυνδΑθρ!$C$2:$C$100,$F3486,1)/INDEX(ΣυνδΑθρ!$J$2:$J$96,$F3486,1),IF($D3486&lt;&gt;"",$G3486*INDEX(Υλικά!$H$3:$H$200,$F3486,1)/INDEX(Υλικά!$E$3:$E$200,$F3486,1),0))</f>
        <v>0</v>
      </c>
      <c r="J3486" s="18">
        <f>IF($C3486&lt;&gt;"",$G3486*INDEX(ΣυνδΑθρ!$D$2:$D$96,$F3486,1)/INDEX(ΣυνδΑθρ!$J$2:$J$96,$F3486,1),IF($D3486&lt;&gt;"",$G3486*INDEX(Υλικά!$I$3:$I$200,$F3486,1)/INDEX(Υλικά!$E$3:$E$200,$F3486,1),0))</f>
        <v>0</v>
      </c>
      <c r="K3486" s="16">
        <f>$H3486*Ref!$B$2</f>
        <v>0</v>
      </c>
      <c r="L3486" s="17">
        <f>$I3486*Ref!$B$3</f>
        <v>0</v>
      </c>
      <c r="M3486" s="18">
        <f>$J3486*Ref!$B$4</f>
        <v>0</v>
      </c>
      <c r="N3486" s="18">
        <f>IF($C3486&lt;&gt;"",0,IF($D3486&lt;&gt;"",$G3486*INDEX(Υλικά!$J$3:$J$200,$F3486,1)/INDEX(Υλικά!$E$3:$E$200,$F3486,1),0))</f>
        <v>0</v>
      </c>
      <c r="O3486" s="19">
        <f t="shared" si="65"/>
        <v>0</v>
      </c>
    </row>
    <row r="3487" spans="5:15" x14ac:dyDescent="0.35">
      <c r="E3487" s="3" t="str">
        <f>IF(C3487&lt;&gt;"",INDEX(ΣυνδΑθρ!$I$2:$I$96,MATCH(C3487,ΣυνδΑθρ!$A$2:$A$100,0),1),IF(D3487&lt;&gt;"",INDEX(Υλικά!$D$3:$D$200,MATCH(D3487,Υλικά!$B$3:$B$200,0),1),""))</f>
        <v/>
      </c>
      <c r="F3487" s="10">
        <f>IF(C3487&lt;&gt;"",MATCH($C3487,ΣυνδΑθρ!$A$2:$A$100,0),IF(D3487&lt;&gt;"",MATCH($D3487,Υλικά!$B$3:$B$200,0),0))</f>
        <v>0</v>
      </c>
      <c r="G3487" s="3"/>
      <c r="H3487" s="16">
        <f>IF($C3487&lt;&gt;"",$G3487*INDEX(ΣυνδΑθρ!$B$2:$B$96,$F3487,1)/INDEX(ΣυνδΑθρ!$J$2:$J$96,$F3487,1),IF($D3487&lt;&gt;"",$G3487*INDEX(Υλικά!$G$3:$G$200,$F3487,1)/INDEX(Υλικά!$E$3:$E$200,$F3487,1),0))</f>
        <v>0</v>
      </c>
      <c r="I3487" s="17">
        <f>IF($C3487&lt;&gt;"",$G3487*INDEX(ΣυνδΑθρ!$C$2:$C$100,$F3487,1)/INDEX(ΣυνδΑθρ!$J$2:$J$96,$F3487,1),IF($D3487&lt;&gt;"",$G3487*INDEX(Υλικά!$H$3:$H$200,$F3487,1)/INDEX(Υλικά!$E$3:$E$200,$F3487,1),0))</f>
        <v>0</v>
      </c>
      <c r="J3487" s="18">
        <f>IF($C3487&lt;&gt;"",$G3487*INDEX(ΣυνδΑθρ!$D$2:$D$96,$F3487,1)/INDEX(ΣυνδΑθρ!$J$2:$J$96,$F3487,1),IF($D3487&lt;&gt;"",$G3487*INDEX(Υλικά!$I$3:$I$200,$F3487,1)/INDEX(Υλικά!$E$3:$E$200,$F3487,1),0))</f>
        <v>0</v>
      </c>
      <c r="K3487" s="16">
        <f>$H3487*Ref!$B$2</f>
        <v>0</v>
      </c>
      <c r="L3487" s="17">
        <f>$I3487*Ref!$B$3</f>
        <v>0</v>
      </c>
      <c r="M3487" s="18">
        <f>$J3487*Ref!$B$4</f>
        <v>0</v>
      </c>
      <c r="N3487" s="18">
        <f>IF($C3487&lt;&gt;"",0,IF($D3487&lt;&gt;"",$G3487*INDEX(Υλικά!$J$3:$J$200,$F3487,1)/INDEX(Υλικά!$E$3:$E$200,$F3487,1),0))</f>
        <v>0</v>
      </c>
      <c r="O3487" s="19">
        <f t="shared" si="65"/>
        <v>0</v>
      </c>
    </row>
    <row r="3488" spans="5:15" x14ac:dyDescent="0.35">
      <c r="E3488" s="3" t="str">
        <f>IF(C3488&lt;&gt;"",INDEX(ΣυνδΑθρ!$I$2:$I$96,MATCH(C3488,ΣυνδΑθρ!$A$2:$A$100,0),1),IF(D3488&lt;&gt;"",INDEX(Υλικά!$D$3:$D$200,MATCH(D3488,Υλικά!$B$3:$B$200,0),1),""))</f>
        <v/>
      </c>
      <c r="F3488" s="10">
        <f>IF(C3488&lt;&gt;"",MATCH($C3488,ΣυνδΑθρ!$A$2:$A$100,0),IF(D3488&lt;&gt;"",MATCH($D3488,Υλικά!$B$3:$B$200,0),0))</f>
        <v>0</v>
      </c>
      <c r="G3488" s="3"/>
      <c r="H3488" s="16">
        <f>IF($C3488&lt;&gt;"",$G3488*INDEX(ΣυνδΑθρ!$B$2:$B$96,$F3488,1)/INDEX(ΣυνδΑθρ!$J$2:$J$96,$F3488,1),IF($D3488&lt;&gt;"",$G3488*INDEX(Υλικά!$G$3:$G$200,$F3488,1)/INDEX(Υλικά!$E$3:$E$200,$F3488,1),0))</f>
        <v>0</v>
      </c>
      <c r="I3488" s="17">
        <f>IF($C3488&lt;&gt;"",$G3488*INDEX(ΣυνδΑθρ!$C$2:$C$100,$F3488,1)/INDEX(ΣυνδΑθρ!$J$2:$J$96,$F3488,1),IF($D3488&lt;&gt;"",$G3488*INDEX(Υλικά!$H$3:$H$200,$F3488,1)/INDEX(Υλικά!$E$3:$E$200,$F3488,1),0))</f>
        <v>0</v>
      </c>
      <c r="J3488" s="18">
        <f>IF($C3488&lt;&gt;"",$G3488*INDEX(ΣυνδΑθρ!$D$2:$D$96,$F3488,1)/INDEX(ΣυνδΑθρ!$J$2:$J$96,$F3488,1),IF($D3488&lt;&gt;"",$G3488*INDEX(Υλικά!$I$3:$I$200,$F3488,1)/INDEX(Υλικά!$E$3:$E$200,$F3488,1),0))</f>
        <v>0</v>
      </c>
      <c r="K3488" s="16">
        <f>$H3488*Ref!$B$2</f>
        <v>0</v>
      </c>
      <c r="L3488" s="17">
        <f>$I3488*Ref!$B$3</f>
        <v>0</v>
      </c>
      <c r="M3488" s="18">
        <f>$J3488*Ref!$B$4</f>
        <v>0</v>
      </c>
      <c r="N3488" s="18">
        <f>IF($C3488&lt;&gt;"",0,IF($D3488&lt;&gt;"",$G3488*INDEX(Υλικά!$J$3:$J$200,$F3488,1)/INDEX(Υλικά!$E$3:$E$200,$F3488,1),0))</f>
        <v>0</v>
      </c>
      <c r="O3488" s="19">
        <f t="shared" si="65"/>
        <v>0</v>
      </c>
    </row>
    <row r="3489" spans="5:15" x14ac:dyDescent="0.35">
      <c r="E3489" s="3" t="str">
        <f>IF(C3489&lt;&gt;"",INDEX(ΣυνδΑθρ!$I$2:$I$96,MATCH(C3489,ΣυνδΑθρ!$A$2:$A$100,0),1),IF(D3489&lt;&gt;"",INDEX(Υλικά!$D$3:$D$200,MATCH(D3489,Υλικά!$B$3:$B$200,0),1),""))</f>
        <v/>
      </c>
      <c r="F3489" s="10">
        <f>IF(C3489&lt;&gt;"",MATCH($C3489,ΣυνδΑθρ!$A$2:$A$100,0),IF(D3489&lt;&gt;"",MATCH($D3489,Υλικά!$B$3:$B$200,0),0))</f>
        <v>0</v>
      </c>
      <c r="G3489" s="3"/>
      <c r="H3489" s="16">
        <f>IF($C3489&lt;&gt;"",$G3489*INDEX(ΣυνδΑθρ!$B$2:$B$96,$F3489,1)/INDEX(ΣυνδΑθρ!$J$2:$J$96,$F3489,1),IF($D3489&lt;&gt;"",$G3489*INDEX(Υλικά!$G$3:$G$200,$F3489,1)/INDEX(Υλικά!$E$3:$E$200,$F3489,1),0))</f>
        <v>0</v>
      </c>
      <c r="I3489" s="17">
        <f>IF($C3489&lt;&gt;"",$G3489*INDEX(ΣυνδΑθρ!$C$2:$C$100,$F3489,1)/INDEX(ΣυνδΑθρ!$J$2:$J$96,$F3489,1),IF($D3489&lt;&gt;"",$G3489*INDEX(Υλικά!$H$3:$H$200,$F3489,1)/INDEX(Υλικά!$E$3:$E$200,$F3489,1),0))</f>
        <v>0</v>
      </c>
      <c r="J3489" s="18">
        <f>IF($C3489&lt;&gt;"",$G3489*INDEX(ΣυνδΑθρ!$D$2:$D$96,$F3489,1)/INDEX(ΣυνδΑθρ!$J$2:$J$96,$F3489,1),IF($D3489&lt;&gt;"",$G3489*INDEX(Υλικά!$I$3:$I$200,$F3489,1)/INDEX(Υλικά!$E$3:$E$200,$F3489,1),0))</f>
        <v>0</v>
      </c>
      <c r="K3489" s="16">
        <f>$H3489*Ref!$B$2</f>
        <v>0</v>
      </c>
      <c r="L3489" s="17">
        <f>$I3489*Ref!$B$3</f>
        <v>0</v>
      </c>
      <c r="M3489" s="18">
        <f>$J3489*Ref!$B$4</f>
        <v>0</v>
      </c>
      <c r="N3489" s="18">
        <f>IF($C3489&lt;&gt;"",0,IF($D3489&lt;&gt;"",$G3489*INDEX(Υλικά!$J$3:$J$200,$F3489,1)/INDEX(Υλικά!$E$3:$E$200,$F3489,1),0))</f>
        <v>0</v>
      </c>
      <c r="O3489" s="19">
        <f t="shared" si="65"/>
        <v>0</v>
      </c>
    </row>
    <row r="3490" spans="5:15" x14ac:dyDescent="0.35">
      <c r="E3490" s="3" t="str">
        <f>IF(C3490&lt;&gt;"",INDEX(ΣυνδΑθρ!$I$2:$I$96,MATCH(C3490,ΣυνδΑθρ!$A$2:$A$100,0),1),IF(D3490&lt;&gt;"",INDEX(Υλικά!$D$3:$D$200,MATCH(D3490,Υλικά!$B$3:$B$200,0),1),""))</f>
        <v/>
      </c>
      <c r="F3490" s="10">
        <f>IF(C3490&lt;&gt;"",MATCH($C3490,ΣυνδΑθρ!$A$2:$A$100,0),IF(D3490&lt;&gt;"",MATCH($D3490,Υλικά!$B$3:$B$200,0),0))</f>
        <v>0</v>
      </c>
      <c r="G3490" s="3"/>
      <c r="H3490" s="16">
        <f>IF($C3490&lt;&gt;"",$G3490*INDEX(ΣυνδΑθρ!$B$2:$B$96,$F3490,1)/INDEX(ΣυνδΑθρ!$J$2:$J$96,$F3490,1),IF($D3490&lt;&gt;"",$G3490*INDEX(Υλικά!$G$3:$G$200,$F3490,1)/INDEX(Υλικά!$E$3:$E$200,$F3490,1),0))</f>
        <v>0</v>
      </c>
      <c r="I3490" s="17">
        <f>IF($C3490&lt;&gt;"",$G3490*INDEX(ΣυνδΑθρ!$C$2:$C$100,$F3490,1)/INDEX(ΣυνδΑθρ!$J$2:$J$96,$F3490,1),IF($D3490&lt;&gt;"",$G3490*INDEX(Υλικά!$H$3:$H$200,$F3490,1)/INDEX(Υλικά!$E$3:$E$200,$F3490,1),0))</f>
        <v>0</v>
      </c>
      <c r="J3490" s="18">
        <f>IF($C3490&lt;&gt;"",$G3490*INDEX(ΣυνδΑθρ!$D$2:$D$96,$F3490,1)/INDEX(ΣυνδΑθρ!$J$2:$J$96,$F3490,1),IF($D3490&lt;&gt;"",$G3490*INDEX(Υλικά!$I$3:$I$200,$F3490,1)/INDEX(Υλικά!$E$3:$E$200,$F3490,1),0))</f>
        <v>0</v>
      </c>
      <c r="K3490" s="16">
        <f>$H3490*Ref!$B$2</f>
        <v>0</v>
      </c>
      <c r="L3490" s="17">
        <f>$I3490*Ref!$B$3</f>
        <v>0</v>
      </c>
      <c r="M3490" s="18">
        <f>$J3490*Ref!$B$4</f>
        <v>0</v>
      </c>
      <c r="N3490" s="18">
        <f>IF($C3490&lt;&gt;"",0,IF($D3490&lt;&gt;"",$G3490*INDEX(Υλικά!$J$3:$J$200,$F3490,1)/INDEX(Υλικά!$E$3:$E$200,$F3490,1),0))</f>
        <v>0</v>
      </c>
      <c r="O3490" s="19">
        <f t="shared" si="65"/>
        <v>0</v>
      </c>
    </row>
    <row r="3491" spans="5:15" x14ac:dyDescent="0.35">
      <c r="E3491" s="3" t="str">
        <f>IF(C3491&lt;&gt;"",INDEX(ΣυνδΑθρ!$I$2:$I$96,MATCH(C3491,ΣυνδΑθρ!$A$2:$A$100,0),1),IF(D3491&lt;&gt;"",INDEX(Υλικά!$D$3:$D$200,MATCH(D3491,Υλικά!$B$3:$B$200,0),1),""))</f>
        <v/>
      </c>
      <c r="F3491" s="10">
        <f>IF(C3491&lt;&gt;"",MATCH($C3491,ΣυνδΑθρ!$A$2:$A$100,0),IF(D3491&lt;&gt;"",MATCH($D3491,Υλικά!$B$3:$B$200,0),0))</f>
        <v>0</v>
      </c>
      <c r="G3491" s="3"/>
      <c r="H3491" s="16">
        <f>IF($C3491&lt;&gt;"",$G3491*INDEX(ΣυνδΑθρ!$B$2:$B$96,$F3491,1)/INDEX(ΣυνδΑθρ!$J$2:$J$96,$F3491,1),IF($D3491&lt;&gt;"",$G3491*INDEX(Υλικά!$G$3:$G$200,$F3491,1)/INDEX(Υλικά!$E$3:$E$200,$F3491,1),0))</f>
        <v>0</v>
      </c>
      <c r="I3491" s="17">
        <f>IF($C3491&lt;&gt;"",$G3491*INDEX(ΣυνδΑθρ!$C$2:$C$100,$F3491,1)/INDEX(ΣυνδΑθρ!$J$2:$J$96,$F3491,1),IF($D3491&lt;&gt;"",$G3491*INDEX(Υλικά!$H$3:$H$200,$F3491,1)/INDEX(Υλικά!$E$3:$E$200,$F3491,1),0))</f>
        <v>0</v>
      </c>
      <c r="J3491" s="18">
        <f>IF($C3491&lt;&gt;"",$G3491*INDEX(ΣυνδΑθρ!$D$2:$D$96,$F3491,1)/INDEX(ΣυνδΑθρ!$J$2:$J$96,$F3491,1),IF($D3491&lt;&gt;"",$G3491*INDEX(Υλικά!$I$3:$I$200,$F3491,1)/INDEX(Υλικά!$E$3:$E$200,$F3491,1),0))</f>
        <v>0</v>
      </c>
      <c r="K3491" s="16">
        <f>$H3491*Ref!$B$2</f>
        <v>0</v>
      </c>
      <c r="L3491" s="17">
        <f>$I3491*Ref!$B$3</f>
        <v>0</v>
      </c>
      <c r="M3491" s="18">
        <f>$J3491*Ref!$B$4</f>
        <v>0</v>
      </c>
      <c r="N3491" s="18">
        <f>IF($C3491&lt;&gt;"",0,IF($D3491&lt;&gt;"",$G3491*INDEX(Υλικά!$J$3:$J$200,$F3491,1)/INDEX(Υλικά!$E$3:$E$200,$F3491,1),0))</f>
        <v>0</v>
      </c>
      <c r="O3491" s="19">
        <f t="shared" si="65"/>
        <v>0</v>
      </c>
    </row>
    <row r="3492" spans="5:15" x14ac:dyDescent="0.35">
      <c r="E3492" s="3" t="str">
        <f>IF(C3492&lt;&gt;"",INDEX(ΣυνδΑθρ!$I$2:$I$96,MATCH(C3492,ΣυνδΑθρ!$A$2:$A$100,0),1),IF(D3492&lt;&gt;"",INDEX(Υλικά!$D$3:$D$200,MATCH(D3492,Υλικά!$B$3:$B$200,0),1),""))</f>
        <v/>
      </c>
      <c r="F3492" s="10">
        <f>IF(C3492&lt;&gt;"",MATCH($C3492,ΣυνδΑθρ!$A$2:$A$100,0),IF(D3492&lt;&gt;"",MATCH($D3492,Υλικά!$B$3:$B$200,0),0))</f>
        <v>0</v>
      </c>
      <c r="G3492" s="3"/>
      <c r="H3492" s="16">
        <f>IF($C3492&lt;&gt;"",$G3492*INDEX(ΣυνδΑθρ!$B$2:$B$96,$F3492,1)/INDEX(ΣυνδΑθρ!$J$2:$J$96,$F3492,1),IF($D3492&lt;&gt;"",$G3492*INDEX(Υλικά!$G$3:$G$200,$F3492,1)/INDEX(Υλικά!$E$3:$E$200,$F3492,1),0))</f>
        <v>0</v>
      </c>
      <c r="I3492" s="17">
        <f>IF($C3492&lt;&gt;"",$G3492*INDEX(ΣυνδΑθρ!$C$2:$C$100,$F3492,1)/INDEX(ΣυνδΑθρ!$J$2:$J$96,$F3492,1),IF($D3492&lt;&gt;"",$G3492*INDEX(Υλικά!$H$3:$H$200,$F3492,1)/INDEX(Υλικά!$E$3:$E$200,$F3492,1),0))</f>
        <v>0</v>
      </c>
      <c r="J3492" s="18">
        <f>IF($C3492&lt;&gt;"",$G3492*INDEX(ΣυνδΑθρ!$D$2:$D$96,$F3492,1)/INDEX(ΣυνδΑθρ!$J$2:$J$96,$F3492,1),IF($D3492&lt;&gt;"",$G3492*INDEX(Υλικά!$I$3:$I$200,$F3492,1)/INDEX(Υλικά!$E$3:$E$200,$F3492,1),0))</f>
        <v>0</v>
      </c>
      <c r="K3492" s="16">
        <f>$H3492*Ref!$B$2</f>
        <v>0</v>
      </c>
      <c r="L3492" s="17">
        <f>$I3492*Ref!$B$3</f>
        <v>0</v>
      </c>
      <c r="M3492" s="18">
        <f>$J3492*Ref!$B$4</f>
        <v>0</v>
      </c>
      <c r="N3492" s="18">
        <f>IF($C3492&lt;&gt;"",0,IF($D3492&lt;&gt;"",$G3492*INDEX(Υλικά!$J$3:$J$200,$F3492,1)/INDEX(Υλικά!$E$3:$E$200,$F3492,1),0))</f>
        <v>0</v>
      </c>
      <c r="O3492" s="19">
        <f t="shared" si="65"/>
        <v>0</v>
      </c>
    </row>
    <row r="3493" spans="5:15" x14ac:dyDescent="0.35">
      <c r="E3493" s="3" t="str">
        <f>IF(C3493&lt;&gt;"",INDEX(ΣυνδΑθρ!$I$2:$I$96,MATCH(C3493,ΣυνδΑθρ!$A$2:$A$100,0),1),IF(D3493&lt;&gt;"",INDEX(Υλικά!$D$3:$D$200,MATCH(D3493,Υλικά!$B$3:$B$200,0),1),""))</f>
        <v/>
      </c>
      <c r="F3493" s="10">
        <f>IF(C3493&lt;&gt;"",MATCH($C3493,ΣυνδΑθρ!$A$2:$A$100,0),IF(D3493&lt;&gt;"",MATCH($D3493,Υλικά!$B$3:$B$200,0),0))</f>
        <v>0</v>
      </c>
      <c r="G3493" s="3"/>
      <c r="H3493" s="16">
        <f>IF($C3493&lt;&gt;"",$G3493*INDEX(ΣυνδΑθρ!$B$2:$B$96,$F3493,1)/INDEX(ΣυνδΑθρ!$J$2:$J$96,$F3493,1),IF($D3493&lt;&gt;"",$G3493*INDEX(Υλικά!$G$3:$G$200,$F3493,1)/INDEX(Υλικά!$E$3:$E$200,$F3493,1),0))</f>
        <v>0</v>
      </c>
      <c r="I3493" s="17">
        <f>IF($C3493&lt;&gt;"",$G3493*INDEX(ΣυνδΑθρ!$C$2:$C$100,$F3493,1)/INDEX(ΣυνδΑθρ!$J$2:$J$96,$F3493,1),IF($D3493&lt;&gt;"",$G3493*INDEX(Υλικά!$H$3:$H$200,$F3493,1)/INDEX(Υλικά!$E$3:$E$200,$F3493,1),0))</f>
        <v>0</v>
      </c>
      <c r="J3493" s="18">
        <f>IF($C3493&lt;&gt;"",$G3493*INDEX(ΣυνδΑθρ!$D$2:$D$96,$F3493,1)/INDEX(ΣυνδΑθρ!$J$2:$J$96,$F3493,1),IF($D3493&lt;&gt;"",$G3493*INDEX(Υλικά!$I$3:$I$200,$F3493,1)/INDEX(Υλικά!$E$3:$E$200,$F3493,1),0))</f>
        <v>0</v>
      </c>
      <c r="K3493" s="16">
        <f>$H3493*Ref!$B$2</f>
        <v>0</v>
      </c>
      <c r="L3493" s="17">
        <f>$I3493*Ref!$B$3</f>
        <v>0</v>
      </c>
      <c r="M3493" s="18">
        <f>$J3493*Ref!$B$4</f>
        <v>0</v>
      </c>
      <c r="N3493" s="18">
        <f>IF($C3493&lt;&gt;"",0,IF($D3493&lt;&gt;"",$G3493*INDEX(Υλικά!$J$3:$J$200,$F3493,1)/INDEX(Υλικά!$E$3:$E$200,$F3493,1),0))</f>
        <v>0</v>
      </c>
      <c r="O3493" s="19">
        <f t="shared" ref="O3493:O3556" si="66">SUM(K3493:N3493)</f>
        <v>0</v>
      </c>
    </row>
    <row r="3494" spans="5:15" x14ac:dyDescent="0.35">
      <c r="E3494" s="3" t="str">
        <f>IF(C3494&lt;&gt;"",INDEX(ΣυνδΑθρ!$I$2:$I$96,MATCH(C3494,ΣυνδΑθρ!$A$2:$A$100,0),1),IF(D3494&lt;&gt;"",INDEX(Υλικά!$D$3:$D$200,MATCH(D3494,Υλικά!$B$3:$B$200,0),1),""))</f>
        <v/>
      </c>
      <c r="F3494" s="10">
        <f>IF(C3494&lt;&gt;"",MATCH($C3494,ΣυνδΑθρ!$A$2:$A$100,0),IF(D3494&lt;&gt;"",MATCH($D3494,Υλικά!$B$3:$B$200,0),0))</f>
        <v>0</v>
      </c>
      <c r="G3494" s="3"/>
      <c r="H3494" s="16">
        <f>IF($C3494&lt;&gt;"",$G3494*INDEX(ΣυνδΑθρ!$B$2:$B$96,$F3494,1)/INDEX(ΣυνδΑθρ!$J$2:$J$96,$F3494,1),IF($D3494&lt;&gt;"",$G3494*INDEX(Υλικά!$G$3:$G$200,$F3494,1)/INDEX(Υλικά!$E$3:$E$200,$F3494,1),0))</f>
        <v>0</v>
      </c>
      <c r="I3494" s="17">
        <f>IF($C3494&lt;&gt;"",$G3494*INDEX(ΣυνδΑθρ!$C$2:$C$100,$F3494,1)/INDEX(ΣυνδΑθρ!$J$2:$J$96,$F3494,1),IF($D3494&lt;&gt;"",$G3494*INDEX(Υλικά!$H$3:$H$200,$F3494,1)/INDEX(Υλικά!$E$3:$E$200,$F3494,1),0))</f>
        <v>0</v>
      </c>
      <c r="J3494" s="18">
        <f>IF($C3494&lt;&gt;"",$G3494*INDEX(ΣυνδΑθρ!$D$2:$D$96,$F3494,1)/INDEX(ΣυνδΑθρ!$J$2:$J$96,$F3494,1),IF($D3494&lt;&gt;"",$G3494*INDEX(Υλικά!$I$3:$I$200,$F3494,1)/INDEX(Υλικά!$E$3:$E$200,$F3494,1),0))</f>
        <v>0</v>
      </c>
      <c r="K3494" s="16">
        <f>$H3494*Ref!$B$2</f>
        <v>0</v>
      </c>
      <c r="L3494" s="17">
        <f>$I3494*Ref!$B$3</f>
        <v>0</v>
      </c>
      <c r="M3494" s="18">
        <f>$J3494*Ref!$B$4</f>
        <v>0</v>
      </c>
      <c r="N3494" s="18">
        <f>IF($C3494&lt;&gt;"",0,IF($D3494&lt;&gt;"",$G3494*INDEX(Υλικά!$J$3:$J$200,$F3494,1)/INDEX(Υλικά!$E$3:$E$200,$F3494,1),0))</f>
        <v>0</v>
      </c>
      <c r="O3494" s="19">
        <f t="shared" si="66"/>
        <v>0</v>
      </c>
    </row>
    <row r="3495" spans="5:15" x14ac:dyDescent="0.35">
      <c r="E3495" s="3" t="str">
        <f>IF(C3495&lt;&gt;"",INDEX(ΣυνδΑθρ!$I$2:$I$96,MATCH(C3495,ΣυνδΑθρ!$A$2:$A$100,0),1),IF(D3495&lt;&gt;"",INDEX(Υλικά!$D$3:$D$200,MATCH(D3495,Υλικά!$B$3:$B$200,0),1),""))</f>
        <v/>
      </c>
      <c r="F3495" s="10">
        <f>IF(C3495&lt;&gt;"",MATCH($C3495,ΣυνδΑθρ!$A$2:$A$100,0),IF(D3495&lt;&gt;"",MATCH($D3495,Υλικά!$B$3:$B$200,0),0))</f>
        <v>0</v>
      </c>
      <c r="G3495" s="3"/>
      <c r="H3495" s="16">
        <f>IF($C3495&lt;&gt;"",$G3495*INDEX(ΣυνδΑθρ!$B$2:$B$96,$F3495,1)/INDEX(ΣυνδΑθρ!$J$2:$J$96,$F3495,1),IF($D3495&lt;&gt;"",$G3495*INDEX(Υλικά!$G$3:$G$200,$F3495,1)/INDEX(Υλικά!$E$3:$E$200,$F3495,1),0))</f>
        <v>0</v>
      </c>
      <c r="I3495" s="17">
        <f>IF($C3495&lt;&gt;"",$G3495*INDEX(ΣυνδΑθρ!$C$2:$C$100,$F3495,1)/INDEX(ΣυνδΑθρ!$J$2:$J$96,$F3495,1),IF($D3495&lt;&gt;"",$G3495*INDEX(Υλικά!$H$3:$H$200,$F3495,1)/INDEX(Υλικά!$E$3:$E$200,$F3495,1),0))</f>
        <v>0</v>
      </c>
      <c r="J3495" s="18">
        <f>IF($C3495&lt;&gt;"",$G3495*INDEX(ΣυνδΑθρ!$D$2:$D$96,$F3495,1)/INDEX(ΣυνδΑθρ!$J$2:$J$96,$F3495,1),IF($D3495&lt;&gt;"",$G3495*INDEX(Υλικά!$I$3:$I$200,$F3495,1)/INDEX(Υλικά!$E$3:$E$200,$F3495,1),0))</f>
        <v>0</v>
      </c>
      <c r="K3495" s="16">
        <f>$H3495*Ref!$B$2</f>
        <v>0</v>
      </c>
      <c r="L3495" s="17">
        <f>$I3495*Ref!$B$3</f>
        <v>0</v>
      </c>
      <c r="M3495" s="18">
        <f>$J3495*Ref!$B$4</f>
        <v>0</v>
      </c>
      <c r="N3495" s="18">
        <f>IF($C3495&lt;&gt;"",0,IF($D3495&lt;&gt;"",$G3495*INDEX(Υλικά!$J$3:$J$200,$F3495,1)/INDEX(Υλικά!$E$3:$E$200,$F3495,1),0))</f>
        <v>0</v>
      </c>
      <c r="O3495" s="19">
        <f t="shared" si="66"/>
        <v>0</v>
      </c>
    </row>
    <row r="3496" spans="5:15" x14ac:dyDescent="0.35">
      <c r="E3496" s="3" t="str">
        <f>IF(C3496&lt;&gt;"",INDEX(ΣυνδΑθρ!$I$2:$I$96,MATCH(C3496,ΣυνδΑθρ!$A$2:$A$100,0),1),IF(D3496&lt;&gt;"",INDEX(Υλικά!$D$3:$D$200,MATCH(D3496,Υλικά!$B$3:$B$200,0),1),""))</f>
        <v/>
      </c>
      <c r="F3496" s="10">
        <f>IF(C3496&lt;&gt;"",MATCH($C3496,ΣυνδΑθρ!$A$2:$A$100,0),IF(D3496&lt;&gt;"",MATCH($D3496,Υλικά!$B$3:$B$200,0),0))</f>
        <v>0</v>
      </c>
      <c r="G3496" s="3"/>
      <c r="H3496" s="16">
        <f>IF($C3496&lt;&gt;"",$G3496*INDEX(ΣυνδΑθρ!$B$2:$B$96,$F3496,1)/INDEX(ΣυνδΑθρ!$J$2:$J$96,$F3496,1),IF($D3496&lt;&gt;"",$G3496*INDEX(Υλικά!$G$3:$G$200,$F3496,1)/INDEX(Υλικά!$E$3:$E$200,$F3496,1),0))</f>
        <v>0</v>
      </c>
      <c r="I3496" s="17">
        <f>IF($C3496&lt;&gt;"",$G3496*INDEX(ΣυνδΑθρ!$C$2:$C$100,$F3496,1)/INDEX(ΣυνδΑθρ!$J$2:$J$96,$F3496,1),IF($D3496&lt;&gt;"",$G3496*INDEX(Υλικά!$H$3:$H$200,$F3496,1)/INDEX(Υλικά!$E$3:$E$200,$F3496,1),0))</f>
        <v>0</v>
      </c>
      <c r="J3496" s="18">
        <f>IF($C3496&lt;&gt;"",$G3496*INDEX(ΣυνδΑθρ!$D$2:$D$96,$F3496,1)/INDEX(ΣυνδΑθρ!$J$2:$J$96,$F3496,1),IF($D3496&lt;&gt;"",$G3496*INDEX(Υλικά!$I$3:$I$200,$F3496,1)/INDEX(Υλικά!$E$3:$E$200,$F3496,1),0))</f>
        <v>0</v>
      </c>
      <c r="K3496" s="16">
        <f>$H3496*Ref!$B$2</f>
        <v>0</v>
      </c>
      <c r="L3496" s="17">
        <f>$I3496*Ref!$B$3</f>
        <v>0</v>
      </c>
      <c r="M3496" s="18">
        <f>$J3496*Ref!$B$4</f>
        <v>0</v>
      </c>
      <c r="N3496" s="18">
        <f>IF($C3496&lt;&gt;"",0,IF($D3496&lt;&gt;"",$G3496*INDEX(Υλικά!$J$3:$J$200,$F3496,1)/INDEX(Υλικά!$E$3:$E$200,$F3496,1),0))</f>
        <v>0</v>
      </c>
      <c r="O3496" s="19">
        <f t="shared" si="66"/>
        <v>0</v>
      </c>
    </row>
    <row r="3497" spans="5:15" x14ac:dyDescent="0.35">
      <c r="E3497" s="3" t="str">
        <f>IF(C3497&lt;&gt;"",INDEX(ΣυνδΑθρ!$I$2:$I$96,MATCH(C3497,ΣυνδΑθρ!$A$2:$A$100,0),1),IF(D3497&lt;&gt;"",INDEX(Υλικά!$D$3:$D$200,MATCH(D3497,Υλικά!$B$3:$B$200,0),1),""))</f>
        <v/>
      </c>
      <c r="F3497" s="10">
        <f>IF(C3497&lt;&gt;"",MATCH($C3497,ΣυνδΑθρ!$A$2:$A$100,0),IF(D3497&lt;&gt;"",MATCH($D3497,Υλικά!$B$3:$B$200,0),0))</f>
        <v>0</v>
      </c>
      <c r="G3497" s="3"/>
      <c r="H3497" s="16">
        <f>IF($C3497&lt;&gt;"",$G3497*INDEX(ΣυνδΑθρ!$B$2:$B$96,$F3497,1)/INDEX(ΣυνδΑθρ!$J$2:$J$96,$F3497,1),IF($D3497&lt;&gt;"",$G3497*INDEX(Υλικά!$G$3:$G$200,$F3497,1)/INDEX(Υλικά!$E$3:$E$200,$F3497,1),0))</f>
        <v>0</v>
      </c>
      <c r="I3497" s="17">
        <f>IF($C3497&lt;&gt;"",$G3497*INDEX(ΣυνδΑθρ!$C$2:$C$100,$F3497,1)/INDEX(ΣυνδΑθρ!$J$2:$J$96,$F3497,1),IF($D3497&lt;&gt;"",$G3497*INDEX(Υλικά!$H$3:$H$200,$F3497,1)/INDEX(Υλικά!$E$3:$E$200,$F3497,1),0))</f>
        <v>0</v>
      </c>
      <c r="J3497" s="18">
        <f>IF($C3497&lt;&gt;"",$G3497*INDEX(ΣυνδΑθρ!$D$2:$D$96,$F3497,1)/INDEX(ΣυνδΑθρ!$J$2:$J$96,$F3497,1),IF($D3497&lt;&gt;"",$G3497*INDEX(Υλικά!$I$3:$I$200,$F3497,1)/INDEX(Υλικά!$E$3:$E$200,$F3497,1),0))</f>
        <v>0</v>
      </c>
      <c r="K3497" s="16">
        <f>$H3497*Ref!$B$2</f>
        <v>0</v>
      </c>
      <c r="L3497" s="17">
        <f>$I3497*Ref!$B$3</f>
        <v>0</v>
      </c>
      <c r="M3497" s="18">
        <f>$J3497*Ref!$B$4</f>
        <v>0</v>
      </c>
      <c r="N3497" s="18">
        <f>IF($C3497&lt;&gt;"",0,IF($D3497&lt;&gt;"",$G3497*INDEX(Υλικά!$J$3:$J$200,$F3497,1)/INDEX(Υλικά!$E$3:$E$200,$F3497,1),0))</f>
        <v>0</v>
      </c>
      <c r="O3497" s="19">
        <f t="shared" si="66"/>
        <v>0</v>
      </c>
    </row>
    <row r="3498" spans="5:15" x14ac:dyDescent="0.35">
      <c r="E3498" s="3" t="str">
        <f>IF(C3498&lt;&gt;"",INDEX(ΣυνδΑθρ!$I$2:$I$96,MATCH(C3498,ΣυνδΑθρ!$A$2:$A$100,0),1),IF(D3498&lt;&gt;"",INDEX(Υλικά!$D$3:$D$200,MATCH(D3498,Υλικά!$B$3:$B$200,0),1),""))</f>
        <v/>
      </c>
      <c r="F3498" s="10">
        <f>IF(C3498&lt;&gt;"",MATCH($C3498,ΣυνδΑθρ!$A$2:$A$100,0),IF(D3498&lt;&gt;"",MATCH($D3498,Υλικά!$B$3:$B$200,0),0))</f>
        <v>0</v>
      </c>
      <c r="G3498" s="3"/>
      <c r="H3498" s="16">
        <f>IF($C3498&lt;&gt;"",$G3498*INDEX(ΣυνδΑθρ!$B$2:$B$96,$F3498,1)/INDEX(ΣυνδΑθρ!$J$2:$J$96,$F3498,1),IF($D3498&lt;&gt;"",$G3498*INDEX(Υλικά!$G$3:$G$200,$F3498,1)/INDEX(Υλικά!$E$3:$E$200,$F3498,1),0))</f>
        <v>0</v>
      </c>
      <c r="I3498" s="17">
        <f>IF($C3498&lt;&gt;"",$G3498*INDEX(ΣυνδΑθρ!$C$2:$C$100,$F3498,1)/INDEX(ΣυνδΑθρ!$J$2:$J$96,$F3498,1),IF($D3498&lt;&gt;"",$G3498*INDEX(Υλικά!$H$3:$H$200,$F3498,1)/INDEX(Υλικά!$E$3:$E$200,$F3498,1),0))</f>
        <v>0</v>
      </c>
      <c r="J3498" s="18">
        <f>IF($C3498&lt;&gt;"",$G3498*INDEX(ΣυνδΑθρ!$D$2:$D$96,$F3498,1)/INDEX(ΣυνδΑθρ!$J$2:$J$96,$F3498,1),IF($D3498&lt;&gt;"",$G3498*INDEX(Υλικά!$I$3:$I$200,$F3498,1)/INDEX(Υλικά!$E$3:$E$200,$F3498,1),0))</f>
        <v>0</v>
      </c>
      <c r="K3498" s="16">
        <f>$H3498*Ref!$B$2</f>
        <v>0</v>
      </c>
      <c r="L3498" s="17">
        <f>$I3498*Ref!$B$3</f>
        <v>0</v>
      </c>
      <c r="M3498" s="18">
        <f>$J3498*Ref!$B$4</f>
        <v>0</v>
      </c>
      <c r="N3498" s="18">
        <f>IF($C3498&lt;&gt;"",0,IF($D3498&lt;&gt;"",$G3498*INDEX(Υλικά!$J$3:$J$200,$F3498,1)/INDEX(Υλικά!$E$3:$E$200,$F3498,1),0))</f>
        <v>0</v>
      </c>
      <c r="O3498" s="19">
        <f t="shared" si="66"/>
        <v>0</v>
      </c>
    </row>
    <row r="3499" spans="5:15" x14ac:dyDescent="0.35">
      <c r="E3499" s="3" t="str">
        <f>IF(C3499&lt;&gt;"",INDEX(ΣυνδΑθρ!$I$2:$I$96,MATCH(C3499,ΣυνδΑθρ!$A$2:$A$100,0),1),IF(D3499&lt;&gt;"",INDEX(Υλικά!$D$3:$D$200,MATCH(D3499,Υλικά!$B$3:$B$200,0),1),""))</f>
        <v/>
      </c>
      <c r="F3499" s="10">
        <f>IF(C3499&lt;&gt;"",MATCH($C3499,ΣυνδΑθρ!$A$2:$A$100,0),IF(D3499&lt;&gt;"",MATCH($D3499,Υλικά!$B$3:$B$200,0),0))</f>
        <v>0</v>
      </c>
      <c r="G3499" s="3"/>
      <c r="H3499" s="16">
        <f>IF($C3499&lt;&gt;"",$G3499*INDEX(ΣυνδΑθρ!$B$2:$B$96,$F3499,1)/INDEX(ΣυνδΑθρ!$J$2:$J$96,$F3499,1),IF($D3499&lt;&gt;"",$G3499*INDEX(Υλικά!$G$3:$G$200,$F3499,1)/INDEX(Υλικά!$E$3:$E$200,$F3499,1),0))</f>
        <v>0</v>
      </c>
      <c r="I3499" s="17">
        <f>IF($C3499&lt;&gt;"",$G3499*INDEX(ΣυνδΑθρ!$C$2:$C$100,$F3499,1)/INDEX(ΣυνδΑθρ!$J$2:$J$96,$F3499,1),IF($D3499&lt;&gt;"",$G3499*INDEX(Υλικά!$H$3:$H$200,$F3499,1)/INDEX(Υλικά!$E$3:$E$200,$F3499,1),0))</f>
        <v>0</v>
      </c>
      <c r="J3499" s="18">
        <f>IF($C3499&lt;&gt;"",$G3499*INDEX(ΣυνδΑθρ!$D$2:$D$96,$F3499,1)/INDEX(ΣυνδΑθρ!$J$2:$J$96,$F3499,1),IF($D3499&lt;&gt;"",$G3499*INDEX(Υλικά!$I$3:$I$200,$F3499,1)/INDEX(Υλικά!$E$3:$E$200,$F3499,1),0))</f>
        <v>0</v>
      </c>
      <c r="K3499" s="16">
        <f>$H3499*Ref!$B$2</f>
        <v>0</v>
      </c>
      <c r="L3499" s="17">
        <f>$I3499*Ref!$B$3</f>
        <v>0</v>
      </c>
      <c r="M3499" s="18">
        <f>$J3499*Ref!$B$4</f>
        <v>0</v>
      </c>
      <c r="N3499" s="18">
        <f>IF($C3499&lt;&gt;"",0,IF($D3499&lt;&gt;"",$G3499*INDEX(Υλικά!$J$3:$J$200,$F3499,1)/INDEX(Υλικά!$E$3:$E$200,$F3499,1),0))</f>
        <v>0</v>
      </c>
      <c r="O3499" s="19">
        <f t="shared" si="66"/>
        <v>0</v>
      </c>
    </row>
    <row r="3500" spans="5:15" x14ac:dyDescent="0.35">
      <c r="E3500" s="3" t="str">
        <f>IF(C3500&lt;&gt;"",INDEX(ΣυνδΑθρ!$I$2:$I$96,MATCH(C3500,ΣυνδΑθρ!$A$2:$A$100,0),1),IF(D3500&lt;&gt;"",INDEX(Υλικά!$D$3:$D$200,MATCH(D3500,Υλικά!$B$3:$B$200,0),1),""))</f>
        <v/>
      </c>
      <c r="F3500" s="10">
        <f>IF(C3500&lt;&gt;"",MATCH($C3500,ΣυνδΑθρ!$A$2:$A$100,0),IF(D3500&lt;&gt;"",MATCH($D3500,Υλικά!$B$3:$B$200,0),0))</f>
        <v>0</v>
      </c>
      <c r="G3500" s="3"/>
      <c r="H3500" s="16">
        <f>IF($C3500&lt;&gt;"",$G3500*INDEX(ΣυνδΑθρ!$B$2:$B$96,$F3500,1)/INDEX(ΣυνδΑθρ!$J$2:$J$96,$F3500,1),IF($D3500&lt;&gt;"",$G3500*INDEX(Υλικά!$G$3:$G$200,$F3500,1)/INDEX(Υλικά!$E$3:$E$200,$F3500,1),0))</f>
        <v>0</v>
      </c>
      <c r="I3500" s="17">
        <f>IF($C3500&lt;&gt;"",$G3500*INDEX(ΣυνδΑθρ!$C$2:$C$100,$F3500,1)/INDEX(ΣυνδΑθρ!$J$2:$J$96,$F3500,1),IF($D3500&lt;&gt;"",$G3500*INDEX(Υλικά!$H$3:$H$200,$F3500,1)/INDEX(Υλικά!$E$3:$E$200,$F3500,1),0))</f>
        <v>0</v>
      </c>
      <c r="J3500" s="18">
        <f>IF($C3500&lt;&gt;"",$G3500*INDEX(ΣυνδΑθρ!$D$2:$D$96,$F3500,1)/INDEX(ΣυνδΑθρ!$J$2:$J$96,$F3500,1),IF($D3500&lt;&gt;"",$G3500*INDEX(Υλικά!$I$3:$I$200,$F3500,1)/INDEX(Υλικά!$E$3:$E$200,$F3500,1),0))</f>
        <v>0</v>
      </c>
      <c r="K3500" s="16">
        <f>$H3500*Ref!$B$2</f>
        <v>0</v>
      </c>
      <c r="L3500" s="17">
        <f>$I3500*Ref!$B$3</f>
        <v>0</v>
      </c>
      <c r="M3500" s="18">
        <f>$J3500*Ref!$B$4</f>
        <v>0</v>
      </c>
      <c r="N3500" s="18">
        <f>IF($C3500&lt;&gt;"",0,IF($D3500&lt;&gt;"",$G3500*INDEX(Υλικά!$J$3:$J$200,$F3500,1)/INDEX(Υλικά!$E$3:$E$200,$F3500,1),0))</f>
        <v>0</v>
      </c>
      <c r="O3500" s="19">
        <f t="shared" si="66"/>
        <v>0</v>
      </c>
    </row>
    <row r="3501" spans="5:15" x14ac:dyDescent="0.35">
      <c r="E3501" s="3" t="str">
        <f>IF(C3501&lt;&gt;"",INDEX(ΣυνδΑθρ!$I$2:$I$96,MATCH(C3501,ΣυνδΑθρ!$A$2:$A$100,0),1),IF(D3501&lt;&gt;"",INDEX(Υλικά!$D$3:$D$200,MATCH(D3501,Υλικά!$B$3:$B$200,0),1),""))</f>
        <v/>
      </c>
      <c r="F3501" s="10">
        <f>IF(C3501&lt;&gt;"",MATCH($C3501,ΣυνδΑθρ!$A$2:$A$100,0),IF(D3501&lt;&gt;"",MATCH($D3501,Υλικά!$B$3:$B$200,0),0))</f>
        <v>0</v>
      </c>
      <c r="G3501" s="3"/>
      <c r="H3501" s="16">
        <f>IF($C3501&lt;&gt;"",$G3501*INDEX(ΣυνδΑθρ!$B$2:$B$96,$F3501,1)/INDEX(ΣυνδΑθρ!$J$2:$J$96,$F3501,1),IF($D3501&lt;&gt;"",$G3501*INDEX(Υλικά!$G$3:$G$200,$F3501,1)/INDEX(Υλικά!$E$3:$E$200,$F3501,1),0))</f>
        <v>0</v>
      </c>
      <c r="I3501" s="17">
        <f>IF($C3501&lt;&gt;"",$G3501*INDEX(ΣυνδΑθρ!$C$2:$C$100,$F3501,1)/INDEX(ΣυνδΑθρ!$J$2:$J$96,$F3501,1),IF($D3501&lt;&gt;"",$G3501*INDEX(Υλικά!$H$3:$H$200,$F3501,1)/INDEX(Υλικά!$E$3:$E$200,$F3501,1),0))</f>
        <v>0</v>
      </c>
      <c r="J3501" s="18">
        <f>IF($C3501&lt;&gt;"",$G3501*INDEX(ΣυνδΑθρ!$D$2:$D$96,$F3501,1)/INDEX(ΣυνδΑθρ!$J$2:$J$96,$F3501,1),IF($D3501&lt;&gt;"",$G3501*INDEX(Υλικά!$I$3:$I$200,$F3501,1)/INDEX(Υλικά!$E$3:$E$200,$F3501,1),0))</f>
        <v>0</v>
      </c>
      <c r="K3501" s="16">
        <f>$H3501*Ref!$B$2</f>
        <v>0</v>
      </c>
      <c r="L3501" s="17">
        <f>$I3501*Ref!$B$3</f>
        <v>0</v>
      </c>
      <c r="M3501" s="18">
        <f>$J3501*Ref!$B$4</f>
        <v>0</v>
      </c>
      <c r="N3501" s="18">
        <f>IF($C3501&lt;&gt;"",0,IF($D3501&lt;&gt;"",$G3501*INDEX(Υλικά!$J$3:$J$200,$F3501,1)/INDEX(Υλικά!$E$3:$E$200,$F3501,1),0))</f>
        <v>0</v>
      </c>
      <c r="O3501" s="19">
        <f t="shared" si="66"/>
        <v>0</v>
      </c>
    </row>
    <row r="3502" spans="5:15" x14ac:dyDescent="0.35">
      <c r="E3502" s="3" t="str">
        <f>IF(C3502&lt;&gt;"",INDEX(ΣυνδΑθρ!$I$2:$I$96,MATCH(C3502,ΣυνδΑθρ!$A$2:$A$100,0),1),IF(D3502&lt;&gt;"",INDEX(Υλικά!$D$3:$D$200,MATCH(D3502,Υλικά!$B$3:$B$200,0),1),""))</f>
        <v/>
      </c>
      <c r="F3502" s="10">
        <f>IF(C3502&lt;&gt;"",MATCH($C3502,ΣυνδΑθρ!$A$2:$A$100,0),IF(D3502&lt;&gt;"",MATCH($D3502,Υλικά!$B$3:$B$200,0),0))</f>
        <v>0</v>
      </c>
      <c r="G3502" s="3"/>
      <c r="H3502" s="16">
        <f>IF($C3502&lt;&gt;"",$G3502*INDEX(ΣυνδΑθρ!$B$2:$B$96,$F3502,1)/INDEX(ΣυνδΑθρ!$J$2:$J$96,$F3502,1),IF($D3502&lt;&gt;"",$G3502*INDEX(Υλικά!$G$3:$G$200,$F3502,1)/INDEX(Υλικά!$E$3:$E$200,$F3502,1),0))</f>
        <v>0</v>
      </c>
      <c r="I3502" s="17">
        <f>IF($C3502&lt;&gt;"",$G3502*INDEX(ΣυνδΑθρ!$C$2:$C$100,$F3502,1)/INDEX(ΣυνδΑθρ!$J$2:$J$96,$F3502,1),IF($D3502&lt;&gt;"",$G3502*INDEX(Υλικά!$H$3:$H$200,$F3502,1)/INDEX(Υλικά!$E$3:$E$200,$F3502,1),0))</f>
        <v>0</v>
      </c>
      <c r="J3502" s="18">
        <f>IF($C3502&lt;&gt;"",$G3502*INDEX(ΣυνδΑθρ!$D$2:$D$96,$F3502,1)/INDEX(ΣυνδΑθρ!$J$2:$J$96,$F3502,1),IF($D3502&lt;&gt;"",$G3502*INDEX(Υλικά!$I$3:$I$200,$F3502,1)/INDEX(Υλικά!$E$3:$E$200,$F3502,1),0))</f>
        <v>0</v>
      </c>
      <c r="K3502" s="16">
        <f>$H3502*Ref!$B$2</f>
        <v>0</v>
      </c>
      <c r="L3502" s="17">
        <f>$I3502*Ref!$B$3</f>
        <v>0</v>
      </c>
      <c r="M3502" s="18">
        <f>$J3502*Ref!$B$4</f>
        <v>0</v>
      </c>
      <c r="N3502" s="18">
        <f>IF($C3502&lt;&gt;"",0,IF($D3502&lt;&gt;"",$G3502*INDEX(Υλικά!$J$3:$J$200,$F3502,1)/INDEX(Υλικά!$E$3:$E$200,$F3502,1),0))</f>
        <v>0</v>
      </c>
      <c r="O3502" s="19">
        <f t="shared" si="66"/>
        <v>0</v>
      </c>
    </row>
    <row r="3503" spans="5:15" x14ac:dyDescent="0.35">
      <c r="E3503" s="3" t="str">
        <f>IF(C3503&lt;&gt;"",INDEX(ΣυνδΑθρ!$I$2:$I$96,MATCH(C3503,ΣυνδΑθρ!$A$2:$A$100,0),1),IF(D3503&lt;&gt;"",INDEX(Υλικά!$D$3:$D$200,MATCH(D3503,Υλικά!$B$3:$B$200,0),1),""))</f>
        <v/>
      </c>
      <c r="F3503" s="10">
        <f>IF(C3503&lt;&gt;"",MATCH($C3503,ΣυνδΑθρ!$A$2:$A$100,0),IF(D3503&lt;&gt;"",MATCH($D3503,Υλικά!$B$3:$B$200,0),0))</f>
        <v>0</v>
      </c>
      <c r="G3503" s="3"/>
      <c r="H3503" s="16">
        <f>IF($C3503&lt;&gt;"",$G3503*INDEX(ΣυνδΑθρ!$B$2:$B$96,$F3503,1)/INDEX(ΣυνδΑθρ!$J$2:$J$96,$F3503,1),IF($D3503&lt;&gt;"",$G3503*INDEX(Υλικά!$G$3:$G$200,$F3503,1)/INDEX(Υλικά!$E$3:$E$200,$F3503,1),0))</f>
        <v>0</v>
      </c>
      <c r="I3503" s="17">
        <f>IF($C3503&lt;&gt;"",$G3503*INDEX(ΣυνδΑθρ!$C$2:$C$100,$F3503,1)/INDEX(ΣυνδΑθρ!$J$2:$J$96,$F3503,1),IF($D3503&lt;&gt;"",$G3503*INDEX(Υλικά!$H$3:$H$200,$F3503,1)/INDEX(Υλικά!$E$3:$E$200,$F3503,1),0))</f>
        <v>0</v>
      </c>
      <c r="J3503" s="18">
        <f>IF($C3503&lt;&gt;"",$G3503*INDEX(ΣυνδΑθρ!$D$2:$D$96,$F3503,1)/INDEX(ΣυνδΑθρ!$J$2:$J$96,$F3503,1),IF($D3503&lt;&gt;"",$G3503*INDEX(Υλικά!$I$3:$I$200,$F3503,1)/INDEX(Υλικά!$E$3:$E$200,$F3503,1),0))</f>
        <v>0</v>
      </c>
      <c r="K3503" s="16">
        <f>$H3503*Ref!$B$2</f>
        <v>0</v>
      </c>
      <c r="L3503" s="17">
        <f>$I3503*Ref!$B$3</f>
        <v>0</v>
      </c>
      <c r="M3503" s="18">
        <f>$J3503*Ref!$B$4</f>
        <v>0</v>
      </c>
      <c r="N3503" s="18">
        <f>IF($C3503&lt;&gt;"",0,IF($D3503&lt;&gt;"",$G3503*INDEX(Υλικά!$J$3:$J$200,$F3503,1)/INDEX(Υλικά!$E$3:$E$200,$F3503,1),0))</f>
        <v>0</v>
      </c>
      <c r="O3503" s="19">
        <f t="shared" si="66"/>
        <v>0</v>
      </c>
    </row>
    <row r="3504" spans="5:15" x14ac:dyDescent="0.35">
      <c r="E3504" s="3" t="str">
        <f>IF(C3504&lt;&gt;"",INDEX(ΣυνδΑθρ!$I$2:$I$96,MATCH(C3504,ΣυνδΑθρ!$A$2:$A$100,0),1),IF(D3504&lt;&gt;"",INDEX(Υλικά!$D$3:$D$200,MATCH(D3504,Υλικά!$B$3:$B$200,0),1),""))</f>
        <v/>
      </c>
      <c r="F3504" s="10">
        <f>IF(C3504&lt;&gt;"",MATCH($C3504,ΣυνδΑθρ!$A$2:$A$100,0),IF(D3504&lt;&gt;"",MATCH($D3504,Υλικά!$B$3:$B$200,0),0))</f>
        <v>0</v>
      </c>
      <c r="G3504" s="3"/>
      <c r="H3504" s="16">
        <f>IF($C3504&lt;&gt;"",$G3504*INDEX(ΣυνδΑθρ!$B$2:$B$96,$F3504,1)/INDEX(ΣυνδΑθρ!$J$2:$J$96,$F3504,1),IF($D3504&lt;&gt;"",$G3504*INDEX(Υλικά!$G$3:$G$200,$F3504,1)/INDEX(Υλικά!$E$3:$E$200,$F3504,1),0))</f>
        <v>0</v>
      </c>
      <c r="I3504" s="17">
        <f>IF($C3504&lt;&gt;"",$G3504*INDEX(ΣυνδΑθρ!$C$2:$C$100,$F3504,1)/INDEX(ΣυνδΑθρ!$J$2:$J$96,$F3504,1),IF($D3504&lt;&gt;"",$G3504*INDEX(Υλικά!$H$3:$H$200,$F3504,1)/INDEX(Υλικά!$E$3:$E$200,$F3504,1),0))</f>
        <v>0</v>
      </c>
      <c r="J3504" s="18">
        <f>IF($C3504&lt;&gt;"",$G3504*INDEX(ΣυνδΑθρ!$D$2:$D$96,$F3504,1)/INDEX(ΣυνδΑθρ!$J$2:$J$96,$F3504,1),IF($D3504&lt;&gt;"",$G3504*INDEX(Υλικά!$I$3:$I$200,$F3504,1)/INDEX(Υλικά!$E$3:$E$200,$F3504,1),0))</f>
        <v>0</v>
      </c>
      <c r="K3504" s="16">
        <f>$H3504*Ref!$B$2</f>
        <v>0</v>
      </c>
      <c r="L3504" s="17">
        <f>$I3504*Ref!$B$3</f>
        <v>0</v>
      </c>
      <c r="M3504" s="18">
        <f>$J3504*Ref!$B$4</f>
        <v>0</v>
      </c>
      <c r="N3504" s="18">
        <f>IF($C3504&lt;&gt;"",0,IF($D3504&lt;&gt;"",$G3504*INDEX(Υλικά!$J$3:$J$200,$F3504,1)/INDEX(Υλικά!$E$3:$E$200,$F3504,1),0))</f>
        <v>0</v>
      </c>
      <c r="O3504" s="19">
        <f t="shared" si="66"/>
        <v>0</v>
      </c>
    </row>
    <row r="3505" spans="5:15" x14ac:dyDescent="0.35">
      <c r="E3505" s="3" t="str">
        <f>IF(C3505&lt;&gt;"",INDEX(ΣυνδΑθρ!$I$2:$I$96,MATCH(C3505,ΣυνδΑθρ!$A$2:$A$100,0),1),IF(D3505&lt;&gt;"",INDEX(Υλικά!$D$3:$D$200,MATCH(D3505,Υλικά!$B$3:$B$200,0),1),""))</f>
        <v/>
      </c>
      <c r="F3505" s="10">
        <f>IF(C3505&lt;&gt;"",MATCH($C3505,ΣυνδΑθρ!$A$2:$A$100,0),IF(D3505&lt;&gt;"",MATCH($D3505,Υλικά!$B$3:$B$200,0),0))</f>
        <v>0</v>
      </c>
      <c r="G3505" s="3"/>
      <c r="H3505" s="16">
        <f>IF($C3505&lt;&gt;"",$G3505*INDEX(ΣυνδΑθρ!$B$2:$B$96,$F3505,1)/INDEX(ΣυνδΑθρ!$J$2:$J$96,$F3505,1),IF($D3505&lt;&gt;"",$G3505*INDEX(Υλικά!$G$3:$G$200,$F3505,1)/INDEX(Υλικά!$E$3:$E$200,$F3505,1),0))</f>
        <v>0</v>
      </c>
      <c r="I3505" s="17">
        <f>IF($C3505&lt;&gt;"",$G3505*INDEX(ΣυνδΑθρ!$C$2:$C$100,$F3505,1)/INDEX(ΣυνδΑθρ!$J$2:$J$96,$F3505,1),IF($D3505&lt;&gt;"",$G3505*INDEX(Υλικά!$H$3:$H$200,$F3505,1)/INDEX(Υλικά!$E$3:$E$200,$F3505,1),0))</f>
        <v>0</v>
      </c>
      <c r="J3505" s="18">
        <f>IF($C3505&lt;&gt;"",$G3505*INDEX(ΣυνδΑθρ!$D$2:$D$96,$F3505,1)/INDEX(ΣυνδΑθρ!$J$2:$J$96,$F3505,1),IF($D3505&lt;&gt;"",$G3505*INDEX(Υλικά!$I$3:$I$200,$F3505,1)/INDEX(Υλικά!$E$3:$E$200,$F3505,1),0))</f>
        <v>0</v>
      </c>
      <c r="K3505" s="16">
        <f>$H3505*Ref!$B$2</f>
        <v>0</v>
      </c>
      <c r="L3505" s="17">
        <f>$I3505*Ref!$B$3</f>
        <v>0</v>
      </c>
      <c r="M3505" s="18">
        <f>$J3505*Ref!$B$4</f>
        <v>0</v>
      </c>
      <c r="N3505" s="18">
        <f>IF($C3505&lt;&gt;"",0,IF($D3505&lt;&gt;"",$G3505*INDEX(Υλικά!$J$3:$J$200,$F3505,1)/INDEX(Υλικά!$E$3:$E$200,$F3505,1),0))</f>
        <v>0</v>
      </c>
      <c r="O3505" s="19">
        <f t="shared" si="66"/>
        <v>0</v>
      </c>
    </row>
    <row r="3506" spans="5:15" x14ac:dyDescent="0.35">
      <c r="E3506" s="3" t="str">
        <f>IF(C3506&lt;&gt;"",INDEX(ΣυνδΑθρ!$I$2:$I$96,MATCH(C3506,ΣυνδΑθρ!$A$2:$A$100,0),1),IF(D3506&lt;&gt;"",INDEX(Υλικά!$D$3:$D$200,MATCH(D3506,Υλικά!$B$3:$B$200,0),1),""))</f>
        <v/>
      </c>
      <c r="F3506" s="10">
        <f>IF(C3506&lt;&gt;"",MATCH($C3506,ΣυνδΑθρ!$A$2:$A$100,0),IF(D3506&lt;&gt;"",MATCH($D3506,Υλικά!$B$3:$B$200,0),0))</f>
        <v>0</v>
      </c>
      <c r="G3506" s="3"/>
      <c r="H3506" s="16">
        <f>IF($C3506&lt;&gt;"",$G3506*INDEX(ΣυνδΑθρ!$B$2:$B$96,$F3506,1)/INDEX(ΣυνδΑθρ!$J$2:$J$96,$F3506,1),IF($D3506&lt;&gt;"",$G3506*INDEX(Υλικά!$G$3:$G$200,$F3506,1)/INDEX(Υλικά!$E$3:$E$200,$F3506,1),0))</f>
        <v>0</v>
      </c>
      <c r="I3506" s="17">
        <f>IF($C3506&lt;&gt;"",$G3506*INDEX(ΣυνδΑθρ!$C$2:$C$100,$F3506,1)/INDEX(ΣυνδΑθρ!$J$2:$J$96,$F3506,1),IF($D3506&lt;&gt;"",$G3506*INDEX(Υλικά!$H$3:$H$200,$F3506,1)/INDEX(Υλικά!$E$3:$E$200,$F3506,1),0))</f>
        <v>0</v>
      </c>
      <c r="J3506" s="18">
        <f>IF($C3506&lt;&gt;"",$G3506*INDEX(ΣυνδΑθρ!$D$2:$D$96,$F3506,1)/INDEX(ΣυνδΑθρ!$J$2:$J$96,$F3506,1),IF($D3506&lt;&gt;"",$G3506*INDEX(Υλικά!$I$3:$I$200,$F3506,1)/INDEX(Υλικά!$E$3:$E$200,$F3506,1),0))</f>
        <v>0</v>
      </c>
      <c r="K3506" s="16">
        <f>$H3506*Ref!$B$2</f>
        <v>0</v>
      </c>
      <c r="L3506" s="17">
        <f>$I3506*Ref!$B$3</f>
        <v>0</v>
      </c>
      <c r="M3506" s="18">
        <f>$J3506*Ref!$B$4</f>
        <v>0</v>
      </c>
      <c r="N3506" s="18">
        <f>IF($C3506&lt;&gt;"",0,IF($D3506&lt;&gt;"",$G3506*INDEX(Υλικά!$J$3:$J$200,$F3506,1)/INDEX(Υλικά!$E$3:$E$200,$F3506,1),0))</f>
        <v>0</v>
      </c>
      <c r="O3506" s="19">
        <f t="shared" si="66"/>
        <v>0</v>
      </c>
    </row>
    <row r="3507" spans="5:15" x14ac:dyDescent="0.35">
      <c r="E3507" s="3" t="str">
        <f>IF(C3507&lt;&gt;"",INDEX(ΣυνδΑθρ!$I$2:$I$96,MATCH(C3507,ΣυνδΑθρ!$A$2:$A$100,0),1),IF(D3507&lt;&gt;"",INDEX(Υλικά!$D$3:$D$200,MATCH(D3507,Υλικά!$B$3:$B$200,0),1),""))</f>
        <v/>
      </c>
      <c r="F3507" s="10">
        <f>IF(C3507&lt;&gt;"",MATCH($C3507,ΣυνδΑθρ!$A$2:$A$100,0),IF(D3507&lt;&gt;"",MATCH($D3507,Υλικά!$B$3:$B$200,0),0))</f>
        <v>0</v>
      </c>
      <c r="G3507" s="3"/>
      <c r="H3507" s="16">
        <f>IF($C3507&lt;&gt;"",$G3507*INDEX(ΣυνδΑθρ!$B$2:$B$96,$F3507,1)/INDEX(ΣυνδΑθρ!$J$2:$J$96,$F3507,1),IF($D3507&lt;&gt;"",$G3507*INDEX(Υλικά!$G$3:$G$200,$F3507,1)/INDEX(Υλικά!$E$3:$E$200,$F3507,1),0))</f>
        <v>0</v>
      </c>
      <c r="I3507" s="17">
        <f>IF($C3507&lt;&gt;"",$G3507*INDEX(ΣυνδΑθρ!$C$2:$C$100,$F3507,1)/INDEX(ΣυνδΑθρ!$J$2:$J$96,$F3507,1),IF($D3507&lt;&gt;"",$G3507*INDEX(Υλικά!$H$3:$H$200,$F3507,1)/INDEX(Υλικά!$E$3:$E$200,$F3507,1),0))</f>
        <v>0</v>
      </c>
      <c r="J3507" s="18">
        <f>IF($C3507&lt;&gt;"",$G3507*INDEX(ΣυνδΑθρ!$D$2:$D$96,$F3507,1)/INDEX(ΣυνδΑθρ!$J$2:$J$96,$F3507,1),IF($D3507&lt;&gt;"",$G3507*INDEX(Υλικά!$I$3:$I$200,$F3507,1)/INDEX(Υλικά!$E$3:$E$200,$F3507,1),0))</f>
        <v>0</v>
      </c>
      <c r="K3507" s="16">
        <f>$H3507*Ref!$B$2</f>
        <v>0</v>
      </c>
      <c r="L3507" s="17">
        <f>$I3507*Ref!$B$3</f>
        <v>0</v>
      </c>
      <c r="M3507" s="18">
        <f>$J3507*Ref!$B$4</f>
        <v>0</v>
      </c>
      <c r="N3507" s="18">
        <f>IF($C3507&lt;&gt;"",0,IF($D3507&lt;&gt;"",$G3507*INDEX(Υλικά!$J$3:$J$200,$F3507,1)/INDEX(Υλικά!$E$3:$E$200,$F3507,1),0))</f>
        <v>0</v>
      </c>
      <c r="O3507" s="19">
        <f t="shared" si="66"/>
        <v>0</v>
      </c>
    </row>
    <row r="3508" spans="5:15" x14ac:dyDescent="0.35">
      <c r="E3508" s="3" t="str">
        <f>IF(C3508&lt;&gt;"",INDEX(ΣυνδΑθρ!$I$2:$I$96,MATCH(C3508,ΣυνδΑθρ!$A$2:$A$100,0),1),IF(D3508&lt;&gt;"",INDEX(Υλικά!$D$3:$D$200,MATCH(D3508,Υλικά!$B$3:$B$200,0),1),""))</f>
        <v/>
      </c>
      <c r="F3508" s="10">
        <f>IF(C3508&lt;&gt;"",MATCH($C3508,ΣυνδΑθρ!$A$2:$A$100,0),IF(D3508&lt;&gt;"",MATCH($D3508,Υλικά!$B$3:$B$200,0),0))</f>
        <v>0</v>
      </c>
      <c r="G3508" s="3"/>
      <c r="H3508" s="16">
        <f>IF($C3508&lt;&gt;"",$G3508*INDEX(ΣυνδΑθρ!$B$2:$B$96,$F3508,1)/INDEX(ΣυνδΑθρ!$J$2:$J$96,$F3508,1),IF($D3508&lt;&gt;"",$G3508*INDEX(Υλικά!$G$3:$G$200,$F3508,1)/INDEX(Υλικά!$E$3:$E$200,$F3508,1),0))</f>
        <v>0</v>
      </c>
      <c r="I3508" s="17">
        <f>IF($C3508&lt;&gt;"",$G3508*INDEX(ΣυνδΑθρ!$C$2:$C$100,$F3508,1)/INDEX(ΣυνδΑθρ!$J$2:$J$96,$F3508,1),IF($D3508&lt;&gt;"",$G3508*INDEX(Υλικά!$H$3:$H$200,$F3508,1)/INDEX(Υλικά!$E$3:$E$200,$F3508,1),0))</f>
        <v>0</v>
      </c>
      <c r="J3508" s="18">
        <f>IF($C3508&lt;&gt;"",$G3508*INDEX(ΣυνδΑθρ!$D$2:$D$96,$F3508,1)/INDEX(ΣυνδΑθρ!$J$2:$J$96,$F3508,1),IF($D3508&lt;&gt;"",$G3508*INDEX(Υλικά!$I$3:$I$200,$F3508,1)/INDEX(Υλικά!$E$3:$E$200,$F3508,1),0))</f>
        <v>0</v>
      </c>
      <c r="K3508" s="16">
        <f>$H3508*Ref!$B$2</f>
        <v>0</v>
      </c>
      <c r="L3508" s="17">
        <f>$I3508*Ref!$B$3</f>
        <v>0</v>
      </c>
      <c r="M3508" s="18">
        <f>$J3508*Ref!$B$4</f>
        <v>0</v>
      </c>
      <c r="N3508" s="18">
        <f>IF($C3508&lt;&gt;"",0,IF($D3508&lt;&gt;"",$G3508*INDEX(Υλικά!$J$3:$J$200,$F3508,1)/INDEX(Υλικά!$E$3:$E$200,$F3508,1),0))</f>
        <v>0</v>
      </c>
      <c r="O3508" s="19">
        <f t="shared" si="66"/>
        <v>0</v>
      </c>
    </row>
    <row r="3509" spans="5:15" x14ac:dyDescent="0.35">
      <c r="E3509" s="3" t="str">
        <f>IF(C3509&lt;&gt;"",INDEX(ΣυνδΑθρ!$I$2:$I$96,MATCH(C3509,ΣυνδΑθρ!$A$2:$A$100,0),1),IF(D3509&lt;&gt;"",INDEX(Υλικά!$D$3:$D$200,MATCH(D3509,Υλικά!$B$3:$B$200,0),1),""))</f>
        <v/>
      </c>
      <c r="F3509" s="10">
        <f>IF(C3509&lt;&gt;"",MATCH($C3509,ΣυνδΑθρ!$A$2:$A$100,0),IF(D3509&lt;&gt;"",MATCH($D3509,Υλικά!$B$3:$B$200,0),0))</f>
        <v>0</v>
      </c>
      <c r="G3509" s="3"/>
      <c r="H3509" s="16">
        <f>IF($C3509&lt;&gt;"",$G3509*INDEX(ΣυνδΑθρ!$B$2:$B$96,$F3509,1)/INDEX(ΣυνδΑθρ!$J$2:$J$96,$F3509,1),IF($D3509&lt;&gt;"",$G3509*INDEX(Υλικά!$G$3:$G$200,$F3509,1)/INDEX(Υλικά!$E$3:$E$200,$F3509,1),0))</f>
        <v>0</v>
      </c>
      <c r="I3509" s="17">
        <f>IF($C3509&lt;&gt;"",$G3509*INDEX(ΣυνδΑθρ!$C$2:$C$100,$F3509,1)/INDEX(ΣυνδΑθρ!$J$2:$J$96,$F3509,1),IF($D3509&lt;&gt;"",$G3509*INDEX(Υλικά!$H$3:$H$200,$F3509,1)/INDEX(Υλικά!$E$3:$E$200,$F3509,1),0))</f>
        <v>0</v>
      </c>
      <c r="J3509" s="18">
        <f>IF($C3509&lt;&gt;"",$G3509*INDEX(ΣυνδΑθρ!$D$2:$D$96,$F3509,1)/INDEX(ΣυνδΑθρ!$J$2:$J$96,$F3509,1),IF($D3509&lt;&gt;"",$G3509*INDEX(Υλικά!$I$3:$I$200,$F3509,1)/INDEX(Υλικά!$E$3:$E$200,$F3509,1),0))</f>
        <v>0</v>
      </c>
      <c r="K3509" s="16">
        <f>$H3509*Ref!$B$2</f>
        <v>0</v>
      </c>
      <c r="L3509" s="17">
        <f>$I3509*Ref!$B$3</f>
        <v>0</v>
      </c>
      <c r="M3509" s="18">
        <f>$J3509*Ref!$B$4</f>
        <v>0</v>
      </c>
      <c r="N3509" s="18">
        <f>IF($C3509&lt;&gt;"",0,IF($D3509&lt;&gt;"",$G3509*INDEX(Υλικά!$J$3:$J$200,$F3509,1)/INDEX(Υλικά!$E$3:$E$200,$F3509,1),0))</f>
        <v>0</v>
      </c>
      <c r="O3509" s="19">
        <f t="shared" si="66"/>
        <v>0</v>
      </c>
    </row>
    <row r="3510" spans="5:15" x14ac:dyDescent="0.35">
      <c r="E3510" s="3" t="str">
        <f>IF(C3510&lt;&gt;"",INDEX(ΣυνδΑθρ!$I$2:$I$96,MATCH(C3510,ΣυνδΑθρ!$A$2:$A$100,0),1),IF(D3510&lt;&gt;"",INDEX(Υλικά!$D$3:$D$200,MATCH(D3510,Υλικά!$B$3:$B$200,0),1),""))</f>
        <v/>
      </c>
      <c r="F3510" s="10">
        <f>IF(C3510&lt;&gt;"",MATCH($C3510,ΣυνδΑθρ!$A$2:$A$100,0),IF(D3510&lt;&gt;"",MATCH($D3510,Υλικά!$B$3:$B$200,0),0))</f>
        <v>0</v>
      </c>
      <c r="G3510" s="3"/>
      <c r="H3510" s="16">
        <f>IF($C3510&lt;&gt;"",$G3510*INDEX(ΣυνδΑθρ!$B$2:$B$96,$F3510,1)/INDEX(ΣυνδΑθρ!$J$2:$J$96,$F3510,1),IF($D3510&lt;&gt;"",$G3510*INDEX(Υλικά!$G$3:$G$200,$F3510,1)/INDEX(Υλικά!$E$3:$E$200,$F3510,1),0))</f>
        <v>0</v>
      </c>
      <c r="I3510" s="17">
        <f>IF($C3510&lt;&gt;"",$G3510*INDEX(ΣυνδΑθρ!$C$2:$C$100,$F3510,1)/INDEX(ΣυνδΑθρ!$J$2:$J$96,$F3510,1),IF($D3510&lt;&gt;"",$G3510*INDEX(Υλικά!$H$3:$H$200,$F3510,1)/INDEX(Υλικά!$E$3:$E$200,$F3510,1),0))</f>
        <v>0</v>
      </c>
      <c r="J3510" s="18">
        <f>IF($C3510&lt;&gt;"",$G3510*INDEX(ΣυνδΑθρ!$D$2:$D$96,$F3510,1)/INDEX(ΣυνδΑθρ!$J$2:$J$96,$F3510,1),IF($D3510&lt;&gt;"",$G3510*INDEX(Υλικά!$I$3:$I$200,$F3510,1)/INDEX(Υλικά!$E$3:$E$200,$F3510,1),0))</f>
        <v>0</v>
      </c>
      <c r="K3510" s="16">
        <f>$H3510*Ref!$B$2</f>
        <v>0</v>
      </c>
      <c r="L3510" s="17">
        <f>$I3510*Ref!$B$3</f>
        <v>0</v>
      </c>
      <c r="M3510" s="18">
        <f>$J3510*Ref!$B$4</f>
        <v>0</v>
      </c>
      <c r="N3510" s="18">
        <f>IF($C3510&lt;&gt;"",0,IF($D3510&lt;&gt;"",$G3510*INDEX(Υλικά!$J$3:$J$200,$F3510,1)/INDEX(Υλικά!$E$3:$E$200,$F3510,1),0))</f>
        <v>0</v>
      </c>
      <c r="O3510" s="19">
        <f t="shared" si="66"/>
        <v>0</v>
      </c>
    </row>
    <row r="3511" spans="5:15" x14ac:dyDescent="0.35">
      <c r="E3511" s="3" t="str">
        <f>IF(C3511&lt;&gt;"",INDEX(ΣυνδΑθρ!$I$2:$I$96,MATCH(C3511,ΣυνδΑθρ!$A$2:$A$100,0),1),IF(D3511&lt;&gt;"",INDEX(Υλικά!$D$3:$D$200,MATCH(D3511,Υλικά!$B$3:$B$200,0),1),""))</f>
        <v/>
      </c>
      <c r="F3511" s="10">
        <f>IF(C3511&lt;&gt;"",MATCH($C3511,ΣυνδΑθρ!$A$2:$A$100,0),IF(D3511&lt;&gt;"",MATCH($D3511,Υλικά!$B$3:$B$200,0),0))</f>
        <v>0</v>
      </c>
      <c r="G3511" s="3"/>
      <c r="H3511" s="16">
        <f>IF($C3511&lt;&gt;"",$G3511*INDEX(ΣυνδΑθρ!$B$2:$B$96,$F3511,1)/INDEX(ΣυνδΑθρ!$J$2:$J$96,$F3511,1),IF($D3511&lt;&gt;"",$G3511*INDEX(Υλικά!$G$3:$G$200,$F3511,1)/INDEX(Υλικά!$E$3:$E$200,$F3511,1),0))</f>
        <v>0</v>
      </c>
      <c r="I3511" s="17">
        <f>IF($C3511&lt;&gt;"",$G3511*INDEX(ΣυνδΑθρ!$C$2:$C$100,$F3511,1)/INDEX(ΣυνδΑθρ!$J$2:$J$96,$F3511,1),IF($D3511&lt;&gt;"",$G3511*INDEX(Υλικά!$H$3:$H$200,$F3511,1)/INDEX(Υλικά!$E$3:$E$200,$F3511,1),0))</f>
        <v>0</v>
      </c>
      <c r="J3511" s="18">
        <f>IF($C3511&lt;&gt;"",$G3511*INDEX(ΣυνδΑθρ!$D$2:$D$96,$F3511,1)/INDEX(ΣυνδΑθρ!$J$2:$J$96,$F3511,1),IF($D3511&lt;&gt;"",$G3511*INDEX(Υλικά!$I$3:$I$200,$F3511,1)/INDEX(Υλικά!$E$3:$E$200,$F3511,1),0))</f>
        <v>0</v>
      </c>
      <c r="K3511" s="16">
        <f>$H3511*Ref!$B$2</f>
        <v>0</v>
      </c>
      <c r="L3511" s="17">
        <f>$I3511*Ref!$B$3</f>
        <v>0</v>
      </c>
      <c r="M3511" s="18">
        <f>$J3511*Ref!$B$4</f>
        <v>0</v>
      </c>
      <c r="N3511" s="18">
        <f>IF($C3511&lt;&gt;"",0,IF($D3511&lt;&gt;"",$G3511*INDEX(Υλικά!$J$3:$J$200,$F3511,1)/INDEX(Υλικά!$E$3:$E$200,$F3511,1),0))</f>
        <v>0</v>
      </c>
      <c r="O3511" s="19">
        <f t="shared" si="66"/>
        <v>0</v>
      </c>
    </row>
    <row r="3512" spans="5:15" x14ac:dyDescent="0.35">
      <c r="E3512" s="3" t="str">
        <f>IF(C3512&lt;&gt;"",INDEX(ΣυνδΑθρ!$I$2:$I$96,MATCH(C3512,ΣυνδΑθρ!$A$2:$A$100,0),1),IF(D3512&lt;&gt;"",INDEX(Υλικά!$D$3:$D$200,MATCH(D3512,Υλικά!$B$3:$B$200,0),1),""))</f>
        <v/>
      </c>
      <c r="F3512" s="10">
        <f>IF(C3512&lt;&gt;"",MATCH($C3512,ΣυνδΑθρ!$A$2:$A$100,0),IF(D3512&lt;&gt;"",MATCH($D3512,Υλικά!$B$3:$B$200,0),0))</f>
        <v>0</v>
      </c>
      <c r="G3512" s="3"/>
      <c r="H3512" s="16">
        <f>IF($C3512&lt;&gt;"",$G3512*INDEX(ΣυνδΑθρ!$B$2:$B$96,$F3512,1)/INDEX(ΣυνδΑθρ!$J$2:$J$96,$F3512,1),IF($D3512&lt;&gt;"",$G3512*INDEX(Υλικά!$G$3:$G$200,$F3512,1)/INDEX(Υλικά!$E$3:$E$200,$F3512,1),0))</f>
        <v>0</v>
      </c>
      <c r="I3512" s="17">
        <f>IF($C3512&lt;&gt;"",$G3512*INDEX(ΣυνδΑθρ!$C$2:$C$100,$F3512,1)/INDEX(ΣυνδΑθρ!$J$2:$J$96,$F3512,1),IF($D3512&lt;&gt;"",$G3512*INDEX(Υλικά!$H$3:$H$200,$F3512,1)/INDEX(Υλικά!$E$3:$E$200,$F3512,1),0))</f>
        <v>0</v>
      </c>
      <c r="J3512" s="18">
        <f>IF($C3512&lt;&gt;"",$G3512*INDEX(ΣυνδΑθρ!$D$2:$D$96,$F3512,1)/INDEX(ΣυνδΑθρ!$J$2:$J$96,$F3512,1),IF($D3512&lt;&gt;"",$G3512*INDEX(Υλικά!$I$3:$I$200,$F3512,1)/INDEX(Υλικά!$E$3:$E$200,$F3512,1),0))</f>
        <v>0</v>
      </c>
      <c r="K3512" s="16">
        <f>$H3512*Ref!$B$2</f>
        <v>0</v>
      </c>
      <c r="L3512" s="17">
        <f>$I3512*Ref!$B$3</f>
        <v>0</v>
      </c>
      <c r="M3512" s="18">
        <f>$J3512*Ref!$B$4</f>
        <v>0</v>
      </c>
      <c r="N3512" s="18">
        <f>IF($C3512&lt;&gt;"",0,IF($D3512&lt;&gt;"",$G3512*INDEX(Υλικά!$J$3:$J$200,$F3512,1)/INDEX(Υλικά!$E$3:$E$200,$F3512,1),0))</f>
        <v>0</v>
      </c>
      <c r="O3512" s="19">
        <f t="shared" si="66"/>
        <v>0</v>
      </c>
    </row>
    <row r="3513" spans="5:15" x14ac:dyDescent="0.35">
      <c r="E3513" s="3" t="str">
        <f>IF(C3513&lt;&gt;"",INDEX(ΣυνδΑθρ!$I$2:$I$96,MATCH(C3513,ΣυνδΑθρ!$A$2:$A$100,0),1),IF(D3513&lt;&gt;"",INDEX(Υλικά!$D$3:$D$200,MATCH(D3513,Υλικά!$B$3:$B$200,0),1),""))</f>
        <v/>
      </c>
      <c r="F3513" s="10">
        <f>IF(C3513&lt;&gt;"",MATCH($C3513,ΣυνδΑθρ!$A$2:$A$100,0),IF(D3513&lt;&gt;"",MATCH($D3513,Υλικά!$B$3:$B$200,0),0))</f>
        <v>0</v>
      </c>
      <c r="G3513" s="3"/>
      <c r="H3513" s="16">
        <f>IF($C3513&lt;&gt;"",$G3513*INDEX(ΣυνδΑθρ!$B$2:$B$96,$F3513,1)/INDEX(ΣυνδΑθρ!$J$2:$J$96,$F3513,1),IF($D3513&lt;&gt;"",$G3513*INDEX(Υλικά!$G$3:$G$200,$F3513,1)/INDEX(Υλικά!$E$3:$E$200,$F3513,1),0))</f>
        <v>0</v>
      </c>
      <c r="I3513" s="17">
        <f>IF($C3513&lt;&gt;"",$G3513*INDEX(ΣυνδΑθρ!$C$2:$C$100,$F3513,1)/INDEX(ΣυνδΑθρ!$J$2:$J$96,$F3513,1),IF($D3513&lt;&gt;"",$G3513*INDEX(Υλικά!$H$3:$H$200,$F3513,1)/INDEX(Υλικά!$E$3:$E$200,$F3513,1),0))</f>
        <v>0</v>
      </c>
      <c r="J3513" s="18">
        <f>IF($C3513&lt;&gt;"",$G3513*INDEX(ΣυνδΑθρ!$D$2:$D$96,$F3513,1)/INDEX(ΣυνδΑθρ!$J$2:$J$96,$F3513,1),IF($D3513&lt;&gt;"",$G3513*INDEX(Υλικά!$I$3:$I$200,$F3513,1)/INDEX(Υλικά!$E$3:$E$200,$F3513,1),0))</f>
        <v>0</v>
      </c>
      <c r="K3513" s="16">
        <f>$H3513*Ref!$B$2</f>
        <v>0</v>
      </c>
      <c r="L3513" s="17">
        <f>$I3513*Ref!$B$3</f>
        <v>0</v>
      </c>
      <c r="M3513" s="18">
        <f>$J3513*Ref!$B$4</f>
        <v>0</v>
      </c>
      <c r="N3513" s="18">
        <f>IF($C3513&lt;&gt;"",0,IF($D3513&lt;&gt;"",$G3513*INDEX(Υλικά!$J$3:$J$200,$F3513,1)/INDEX(Υλικά!$E$3:$E$200,$F3513,1),0))</f>
        <v>0</v>
      </c>
      <c r="O3513" s="19">
        <f t="shared" si="66"/>
        <v>0</v>
      </c>
    </row>
    <row r="3514" spans="5:15" x14ac:dyDescent="0.35">
      <c r="E3514" s="3" t="str">
        <f>IF(C3514&lt;&gt;"",INDEX(ΣυνδΑθρ!$I$2:$I$96,MATCH(C3514,ΣυνδΑθρ!$A$2:$A$100,0),1),IF(D3514&lt;&gt;"",INDEX(Υλικά!$D$3:$D$200,MATCH(D3514,Υλικά!$B$3:$B$200,0),1),""))</f>
        <v/>
      </c>
      <c r="F3514" s="10">
        <f>IF(C3514&lt;&gt;"",MATCH($C3514,ΣυνδΑθρ!$A$2:$A$100,0),IF(D3514&lt;&gt;"",MATCH($D3514,Υλικά!$B$3:$B$200,0),0))</f>
        <v>0</v>
      </c>
      <c r="G3514" s="3"/>
      <c r="H3514" s="16">
        <f>IF($C3514&lt;&gt;"",$G3514*INDEX(ΣυνδΑθρ!$B$2:$B$96,$F3514,1)/INDEX(ΣυνδΑθρ!$J$2:$J$96,$F3514,1),IF($D3514&lt;&gt;"",$G3514*INDEX(Υλικά!$G$3:$G$200,$F3514,1)/INDEX(Υλικά!$E$3:$E$200,$F3514,1),0))</f>
        <v>0</v>
      </c>
      <c r="I3514" s="17">
        <f>IF($C3514&lt;&gt;"",$G3514*INDEX(ΣυνδΑθρ!$C$2:$C$100,$F3514,1)/INDEX(ΣυνδΑθρ!$J$2:$J$96,$F3514,1),IF($D3514&lt;&gt;"",$G3514*INDEX(Υλικά!$H$3:$H$200,$F3514,1)/INDEX(Υλικά!$E$3:$E$200,$F3514,1),0))</f>
        <v>0</v>
      </c>
      <c r="J3514" s="18">
        <f>IF($C3514&lt;&gt;"",$G3514*INDEX(ΣυνδΑθρ!$D$2:$D$96,$F3514,1)/INDEX(ΣυνδΑθρ!$J$2:$J$96,$F3514,1),IF($D3514&lt;&gt;"",$G3514*INDEX(Υλικά!$I$3:$I$200,$F3514,1)/INDEX(Υλικά!$E$3:$E$200,$F3514,1),0))</f>
        <v>0</v>
      </c>
      <c r="K3514" s="16">
        <f>$H3514*Ref!$B$2</f>
        <v>0</v>
      </c>
      <c r="L3514" s="17">
        <f>$I3514*Ref!$B$3</f>
        <v>0</v>
      </c>
      <c r="M3514" s="18">
        <f>$J3514*Ref!$B$4</f>
        <v>0</v>
      </c>
      <c r="N3514" s="18">
        <f>IF($C3514&lt;&gt;"",0,IF($D3514&lt;&gt;"",$G3514*INDEX(Υλικά!$J$3:$J$200,$F3514,1)/INDEX(Υλικά!$E$3:$E$200,$F3514,1),0))</f>
        <v>0</v>
      </c>
      <c r="O3514" s="19">
        <f t="shared" si="66"/>
        <v>0</v>
      </c>
    </row>
    <row r="3515" spans="5:15" x14ac:dyDescent="0.35">
      <c r="E3515" s="3" t="str">
        <f>IF(C3515&lt;&gt;"",INDEX(ΣυνδΑθρ!$I$2:$I$96,MATCH(C3515,ΣυνδΑθρ!$A$2:$A$100,0),1),IF(D3515&lt;&gt;"",INDEX(Υλικά!$D$3:$D$200,MATCH(D3515,Υλικά!$B$3:$B$200,0),1),""))</f>
        <v/>
      </c>
      <c r="F3515" s="10">
        <f>IF(C3515&lt;&gt;"",MATCH($C3515,ΣυνδΑθρ!$A$2:$A$100,0),IF(D3515&lt;&gt;"",MATCH($D3515,Υλικά!$B$3:$B$200,0),0))</f>
        <v>0</v>
      </c>
      <c r="G3515" s="3"/>
      <c r="H3515" s="16">
        <f>IF($C3515&lt;&gt;"",$G3515*INDEX(ΣυνδΑθρ!$B$2:$B$96,$F3515,1)/INDEX(ΣυνδΑθρ!$J$2:$J$96,$F3515,1),IF($D3515&lt;&gt;"",$G3515*INDEX(Υλικά!$G$3:$G$200,$F3515,1)/INDEX(Υλικά!$E$3:$E$200,$F3515,1),0))</f>
        <v>0</v>
      </c>
      <c r="I3515" s="17">
        <f>IF($C3515&lt;&gt;"",$G3515*INDEX(ΣυνδΑθρ!$C$2:$C$100,$F3515,1)/INDEX(ΣυνδΑθρ!$J$2:$J$96,$F3515,1),IF($D3515&lt;&gt;"",$G3515*INDEX(Υλικά!$H$3:$H$200,$F3515,1)/INDEX(Υλικά!$E$3:$E$200,$F3515,1),0))</f>
        <v>0</v>
      </c>
      <c r="J3515" s="18">
        <f>IF($C3515&lt;&gt;"",$G3515*INDEX(ΣυνδΑθρ!$D$2:$D$96,$F3515,1)/INDEX(ΣυνδΑθρ!$J$2:$J$96,$F3515,1),IF($D3515&lt;&gt;"",$G3515*INDEX(Υλικά!$I$3:$I$200,$F3515,1)/INDEX(Υλικά!$E$3:$E$200,$F3515,1),0))</f>
        <v>0</v>
      </c>
      <c r="K3515" s="16">
        <f>$H3515*Ref!$B$2</f>
        <v>0</v>
      </c>
      <c r="L3515" s="17">
        <f>$I3515*Ref!$B$3</f>
        <v>0</v>
      </c>
      <c r="M3515" s="18">
        <f>$J3515*Ref!$B$4</f>
        <v>0</v>
      </c>
      <c r="N3515" s="18">
        <f>IF($C3515&lt;&gt;"",0,IF($D3515&lt;&gt;"",$G3515*INDEX(Υλικά!$J$3:$J$200,$F3515,1)/INDEX(Υλικά!$E$3:$E$200,$F3515,1),0))</f>
        <v>0</v>
      </c>
      <c r="O3515" s="19">
        <f t="shared" si="66"/>
        <v>0</v>
      </c>
    </row>
    <row r="3516" spans="5:15" x14ac:dyDescent="0.35">
      <c r="E3516" s="3" t="str">
        <f>IF(C3516&lt;&gt;"",INDEX(ΣυνδΑθρ!$I$2:$I$96,MATCH(C3516,ΣυνδΑθρ!$A$2:$A$100,0),1),IF(D3516&lt;&gt;"",INDEX(Υλικά!$D$3:$D$200,MATCH(D3516,Υλικά!$B$3:$B$200,0),1),""))</f>
        <v/>
      </c>
      <c r="F3516" s="10">
        <f>IF(C3516&lt;&gt;"",MATCH($C3516,ΣυνδΑθρ!$A$2:$A$100,0),IF(D3516&lt;&gt;"",MATCH($D3516,Υλικά!$B$3:$B$200,0),0))</f>
        <v>0</v>
      </c>
      <c r="G3516" s="3"/>
      <c r="H3516" s="16">
        <f>IF($C3516&lt;&gt;"",$G3516*INDEX(ΣυνδΑθρ!$B$2:$B$96,$F3516,1)/INDEX(ΣυνδΑθρ!$J$2:$J$96,$F3516,1),IF($D3516&lt;&gt;"",$G3516*INDEX(Υλικά!$G$3:$G$200,$F3516,1)/INDEX(Υλικά!$E$3:$E$200,$F3516,1),0))</f>
        <v>0</v>
      </c>
      <c r="I3516" s="17">
        <f>IF($C3516&lt;&gt;"",$G3516*INDEX(ΣυνδΑθρ!$C$2:$C$100,$F3516,1)/INDEX(ΣυνδΑθρ!$J$2:$J$96,$F3516,1),IF($D3516&lt;&gt;"",$G3516*INDEX(Υλικά!$H$3:$H$200,$F3516,1)/INDEX(Υλικά!$E$3:$E$200,$F3516,1),0))</f>
        <v>0</v>
      </c>
      <c r="J3516" s="18">
        <f>IF($C3516&lt;&gt;"",$G3516*INDEX(ΣυνδΑθρ!$D$2:$D$96,$F3516,1)/INDEX(ΣυνδΑθρ!$J$2:$J$96,$F3516,1),IF($D3516&lt;&gt;"",$G3516*INDEX(Υλικά!$I$3:$I$200,$F3516,1)/INDEX(Υλικά!$E$3:$E$200,$F3516,1),0))</f>
        <v>0</v>
      </c>
      <c r="K3516" s="16">
        <f>$H3516*Ref!$B$2</f>
        <v>0</v>
      </c>
      <c r="L3516" s="17">
        <f>$I3516*Ref!$B$3</f>
        <v>0</v>
      </c>
      <c r="M3516" s="18">
        <f>$J3516*Ref!$B$4</f>
        <v>0</v>
      </c>
      <c r="N3516" s="18">
        <f>IF($C3516&lt;&gt;"",0,IF($D3516&lt;&gt;"",$G3516*INDEX(Υλικά!$J$3:$J$200,$F3516,1)/INDEX(Υλικά!$E$3:$E$200,$F3516,1),0))</f>
        <v>0</v>
      </c>
      <c r="O3516" s="19">
        <f t="shared" si="66"/>
        <v>0</v>
      </c>
    </row>
    <row r="3517" spans="5:15" x14ac:dyDescent="0.35">
      <c r="E3517" s="3" t="str">
        <f>IF(C3517&lt;&gt;"",INDEX(ΣυνδΑθρ!$I$2:$I$96,MATCH(C3517,ΣυνδΑθρ!$A$2:$A$100,0),1),IF(D3517&lt;&gt;"",INDEX(Υλικά!$D$3:$D$200,MATCH(D3517,Υλικά!$B$3:$B$200,0),1),""))</f>
        <v/>
      </c>
      <c r="F3517" s="10">
        <f>IF(C3517&lt;&gt;"",MATCH($C3517,ΣυνδΑθρ!$A$2:$A$100,0),IF(D3517&lt;&gt;"",MATCH($D3517,Υλικά!$B$3:$B$200,0),0))</f>
        <v>0</v>
      </c>
      <c r="G3517" s="3"/>
      <c r="H3517" s="16">
        <f>IF($C3517&lt;&gt;"",$G3517*INDEX(ΣυνδΑθρ!$B$2:$B$96,$F3517,1)/INDEX(ΣυνδΑθρ!$J$2:$J$96,$F3517,1),IF($D3517&lt;&gt;"",$G3517*INDEX(Υλικά!$G$3:$G$200,$F3517,1)/INDEX(Υλικά!$E$3:$E$200,$F3517,1),0))</f>
        <v>0</v>
      </c>
      <c r="I3517" s="17">
        <f>IF($C3517&lt;&gt;"",$G3517*INDEX(ΣυνδΑθρ!$C$2:$C$100,$F3517,1)/INDEX(ΣυνδΑθρ!$J$2:$J$96,$F3517,1),IF($D3517&lt;&gt;"",$G3517*INDEX(Υλικά!$H$3:$H$200,$F3517,1)/INDEX(Υλικά!$E$3:$E$200,$F3517,1),0))</f>
        <v>0</v>
      </c>
      <c r="J3517" s="18">
        <f>IF($C3517&lt;&gt;"",$G3517*INDEX(ΣυνδΑθρ!$D$2:$D$96,$F3517,1)/INDEX(ΣυνδΑθρ!$J$2:$J$96,$F3517,1),IF($D3517&lt;&gt;"",$G3517*INDEX(Υλικά!$I$3:$I$200,$F3517,1)/INDEX(Υλικά!$E$3:$E$200,$F3517,1),0))</f>
        <v>0</v>
      </c>
      <c r="K3517" s="16">
        <f>$H3517*Ref!$B$2</f>
        <v>0</v>
      </c>
      <c r="L3517" s="17">
        <f>$I3517*Ref!$B$3</f>
        <v>0</v>
      </c>
      <c r="M3517" s="18">
        <f>$J3517*Ref!$B$4</f>
        <v>0</v>
      </c>
      <c r="N3517" s="18">
        <f>IF($C3517&lt;&gt;"",0,IF($D3517&lt;&gt;"",$G3517*INDEX(Υλικά!$J$3:$J$200,$F3517,1)/INDEX(Υλικά!$E$3:$E$200,$F3517,1),0))</f>
        <v>0</v>
      </c>
      <c r="O3517" s="19">
        <f t="shared" si="66"/>
        <v>0</v>
      </c>
    </row>
    <row r="3518" spans="5:15" x14ac:dyDescent="0.35">
      <c r="E3518" s="3" t="str">
        <f>IF(C3518&lt;&gt;"",INDEX(ΣυνδΑθρ!$I$2:$I$96,MATCH(C3518,ΣυνδΑθρ!$A$2:$A$100,0),1),IF(D3518&lt;&gt;"",INDEX(Υλικά!$D$3:$D$200,MATCH(D3518,Υλικά!$B$3:$B$200,0),1),""))</f>
        <v/>
      </c>
      <c r="F3518" s="10">
        <f>IF(C3518&lt;&gt;"",MATCH($C3518,ΣυνδΑθρ!$A$2:$A$100,0),IF(D3518&lt;&gt;"",MATCH($D3518,Υλικά!$B$3:$B$200,0),0))</f>
        <v>0</v>
      </c>
      <c r="G3518" s="3"/>
      <c r="H3518" s="16">
        <f>IF($C3518&lt;&gt;"",$G3518*INDEX(ΣυνδΑθρ!$B$2:$B$96,$F3518,1)/INDEX(ΣυνδΑθρ!$J$2:$J$96,$F3518,1),IF($D3518&lt;&gt;"",$G3518*INDEX(Υλικά!$G$3:$G$200,$F3518,1)/INDEX(Υλικά!$E$3:$E$200,$F3518,1),0))</f>
        <v>0</v>
      </c>
      <c r="I3518" s="17">
        <f>IF($C3518&lt;&gt;"",$G3518*INDEX(ΣυνδΑθρ!$C$2:$C$100,$F3518,1)/INDEX(ΣυνδΑθρ!$J$2:$J$96,$F3518,1),IF($D3518&lt;&gt;"",$G3518*INDEX(Υλικά!$H$3:$H$200,$F3518,1)/INDEX(Υλικά!$E$3:$E$200,$F3518,1),0))</f>
        <v>0</v>
      </c>
      <c r="J3518" s="18">
        <f>IF($C3518&lt;&gt;"",$G3518*INDEX(ΣυνδΑθρ!$D$2:$D$96,$F3518,1)/INDEX(ΣυνδΑθρ!$J$2:$J$96,$F3518,1),IF($D3518&lt;&gt;"",$G3518*INDEX(Υλικά!$I$3:$I$200,$F3518,1)/INDEX(Υλικά!$E$3:$E$200,$F3518,1),0))</f>
        <v>0</v>
      </c>
      <c r="K3518" s="16">
        <f>$H3518*Ref!$B$2</f>
        <v>0</v>
      </c>
      <c r="L3518" s="17">
        <f>$I3518*Ref!$B$3</f>
        <v>0</v>
      </c>
      <c r="M3518" s="18">
        <f>$J3518*Ref!$B$4</f>
        <v>0</v>
      </c>
      <c r="N3518" s="18">
        <f>IF($C3518&lt;&gt;"",0,IF($D3518&lt;&gt;"",$G3518*INDEX(Υλικά!$J$3:$J$200,$F3518,1)/INDEX(Υλικά!$E$3:$E$200,$F3518,1),0))</f>
        <v>0</v>
      </c>
      <c r="O3518" s="19">
        <f t="shared" si="66"/>
        <v>0</v>
      </c>
    </row>
    <row r="3519" spans="5:15" x14ac:dyDescent="0.35">
      <c r="E3519" s="3" t="str">
        <f>IF(C3519&lt;&gt;"",INDEX(ΣυνδΑθρ!$I$2:$I$96,MATCH(C3519,ΣυνδΑθρ!$A$2:$A$100,0),1),IF(D3519&lt;&gt;"",INDEX(Υλικά!$D$3:$D$200,MATCH(D3519,Υλικά!$B$3:$B$200,0),1),""))</f>
        <v/>
      </c>
      <c r="F3519" s="10">
        <f>IF(C3519&lt;&gt;"",MATCH($C3519,ΣυνδΑθρ!$A$2:$A$100,0),IF(D3519&lt;&gt;"",MATCH($D3519,Υλικά!$B$3:$B$200,0),0))</f>
        <v>0</v>
      </c>
      <c r="G3519" s="3"/>
      <c r="H3519" s="16">
        <f>IF($C3519&lt;&gt;"",$G3519*INDEX(ΣυνδΑθρ!$B$2:$B$96,$F3519,1)/INDEX(ΣυνδΑθρ!$J$2:$J$96,$F3519,1),IF($D3519&lt;&gt;"",$G3519*INDEX(Υλικά!$G$3:$G$200,$F3519,1)/INDEX(Υλικά!$E$3:$E$200,$F3519,1),0))</f>
        <v>0</v>
      </c>
      <c r="I3519" s="17">
        <f>IF($C3519&lt;&gt;"",$G3519*INDEX(ΣυνδΑθρ!$C$2:$C$100,$F3519,1)/INDEX(ΣυνδΑθρ!$J$2:$J$96,$F3519,1),IF($D3519&lt;&gt;"",$G3519*INDEX(Υλικά!$H$3:$H$200,$F3519,1)/INDEX(Υλικά!$E$3:$E$200,$F3519,1),0))</f>
        <v>0</v>
      </c>
      <c r="J3519" s="18">
        <f>IF($C3519&lt;&gt;"",$G3519*INDEX(ΣυνδΑθρ!$D$2:$D$96,$F3519,1)/INDEX(ΣυνδΑθρ!$J$2:$J$96,$F3519,1),IF($D3519&lt;&gt;"",$G3519*INDEX(Υλικά!$I$3:$I$200,$F3519,1)/INDEX(Υλικά!$E$3:$E$200,$F3519,1),0))</f>
        <v>0</v>
      </c>
      <c r="K3519" s="16">
        <f>$H3519*Ref!$B$2</f>
        <v>0</v>
      </c>
      <c r="L3519" s="17">
        <f>$I3519*Ref!$B$3</f>
        <v>0</v>
      </c>
      <c r="M3519" s="18">
        <f>$J3519*Ref!$B$4</f>
        <v>0</v>
      </c>
      <c r="N3519" s="18">
        <f>IF($C3519&lt;&gt;"",0,IF($D3519&lt;&gt;"",$G3519*INDEX(Υλικά!$J$3:$J$200,$F3519,1)/INDEX(Υλικά!$E$3:$E$200,$F3519,1),0))</f>
        <v>0</v>
      </c>
      <c r="O3519" s="19">
        <f t="shared" si="66"/>
        <v>0</v>
      </c>
    </row>
    <row r="3520" spans="5:15" x14ac:dyDescent="0.35">
      <c r="E3520" s="3" t="str">
        <f>IF(C3520&lt;&gt;"",INDEX(ΣυνδΑθρ!$I$2:$I$96,MATCH(C3520,ΣυνδΑθρ!$A$2:$A$100,0),1),IF(D3520&lt;&gt;"",INDEX(Υλικά!$D$3:$D$200,MATCH(D3520,Υλικά!$B$3:$B$200,0),1),""))</f>
        <v/>
      </c>
      <c r="F3520" s="10">
        <f>IF(C3520&lt;&gt;"",MATCH($C3520,ΣυνδΑθρ!$A$2:$A$100,0),IF(D3520&lt;&gt;"",MATCH($D3520,Υλικά!$B$3:$B$200,0),0))</f>
        <v>0</v>
      </c>
      <c r="G3520" s="3"/>
      <c r="H3520" s="16">
        <f>IF($C3520&lt;&gt;"",$G3520*INDEX(ΣυνδΑθρ!$B$2:$B$96,$F3520,1)/INDEX(ΣυνδΑθρ!$J$2:$J$96,$F3520,1),IF($D3520&lt;&gt;"",$G3520*INDEX(Υλικά!$G$3:$G$200,$F3520,1)/INDEX(Υλικά!$E$3:$E$200,$F3520,1),0))</f>
        <v>0</v>
      </c>
      <c r="I3520" s="17">
        <f>IF($C3520&lt;&gt;"",$G3520*INDEX(ΣυνδΑθρ!$C$2:$C$100,$F3520,1)/INDEX(ΣυνδΑθρ!$J$2:$J$96,$F3520,1),IF($D3520&lt;&gt;"",$G3520*INDEX(Υλικά!$H$3:$H$200,$F3520,1)/INDEX(Υλικά!$E$3:$E$200,$F3520,1),0))</f>
        <v>0</v>
      </c>
      <c r="J3520" s="18">
        <f>IF($C3520&lt;&gt;"",$G3520*INDEX(ΣυνδΑθρ!$D$2:$D$96,$F3520,1)/INDEX(ΣυνδΑθρ!$J$2:$J$96,$F3520,1),IF($D3520&lt;&gt;"",$G3520*INDEX(Υλικά!$I$3:$I$200,$F3520,1)/INDEX(Υλικά!$E$3:$E$200,$F3520,1),0))</f>
        <v>0</v>
      </c>
      <c r="K3520" s="16">
        <f>$H3520*Ref!$B$2</f>
        <v>0</v>
      </c>
      <c r="L3520" s="17">
        <f>$I3520*Ref!$B$3</f>
        <v>0</v>
      </c>
      <c r="M3520" s="18">
        <f>$J3520*Ref!$B$4</f>
        <v>0</v>
      </c>
      <c r="N3520" s="18">
        <f>IF($C3520&lt;&gt;"",0,IF($D3520&lt;&gt;"",$G3520*INDEX(Υλικά!$J$3:$J$200,$F3520,1)/INDEX(Υλικά!$E$3:$E$200,$F3520,1),0))</f>
        <v>0</v>
      </c>
      <c r="O3520" s="19">
        <f t="shared" si="66"/>
        <v>0</v>
      </c>
    </row>
    <row r="3521" spans="5:15" x14ac:dyDescent="0.35">
      <c r="E3521" s="3" t="str">
        <f>IF(C3521&lt;&gt;"",INDEX(ΣυνδΑθρ!$I$2:$I$96,MATCH(C3521,ΣυνδΑθρ!$A$2:$A$100,0),1),IF(D3521&lt;&gt;"",INDEX(Υλικά!$D$3:$D$200,MATCH(D3521,Υλικά!$B$3:$B$200,0),1),""))</f>
        <v/>
      </c>
      <c r="F3521" s="10">
        <f>IF(C3521&lt;&gt;"",MATCH($C3521,ΣυνδΑθρ!$A$2:$A$100,0),IF(D3521&lt;&gt;"",MATCH($D3521,Υλικά!$B$3:$B$200,0),0))</f>
        <v>0</v>
      </c>
      <c r="G3521" s="3"/>
      <c r="H3521" s="16">
        <f>IF($C3521&lt;&gt;"",$G3521*INDEX(ΣυνδΑθρ!$B$2:$B$96,$F3521,1)/INDEX(ΣυνδΑθρ!$J$2:$J$96,$F3521,1),IF($D3521&lt;&gt;"",$G3521*INDEX(Υλικά!$G$3:$G$200,$F3521,1)/INDEX(Υλικά!$E$3:$E$200,$F3521,1),0))</f>
        <v>0</v>
      </c>
      <c r="I3521" s="17">
        <f>IF($C3521&lt;&gt;"",$G3521*INDEX(ΣυνδΑθρ!$C$2:$C$100,$F3521,1)/INDEX(ΣυνδΑθρ!$J$2:$J$96,$F3521,1),IF($D3521&lt;&gt;"",$G3521*INDEX(Υλικά!$H$3:$H$200,$F3521,1)/INDEX(Υλικά!$E$3:$E$200,$F3521,1),0))</f>
        <v>0</v>
      </c>
      <c r="J3521" s="18">
        <f>IF($C3521&lt;&gt;"",$G3521*INDEX(ΣυνδΑθρ!$D$2:$D$96,$F3521,1)/INDEX(ΣυνδΑθρ!$J$2:$J$96,$F3521,1),IF($D3521&lt;&gt;"",$G3521*INDEX(Υλικά!$I$3:$I$200,$F3521,1)/INDEX(Υλικά!$E$3:$E$200,$F3521,1),0))</f>
        <v>0</v>
      </c>
      <c r="K3521" s="16">
        <f>$H3521*Ref!$B$2</f>
        <v>0</v>
      </c>
      <c r="L3521" s="17">
        <f>$I3521*Ref!$B$3</f>
        <v>0</v>
      </c>
      <c r="M3521" s="18">
        <f>$J3521*Ref!$B$4</f>
        <v>0</v>
      </c>
      <c r="N3521" s="18">
        <f>IF($C3521&lt;&gt;"",0,IF($D3521&lt;&gt;"",$G3521*INDEX(Υλικά!$J$3:$J$200,$F3521,1)/INDEX(Υλικά!$E$3:$E$200,$F3521,1),0))</f>
        <v>0</v>
      </c>
      <c r="O3521" s="19">
        <f t="shared" si="66"/>
        <v>0</v>
      </c>
    </row>
    <row r="3522" spans="5:15" x14ac:dyDescent="0.35">
      <c r="E3522" s="3" t="str">
        <f>IF(C3522&lt;&gt;"",INDEX(ΣυνδΑθρ!$I$2:$I$96,MATCH(C3522,ΣυνδΑθρ!$A$2:$A$100,0),1),IF(D3522&lt;&gt;"",INDEX(Υλικά!$D$3:$D$200,MATCH(D3522,Υλικά!$B$3:$B$200,0),1),""))</f>
        <v/>
      </c>
      <c r="F3522" s="10">
        <f>IF(C3522&lt;&gt;"",MATCH($C3522,ΣυνδΑθρ!$A$2:$A$100,0),IF(D3522&lt;&gt;"",MATCH($D3522,Υλικά!$B$3:$B$200,0),0))</f>
        <v>0</v>
      </c>
      <c r="G3522" s="3"/>
      <c r="H3522" s="16">
        <f>IF($C3522&lt;&gt;"",$G3522*INDEX(ΣυνδΑθρ!$B$2:$B$96,$F3522,1)/INDEX(ΣυνδΑθρ!$J$2:$J$96,$F3522,1),IF($D3522&lt;&gt;"",$G3522*INDEX(Υλικά!$G$3:$G$200,$F3522,1)/INDEX(Υλικά!$E$3:$E$200,$F3522,1),0))</f>
        <v>0</v>
      </c>
      <c r="I3522" s="17">
        <f>IF($C3522&lt;&gt;"",$G3522*INDEX(ΣυνδΑθρ!$C$2:$C$100,$F3522,1)/INDEX(ΣυνδΑθρ!$J$2:$J$96,$F3522,1),IF($D3522&lt;&gt;"",$G3522*INDEX(Υλικά!$H$3:$H$200,$F3522,1)/INDEX(Υλικά!$E$3:$E$200,$F3522,1),0))</f>
        <v>0</v>
      </c>
      <c r="J3522" s="18">
        <f>IF($C3522&lt;&gt;"",$G3522*INDEX(ΣυνδΑθρ!$D$2:$D$96,$F3522,1)/INDEX(ΣυνδΑθρ!$J$2:$J$96,$F3522,1),IF($D3522&lt;&gt;"",$G3522*INDEX(Υλικά!$I$3:$I$200,$F3522,1)/INDEX(Υλικά!$E$3:$E$200,$F3522,1),0))</f>
        <v>0</v>
      </c>
      <c r="K3522" s="16">
        <f>$H3522*Ref!$B$2</f>
        <v>0</v>
      </c>
      <c r="L3522" s="17">
        <f>$I3522*Ref!$B$3</f>
        <v>0</v>
      </c>
      <c r="M3522" s="18">
        <f>$J3522*Ref!$B$4</f>
        <v>0</v>
      </c>
      <c r="N3522" s="18">
        <f>IF($C3522&lt;&gt;"",0,IF($D3522&lt;&gt;"",$G3522*INDEX(Υλικά!$J$3:$J$200,$F3522,1)/INDEX(Υλικά!$E$3:$E$200,$F3522,1),0))</f>
        <v>0</v>
      </c>
      <c r="O3522" s="19">
        <f t="shared" si="66"/>
        <v>0</v>
      </c>
    </row>
    <row r="3523" spans="5:15" x14ac:dyDescent="0.35">
      <c r="E3523" s="3" t="str">
        <f>IF(C3523&lt;&gt;"",INDEX(ΣυνδΑθρ!$I$2:$I$96,MATCH(C3523,ΣυνδΑθρ!$A$2:$A$100,0),1),IF(D3523&lt;&gt;"",INDEX(Υλικά!$D$3:$D$200,MATCH(D3523,Υλικά!$B$3:$B$200,0),1),""))</f>
        <v/>
      </c>
      <c r="F3523" s="10">
        <f>IF(C3523&lt;&gt;"",MATCH($C3523,ΣυνδΑθρ!$A$2:$A$100,0),IF(D3523&lt;&gt;"",MATCH($D3523,Υλικά!$B$3:$B$200,0),0))</f>
        <v>0</v>
      </c>
      <c r="G3523" s="3"/>
      <c r="H3523" s="16">
        <f>IF($C3523&lt;&gt;"",$G3523*INDEX(ΣυνδΑθρ!$B$2:$B$96,$F3523,1)/INDEX(ΣυνδΑθρ!$J$2:$J$96,$F3523,1),IF($D3523&lt;&gt;"",$G3523*INDEX(Υλικά!$G$3:$G$200,$F3523,1)/INDEX(Υλικά!$E$3:$E$200,$F3523,1),0))</f>
        <v>0</v>
      </c>
      <c r="I3523" s="17">
        <f>IF($C3523&lt;&gt;"",$G3523*INDEX(ΣυνδΑθρ!$C$2:$C$100,$F3523,1)/INDEX(ΣυνδΑθρ!$J$2:$J$96,$F3523,1),IF($D3523&lt;&gt;"",$G3523*INDEX(Υλικά!$H$3:$H$200,$F3523,1)/INDEX(Υλικά!$E$3:$E$200,$F3523,1),0))</f>
        <v>0</v>
      </c>
      <c r="J3523" s="18">
        <f>IF($C3523&lt;&gt;"",$G3523*INDEX(ΣυνδΑθρ!$D$2:$D$96,$F3523,1)/INDEX(ΣυνδΑθρ!$J$2:$J$96,$F3523,1),IF($D3523&lt;&gt;"",$G3523*INDEX(Υλικά!$I$3:$I$200,$F3523,1)/INDEX(Υλικά!$E$3:$E$200,$F3523,1),0))</f>
        <v>0</v>
      </c>
      <c r="K3523" s="16">
        <f>$H3523*Ref!$B$2</f>
        <v>0</v>
      </c>
      <c r="L3523" s="17">
        <f>$I3523*Ref!$B$3</f>
        <v>0</v>
      </c>
      <c r="M3523" s="18">
        <f>$J3523*Ref!$B$4</f>
        <v>0</v>
      </c>
      <c r="N3523" s="18">
        <f>IF($C3523&lt;&gt;"",0,IF($D3523&lt;&gt;"",$G3523*INDEX(Υλικά!$J$3:$J$200,$F3523,1)/INDEX(Υλικά!$E$3:$E$200,$F3523,1),0))</f>
        <v>0</v>
      </c>
      <c r="O3523" s="19">
        <f t="shared" si="66"/>
        <v>0</v>
      </c>
    </row>
    <row r="3524" spans="5:15" x14ac:dyDescent="0.35">
      <c r="E3524" s="3" t="str">
        <f>IF(C3524&lt;&gt;"",INDEX(ΣυνδΑθρ!$I$2:$I$96,MATCH(C3524,ΣυνδΑθρ!$A$2:$A$100,0),1),IF(D3524&lt;&gt;"",INDEX(Υλικά!$D$3:$D$200,MATCH(D3524,Υλικά!$B$3:$B$200,0),1),""))</f>
        <v/>
      </c>
      <c r="F3524" s="10">
        <f>IF(C3524&lt;&gt;"",MATCH($C3524,ΣυνδΑθρ!$A$2:$A$100,0),IF(D3524&lt;&gt;"",MATCH($D3524,Υλικά!$B$3:$B$200,0),0))</f>
        <v>0</v>
      </c>
      <c r="G3524" s="3"/>
      <c r="H3524" s="16">
        <f>IF($C3524&lt;&gt;"",$G3524*INDEX(ΣυνδΑθρ!$B$2:$B$96,$F3524,1)/INDEX(ΣυνδΑθρ!$J$2:$J$96,$F3524,1),IF($D3524&lt;&gt;"",$G3524*INDEX(Υλικά!$G$3:$G$200,$F3524,1)/INDEX(Υλικά!$E$3:$E$200,$F3524,1),0))</f>
        <v>0</v>
      </c>
      <c r="I3524" s="17">
        <f>IF($C3524&lt;&gt;"",$G3524*INDEX(ΣυνδΑθρ!$C$2:$C$100,$F3524,1)/INDEX(ΣυνδΑθρ!$J$2:$J$96,$F3524,1),IF($D3524&lt;&gt;"",$G3524*INDEX(Υλικά!$H$3:$H$200,$F3524,1)/INDEX(Υλικά!$E$3:$E$200,$F3524,1),0))</f>
        <v>0</v>
      </c>
      <c r="J3524" s="18">
        <f>IF($C3524&lt;&gt;"",$G3524*INDEX(ΣυνδΑθρ!$D$2:$D$96,$F3524,1)/INDEX(ΣυνδΑθρ!$J$2:$J$96,$F3524,1),IF($D3524&lt;&gt;"",$G3524*INDEX(Υλικά!$I$3:$I$200,$F3524,1)/INDEX(Υλικά!$E$3:$E$200,$F3524,1),0))</f>
        <v>0</v>
      </c>
      <c r="K3524" s="16">
        <f>$H3524*Ref!$B$2</f>
        <v>0</v>
      </c>
      <c r="L3524" s="17">
        <f>$I3524*Ref!$B$3</f>
        <v>0</v>
      </c>
      <c r="M3524" s="18">
        <f>$J3524*Ref!$B$4</f>
        <v>0</v>
      </c>
      <c r="N3524" s="18">
        <f>IF($C3524&lt;&gt;"",0,IF($D3524&lt;&gt;"",$G3524*INDEX(Υλικά!$J$3:$J$200,$F3524,1)/INDEX(Υλικά!$E$3:$E$200,$F3524,1),0))</f>
        <v>0</v>
      </c>
      <c r="O3524" s="19">
        <f t="shared" si="66"/>
        <v>0</v>
      </c>
    </row>
    <row r="3525" spans="5:15" x14ac:dyDescent="0.35">
      <c r="E3525" s="3" t="str">
        <f>IF(C3525&lt;&gt;"",INDEX(ΣυνδΑθρ!$I$2:$I$96,MATCH(C3525,ΣυνδΑθρ!$A$2:$A$100,0),1),IF(D3525&lt;&gt;"",INDEX(Υλικά!$D$3:$D$200,MATCH(D3525,Υλικά!$B$3:$B$200,0),1),""))</f>
        <v/>
      </c>
      <c r="F3525" s="10">
        <f>IF(C3525&lt;&gt;"",MATCH($C3525,ΣυνδΑθρ!$A$2:$A$100,0),IF(D3525&lt;&gt;"",MATCH($D3525,Υλικά!$B$3:$B$200,0),0))</f>
        <v>0</v>
      </c>
      <c r="G3525" s="3"/>
      <c r="H3525" s="16">
        <f>IF($C3525&lt;&gt;"",$G3525*INDEX(ΣυνδΑθρ!$B$2:$B$96,$F3525,1)/INDEX(ΣυνδΑθρ!$J$2:$J$96,$F3525,1),IF($D3525&lt;&gt;"",$G3525*INDEX(Υλικά!$G$3:$G$200,$F3525,1)/INDEX(Υλικά!$E$3:$E$200,$F3525,1),0))</f>
        <v>0</v>
      </c>
      <c r="I3525" s="17">
        <f>IF($C3525&lt;&gt;"",$G3525*INDEX(ΣυνδΑθρ!$C$2:$C$100,$F3525,1)/INDEX(ΣυνδΑθρ!$J$2:$J$96,$F3525,1),IF($D3525&lt;&gt;"",$G3525*INDEX(Υλικά!$H$3:$H$200,$F3525,1)/INDEX(Υλικά!$E$3:$E$200,$F3525,1),0))</f>
        <v>0</v>
      </c>
      <c r="J3525" s="18">
        <f>IF($C3525&lt;&gt;"",$G3525*INDEX(ΣυνδΑθρ!$D$2:$D$96,$F3525,1)/INDEX(ΣυνδΑθρ!$J$2:$J$96,$F3525,1),IF($D3525&lt;&gt;"",$G3525*INDEX(Υλικά!$I$3:$I$200,$F3525,1)/INDEX(Υλικά!$E$3:$E$200,$F3525,1),0))</f>
        <v>0</v>
      </c>
      <c r="K3525" s="16">
        <f>$H3525*Ref!$B$2</f>
        <v>0</v>
      </c>
      <c r="L3525" s="17">
        <f>$I3525*Ref!$B$3</f>
        <v>0</v>
      </c>
      <c r="M3525" s="18">
        <f>$J3525*Ref!$B$4</f>
        <v>0</v>
      </c>
      <c r="N3525" s="18">
        <f>IF($C3525&lt;&gt;"",0,IF($D3525&lt;&gt;"",$G3525*INDEX(Υλικά!$J$3:$J$200,$F3525,1)/INDEX(Υλικά!$E$3:$E$200,$F3525,1),0))</f>
        <v>0</v>
      </c>
      <c r="O3525" s="19">
        <f t="shared" si="66"/>
        <v>0</v>
      </c>
    </row>
    <row r="3526" spans="5:15" x14ac:dyDescent="0.35">
      <c r="E3526" s="3" t="str">
        <f>IF(C3526&lt;&gt;"",INDEX(ΣυνδΑθρ!$I$2:$I$96,MATCH(C3526,ΣυνδΑθρ!$A$2:$A$100,0),1),IF(D3526&lt;&gt;"",INDEX(Υλικά!$D$3:$D$200,MATCH(D3526,Υλικά!$B$3:$B$200,0),1),""))</f>
        <v/>
      </c>
      <c r="F3526" s="10">
        <f>IF(C3526&lt;&gt;"",MATCH($C3526,ΣυνδΑθρ!$A$2:$A$100,0),IF(D3526&lt;&gt;"",MATCH($D3526,Υλικά!$B$3:$B$200,0),0))</f>
        <v>0</v>
      </c>
      <c r="G3526" s="3"/>
      <c r="H3526" s="16">
        <f>IF($C3526&lt;&gt;"",$G3526*INDEX(ΣυνδΑθρ!$B$2:$B$96,$F3526,1)/INDEX(ΣυνδΑθρ!$J$2:$J$96,$F3526,1),IF($D3526&lt;&gt;"",$G3526*INDEX(Υλικά!$G$3:$G$200,$F3526,1)/INDEX(Υλικά!$E$3:$E$200,$F3526,1),0))</f>
        <v>0</v>
      </c>
      <c r="I3526" s="17">
        <f>IF($C3526&lt;&gt;"",$G3526*INDEX(ΣυνδΑθρ!$C$2:$C$100,$F3526,1)/INDEX(ΣυνδΑθρ!$J$2:$J$96,$F3526,1),IF($D3526&lt;&gt;"",$G3526*INDEX(Υλικά!$H$3:$H$200,$F3526,1)/INDEX(Υλικά!$E$3:$E$200,$F3526,1),0))</f>
        <v>0</v>
      </c>
      <c r="J3526" s="18">
        <f>IF($C3526&lt;&gt;"",$G3526*INDEX(ΣυνδΑθρ!$D$2:$D$96,$F3526,1)/INDEX(ΣυνδΑθρ!$J$2:$J$96,$F3526,1),IF($D3526&lt;&gt;"",$G3526*INDEX(Υλικά!$I$3:$I$200,$F3526,1)/INDEX(Υλικά!$E$3:$E$200,$F3526,1),0))</f>
        <v>0</v>
      </c>
      <c r="K3526" s="16">
        <f>$H3526*Ref!$B$2</f>
        <v>0</v>
      </c>
      <c r="L3526" s="17">
        <f>$I3526*Ref!$B$3</f>
        <v>0</v>
      </c>
      <c r="M3526" s="18">
        <f>$J3526*Ref!$B$4</f>
        <v>0</v>
      </c>
      <c r="N3526" s="18">
        <f>IF($C3526&lt;&gt;"",0,IF($D3526&lt;&gt;"",$G3526*INDEX(Υλικά!$J$3:$J$200,$F3526,1)/INDEX(Υλικά!$E$3:$E$200,$F3526,1),0))</f>
        <v>0</v>
      </c>
      <c r="O3526" s="19">
        <f t="shared" si="66"/>
        <v>0</v>
      </c>
    </row>
    <row r="3527" spans="5:15" x14ac:dyDescent="0.35">
      <c r="E3527" s="3" t="str">
        <f>IF(C3527&lt;&gt;"",INDEX(ΣυνδΑθρ!$I$2:$I$96,MATCH(C3527,ΣυνδΑθρ!$A$2:$A$100,0),1),IF(D3527&lt;&gt;"",INDEX(Υλικά!$D$3:$D$200,MATCH(D3527,Υλικά!$B$3:$B$200,0),1),""))</f>
        <v/>
      </c>
      <c r="F3527" s="10">
        <f>IF(C3527&lt;&gt;"",MATCH($C3527,ΣυνδΑθρ!$A$2:$A$100,0),IF(D3527&lt;&gt;"",MATCH($D3527,Υλικά!$B$3:$B$200,0),0))</f>
        <v>0</v>
      </c>
      <c r="G3527" s="3"/>
      <c r="H3527" s="16">
        <f>IF($C3527&lt;&gt;"",$G3527*INDEX(ΣυνδΑθρ!$B$2:$B$96,$F3527,1)/INDEX(ΣυνδΑθρ!$J$2:$J$96,$F3527,1),IF($D3527&lt;&gt;"",$G3527*INDEX(Υλικά!$G$3:$G$200,$F3527,1)/INDEX(Υλικά!$E$3:$E$200,$F3527,1),0))</f>
        <v>0</v>
      </c>
      <c r="I3527" s="17">
        <f>IF($C3527&lt;&gt;"",$G3527*INDEX(ΣυνδΑθρ!$C$2:$C$100,$F3527,1)/INDEX(ΣυνδΑθρ!$J$2:$J$96,$F3527,1),IF($D3527&lt;&gt;"",$G3527*INDEX(Υλικά!$H$3:$H$200,$F3527,1)/INDEX(Υλικά!$E$3:$E$200,$F3527,1),0))</f>
        <v>0</v>
      </c>
      <c r="J3527" s="18">
        <f>IF($C3527&lt;&gt;"",$G3527*INDEX(ΣυνδΑθρ!$D$2:$D$96,$F3527,1)/INDEX(ΣυνδΑθρ!$J$2:$J$96,$F3527,1),IF($D3527&lt;&gt;"",$G3527*INDEX(Υλικά!$I$3:$I$200,$F3527,1)/INDEX(Υλικά!$E$3:$E$200,$F3527,1),0))</f>
        <v>0</v>
      </c>
      <c r="K3527" s="16">
        <f>$H3527*Ref!$B$2</f>
        <v>0</v>
      </c>
      <c r="L3527" s="17">
        <f>$I3527*Ref!$B$3</f>
        <v>0</v>
      </c>
      <c r="M3527" s="18">
        <f>$J3527*Ref!$B$4</f>
        <v>0</v>
      </c>
      <c r="N3527" s="18">
        <f>IF($C3527&lt;&gt;"",0,IF($D3527&lt;&gt;"",$G3527*INDEX(Υλικά!$J$3:$J$200,$F3527,1)/INDEX(Υλικά!$E$3:$E$200,$F3527,1),0))</f>
        <v>0</v>
      </c>
      <c r="O3527" s="19">
        <f t="shared" si="66"/>
        <v>0</v>
      </c>
    </row>
    <row r="3528" spans="5:15" x14ac:dyDescent="0.35">
      <c r="E3528" s="3" t="str">
        <f>IF(C3528&lt;&gt;"",INDEX(ΣυνδΑθρ!$I$2:$I$96,MATCH(C3528,ΣυνδΑθρ!$A$2:$A$100,0),1),IF(D3528&lt;&gt;"",INDEX(Υλικά!$D$3:$D$200,MATCH(D3528,Υλικά!$B$3:$B$200,0),1),""))</f>
        <v/>
      </c>
      <c r="F3528" s="10">
        <f>IF(C3528&lt;&gt;"",MATCH($C3528,ΣυνδΑθρ!$A$2:$A$100,0),IF(D3528&lt;&gt;"",MATCH($D3528,Υλικά!$B$3:$B$200,0),0))</f>
        <v>0</v>
      </c>
      <c r="G3528" s="3"/>
      <c r="H3528" s="16">
        <f>IF($C3528&lt;&gt;"",$G3528*INDEX(ΣυνδΑθρ!$B$2:$B$96,$F3528,1)/INDEX(ΣυνδΑθρ!$J$2:$J$96,$F3528,1),IF($D3528&lt;&gt;"",$G3528*INDEX(Υλικά!$G$3:$G$200,$F3528,1)/INDEX(Υλικά!$E$3:$E$200,$F3528,1),0))</f>
        <v>0</v>
      </c>
      <c r="I3528" s="17">
        <f>IF($C3528&lt;&gt;"",$G3528*INDEX(ΣυνδΑθρ!$C$2:$C$100,$F3528,1)/INDEX(ΣυνδΑθρ!$J$2:$J$96,$F3528,1),IF($D3528&lt;&gt;"",$G3528*INDEX(Υλικά!$H$3:$H$200,$F3528,1)/INDEX(Υλικά!$E$3:$E$200,$F3528,1),0))</f>
        <v>0</v>
      </c>
      <c r="J3528" s="18">
        <f>IF($C3528&lt;&gt;"",$G3528*INDEX(ΣυνδΑθρ!$D$2:$D$96,$F3528,1)/INDEX(ΣυνδΑθρ!$J$2:$J$96,$F3528,1),IF($D3528&lt;&gt;"",$G3528*INDEX(Υλικά!$I$3:$I$200,$F3528,1)/INDEX(Υλικά!$E$3:$E$200,$F3528,1),0))</f>
        <v>0</v>
      </c>
      <c r="K3528" s="16">
        <f>$H3528*Ref!$B$2</f>
        <v>0</v>
      </c>
      <c r="L3528" s="17">
        <f>$I3528*Ref!$B$3</f>
        <v>0</v>
      </c>
      <c r="M3528" s="18">
        <f>$J3528*Ref!$B$4</f>
        <v>0</v>
      </c>
      <c r="N3528" s="18">
        <f>IF($C3528&lt;&gt;"",0,IF($D3528&lt;&gt;"",$G3528*INDEX(Υλικά!$J$3:$J$200,$F3528,1)/INDEX(Υλικά!$E$3:$E$200,$F3528,1),0))</f>
        <v>0</v>
      </c>
      <c r="O3528" s="19">
        <f t="shared" si="66"/>
        <v>0</v>
      </c>
    </row>
    <row r="3529" spans="5:15" x14ac:dyDescent="0.35">
      <c r="E3529" s="3" t="str">
        <f>IF(C3529&lt;&gt;"",INDEX(ΣυνδΑθρ!$I$2:$I$96,MATCH(C3529,ΣυνδΑθρ!$A$2:$A$100,0),1),IF(D3529&lt;&gt;"",INDEX(Υλικά!$D$3:$D$200,MATCH(D3529,Υλικά!$B$3:$B$200,0),1),""))</f>
        <v/>
      </c>
      <c r="F3529" s="10">
        <f>IF(C3529&lt;&gt;"",MATCH($C3529,ΣυνδΑθρ!$A$2:$A$100,0),IF(D3529&lt;&gt;"",MATCH($D3529,Υλικά!$B$3:$B$200,0),0))</f>
        <v>0</v>
      </c>
      <c r="G3529" s="3"/>
      <c r="H3529" s="16">
        <f>IF($C3529&lt;&gt;"",$G3529*INDEX(ΣυνδΑθρ!$B$2:$B$96,$F3529,1)/INDEX(ΣυνδΑθρ!$J$2:$J$96,$F3529,1),IF($D3529&lt;&gt;"",$G3529*INDEX(Υλικά!$G$3:$G$200,$F3529,1)/INDEX(Υλικά!$E$3:$E$200,$F3529,1),0))</f>
        <v>0</v>
      </c>
      <c r="I3529" s="17">
        <f>IF($C3529&lt;&gt;"",$G3529*INDEX(ΣυνδΑθρ!$C$2:$C$100,$F3529,1)/INDEX(ΣυνδΑθρ!$J$2:$J$96,$F3529,1),IF($D3529&lt;&gt;"",$G3529*INDEX(Υλικά!$H$3:$H$200,$F3529,1)/INDEX(Υλικά!$E$3:$E$200,$F3529,1),0))</f>
        <v>0</v>
      </c>
      <c r="J3529" s="18">
        <f>IF($C3529&lt;&gt;"",$G3529*INDEX(ΣυνδΑθρ!$D$2:$D$96,$F3529,1)/INDEX(ΣυνδΑθρ!$J$2:$J$96,$F3529,1),IF($D3529&lt;&gt;"",$G3529*INDEX(Υλικά!$I$3:$I$200,$F3529,1)/INDEX(Υλικά!$E$3:$E$200,$F3529,1),0))</f>
        <v>0</v>
      </c>
      <c r="K3529" s="16">
        <f>$H3529*Ref!$B$2</f>
        <v>0</v>
      </c>
      <c r="L3529" s="17">
        <f>$I3529*Ref!$B$3</f>
        <v>0</v>
      </c>
      <c r="M3529" s="18">
        <f>$J3529*Ref!$B$4</f>
        <v>0</v>
      </c>
      <c r="N3529" s="18">
        <f>IF($C3529&lt;&gt;"",0,IF($D3529&lt;&gt;"",$G3529*INDEX(Υλικά!$J$3:$J$200,$F3529,1)/INDEX(Υλικά!$E$3:$E$200,$F3529,1),0))</f>
        <v>0</v>
      </c>
      <c r="O3529" s="19">
        <f t="shared" si="66"/>
        <v>0</v>
      </c>
    </row>
    <row r="3530" spans="5:15" x14ac:dyDescent="0.35">
      <c r="E3530" s="3" t="str">
        <f>IF(C3530&lt;&gt;"",INDEX(ΣυνδΑθρ!$I$2:$I$96,MATCH(C3530,ΣυνδΑθρ!$A$2:$A$100,0),1),IF(D3530&lt;&gt;"",INDEX(Υλικά!$D$3:$D$200,MATCH(D3530,Υλικά!$B$3:$B$200,0),1),""))</f>
        <v/>
      </c>
      <c r="F3530" s="10">
        <f>IF(C3530&lt;&gt;"",MATCH($C3530,ΣυνδΑθρ!$A$2:$A$100,0),IF(D3530&lt;&gt;"",MATCH($D3530,Υλικά!$B$3:$B$200,0),0))</f>
        <v>0</v>
      </c>
      <c r="G3530" s="3"/>
      <c r="H3530" s="16">
        <f>IF($C3530&lt;&gt;"",$G3530*INDEX(ΣυνδΑθρ!$B$2:$B$96,$F3530,1)/INDEX(ΣυνδΑθρ!$J$2:$J$96,$F3530,1),IF($D3530&lt;&gt;"",$G3530*INDEX(Υλικά!$G$3:$G$200,$F3530,1)/INDEX(Υλικά!$E$3:$E$200,$F3530,1),0))</f>
        <v>0</v>
      </c>
      <c r="I3530" s="17">
        <f>IF($C3530&lt;&gt;"",$G3530*INDEX(ΣυνδΑθρ!$C$2:$C$100,$F3530,1)/INDEX(ΣυνδΑθρ!$J$2:$J$96,$F3530,1),IF($D3530&lt;&gt;"",$G3530*INDEX(Υλικά!$H$3:$H$200,$F3530,1)/INDEX(Υλικά!$E$3:$E$200,$F3530,1),0))</f>
        <v>0</v>
      </c>
      <c r="J3530" s="18">
        <f>IF($C3530&lt;&gt;"",$G3530*INDEX(ΣυνδΑθρ!$D$2:$D$96,$F3530,1)/INDEX(ΣυνδΑθρ!$J$2:$J$96,$F3530,1),IF($D3530&lt;&gt;"",$G3530*INDEX(Υλικά!$I$3:$I$200,$F3530,1)/INDEX(Υλικά!$E$3:$E$200,$F3530,1),0))</f>
        <v>0</v>
      </c>
      <c r="K3530" s="16">
        <f>$H3530*Ref!$B$2</f>
        <v>0</v>
      </c>
      <c r="L3530" s="17">
        <f>$I3530*Ref!$B$3</f>
        <v>0</v>
      </c>
      <c r="M3530" s="18">
        <f>$J3530*Ref!$B$4</f>
        <v>0</v>
      </c>
      <c r="N3530" s="18">
        <f>IF($C3530&lt;&gt;"",0,IF($D3530&lt;&gt;"",$G3530*INDEX(Υλικά!$J$3:$J$200,$F3530,1)/INDEX(Υλικά!$E$3:$E$200,$F3530,1),0))</f>
        <v>0</v>
      </c>
      <c r="O3530" s="19">
        <f t="shared" si="66"/>
        <v>0</v>
      </c>
    </row>
    <row r="3531" spans="5:15" x14ac:dyDescent="0.35">
      <c r="E3531" s="3" t="str">
        <f>IF(C3531&lt;&gt;"",INDEX(ΣυνδΑθρ!$I$2:$I$96,MATCH(C3531,ΣυνδΑθρ!$A$2:$A$100,0),1),IF(D3531&lt;&gt;"",INDEX(Υλικά!$D$3:$D$200,MATCH(D3531,Υλικά!$B$3:$B$200,0),1),""))</f>
        <v/>
      </c>
      <c r="F3531" s="10">
        <f>IF(C3531&lt;&gt;"",MATCH($C3531,ΣυνδΑθρ!$A$2:$A$100,0),IF(D3531&lt;&gt;"",MATCH($D3531,Υλικά!$B$3:$B$200,0),0))</f>
        <v>0</v>
      </c>
      <c r="G3531" s="3"/>
      <c r="H3531" s="16">
        <f>IF($C3531&lt;&gt;"",$G3531*INDEX(ΣυνδΑθρ!$B$2:$B$96,$F3531,1)/INDEX(ΣυνδΑθρ!$J$2:$J$96,$F3531,1),IF($D3531&lt;&gt;"",$G3531*INDEX(Υλικά!$G$3:$G$200,$F3531,1)/INDEX(Υλικά!$E$3:$E$200,$F3531,1),0))</f>
        <v>0</v>
      </c>
      <c r="I3531" s="17">
        <f>IF($C3531&lt;&gt;"",$G3531*INDEX(ΣυνδΑθρ!$C$2:$C$100,$F3531,1)/INDEX(ΣυνδΑθρ!$J$2:$J$96,$F3531,1),IF($D3531&lt;&gt;"",$G3531*INDEX(Υλικά!$H$3:$H$200,$F3531,1)/INDEX(Υλικά!$E$3:$E$200,$F3531,1),0))</f>
        <v>0</v>
      </c>
      <c r="J3531" s="18">
        <f>IF($C3531&lt;&gt;"",$G3531*INDEX(ΣυνδΑθρ!$D$2:$D$96,$F3531,1)/INDEX(ΣυνδΑθρ!$J$2:$J$96,$F3531,1),IF($D3531&lt;&gt;"",$G3531*INDEX(Υλικά!$I$3:$I$200,$F3531,1)/INDEX(Υλικά!$E$3:$E$200,$F3531,1),0))</f>
        <v>0</v>
      </c>
      <c r="K3531" s="16">
        <f>$H3531*Ref!$B$2</f>
        <v>0</v>
      </c>
      <c r="L3531" s="17">
        <f>$I3531*Ref!$B$3</f>
        <v>0</v>
      </c>
      <c r="M3531" s="18">
        <f>$J3531*Ref!$B$4</f>
        <v>0</v>
      </c>
      <c r="N3531" s="18">
        <f>IF($C3531&lt;&gt;"",0,IF($D3531&lt;&gt;"",$G3531*INDEX(Υλικά!$J$3:$J$200,$F3531,1)/INDEX(Υλικά!$E$3:$E$200,$F3531,1),0))</f>
        <v>0</v>
      </c>
      <c r="O3531" s="19">
        <f t="shared" si="66"/>
        <v>0</v>
      </c>
    </row>
    <row r="3532" spans="5:15" x14ac:dyDescent="0.35">
      <c r="E3532" s="3" t="str">
        <f>IF(C3532&lt;&gt;"",INDEX(ΣυνδΑθρ!$I$2:$I$96,MATCH(C3532,ΣυνδΑθρ!$A$2:$A$100,0),1),IF(D3532&lt;&gt;"",INDEX(Υλικά!$D$3:$D$200,MATCH(D3532,Υλικά!$B$3:$B$200,0),1),""))</f>
        <v/>
      </c>
      <c r="F3532" s="10">
        <f>IF(C3532&lt;&gt;"",MATCH($C3532,ΣυνδΑθρ!$A$2:$A$100,0),IF(D3532&lt;&gt;"",MATCH($D3532,Υλικά!$B$3:$B$200,0),0))</f>
        <v>0</v>
      </c>
      <c r="G3532" s="3"/>
      <c r="H3532" s="16">
        <f>IF($C3532&lt;&gt;"",$G3532*INDEX(ΣυνδΑθρ!$B$2:$B$96,$F3532,1)/INDEX(ΣυνδΑθρ!$J$2:$J$96,$F3532,1),IF($D3532&lt;&gt;"",$G3532*INDEX(Υλικά!$G$3:$G$200,$F3532,1)/INDEX(Υλικά!$E$3:$E$200,$F3532,1),0))</f>
        <v>0</v>
      </c>
      <c r="I3532" s="17">
        <f>IF($C3532&lt;&gt;"",$G3532*INDEX(ΣυνδΑθρ!$C$2:$C$100,$F3532,1)/INDEX(ΣυνδΑθρ!$J$2:$J$96,$F3532,1),IF($D3532&lt;&gt;"",$G3532*INDEX(Υλικά!$H$3:$H$200,$F3532,1)/INDEX(Υλικά!$E$3:$E$200,$F3532,1),0))</f>
        <v>0</v>
      </c>
      <c r="J3532" s="18">
        <f>IF($C3532&lt;&gt;"",$G3532*INDEX(ΣυνδΑθρ!$D$2:$D$96,$F3532,1)/INDEX(ΣυνδΑθρ!$J$2:$J$96,$F3532,1),IF($D3532&lt;&gt;"",$G3532*INDEX(Υλικά!$I$3:$I$200,$F3532,1)/INDEX(Υλικά!$E$3:$E$200,$F3532,1),0))</f>
        <v>0</v>
      </c>
      <c r="K3532" s="16">
        <f>$H3532*Ref!$B$2</f>
        <v>0</v>
      </c>
      <c r="L3532" s="17">
        <f>$I3532*Ref!$B$3</f>
        <v>0</v>
      </c>
      <c r="M3532" s="18">
        <f>$J3532*Ref!$B$4</f>
        <v>0</v>
      </c>
      <c r="N3532" s="18">
        <f>IF($C3532&lt;&gt;"",0,IF($D3532&lt;&gt;"",$G3532*INDEX(Υλικά!$J$3:$J$200,$F3532,1)/INDEX(Υλικά!$E$3:$E$200,$F3532,1),0))</f>
        <v>0</v>
      </c>
      <c r="O3532" s="19">
        <f t="shared" si="66"/>
        <v>0</v>
      </c>
    </row>
    <row r="3533" spans="5:15" x14ac:dyDescent="0.35">
      <c r="E3533" s="3" t="str">
        <f>IF(C3533&lt;&gt;"",INDEX(ΣυνδΑθρ!$I$2:$I$96,MATCH(C3533,ΣυνδΑθρ!$A$2:$A$100,0),1),IF(D3533&lt;&gt;"",INDEX(Υλικά!$D$3:$D$200,MATCH(D3533,Υλικά!$B$3:$B$200,0),1),""))</f>
        <v/>
      </c>
      <c r="F3533" s="10">
        <f>IF(C3533&lt;&gt;"",MATCH($C3533,ΣυνδΑθρ!$A$2:$A$100,0),IF(D3533&lt;&gt;"",MATCH($D3533,Υλικά!$B$3:$B$200,0),0))</f>
        <v>0</v>
      </c>
      <c r="G3533" s="3"/>
      <c r="H3533" s="16">
        <f>IF($C3533&lt;&gt;"",$G3533*INDEX(ΣυνδΑθρ!$B$2:$B$96,$F3533,1)/INDEX(ΣυνδΑθρ!$J$2:$J$96,$F3533,1),IF($D3533&lt;&gt;"",$G3533*INDEX(Υλικά!$G$3:$G$200,$F3533,1)/INDEX(Υλικά!$E$3:$E$200,$F3533,1),0))</f>
        <v>0</v>
      </c>
      <c r="I3533" s="17">
        <f>IF($C3533&lt;&gt;"",$G3533*INDEX(ΣυνδΑθρ!$C$2:$C$100,$F3533,1)/INDEX(ΣυνδΑθρ!$J$2:$J$96,$F3533,1),IF($D3533&lt;&gt;"",$G3533*INDEX(Υλικά!$H$3:$H$200,$F3533,1)/INDEX(Υλικά!$E$3:$E$200,$F3533,1),0))</f>
        <v>0</v>
      </c>
      <c r="J3533" s="18">
        <f>IF($C3533&lt;&gt;"",$G3533*INDEX(ΣυνδΑθρ!$D$2:$D$96,$F3533,1)/INDEX(ΣυνδΑθρ!$J$2:$J$96,$F3533,1),IF($D3533&lt;&gt;"",$G3533*INDEX(Υλικά!$I$3:$I$200,$F3533,1)/INDEX(Υλικά!$E$3:$E$200,$F3533,1),0))</f>
        <v>0</v>
      </c>
      <c r="K3533" s="16">
        <f>$H3533*Ref!$B$2</f>
        <v>0</v>
      </c>
      <c r="L3533" s="17">
        <f>$I3533*Ref!$B$3</f>
        <v>0</v>
      </c>
      <c r="M3533" s="18">
        <f>$J3533*Ref!$B$4</f>
        <v>0</v>
      </c>
      <c r="N3533" s="18">
        <f>IF($C3533&lt;&gt;"",0,IF($D3533&lt;&gt;"",$G3533*INDEX(Υλικά!$J$3:$J$200,$F3533,1)/INDEX(Υλικά!$E$3:$E$200,$F3533,1),0))</f>
        <v>0</v>
      </c>
      <c r="O3533" s="19">
        <f t="shared" si="66"/>
        <v>0</v>
      </c>
    </row>
    <row r="3534" spans="5:15" x14ac:dyDescent="0.35">
      <c r="E3534" s="3" t="str">
        <f>IF(C3534&lt;&gt;"",INDEX(ΣυνδΑθρ!$I$2:$I$96,MATCH(C3534,ΣυνδΑθρ!$A$2:$A$100,0),1),IF(D3534&lt;&gt;"",INDEX(Υλικά!$D$3:$D$200,MATCH(D3534,Υλικά!$B$3:$B$200,0),1),""))</f>
        <v/>
      </c>
      <c r="F3534" s="10">
        <f>IF(C3534&lt;&gt;"",MATCH($C3534,ΣυνδΑθρ!$A$2:$A$100,0),IF(D3534&lt;&gt;"",MATCH($D3534,Υλικά!$B$3:$B$200,0),0))</f>
        <v>0</v>
      </c>
      <c r="G3534" s="3"/>
      <c r="H3534" s="16">
        <f>IF($C3534&lt;&gt;"",$G3534*INDEX(ΣυνδΑθρ!$B$2:$B$96,$F3534,1)/INDEX(ΣυνδΑθρ!$J$2:$J$96,$F3534,1),IF($D3534&lt;&gt;"",$G3534*INDEX(Υλικά!$G$3:$G$200,$F3534,1)/INDEX(Υλικά!$E$3:$E$200,$F3534,1),0))</f>
        <v>0</v>
      </c>
      <c r="I3534" s="17">
        <f>IF($C3534&lt;&gt;"",$G3534*INDEX(ΣυνδΑθρ!$C$2:$C$100,$F3534,1)/INDEX(ΣυνδΑθρ!$J$2:$J$96,$F3534,1),IF($D3534&lt;&gt;"",$G3534*INDEX(Υλικά!$H$3:$H$200,$F3534,1)/INDEX(Υλικά!$E$3:$E$200,$F3534,1),0))</f>
        <v>0</v>
      </c>
      <c r="J3534" s="18">
        <f>IF($C3534&lt;&gt;"",$G3534*INDEX(ΣυνδΑθρ!$D$2:$D$96,$F3534,1)/INDEX(ΣυνδΑθρ!$J$2:$J$96,$F3534,1),IF($D3534&lt;&gt;"",$G3534*INDEX(Υλικά!$I$3:$I$200,$F3534,1)/INDEX(Υλικά!$E$3:$E$200,$F3534,1),0))</f>
        <v>0</v>
      </c>
      <c r="K3534" s="16">
        <f>$H3534*Ref!$B$2</f>
        <v>0</v>
      </c>
      <c r="L3534" s="17">
        <f>$I3534*Ref!$B$3</f>
        <v>0</v>
      </c>
      <c r="M3534" s="18">
        <f>$J3534*Ref!$B$4</f>
        <v>0</v>
      </c>
      <c r="N3534" s="18">
        <f>IF($C3534&lt;&gt;"",0,IF($D3534&lt;&gt;"",$G3534*INDEX(Υλικά!$J$3:$J$200,$F3534,1)/INDEX(Υλικά!$E$3:$E$200,$F3534,1),0))</f>
        <v>0</v>
      </c>
      <c r="O3534" s="19">
        <f t="shared" si="66"/>
        <v>0</v>
      </c>
    </row>
    <row r="3535" spans="5:15" x14ac:dyDescent="0.35">
      <c r="E3535" s="3" t="str">
        <f>IF(C3535&lt;&gt;"",INDEX(ΣυνδΑθρ!$I$2:$I$96,MATCH(C3535,ΣυνδΑθρ!$A$2:$A$100,0),1),IF(D3535&lt;&gt;"",INDEX(Υλικά!$D$3:$D$200,MATCH(D3535,Υλικά!$B$3:$B$200,0),1),""))</f>
        <v/>
      </c>
      <c r="F3535" s="10">
        <f>IF(C3535&lt;&gt;"",MATCH($C3535,ΣυνδΑθρ!$A$2:$A$100,0),IF(D3535&lt;&gt;"",MATCH($D3535,Υλικά!$B$3:$B$200,0),0))</f>
        <v>0</v>
      </c>
      <c r="G3535" s="3"/>
      <c r="H3535" s="16">
        <f>IF($C3535&lt;&gt;"",$G3535*INDEX(ΣυνδΑθρ!$B$2:$B$96,$F3535,1)/INDEX(ΣυνδΑθρ!$J$2:$J$96,$F3535,1),IF($D3535&lt;&gt;"",$G3535*INDEX(Υλικά!$G$3:$G$200,$F3535,1)/INDEX(Υλικά!$E$3:$E$200,$F3535,1),0))</f>
        <v>0</v>
      </c>
      <c r="I3535" s="17">
        <f>IF($C3535&lt;&gt;"",$G3535*INDEX(ΣυνδΑθρ!$C$2:$C$100,$F3535,1)/INDEX(ΣυνδΑθρ!$J$2:$J$96,$F3535,1),IF($D3535&lt;&gt;"",$G3535*INDEX(Υλικά!$H$3:$H$200,$F3535,1)/INDEX(Υλικά!$E$3:$E$200,$F3535,1),0))</f>
        <v>0</v>
      </c>
      <c r="J3535" s="18">
        <f>IF($C3535&lt;&gt;"",$G3535*INDEX(ΣυνδΑθρ!$D$2:$D$96,$F3535,1)/INDEX(ΣυνδΑθρ!$J$2:$J$96,$F3535,1),IF($D3535&lt;&gt;"",$G3535*INDEX(Υλικά!$I$3:$I$200,$F3535,1)/INDEX(Υλικά!$E$3:$E$200,$F3535,1),0))</f>
        <v>0</v>
      </c>
      <c r="K3535" s="16">
        <f>$H3535*Ref!$B$2</f>
        <v>0</v>
      </c>
      <c r="L3535" s="17">
        <f>$I3535*Ref!$B$3</f>
        <v>0</v>
      </c>
      <c r="M3535" s="18">
        <f>$J3535*Ref!$B$4</f>
        <v>0</v>
      </c>
      <c r="N3535" s="18">
        <f>IF($C3535&lt;&gt;"",0,IF($D3535&lt;&gt;"",$G3535*INDEX(Υλικά!$J$3:$J$200,$F3535,1)/INDEX(Υλικά!$E$3:$E$200,$F3535,1),0))</f>
        <v>0</v>
      </c>
      <c r="O3535" s="19">
        <f t="shared" si="66"/>
        <v>0</v>
      </c>
    </row>
    <row r="3536" spans="5:15" x14ac:dyDescent="0.35">
      <c r="E3536" s="3" t="str">
        <f>IF(C3536&lt;&gt;"",INDEX(ΣυνδΑθρ!$I$2:$I$96,MATCH(C3536,ΣυνδΑθρ!$A$2:$A$100,0),1),IF(D3536&lt;&gt;"",INDEX(Υλικά!$D$3:$D$200,MATCH(D3536,Υλικά!$B$3:$B$200,0),1),""))</f>
        <v/>
      </c>
      <c r="F3536" s="10">
        <f>IF(C3536&lt;&gt;"",MATCH($C3536,ΣυνδΑθρ!$A$2:$A$100,0),IF(D3536&lt;&gt;"",MATCH($D3536,Υλικά!$B$3:$B$200,0),0))</f>
        <v>0</v>
      </c>
      <c r="G3536" s="3"/>
      <c r="H3536" s="16">
        <f>IF($C3536&lt;&gt;"",$G3536*INDEX(ΣυνδΑθρ!$B$2:$B$96,$F3536,1)/INDEX(ΣυνδΑθρ!$J$2:$J$96,$F3536,1),IF($D3536&lt;&gt;"",$G3536*INDEX(Υλικά!$G$3:$G$200,$F3536,1)/INDEX(Υλικά!$E$3:$E$200,$F3536,1),0))</f>
        <v>0</v>
      </c>
      <c r="I3536" s="17">
        <f>IF($C3536&lt;&gt;"",$G3536*INDEX(ΣυνδΑθρ!$C$2:$C$100,$F3536,1)/INDEX(ΣυνδΑθρ!$J$2:$J$96,$F3536,1),IF($D3536&lt;&gt;"",$G3536*INDEX(Υλικά!$H$3:$H$200,$F3536,1)/INDEX(Υλικά!$E$3:$E$200,$F3536,1),0))</f>
        <v>0</v>
      </c>
      <c r="J3536" s="18">
        <f>IF($C3536&lt;&gt;"",$G3536*INDEX(ΣυνδΑθρ!$D$2:$D$96,$F3536,1)/INDEX(ΣυνδΑθρ!$J$2:$J$96,$F3536,1),IF($D3536&lt;&gt;"",$G3536*INDEX(Υλικά!$I$3:$I$200,$F3536,1)/INDEX(Υλικά!$E$3:$E$200,$F3536,1),0))</f>
        <v>0</v>
      </c>
      <c r="K3536" s="16">
        <f>$H3536*Ref!$B$2</f>
        <v>0</v>
      </c>
      <c r="L3536" s="17">
        <f>$I3536*Ref!$B$3</f>
        <v>0</v>
      </c>
      <c r="M3536" s="18">
        <f>$J3536*Ref!$B$4</f>
        <v>0</v>
      </c>
      <c r="N3536" s="18">
        <f>IF($C3536&lt;&gt;"",0,IF($D3536&lt;&gt;"",$G3536*INDEX(Υλικά!$J$3:$J$200,$F3536,1)/INDEX(Υλικά!$E$3:$E$200,$F3536,1),0))</f>
        <v>0</v>
      </c>
      <c r="O3536" s="19">
        <f t="shared" si="66"/>
        <v>0</v>
      </c>
    </row>
    <row r="3537" spans="5:15" x14ac:dyDescent="0.35">
      <c r="E3537" s="3" t="str">
        <f>IF(C3537&lt;&gt;"",INDEX(ΣυνδΑθρ!$I$2:$I$96,MATCH(C3537,ΣυνδΑθρ!$A$2:$A$100,0),1),IF(D3537&lt;&gt;"",INDEX(Υλικά!$D$3:$D$200,MATCH(D3537,Υλικά!$B$3:$B$200,0),1),""))</f>
        <v/>
      </c>
      <c r="F3537" s="10">
        <f>IF(C3537&lt;&gt;"",MATCH($C3537,ΣυνδΑθρ!$A$2:$A$100,0),IF(D3537&lt;&gt;"",MATCH($D3537,Υλικά!$B$3:$B$200,0),0))</f>
        <v>0</v>
      </c>
      <c r="G3537" s="3"/>
      <c r="H3537" s="16">
        <f>IF($C3537&lt;&gt;"",$G3537*INDEX(ΣυνδΑθρ!$B$2:$B$96,$F3537,1)/INDEX(ΣυνδΑθρ!$J$2:$J$96,$F3537,1),IF($D3537&lt;&gt;"",$G3537*INDEX(Υλικά!$G$3:$G$200,$F3537,1)/INDEX(Υλικά!$E$3:$E$200,$F3537,1),0))</f>
        <v>0</v>
      </c>
      <c r="I3537" s="17">
        <f>IF($C3537&lt;&gt;"",$G3537*INDEX(ΣυνδΑθρ!$C$2:$C$100,$F3537,1)/INDEX(ΣυνδΑθρ!$J$2:$J$96,$F3537,1),IF($D3537&lt;&gt;"",$G3537*INDEX(Υλικά!$H$3:$H$200,$F3537,1)/INDEX(Υλικά!$E$3:$E$200,$F3537,1),0))</f>
        <v>0</v>
      </c>
      <c r="J3537" s="18">
        <f>IF($C3537&lt;&gt;"",$G3537*INDEX(ΣυνδΑθρ!$D$2:$D$96,$F3537,1)/INDEX(ΣυνδΑθρ!$J$2:$J$96,$F3537,1),IF($D3537&lt;&gt;"",$G3537*INDEX(Υλικά!$I$3:$I$200,$F3537,1)/INDEX(Υλικά!$E$3:$E$200,$F3537,1),0))</f>
        <v>0</v>
      </c>
      <c r="K3537" s="16">
        <f>$H3537*Ref!$B$2</f>
        <v>0</v>
      </c>
      <c r="L3537" s="17">
        <f>$I3537*Ref!$B$3</f>
        <v>0</v>
      </c>
      <c r="M3537" s="18">
        <f>$J3537*Ref!$B$4</f>
        <v>0</v>
      </c>
      <c r="N3537" s="18">
        <f>IF($C3537&lt;&gt;"",0,IF($D3537&lt;&gt;"",$G3537*INDEX(Υλικά!$J$3:$J$200,$F3537,1)/INDEX(Υλικά!$E$3:$E$200,$F3537,1),0))</f>
        <v>0</v>
      </c>
      <c r="O3537" s="19">
        <f t="shared" si="66"/>
        <v>0</v>
      </c>
    </row>
    <row r="3538" spans="5:15" x14ac:dyDescent="0.35">
      <c r="E3538" s="3" t="str">
        <f>IF(C3538&lt;&gt;"",INDEX(ΣυνδΑθρ!$I$2:$I$96,MATCH(C3538,ΣυνδΑθρ!$A$2:$A$100,0),1),IF(D3538&lt;&gt;"",INDEX(Υλικά!$D$3:$D$200,MATCH(D3538,Υλικά!$B$3:$B$200,0),1),""))</f>
        <v/>
      </c>
      <c r="F3538" s="10">
        <f>IF(C3538&lt;&gt;"",MATCH($C3538,ΣυνδΑθρ!$A$2:$A$100,0),IF(D3538&lt;&gt;"",MATCH($D3538,Υλικά!$B$3:$B$200,0),0))</f>
        <v>0</v>
      </c>
      <c r="G3538" s="3"/>
      <c r="H3538" s="16">
        <f>IF($C3538&lt;&gt;"",$G3538*INDEX(ΣυνδΑθρ!$B$2:$B$96,$F3538,1)/INDEX(ΣυνδΑθρ!$J$2:$J$96,$F3538,1),IF($D3538&lt;&gt;"",$G3538*INDEX(Υλικά!$G$3:$G$200,$F3538,1)/INDEX(Υλικά!$E$3:$E$200,$F3538,1),0))</f>
        <v>0</v>
      </c>
      <c r="I3538" s="17">
        <f>IF($C3538&lt;&gt;"",$G3538*INDEX(ΣυνδΑθρ!$C$2:$C$100,$F3538,1)/INDEX(ΣυνδΑθρ!$J$2:$J$96,$F3538,1),IF($D3538&lt;&gt;"",$G3538*INDEX(Υλικά!$H$3:$H$200,$F3538,1)/INDEX(Υλικά!$E$3:$E$200,$F3538,1),0))</f>
        <v>0</v>
      </c>
      <c r="J3538" s="18">
        <f>IF($C3538&lt;&gt;"",$G3538*INDEX(ΣυνδΑθρ!$D$2:$D$96,$F3538,1)/INDEX(ΣυνδΑθρ!$J$2:$J$96,$F3538,1),IF($D3538&lt;&gt;"",$G3538*INDEX(Υλικά!$I$3:$I$200,$F3538,1)/INDEX(Υλικά!$E$3:$E$200,$F3538,1),0))</f>
        <v>0</v>
      </c>
      <c r="K3538" s="16">
        <f>$H3538*Ref!$B$2</f>
        <v>0</v>
      </c>
      <c r="L3538" s="17">
        <f>$I3538*Ref!$B$3</f>
        <v>0</v>
      </c>
      <c r="M3538" s="18">
        <f>$J3538*Ref!$B$4</f>
        <v>0</v>
      </c>
      <c r="N3538" s="18">
        <f>IF($C3538&lt;&gt;"",0,IF($D3538&lt;&gt;"",$G3538*INDEX(Υλικά!$J$3:$J$200,$F3538,1)/INDEX(Υλικά!$E$3:$E$200,$F3538,1),0))</f>
        <v>0</v>
      </c>
      <c r="O3538" s="19">
        <f t="shared" si="66"/>
        <v>0</v>
      </c>
    </row>
    <row r="3539" spans="5:15" x14ac:dyDescent="0.35">
      <c r="E3539" s="3" t="str">
        <f>IF(C3539&lt;&gt;"",INDEX(ΣυνδΑθρ!$I$2:$I$96,MATCH(C3539,ΣυνδΑθρ!$A$2:$A$100,0),1),IF(D3539&lt;&gt;"",INDEX(Υλικά!$D$3:$D$200,MATCH(D3539,Υλικά!$B$3:$B$200,0),1),""))</f>
        <v/>
      </c>
      <c r="F3539" s="10">
        <f>IF(C3539&lt;&gt;"",MATCH($C3539,ΣυνδΑθρ!$A$2:$A$100,0),IF(D3539&lt;&gt;"",MATCH($D3539,Υλικά!$B$3:$B$200,0),0))</f>
        <v>0</v>
      </c>
      <c r="G3539" s="3"/>
      <c r="H3539" s="16">
        <f>IF($C3539&lt;&gt;"",$G3539*INDEX(ΣυνδΑθρ!$B$2:$B$96,$F3539,1)/INDEX(ΣυνδΑθρ!$J$2:$J$96,$F3539,1),IF($D3539&lt;&gt;"",$G3539*INDEX(Υλικά!$G$3:$G$200,$F3539,1)/INDEX(Υλικά!$E$3:$E$200,$F3539,1),0))</f>
        <v>0</v>
      </c>
      <c r="I3539" s="17">
        <f>IF($C3539&lt;&gt;"",$G3539*INDEX(ΣυνδΑθρ!$C$2:$C$100,$F3539,1)/INDEX(ΣυνδΑθρ!$J$2:$J$96,$F3539,1),IF($D3539&lt;&gt;"",$G3539*INDEX(Υλικά!$H$3:$H$200,$F3539,1)/INDEX(Υλικά!$E$3:$E$200,$F3539,1),0))</f>
        <v>0</v>
      </c>
      <c r="J3539" s="18">
        <f>IF($C3539&lt;&gt;"",$G3539*INDEX(ΣυνδΑθρ!$D$2:$D$96,$F3539,1)/INDEX(ΣυνδΑθρ!$J$2:$J$96,$F3539,1),IF($D3539&lt;&gt;"",$G3539*INDEX(Υλικά!$I$3:$I$200,$F3539,1)/INDEX(Υλικά!$E$3:$E$200,$F3539,1),0))</f>
        <v>0</v>
      </c>
      <c r="K3539" s="16">
        <f>$H3539*Ref!$B$2</f>
        <v>0</v>
      </c>
      <c r="L3539" s="17">
        <f>$I3539*Ref!$B$3</f>
        <v>0</v>
      </c>
      <c r="M3539" s="18">
        <f>$J3539*Ref!$B$4</f>
        <v>0</v>
      </c>
      <c r="N3539" s="18">
        <f>IF($C3539&lt;&gt;"",0,IF($D3539&lt;&gt;"",$G3539*INDEX(Υλικά!$J$3:$J$200,$F3539,1)/INDEX(Υλικά!$E$3:$E$200,$F3539,1),0))</f>
        <v>0</v>
      </c>
      <c r="O3539" s="19">
        <f t="shared" si="66"/>
        <v>0</v>
      </c>
    </row>
    <row r="3540" spans="5:15" x14ac:dyDescent="0.35">
      <c r="E3540" s="3" t="str">
        <f>IF(C3540&lt;&gt;"",INDEX(ΣυνδΑθρ!$I$2:$I$96,MATCH(C3540,ΣυνδΑθρ!$A$2:$A$100,0),1),IF(D3540&lt;&gt;"",INDEX(Υλικά!$D$3:$D$200,MATCH(D3540,Υλικά!$B$3:$B$200,0),1),""))</f>
        <v/>
      </c>
      <c r="F3540" s="10">
        <f>IF(C3540&lt;&gt;"",MATCH($C3540,ΣυνδΑθρ!$A$2:$A$100,0),IF(D3540&lt;&gt;"",MATCH($D3540,Υλικά!$B$3:$B$200,0),0))</f>
        <v>0</v>
      </c>
      <c r="G3540" s="3"/>
      <c r="H3540" s="16">
        <f>IF($C3540&lt;&gt;"",$G3540*INDEX(ΣυνδΑθρ!$B$2:$B$96,$F3540,1)/INDEX(ΣυνδΑθρ!$J$2:$J$96,$F3540,1),IF($D3540&lt;&gt;"",$G3540*INDEX(Υλικά!$G$3:$G$200,$F3540,1)/INDEX(Υλικά!$E$3:$E$200,$F3540,1),0))</f>
        <v>0</v>
      </c>
      <c r="I3540" s="17">
        <f>IF($C3540&lt;&gt;"",$G3540*INDEX(ΣυνδΑθρ!$C$2:$C$100,$F3540,1)/INDEX(ΣυνδΑθρ!$J$2:$J$96,$F3540,1),IF($D3540&lt;&gt;"",$G3540*INDEX(Υλικά!$H$3:$H$200,$F3540,1)/INDEX(Υλικά!$E$3:$E$200,$F3540,1),0))</f>
        <v>0</v>
      </c>
      <c r="J3540" s="18">
        <f>IF($C3540&lt;&gt;"",$G3540*INDEX(ΣυνδΑθρ!$D$2:$D$96,$F3540,1)/INDEX(ΣυνδΑθρ!$J$2:$J$96,$F3540,1),IF($D3540&lt;&gt;"",$G3540*INDEX(Υλικά!$I$3:$I$200,$F3540,1)/INDEX(Υλικά!$E$3:$E$200,$F3540,1),0))</f>
        <v>0</v>
      </c>
      <c r="K3540" s="16">
        <f>$H3540*Ref!$B$2</f>
        <v>0</v>
      </c>
      <c r="L3540" s="17">
        <f>$I3540*Ref!$B$3</f>
        <v>0</v>
      </c>
      <c r="M3540" s="18">
        <f>$J3540*Ref!$B$4</f>
        <v>0</v>
      </c>
      <c r="N3540" s="18">
        <f>IF($C3540&lt;&gt;"",0,IF($D3540&lt;&gt;"",$G3540*INDEX(Υλικά!$J$3:$J$200,$F3540,1)/INDEX(Υλικά!$E$3:$E$200,$F3540,1),0))</f>
        <v>0</v>
      </c>
      <c r="O3540" s="19">
        <f t="shared" si="66"/>
        <v>0</v>
      </c>
    </row>
    <row r="3541" spans="5:15" x14ac:dyDescent="0.35">
      <c r="E3541" s="3" t="str">
        <f>IF(C3541&lt;&gt;"",INDEX(ΣυνδΑθρ!$I$2:$I$96,MATCH(C3541,ΣυνδΑθρ!$A$2:$A$100,0),1),IF(D3541&lt;&gt;"",INDEX(Υλικά!$D$3:$D$200,MATCH(D3541,Υλικά!$B$3:$B$200,0),1),""))</f>
        <v/>
      </c>
      <c r="F3541" s="10">
        <f>IF(C3541&lt;&gt;"",MATCH($C3541,ΣυνδΑθρ!$A$2:$A$100,0),IF(D3541&lt;&gt;"",MATCH($D3541,Υλικά!$B$3:$B$200,0),0))</f>
        <v>0</v>
      </c>
      <c r="G3541" s="3"/>
      <c r="H3541" s="16">
        <f>IF($C3541&lt;&gt;"",$G3541*INDEX(ΣυνδΑθρ!$B$2:$B$96,$F3541,1)/INDEX(ΣυνδΑθρ!$J$2:$J$96,$F3541,1),IF($D3541&lt;&gt;"",$G3541*INDEX(Υλικά!$G$3:$G$200,$F3541,1)/INDEX(Υλικά!$E$3:$E$200,$F3541,1),0))</f>
        <v>0</v>
      </c>
      <c r="I3541" s="17">
        <f>IF($C3541&lt;&gt;"",$G3541*INDEX(ΣυνδΑθρ!$C$2:$C$100,$F3541,1)/INDEX(ΣυνδΑθρ!$J$2:$J$96,$F3541,1),IF($D3541&lt;&gt;"",$G3541*INDEX(Υλικά!$H$3:$H$200,$F3541,1)/INDEX(Υλικά!$E$3:$E$200,$F3541,1),0))</f>
        <v>0</v>
      </c>
      <c r="J3541" s="18">
        <f>IF($C3541&lt;&gt;"",$G3541*INDEX(ΣυνδΑθρ!$D$2:$D$96,$F3541,1)/INDEX(ΣυνδΑθρ!$J$2:$J$96,$F3541,1),IF($D3541&lt;&gt;"",$G3541*INDEX(Υλικά!$I$3:$I$200,$F3541,1)/INDEX(Υλικά!$E$3:$E$200,$F3541,1),0))</f>
        <v>0</v>
      </c>
      <c r="K3541" s="16">
        <f>$H3541*Ref!$B$2</f>
        <v>0</v>
      </c>
      <c r="L3541" s="17">
        <f>$I3541*Ref!$B$3</f>
        <v>0</v>
      </c>
      <c r="M3541" s="18">
        <f>$J3541*Ref!$B$4</f>
        <v>0</v>
      </c>
      <c r="N3541" s="18">
        <f>IF($C3541&lt;&gt;"",0,IF($D3541&lt;&gt;"",$G3541*INDEX(Υλικά!$J$3:$J$200,$F3541,1)/INDEX(Υλικά!$E$3:$E$200,$F3541,1),0))</f>
        <v>0</v>
      </c>
      <c r="O3541" s="19">
        <f t="shared" si="66"/>
        <v>0</v>
      </c>
    </row>
    <row r="3542" spans="5:15" x14ac:dyDescent="0.35">
      <c r="E3542" s="3" t="str">
        <f>IF(C3542&lt;&gt;"",INDEX(ΣυνδΑθρ!$I$2:$I$96,MATCH(C3542,ΣυνδΑθρ!$A$2:$A$100,0),1),IF(D3542&lt;&gt;"",INDEX(Υλικά!$D$3:$D$200,MATCH(D3542,Υλικά!$B$3:$B$200,0),1),""))</f>
        <v/>
      </c>
      <c r="F3542" s="10">
        <f>IF(C3542&lt;&gt;"",MATCH($C3542,ΣυνδΑθρ!$A$2:$A$100,0),IF(D3542&lt;&gt;"",MATCH($D3542,Υλικά!$B$3:$B$200,0),0))</f>
        <v>0</v>
      </c>
      <c r="G3542" s="3"/>
      <c r="H3542" s="16">
        <f>IF($C3542&lt;&gt;"",$G3542*INDEX(ΣυνδΑθρ!$B$2:$B$96,$F3542,1)/INDEX(ΣυνδΑθρ!$J$2:$J$96,$F3542,1),IF($D3542&lt;&gt;"",$G3542*INDEX(Υλικά!$G$3:$G$200,$F3542,1)/INDEX(Υλικά!$E$3:$E$200,$F3542,1),0))</f>
        <v>0</v>
      </c>
      <c r="I3542" s="17">
        <f>IF($C3542&lt;&gt;"",$G3542*INDEX(ΣυνδΑθρ!$C$2:$C$100,$F3542,1)/INDEX(ΣυνδΑθρ!$J$2:$J$96,$F3542,1),IF($D3542&lt;&gt;"",$G3542*INDEX(Υλικά!$H$3:$H$200,$F3542,1)/INDEX(Υλικά!$E$3:$E$200,$F3542,1),0))</f>
        <v>0</v>
      </c>
      <c r="J3542" s="18">
        <f>IF($C3542&lt;&gt;"",$G3542*INDEX(ΣυνδΑθρ!$D$2:$D$96,$F3542,1)/INDEX(ΣυνδΑθρ!$J$2:$J$96,$F3542,1),IF($D3542&lt;&gt;"",$G3542*INDEX(Υλικά!$I$3:$I$200,$F3542,1)/INDEX(Υλικά!$E$3:$E$200,$F3542,1),0))</f>
        <v>0</v>
      </c>
      <c r="K3542" s="16">
        <f>$H3542*Ref!$B$2</f>
        <v>0</v>
      </c>
      <c r="L3542" s="17">
        <f>$I3542*Ref!$B$3</f>
        <v>0</v>
      </c>
      <c r="M3542" s="18">
        <f>$J3542*Ref!$B$4</f>
        <v>0</v>
      </c>
      <c r="N3542" s="18">
        <f>IF($C3542&lt;&gt;"",0,IF($D3542&lt;&gt;"",$G3542*INDEX(Υλικά!$J$3:$J$200,$F3542,1)/INDEX(Υλικά!$E$3:$E$200,$F3542,1),0))</f>
        <v>0</v>
      </c>
      <c r="O3542" s="19">
        <f t="shared" si="66"/>
        <v>0</v>
      </c>
    </row>
    <row r="3543" spans="5:15" x14ac:dyDescent="0.35">
      <c r="E3543" s="3" t="str">
        <f>IF(C3543&lt;&gt;"",INDEX(ΣυνδΑθρ!$I$2:$I$96,MATCH(C3543,ΣυνδΑθρ!$A$2:$A$100,0),1),IF(D3543&lt;&gt;"",INDEX(Υλικά!$D$3:$D$200,MATCH(D3543,Υλικά!$B$3:$B$200,0),1),""))</f>
        <v/>
      </c>
      <c r="F3543" s="10">
        <f>IF(C3543&lt;&gt;"",MATCH($C3543,ΣυνδΑθρ!$A$2:$A$100,0),IF(D3543&lt;&gt;"",MATCH($D3543,Υλικά!$B$3:$B$200,0),0))</f>
        <v>0</v>
      </c>
      <c r="G3543" s="3"/>
      <c r="H3543" s="16">
        <f>IF($C3543&lt;&gt;"",$G3543*INDEX(ΣυνδΑθρ!$B$2:$B$96,$F3543,1)/INDEX(ΣυνδΑθρ!$J$2:$J$96,$F3543,1),IF($D3543&lt;&gt;"",$G3543*INDEX(Υλικά!$G$3:$G$200,$F3543,1)/INDEX(Υλικά!$E$3:$E$200,$F3543,1),0))</f>
        <v>0</v>
      </c>
      <c r="I3543" s="17">
        <f>IF($C3543&lt;&gt;"",$G3543*INDEX(ΣυνδΑθρ!$C$2:$C$100,$F3543,1)/INDEX(ΣυνδΑθρ!$J$2:$J$96,$F3543,1),IF($D3543&lt;&gt;"",$G3543*INDEX(Υλικά!$H$3:$H$200,$F3543,1)/INDEX(Υλικά!$E$3:$E$200,$F3543,1),0))</f>
        <v>0</v>
      </c>
      <c r="J3543" s="18">
        <f>IF($C3543&lt;&gt;"",$G3543*INDEX(ΣυνδΑθρ!$D$2:$D$96,$F3543,1)/INDEX(ΣυνδΑθρ!$J$2:$J$96,$F3543,1),IF($D3543&lt;&gt;"",$G3543*INDEX(Υλικά!$I$3:$I$200,$F3543,1)/INDEX(Υλικά!$E$3:$E$200,$F3543,1),0))</f>
        <v>0</v>
      </c>
      <c r="K3543" s="16">
        <f>$H3543*Ref!$B$2</f>
        <v>0</v>
      </c>
      <c r="L3543" s="17">
        <f>$I3543*Ref!$B$3</f>
        <v>0</v>
      </c>
      <c r="M3543" s="18">
        <f>$J3543*Ref!$B$4</f>
        <v>0</v>
      </c>
      <c r="N3543" s="18">
        <f>IF($C3543&lt;&gt;"",0,IF($D3543&lt;&gt;"",$G3543*INDEX(Υλικά!$J$3:$J$200,$F3543,1)/INDEX(Υλικά!$E$3:$E$200,$F3543,1),0))</f>
        <v>0</v>
      </c>
      <c r="O3543" s="19">
        <f t="shared" si="66"/>
        <v>0</v>
      </c>
    </row>
    <row r="3544" spans="5:15" x14ac:dyDescent="0.35">
      <c r="E3544" s="3" t="str">
        <f>IF(C3544&lt;&gt;"",INDEX(ΣυνδΑθρ!$I$2:$I$96,MATCH(C3544,ΣυνδΑθρ!$A$2:$A$100,0),1),IF(D3544&lt;&gt;"",INDEX(Υλικά!$D$3:$D$200,MATCH(D3544,Υλικά!$B$3:$B$200,0),1),""))</f>
        <v/>
      </c>
      <c r="F3544" s="10">
        <f>IF(C3544&lt;&gt;"",MATCH($C3544,ΣυνδΑθρ!$A$2:$A$100,0),IF(D3544&lt;&gt;"",MATCH($D3544,Υλικά!$B$3:$B$200,0),0))</f>
        <v>0</v>
      </c>
      <c r="G3544" s="3"/>
      <c r="H3544" s="16">
        <f>IF($C3544&lt;&gt;"",$G3544*INDEX(ΣυνδΑθρ!$B$2:$B$96,$F3544,1)/INDEX(ΣυνδΑθρ!$J$2:$J$96,$F3544,1),IF($D3544&lt;&gt;"",$G3544*INDEX(Υλικά!$G$3:$G$200,$F3544,1)/INDEX(Υλικά!$E$3:$E$200,$F3544,1),0))</f>
        <v>0</v>
      </c>
      <c r="I3544" s="17">
        <f>IF($C3544&lt;&gt;"",$G3544*INDEX(ΣυνδΑθρ!$C$2:$C$100,$F3544,1)/INDEX(ΣυνδΑθρ!$J$2:$J$96,$F3544,1),IF($D3544&lt;&gt;"",$G3544*INDEX(Υλικά!$H$3:$H$200,$F3544,1)/INDEX(Υλικά!$E$3:$E$200,$F3544,1),0))</f>
        <v>0</v>
      </c>
      <c r="J3544" s="18">
        <f>IF($C3544&lt;&gt;"",$G3544*INDEX(ΣυνδΑθρ!$D$2:$D$96,$F3544,1)/INDEX(ΣυνδΑθρ!$J$2:$J$96,$F3544,1),IF($D3544&lt;&gt;"",$G3544*INDEX(Υλικά!$I$3:$I$200,$F3544,1)/INDEX(Υλικά!$E$3:$E$200,$F3544,1),0))</f>
        <v>0</v>
      </c>
      <c r="K3544" s="16">
        <f>$H3544*Ref!$B$2</f>
        <v>0</v>
      </c>
      <c r="L3544" s="17">
        <f>$I3544*Ref!$B$3</f>
        <v>0</v>
      </c>
      <c r="M3544" s="18">
        <f>$J3544*Ref!$B$4</f>
        <v>0</v>
      </c>
      <c r="N3544" s="18">
        <f>IF($C3544&lt;&gt;"",0,IF($D3544&lt;&gt;"",$G3544*INDEX(Υλικά!$J$3:$J$200,$F3544,1)/INDEX(Υλικά!$E$3:$E$200,$F3544,1),0))</f>
        <v>0</v>
      </c>
      <c r="O3544" s="19">
        <f t="shared" si="66"/>
        <v>0</v>
      </c>
    </row>
    <row r="3545" spans="5:15" x14ac:dyDescent="0.35">
      <c r="E3545" s="3" t="str">
        <f>IF(C3545&lt;&gt;"",INDEX(ΣυνδΑθρ!$I$2:$I$96,MATCH(C3545,ΣυνδΑθρ!$A$2:$A$100,0),1),IF(D3545&lt;&gt;"",INDEX(Υλικά!$D$3:$D$200,MATCH(D3545,Υλικά!$B$3:$B$200,0),1),""))</f>
        <v/>
      </c>
      <c r="F3545" s="10">
        <f>IF(C3545&lt;&gt;"",MATCH($C3545,ΣυνδΑθρ!$A$2:$A$100,0),IF(D3545&lt;&gt;"",MATCH($D3545,Υλικά!$B$3:$B$200,0),0))</f>
        <v>0</v>
      </c>
      <c r="G3545" s="3"/>
      <c r="H3545" s="16">
        <f>IF($C3545&lt;&gt;"",$G3545*INDEX(ΣυνδΑθρ!$B$2:$B$96,$F3545,1)/INDEX(ΣυνδΑθρ!$J$2:$J$96,$F3545,1),IF($D3545&lt;&gt;"",$G3545*INDEX(Υλικά!$G$3:$G$200,$F3545,1)/INDEX(Υλικά!$E$3:$E$200,$F3545,1),0))</f>
        <v>0</v>
      </c>
      <c r="I3545" s="17">
        <f>IF($C3545&lt;&gt;"",$G3545*INDEX(ΣυνδΑθρ!$C$2:$C$100,$F3545,1)/INDEX(ΣυνδΑθρ!$J$2:$J$96,$F3545,1),IF($D3545&lt;&gt;"",$G3545*INDEX(Υλικά!$H$3:$H$200,$F3545,1)/INDEX(Υλικά!$E$3:$E$200,$F3545,1),0))</f>
        <v>0</v>
      </c>
      <c r="J3545" s="18">
        <f>IF($C3545&lt;&gt;"",$G3545*INDEX(ΣυνδΑθρ!$D$2:$D$96,$F3545,1)/INDEX(ΣυνδΑθρ!$J$2:$J$96,$F3545,1),IF($D3545&lt;&gt;"",$G3545*INDEX(Υλικά!$I$3:$I$200,$F3545,1)/INDEX(Υλικά!$E$3:$E$200,$F3545,1),0))</f>
        <v>0</v>
      </c>
      <c r="K3545" s="16">
        <f>$H3545*Ref!$B$2</f>
        <v>0</v>
      </c>
      <c r="L3545" s="17">
        <f>$I3545*Ref!$B$3</f>
        <v>0</v>
      </c>
      <c r="M3545" s="18">
        <f>$J3545*Ref!$B$4</f>
        <v>0</v>
      </c>
      <c r="N3545" s="18">
        <f>IF($C3545&lt;&gt;"",0,IF($D3545&lt;&gt;"",$G3545*INDEX(Υλικά!$J$3:$J$200,$F3545,1)/INDEX(Υλικά!$E$3:$E$200,$F3545,1),0))</f>
        <v>0</v>
      </c>
      <c r="O3545" s="19">
        <f t="shared" si="66"/>
        <v>0</v>
      </c>
    </row>
    <row r="3546" spans="5:15" x14ac:dyDescent="0.35">
      <c r="E3546" s="3" t="str">
        <f>IF(C3546&lt;&gt;"",INDEX(ΣυνδΑθρ!$I$2:$I$96,MATCH(C3546,ΣυνδΑθρ!$A$2:$A$100,0),1),IF(D3546&lt;&gt;"",INDEX(Υλικά!$D$3:$D$200,MATCH(D3546,Υλικά!$B$3:$B$200,0),1),""))</f>
        <v/>
      </c>
      <c r="F3546" s="10">
        <f>IF(C3546&lt;&gt;"",MATCH($C3546,ΣυνδΑθρ!$A$2:$A$100,0),IF(D3546&lt;&gt;"",MATCH($D3546,Υλικά!$B$3:$B$200,0),0))</f>
        <v>0</v>
      </c>
      <c r="G3546" s="3"/>
      <c r="H3546" s="16">
        <f>IF($C3546&lt;&gt;"",$G3546*INDEX(ΣυνδΑθρ!$B$2:$B$96,$F3546,1)/INDEX(ΣυνδΑθρ!$J$2:$J$96,$F3546,1),IF($D3546&lt;&gt;"",$G3546*INDEX(Υλικά!$G$3:$G$200,$F3546,1)/INDEX(Υλικά!$E$3:$E$200,$F3546,1),0))</f>
        <v>0</v>
      </c>
      <c r="I3546" s="17">
        <f>IF($C3546&lt;&gt;"",$G3546*INDEX(ΣυνδΑθρ!$C$2:$C$100,$F3546,1)/INDEX(ΣυνδΑθρ!$J$2:$J$96,$F3546,1),IF($D3546&lt;&gt;"",$G3546*INDEX(Υλικά!$H$3:$H$200,$F3546,1)/INDEX(Υλικά!$E$3:$E$200,$F3546,1),0))</f>
        <v>0</v>
      </c>
      <c r="J3546" s="18">
        <f>IF($C3546&lt;&gt;"",$G3546*INDEX(ΣυνδΑθρ!$D$2:$D$96,$F3546,1)/INDEX(ΣυνδΑθρ!$J$2:$J$96,$F3546,1),IF($D3546&lt;&gt;"",$G3546*INDEX(Υλικά!$I$3:$I$200,$F3546,1)/INDEX(Υλικά!$E$3:$E$200,$F3546,1),0))</f>
        <v>0</v>
      </c>
      <c r="K3546" s="16">
        <f>$H3546*Ref!$B$2</f>
        <v>0</v>
      </c>
      <c r="L3546" s="17">
        <f>$I3546*Ref!$B$3</f>
        <v>0</v>
      </c>
      <c r="M3546" s="18">
        <f>$J3546*Ref!$B$4</f>
        <v>0</v>
      </c>
      <c r="N3546" s="18">
        <f>IF($C3546&lt;&gt;"",0,IF($D3546&lt;&gt;"",$G3546*INDEX(Υλικά!$J$3:$J$200,$F3546,1)/INDEX(Υλικά!$E$3:$E$200,$F3546,1),0))</f>
        <v>0</v>
      </c>
      <c r="O3546" s="19">
        <f t="shared" si="66"/>
        <v>0</v>
      </c>
    </row>
    <row r="3547" spans="5:15" x14ac:dyDescent="0.35">
      <c r="E3547" s="3" t="str">
        <f>IF(C3547&lt;&gt;"",INDEX(ΣυνδΑθρ!$I$2:$I$96,MATCH(C3547,ΣυνδΑθρ!$A$2:$A$100,0),1),IF(D3547&lt;&gt;"",INDEX(Υλικά!$D$3:$D$200,MATCH(D3547,Υλικά!$B$3:$B$200,0),1),""))</f>
        <v/>
      </c>
      <c r="F3547" s="10">
        <f>IF(C3547&lt;&gt;"",MATCH($C3547,ΣυνδΑθρ!$A$2:$A$100,0),IF(D3547&lt;&gt;"",MATCH($D3547,Υλικά!$B$3:$B$200,0),0))</f>
        <v>0</v>
      </c>
      <c r="G3547" s="3"/>
      <c r="H3547" s="16">
        <f>IF($C3547&lt;&gt;"",$G3547*INDEX(ΣυνδΑθρ!$B$2:$B$96,$F3547,1)/INDEX(ΣυνδΑθρ!$J$2:$J$96,$F3547,1),IF($D3547&lt;&gt;"",$G3547*INDEX(Υλικά!$G$3:$G$200,$F3547,1)/INDEX(Υλικά!$E$3:$E$200,$F3547,1),0))</f>
        <v>0</v>
      </c>
      <c r="I3547" s="17">
        <f>IF($C3547&lt;&gt;"",$G3547*INDEX(ΣυνδΑθρ!$C$2:$C$100,$F3547,1)/INDEX(ΣυνδΑθρ!$J$2:$J$96,$F3547,1),IF($D3547&lt;&gt;"",$G3547*INDEX(Υλικά!$H$3:$H$200,$F3547,1)/INDEX(Υλικά!$E$3:$E$200,$F3547,1),0))</f>
        <v>0</v>
      </c>
      <c r="J3547" s="18">
        <f>IF($C3547&lt;&gt;"",$G3547*INDEX(ΣυνδΑθρ!$D$2:$D$96,$F3547,1)/INDEX(ΣυνδΑθρ!$J$2:$J$96,$F3547,1),IF($D3547&lt;&gt;"",$G3547*INDEX(Υλικά!$I$3:$I$200,$F3547,1)/INDEX(Υλικά!$E$3:$E$200,$F3547,1),0))</f>
        <v>0</v>
      </c>
      <c r="K3547" s="16">
        <f>$H3547*Ref!$B$2</f>
        <v>0</v>
      </c>
      <c r="L3547" s="17">
        <f>$I3547*Ref!$B$3</f>
        <v>0</v>
      </c>
      <c r="M3547" s="18">
        <f>$J3547*Ref!$B$4</f>
        <v>0</v>
      </c>
      <c r="N3547" s="18">
        <f>IF($C3547&lt;&gt;"",0,IF($D3547&lt;&gt;"",$G3547*INDEX(Υλικά!$J$3:$J$200,$F3547,1)/INDEX(Υλικά!$E$3:$E$200,$F3547,1),0))</f>
        <v>0</v>
      </c>
      <c r="O3547" s="19">
        <f t="shared" si="66"/>
        <v>0</v>
      </c>
    </row>
    <row r="3548" spans="5:15" x14ac:dyDescent="0.35">
      <c r="E3548" s="3" t="str">
        <f>IF(C3548&lt;&gt;"",INDEX(ΣυνδΑθρ!$I$2:$I$96,MATCH(C3548,ΣυνδΑθρ!$A$2:$A$100,0),1),IF(D3548&lt;&gt;"",INDEX(Υλικά!$D$3:$D$200,MATCH(D3548,Υλικά!$B$3:$B$200,0),1),""))</f>
        <v/>
      </c>
      <c r="F3548" s="10">
        <f>IF(C3548&lt;&gt;"",MATCH($C3548,ΣυνδΑθρ!$A$2:$A$100,0),IF(D3548&lt;&gt;"",MATCH($D3548,Υλικά!$B$3:$B$200,0),0))</f>
        <v>0</v>
      </c>
      <c r="G3548" s="3"/>
      <c r="H3548" s="16">
        <f>IF($C3548&lt;&gt;"",$G3548*INDEX(ΣυνδΑθρ!$B$2:$B$96,$F3548,1)/INDEX(ΣυνδΑθρ!$J$2:$J$96,$F3548,1),IF($D3548&lt;&gt;"",$G3548*INDEX(Υλικά!$G$3:$G$200,$F3548,1)/INDEX(Υλικά!$E$3:$E$200,$F3548,1),0))</f>
        <v>0</v>
      </c>
      <c r="I3548" s="17">
        <f>IF($C3548&lt;&gt;"",$G3548*INDEX(ΣυνδΑθρ!$C$2:$C$100,$F3548,1)/INDEX(ΣυνδΑθρ!$J$2:$J$96,$F3548,1),IF($D3548&lt;&gt;"",$G3548*INDEX(Υλικά!$H$3:$H$200,$F3548,1)/INDEX(Υλικά!$E$3:$E$200,$F3548,1),0))</f>
        <v>0</v>
      </c>
      <c r="J3548" s="18">
        <f>IF($C3548&lt;&gt;"",$G3548*INDEX(ΣυνδΑθρ!$D$2:$D$96,$F3548,1)/INDEX(ΣυνδΑθρ!$J$2:$J$96,$F3548,1),IF($D3548&lt;&gt;"",$G3548*INDEX(Υλικά!$I$3:$I$200,$F3548,1)/INDEX(Υλικά!$E$3:$E$200,$F3548,1),0))</f>
        <v>0</v>
      </c>
      <c r="K3548" s="16">
        <f>$H3548*Ref!$B$2</f>
        <v>0</v>
      </c>
      <c r="L3548" s="17">
        <f>$I3548*Ref!$B$3</f>
        <v>0</v>
      </c>
      <c r="M3548" s="18">
        <f>$J3548*Ref!$B$4</f>
        <v>0</v>
      </c>
      <c r="N3548" s="18">
        <f>IF($C3548&lt;&gt;"",0,IF($D3548&lt;&gt;"",$G3548*INDEX(Υλικά!$J$3:$J$200,$F3548,1)/INDEX(Υλικά!$E$3:$E$200,$F3548,1),0))</f>
        <v>0</v>
      </c>
      <c r="O3548" s="19">
        <f t="shared" si="66"/>
        <v>0</v>
      </c>
    </row>
    <row r="3549" spans="5:15" x14ac:dyDescent="0.35">
      <c r="E3549" s="3" t="str">
        <f>IF(C3549&lt;&gt;"",INDEX(ΣυνδΑθρ!$I$2:$I$96,MATCH(C3549,ΣυνδΑθρ!$A$2:$A$100,0),1),IF(D3549&lt;&gt;"",INDEX(Υλικά!$D$3:$D$200,MATCH(D3549,Υλικά!$B$3:$B$200,0),1),""))</f>
        <v/>
      </c>
      <c r="F3549" s="10">
        <f>IF(C3549&lt;&gt;"",MATCH($C3549,ΣυνδΑθρ!$A$2:$A$100,0),IF(D3549&lt;&gt;"",MATCH($D3549,Υλικά!$B$3:$B$200,0),0))</f>
        <v>0</v>
      </c>
      <c r="G3549" s="3"/>
      <c r="H3549" s="16">
        <f>IF($C3549&lt;&gt;"",$G3549*INDEX(ΣυνδΑθρ!$B$2:$B$96,$F3549,1)/INDEX(ΣυνδΑθρ!$J$2:$J$96,$F3549,1),IF($D3549&lt;&gt;"",$G3549*INDEX(Υλικά!$G$3:$G$200,$F3549,1)/INDEX(Υλικά!$E$3:$E$200,$F3549,1),0))</f>
        <v>0</v>
      </c>
      <c r="I3549" s="17">
        <f>IF($C3549&lt;&gt;"",$G3549*INDEX(ΣυνδΑθρ!$C$2:$C$100,$F3549,1)/INDEX(ΣυνδΑθρ!$J$2:$J$96,$F3549,1),IF($D3549&lt;&gt;"",$G3549*INDEX(Υλικά!$H$3:$H$200,$F3549,1)/INDEX(Υλικά!$E$3:$E$200,$F3549,1),0))</f>
        <v>0</v>
      </c>
      <c r="J3549" s="18">
        <f>IF($C3549&lt;&gt;"",$G3549*INDEX(ΣυνδΑθρ!$D$2:$D$96,$F3549,1)/INDEX(ΣυνδΑθρ!$J$2:$J$96,$F3549,1),IF($D3549&lt;&gt;"",$G3549*INDEX(Υλικά!$I$3:$I$200,$F3549,1)/INDEX(Υλικά!$E$3:$E$200,$F3549,1),0))</f>
        <v>0</v>
      </c>
      <c r="K3549" s="16">
        <f>$H3549*Ref!$B$2</f>
        <v>0</v>
      </c>
      <c r="L3549" s="17">
        <f>$I3549*Ref!$B$3</f>
        <v>0</v>
      </c>
      <c r="M3549" s="18">
        <f>$J3549*Ref!$B$4</f>
        <v>0</v>
      </c>
      <c r="N3549" s="18">
        <f>IF($C3549&lt;&gt;"",0,IF($D3549&lt;&gt;"",$G3549*INDEX(Υλικά!$J$3:$J$200,$F3549,1)/INDEX(Υλικά!$E$3:$E$200,$F3549,1),0))</f>
        <v>0</v>
      </c>
      <c r="O3549" s="19">
        <f t="shared" si="66"/>
        <v>0</v>
      </c>
    </row>
    <row r="3550" spans="5:15" x14ac:dyDescent="0.35">
      <c r="E3550" s="3" t="str">
        <f>IF(C3550&lt;&gt;"",INDEX(ΣυνδΑθρ!$I$2:$I$96,MATCH(C3550,ΣυνδΑθρ!$A$2:$A$100,0),1),IF(D3550&lt;&gt;"",INDEX(Υλικά!$D$3:$D$200,MATCH(D3550,Υλικά!$B$3:$B$200,0),1),""))</f>
        <v/>
      </c>
      <c r="F3550" s="10">
        <f>IF(C3550&lt;&gt;"",MATCH($C3550,ΣυνδΑθρ!$A$2:$A$100,0),IF(D3550&lt;&gt;"",MATCH($D3550,Υλικά!$B$3:$B$200,0),0))</f>
        <v>0</v>
      </c>
      <c r="G3550" s="3"/>
      <c r="H3550" s="16">
        <f>IF($C3550&lt;&gt;"",$G3550*INDEX(ΣυνδΑθρ!$B$2:$B$96,$F3550,1)/INDEX(ΣυνδΑθρ!$J$2:$J$96,$F3550,1),IF($D3550&lt;&gt;"",$G3550*INDEX(Υλικά!$G$3:$G$200,$F3550,1)/INDEX(Υλικά!$E$3:$E$200,$F3550,1),0))</f>
        <v>0</v>
      </c>
      <c r="I3550" s="17">
        <f>IF($C3550&lt;&gt;"",$G3550*INDEX(ΣυνδΑθρ!$C$2:$C$100,$F3550,1)/INDEX(ΣυνδΑθρ!$J$2:$J$96,$F3550,1),IF($D3550&lt;&gt;"",$G3550*INDEX(Υλικά!$H$3:$H$200,$F3550,1)/INDEX(Υλικά!$E$3:$E$200,$F3550,1),0))</f>
        <v>0</v>
      </c>
      <c r="J3550" s="18">
        <f>IF($C3550&lt;&gt;"",$G3550*INDEX(ΣυνδΑθρ!$D$2:$D$96,$F3550,1)/INDEX(ΣυνδΑθρ!$J$2:$J$96,$F3550,1),IF($D3550&lt;&gt;"",$G3550*INDEX(Υλικά!$I$3:$I$200,$F3550,1)/INDEX(Υλικά!$E$3:$E$200,$F3550,1),0))</f>
        <v>0</v>
      </c>
      <c r="K3550" s="16">
        <f>$H3550*Ref!$B$2</f>
        <v>0</v>
      </c>
      <c r="L3550" s="17">
        <f>$I3550*Ref!$B$3</f>
        <v>0</v>
      </c>
      <c r="M3550" s="18">
        <f>$J3550*Ref!$B$4</f>
        <v>0</v>
      </c>
      <c r="N3550" s="18">
        <f>IF($C3550&lt;&gt;"",0,IF($D3550&lt;&gt;"",$G3550*INDEX(Υλικά!$J$3:$J$200,$F3550,1)/INDEX(Υλικά!$E$3:$E$200,$F3550,1),0))</f>
        <v>0</v>
      </c>
      <c r="O3550" s="19">
        <f t="shared" si="66"/>
        <v>0</v>
      </c>
    </row>
    <row r="3551" spans="5:15" x14ac:dyDescent="0.35">
      <c r="E3551" s="3" t="str">
        <f>IF(C3551&lt;&gt;"",INDEX(ΣυνδΑθρ!$I$2:$I$96,MATCH(C3551,ΣυνδΑθρ!$A$2:$A$100,0),1),IF(D3551&lt;&gt;"",INDEX(Υλικά!$D$3:$D$200,MATCH(D3551,Υλικά!$B$3:$B$200,0),1),""))</f>
        <v/>
      </c>
      <c r="F3551" s="10">
        <f>IF(C3551&lt;&gt;"",MATCH($C3551,ΣυνδΑθρ!$A$2:$A$100,0),IF(D3551&lt;&gt;"",MATCH($D3551,Υλικά!$B$3:$B$200,0),0))</f>
        <v>0</v>
      </c>
      <c r="G3551" s="3"/>
      <c r="H3551" s="16">
        <f>IF($C3551&lt;&gt;"",$G3551*INDEX(ΣυνδΑθρ!$B$2:$B$96,$F3551,1)/INDEX(ΣυνδΑθρ!$J$2:$J$96,$F3551,1),IF($D3551&lt;&gt;"",$G3551*INDEX(Υλικά!$G$3:$G$200,$F3551,1)/INDEX(Υλικά!$E$3:$E$200,$F3551,1),0))</f>
        <v>0</v>
      </c>
      <c r="I3551" s="17">
        <f>IF($C3551&lt;&gt;"",$G3551*INDEX(ΣυνδΑθρ!$C$2:$C$100,$F3551,1)/INDEX(ΣυνδΑθρ!$J$2:$J$96,$F3551,1),IF($D3551&lt;&gt;"",$G3551*INDEX(Υλικά!$H$3:$H$200,$F3551,1)/INDEX(Υλικά!$E$3:$E$200,$F3551,1),0))</f>
        <v>0</v>
      </c>
      <c r="J3551" s="18">
        <f>IF($C3551&lt;&gt;"",$G3551*INDEX(ΣυνδΑθρ!$D$2:$D$96,$F3551,1)/INDEX(ΣυνδΑθρ!$J$2:$J$96,$F3551,1),IF($D3551&lt;&gt;"",$G3551*INDEX(Υλικά!$I$3:$I$200,$F3551,1)/INDEX(Υλικά!$E$3:$E$200,$F3551,1),0))</f>
        <v>0</v>
      </c>
      <c r="K3551" s="16">
        <f>$H3551*Ref!$B$2</f>
        <v>0</v>
      </c>
      <c r="L3551" s="17">
        <f>$I3551*Ref!$B$3</f>
        <v>0</v>
      </c>
      <c r="M3551" s="18">
        <f>$J3551*Ref!$B$4</f>
        <v>0</v>
      </c>
      <c r="N3551" s="18">
        <f>IF($C3551&lt;&gt;"",0,IF($D3551&lt;&gt;"",$G3551*INDEX(Υλικά!$J$3:$J$200,$F3551,1)/INDEX(Υλικά!$E$3:$E$200,$F3551,1),0))</f>
        <v>0</v>
      </c>
      <c r="O3551" s="19">
        <f t="shared" si="66"/>
        <v>0</v>
      </c>
    </row>
    <row r="3552" spans="5:15" x14ac:dyDescent="0.35">
      <c r="E3552" s="3" t="str">
        <f>IF(C3552&lt;&gt;"",INDEX(ΣυνδΑθρ!$I$2:$I$96,MATCH(C3552,ΣυνδΑθρ!$A$2:$A$100,0),1),IF(D3552&lt;&gt;"",INDEX(Υλικά!$D$3:$D$200,MATCH(D3552,Υλικά!$B$3:$B$200,0),1),""))</f>
        <v/>
      </c>
      <c r="F3552" s="10">
        <f>IF(C3552&lt;&gt;"",MATCH($C3552,ΣυνδΑθρ!$A$2:$A$100,0),IF(D3552&lt;&gt;"",MATCH($D3552,Υλικά!$B$3:$B$200,0),0))</f>
        <v>0</v>
      </c>
      <c r="G3552" s="3"/>
      <c r="H3552" s="16">
        <f>IF($C3552&lt;&gt;"",$G3552*INDEX(ΣυνδΑθρ!$B$2:$B$96,$F3552,1)/INDEX(ΣυνδΑθρ!$J$2:$J$96,$F3552,1),IF($D3552&lt;&gt;"",$G3552*INDEX(Υλικά!$G$3:$G$200,$F3552,1)/INDEX(Υλικά!$E$3:$E$200,$F3552,1),0))</f>
        <v>0</v>
      </c>
      <c r="I3552" s="17">
        <f>IF($C3552&lt;&gt;"",$G3552*INDEX(ΣυνδΑθρ!$C$2:$C$100,$F3552,1)/INDEX(ΣυνδΑθρ!$J$2:$J$96,$F3552,1),IF($D3552&lt;&gt;"",$G3552*INDEX(Υλικά!$H$3:$H$200,$F3552,1)/INDEX(Υλικά!$E$3:$E$200,$F3552,1),0))</f>
        <v>0</v>
      </c>
      <c r="J3552" s="18">
        <f>IF($C3552&lt;&gt;"",$G3552*INDEX(ΣυνδΑθρ!$D$2:$D$96,$F3552,1)/INDEX(ΣυνδΑθρ!$J$2:$J$96,$F3552,1),IF($D3552&lt;&gt;"",$G3552*INDEX(Υλικά!$I$3:$I$200,$F3552,1)/INDEX(Υλικά!$E$3:$E$200,$F3552,1),0))</f>
        <v>0</v>
      </c>
      <c r="K3552" s="16">
        <f>$H3552*Ref!$B$2</f>
        <v>0</v>
      </c>
      <c r="L3552" s="17">
        <f>$I3552*Ref!$B$3</f>
        <v>0</v>
      </c>
      <c r="M3552" s="18">
        <f>$J3552*Ref!$B$4</f>
        <v>0</v>
      </c>
      <c r="N3552" s="18">
        <f>IF($C3552&lt;&gt;"",0,IF($D3552&lt;&gt;"",$G3552*INDEX(Υλικά!$J$3:$J$200,$F3552,1)/INDEX(Υλικά!$E$3:$E$200,$F3552,1),0))</f>
        <v>0</v>
      </c>
      <c r="O3552" s="19">
        <f t="shared" si="66"/>
        <v>0</v>
      </c>
    </row>
    <row r="3553" spans="5:15" x14ac:dyDescent="0.35">
      <c r="E3553" s="3" t="str">
        <f>IF(C3553&lt;&gt;"",INDEX(ΣυνδΑθρ!$I$2:$I$96,MATCH(C3553,ΣυνδΑθρ!$A$2:$A$100,0),1),IF(D3553&lt;&gt;"",INDEX(Υλικά!$D$3:$D$200,MATCH(D3553,Υλικά!$B$3:$B$200,0),1),""))</f>
        <v/>
      </c>
      <c r="F3553" s="10">
        <f>IF(C3553&lt;&gt;"",MATCH($C3553,ΣυνδΑθρ!$A$2:$A$100,0),IF(D3553&lt;&gt;"",MATCH($D3553,Υλικά!$B$3:$B$200,0),0))</f>
        <v>0</v>
      </c>
      <c r="G3553" s="3"/>
      <c r="H3553" s="16">
        <f>IF($C3553&lt;&gt;"",$G3553*INDEX(ΣυνδΑθρ!$B$2:$B$96,$F3553,1)/INDEX(ΣυνδΑθρ!$J$2:$J$96,$F3553,1),IF($D3553&lt;&gt;"",$G3553*INDEX(Υλικά!$G$3:$G$200,$F3553,1)/INDEX(Υλικά!$E$3:$E$200,$F3553,1),0))</f>
        <v>0</v>
      </c>
      <c r="I3553" s="17">
        <f>IF($C3553&lt;&gt;"",$G3553*INDEX(ΣυνδΑθρ!$C$2:$C$100,$F3553,1)/INDEX(ΣυνδΑθρ!$J$2:$J$96,$F3553,1),IF($D3553&lt;&gt;"",$G3553*INDEX(Υλικά!$H$3:$H$200,$F3553,1)/INDEX(Υλικά!$E$3:$E$200,$F3553,1),0))</f>
        <v>0</v>
      </c>
      <c r="J3553" s="18">
        <f>IF($C3553&lt;&gt;"",$G3553*INDEX(ΣυνδΑθρ!$D$2:$D$96,$F3553,1)/INDEX(ΣυνδΑθρ!$J$2:$J$96,$F3553,1),IF($D3553&lt;&gt;"",$G3553*INDEX(Υλικά!$I$3:$I$200,$F3553,1)/INDEX(Υλικά!$E$3:$E$200,$F3553,1),0))</f>
        <v>0</v>
      </c>
      <c r="K3553" s="16">
        <f>$H3553*Ref!$B$2</f>
        <v>0</v>
      </c>
      <c r="L3553" s="17">
        <f>$I3553*Ref!$B$3</f>
        <v>0</v>
      </c>
      <c r="M3553" s="18">
        <f>$J3553*Ref!$B$4</f>
        <v>0</v>
      </c>
      <c r="N3553" s="18">
        <f>IF($C3553&lt;&gt;"",0,IF($D3553&lt;&gt;"",$G3553*INDEX(Υλικά!$J$3:$J$200,$F3553,1)/INDEX(Υλικά!$E$3:$E$200,$F3553,1),0))</f>
        <v>0</v>
      </c>
      <c r="O3553" s="19">
        <f t="shared" si="66"/>
        <v>0</v>
      </c>
    </row>
    <row r="3554" spans="5:15" x14ac:dyDescent="0.35">
      <c r="E3554" s="3" t="str">
        <f>IF(C3554&lt;&gt;"",INDEX(ΣυνδΑθρ!$I$2:$I$96,MATCH(C3554,ΣυνδΑθρ!$A$2:$A$100,0),1),IF(D3554&lt;&gt;"",INDEX(Υλικά!$D$3:$D$200,MATCH(D3554,Υλικά!$B$3:$B$200,0),1),""))</f>
        <v/>
      </c>
      <c r="F3554" s="10">
        <f>IF(C3554&lt;&gt;"",MATCH($C3554,ΣυνδΑθρ!$A$2:$A$100,0),IF(D3554&lt;&gt;"",MATCH($D3554,Υλικά!$B$3:$B$200,0),0))</f>
        <v>0</v>
      </c>
      <c r="G3554" s="3"/>
      <c r="H3554" s="16">
        <f>IF($C3554&lt;&gt;"",$G3554*INDEX(ΣυνδΑθρ!$B$2:$B$96,$F3554,1)/INDEX(ΣυνδΑθρ!$J$2:$J$96,$F3554,1),IF($D3554&lt;&gt;"",$G3554*INDEX(Υλικά!$G$3:$G$200,$F3554,1)/INDEX(Υλικά!$E$3:$E$200,$F3554,1),0))</f>
        <v>0</v>
      </c>
      <c r="I3554" s="17">
        <f>IF($C3554&lt;&gt;"",$G3554*INDEX(ΣυνδΑθρ!$C$2:$C$100,$F3554,1)/INDEX(ΣυνδΑθρ!$J$2:$J$96,$F3554,1),IF($D3554&lt;&gt;"",$G3554*INDEX(Υλικά!$H$3:$H$200,$F3554,1)/INDEX(Υλικά!$E$3:$E$200,$F3554,1),0))</f>
        <v>0</v>
      </c>
      <c r="J3554" s="18">
        <f>IF($C3554&lt;&gt;"",$G3554*INDEX(ΣυνδΑθρ!$D$2:$D$96,$F3554,1)/INDEX(ΣυνδΑθρ!$J$2:$J$96,$F3554,1),IF($D3554&lt;&gt;"",$G3554*INDEX(Υλικά!$I$3:$I$200,$F3554,1)/INDEX(Υλικά!$E$3:$E$200,$F3554,1),0))</f>
        <v>0</v>
      </c>
      <c r="K3554" s="16">
        <f>$H3554*Ref!$B$2</f>
        <v>0</v>
      </c>
      <c r="L3554" s="17">
        <f>$I3554*Ref!$B$3</f>
        <v>0</v>
      </c>
      <c r="M3554" s="18">
        <f>$J3554*Ref!$B$4</f>
        <v>0</v>
      </c>
      <c r="N3554" s="18">
        <f>IF($C3554&lt;&gt;"",0,IF($D3554&lt;&gt;"",$G3554*INDEX(Υλικά!$J$3:$J$200,$F3554,1)/INDEX(Υλικά!$E$3:$E$200,$F3554,1),0))</f>
        <v>0</v>
      </c>
      <c r="O3554" s="19">
        <f t="shared" si="66"/>
        <v>0</v>
      </c>
    </row>
    <row r="3555" spans="5:15" x14ac:dyDescent="0.35">
      <c r="E3555" s="3" t="str">
        <f>IF(C3555&lt;&gt;"",INDEX(ΣυνδΑθρ!$I$2:$I$96,MATCH(C3555,ΣυνδΑθρ!$A$2:$A$100,0),1),IF(D3555&lt;&gt;"",INDEX(Υλικά!$D$3:$D$200,MATCH(D3555,Υλικά!$B$3:$B$200,0),1),""))</f>
        <v/>
      </c>
      <c r="F3555" s="10">
        <f>IF(C3555&lt;&gt;"",MATCH($C3555,ΣυνδΑθρ!$A$2:$A$100,0),IF(D3555&lt;&gt;"",MATCH($D3555,Υλικά!$B$3:$B$200,0),0))</f>
        <v>0</v>
      </c>
      <c r="G3555" s="3"/>
      <c r="H3555" s="16">
        <f>IF($C3555&lt;&gt;"",$G3555*INDEX(ΣυνδΑθρ!$B$2:$B$96,$F3555,1)/INDEX(ΣυνδΑθρ!$J$2:$J$96,$F3555,1),IF($D3555&lt;&gt;"",$G3555*INDEX(Υλικά!$G$3:$G$200,$F3555,1)/INDEX(Υλικά!$E$3:$E$200,$F3555,1),0))</f>
        <v>0</v>
      </c>
      <c r="I3555" s="17">
        <f>IF($C3555&lt;&gt;"",$G3555*INDEX(ΣυνδΑθρ!$C$2:$C$100,$F3555,1)/INDEX(ΣυνδΑθρ!$J$2:$J$96,$F3555,1),IF($D3555&lt;&gt;"",$G3555*INDEX(Υλικά!$H$3:$H$200,$F3555,1)/INDEX(Υλικά!$E$3:$E$200,$F3555,1),0))</f>
        <v>0</v>
      </c>
      <c r="J3555" s="18">
        <f>IF($C3555&lt;&gt;"",$G3555*INDEX(ΣυνδΑθρ!$D$2:$D$96,$F3555,1)/INDEX(ΣυνδΑθρ!$J$2:$J$96,$F3555,1),IF($D3555&lt;&gt;"",$G3555*INDEX(Υλικά!$I$3:$I$200,$F3555,1)/INDEX(Υλικά!$E$3:$E$200,$F3555,1),0))</f>
        <v>0</v>
      </c>
      <c r="K3555" s="16">
        <f>$H3555*Ref!$B$2</f>
        <v>0</v>
      </c>
      <c r="L3555" s="17">
        <f>$I3555*Ref!$B$3</f>
        <v>0</v>
      </c>
      <c r="M3555" s="18">
        <f>$J3555*Ref!$B$4</f>
        <v>0</v>
      </c>
      <c r="N3555" s="18">
        <f>IF($C3555&lt;&gt;"",0,IF($D3555&lt;&gt;"",$G3555*INDEX(Υλικά!$J$3:$J$200,$F3555,1)/INDEX(Υλικά!$E$3:$E$200,$F3555,1),0))</f>
        <v>0</v>
      </c>
      <c r="O3555" s="19">
        <f t="shared" si="66"/>
        <v>0</v>
      </c>
    </row>
    <row r="3556" spans="5:15" x14ac:dyDescent="0.35">
      <c r="E3556" s="3" t="str">
        <f>IF(C3556&lt;&gt;"",INDEX(ΣυνδΑθρ!$I$2:$I$96,MATCH(C3556,ΣυνδΑθρ!$A$2:$A$100,0),1),IF(D3556&lt;&gt;"",INDEX(Υλικά!$D$3:$D$200,MATCH(D3556,Υλικά!$B$3:$B$200,0),1),""))</f>
        <v/>
      </c>
      <c r="F3556" s="10">
        <f>IF(C3556&lt;&gt;"",MATCH($C3556,ΣυνδΑθρ!$A$2:$A$100,0),IF(D3556&lt;&gt;"",MATCH($D3556,Υλικά!$B$3:$B$200,0),0))</f>
        <v>0</v>
      </c>
      <c r="G3556" s="3"/>
      <c r="H3556" s="16">
        <f>IF($C3556&lt;&gt;"",$G3556*INDEX(ΣυνδΑθρ!$B$2:$B$96,$F3556,1)/INDEX(ΣυνδΑθρ!$J$2:$J$96,$F3556,1),IF($D3556&lt;&gt;"",$G3556*INDEX(Υλικά!$G$3:$G$200,$F3556,1)/INDEX(Υλικά!$E$3:$E$200,$F3556,1),0))</f>
        <v>0</v>
      </c>
      <c r="I3556" s="17">
        <f>IF($C3556&lt;&gt;"",$G3556*INDEX(ΣυνδΑθρ!$C$2:$C$100,$F3556,1)/INDEX(ΣυνδΑθρ!$J$2:$J$96,$F3556,1),IF($D3556&lt;&gt;"",$G3556*INDEX(Υλικά!$H$3:$H$200,$F3556,1)/INDEX(Υλικά!$E$3:$E$200,$F3556,1),0))</f>
        <v>0</v>
      </c>
      <c r="J3556" s="18">
        <f>IF($C3556&lt;&gt;"",$G3556*INDEX(ΣυνδΑθρ!$D$2:$D$96,$F3556,1)/INDEX(ΣυνδΑθρ!$J$2:$J$96,$F3556,1),IF($D3556&lt;&gt;"",$G3556*INDEX(Υλικά!$I$3:$I$200,$F3556,1)/INDEX(Υλικά!$E$3:$E$200,$F3556,1),0))</f>
        <v>0</v>
      </c>
      <c r="K3556" s="16">
        <f>$H3556*Ref!$B$2</f>
        <v>0</v>
      </c>
      <c r="L3556" s="17">
        <f>$I3556*Ref!$B$3</f>
        <v>0</v>
      </c>
      <c r="M3556" s="18">
        <f>$J3556*Ref!$B$4</f>
        <v>0</v>
      </c>
      <c r="N3556" s="18">
        <f>IF($C3556&lt;&gt;"",0,IF($D3556&lt;&gt;"",$G3556*INDEX(Υλικά!$J$3:$J$200,$F3556,1)/INDEX(Υλικά!$E$3:$E$200,$F3556,1),0))</f>
        <v>0</v>
      </c>
      <c r="O3556" s="19">
        <f t="shared" si="66"/>
        <v>0</v>
      </c>
    </row>
    <row r="3557" spans="5:15" x14ac:dyDescent="0.35">
      <c r="E3557" s="3" t="str">
        <f>IF(C3557&lt;&gt;"",INDEX(ΣυνδΑθρ!$I$2:$I$96,MATCH(C3557,ΣυνδΑθρ!$A$2:$A$100,0),1),IF(D3557&lt;&gt;"",INDEX(Υλικά!$D$3:$D$200,MATCH(D3557,Υλικά!$B$3:$B$200,0),1),""))</f>
        <v/>
      </c>
      <c r="F3557" s="10">
        <f>IF(C3557&lt;&gt;"",MATCH($C3557,ΣυνδΑθρ!$A$2:$A$100,0),IF(D3557&lt;&gt;"",MATCH($D3557,Υλικά!$B$3:$B$200,0),0))</f>
        <v>0</v>
      </c>
      <c r="G3557" s="3"/>
      <c r="H3557" s="16">
        <f>IF($C3557&lt;&gt;"",$G3557*INDEX(ΣυνδΑθρ!$B$2:$B$96,$F3557,1)/INDEX(ΣυνδΑθρ!$J$2:$J$96,$F3557,1),IF($D3557&lt;&gt;"",$G3557*INDEX(Υλικά!$G$3:$G$200,$F3557,1)/INDEX(Υλικά!$E$3:$E$200,$F3557,1),0))</f>
        <v>0</v>
      </c>
      <c r="I3557" s="17">
        <f>IF($C3557&lt;&gt;"",$G3557*INDEX(ΣυνδΑθρ!$C$2:$C$100,$F3557,1)/INDEX(ΣυνδΑθρ!$J$2:$J$96,$F3557,1),IF($D3557&lt;&gt;"",$G3557*INDEX(Υλικά!$H$3:$H$200,$F3557,1)/INDEX(Υλικά!$E$3:$E$200,$F3557,1),0))</f>
        <v>0</v>
      </c>
      <c r="J3557" s="18">
        <f>IF($C3557&lt;&gt;"",$G3557*INDEX(ΣυνδΑθρ!$D$2:$D$96,$F3557,1)/INDEX(ΣυνδΑθρ!$J$2:$J$96,$F3557,1),IF($D3557&lt;&gt;"",$G3557*INDEX(Υλικά!$I$3:$I$200,$F3557,1)/INDEX(Υλικά!$E$3:$E$200,$F3557,1),0))</f>
        <v>0</v>
      </c>
      <c r="K3557" s="16">
        <f>$H3557*Ref!$B$2</f>
        <v>0</v>
      </c>
      <c r="L3557" s="17">
        <f>$I3557*Ref!$B$3</f>
        <v>0</v>
      </c>
      <c r="M3557" s="18">
        <f>$J3557*Ref!$B$4</f>
        <v>0</v>
      </c>
      <c r="N3557" s="18">
        <f>IF($C3557&lt;&gt;"",0,IF($D3557&lt;&gt;"",$G3557*INDEX(Υλικά!$J$3:$J$200,$F3557,1)/INDEX(Υλικά!$E$3:$E$200,$F3557,1),0))</f>
        <v>0</v>
      </c>
      <c r="O3557" s="19">
        <f t="shared" ref="O3557:O3620" si="67">SUM(K3557:N3557)</f>
        <v>0</v>
      </c>
    </row>
    <row r="3558" spans="5:15" x14ac:dyDescent="0.35">
      <c r="E3558" s="3" t="str">
        <f>IF(C3558&lt;&gt;"",INDEX(ΣυνδΑθρ!$I$2:$I$96,MATCH(C3558,ΣυνδΑθρ!$A$2:$A$100,0),1),IF(D3558&lt;&gt;"",INDEX(Υλικά!$D$3:$D$200,MATCH(D3558,Υλικά!$B$3:$B$200,0),1),""))</f>
        <v/>
      </c>
      <c r="F3558" s="10">
        <f>IF(C3558&lt;&gt;"",MATCH($C3558,ΣυνδΑθρ!$A$2:$A$100,0),IF(D3558&lt;&gt;"",MATCH($D3558,Υλικά!$B$3:$B$200,0),0))</f>
        <v>0</v>
      </c>
      <c r="G3558" s="3"/>
      <c r="H3558" s="16">
        <f>IF($C3558&lt;&gt;"",$G3558*INDEX(ΣυνδΑθρ!$B$2:$B$96,$F3558,1)/INDEX(ΣυνδΑθρ!$J$2:$J$96,$F3558,1),IF($D3558&lt;&gt;"",$G3558*INDEX(Υλικά!$G$3:$G$200,$F3558,1)/INDEX(Υλικά!$E$3:$E$200,$F3558,1),0))</f>
        <v>0</v>
      </c>
      <c r="I3558" s="17">
        <f>IF($C3558&lt;&gt;"",$G3558*INDEX(ΣυνδΑθρ!$C$2:$C$100,$F3558,1)/INDEX(ΣυνδΑθρ!$J$2:$J$96,$F3558,1),IF($D3558&lt;&gt;"",$G3558*INDEX(Υλικά!$H$3:$H$200,$F3558,1)/INDEX(Υλικά!$E$3:$E$200,$F3558,1),0))</f>
        <v>0</v>
      </c>
      <c r="J3558" s="18">
        <f>IF($C3558&lt;&gt;"",$G3558*INDEX(ΣυνδΑθρ!$D$2:$D$96,$F3558,1)/INDEX(ΣυνδΑθρ!$J$2:$J$96,$F3558,1),IF($D3558&lt;&gt;"",$G3558*INDEX(Υλικά!$I$3:$I$200,$F3558,1)/INDEX(Υλικά!$E$3:$E$200,$F3558,1),0))</f>
        <v>0</v>
      </c>
      <c r="K3558" s="16">
        <f>$H3558*Ref!$B$2</f>
        <v>0</v>
      </c>
      <c r="L3558" s="17">
        <f>$I3558*Ref!$B$3</f>
        <v>0</v>
      </c>
      <c r="M3558" s="18">
        <f>$J3558*Ref!$B$4</f>
        <v>0</v>
      </c>
      <c r="N3558" s="18">
        <f>IF($C3558&lt;&gt;"",0,IF($D3558&lt;&gt;"",$G3558*INDEX(Υλικά!$J$3:$J$200,$F3558,1)/INDEX(Υλικά!$E$3:$E$200,$F3558,1),0))</f>
        <v>0</v>
      </c>
      <c r="O3558" s="19">
        <f t="shared" si="67"/>
        <v>0</v>
      </c>
    </row>
    <row r="3559" spans="5:15" x14ac:dyDescent="0.35">
      <c r="E3559" s="3" t="str">
        <f>IF(C3559&lt;&gt;"",INDEX(ΣυνδΑθρ!$I$2:$I$96,MATCH(C3559,ΣυνδΑθρ!$A$2:$A$100,0),1),IF(D3559&lt;&gt;"",INDEX(Υλικά!$D$3:$D$200,MATCH(D3559,Υλικά!$B$3:$B$200,0),1),""))</f>
        <v/>
      </c>
      <c r="F3559" s="10">
        <f>IF(C3559&lt;&gt;"",MATCH($C3559,ΣυνδΑθρ!$A$2:$A$100,0),IF(D3559&lt;&gt;"",MATCH($D3559,Υλικά!$B$3:$B$200,0),0))</f>
        <v>0</v>
      </c>
      <c r="G3559" s="3"/>
      <c r="H3559" s="16">
        <f>IF($C3559&lt;&gt;"",$G3559*INDEX(ΣυνδΑθρ!$B$2:$B$96,$F3559,1)/INDEX(ΣυνδΑθρ!$J$2:$J$96,$F3559,1),IF($D3559&lt;&gt;"",$G3559*INDEX(Υλικά!$G$3:$G$200,$F3559,1)/INDEX(Υλικά!$E$3:$E$200,$F3559,1),0))</f>
        <v>0</v>
      </c>
      <c r="I3559" s="17">
        <f>IF($C3559&lt;&gt;"",$G3559*INDEX(ΣυνδΑθρ!$C$2:$C$100,$F3559,1)/INDEX(ΣυνδΑθρ!$J$2:$J$96,$F3559,1),IF($D3559&lt;&gt;"",$G3559*INDEX(Υλικά!$H$3:$H$200,$F3559,1)/INDEX(Υλικά!$E$3:$E$200,$F3559,1),0))</f>
        <v>0</v>
      </c>
      <c r="J3559" s="18">
        <f>IF($C3559&lt;&gt;"",$G3559*INDEX(ΣυνδΑθρ!$D$2:$D$96,$F3559,1)/INDEX(ΣυνδΑθρ!$J$2:$J$96,$F3559,1),IF($D3559&lt;&gt;"",$G3559*INDEX(Υλικά!$I$3:$I$200,$F3559,1)/INDEX(Υλικά!$E$3:$E$200,$F3559,1),0))</f>
        <v>0</v>
      </c>
      <c r="K3559" s="16">
        <f>$H3559*Ref!$B$2</f>
        <v>0</v>
      </c>
      <c r="L3559" s="17">
        <f>$I3559*Ref!$B$3</f>
        <v>0</v>
      </c>
      <c r="M3559" s="18">
        <f>$J3559*Ref!$B$4</f>
        <v>0</v>
      </c>
      <c r="N3559" s="18">
        <f>IF($C3559&lt;&gt;"",0,IF($D3559&lt;&gt;"",$G3559*INDEX(Υλικά!$J$3:$J$200,$F3559,1)/INDEX(Υλικά!$E$3:$E$200,$F3559,1),0))</f>
        <v>0</v>
      </c>
      <c r="O3559" s="19">
        <f t="shared" si="67"/>
        <v>0</v>
      </c>
    </row>
    <row r="3560" spans="5:15" x14ac:dyDescent="0.35">
      <c r="E3560" s="3" t="str">
        <f>IF(C3560&lt;&gt;"",INDEX(ΣυνδΑθρ!$I$2:$I$96,MATCH(C3560,ΣυνδΑθρ!$A$2:$A$100,0),1),IF(D3560&lt;&gt;"",INDEX(Υλικά!$D$3:$D$200,MATCH(D3560,Υλικά!$B$3:$B$200,0),1),""))</f>
        <v/>
      </c>
      <c r="F3560" s="10">
        <f>IF(C3560&lt;&gt;"",MATCH($C3560,ΣυνδΑθρ!$A$2:$A$100,0),IF(D3560&lt;&gt;"",MATCH($D3560,Υλικά!$B$3:$B$200,0),0))</f>
        <v>0</v>
      </c>
      <c r="G3560" s="3"/>
      <c r="H3560" s="16">
        <f>IF($C3560&lt;&gt;"",$G3560*INDEX(ΣυνδΑθρ!$B$2:$B$96,$F3560,1)/INDEX(ΣυνδΑθρ!$J$2:$J$96,$F3560,1),IF($D3560&lt;&gt;"",$G3560*INDEX(Υλικά!$G$3:$G$200,$F3560,1)/INDEX(Υλικά!$E$3:$E$200,$F3560,1),0))</f>
        <v>0</v>
      </c>
      <c r="I3560" s="17">
        <f>IF($C3560&lt;&gt;"",$G3560*INDEX(ΣυνδΑθρ!$C$2:$C$100,$F3560,1)/INDEX(ΣυνδΑθρ!$J$2:$J$96,$F3560,1),IF($D3560&lt;&gt;"",$G3560*INDEX(Υλικά!$H$3:$H$200,$F3560,1)/INDEX(Υλικά!$E$3:$E$200,$F3560,1),0))</f>
        <v>0</v>
      </c>
      <c r="J3560" s="18">
        <f>IF($C3560&lt;&gt;"",$G3560*INDEX(ΣυνδΑθρ!$D$2:$D$96,$F3560,1)/INDEX(ΣυνδΑθρ!$J$2:$J$96,$F3560,1),IF($D3560&lt;&gt;"",$G3560*INDEX(Υλικά!$I$3:$I$200,$F3560,1)/INDEX(Υλικά!$E$3:$E$200,$F3560,1),0))</f>
        <v>0</v>
      </c>
      <c r="K3560" s="16">
        <f>$H3560*Ref!$B$2</f>
        <v>0</v>
      </c>
      <c r="L3560" s="17">
        <f>$I3560*Ref!$B$3</f>
        <v>0</v>
      </c>
      <c r="M3560" s="18">
        <f>$J3560*Ref!$B$4</f>
        <v>0</v>
      </c>
      <c r="N3560" s="18">
        <f>IF($C3560&lt;&gt;"",0,IF($D3560&lt;&gt;"",$G3560*INDEX(Υλικά!$J$3:$J$200,$F3560,1)/INDEX(Υλικά!$E$3:$E$200,$F3560,1),0))</f>
        <v>0</v>
      </c>
      <c r="O3560" s="19">
        <f t="shared" si="67"/>
        <v>0</v>
      </c>
    </row>
    <row r="3561" spans="5:15" x14ac:dyDescent="0.35">
      <c r="E3561" s="3" t="str">
        <f>IF(C3561&lt;&gt;"",INDEX(ΣυνδΑθρ!$I$2:$I$96,MATCH(C3561,ΣυνδΑθρ!$A$2:$A$100,0),1),IF(D3561&lt;&gt;"",INDEX(Υλικά!$D$3:$D$200,MATCH(D3561,Υλικά!$B$3:$B$200,0),1),""))</f>
        <v/>
      </c>
      <c r="F3561" s="10">
        <f>IF(C3561&lt;&gt;"",MATCH($C3561,ΣυνδΑθρ!$A$2:$A$100,0),IF(D3561&lt;&gt;"",MATCH($D3561,Υλικά!$B$3:$B$200,0),0))</f>
        <v>0</v>
      </c>
      <c r="G3561" s="3"/>
      <c r="H3561" s="16">
        <f>IF($C3561&lt;&gt;"",$G3561*INDEX(ΣυνδΑθρ!$B$2:$B$96,$F3561,1)/INDEX(ΣυνδΑθρ!$J$2:$J$96,$F3561,1),IF($D3561&lt;&gt;"",$G3561*INDEX(Υλικά!$G$3:$G$200,$F3561,1)/INDEX(Υλικά!$E$3:$E$200,$F3561,1),0))</f>
        <v>0</v>
      </c>
      <c r="I3561" s="17">
        <f>IF($C3561&lt;&gt;"",$G3561*INDEX(ΣυνδΑθρ!$C$2:$C$100,$F3561,1)/INDEX(ΣυνδΑθρ!$J$2:$J$96,$F3561,1),IF($D3561&lt;&gt;"",$G3561*INDEX(Υλικά!$H$3:$H$200,$F3561,1)/INDEX(Υλικά!$E$3:$E$200,$F3561,1),0))</f>
        <v>0</v>
      </c>
      <c r="J3561" s="18">
        <f>IF($C3561&lt;&gt;"",$G3561*INDEX(ΣυνδΑθρ!$D$2:$D$96,$F3561,1)/INDEX(ΣυνδΑθρ!$J$2:$J$96,$F3561,1),IF($D3561&lt;&gt;"",$G3561*INDEX(Υλικά!$I$3:$I$200,$F3561,1)/INDEX(Υλικά!$E$3:$E$200,$F3561,1),0))</f>
        <v>0</v>
      </c>
      <c r="K3561" s="16">
        <f>$H3561*Ref!$B$2</f>
        <v>0</v>
      </c>
      <c r="L3561" s="17">
        <f>$I3561*Ref!$B$3</f>
        <v>0</v>
      </c>
      <c r="M3561" s="18">
        <f>$J3561*Ref!$B$4</f>
        <v>0</v>
      </c>
      <c r="N3561" s="18">
        <f>IF($C3561&lt;&gt;"",0,IF($D3561&lt;&gt;"",$G3561*INDEX(Υλικά!$J$3:$J$200,$F3561,1)/INDEX(Υλικά!$E$3:$E$200,$F3561,1),0))</f>
        <v>0</v>
      </c>
      <c r="O3561" s="19">
        <f t="shared" si="67"/>
        <v>0</v>
      </c>
    </row>
    <row r="3562" spans="5:15" x14ac:dyDescent="0.35">
      <c r="E3562" s="3" t="str">
        <f>IF(C3562&lt;&gt;"",INDEX(ΣυνδΑθρ!$I$2:$I$96,MATCH(C3562,ΣυνδΑθρ!$A$2:$A$100,0),1),IF(D3562&lt;&gt;"",INDEX(Υλικά!$D$3:$D$200,MATCH(D3562,Υλικά!$B$3:$B$200,0),1),""))</f>
        <v/>
      </c>
      <c r="F3562" s="10">
        <f>IF(C3562&lt;&gt;"",MATCH($C3562,ΣυνδΑθρ!$A$2:$A$100,0),IF(D3562&lt;&gt;"",MATCH($D3562,Υλικά!$B$3:$B$200,0),0))</f>
        <v>0</v>
      </c>
      <c r="G3562" s="3"/>
      <c r="H3562" s="16">
        <f>IF($C3562&lt;&gt;"",$G3562*INDEX(ΣυνδΑθρ!$B$2:$B$96,$F3562,1)/INDEX(ΣυνδΑθρ!$J$2:$J$96,$F3562,1),IF($D3562&lt;&gt;"",$G3562*INDEX(Υλικά!$G$3:$G$200,$F3562,1)/INDEX(Υλικά!$E$3:$E$200,$F3562,1),0))</f>
        <v>0</v>
      </c>
      <c r="I3562" s="17">
        <f>IF($C3562&lt;&gt;"",$G3562*INDEX(ΣυνδΑθρ!$C$2:$C$100,$F3562,1)/INDEX(ΣυνδΑθρ!$J$2:$J$96,$F3562,1),IF($D3562&lt;&gt;"",$G3562*INDEX(Υλικά!$H$3:$H$200,$F3562,1)/INDEX(Υλικά!$E$3:$E$200,$F3562,1),0))</f>
        <v>0</v>
      </c>
      <c r="J3562" s="18">
        <f>IF($C3562&lt;&gt;"",$G3562*INDEX(ΣυνδΑθρ!$D$2:$D$96,$F3562,1)/INDEX(ΣυνδΑθρ!$J$2:$J$96,$F3562,1),IF($D3562&lt;&gt;"",$G3562*INDEX(Υλικά!$I$3:$I$200,$F3562,1)/INDEX(Υλικά!$E$3:$E$200,$F3562,1),0))</f>
        <v>0</v>
      </c>
      <c r="K3562" s="16">
        <f>$H3562*Ref!$B$2</f>
        <v>0</v>
      </c>
      <c r="L3562" s="17">
        <f>$I3562*Ref!$B$3</f>
        <v>0</v>
      </c>
      <c r="M3562" s="18">
        <f>$J3562*Ref!$B$4</f>
        <v>0</v>
      </c>
      <c r="N3562" s="18">
        <f>IF($C3562&lt;&gt;"",0,IF($D3562&lt;&gt;"",$G3562*INDEX(Υλικά!$J$3:$J$200,$F3562,1)/INDEX(Υλικά!$E$3:$E$200,$F3562,1),0))</f>
        <v>0</v>
      </c>
      <c r="O3562" s="19">
        <f t="shared" si="67"/>
        <v>0</v>
      </c>
    </row>
    <row r="3563" spans="5:15" x14ac:dyDescent="0.35">
      <c r="E3563" s="3" t="str">
        <f>IF(C3563&lt;&gt;"",INDEX(ΣυνδΑθρ!$I$2:$I$96,MATCH(C3563,ΣυνδΑθρ!$A$2:$A$100,0),1),IF(D3563&lt;&gt;"",INDEX(Υλικά!$D$3:$D$200,MATCH(D3563,Υλικά!$B$3:$B$200,0),1),""))</f>
        <v/>
      </c>
      <c r="F3563" s="10">
        <f>IF(C3563&lt;&gt;"",MATCH($C3563,ΣυνδΑθρ!$A$2:$A$100,0),IF(D3563&lt;&gt;"",MATCH($D3563,Υλικά!$B$3:$B$200,0),0))</f>
        <v>0</v>
      </c>
      <c r="G3563" s="3"/>
      <c r="H3563" s="16">
        <f>IF($C3563&lt;&gt;"",$G3563*INDEX(ΣυνδΑθρ!$B$2:$B$96,$F3563,1)/INDEX(ΣυνδΑθρ!$J$2:$J$96,$F3563,1),IF($D3563&lt;&gt;"",$G3563*INDEX(Υλικά!$G$3:$G$200,$F3563,1)/INDEX(Υλικά!$E$3:$E$200,$F3563,1),0))</f>
        <v>0</v>
      </c>
      <c r="I3563" s="17">
        <f>IF($C3563&lt;&gt;"",$G3563*INDEX(ΣυνδΑθρ!$C$2:$C$100,$F3563,1)/INDEX(ΣυνδΑθρ!$J$2:$J$96,$F3563,1),IF($D3563&lt;&gt;"",$G3563*INDEX(Υλικά!$H$3:$H$200,$F3563,1)/INDEX(Υλικά!$E$3:$E$200,$F3563,1),0))</f>
        <v>0</v>
      </c>
      <c r="J3563" s="18">
        <f>IF($C3563&lt;&gt;"",$G3563*INDEX(ΣυνδΑθρ!$D$2:$D$96,$F3563,1)/INDEX(ΣυνδΑθρ!$J$2:$J$96,$F3563,1),IF($D3563&lt;&gt;"",$G3563*INDEX(Υλικά!$I$3:$I$200,$F3563,1)/INDEX(Υλικά!$E$3:$E$200,$F3563,1),0))</f>
        <v>0</v>
      </c>
      <c r="K3563" s="16">
        <f>$H3563*Ref!$B$2</f>
        <v>0</v>
      </c>
      <c r="L3563" s="17">
        <f>$I3563*Ref!$B$3</f>
        <v>0</v>
      </c>
      <c r="M3563" s="18">
        <f>$J3563*Ref!$B$4</f>
        <v>0</v>
      </c>
      <c r="N3563" s="18">
        <f>IF($C3563&lt;&gt;"",0,IF($D3563&lt;&gt;"",$G3563*INDEX(Υλικά!$J$3:$J$200,$F3563,1)/INDEX(Υλικά!$E$3:$E$200,$F3563,1),0))</f>
        <v>0</v>
      </c>
      <c r="O3563" s="19">
        <f t="shared" si="67"/>
        <v>0</v>
      </c>
    </row>
    <row r="3564" spans="5:15" x14ac:dyDescent="0.35">
      <c r="E3564" s="3" t="str">
        <f>IF(C3564&lt;&gt;"",INDEX(ΣυνδΑθρ!$I$2:$I$96,MATCH(C3564,ΣυνδΑθρ!$A$2:$A$100,0),1),IF(D3564&lt;&gt;"",INDEX(Υλικά!$D$3:$D$200,MATCH(D3564,Υλικά!$B$3:$B$200,0),1),""))</f>
        <v/>
      </c>
      <c r="F3564" s="10">
        <f>IF(C3564&lt;&gt;"",MATCH($C3564,ΣυνδΑθρ!$A$2:$A$100,0),IF(D3564&lt;&gt;"",MATCH($D3564,Υλικά!$B$3:$B$200,0),0))</f>
        <v>0</v>
      </c>
      <c r="G3564" s="3"/>
      <c r="H3564" s="16">
        <f>IF($C3564&lt;&gt;"",$G3564*INDEX(ΣυνδΑθρ!$B$2:$B$96,$F3564,1)/INDEX(ΣυνδΑθρ!$J$2:$J$96,$F3564,1),IF($D3564&lt;&gt;"",$G3564*INDEX(Υλικά!$G$3:$G$200,$F3564,1)/INDEX(Υλικά!$E$3:$E$200,$F3564,1),0))</f>
        <v>0</v>
      </c>
      <c r="I3564" s="17">
        <f>IF($C3564&lt;&gt;"",$G3564*INDEX(ΣυνδΑθρ!$C$2:$C$100,$F3564,1)/INDEX(ΣυνδΑθρ!$J$2:$J$96,$F3564,1),IF($D3564&lt;&gt;"",$G3564*INDEX(Υλικά!$H$3:$H$200,$F3564,1)/INDEX(Υλικά!$E$3:$E$200,$F3564,1),0))</f>
        <v>0</v>
      </c>
      <c r="J3564" s="18">
        <f>IF($C3564&lt;&gt;"",$G3564*INDEX(ΣυνδΑθρ!$D$2:$D$96,$F3564,1)/INDEX(ΣυνδΑθρ!$J$2:$J$96,$F3564,1),IF($D3564&lt;&gt;"",$G3564*INDEX(Υλικά!$I$3:$I$200,$F3564,1)/INDEX(Υλικά!$E$3:$E$200,$F3564,1),0))</f>
        <v>0</v>
      </c>
      <c r="K3564" s="16">
        <f>$H3564*Ref!$B$2</f>
        <v>0</v>
      </c>
      <c r="L3564" s="17">
        <f>$I3564*Ref!$B$3</f>
        <v>0</v>
      </c>
      <c r="M3564" s="18">
        <f>$J3564*Ref!$B$4</f>
        <v>0</v>
      </c>
      <c r="N3564" s="18">
        <f>IF($C3564&lt;&gt;"",0,IF($D3564&lt;&gt;"",$G3564*INDEX(Υλικά!$J$3:$J$200,$F3564,1)/INDEX(Υλικά!$E$3:$E$200,$F3564,1),0))</f>
        <v>0</v>
      </c>
      <c r="O3564" s="19">
        <f t="shared" si="67"/>
        <v>0</v>
      </c>
    </row>
    <row r="3565" spans="5:15" x14ac:dyDescent="0.35">
      <c r="E3565" s="3" t="str">
        <f>IF(C3565&lt;&gt;"",INDEX(ΣυνδΑθρ!$I$2:$I$96,MATCH(C3565,ΣυνδΑθρ!$A$2:$A$100,0),1),IF(D3565&lt;&gt;"",INDEX(Υλικά!$D$3:$D$200,MATCH(D3565,Υλικά!$B$3:$B$200,0),1),""))</f>
        <v/>
      </c>
      <c r="F3565" s="10">
        <f>IF(C3565&lt;&gt;"",MATCH($C3565,ΣυνδΑθρ!$A$2:$A$100,0),IF(D3565&lt;&gt;"",MATCH($D3565,Υλικά!$B$3:$B$200,0),0))</f>
        <v>0</v>
      </c>
      <c r="G3565" s="3"/>
      <c r="H3565" s="16">
        <f>IF($C3565&lt;&gt;"",$G3565*INDEX(ΣυνδΑθρ!$B$2:$B$96,$F3565,1)/INDEX(ΣυνδΑθρ!$J$2:$J$96,$F3565,1),IF($D3565&lt;&gt;"",$G3565*INDEX(Υλικά!$G$3:$G$200,$F3565,1)/INDEX(Υλικά!$E$3:$E$200,$F3565,1),0))</f>
        <v>0</v>
      </c>
      <c r="I3565" s="17">
        <f>IF($C3565&lt;&gt;"",$G3565*INDEX(ΣυνδΑθρ!$C$2:$C$100,$F3565,1)/INDEX(ΣυνδΑθρ!$J$2:$J$96,$F3565,1),IF($D3565&lt;&gt;"",$G3565*INDEX(Υλικά!$H$3:$H$200,$F3565,1)/INDEX(Υλικά!$E$3:$E$200,$F3565,1),0))</f>
        <v>0</v>
      </c>
      <c r="J3565" s="18">
        <f>IF($C3565&lt;&gt;"",$G3565*INDEX(ΣυνδΑθρ!$D$2:$D$96,$F3565,1)/INDEX(ΣυνδΑθρ!$J$2:$J$96,$F3565,1),IF($D3565&lt;&gt;"",$G3565*INDEX(Υλικά!$I$3:$I$200,$F3565,1)/INDEX(Υλικά!$E$3:$E$200,$F3565,1),0))</f>
        <v>0</v>
      </c>
      <c r="K3565" s="16">
        <f>$H3565*Ref!$B$2</f>
        <v>0</v>
      </c>
      <c r="L3565" s="17">
        <f>$I3565*Ref!$B$3</f>
        <v>0</v>
      </c>
      <c r="M3565" s="18">
        <f>$J3565*Ref!$B$4</f>
        <v>0</v>
      </c>
      <c r="N3565" s="18">
        <f>IF($C3565&lt;&gt;"",0,IF($D3565&lt;&gt;"",$G3565*INDEX(Υλικά!$J$3:$J$200,$F3565,1)/INDEX(Υλικά!$E$3:$E$200,$F3565,1),0))</f>
        <v>0</v>
      </c>
      <c r="O3565" s="19">
        <f t="shared" si="67"/>
        <v>0</v>
      </c>
    </row>
    <row r="3566" spans="5:15" x14ac:dyDescent="0.35">
      <c r="E3566" s="3" t="str">
        <f>IF(C3566&lt;&gt;"",INDEX(ΣυνδΑθρ!$I$2:$I$96,MATCH(C3566,ΣυνδΑθρ!$A$2:$A$100,0),1),IF(D3566&lt;&gt;"",INDEX(Υλικά!$D$3:$D$200,MATCH(D3566,Υλικά!$B$3:$B$200,0),1),""))</f>
        <v/>
      </c>
      <c r="F3566" s="10">
        <f>IF(C3566&lt;&gt;"",MATCH($C3566,ΣυνδΑθρ!$A$2:$A$100,0),IF(D3566&lt;&gt;"",MATCH($D3566,Υλικά!$B$3:$B$200,0),0))</f>
        <v>0</v>
      </c>
      <c r="G3566" s="3"/>
      <c r="H3566" s="16">
        <f>IF($C3566&lt;&gt;"",$G3566*INDEX(ΣυνδΑθρ!$B$2:$B$96,$F3566,1)/INDEX(ΣυνδΑθρ!$J$2:$J$96,$F3566,1),IF($D3566&lt;&gt;"",$G3566*INDEX(Υλικά!$G$3:$G$200,$F3566,1)/INDEX(Υλικά!$E$3:$E$200,$F3566,1),0))</f>
        <v>0</v>
      </c>
      <c r="I3566" s="17">
        <f>IF($C3566&lt;&gt;"",$G3566*INDEX(ΣυνδΑθρ!$C$2:$C$100,$F3566,1)/INDEX(ΣυνδΑθρ!$J$2:$J$96,$F3566,1),IF($D3566&lt;&gt;"",$G3566*INDEX(Υλικά!$H$3:$H$200,$F3566,1)/INDEX(Υλικά!$E$3:$E$200,$F3566,1),0))</f>
        <v>0</v>
      </c>
      <c r="J3566" s="18">
        <f>IF($C3566&lt;&gt;"",$G3566*INDEX(ΣυνδΑθρ!$D$2:$D$96,$F3566,1)/INDEX(ΣυνδΑθρ!$J$2:$J$96,$F3566,1),IF($D3566&lt;&gt;"",$G3566*INDEX(Υλικά!$I$3:$I$200,$F3566,1)/INDEX(Υλικά!$E$3:$E$200,$F3566,1),0))</f>
        <v>0</v>
      </c>
      <c r="K3566" s="16">
        <f>$H3566*Ref!$B$2</f>
        <v>0</v>
      </c>
      <c r="L3566" s="17">
        <f>$I3566*Ref!$B$3</f>
        <v>0</v>
      </c>
      <c r="M3566" s="18">
        <f>$J3566*Ref!$B$4</f>
        <v>0</v>
      </c>
      <c r="N3566" s="18">
        <f>IF($C3566&lt;&gt;"",0,IF($D3566&lt;&gt;"",$G3566*INDEX(Υλικά!$J$3:$J$200,$F3566,1)/INDEX(Υλικά!$E$3:$E$200,$F3566,1),0))</f>
        <v>0</v>
      </c>
      <c r="O3566" s="19">
        <f t="shared" si="67"/>
        <v>0</v>
      </c>
    </row>
    <row r="3567" spans="5:15" x14ac:dyDescent="0.35">
      <c r="E3567" s="3" t="str">
        <f>IF(C3567&lt;&gt;"",INDEX(ΣυνδΑθρ!$I$2:$I$96,MATCH(C3567,ΣυνδΑθρ!$A$2:$A$100,0),1),IF(D3567&lt;&gt;"",INDEX(Υλικά!$D$3:$D$200,MATCH(D3567,Υλικά!$B$3:$B$200,0),1),""))</f>
        <v/>
      </c>
      <c r="F3567" s="10">
        <f>IF(C3567&lt;&gt;"",MATCH($C3567,ΣυνδΑθρ!$A$2:$A$100,0),IF(D3567&lt;&gt;"",MATCH($D3567,Υλικά!$B$3:$B$200,0),0))</f>
        <v>0</v>
      </c>
      <c r="G3567" s="3"/>
      <c r="H3567" s="16">
        <f>IF($C3567&lt;&gt;"",$G3567*INDEX(ΣυνδΑθρ!$B$2:$B$96,$F3567,1)/INDEX(ΣυνδΑθρ!$J$2:$J$96,$F3567,1),IF($D3567&lt;&gt;"",$G3567*INDEX(Υλικά!$G$3:$G$200,$F3567,1)/INDEX(Υλικά!$E$3:$E$200,$F3567,1),0))</f>
        <v>0</v>
      </c>
      <c r="I3567" s="17">
        <f>IF($C3567&lt;&gt;"",$G3567*INDEX(ΣυνδΑθρ!$C$2:$C$100,$F3567,1)/INDEX(ΣυνδΑθρ!$J$2:$J$96,$F3567,1),IF($D3567&lt;&gt;"",$G3567*INDEX(Υλικά!$H$3:$H$200,$F3567,1)/INDEX(Υλικά!$E$3:$E$200,$F3567,1),0))</f>
        <v>0</v>
      </c>
      <c r="J3567" s="18">
        <f>IF($C3567&lt;&gt;"",$G3567*INDEX(ΣυνδΑθρ!$D$2:$D$96,$F3567,1)/INDEX(ΣυνδΑθρ!$J$2:$J$96,$F3567,1),IF($D3567&lt;&gt;"",$G3567*INDEX(Υλικά!$I$3:$I$200,$F3567,1)/INDEX(Υλικά!$E$3:$E$200,$F3567,1),0))</f>
        <v>0</v>
      </c>
      <c r="K3567" s="16">
        <f>$H3567*Ref!$B$2</f>
        <v>0</v>
      </c>
      <c r="L3567" s="17">
        <f>$I3567*Ref!$B$3</f>
        <v>0</v>
      </c>
      <c r="M3567" s="18">
        <f>$J3567*Ref!$B$4</f>
        <v>0</v>
      </c>
      <c r="N3567" s="18">
        <f>IF($C3567&lt;&gt;"",0,IF($D3567&lt;&gt;"",$G3567*INDEX(Υλικά!$J$3:$J$200,$F3567,1)/INDEX(Υλικά!$E$3:$E$200,$F3567,1),0))</f>
        <v>0</v>
      </c>
      <c r="O3567" s="19">
        <f t="shared" si="67"/>
        <v>0</v>
      </c>
    </row>
    <row r="3568" spans="5:15" x14ac:dyDescent="0.35">
      <c r="E3568" s="3" t="str">
        <f>IF(C3568&lt;&gt;"",INDEX(ΣυνδΑθρ!$I$2:$I$96,MATCH(C3568,ΣυνδΑθρ!$A$2:$A$100,0),1),IF(D3568&lt;&gt;"",INDEX(Υλικά!$D$3:$D$200,MATCH(D3568,Υλικά!$B$3:$B$200,0),1),""))</f>
        <v/>
      </c>
      <c r="F3568" s="10">
        <f>IF(C3568&lt;&gt;"",MATCH($C3568,ΣυνδΑθρ!$A$2:$A$100,0),IF(D3568&lt;&gt;"",MATCH($D3568,Υλικά!$B$3:$B$200,0),0))</f>
        <v>0</v>
      </c>
      <c r="G3568" s="3"/>
      <c r="H3568" s="16">
        <f>IF($C3568&lt;&gt;"",$G3568*INDEX(ΣυνδΑθρ!$B$2:$B$96,$F3568,1)/INDEX(ΣυνδΑθρ!$J$2:$J$96,$F3568,1),IF($D3568&lt;&gt;"",$G3568*INDEX(Υλικά!$G$3:$G$200,$F3568,1)/INDEX(Υλικά!$E$3:$E$200,$F3568,1),0))</f>
        <v>0</v>
      </c>
      <c r="I3568" s="17">
        <f>IF($C3568&lt;&gt;"",$G3568*INDEX(ΣυνδΑθρ!$C$2:$C$100,$F3568,1)/INDEX(ΣυνδΑθρ!$J$2:$J$96,$F3568,1),IF($D3568&lt;&gt;"",$G3568*INDEX(Υλικά!$H$3:$H$200,$F3568,1)/INDEX(Υλικά!$E$3:$E$200,$F3568,1),0))</f>
        <v>0</v>
      </c>
      <c r="J3568" s="18">
        <f>IF($C3568&lt;&gt;"",$G3568*INDEX(ΣυνδΑθρ!$D$2:$D$96,$F3568,1)/INDEX(ΣυνδΑθρ!$J$2:$J$96,$F3568,1),IF($D3568&lt;&gt;"",$G3568*INDEX(Υλικά!$I$3:$I$200,$F3568,1)/INDEX(Υλικά!$E$3:$E$200,$F3568,1),0))</f>
        <v>0</v>
      </c>
      <c r="K3568" s="16">
        <f>$H3568*Ref!$B$2</f>
        <v>0</v>
      </c>
      <c r="L3568" s="17">
        <f>$I3568*Ref!$B$3</f>
        <v>0</v>
      </c>
      <c r="M3568" s="18">
        <f>$J3568*Ref!$B$4</f>
        <v>0</v>
      </c>
      <c r="N3568" s="18">
        <f>IF($C3568&lt;&gt;"",0,IF($D3568&lt;&gt;"",$G3568*INDEX(Υλικά!$J$3:$J$200,$F3568,1)/INDEX(Υλικά!$E$3:$E$200,$F3568,1),0))</f>
        <v>0</v>
      </c>
      <c r="O3568" s="19">
        <f t="shared" si="67"/>
        <v>0</v>
      </c>
    </row>
    <row r="3569" spans="5:15" x14ac:dyDescent="0.35">
      <c r="E3569" s="3" t="str">
        <f>IF(C3569&lt;&gt;"",INDEX(ΣυνδΑθρ!$I$2:$I$96,MATCH(C3569,ΣυνδΑθρ!$A$2:$A$100,0),1),IF(D3569&lt;&gt;"",INDEX(Υλικά!$D$3:$D$200,MATCH(D3569,Υλικά!$B$3:$B$200,0),1),""))</f>
        <v/>
      </c>
      <c r="F3569" s="10">
        <f>IF(C3569&lt;&gt;"",MATCH($C3569,ΣυνδΑθρ!$A$2:$A$100,0),IF(D3569&lt;&gt;"",MATCH($D3569,Υλικά!$B$3:$B$200,0),0))</f>
        <v>0</v>
      </c>
      <c r="G3569" s="3"/>
      <c r="H3569" s="16">
        <f>IF($C3569&lt;&gt;"",$G3569*INDEX(ΣυνδΑθρ!$B$2:$B$96,$F3569,1)/INDEX(ΣυνδΑθρ!$J$2:$J$96,$F3569,1),IF($D3569&lt;&gt;"",$G3569*INDEX(Υλικά!$G$3:$G$200,$F3569,1)/INDEX(Υλικά!$E$3:$E$200,$F3569,1),0))</f>
        <v>0</v>
      </c>
      <c r="I3569" s="17">
        <f>IF($C3569&lt;&gt;"",$G3569*INDEX(ΣυνδΑθρ!$C$2:$C$100,$F3569,1)/INDEX(ΣυνδΑθρ!$J$2:$J$96,$F3569,1),IF($D3569&lt;&gt;"",$G3569*INDEX(Υλικά!$H$3:$H$200,$F3569,1)/INDEX(Υλικά!$E$3:$E$200,$F3569,1),0))</f>
        <v>0</v>
      </c>
      <c r="J3569" s="18">
        <f>IF($C3569&lt;&gt;"",$G3569*INDEX(ΣυνδΑθρ!$D$2:$D$96,$F3569,1)/INDEX(ΣυνδΑθρ!$J$2:$J$96,$F3569,1),IF($D3569&lt;&gt;"",$G3569*INDEX(Υλικά!$I$3:$I$200,$F3569,1)/INDEX(Υλικά!$E$3:$E$200,$F3569,1),0))</f>
        <v>0</v>
      </c>
      <c r="K3569" s="16">
        <f>$H3569*Ref!$B$2</f>
        <v>0</v>
      </c>
      <c r="L3569" s="17">
        <f>$I3569*Ref!$B$3</f>
        <v>0</v>
      </c>
      <c r="M3569" s="18">
        <f>$J3569*Ref!$B$4</f>
        <v>0</v>
      </c>
      <c r="N3569" s="18">
        <f>IF($C3569&lt;&gt;"",0,IF($D3569&lt;&gt;"",$G3569*INDEX(Υλικά!$J$3:$J$200,$F3569,1)/INDEX(Υλικά!$E$3:$E$200,$F3569,1),0))</f>
        <v>0</v>
      </c>
      <c r="O3569" s="19">
        <f t="shared" si="67"/>
        <v>0</v>
      </c>
    </row>
    <row r="3570" spans="5:15" x14ac:dyDescent="0.35">
      <c r="E3570" s="3" t="str">
        <f>IF(C3570&lt;&gt;"",INDEX(ΣυνδΑθρ!$I$2:$I$96,MATCH(C3570,ΣυνδΑθρ!$A$2:$A$100,0),1),IF(D3570&lt;&gt;"",INDEX(Υλικά!$D$3:$D$200,MATCH(D3570,Υλικά!$B$3:$B$200,0),1),""))</f>
        <v/>
      </c>
      <c r="F3570" s="10">
        <f>IF(C3570&lt;&gt;"",MATCH($C3570,ΣυνδΑθρ!$A$2:$A$100,0),IF(D3570&lt;&gt;"",MATCH($D3570,Υλικά!$B$3:$B$200,0),0))</f>
        <v>0</v>
      </c>
      <c r="G3570" s="3"/>
      <c r="H3570" s="16">
        <f>IF($C3570&lt;&gt;"",$G3570*INDEX(ΣυνδΑθρ!$B$2:$B$96,$F3570,1)/INDEX(ΣυνδΑθρ!$J$2:$J$96,$F3570,1),IF($D3570&lt;&gt;"",$G3570*INDEX(Υλικά!$G$3:$G$200,$F3570,1)/INDEX(Υλικά!$E$3:$E$200,$F3570,1),0))</f>
        <v>0</v>
      </c>
      <c r="I3570" s="17">
        <f>IF($C3570&lt;&gt;"",$G3570*INDEX(ΣυνδΑθρ!$C$2:$C$100,$F3570,1)/INDEX(ΣυνδΑθρ!$J$2:$J$96,$F3570,1),IF($D3570&lt;&gt;"",$G3570*INDEX(Υλικά!$H$3:$H$200,$F3570,1)/INDEX(Υλικά!$E$3:$E$200,$F3570,1),0))</f>
        <v>0</v>
      </c>
      <c r="J3570" s="18">
        <f>IF($C3570&lt;&gt;"",$G3570*INDEX(ΣυνδΑθρ!$D$2:$D$96,$F3570,1)/INDEX(ΣυνδΑθρ!$J$2:$J$96,$F3570,1),IF($D3570&lt;&gt;"",$G3570*INDEX(Υλικά!$I$3:$I$200,$F3570,1)/INDEX(Υλικά!$E$3:$E$200,$F3570,1),0))</f>
        <v>0</v>
      </c>
      <c r="K3570" s="16">
        <f>$H3570*Ref!$B$2</f>
        <v>0</v>
      </c>
      <c r="L3570" s="17">
        <f>$I3570*Ref!$B$3</f>
        <v>0</v>
      </c>
      <c r="M3570" s="18">
        <f>$J3570*Ref!$B$4</f>
        <v>0</v>
      </c>
      <c r="N3570" s="18">
        <f>IF($C3570&lt;&gt;"",0,IF($D3570&lt;&gt;"",$G3570*INDEX(Υλικά!$J$3:$J$200,$F3570,1)/INDEX(Υλικά!$E$3:$E$200,$F3570,1),0))</f>
        <v>0</v>
      </c>
      <c r="O3570" s="19">
        <f t="shared" si="67"/>
        <v>0</v>
      </c>
    </row>
    <row r="3571" spans="5:15" x14ac:dyDescent="0.35">
      <c r="E3571" s="3" t="str">
        <f>IF(C3571&lt;&gt;"",INDEX(ΣυνδΑθρ!$I$2:$I$96,MATCH(C3571,ΣυνδΑθρ!$A$2:$A$100,0),1),IF(D3571&lt;&gt;"",INDEX(Υλικά!$D$3:$D$200,MATCH(D3571,Υλικά!$B$3:$B$200,0),1),""))</f>
        <v/>
      </c>
      <c r="F3571" s="10">
        <f>IF(C3571&lt;&gt;"",MATCH($C3571,ΣυνδΑθρ!$A$2:$A$100,0),IF(D3571&lt;&gt;"",MATCH($D3571,Υλικά!$B$3:$B$200,0),0))</f>
        <v>0</v>
      </c>
      <c r="G3571" s="3"/>
      <c r="H3571" s="16">
        <f>IF($C3571&lt;&gt;"",$G3571*INDEX(ΣυνδΑθρ!$B$2:$B$96,$F3571,1)/INDEX(ΣυνδΑθρ!$J$2:$J$96,$F3571,1),IF($D3571&lt;&gt;"",$G3571*INDEX(Υλικά!$G$3:$G$200,$F3571,1)/INDEX(Υλικά!$E$3:$E$200,$F3571,1),0))</f>
        <v>0</v>
      </c>
      <c r="I3571" s="17">
        <f>IF($C3571&lt;&gt;"",$G3571*INDEX(ΣυνδΑθρ!$C$2:$C$100,$F3571,1)/INDEX(ΣυνδΑθρ!$J$2:$J$96,$F3571,1),IF($D3571&lt;&gt;"",$G3571*INDEX(Υλικά!$H$3:$H$200,$F3571,1)/INDEX(Υλικά!$E$3:$E$200,$F3571,1),0))</f>
        <v>0</v>
      </c>
      <c r="J3571" s="18">
        <f>IF($C3571&lt;&gt;"",$G3571*INDEX(ΣυνδΑθρ!$D$2:$D$96,$F3571,1)/INDEX(ΣυνδΑθρ!$J$2:$J$96,$F3571,1),IF($D3571&lt;&gt;"",$G3571*INDEX(Υλικά!$I$3:$I$200,$F3571,1)/INDEX(Υλικά!$E$3:$E$200,$F3571,1),0))</f>
        <v>0</v>
      </c>
      <c r="K3571" s="16">
        <f>$H3571*Ref!$B$2</f>
        <v>0</v>
      </c>
      <c r="L3571" s="17">
        <f>$I3571*Ref!$B$3</f>
        <v>0</v>
      </c>
      <c r="M3571" s="18">
        <f>$J3571*Ref!$B$4</f>
        <v>0</v>
      </c>
      <c r="N3571" s="18">
        <f>IF($C3571&lt;&gt;"",0,IF($D3571&lt;&gt;"",$G3571*INDEX(Υλικά!$J$3:$J$200,$F3571,1)/INDEX(Υλικά!$E$3:$E$200,$F3571,1),0))</f>
        <v>0</v>
      </c>
      <c r="O3571" s="19">
        <f t="shared" si="67"/>
        <v>0</v>
      </c>
    </row>
    <row r="3572" spans="5:15" x14ac:dyDescent="0.35">
      <c r="E3572" s="3" t="str">
        <f>IF(C3572&lt;&gt;"",INDEX(ΣυνδΑθρ!$I$2:$I$96,MATCH(C3572,ΣυνδΑθρ!$A$2:$A$100,0),1),IF(D3572&lt;&gt;"",INDEX(Υλικά!$D$3:$D$200,MATCH(D3572,Υλικά!$B$3:$B$200,0),1),""))</f>
        <v/>
      </c>
      <c r="F3572" s="10">
        <f>IF(C3572&lt;&gt;"",MATCH($C3572,ΣυνδΑθρ!$A$2:$A$100,0),IF(D3572&lt;&gt;"",MATCH($D3572,Υλικά!$B$3:$B$200,0),0))</f>
        <v>0</v>
      </c>
      <c r="G3572" s="3"/>
      <c r="H3572" s="16">
        <f>IF($C3572&lt;&gt;"",$G3572*INDEX(ΣυνδΑθρ!$B$2:$B$96,$F3572,1)/INDEX(ΣυνδΑθρ!$J$2:$J$96,$F3572,1),IF($D3572&lt;&gt;"",$G3572*INDEX(Υλικά!$G$3:$G$200,$F3572,1)/INDEX(Υλικά!$E$3:$E$200,$F3572,1),0))</f>
        <v>0</v>
      </c>
      <c r="I3572" s="17">
        <f>IF($C3572&lt;&gt;"",$G3572*INDEX(ΣυνδΑθρ!$C$2:$C$100,$F3572,1)/INDEX(ΣυνδΑθρ!$J$2:$J$96,$F3572,1),IF($D3572&lt;&gt;"",$G3572*INDEX(Υλικά!$H$3:$H$200,$F3572,1)/INDEX(Υλικά!$E$3:$E$200,$F3572,1),0))</f>
        <v>0</v>
      </c>
      <c r="J3572" s="18">
        <f>IF($C3572&lt;&gt;"",$G3572*INDEX(ΣυνδΑθρ!$D$2:$D$96,$F3572,1)/INDEX(ΣυνδΑθρ!$J$2:$J$96,$F3572,1),IF($D3572&lt;&gt;"",$G3572*INDEX(Υλικά!$I$3:$I$200,$F3572,1)/INDEX(Υλικά!$E$3:$E$200,$F3572,1),0))</f>
        <v>0</v>
      </c>
      <c r="K3572" s="16">
        <f>$H3572*Ref!$B$2</f>
        <v>0</v>
      </c>
      <c r="L3572" s="17">
        <f>$I3572*Ref!$B$3</f>
        <v>0</v>
      </c>
      <c r="M3572" s="18">
        <f>$J3572*Ref!$B$4</f>
        <v>0</v>
      </c>
      <c r="N3572" s="18">
        <f>IF($C3572&lt;&gt;"",0,IF($D3572&lt;&gt;"",$G3572*INDEX(Υλικά!$J$3:$J$200,$F3572,1)/INDEX(Υλικά!$E$3:$E$200,$F3572,1),0))</f>
        <v>0</v>
      </c>
      <c r="O3572" s="19">
        <f t="shared" si="67"/>
        <v>0</v>
      </c>
    </row>
    <row r="3573" spans="5:15" x14ac:dyDescent="0.35">
      <c r="E3573" s="3" t="str">
        <f>IF(C3573&lt;&gt;"",INDEX(ΣυνδΑθρ!$I$2:$I$96,MATCH(C3573,ΣυνδΑθρ!$A$2:$A$100,0),1),IF(D3573&lt;&gt;"",INDEX(Υλικά!$D$3:$D$200,MATCH(D3573,Υλικά!$B$3:$B$200,0),1),""))</f>
        <v/>
      </c>
      <c r="F3573" s="10">
        <f>IF(C3573&lt;&gt;"",MATCH($C3573,ΣυνδΑθρ!$A$2:$A$100,0),IF(D3573&lt;&gt;"",MATCH($D3573,Υλικά!$B$3:$B$200,0),0))</f>
        <v>0</v>
      </c>
      <c r="G3573" s="3"/>
      <c r="H3573" s="16">
        <f>IF($C3573&lt;&gt;"",$G3573*INDEX(ΣυνδΑθρ!$B$2:$B$96,$F3573,1)/INDEX(ΣυνδΑθρ!$J$2:$J$96,$F3573,1),IF($D3573&lt;&gt;"",$G3573*INDEX(Υλικά!$G$3:$G$200,$F3573,1)/INDEX(Υλικά!$E$3:$E$200,$F3573,1),0))</f>
        <v>0</v>
      </c>
      <c r="I3573" s="17">
        <f>IF($C3573&lt;&gt;"",$G3573*INDEX(ΣυνδΑθρ!$C$2:$C$100,$F3573,1)/INDEX(ΣυνδΑθρ!$J$2:$J$96,$F3573,1),IF($D3573&lt;&gt;"",$G3573*INDEX(Υλικά!$H$3:$H$200,$F3573,1)/INDEX(Υλικά!$E$3:$E$200,$F3573,1),0))</f>
        <v>0</v>
      </c>
      <c r="J3573" s="18">
        <f>IF($C3573&lt;&gt;"",$G3573*INDEX(ΣυνδΑθρ!$D$2:$D$96,$F3573,1)/INDEX(ΣυνδΑθρ!$J$2:$J$96,$F3573,1),IF($D3573&lt;&gt;"",$G3573*INDEX(Υλικά!$I$3:$I$200,$F3573,1)/INDEX(Υλικά!$E$3:$E$200,$F3573,1),0))</f>
        <v>0</v>
      </c>
      <c r="K3573" s="16">
        <f>$H3573*Ref!$B$2</f>
        <v>0</v>
      </c>
      <c r="L3573" s="17">
        <f>$I3573*Ref!$B$3</f>
        <v>0</v>
      </c>
      <c r="M3573" s="18">
        <f>$J3573*Ref!$B$4</f>
        <v>0</v>
      </c>
      <c r="N3573" s="18">
        <f>IF($C3573&lt;&gt;"",0,IF($D3573&lt;&gt;"",$G3573*INDEX(Υλικά!$J$3:$J$200,$F3573,1)/INDEX(Υλικά!$E$3:$E$200,$F3573,1),0))</f>
        <v>0</v>
      </c>
      <c r="O3573" s="19">
        <f t="shared" si="67"/>
        <v>0</v>
      </c>
    </row>
    <row r="3574" spans="5:15" x14ac:dyDescent="0.35">
      <c r="E3574" s="3" t="str">
        <f>IF(C3574&lt;&gt;"",INDEX(ΣυνδΑθρ!$I$2:$I$96,MATCH(C3574,ΣυνδΑθρ!$A$2:$A$100,0),1),IF(D3574&lt;&gt;"",INDEX(Υλικά!$D$3:$D$200,MATCH(D3574,Υλικά!$B$3:$B$200,0),1),""))</f>
        <v/>
      </c>
      <c r="F3574" s="10">
        <f>IF(C3574&lt;&gt;"",MATCH($C3574,ΣυνδΑθρ!$A$2:$A$100,0),IF(D3574&lt;&gt;"",MATCH($D3574,Υλικά!$B$3:$B$200,0),0))</f>
        <v>0</v>
      </c>
      <c r="G3574" s="3"/>
      <c r="H3574" s="16">
        <f>IF($C3574&lt;&gt;"",$G3574*INDEX(ΣυνδΑθρ!$B$2:$B$96,$F3574,1)/INDEX(ΣυνδΑθρ!$J$2:$J$96,$F3574,1),IF($D3574&lt;&gt;"",$G3574*INDEX(Υλικά!$G$3:$G$200,$F3574,1)/INDEX(Υλικά!$E$3:$E$200,$F3574,1),0))</f>
        <v>0</v>
      </c>
      <c r="I3574" s="17">
        <f>IF($C3574&lt;&gt;"",$G3574*INDEX(ΣυνδΑθρ!$C$2:$C$100,$F3574,1)/INDEX(ΣυνδΑθρ!$J$2:$J$96,$F3574,1),IF($D3574&lt;&gt;"",$G3574*INDEX(Υλικά!$H$3:$H$200,$F3574,1)/INDEX(Υλικά!$E$3:$E$200,$F3574,1),0))</f>
        <v>0</v>
      </c>
      <c r="J3574" s="18">
        <f>IF($C3574&lt;&gt;"",$G3574*INDEX(ΣυνδΑθρ!$D$2:$D$96,$F3574,1)/INDEX(ΣυνδΑθρ!$J$2:$J$96,$F3574,1),IF($D3574&lt;&gt;"",$G3574*INDEX(Υλικά!$I$3:$I$200,$F3574,1)/INDEX(Υλικά!$E$3:$E$200,$F3574,1),0))</f>
        <v>0</v>
      </c>
      <c r="K3574" s="16">
        <f>$H3574*Ref!$B$2</f>
        <v>0</v>
      </c>
      <c r="L3574" s="17">
        <f>$I3574*Ref!$B$3</f>
        <v>0</v>
      </c>
      <c r="M3574" s="18">
        <f>$J3574*Ref!$B$4</f>
        <v>0</v>
      </c>
      <c r="N3574" s="18">
        <f>IF($C3574&lt;&gt;"",0,IF($D3574&lt;&gt;"",$G3574*INDEX(Υλικά!$J$3:$J$200,$F3574,1)/INDEX(Υλικά!$E$3:$E$200,$F3574,1),0))</f>
        <v>0</v>
      </c>
      <c r="O3574" s="19">
        <f t="shared" si="67"/>
        <v>0</v>
      </c>
    </row>
    <row r="3575" spans="5:15" x14ac:dyDescent="0.35">
      <c r="E3575" s="3" t="str">
        <f>IF(C3575&lt;&gt;"",INDEX(ΣυνδΑθρ!$I$2:$I$96,MATCH(C3575,ΣυνδΑθρ!$A$2:$A$100,0),1),IF(D3575&lt;&gt;"",INDEX(Υλικά!$D$3:$D$200,MATCH(D3575,Υλικά!$B$3:$B$200,0),1),""))</f>
        <v/>
      </c>
      <c r="F3575" s="10">
        <f>IF(C3575&lt;&gt;"",MATCH($C3575,ΣυνδΑθρ!$A$2:$A$100,0),IF(D3575&lt;&gt;"",MATCH($D3575,Υλικά!$B$3:$B$200,0),0))</f>
        <v>0</v>
      </c>
      <c r="G3575" s="3"/>
      <c r="H3575" s="16">
        <f>IF($C3575&lt;&gt;"",$G3575*INDEX(ΣυνδΑθρ!$B$2:$B$96,$F3575,1)/INDEX(ΣυνδΑθρ!$J$2:$J$96,$F3575,1),IF($D3575&lt;&gt;"",$G3575*INDEX(Υλικά!$G$3:$G$200,$F3575,1)/INDEX(Υλικά!$E$3:$E$200,$F3575,1),0))</f>
        <v>0</v>
      </c>
      <c r="I3575" s="17">
        <f>IF($C3575&lt;&gt;"",$G3575*INDEX(ΣυνδΑθρ!$C$2:$C$100,$F3575,1)/INDEX(ΣυνδΑθρ!$J$2:$J$96,$F3575,1),IF($D3575&lt;&gt;"",$G3575*INDEX(Υλικά!$H$3:$H$200,$F3575,1)/INDEX(Υλικά!$E$3:$E$200,$F3575,1),0))</f>
        <v>0</v>
      </c>
      <c r="J3575" s="18">
        <f>IF($C3575&lt;&gt;"",$G3575*INDEX(ΣυνδΑθρ!$D$2:$D$96,$F3575,1)/INDEX(ΣυνδΑθρ!$J$2:$J$96,$F3575,1),IF($D3575&lt;&gt;"",$G3575*INDEX(Υλικά!$I$3:$I$200,$F3575,1)/INDEX(Υλικά!$E$3:$E$200,$F3575,1),0))</f>
        <v>0</v>
      </c>
      <c r="K3575" s="16">
        <f>$H3575*Ref!$B$2</f>
        <v>0</v>
      </c>
      <c r="L3575" s="17">
        <f>$I3575*Ref!$B$3</f>
        <v>0</v>
      </c>
      <c r="M3575" s="18">
        <f>$J3575*Ref!$B$4</f>
        <v>0</v>
      </c>
      <c r="N3575" s="18">
        <f>IF($C3575&lt;&gt;"",0,IF($D3575&lt;&gt;"",$G3575*INDEX(Υλικά!$J$3:$J$200,$F3575,1)/INDEX(Υλικά!$E$3:$E$200,$F3575,1),0))</f>
        <v>0</v>
      </c>
      <c r="O3575" s="19">
        <f t="shared" si="67"/>
        <v>0</v>
      </c>
    </row>
    <row r="3576" spans="5:15" x14ac:dyDescent="0.35">
      <c r="E3576" s="3" t="str">
        <f>IF(C3576&lt;&gt;"",INDEX(ΣυνδΑθρ!$I$2:$I$96,MATCH(C3576,ΣυνδΑθρ!$A$2:$A$100,0),1),IF(D3576&lt;&gt;"",INDEX(Υλικά!$D$3:$D$200,MATCH(D3576,Υλικά!$B$3:$B$200,0),1),""))</f>
        <v/>
      </c>
      <c r="F3576" s="10">
        <f>IF(C3576&lt;&gt;"",MATCH($C3576,ΣυνδΑθρ!$A$2:$A$100,0),IF(D3576&lt;&gt;"",MATCH($D3576,Υλικά!$B$3:$B$200,0),0))</f>
        <v>0</v>
      </c>
      <c r="G3576" s="3"/>
      <c r="H3576" s="16">
        <f>IF($C3576&lt;&gt;"",$G3576*INDEX(ΣυνδΑθρ!$B$2:$B$96,$F3576,1)/INDEX(ΣυνδΑθρ!$J$2:$J$96,$F3576,1),IF($D3576&lt;&gt;"",$G3576*INDEX(Υλικά!$G$3:$G$200,$F3576,1)/INDEX(Υλικά!$E$3:$E$200,$F3576,1),0))</f>
        <v>0</v>
      </c>
      <c r="I3576" s="17">
        <f>IF($C3576&lt;&gt;"",$G3576*INDEX(ΣυνδΑθρ!$C$2:$C$100,$F3576,1)/INDEX(ΣυνδΑθρ!$J$2:$J$96,$F3576,1),IF($D3576&lt;&gt;"",$G3576*INDEX(Υλικά!$H$3:$H$200,$F3576,1)/INDEX(Υλικά!$E$3:$E$200,$F3576,1),0))</f>
        <v>0</v>
      </c>
      <c r="J3576" s="18">
        <f>IF($C3576&lt;&gt;"",$G3576*INDEX(ΣυνδΑθρ!$D$2:$D$96,$F3576,1)/INDEX(ΣυνδΑθρ!$J$2:$J$96,$F3576,1),IF($D3576&lt;&gt;"",$G3576*INDEX(Υλικά!$I$3:$I$200,$F3576,1)/INDEX(Υλικά!$E$3:$E$200,$F3576,1),0))</f>
        <v>0</v>
      </c>
      <c r="K3576" s="16">
        <f>$H3576*Ref!$B$2</f>
        <v>0</v>
      </c>
      <c r="L3576" s="17">
        <f>$I3576*Ref!$B$3</f>
        <v>0</v>
      </c>
      <c r="M3576" s="18">
        <f>$J3576*Ref!$B$4</f>
        <v>0</v>
      </c>
      <c r="N3576" s="18">
        <f>IF($C3576&lt;&gt;"",0,IF($D3576&lt;&gt;"",$G3576*INDEX(Υλικά!$J$3:$J$200,$F3576,1)/INDEX(Υλικά!$E$3:$E$200,$F3576,1),0))</f>
        <v>0</v>
      </c>
      <c r="O3576" s="19">
        <f t="shared" si="67"/>
        <v>0</v>
      </c>
    </row>
    <row r="3577" spans="5:15" x14ac:dyDescent="0.35">
      <c r="E3577" s="3" t="str">
        <f>IF(C3577&lt;&gt;"",INDEX(ΣυνδΑθρ!$I$2:$I$96,MATCH(C3577,ΣυνδΑθρ!$A$2:$A$100,0),1),IF(D3577&lt;&gt;"",INDEX(Υλικά!$D$3:$D$200,MATCH(D3577,Υλικά!$B$3:$B$200,0),1),""))</f>
        <v/>
      </c>
      <c r="F3577" s="10">
        <f>IF(C3577&lt;&gt;"",MATCH($C3577,ΣυνδΑθρ!$A$2:$A$100,0),IF(D3577&lt;&gt;"",MATCH($D3577,Υλικά!$B$3:$B$200,0),0))</f>
        <v>0</v>
      </c>
      <c r="G3577" s="3"/>
      <c r="H3577" s="16">
        <f>IF($C3577&lt;&gt;"",$G3577*INDEX(ΣυνδΑθρ!$B$2:$B$96,$F3577,1)/INDEX(ΣυνδΑθρ!$J$2:$J$96,$F3577,1),IF($D3577&lt;&gt;"",$G3577*INDEX(Υλικά!$G$3:$G$200,$F3577,1)/INDEX(Υλικά!$E$3:$E$200,$F3577,1),0))</f>
        <v>0</v>
      </c>
      <c r="I3577" s="17">
        <f>IF($C3577&lt;&gt;"",$G3577*INDEX(ΣυνδΑθρ!$C$2:$C$100,$F3577,1)/INDEX(ΣυνδΑθρ!$J$2:$J$96,$F3577,1),IF($D3577&lt;&gt;"",$G3577*INDEX(Υλικά!$H$3:$H$200,$F3577,1)/INDEX(Υλικά!$E$3:$E$200,$F3577,1),0))</f>
        <v>0</v>
      </c>
      <c r="J3577" s="18">
        <f>IF($C3577&lt;&gt;"",$G3577*INDEX(ΣυνδΑθρ!$D$2:$D$96,$F3577,1)/INDEX(ΣυνδΑθρ!$J$2:$J$96,$F3577,1),IF($D3577&lt;&gt;"",$G3577*INDEX(Υλικά!$I$3:$I$200,$F3577,1)/INDEX(Υλικά!$E$3:$E$200,$F3577,1),0))</f>
        <v>0</v>
      </c>
      <c r="K3577" s="16">
        <f>$H3577*Ref!$B$2</f>
        <v>0</v>
      </c>
      <c r="L3577" s="17">
        <f>$I3577*Ref!$B$3</f>
        <v>0</v>
      </c>
      <c r="M3577" s="18">
        <f>$J3577*Ref!$B$4</f>
        <v>0</v>
      </c>
      <c r="N3577" s="18">
        <f>IF($C3577&lt;&gt;"",0,IF($D3577&lt;&gt;"",$G3577*INDEX(Υλικά!$J$3:$J$200,$F3577,1)/INDEX(Υλικά!$E$3:$E$200,$F3577,1),0))</f>
        <v>0</v>
      </c>
      <c r="O3577" s="19">
        <f t="shared" si="67"/>
        <v>0</v>
      </c>
    </row>
    <row r="3578" spans="5:15" x14ac:dyDescent="0.35">
      <c r="E3578" s="3" t="str">
        <f>IF(C3578&lt;&gt;"",INDEX(ΣυνδΑθρ!$I$2:$I$96,MATCH(C3578,ΣυνδΑθρ!$A$2:$A$100,0),1),IF(D3578&lt;&gt;"",INDEX(Υλικά!$D$3:$D$200,MATCH(D3578,Υλικά!$B$3:$B$200,0),1),""))</f>
        <v/>
      </c>
      <c r="F3578" s="10">
        <f>IF(C3578&lt;&gt;"",MATCH($C3578,ΣυνδΑθρ!$A$2:$A$100,0),IF(D3578&lt;&gt;"",MATCH($D3578,Υλικά!$B$3:$B$200,0),0))</f>
        <v>0</v>
      </c>
      <c r="G3578" s="3"/>
      <c r="H3578" s="16">
        <f>IF($C3578&lt;&gt;"",$G3578*INDEX(ΣυνδΑθρ!$B$2:$B$96,$F3578,1)/INDEX(ΣυνδΑθρ!$J$2:$J$96,$F3578,1),IF($D3578&lt;&gt;"",$G3578*INDEX(Υλικά!$G$3:$G$200,$F3578,1)/INDEX(Υλικά!$E$3:$E$200,$F3578,1),0))</f>
        <v>0</v>
      </c>
      <c r="I3578" s="17">
        <f>IF($C3578&lt;&gt;"",$G3578*INDEX(ΣυνδΑθρ!$C$2:$C$100,$F3578,1)/INDEX(ΣυνδΑθρ!$J$2:$J$96,$F3578,1),IF($D3578&lt;&gt;"",$G3578*INDEX(Υλικά!$H$3:$H$200,$F3578,1)/INDEX(Υλικά!$E$3:$E$200,$F3578,1),0))</f>
        <v>0</v>
      </c>
      <c r="J3578" s="18">
        <f>IF($C3578&lt;&gt;"",$G3578*INDEX(ΣυνδΑθρ!$D$2:$D$96,$F3578,1)/INDEX(ΣυνδΑθρ!$J$2:$J$96,$F3578,1),IF($D3578&lt;&gt;"",$G3578*INDEX(Υλικά!$I$3:$I$200,$F3578,1)/INDEX(Υλικά!$E$3:$E$200,$F3578,1),0))</f>
        <v>0</v>
      </c>
      <c r="K3578" s="16">
        <f>$H3578*Ref!$B$2</f>
        <v>0</v>
      </c>
      <c r="L3578" s="17">
        <f>$I3578*Ref!$B$3</f>
        <v>0</v>
      </c>
      <c r="M3578" s="18">
        <f>$J3578*Ref!$B$4</f>
        <v>0</v>
      </c>
      <c r="N3578" s="18">
        <f>IF($C3578&lt;&gt;"",0,IF($D3578&lt;&gt;"",$G3578*INDEX(Υλικά!$J$3:$J$200,$F3578,1)/INDEX(Υλικά!$E$3:$E$200,$F3578,1),0))</f>
        <v>0</v>
      </c>
      <c r="O3578" s="19">
        <f t="shared" si="67"/>
        <v>0</v>
      </c>
    </row>
    <row r="3579" spans="5:15" x14ac:dyDescent="0.35">
      <c r="E3579" s="3" t="str">
        <f>IF(C3579&lt;&gt;"",INDEX(ΣυνδΑθρ!$I$2:$I$96,MATCH(C3579,ΣυνδΑθρ!$A$2:$A$100,0),1),IF(D3579&lt;&gt;"",INDEX(Υλικά!$D$3:$D$200,MATCH(D3579,Υλικά!$B$3:$B$200,0),1),""))</f>
        <v/>
      </c>
      <c r="F3579" s="10">
        <f>IF(C3579&lt;&gt;"",MATCH($C3579,ΣυνδΑθρ!$A$2:$A$100,0),IF(D3579&lt;&gt;"",MATCH($D3579,Υλικά!$B$3:$B$200,0),0))</f>
        <v>0</v>
      </c>
      <c r="G3579" s="3"/>
      <c r="H3579" s="16">
        <f>IF($C3579&lt;&gt;"",$G3579*INDEX(ΣυνδΑθρ!$B$2:$B$96,$F3579,1)/INDEX(ΣυνδΑθρ!$J$2:$J$96,$F3579,1),IF($D3579&lt;&gt;"",$G3579*INDEX(Υλικά!$G$3:$G$200,$F3579,1)/INDEX(Υλικά!$E$3:$E$200,$F3579,1),0))</f>
        <v>0</v>
      </c>
      <c r="I3579" s="17">
        <f>IF($C3579&lt;&gt;"",$G3579*INDEX(ΣυνδΑθρ!$C$2:$C$100,$F3579,1)/INDEX(ΣυνδΑθρ!$J$2:$J$96,$F3579,1),IF($D3579&lt;&gt;"",$G3579*INDEX(Υλικά!$H$3:$H$200,$F3579,1)/INDEX(Υλικά!$E$3:$E$200,$F3579,1),0))</f>
        <v>0</v>
      </c>
      <c r="J3579" s="18">
        <f>IF($C3579&lt;&gt;"",$G3579*INDEX(ΣυνδΑθρ!$D$2:$D$96,$F3579,1)/INDEX(ΣυνδΑθρ!$J$2:$J$96,$F3579,1),IF($D3579&lt;&gt;"",$G3579*INDEX(Υλικά!$I$3:$I$200,$F3579,1)/INDEX(Υλικά!$E$3:$E$200,$F3579,1),0))</f>
        <v>0</v>
      </c>
      <c r="K3579" s="16">
        <f>$H3579*Ref!$B$2</f>
        <v>0</v>
      </c>
      <c r="L3579" s="17">
        <f>$I3579*Ref!$B$3</f>
        <v>0</v>
      </c>
      <c r="M3579" s="18">
        <f>$J3579*Ref!$B$4</f>
        <v>0</v>
      </c>
      <c r="N3579" s="18">
        <f>IF($C3579&lt;&gt;"",0,IF($D3579&lt;&gt;"",$G3579*INDEX(Υλικά!$J$3:$J$200,$F3579,1)/INDEX(Υλικά!$E$3:$E$200,$F3579,1),0))</f>
        <v>0</v>
      </c>
      <c r="O3579" s="19">
        <f t="shared" si="67"/>
        <v>0</v>
      </c>
    </row>
    <row r="3580" spans="5:15" x14ac:dyDescent="0.35">
      <c r="E3580" s="3" t="str">
        <f>IF(C3580&lt;&gt;"",INDEX(ΣυνδΑθρ!$I$2:$I$96,MATCH(C3580,ΣυνδΑθρ!$A$2:$A$100,0),1),IF(D3580&lt;&gt;"",INDEX(Υλικά!$D$3:$D$200,MATCH(D3580,Υλικά!$B$3:$B$200,0),1),""))</f>
        <v/>
      </c>
      <c r="F3580" s="10">
        <f>IF(C3580&lt;&gt;"",MATCH($C3580,ΣυνδΑθρ!$A$2:$A$100,0),IF(D3580&lt;&gt;"",MATCH($D3580,Υλικά!$B$3:$B$200,0),0))</f>
        <v>0</v>
      </c>
      <c r="G3580" s="3"/>
      <c r="H3580" s="16">
        <f>IF($C3580&lt;&gt;"",$G3580*INDEX(ΣυνδΑθρ!$B$2:$B$96,$F3580,1)/INDEX(ΣυνδΑθρ!$J$2:$J$96,$F3580,1),IF($D3580&lt;&gt;"",$G3580*INDEX(Υλικά!$G$3:$G$200,$F3580,1)/INDEX(Υλικά!$E$3:$E$200,$F3580,1),0))</f>
        <v>0</v>
      </c>
      <c r="I3580" s="17">
        <f>IF($C3580&lt;&gt;"",$G3580*INDEX(ΣυνδΑθρ!$C$2:$C$100,$F3580,1)/INDEX(ΣυνδΑθρ!$J$2:$J$96,$F3580,1),IF($D3580&lt;&gt;"",$G3580*INDEX(Υλικά!$H$3:$H$200,$F3580,1)/INDEX(Υλικά!$E$3:$E$200,$F3580,1),0))</f>
        <v>0</v>
      </c>
      <c r="J3580" s="18">
        <f>IF($C3580&lt;&gt;"",$G3580*INDEX(ΣυνδΑθρ!$D$2:$D$96,$F3580,1)/INDEX(ΣυνδΑθρ!$J$2:$J$96,$F3580,1),IF($D3580&lt;&gt;"",$G3580*INDEX(Υλικά!$I$3:$I$200,$F3580,1)/INDEX(Υλικά!$E$3:$E$200,$F3580,1),0))</f>
        <v>0</v>
      </c>
      <c r="K3580" s="16">
        <f>$H3580*Ref!$B$2</f>
        <v>0</v>
      </c>
      <c r="L3580" s="17">
        <f>$I3580*Ref!$B$3</f>
        <v>0</v>
      </c>
      <c r="M3580" s="18">
        <f>$J3580*Ref!$B$4</f>
        <v>0</v>
      </c>
      <c r="N3580" s="18">
        <f>IF($C3580&lt;&gt;"",0,IF($D3580&lt;&gt;"",$G3580*INDEX(Υλικά!$J$3:$J$200,$F3580,1)/INDEX(Υλικά!$E$3:$E$200,$F3580,1),0))</f>
        <v>0</v>
      </c>
      <c r="O3580" s="19">
        <f t="shared" si="67"/>
        <v>0</v>
      </c>
    </row>
    <row r="3581" spans="5:15" x14ac:dyDescent="0.35">
      <c r="E3581" s="3" t="str">
        <f>IF(C3581&lt;&gt;"",INDEX(ΣυνδΑθρ!$I$2:$I$96,MATCH(C3581,ΣυνδΑθρ!$A$2:$A$100,0),1),IF(D3581&lt;&gt;"",INDEX(Υλικά!$D$3:$D$200,MATCH(D3581,Υλικά!$B$3:$B$200,0),1),""))</f>
        <v/>
      </c>
      <c r="F3581" s="10">
        <f>IF(C3581&lt;&gt;"",MATCH($C3581,ΣυνδΑθρ!$A$2:$A$100,0),IF(D3581&lt;&gt;"",MATCH($D3581,Υλικά!$B$3:$B$200,0),0))</f>
        <v>0</v>
      </c>
      <c r="G3581" s="3"/>
      <c r="H3581" s="16">
        <f>IF($C3581&lt;&gt;"",$G3581*INDEX(ΣυνδΑθρ!$B$2:$B$96,$F3581,1)/INDEX(ΣυνδΑθρ!$J$2:$J$96,$F3581,1),IF($D3581&lt;&gt;"",$G3581*INDEX(Υλικά!$G$3:$G$200,$F3581,1)/INDEX(Υλικά!$E$3:$E$200,$F3581,1),0))</f>
        <v>0</v>
      </c>
      <c r="I3581" s="17">
        <f>IF($C3581&lt;&gt;"",$G3581*INDEX(ΣυνδΑθρ!$C$2:$C$100,$F3581,1)/INDEX(ΣυνδΑθρ!$J$2:$J$96,$F3581,1),IF($D3581&lt;&gt;"",$G3581*INDEX(Υλικά!$H$3:$H$200,$F3581,1)/INDEX(Υλικά!$E$3:$E$200,$F3581,1),0))</f>
        <v>0</v>
      </c>
      <c r="J3581" s="18">
        <f>IF($C3581&lt;&gt;"",$G3581*INDEX(ΣυνδΑθρ!$D$2:$D$96,$F3581,1)/INDEX(ΣυνδΑθρ!$J$2:$J$96,$F3581,1),IF($D3581&lt;&gt;"",$G3581*INDEX(Υλικά!$I$3:$I$200,$F3581,1)/INDEX(Υλικά!$E$3:$E$200,$F3581,1),0))</f>
        <v>0</v>
      </c>
      <c r="K3581" s="16">
        <f>$H3581*Ref!$B$2</f>
        <v>0</v>
      </c>
      <c r="L3581" s="17">
        <f>$I3581*Ref!$B$3</f>
        <v>0</v>
      </c>
      <c r="M3581" s="18">
        <f>$J3581*Ref!$B$4</f>
        <v>0</v>
      </c>
      <c r="N3581" s="18">
        <f>IF($C3581&lt;&gt;"",0,IF($D3581&lt;&gt;"",$G3581*INDEX(Υλικά!$J$3:$J$200,$F3581,1)/INDEX(Υλικά!$E$3:$E$200,$F3581,1),0))</f>
        <v>0</v>
      </c>
      <c r="O3581" s="19">
        <f t="shared" si="67"/>
        <v>0</v>
      </c>
    </row>
    <row r="3582" spans="5:15" x14ac:dyDescent="0.35">
      <c r="E3582" s="3" t="str">
        <f>IF(C3582&lt;&gt;"",INDEX(ΣυνδΑθρ!$I$2:$I$96,MATCH(C3582,ΣυνδΑθρ!$A$2:$A$100,0),1),IF(D3582&lt;&gt;"",INDEX(Υλικά!$D$3:$D$200,MATCH(D3582,Υλικά!$B$3:$B$200,0),1),""))</f>
        <v/>
      </c>
      <c r="F3582" s="10">
        <f>IF(C3582&lt;&gt;"",MATCH($C3582,ΣυνδΑθρ!$A$2:$A$100,0),IF(D3582&lt;&gt;"",MATCH($D3582,Υλικά!$B$3:$B$200,0),0))</f>
        <v>0</v>
      </c>
      <c r="G3582" s="3"/>
      <c r="H3582" s="16">
        <f>IF($C3582&lt;&gt;"",$G3582*INDEX(ΣυνδΑθρ!$B$2:$B$96,$F3582,1)/INDEX(ΣυνδΑθρ!$J$2:$J$96,$F3582,1),IF($D3582&lt;&gt;"",$G3582*INDEX(Υλικά!$G$3:$G$200,$F3582,1)/INDEX(Υλικά!$E$3:$E$200,$F3582,1),0))</f>
        <v>0</v>
      </c>
      <c r="I3582" s="17">
        <f>IF($C3582&lt;&gt;"",$G3582*INDEX(ΣυνδΑθρ!$C$2:$C$100,$F3582,1)/INDEX(ΣυνδΑθρ!$J$2:$J$96,$F3582,1),IF($D3582&lt;&gt;"",$G3582*INDEX(Υλικά!$H$3:$H$200,$F3582,1)/INDEX(Υλικά!$E$3:$E$200,$F3582,1),0))</f>
        <v>0</v>
      </c>
      <c r="J3582" s="18">
        <f>IF($C3582&lt;&gt;"",$G3582*INDEX(ΣυνδΑθρ!$D$2:$D$96,$F3582,1)/INDEX(ΣυνδΑθρ!$J$2:$J$96,$F3582,1),IF($D3582&lt;&gt;"",$G3582*INDEX(Υλικά!$I$3:$I$200,$F3582,1)/INDEX(Υλικά!$E$3:$E$200,$F3582,1),0))</f>
        <v>0</v>
      </c>
      <c r="K3582" s="16">
        <f>$H3582*Ref!$B$2</f>
        <v>0</v>
      </c>
      <c r="L3582" s="17">
        <f>$I3582*Ref!$B$3</f>
        <v>0</v>
      </c>
      <c r="M3582" s="18">
        <f>$J3582*Ref!$B$4</f>
        <v>0</v>
      </c>
      <c r="N3582" s="18">
        <f>IF($C3582&lt;&gt;"",0,IF($D3582&lt;&gt;"",$G3582*INDEX(Υλικά!$J$3:$J$200,$F3582,1)/INDEX(Υλικά!$E$3:$E$200,$F3582,1),0))</f>
        <v>0</v>
      </c>
      <c r="O3582" s="19">
        <f t="shared" si="67"/>
        <v>0</v>
      </c>
    </row>
    <row r="3583" spans="5:15" x14ac:dyDescent="0.35">
      <c r="E3583" s="3" t="str">
        <f>IF(C3583&lt;&gt;"",INDEX(ΣυνδΑθρ!$I$2:$I$96,MATCH(C3583,ΣυνδΑθρ!$A$2:$A$100,0),1),IF(D3583&lt;&gt;"",INDEX(Υλικά!$D$3:$D$200,MATCH(D3583,Υλικά!$B$3:$B$200,0),1),""))</f>
        <v/>
      </c>
      <c r="F3583" s="10">
        <f>IF(C3583&lt;&gt;"",MATCH($C3583,ΣυνδΑθρ!$A$2:$A$100,0),IF(D3583&lt;&gt;"",MATCH($D3583,Υλικά!$B$3:$B$200,0),0))</f>
        <v>0</v>
      </c>
      <c r="G3583" s="3"/>
      <c r="H3583" s="16">
        <f>IF($C3583&lt;&gt;"",$G3583*INDEX(ΣυνδΑθρ!$B$2:$B$96,$F3583,1)/INDEX(ΣυνδΑθρ!$J$2:$J$96,$F3583,1),IF($D3583&lt;&gt;"",$G3583*INDEX(Υλικά!$G$3:$G$200,$F3583,1)/INDEX(Υλικά!$E$3:$E$200,$F3583,1),0))</f>
        <v>0</v>
      </c>
      <c r="I3583" s="17">
        <f>IF($C3583&lt;&gt;"",$G3583*INDEX(ΣυνδΑθρ!$C$2:$C$100,$F3583,1)/INDEX(ΣυνδΑθρ!$J$2:$J$96,$F3583,1),IF($D3583&lt;&gt;"",$G3583*INDEX(Υλικά!$H$3:$H$200,$F3583,1)/INDEX(Υλικά!$E$3:$E$200,$F3583,1),0))</f>
        <v>0</v>
      </c>
      <c r="J3583" s="18">
        <f>IF($C3583&lt;&gt;"",$G3583*INDEX(ΣυνδΑθρ!$D$2:$D$96,$F3583,1)/INDEX(ΣυνδΑθρ!$J$2:$J$96,$F3583,1),IF($D3583&lt;&gt;"",$G3583*INDEX(Υλικά!$I$3:$I$200,$F3583,1)/INDEX(Υλικά!$E$3:$E$200,$F3583,1),0))</f>
        <v>0</v>
      </c>
      <c r="K3583" s="16">
        <f>$H3583*Ref!$B$2</f>
        <v>0</v>
      </c>
      <c r="L3583" s="17">
        <f>$I3583*Ref!$B$3</f>
        <v>0</v>
      </c>
      <c r="M3583" s="18">
        <f>$J3583*Ref!$B$4</f>
        <v>0</v>
      </c>
      <c r="N3583" s="18">
        <f>IF($C3583&lt;&gt;"",0,IF($D3583&lt;&gt;"",$G3583*INDEX(Υλικά!$J$3:$J$200,$F3583,1)/INDEX(Υλικά!$E$3:$E$200,$F3583,1),0))</f>
        <v>0</v>
      </c>
      <c r="O3583" s="19">
        <f t="shared" si="67"/>
        <v>0</v>
      </c>
    </row>
    <row r="3584" spans="5:15" x14ac:dyDescent="0.35">
      <c r="E3584" s="3" t="str">
        <f>IF(C3584&lt;&gt;"",INDEX(ΣυνδΑθρ!$I$2:$I$96,MATCH(C3584,ΣυνδΑθρ!$A$2:$A$100,0),1),IF(D3584&lt;&gt;"",INDEX(Υλικά!$D$3:$D$200,MATCH(D3584,Υλικά!$B$3:$B$200,0),1),""))</f>
        <v/>
      </c>
      <c r="F3584" s="10">
        <f>IF(C3584&lt;&gt;"",MATCH($C3584,ΣυνδΑθρ!$A$2:$A$100,0),IF(D3584&lt;&gt;"",MATCH($D3584,Υλικά!$B$3:$B$200,0),0))</f>
        <v>0</v>
      </c>
      <c r="G3584" s="3"/>
      <c r="H3584" s="16">
        <f>IF($C3584&lt;&gt;"",$G3584*INDEX(ΣυνδΑθρ!$B$2:$B$96,$F3584,1)/INDEX(ΣυνδΑθρ!$J$2:$J$96,$F3584,1),IF($D3584&lt;&gt;"",$G3584*INDEX(Υλικά!$G$3:$G$200,$F3584,1)/INDEX(Υλικά!$E$3:$E$200,$F3584,1),0))</f>
        <v>0</v>
      </c>
      <c r="I3584" s="17">
        <f>IF($C3584&lt;&gt;"",$G3584*INDEX(ΣυνδΑθρ!$C$2:$C$100,$F3584,1)/INDEX(ΣυνδΑθρ!$J$2:$J$96,$F3584,1),IF($D3584&lt;&gt;"",$G3584*INDEX(Υλικά!$H$3:$H$200,$F3584,1)/INDEX(Υλικά!$E$3:$E$200,$F3584,1),0))</f>
        <v>0</v>
      </c>
      <c r="J3584" s="18">
        <f>IF($C3584&lt;&gt;"",$G3584*INDEX(ΣυνδΑθρ!$D$2:$D$96,$F3584,1)/INDEX(ΣυνδΑθρ!$J$2:$J$96,$F3584,1),IF($D3584&lt;&gt;"",$G3584*INDEX(Υλικά!$I$3:$I$200,$F3584,1)/INDEX(Υλικά!$E$3:$E$200,$F3584,1),0))</f>
        <v>0</v>
      </c>
      <c r="K3584" s="16">
        <f>$H3584*Ref!$B$2</f>
        <v>0</v>
      </c>
      <c r="L3584" s="17">
        <f>$I3584*Ref!$B$3</f>
        <v>0</v>
      </c>
      <c r="M3584" s="18">
        <f>$J3584*Ref!$B$4</f>
        <v>0</v>
      </c>
      <c r="N3584" s="18">
        <f>IF($C3584&lt;&gt;"",0,IF($D3584&lt;&gt;"",$G3584*INDEX(Υλικά!$J$3:$J$200,$F3584,1)/INDEX(Υλικά!$E$3:$E$200,$F3584,1),0))</f>
        <v>0</v>
      </c>
      <c r="O3584" s="19">
        <f t="shared" si="67"/>
        <v>0</v>
      </c>
    </row>
    <row r="3585" spans="5:15" x14ac:dyDescent="0.35">
      <c r="E3585" s="3" t="str">
        <f>IF(C3585&lt;&gt;"",INDEX(ΣυνδΑθρ!$I$2:$I$96,MATCH(C3585,ΣυνδΑθρ!$A$2:$A$100,0),1),IF(D3585&lt;&gt;"",INDEX(Υλικά!$D$3:$D$200,MATCH(D3585,Υλικά!$B$3:$B$200,0),1),""))</f>
        <v/>
      </c>
      <c r="F3585" s="10">
        <f>IF(C3585&lt;&gt;"",MATCH($C3585,ΣυνδΑθρ!$A$2:$A$100,0),IF(D3585&lt;&gt;"",MATCH($D3585,Υλικά!$B$3:$B$200,0),0))</f>
        <v>0</v>
      </c>
      <c r="G3585" s="3"/>
      <c r="H3585" s="16">
        <f>IF($C3585&lt;&gt;"",$G3585*INDEX(ΣυνδΑθρ!$B$2:$B$96,$F3585,1)/INDEX(ΣυνδΑθρ!$J$2:$J$96,$F3585,1),IF($D3585&lt;&gt;"",$G3585*INDEX(Υλικά!$G$3:$G$200,$F3585,1)/INDEX(Υλικά!$E$3:$E$200,$F3585,1),0))</f>
        <v>0</v>
      </c>
      <c r="I3585" s="17">
        <f>IF($C3585&lt;&gt;"",$G3585*INDEX(ΣυνδΑθρ!$C$2:$C$100,$F3585,1)/INDEX(ΣυνδΑθρ!$J$2:$J$96,$F3585,1),IF($D3585&lt;&gt;"",$G3585*INDEX(Υλικά!$H$3:$H$200,$F3585,1)/INDEX(Υλικά!$E$3:$E$200,$F3585,1),0))</f>
        <v>0</v>
      </c>
      <c r="J3585" s="18">
        <f>IF($C3585&lt;&gt;"",$G3585*INDEX(ΣυνδΑθρ!$D$2:$D$96,$F3585,1)/INDEX(ΣυνδΑθρ!$J$2:$J$96,$F3585,1),IF($D3585&lt;&gt;"",$G3585*INDEX(Υλικά!$I$3:$I$200,$F3585,1)/INDEX(Υλικά!$E$3:$E$200,$F3585,1),0))</f>
        <v>0</v>
      </c>
      <c r="K3585" s="16">
        <f>$H3585*Ref!$B$2</f>
        <v>0</v>
      </c>
      <c r="L3585" s="17">
        <f>$I3585*Ref!$B$3</f>
        <v>0</v>
      </c>
      <c r="M3585" s="18">
        <f>$J3585*Ref!$B$4</f>
        <v>0</v>
      </c>
      <c r="N3585" s="18">
        <f>IF($C3585&lt;&gt;"",0,IF($D3585&lt;&gt;"",$G3585*INDEX(Υλικά!$J$3:$J$200,$F3585,1)/INDEX(Υλικά!$E$3:$E$200,$F3585,1),0))</f>
        <v>0</v>
      </c>
      <c r="O3585" s="19">
        <f t="shared" si="67"/>
        <v>0</v>
      </c>
    </row>
    <row r="3586" spans="5:15" x14ac:dyDescent="0.35">
      <c r="E3586" s="3" t="str">
        <f>IF(C3586&lt;&gt;"",INDEX(ΣυνδΑθρ!$I$2:$I$96,MATCH(C3586,ΣυνδΑθρ!$A$2:$A$100,0),1),IF(D3586&lt;&gt;"",INDEX(Υλικά!$D$3:$D$200,MATCH(D3586,Υλικά!$B$3:$B$200,0),1),""))</f>
        <v/>
      </c>
      <c r="F3586" s="10">
        <f>IF(C3586&lt;&gt;"",MATCH($C3586,ΣυνδΑθρ!$A$2:$A$100,0),IF(D3586&lt;&gt;"",MATCH($D3586,Υλικά!$B$3:$B$200,0),0))</f>
        <v>0</v>
      </c>
      <c r="G3586" s="3"/>
      <c r="H3586" s="16">
        <f>IF($C3586&lt;&gt;"",$G3586*INDEX(ΣυνδΑθρ!$B$2:$B$96,$F3586,1)/INDEX(ΣυνδΑθρ!$J$2:$J$96,$F3586,1),IF($D3586&lt;&gt;"",$G3586*INDEX(Υλικά!$G$3:$G$200,$F3586,1)/INDEX(Υλικά!$E$3:$E$200,$F3586,1),0))</f>
        <v>0</v>
      </c>
      <c r="I3586" s="17">
        <f>IF($C3586&lt;&gt;"",$G3586*INDEX(ΣυνδΑθρ!$C$2:$C$100,$F3586,1)/INDEX(ΣυνδΑθρ!$J$2:$J$96,$F3586,1),IF($D3586&lt;&gt;"",$G3586*INDEX(Υλικά!$H$3:$H$200,$F3586,1)/INDEX(Υλικά!$E$3:$E$200,$F3586,1),0))</f>
        <v>0</v>
      </c>
      <c r="J3586" s="18">
        <f>IF($C3586&lt;&gt;"",$G3586*INDEX(ΣυνδΑθρ!$D$2:$D$96,$F3586,1)/INDEX(ΣυνδΑθρ!$J$2:$J$96,$F3586,1),IF($D3586&lt;&gt;"",$G3586*INDEX(Υλικά!$I$3:$I$200,$F3586,1)/INDEX(Υλικά!$E$3:$E$200,$F3586,1),0))</f>
        <v>0</v>
      </c>
      <c r="K3586" s="16">
        <f>$H3586*Ref!$B$2</f>
        <v>0</v>
      </c>
      <c r="L3586" s="17">
        <f>$I3586*Ref!$B$3</f>
        <v>0</v>
      </c>
      <c r="M3586" s="18">
        <f>$J3586*Ref!$B$4</f>
        <v>0</v>
      </c>
      <c r="N3586" s="18">
        <f>IF($C3586&lt;&gt;"",0,IF($D3586&lt;&gt;"",$G3586*INDEX(Υλικά!$J$3:$J$200,$F3586,1)/INDEX(Υλικά!$E$3:$E$200,$F3586,1),0))</f>
        <v>0</v>
      </c>
      <c r="O3586" s="19">
        <f t="shared" si="67"/>
        <v>0</v>
      </c>
    </row>
    <row r="3587" spans="5:15" x14ac:dyDescent="0.35">
      <c r="E3587" s="3" t="str">
        <f>IF(C3587&lt;&gt;"",INDEX(ΣυνδΑθρ!$I$2:$I$96,MATCH(C3587,ΣυνδΑθρ!$A$2:$A$100,0),1),IF(D3587&lt;&gt;"",INDEX(Υλικά!$D$3:$D$200,MATCH(D3587,Υλικά!$B$3:$B$200,0),1),""))</f>
        <v/>
      </c>
      <c r="F3587" s="10">
        <f>IF(C3587&lt;&gt;"",MATCH($C3587,ΣυνδΑθρ!$A$2:$A$100,0),IF(D3587&lt;&gt;"",MATCH($D3587,Υλικά!$B$3:$B$200,0),0))</f>
        <v>0</v>
      </c>
      <c r="G3587" s="3"/>
      <c r="H3587" s="16">
        <f>IF($C3587&lt;&gt;"",$G3587*INDEX(ΣυνδΑθρ!$B$2:$B$96,$F3587,1)/INDEX(ΣυνδΑθρ!$J$2:$J$96,$F3587,1),IF($D3587&lt;&gt;"",$G3587*INDEX(Υλικά!$G$3:$G$200,$F3587,1)/INDEX(Υλικά!$E$3:$E$200,$F3587,1),0))</f>
        <v>0</v>
      </c>
      <c r="I3587" s="17">
        <f>IF($C3587&lt;&gt;"",$G3587*INDEX(ΣυνδΑθρ!$C$2:$C$100,$F3587,1)/INDEX(ΣυνδΑθρ!$J$2:$J$96,$F3587,1),IF($D3587&lt;&gt;"",$G3587*INDEX(Υλικά!$H$3:$H$200,$F3587,1)/INDEX(Υλικά!$E$3:$E$200,$F3587,1),0))</f>
        <v>0</v>
      </c>
      <c r="J3587" s="18">
        <f>IF($C3587&lt;&gt;"",$G3587*INDEX(ΣυνδΑθρ!$D$2:$D$96,$F3587,1)/INDEX(ΣυνδΑθρ!$J$2:$J$96,$F3587,1),IF($D3587&lt;&gt;"",$G3587*INDEX(Υλικά!$I$3:$I$200,$F3587,1)/INDEX(Υλικά!$E$3:$E$200,$F3587,1),0))</f>
        <v>0</v>
      </c>
      <c r="K3587" s="16">
        <f>$H3587*Ref!$B$2</f>
        <v>0</v>
      </c>
      <c r="L3587" s="17">
        <f>$I3587*Ref!$B$3</f>
        <v>0</v>
      </c>
      <c r="M3587" s="18">
        <f>$J3587*Ref!$B$4</f>
        <v>0</v>
      </c>
      <c r="N3587" s="18">
        <f>IF($C3587&lt;&gt;"",0,IF($D3587&lt;&gt;"",$G3587*INDEX(Υλικά!$J$3:$J$200,$F3587,1)/INDEX(Υλικά!$E$3:$E$200,$F3587,1),0))</f>
        <v>0</v>
      </c>
      <c r="O3587" s="19">
        <f t="shared" si="67"/>
        <v>0</v>
      </c>
    </row>
    <row r="3588" spans="5:15" x14ac:dyDescent="0.35">
      <c r="E3588" s="3" t="str">
        <f>IF(C3588&lt;&gt;"",INDEX(ΣυνδΑθρ!$I$2:$I$96,MATCH(C3588,ΣυνδΑθρ!$A$2:$A$100,0),1),IF(D3588&lt;&gt;"",INDEX(Υλικά!$D$3:$D$200,MATCH(D3588,Υλικά!$B$3:$B$200,0),1),""))</f>
        <v/>
      </c>
      <c r="F3588" s="10">
        <f>IF(C3588&lt;&gt;"",MATCH($C3588,ΣυνδΑθρ!$A$2:$A$100,0),IF(D3588&lt;&gt;"",MATCH($D3588,Υλικά!$B$3:$B$200,0),0))</f>
        <v>0</v>
      </c>
      <c r="G3588" s="3"/>
      <c r="H3588" s="16">
        <f>IF($C3588&lt;&gt;"",$G3588*INDEX(ΣυνδΑθρ!$B$2:$B$96,$F3588,1)/INDEX(ΣυνδΑθρ!$J$2:$J$96,$F3588,1),IF($D3588&lt;&gt;"",$G3588*INDEX(Υλικά!$G$3:$G$200,$F3588,1)/INDEX(Υλικά!$E$3:$E$200,$F3588,1),0))</f>
        <v>0</v>
      </c>
      <c r="I3588" s="17">
        <f>IF($C3588&lt;&gt;"",$G3588*INDEX(ΣυνδΑθρ!$C$2:$C$100,$F3588,1)/INDEX(ΣυνδΑθρ!$J$2:$J$96,$F3588,1),IF($D3588&lt;&gt;"",$G3588*INDEX(Υλικά!$H$3:$H$200,$F3588,1)/INDEX(Υλικά!$E$3:$E$200,$F3588,1),0))</f>
        <v>0</v>
      </c>
      <c r="J3588" s="18">
        <f>IF($C3588&lt;&gt;"",$G3588*INDEX(ΣυνδΑθρ!$D$2:$D$96,$F3588,1)/INDEX(ΣυνδΑθρ!$J$2:$J$96,$F3588,1),IF($D3588&lt;&gt;"",$G3588*INDEX(Υλικά!$I$3:$I$200,$F3588,1)/INDEX(Υλικά!$E$3:$E$200,$F3588,1),0))</f>
        <v>0</v>
      </c>
      <c r="K3588" s="16">
        <f>$H3588*Ref!$B$2</f>
        <v>0</v>
      </c>
      <c r="L3588" s="17">
        <f>$I3588*Ref!$B$3</f>
        <v>0</v>
      </c>
      <c r="M3588" s="18">
        <f>$J3588*Ref!$B$4</f>
        <v>0</v>
      </c>
      <c r="N3588" s="18">
        <f>IF($C3588&lt;&gt;"",0,IF($D3588&lt;&gt;"",$G3588*INDEX(Υλικά!$J$3:$J$200,$F3588,1)/INDEX(Υλικά!$E$3:$E$200,$F3588,1),0))</f>
        <v>0</v>
      </c>
      <c r="O3588" s="19">
        <f t="shared" si="67"/>
        <v>0</v>
      </c>
    </row>
    <row r="3589" spans="5:15" x14ac:dyDescent="0.35">
      <c r="E3589" s="3" t="str">
        <f>IF(C3589&lt;&gt;"",INDEX(ΣυνδΑθρ!$I$2:$I$96,MATCH(C3589,ΣυνδΑθρ!$A$2:$A$100,0),1),IF(D3589&lt;&gt;"",INDEX(Υλικά!$D$3:$D$200,MATCH(D3589,Υλικά!$B$3:$B$200,0),1),""))</f>
        <v/>
      </c>
      <c r="F3589" s="10">
        <f>IF(C3589&lt;&gt;"",MATCH($C3589,ΣυνδΑθρ!$A$2:$A$100,0),IF(D3589&lt;&gt;"",MATCH($D3589,Υλικά!$B$3:$B$200,0),0))</f>
        <v>0</v>
      </c>
      <c r="G3589" s="3"/>
      <c r="H3589" s="16">
        <f>IF($C3589&lt;&gt;"",$G3589*INDEX(ΣυνδΑθρ!$B$2:$B$96,$F3589,1)/INDEX(ΣυνδΑθρ!$J$2:$J$96,$F3589,1),IF($D3589&lt;&gt;"",$G3589*INDEX(Υλικά!$G$3:$G$200,$F3589,1)/INDEX(Υλικά!$E$3:$E$200,$F3589,1),0))</f>
        <v>0</v>
      </c>
      <c r="I3589" s="17">
        <f>IF($C3589&lt;&gt;"",$G3589*INDEX(ΣυνδΑθρ!$C$2:$C$100,$F3589,1)/INDEX(ΣυνδΑθρ!$J$2:$J$96,$F3589,1),IF($D3589&lt;&gt;"",$G3589*INDEX(Υλικά!$H$3:$H$200,$F3589,1)/INDEX(Υλικά!$E$3:$E$200,$F3589,1),0))</f>
        <v>0</v>
      </c>
      <c r="J3589" s="18">
        <f>IF($C3589&lt;&gt;"",$G3589*INDEX(ΣυνδΑθρ!$D$2:$D$96,$F3589,1)/INDEX(ΣυνδΑθρ!$J$2:$J$96,$F3589,1),IF($D3589&lt;&gt;"",$G3589*INDEX(Υλικά!$I$3:$I$200,$F3589,1)/INDEX(Υλικά!$E$3:$E$200,$F3589,1),0))</f>
        <v>0</v>
      </c>
      <c r="K3589" s="16">
        <f>$H3589*Ref!$B$2</f>
        <v>0</v>
      </c>
      <c r="L3589" s="17">
        <f>$I3589*Ref!$B$3</f>
        <v>0</v>
      </c>
      <c r="M3589" s="18">
        <f>$J3589*Ref!$B$4</f>
        <v>0</v>
      </c>
      <c r="N3589" s="18">
        <f>IF($C3589&lt;&gt;"",0,IF($D3589&lt;&gt;"",$G3589*INDEX(Υλικά!$J$3:$J$200,$F3589,1)/INDEX(Υλικά!$E$3:$E$200,$F3589,1),0))</f>
        <v>0</v>
      </c>
      <c r="O3589" s="19">
        <f t="shared" si="67"/>
        <v>0</v>
      </c>
    </row>
    <row r="3590" spans="5:15" x14ac:dyDescent="0.35">
      <c r="E3590" s="3" t="str">
        <f>IF(C3590&lt;&gt;"",INDEX(ΣυνδΑθρ!$I$2:$I$96,MATCH(C3590,ΣυνδΑθρ!$A$2:$A$100,0),1),IF(D3590&lt;&gt;"",INDEX(Υλικά!$D$3:$D$200,MATCH(D3590,Υλικά!$B$3:$B$200,0),1),""))</f>
        <v/>
      </c>
      <c r="F3590" s="10">
        <f>IF(C3590&lt;&gt;"",MATCH($C3590,ΣυνδΑθρ!$A$2:$A$100,0),IF(D3590&lt;&gt;"",MATCH($D3590,Υλικά!$B$3:$B$200,0),0))</f>
        <v>0</v>
      </c>
      <c r="G3590" s="3"/>
      <c r="H3590" s="16">
        <f>IF($C3590&lt;&gt;"",$G3590*INDEX(ΣυνδΑθρ!$B$2:$B$96,$F3590,1)/INDEX(ΣυνδΑθρ!$J$2:$J$96,$F3590,1),IF($D3590&lt;&gt;"",$G3590*INDEX(Υλικά!$G$3:$G$200,$F3590,1)/INDEX(Υλικά!$E$3:$E$200,$F3590,1),0))</f>
        <v>0</v>
      </c>
      <c r="I3590" s="17">
        <f>IF($C3590&lt;&gt;"",$G3590*INDEX(ΣυνδΑθρ!$C$2:$C$100,$F3590,1)/INDEX(ΣυνδΑθρ!$J$2:$J$96,$F3590,1),IF($D3590&lt;&gt;"",$G3590*INDEX(Υλικά!$H$3:$H$200,$F3590,1)/INDEX(Υλικά!$E$3:$E$200,$F3590,1),0))</f>
        <v>0</v>
      </c>
      <c r="J3590" s="18">
        <f>IF($C3590&lt;&gt;"",$G3590*INDEX(ΣυνδΑθρ!$D$2:$D$96,$F3590,1)/INDEX(ΣυνδΑθρ!$J$2:$J$96,$F3590,1),IF($D3590&lt;&gt;"",$G3590*INDEX(Υλικά!$I$3:$I$200,$F3590,1)/INDEX(Υλικά!$E$3:$E$200,$F3590,1),0))</f>
        <v>0</v>
      </c>
      <c r="K3590" s="16">
        <f>$H3590*Ref!$B$2</f>
        <v>0</v>
      </c>
      <c r="L3590" s="17">
        <f>$I3590*Ref!$B$3</f>
        <v>0</v>
      </c>
      <c r="M3590" s="18">
        <f>$J3590*Ref!$B$4</f>
        <v>0</v>
      </c>
      <c r="N3590" s="18">
        <f>IF($C3590&lt;&gt;"",0,IF($D3590&lt;&gt;"",$G3590*INDEX(Υλικά!$J$3:$J$200,$F3590,1)/INDEX(Υλικά!$E$3:$E$200,$F3590,1),0))</f>
        <v>0</v>
      </c>
      <c r="O3590" s="19">
        <f t="shared" si="67"/>
        <v>0</v>
      </c>
    </row>
    <row r="3591" spans="5:15" x14ac:dyDescent="0.35">
      <c r="E3591" s="3" t="str">
        <f>IF(C3591&lt;&gt;"",INDEX(ΣυνδΑθρ!$I$2:$I$96,MATCH(C3591,ΣυνδΑθρ!$A$2:$A$100,0),1),IF(D3591&lt;&gt;"",INDEX(Υλικά!$D$3:$D$200,MATCH(D3591,Υλικά!$B$3:$B$200,0),1),""))</f>
        <v/>
      </c>
      <c r="F3591" s="10">
        <f>IF(C3591&lt;&gt;"",MATCH($C3591,ΣυνδΑθρ!$A$2:$A$100,0),IF(D3591&lt;&gt;"",MATCH($D3591,Υλικά!$B$3:$B$200,0),0))</f>
        <v>0</v>
      </c>
      <c r="G3591" s="3"/>
      <c r="H3591" s="16">
        <f>IF($C3591&lt;&gt;"",$G3591*INDEX(ΣυνδΑθρ!$B$2:$B$96,$F3591,1)/INDEX(ΣυνδΑθρ!$J$2:$J$96,$F3591,1),IF($D3591&lt;&gt;"",$G3591*INDEX(Υλικά!$G$3:$G$200,$F3591,1)/INDEX(Υλικά!$E$3:$E$200,$F3591,1),0))</f>
        <v>0</v>
      </c>
      <c r="I3591" s="17">
        <f>IF($C3591&lt;&gt;"",$G3591*INDEX(ΣυνδΑθρ!$C$2:$C$100,$F3591,1)/INDEX(ΣυνδΑθρ!$J$2:$J$96,$F3591,1),IF($D3591&lt;&gt;"",$G3591*INDEX(Υλικά!$H$3:$H$200,$F3591,1)/INDEX(Υλικά!$E$3:$E$200,$F3591,1),0))</f>
        <v>0</v>
      </c>
      <c r="J3591" s="18">
        <f>IF($C3591&lt;&gt;"",$G3591*INDEX(ΣυνδΑθρ!$D$2:$D$96,$F3591,1)/INDEX(ΣυνδΑθρ!$J$2:$J$96,$F3591,1),IF($D3591&lt;&gt;"",$G3591*INDEX(Υλικά!$I$3:$I$200,$F3591,1)/INDEX(Υλικά!$E$3:$E$200,$F3591,1),0))</f>
        <v>0</v>
      </c>
      <c r="K3591" s="16">
        <f>$H3591*Ref!$B$2</f>
        <v>0</v>
      </c>
      <c r="L3591" s="17">
        <f>$I3591*Ref!$B$3</f>
        <v>0</v>
      </c>
      <c r="M3591" s="18">
        <f>$J3591*Ref!$B$4</f>
        <v>0</v>
      </c>
      <c r="N3591" s="18">
        <f>IF($C3591&lt;&gt;"",0,IF($D3591&lt;&gt;"",$G3591*INDEX(Υλικά!$J$3:$J$200,$F3591,1)/INDEX(Υλικά!$E$3:$E$200,$F3591,1),0))</f>
        <v>0</v>
      </c>
      <c r="O3591" s="19">
        <f t="shared" si="67"/>
        <v>0</v>
      </c>
    </row>
    <row r="3592" spans="5:15" x14ac:dyDescent="0.35">
      <c r="E3592" s="3" t="str">
        <f>IF(C3592&lt;&gt;"",INDEX(ΣυνδΑθρ!$I$2:$I$96,MATCH(C3592,ΣυνδΑθρ!$A$2:$A$100,0),1),IF(D3592&lt;&gt;"",INDEX(Υλικά!$D$3:$D$200,MATCH(D3592,Υλικά!$B$3:$B$200,0),1),""))</f>
        <v/>
      </c>
      <c r="F3592" s="10">
        <f>IF(C3592&lt;&gt;"",MATCH($C3592,ΣυνδΑθρ!$A$2:$A$100,0),IF(D3592&lt;&gt;"",MATCH($D3592,Υλικά!$B$3:$B$200,0),0))</f>
        <v>0</v>
      </c>
      <c r="G3592" s="3"/>
      <c r="H3592" s="16">
        <f>IF($C3592&lt;&gt;"",$G3592*INDEX(ΣυνδΑθρ!$B$2:$B$96,$F3592,1)/INDEX(ΣυνδΑθρ!$J$2:$J$96,$F3592,1),IF($D3592&lt;&gt;"",$G3592*INDEX(Υλικά!$G$3:$G$200,$F3592,1)/INDEX(Υλικά!$E$3:$E$200,$F3592,1),0))</f>
        <v>0</v>
      </c>
      <c r="I3592" s="17">
        <f>IF($C3592&lt;&gt;"",$G3592*INDEX(ΣυνδΑθρ!$C$2:$C$100,$F3592,1)/INDEX(ΣυνδΑθρ!$J$2:$J$96,$F3592,1),IF($D3592&lt;&gt;"",$G3592*INDEX(Υλικά!$H$3:$H$200,$F3592,1)/INDEX(Υλικά!$E$3:$E$200,$F3592,1),0))</f>
        <v>0</v>
      </c>
      <c r="J3592" s="18">
        <f>IF($C3592&lt;&gt;"",$G3592*INDEX(ΣυνδΑθρ!$D$2:$D$96,$F3592,1)/INDEX(ΣυνδΑθρ!$J$2:$J$96,$F3592,1),IF($D3592&lt;&gt;"",$G3592*INDEX(Υλικά!$I$3:$I$200,$F3592,1)/INDEX(Υλικά!$E$3:$E$200,$F3592,1),0))</f>
        <v>0</v>
      </c>
      <c r="K3592" s="16">
        <f>$H3592*Ref!$B$2</f>
        <v>0</v>
      </c>
      <c r="L3592" s="17">
        <f>$I3592*Ref!$B$3</f>
        <v>0</v>
      </c>
      <c r="M3592" s="18">
        <f>$J3592*Ref!$B$4</f>
        <v>0</v>
      </c>
      <c r="N3592" s="18">
        <f>IF($C3592&lt;&gt;"",0,IF($D3592&lt;&gt;"",$G3592*INDEX(Υλικά!$J$3:$J$200,$F3592,1)/INDEX(Υλικά!$E$3:$E$200,$F3592,1),0))</f>
        <v>0</v>
      </c>
      <c r="O3592" s="19">
        <f t="shared" si="67"/>
        <v>0</v>
      </c>
    </row>
    <row r="3593" spans="5:15" x14ac:dyDescent="0.35">
      <c r="E3593" s="3" t="str">
        <f>IF(C3593&lt;&gt;"",INDEX(ΣυνδΑθρ!$I$2:$I$96,MATCH(C3593,ΣυνδΑθρ!$A$2:$A$100,0),1),IF(D3593&lt;&gt;"",INDEX(Υλικά!$D$3:$D$200,MATCH(D3593,Υλικά!$B$3:$B$200,0),1),""))</f>
        <v/>
      </c>
      <c r="F3593" s="10">
        <f>IF(C3593&lt;&gt;"",MATCH($C3593,ΣυνδΑθρ!$A$2:$A$100,0),IF(D3593&lt;&gt;"",MATCH($D3593,Υλικά!$B$3:$B$200,0),0))</f>
        <v>0</v>
      </c>
      <c r="G3593" s="3"/>
      <c r="H3593" s="16">
        <f>IF($C3593&lt;&gt;"",$G3593*INDEX(ΣυνδΑθρ!$B$2:$B$96,$F3593,1)/INDEX(ΣυνδΑθρ!$J$2:$J$96,$F3593,1),IF($D3593&lt;&gt;"",$G3593*INDEX(Υλικά!$G$3:$G$200,$F3593,1)/INDEX(Υλικά!$E$3:$E$200,$F3593,1),0))</f>
        <v>0</v>
      </c>
      <c r="I3593" s="17">
        <f>IF($C3593&lt;&gt;"",$G3593*INDEX(ΣυνδΑθρ!$C$2:$C$100,$F3593,1)/INDEX(ΣυνδΑθρ!$J$2:$J$96,$F3593,1),IF($D3593&lt;&gt;"",$G3593*INDEX(Υλικά!$H$3:$H$200,$F3593,1)/INDEX(Υλικά!$E$3:$E$200,$F3593,1),0))</f>
        <v>0</v>
      </c>
      <c r="J3593" s="18">
        <f>IF($C3593&lt;&gt;"",$G3593*INDEX(ΣυνδΑθρ!$D$2:$D$96,$F3593,1)/INDEX(ΣυνδΑθρ!$J$2:$J$96,$F3593,1),IF($D3593&lt;&gt;"",$G3593*INDEX(Υλικά!$I$3:$I$200,$F3593,1)/INDEX(Υλικά!$E$3:$E$200,$F3593,1),0))</f>
        <v>0</v>
      </c>
      <c r="K3593" s="16">
        <f>$H3593*Ref!$B$2</f>
        <v>0</v>
      </c>
      <c r="L3593" s="17">
        <f>$I3593*Ref!$B$3</f>
        <v>0</v>
      </c>
      <c r="M3593" s="18">
        <f>$J3593*Ref!$B$4</f>
        <v>0</v>
      </c>
      <c r="N3593" s="18">
        <f>IF($C3593&lt;&gt;"",0,IF($D3593&lt;&gt;"",$G3593*INDEX(Υλικά!$J$3:$J$200,$F3593,1)/INDEX(Υλικά!$E$3:$E$200,$F3593,1),0))</f>
        <v>0</v>
      </c>
      <c r="O3593" s="19">
        <f t="shared" si="67"/>
        <v>0</v>
      </c>
    </row>
    <row r="3594" spans="5:15" x14ac:dyDescent="0.35">
      <c r="E3594" s="3" t="str">
        <f>IF(C3594&lt;&gt;"",INDEX(ΣυνδΑθρ!$I$2:$I$96,MATCH(C3594,ΣυνδΑθρ!$A$2:$A$100,0),1),IF(D3594&lt;&gt;"",INDEX(Υλικά!$D$3:$D$200,MATCH(D3594,Υλικά!$B$3:$B$200,0),1),""))</f>
        <v/>
      </c>
      <c r="F3594" s="10">
        <f>IF(C3594&lt;&gt;"",MATCH($C3594,ΣυνδΑθρ!$A$2:$A$100,0),IF(D3594&lt;&gt;"",MATCH($D3594,Υλικά!$B$3:$B$200,0),0))</f>
        <v>0</v>
      </c>
      <c r="G3594" s="3"/>
      <c r="H3594" s="16">
        <f>IF($C3594&lt;&gt;"",$G3594*INDEX(ΣυνδΑθρ!$B$2:$B$96,$F3594,1)/INDEX(ΣυνδΑθρ!$J$2:$J$96,$F3594,1),IF($D3594&lt;&gt;"",$G3594*INDEX(Υλικά!$G$3:$G$200,$F3594,1)/INDEX(Υλικά!$E$3:$E$200,$F3594,1),0))</f>
        <v>0</v>
      </c>
      <c r="I3594" s="17">
        <f>IF($C3594&lt;&gt;"",$G3594*INDEX(ΣυνδΑθρ!$C$2:$C$100,$F3594,1)/INDEX(ΣυνδΑθρ!$J$2:$J$96,$F3594,1),IF($D3594&lt;&gt;"",$G3594*INDEX(Υλικά!$H$3:$H$200,$F3594,1)/INDEX(Υλικά!$E$3:$E$200,$F3594,1),0))</f>
        <v>0</v>
      </c>
      <c r="J3594" s="18">
        <f>IF($C3594&lt;&gt;"",$G3594*INDEX(ΣυνδΑθρ!$D$2:$D$96,$F3594,1)/INDEX(ΣυνδΑθρ!$J$2:$J$96,$F3594,1),IF($D3594&lt;&gt;"",$G3594*INDEX(Υλικά!$I$3:$I$200,$F3594,1)/INDEX(Υλικά!$E$3:$E$200,$F3594,1),0))</f>
        <v>0</v>
      </c>
      <c r="K3594" s="16">
        <f>$H3594*Ref!$B$2</f>
        <v>0</v>
      </c>
      <c r="L3594" s="17">
        <f>$I3594*Ref!$B$3</f>
        <v>0</v>
      </c>
      <c r="M3594" s="18">
        <f>$J3594*Ref!$B$4</f>
        <v>0</v>
      </c>
      <c r="N3594" s="18">
        <f>IF($C3594&lt;&gt;"",0,IF($D3594&lt;&gt;"",$G3594*INDEX(Υλικά!$J$3:$J$200,$F3594,1)/INDEX(Υλικά!$E$3:$E$200,$F3594,1),0))</f>
        <v>0</v>
      </c>
      <c r="O3594" s="19">
        <f t="shared" si="67"/>
        <v>0</v>
      </c>
    </row>
    <row r="3595" spans="5:15" x14ac:dyDescent="0.35">
      <c r="E3595" s="3" t="str">
        <f>IF(C3595&lt;&gt;"",INDEX(ΣυνδΑθρ!$I$2:$I$96,MATCH(C3595,ΣυνδΑθρ!$A$2:$A$100,0),1),IF(D3595&lt;&gt;"",INDEX(Υλικά!$D$3:$D$200,MATCH(D3595,Υλικά!$B$3:$B$200,0),1),""))</f>
        <v/>
      </c>
      <c r="F3595" s="10">
        <f>IF(C3595&lt;&gt;"",MATCH($C3595,ΣυνδΑθρ!$A$2:$A$100,0),IF(D3595&lt;&gt;"",MATCH($D3595,Υλικά!$B$3:$B$200,0),0))</f>
        <v>0</v>
      </c>
      <c r="G3595" s="3"/>
      <c r="H3595" s="16">
        <f>IF($C3595&lt;&gt;"",$G3595*INDEX(ΣυνδΑθρ!$B$2:$B$96,$F3595,1)/INDEX(ΣυνδΑθρ!$J$2:$J$96,$F3595,1),IF($D3595&lt;&gt;"",$G3595*INDEX(Υλικά!$G$3:$G$200,$F3595,1)/INDEX(Υλικά!$E$3:$E$200,$F3595,1),0))</f>
        <v>0</v>
      </c>
      <c r="I3595" s="17">
        <f>IF($C3595&lt;&gt;"",$G3595*INDEX(ΣυνδΑθρ!$C$2:$C$100,$F3595,1)/INDEX(ΣυνδΑθρ!$J$2:$J$96,$F3595,1),IF($D3595&lt;&gt;"",$G3595*INDEX(Υλικά!$H$3:$H$200,$F3595,1)/INDEX(Υλικά!$E$3:$E$200,$F3595,1),0))</f>
        <v>0</v>
      </c>
      <c r="J3595" s="18">
        <f>IF($C3595&lt;&gt;"",$G3595*INDEX(ΣυνδΑθρ!$D$2:$D$96,$F3595,1)/INDEX(ΣυνδΑθρ!$J$2:$J$96,$F3595,1),IF($D3595&lt;&gt;"",$G3595*INDEX(Υλικά!$I$3:$I$200,$F3595,1)/INDEX(Υλικά!$E$3:$E$200,$F3595,1),0))</f>
        <v>0</v>
      </c>
      <c r="K3595" s="16">
        <f>$H3595*Ref!$B$2</f>
        <v>0</v>
      </c>
      <c r="L3595" s="17">
        <f>$I3595*Ref!$B$3</f>
        <v>0</v>
      </c>
      <c r="M3595" s="18">
        <f>$J3595*Ref!$B$4</f>
        <v>0</v>
      </c>
      <c r="N3595" s="18">
        <f>IF($C3595&lt;&gt;"",0,IF($D3595&lt;&gt;"",$G3595*INDEX(Υλικά!$J$3:$J$200,$F3595,1)/INDEX(Υλικά!$E$3:$E$200,$F3595,1),0))</f>
        <v>0</v>
      </c>
      <c r="O3595" s="19">
        <f t="shared" si="67"/>
        <v>0</v>
      </c>
    </row>
    <row r="3596" spans="5:15" x14ac:dyDescent="0.35">
      <c r="E3596" s="3" t="str">
        <f>IF(C3596&lt;&gt;"",INDEX(ΣυνδΑθρ!$I$2:$I$96,MATCH(C3596,ΣυνδΑθρ!$A$2:$A$100,0),1),IF(D3596&lt;&gt;"",INDEX(Υλικά!$D$3:$D$200,MATCH(D3596,Υλικά!$B$3:$B$200,0),1),""))</f>
        <v/>
      </c>
      <c r="F3596" s="10">
        <f>IF(C3596&lt;&gt;"",MATCH($C3596,ΣυνδΑθρ!$A$2:$A$100,0),IF(D3596&lt;&gt;"",MATCH($D3596,Υλικά!$B$3:$B$200,0),0))</f>
        <v>0</v>
      </c>
      <c r="G3596" s="3"/>
      <c r="H3596" s="16">
        <f>IF($C3596&lt;&gt;"",$G3596*INDEX(ΣυνδΑθρ!$B$2:$B$96,$F3596,1)/INDEX(ΣυνδΑθρ!$J$2:$J$96,$F3596,1),IF($D3596&lt;&gt;"",$G3596*INDEX(Υλικά!$G$3:$G$200,$F3596,1)/INDEX(Υλικά!$E$3:$E$200,$F3596,1),0))</f>
        <v>0</v>
      </c>
      <c r="I3596" s="17">
        <f>IF($C3596&lt;&gt;"",$G3596*INDEX(ΣυνδΑθρ!$C$2:$C$100,$F3596,1)/INDEX(ΣυνδΑθρ!$J$2:$J$96,$F3596,1),IF($D3596&lt;&gt;"",$G3596*INDEX(Υλικά!$H$3:$H$200,$F3596,1)/INDEX(Υλικά!$E$3:$E$200,$F3596,1),0))</f>
        <v>0</v>
      </c>
      <c r="J3596" s="18">
        <f>IF($C3596&lt;&gt;"",$G3596*INDEX(ΣυνδΑθρ!$D$2:$D$96,$F3596,1)/INDEX(ΣυνδΑθρ!$J$2:$J$96,$F3596,1),IF($D3596&lt;&gt;"",$G3596*INDEX(Υλικά!$I$3:$I$200,$F3596,1)/INDEX(Υλικά!$E$3:$E$200,$F3596,1),0))</f>
        <v>0</v>
      </c>
      <c r="K3596" s="16">
        <f>$H3596*Ref!$B$2</f>
        <v>0</v>
      </c>
      <c r="L3596" s="17">
        <f>$I3596*Ref!$B$3</f>
        <v>0</v>
      </c>
      <c r="M3596" s="18">
        <f>$J3596*Ref!$B$4</f>
        <v>0</v>
      </c>
      <c r="N3596" s="18">
        <f>IF($C3596&lt;&gt;"",0,IF($D3596&lt;&gt;"",$G3596*INDEX(Υλικά!$J$3:$J$200,$F3596,1)/INDEX(Υλικά!$E$3:$E$200,$F3596,1),0))</f>
        <v>0</v>
      </c>
      <c r="O3596" s="19">
        <f t="shared" si="67"/>
        <v>0</v>
      </c>
    </row>
    <row r="3597" spans="5:15" x14ac:dyDescent="0.35">
      <c r="E3597" s="3" t="str">
        <f>IF(C3597&lt;&gt;"",INDEX(ΣυνδΑθρ!$I$2:$I$96,MATCH(C3597,ΣυνδΑθρ!$A$2:$A$100,0),1),IF(D3597&lt;&gt;"",INDEX(Υλικά!$D$3:$D$200,MATCH(D3597,Υλικά!$B$3:$B$200,0),1),""))</f>
        <v/>
      </c>
      <c r="F3597" s="10">
        <f>IF(C3597&lt;&gt;"",MATCH($C3597,ΣυνδΑθρ!$A$2:$A$100,0),IF(D3597&lt;&gt;"",MATCH($D3597,Υλικά!$B$3:$B$200,0),0))</f>
        <v>0</v>
      </c>
      <c r="G3597" s="3"/>
      <c r="H3597" s="16">
        <f>IF($C3597&lt;&gt;"",$G3597*INDEX(ΣυνδΑθρ!$B$2:$B$96,$F3597,1)/INDEX(ΣυνδΑθρ!$J$2:$J$96,$F3597,1),IF($D3597&lt;&gt;"",$G3597*INDEX(Υλικά!$G$3:$G$200,$F3597,1)/INDEX(Υλικά!$E$3:$E$200,$F3597,1),0))</f>
        <v>0</v>
      </c>
      <c r="I3597" s="17">
        <f>IF($C3597&lt;&gt;"",$G3597*INDEX(ΣυνδΑθρ!$C$2:$C$100,$F3597,1)/INDEX(ΣυνδΑθρ!$J$2:$J$96,$F3597,1),IF($D3597&lt;&gt;"",$G3597*INDEX(Υλικά!$H$3:$H$200,$F3597,1)/INDEX(Υλικά!$E$3:$E$200,$F3597,1),0))</f>
        <v>0</v>
      </c>
      <c r="J3597" s="18">
        <f>IF($C3597&lt;&gt;"",$G3597*INDEX(ΣυνδΑθρ!$D$2:$D$96,$F3597,1)/INDEX(ΣυνδΑθρ!$J$2:$J$96,$F3597,1),IF($D3597&lt;&gt;"",$G3597*INDEX(Υλικά!$I$3:$I$200,$F3597,1)/INDEX(Υλικά!$E$3:$E$200,$F3597,1),0))</f>
        <v>0</v>
      </c>
      <c r="K3597" s="16">
        <f>$H3597*Ref!$B$2</f>
        <v>0</v>
      </c>
      <c r="L3597" s="17">
        <f>$I3597*Ref!$B$3</f>
        <v>0</v>
      </c>
      <c r="M3597" s="18">
        <f>$J3597*Ref!$B$4</f>
        <v>0</v>
      </c>
      <c r="N3597" s="18">
        <f>IF($C3597&lt;&gt;"",0,IF($D3597&lt;&gt;"",$G3597*INDEX(Υλικά!$J$3:$J$200,$F3597,1)/INDEX(Υλικά!$E$3:$E$200,$F3597,1),0))</f>
        <v>0</v>
      </c>
      <c r="O3597" s="19">
        <f t="shared" si="67"/>
        <v>0</v>
      </c>
    </row>
    <row r="3598" spans="5:15" x14ac:dyDescent="0.35">
      <c r="E3598" s="3" t="str">
        <f>IF(C3598&lt;&gt;"",INDEX(ΣυνδΑθρ!$I$2:$I$96,MATCH(C3598,ΣυνδΑθρ!$A$2:$A$100,0),1),IF(D3598&lt;&gt;"",INDEX(Υλικά!$D$3:$D$200,MATCH(D3598,Υλικά!$B$3:$B$200,0),1),""))</f>
        <v/>
      </c>
      <c r="F3598" s="10">
        <f>IF(C3598&lt;&gt;"",MATCH($C3598,ΣυνδΑθρ!$A$2:$A$100,0),IF(D3598&lt;&gt;"",MATCH($D3598,Υλικά!$B$3:$B$200,0),0))</f>
        <v>0</v>
      </c>
      <c r="G3598" s="3"/>
      <c r="H3598" s="16">
        <f>IF($C3598&lt;&gt;"",$G3598*INDEX(ΣυνδΑθρ!$B$2:$B$96,$F3598,1)/INDEX(ΣυνδΑθρ!$J$2:$J$96,$F3598,1),IF($D3598&lt;&gt;"",$G3598*INDEX(Υλικά!$G$3:$G$200,$F3598,1)/INDEX(Υλικά!$E$3:$E$200,$F3598,1),0))</f>
        <v>0</v>
      </c>
      <c r="I3598" s="17">
        <f>IF($C3598&lt;&gt;"",$G3598*INDEX(ΣυνδΑθρ!$C$2:$C$100,$F3598,1)/INDEX(ΣυνδΑθρ!$J$2:$J$96,$F3598,1),IF($D3598&lt;&gt;"",$G3598*INDEX(Υλικά!$H$3:$H$200,$F3598,1)/INDEX(Υλικά!$E$3:$E$200,$F3598,1),0))</f>
        <v>0</v>
      </c>
      <c r="J3598" s="18">
        <f>IF($C3598&lt;&gt;"",$G3598*INDEX(ΣυνδΑθρ!$D$2:$D$96,$F3598,1)/INDEX(ΣυνδΑθρ!$J$2:$J$96,$F3598,1),IF($D3598&lt;&gt;"",$G3598*INDEX(Υλικά!$I$3:$I$200,$F3598,1)/INDEX(Υλικά!$E$3:$E$200,$F3598,1),0))</f>
        <v>0</v>
      </c>
      <c r="K3598" s="16">
        <f>$H3598*Ref!$B$2</f>
        <v>0</v>
      </c>
      <c r="L3598" s="17">
        <f>$I3598*Ref!$B$3</f>
        <v>0</v>
      </c>
      <c r="M3598" s="18">
        <f>$J3598*Ref!$B$4</f>
        <v>0</v>
      </c>
      <c r="N3598" s="18">
        <f>IF($C3598&lt;&gt;"",0,IF($D3598&lt;&gt;"",$G3598*INDEX(Υλικά!$J$3:$J$200,$F3598,1)/INDEX(Υλικά!$E$3:$E$200,$F3598,1),0))</f>
        <v>0</v>
      </c>
      <c r="O3598" s="19">
        <f t="shared" si="67"/>
        <v>0</v>
      </c>
    </row>
    <row r="3599" spans="5:15" x14ac:dyDescent="0.35">
      <c r="E3599" s="3" t="str">
        <f>IF(C3599&lt;&gt;"",INDEX(ΣυνδΑθρ!$I$2:$I$96,MATCH(C3599,ΣυνδΑθρ!$A$2:$A$100,0),1),IF(D3599&lt;&gt;"",INDEX(Υλικά!$D$3:$D$200,MATCH(D3599,Υλικά!$B$3:$B$200,0),1),""))</f>
        <v/>
      </c>
      <c r="F3599" s="10">
        <f>IF(C3599&lt;&gt;"",MATCH($C3599,ΣυνδΑθρ!$A$2:$A$100,0),IF(D3599&lt;&gt;"",MATCH($D3599,Υλικά!$B$3:$B$200,0),0))</f>
        <v>0</v>
      </c>
      <c r="G3599" s="3"/>
      <c r="H3599" s="16">
        <f>IF($C3599&lt;&gt;"",$G3599*INDEX(ΣυνδΑθρ!$B$2:$B$96,$F3599,1)/INDEX(ΣυνδΑθρ!$J$2:$J$96,$F3599,1),IF($D3599&lt;&gt;"",$G3599*INDEX(Υλικά!$G$3:$G$200,$F3599,1)/INDEX(Υλικά!$E$3:$E$200,$F3599,1),0))</f>
        <v>0</v>
      </c>
      <c r="I3599" s="17">
        <f>IF($C3599&lt;&gt;"",$G3599*INDEX(ΣυνδΑθρ!$C$2:$C$100,$F3599,1)/INDEX(ΣυνδΑθρ!$J$2:$J$96,$F3599,1),IF($D3599&lt;&gt;"",$G3599*INDEX(Υλικά!$H$3:$H$200,$F3599,1)/INDEX(Υλικά!$E$3:$E$200,$F3599,1),0))</f>
        <v>0</v>
      </c>
      <c r="J3599" s="18">
        <f>IF($C3599&lt;&gt;"",$G3599*INDEX(ΣυνδΑθρ!$D$2:$D$96,$F3599,1)/INDEX(ΣυνδΑθρ!$J$2:$J$96,$F3599,1),IF($D3599&lt;&gt;"",$G3599*INDEX(Υλικά!$I$3:$I$200,$F3599,1)/INDEX(Υλικά!$E$3:$E$200,$F3599,1),0))</f>
        <v>0</v>
      </c>
      <c r="K3599" s="16">
        <f>$H3599*Ref!$B$2</f>
        <v>0</v>
      </c>
      <c r="L3599" s="17">
        <f>$I3599*Ref!$B$3</f>
        <v>0</v>
      </c>
      <c r="M3599" s="18">
        <f>$J3599*Ref!$B$4</f>
        <v>0</v>
      </c>
      <c r="N3599" s="18">
        <f>IF($C3599&lt;&gt;"",0,IF($D3599&lt;&gt;"",$G3599*INDEX(Υλικά!$J$3:$J$200,$F3599,1)/INDEX(Υλικά!$E$3:$E$200,$F3599,1),0))</f>
        <v>0</v>
      </c>
      <c r="O3599" s="19">
        <f t="shared" si="67"/>
        <v>0</v>
      </c>
    </row>
    <row r="3600" spans="5:15" x14ac:dyDescent="0.35">
      <c r="E3600" s="3" t="str">
        <f>IF(C3600&lt;&gt;"",INDEX(ΣυνδΑθρ!$I$2:$I$96,MATCH(C3600,ΣυνδΑθρ!$A$2:$A$100,0),1),IF(D3600&lt;&gt;"",INDEX(Υλικά!$D$3:$D$200,MATCH(D3600,Υλικά!$B$3:$B$200,0),1),""))</f>
        <v/>
      </c>
      <c r="F3600" s="10">
        <f>IF(C3600&lt;&gt;"",MATCH($C3600,ΣυνδΑθρ!$A$2:$A$100,0),IF(D3600&lt;&gt;"",MATCH($D3600,Υλικά!$B$3:$B$200,0),0))</f>
        <v>0</v>
      </c>
      <c r="G3600" s="3"/>
      <c r="H3600" s="16">
        <f>IF($C3600&lt;&gt;"",$G3600*INDEX(ΣυνδΑθρ!$B$2:$B$96,$F3600,1)/INDEX(ΣυνδΑθρ!$J$2:$J$96,$F3600,1),IF($D3600&lt;&gt;"",$G3600*INDEX(Υλικά!$G$3:$G$200,$F3600,1)/INDEX(Υλικά!$E$3:$E$200,$F3600,1),0))</f>
        <v>0</v>
      </c>
      <c r="I3600" s="17">
        <f>IF($C3600&lt;&gt;"",$G3600*INDEX(ΣυνδΑθρ!$C$2:$C$100,$F3600,1)/INDEX(ΣυνδΑθρ!$J$2:$J$96,$F3600,1),IF($D3600&lt;&gt;"",$G3600*INDEX(Υλικά!$H$3:$H$200,$F3600,1)/INDEX(Υλικά!$E$3:$E$200,$F3600,1),0))</f>
        <v>0</v>
      </c>
      <c r="J3600" s="18">
        <f>IF($C3600&lt;&gt;"",$G3600*INDEX(ΣυνδΑθρ!$D$2:$D$96,$F3600,1)/INDEX(ΣυνδΑθρ!$J$2:$J$96,$F3600,1),IF($D3600&lt;&gt;"",$G3600*INDEX(Υλικά!$I$3:$I$200,$F3600,1)/INDEX(Υλικά!$E$3:$E$200,$F3600,1),0))</f>
        <v>0</v>
      </c>
      <c r="K3600" s="16">
        <f>$H3600*Ref!$B$2</f>
        <v>0</v>
      </c>
      <c r="L3600" s="17">
        <f>$I3600*Ref!$B$3</f>
        <v>0</v>
      </c>
      <c r="M3600" s="18">
        <f>$J3600*Ref!$B$4</f>
        <v>0</v>
      </c>
      <c r="N3600" s="18">
        <f>IF($C3600&lt;&gt;"",0,IF($D3600&lt;&gt;"",$G3600*INDEX(Υλικά!$J$3:$J$200,$F3600,1)/INDEX(Υλικά!$E$3:$E$200,$F3600,1),0))</f>
        <v>0</v>
      </c>
      <c r="O3600" s="19">
        <f t="shared" si="67"/>
        <v>0</v>
      </c>
    </row>
    <row r="3601" spans="5:15" x14ac:dyDescent="0.35">
      <c r="E3601" s="3" t="str">
        <f>IF(C3601&lt;&gt;"",INDEX(ΣυνδΑθρ!$I$2:$I$96,MATCH(C3601,ΣυνδΑθρ!$A$2:$A$100,0),1),IF(D3601&lt;&gt;"",INDEX(Υλικά!$D$3:$D$200,MATCH(D3601,Υλικά!$B$3:$B$200,0),1),""))</f>
        <v/>
      </c>
      <c r="F3601" s="10">
        <f>IF(C3601&lt;&gt;"",MATCH($C3601,ΣυνδΑθρ!$A$2:$A$100,0),IF(D3601&lt;&gt;"",MATCH($D3601,Υλικά!$B$3:$B$200,0),0))</f>
        <v>0</v>
      </c>
      <c r="G3601" s="3"/>
      <c r="H3601" s="16">
        <f>IF($C3601&lt;&gt;"",$G3601*INDEX(ΣυνδΑθρ!$B$2:$B$96,$F3601,1)/INDEX(ΣυνδΑθρ!$J$2:$J$96,$F3601,1),IF($D3601&lt;&gt;"",$G3601*INDEX(Υλικά!$G$3:$G$200,$F3601,1)/INDEX(Υλικά!$E$3:$E$200,$F3601,1),0))</f>
        <v>0</v>
      </c>
      <c r="I3601" s="17">
        <f>IF($C3601&lt;&gt;"",$G3601*INDEX(ΣυνδΑθρ!$C$2:$C$100,$F3601,1)/INDEX(ΣυνδΑθρ!$J$2:$J$96,$F3601,1),IF($D3601&lt;&gt;"",$G3601*INDEX(Υλικά!$H$3:$H$200,$F3601,1)/INDEX(Υλικά!$E$3:$E$200,$F3601,1),0))</f>
        <v>0</v>
      </c>
      <c r="J3601" s="18">
        <f>IF($C3601&lt;&gt;"",$G3601*INDEX(ΣυνδΑθρ!$D$2:$D$96,$F3601,1)/INDEX(ΣυνδΑθρ!$J$2:$J$96,$F3601,1),IF($D3601&lt;&gt;"",$G3601*INDEX(Υλικά!$I$3:$I$200,$F3601,1)/INDEX(Υλικά!$E$3:$E$200,$F3601,1),0))</f>
        <v>0</v>
      </c>
      <c r="K3601" s="16">
        <f>$H3601*Ref!$B$2</f>
        <v>0</v>
      </c>
      <c r="L3601" s="17">
        <f>$I3601*Ref!$B$3</f>
        <v>0</v>
      </c>
      <c r="M3601" s="18">
        <f>$J3601*Ref!$B$4</f>
        <v>0</v>
      </c>
      <c r="N3601" s="18">
        <f>IF($C3601&lt;&gt;"",0,IF($D3601&lt;&gt;"",$G3601*INDEX(Υλικά!$J$3:$J$200,$F3601,1)/INDEX(Υλικά!$E$3:$E$200,$F3601,1),0))</f>
        <v>0</v>
      </c>
      <c r="O3601" s="19">
        <f t="shared" si="67"/>
        <v>0</v>
      </c>
    </row>
    <row r="3602" spans="5:15" x14ac:dyDescent="0.35">
      <c r="E3602" s="3" t="str">
        <f>IF(C3602&lt;&gt;"",INDEX(ΣυνδΑθρ!$I$2:$I$96,MATCH(C3602,ΣυνδΑθρ!$A$2:$A$100,0),1),IF(D3602&lt;&gt;"",INDEX(Υλικά!$D$3:$D$200,MATCH(D3602,Υλικά!$B$3:$B$200,0),1),""))</f>
        <v/>
      </c>
      <c r="F3602" s="10">
        <f>IF(C3602&lt;&gt;"",MATCH($C3602,ΣυνδΑθρ!$A$2:$A$100,0),IF(D3602&lt;&gt;"",MATCH($D3602,Υλικά!$B$3:$B$200,0),0))</f>
        <v>0</v>
      </c>
      <c r="G3602" s="3"/>
      <c r="H3602" s="16">
        <f>IF($C3602&lt;&gt;"",$G3602*INDEX(ΣυνδΑθρ!$B$2:$B$96,$F3602,1)/INDEX(ΣυνδΑθρ!$J$2:$J$96,$F3602,1),IF($D3602&lt;&gt;"",$G3602*INDEX(Υλικά!$G$3:$G$200,$F3602,1)/INDEX(Υλικά!$E$3:$E$200,$F3602,1),0))</f>
        <v>0</v>
      </c>
      <c r="I3602" s="17">
        <f>IF($C3602&lt;&gt;"",$G3602*INDEX(ΣυνδΑθρ!$C$2:$C$100,$F3602,1)/INDEX(ΣυνδΑθρ!$J$2:$J$96,$F3602,1),IF($D3602&lt;&gt;"",$G3602*INDEX(Υλικά!$H$3:$H$200,$F3602,1)/INDEX(Υλικά!$E$3:$E$200,$F3602,1),0))</f>
        <v>0</v>
      </c>
      <c r="J3602" s="18">
        <f>IF($C3602&lt;&gt;"",$G3602*INDEX(ΣυνδΑθρ!$D$2:$D$96,$F3602,1)/INDEX(ΣυνδΑθρ!$J$2:$J$96,$F3602,1),IF($D3602&lt;&gt;"",$G3602*INDEX(Υλικά!$I$3:$I$200,$F3602,1)/INDEX(Υλικά!$E$3:$E$200,$F3602,1),0))</f>
        <v>0</v>
      </c>
      <c r="K3602" s="16">
        <f>$H3602*Ref!$B$2</f>
        <v>0</v>
      </c>
      <c r="L3602" s="17">
        <f>$I3602*Ref!$B$3</f>
        <v>0</v>
      </c>
      <c r="M3602" s="18">
        <f>$J3602*Ref!$B$4</f>
        <v>0</v>
      </c>
      <c r="N3602" s="18">
        <f>IF($C3602&lt;&gt;"",0,IF($D3602&lt;&gt;"",$G3602*INDEX(Υλικά!$J$3:$J$200,$F3602,1)/INDEX(Υλικά!$E$3:$E$200,$F3602,1),0))</f>
        <v>0</v>
      </c>
      <c r="O3602" s="19">
        <f t="shared" si="67"/>
        <v>0</v>
      </c>
    </row>
    <row r="3603" spans="5:15" x14ac:dyDescent="0.35">
      <c r="E3603" s="3" t="str">
        <f>IF(C3603&lt;&gt;"",INDEX(ΣυνδΑθρ!$I$2:$I$96,MATCH(C3603,ΣυνδΑθρ!$A$2:$A$100,0),1),IF(D3603&lt;&gt;"",INDEX(Υλικά!$D$3:$D$200,MATCH(D3603,Υλικά!$B$3:$B$200,0),1),""))</f>
        <v/>
      </c>
      <c r="F3603" s="10">
        <f>IF(C3603&lt;&gt;"",MATCH($C3603,ΣυνδΑθρ!$A$2:$A$100,0),IF(D3603&lt;&gt;"",MATCH($D3603,Υλικά!$B$3:$B$200,0),0))</f>
        <v>0</v>
      </c>
      <c r="G3603" s="3"/>
      <c r="H3603" s="16">
        <f>IF($C3603&lt;&gt;"",$G3603*INDEX(ΣυνδΑθρ!$B$2:$B$96,$F3603,1)/INDEX(ΣυνδΑθρ!$J$2:$J$96,$F3603,1),IF($D3603&lt;&gt;"",$G3603*INDEX(Υλικά!$G$3:$G$200,$F3603,1)/INDEX(Υλικά!$E$3:$E$200,$F3603,1),0))</f>
        <v>0</v>
      </c>
      <c r="I3603" s="17">
        <f>IF($C3603&lt;&gt;"",$G3603*INDEX(ΣυνδΑθρ!$C$2:$C$100,$F3603,1)/INDEX(ΣυνδΑθρ!$J$2:$J$96,$F3603,1),IF($D3603&lt;&gt;"",$G3603*INDEX(Υλικά!$H$3:$H$200,$F3603,1)/INDEX(Υλικά!$E$3:$E$200,$F3603,1),0))</f>
        <v>0</v>
      </c>
      <c r="J3603" s="18">
        <f>IF($C3603&lt;&gt;"",$G3603*INDEX(ΣυνδΑθρ!$D$2:$D$96,$F3603,1)/INDEX(ΣυνδΑθρ!$J$2:$J$96,$F3603,1),IF($D3603&lt;&gt;"",$G3603*INDEX(Υλικά!$I$3:$I$200,$F3603,1)/INDEX(Υλικά!$E$3:$E$200,$F3603,1),0))</f>
        <v>0</v>
      </c>
      <c r="K3603" s="16">
        <f>$H3603*Ref!$B$2</f>
        <v>0</v>
      </c>
      <c r="L3603" s="17">
        <f>$I3603*Ref!$B$3</f>
        <v>0</v>
      </c>
      <c r="M3603" s="18">
        <f>$J3603*Ref!$B$4</f>
        <v>0</v>
      </c>
      <c r="N3603" s="18">
        <f>IF($C3603&lt;&gt;"",0,IF($D3603&lt;&gt;"",$G3603*INDEX(Υλικά!$J$3:$J$200,$F3603,1)/INDEX(Υλικά!$E$3:$E$200,$F3603,1),0))</f>
        <v>0</v>
      </c>
      <c r="O3603" s="19">
        <f t="shared" si="67"/>
        <v>0</v>
      </c>
    </row>
    <row r="3604" spans="5:15" x14ac:dyDescent="0.35">
      <c r="E3604" s="3" t="str">
        <f>IF(C3604&lt;&gt;"",INDEX(ΣυνδΑθρ!$I$2:$I$96,MATCH(C3604,ΣυνδΑθρ!$A$2:$A$100,0),1),IF(D3604&lt;&gt;"",INDEX(Υλικά!$D$3:$D$200,MATCH(D3604,Υλικά!$B$3:$B$200,0),1),""))</f>
        <v/>
      </c>
      <c r="F3604" s="10">
        <f>IF(C3604&lt;&gt;"",MATCH($C3604,ΣυνδΑθρ!$A$2:$A$100,0),IF(D3604&lt;&gt;"",MATCH($D3604,Υλικά!$B$3:$B$200,0),0))</f>
        <v>0</v>
      </c>
      <c r="G3604" s="3"/>
      <c r="H3604" s="16">
        <f>IF($C3604&lt;&gt;"",$G3604*INDEX(ΣυνδΑθρ!$B$2:$B$96,$F3604,1)/INDEX(ΣυνδΑθρ!$J$2:$J$96,$F3604,1),IF($D3604&lt;&gt;"",$G3604*INDEX(Υλικά!$G$3:$G$200,$F3604,1)/INDEX(Υλικά!$E$3:$E$200,$F3604,1),0))</f>
        <v>0</v>
      </c>
      <c r="I3604" s="17">
        <f>IF($C3604&lt;&gt;"",$G3604*INDEX(ΣυνδΑθρ!$C$2:$C$100,$F3604,1)/INDEX(ΣυνδΑθρ!$J$2:$J$96,$F3604,1),IF($D3604&lt;&gt;"",$G3604*INDEX(Υλικά!$H$3:$H$200,$F3604,1)/INDEX(Υλικά!$E$3:$E$200,$F3604,1),0))</f>
        <v>0</v>
      </c>
      <c r="J3604" s="18">
        <f>IF($C3604&lt;&gt;"",$G3604*INDEX(ΣυνδΑθρ!$D$2:$D$96,$F3604,1)/INDEX(ΣυνδΑθρ!$J$2:$J$96,$F3604,1),IF($D3604&lt;&gt;"",$G3604*INDEX(Υλικά!$I$3:$I$200,$F3604,1)/INDEX(Υλικά!$E$3:$E$200,$F3604,1),0))</f>
        <v>0</v>
      </c>
      <c r="K3604" s="16">
        <f>$H3604*Ref!$B$2</f>
        <v>0</v>
      </c>
      <c r="L3604" s="17">
        <f>$I3604*Ref!$B$3</f>
        <v>0</v>
      </c>
      <c r="M3604" s="18">
        <f>$J3604*Ref!$B$4</f>
        <v>0</v>
      </c>
      <c r="N3604" s="18">
        <f>IF($C3604&lt;&gt;"",0,IF($D3604&lt;&gt;"",$G3604*INDEX(Υλικά!$J$3:$J$200,$F3604,1)/INDEX(Υλικά!$E$3:$E$200,$F3604,1),0))</f>
        <v>0</v>
      </c>
      <c r="O3604" s="19">
        <f t="shared" si="67"/>
        <v>0</v>
      </c>
    </row>
    <row r="3605" spans="5:15" x14ac:dyDescent="0.35">
      <c r="E3605" s="3" t="str">
        <f>IF(C3605&lt;&gt;"",INDEX(ΣυνδΑθρ!$I$2:$I$96,MATCH(C3605,ΣυνδΑθρ!$A$2:$A$100,0),1),IF(D3605&lt;&gt;"",INDEX(Υλικά!$D$3:$D$200,MATCH(D3605,Υλικά!$B$3:$B$200,0),1),""))</f>
        <v/>
      </c>
      <c r="F3605" s="10">
        <f>IF(C3605&lt;&gt;"",MATCH($C3605,ΣυνδΑθρ!$A$2:$A$100,0),IF(D3605&lt;&gt;"",MATCH($D3605,Υλικά!$B$3:$B$200,0),0))</f>
        <v>0</v>
      </c>
      <c r="G3605" s="3"/>
      <c r="H3605" s="16">
        <f>IF($C3605&lt;&gt;"",$G3605*INDEX(ΣυνδΑθρ!$B$2:$B$96,$F3605,1)/INDEX(ΣυνδΑθρ!$J$2:$J$96,$F3605,1),IF($D3605&lt;&gt;"",$G3605*INDEX(Υλικά!$G$3:$G$200,$F3605,1)/INDEX(Υλικά!$E$3:$E$200,$F3605,1),0))</f>
        <v>0</v>
      </c>
      <c r="I3605" s="17">
        <f>IF($C3605&lt;&gt;"",$G3605*INDEX(ΣυνδΑθρ!$C$2:$C$100,$F3605,1)/INDEX(ΣυνδΑθρ!$J$2:$J$96,$F3605,1),IF($D3605&lt;&gt;"",$G3605*INDEX(Υλικά!$H$3:$H$200,$F3605,1)/INDEX(Υλικά!$E$3:$E$200,$F3605,1),0))</f>
        <v>0</v>
      </c>
      <c r="J3605" s="18">
        <f>IF($C3605&lt;&gt;"",$G3605*INDEX(ΣυνδΑθρ!$D$2:$D$96,$F3605,1)/INDEX(ΣυνδΑθρ!$J$2:$J$96,$F3605,1),IF($D3605&lt;&gt;"",$G3605*INDEX(Υλικά!$I$3:$I$200,$F3605,1)/INDEX(Υλικά!$E$3:$E$200,$F3605,1),0))</f>
        <v>0</v>
      </c>
      <c r="K3605" s="16">
        <f>$H3605*Ref!$B$2</f>
        <v>0</v>
      </c>
      <c r="L3605" s="17">
        <f>$I3605*Ref!$B$3</f>
        <v>0</v>
      </c>
      <c r="M3605" s="18">
        <f>$J3605*Ref!$B$4</f>
        <v>0</v>
      </c>
      <c r="N3605" s="18">
        <f>IF($C3605&lt;&gt;"",0,IF($D3605&lt;&gt;"",$G3605*INDEX(Υλικά!$J$3:$J$200,$F3605,1)/INDEX(Υλικά!$E$3:$E$200,$F3605,1),0))</f>
        <v>0</v>
      </c>
      <c r="O3605" s="19">
        <f t="shared" si="67"/>
        <v>0</v>
      </c>
    </row>
    <row r="3606" spans="5:15" x14ac:dyDescent="0.35">
      <c r="E3606" s="3" t="str">
        <f>IF(C3606&lt;&gt;"",INDEX(ΣυνδΑθρ!$I$2:$I$96,MATCH(C3606,ΣυνδΑθρ!$A$2:$A$100,0),1),IF(D3606&lt;&gt;"",INDEX(Υλικά!$D$3:$D$200,MATCH(D3606,Υλικά!$B$3:$B$200,0),1),""))</f>
        <v/>
      </c>
      <c r="F3606" s="10">
        <f>IF(C3606&lt;&gt;"",MATCH($C3606,ΣυνδΑθρ!$A$2:$A$100,0),IF(D3606&lt;&gt;"",MATCH($D3606,Υλικά!$B$3:$B$200,0),0))</f>
        <v>0</v>
      </c>
      <c r="G3606" s="3"/>
      <c r="H3606" s="16">
        <f>IF($C3606&lt;&gt;"",$G3606*INDEX(ΣυνδΑθρ!$B$2:$B$96,$F3606,1)/INDEX(ΣυνδΑθρ!$J$2:$J$96,$F3606,1),IF($D3606&lt;&gt;"",$G3606*INDEX(Υλικά!$G$3:$G$200,$F3606,1)/INDEX(Υλικά!$E$3:$E$200,$F3606,1),0))</f>
        <v>0</v>
      </c>
      <c r="I3606" s="17">
        <f>IF($C3606&lt;&gt;"",$G3606*INDEX(ΣυνδΑθρ!$C$2:$C$100,$F3606,1)/INDEX(ΣυνδΑθρ!$J$2:$J$96,$F3606,1),IF($D3606&lt;&gt;"",$G3606*INDEX(Υλικά!$H$3:$H$200,$F3606,1)/INDEX(Υλικά!$E$3:$E$200,$F3606,1),0))</f>
        <v>0</v>
      </c>
      <c r="J3606" s="18">
        <f>IF($C3606&lt;&gt;"",$G3606*INDEX(ΣυνδΑθρ!$D$2:$D$96,$F3606,1)/INDEX(ΣυνδΑθρ!$J$2:$J$96,$F3606,1),IF($D3606&lt;&gt;"",$G3606*INDEX(Υλικά!$I$3:$I$200,$F3606,1)/INDEX(Υλικά!$E$3:$E$200,$F3606,1),0))</f>
        <v>0</v>
      </c>
      <c r="K3606" s="16">
        <f>$H3606*Ref!$B$2</f>
        <v>0</v>
      </c>
      <c r="L3606" s="17">
        <f>$I3606*Ref!$B$3</f>
        <v>0</v>
      </c>
      <c r="M3606" s="18">
        <f>$J3606*Ref!$B$4</f>
        <v>0</v>
      </c>
      <c r="N3606" s="18">
        <f>IF($C3606&lt;&gt;"",0,IF($D3606&lt;&gt;"",$G3606*INDEX(Υλικά!$J$3:$J$200,$F3606,1)/INDEX(Υλικά!$E$3:$E$200,$F3606,1),0))</f>
        <v>0</v>
      </c>
      <c r="O3606" s="19">
        <f t="shared" si="67"/>
        <v>0</v>
      </c>
    </row>
    <row r="3607" spans="5:15" x14ac:dyDescent="0.35">
      <c r="E3607" s="3" t="str">
        <f>IF(C3607&lt;&gt;"",INDEX(ΣυνδΑθρ!$I$2:$I$96,MATCH(C3607,ΣυνδΑθρ!$A$2:$A$100,0),1),IF(D3607&lt;&gt;"",INDEX(Υλικά!$D$3:$D$200,MATCH(D3607,Υλικά!$B$3:$B$200,0),1),""))</f>
        <v/>
      </c>
      <c r="F3607" s="10">
        <f>IF(C3607&lt;&gt;"",MATCH($C3607,ΣυνδΑθρ!$A$2:$A$100,0),IF(D3607&lt;&gt;"",MATCH($D3607,Υλικά!$B$3:$B$200,0),0))</f>
        <v>0</v>
      </c>
      <c r="G3607" s="3"/>
      <c r="H3607" s="16">
        <f>IF($C3607&lt;&gt;"",$G3607*INDEX(ΣυνδΑθρ!$B$2:$B$96,$F3607,1)/INDEX(ΣυνδΑθρ!$J$2:$J$96,$F3607,1),IF($D3607&lt;&gt;"",$G3607*INDEX(Υλικά!$G$3:$G$200,$F3607,1)/INDEX(Υλικά!$E$3:$E$200,$F3607,1),0))</f>
        <v>0</v>
      </c>
      <c r="I3607" s="17">
        <f>IF($C3607&lt;&gt;"",$G3607*INDEX(ΣυνδΑθρ!$C$2:$C$100,$F3607,1)/INDEX(ΣυνδΑθρ!$J$2:$J$96,$F3607,1),IF($D3607&lt;&gt;"",$G3607*INDEX(Υλικά!$H$3:$H$200,$F3607,1)/INDEX(Υλικά!$E$3:$E$200,$F3607,1),0))</f>
        <v>0</v>
      </c>
      <c r="J3607" s="18">
        <f>IF($C3607&lt;&gt;"",$G3607*INDEX(ΣυνδΑθρ!$D$2:$D$96,$F3607,1)/INDEX(ΣυνδΑθρ!$J$2:$J$96,$F3607,1),IF($D3607&lt;&gt;"",$G3607*INDEX(Υλικά!$I$3:$I$200,$F3607,1)/INDEX(Υλικά!$E$3:$E$200,$F3607,1),0))</f>
        <v>0</v>
      </c>
      <c r="K3607" s="16">
        <f>$H3607*Ref!$B$2</f>
        <v>0</v>
      </c>
      <c r="L3607" s="17">
        <f>$I3607*Ref!$B$3</f>
        <v>0</v>
      </c>
      <c r="M3607" s="18">
        <f>$J3607*Ref!$B$4</f>
        <v>0</v>
      </c>
      <c r="N3607" s="18">
        <f>IF($C3607&lt;&gt;"",0,IF($D3607&lt;&gt;"",$G3607*INDEX(Υλικά!$J$3:$J$200,$F3607,1)/INDEX(Υλικά!$E$3:$E$200,$F3607,1),0))</f>
        <v>0</v>
      </c>
      <c r="O3607" s="19">
        <f t="shared" si="67"/>
        <v>0</v>
      </c>
    </row>
    <row r="3608" spans="5:15" x14ac:dyDescent="0.35">
      <c r="E3608" s="3" t="str">
        <f>IF(C3608&lt;&gt;"",INDEX(ΣυνδΑθρ!$I$2:$I$96,MATCH(C3608,ΣυνδΑθρ!$A$2:$A$100,0),1),IF(D3608&lt;&gt;"",INDEX(Υλικά!$D$3:$D$200,MATCH(D3608,Υλικά!$B$3:$B$200,0),1),""))</f>
        <v/>
      </c>
      <c r="F3608" s="10">
        <f>IF(C3608&lt;&gt;"",MATCH($C3608,ΣυνδΑθρ!$A$2:$A$100,0),IF(D3608&lt;&gt;"",MATCH($D3608,Υλικά!$B$3:$B$200,0),0))</f>
        <v>0</v>
      </c>
      <c r="G3608" s="3"/>
      <c r="H3608" s="16">
        <f>IF($C3608&lt;&gt;"",$G3608*INDEX(ΣυνδΑθρ!$B$2:$B$96,$F3608,1)/INDEX(ΣυνδΑθρ!$J$2:$J$96,$F3608,1),IF($D3608&lt;&gt;"",$G3608*INDEX(Υλικά!$G$3:$G$200,$F3608,1)/INDEX(Υλικά!$E$3:$E$200,$F3608,1),0))</f>
        <v>0</v>
      </c>
      <c r="I3608" s="17">
        <f>IF($C3608&lt;&gt;"",$G3608*INDEX(ΣυνδΑθρ!$C$2:$C$100,$F3608,1)/INDEX(ΣυνδΑθρ!$J$2:$J$96,$F3608,1),IF($D3608&lt;&gt;"",$G3608*INDEX(Υλικά!$H$3:$H$200,$F3608,1)/INDEX(Υλικά!$E$3:$E$200,$F3608,1),0))</f>
        <v>0</v>
      </c>
      <c r="J3608" s="18">
        <f>IF($C3608&lt;&gt;"",$G3608*INDEX(ΣυνδΑθρ!$D$2:$D$96,$F3608,1)/INDEX(ΣυνδΑθρ!$J$2:$J$96,$F3608,1),IF($D3608&lt;&gt;"",$G3608*INDEX(Υλικά!$I$3:$I$200,$F3608,1)/INDEX(Υλικά!$E$3:$E$200,$F3608,1),0))</f>
        <v>0</v>
      </c>
      <c r="K3608" s="16">
        <f>$H3608*Ref!$B$2</f>
        <v>0</v>
      </c>
      <c r="L3608" s="17">
        <f>$I3608*Ref!$B$3</f>
        <v>0</v>
      </c>
      <c r="M3608" s="18">
        <f>$J3608*Ref!$B$4</f>
        <v>0</v>
      </c>
      <c r="N3608" s="18">
        <f>IF($C3608&lt;&gt;"",0,IF($D3608&lt;&gt;"",$G3608*INDEX(Υλικά!$J$3:$J$200,$F3608,1)/INDEX(Υλικά!$E$3:$E$200,$F3608,1),0))</f>
        <v>0</v>
      </c>
      <c r="O3608" s="19">
        <f t="shared" si="67"/>
        <v>0</v>
      </c>
    </row>
    <row r="3609" spans="5:15" x14ac:dyDescent="0.35">
      <c r="E3609" s="3" t="str">
        <f>IF(C3609&lt;&gt;"",INDEX(ΣυνδΑθρ!$I$2:$I$96,MATCH(C3609,ΣυνδΑθρ!$A$2:$A$100,0),1),IF(D3609&lt;&gt;"",INDEX(Υλικά!$D$3:$D$200,MATCH(D3609,Υλικά!$B$3:$B$200,0),1),""))</f>
        <v/>
      </c>
      <c r="F3609" s="10">
        <f>IF(C3609&lt;&gt;"",MATCH($C3609,ΣυνδΑθρ!$A$2:$A$100,0),IF(D3609&lt;&gt;"",MATCH($D3609,Υλικά!$B$3:$B$200,0),0))</f>
        <v>0</v>
      </c>
      <c r="G3609" s="3"/>
      <c r="H3609" s="16">
        <f>IF($C3609&lt;&gt;"",$G3609*INDEX(ΣυνδΑθρ!$B$2:$B$96,$F3609,1)/INDEX(ΣυνδΑθρ!$J$2:$J$96,$F3609,1),IF($D3609&lt;&gt;"",$G3609*INDEX(Υλικά!$G$3:$G$200,$F3609,1)/INDEX(Υλικά!$E$3:$E$200,$F3609,1),0))</f>
        <v>0</v>
      </c>
      <c r="I3609" s="17">
        <f>IF($C3609&lt;&gt;"",$G3609*INDEX(ΣυνδΑθρ!$C$2:$C$100,$F3609,1)/INDEX(ΣυνδΑθρ!$J$2:$J$96,$F3609,1),IF($D3609&lt;&gt;"",$G3609*INDEX(Υλικά!$H$3:$H$200,$F3609,1)/INDEX(Υλικά!$E$3:$E$200,$F3609,1),0))</f>
        <v>0</v>
      </c>
      <c r="J3609" s="18">
        <f>IF($C3609&lt;&gt;"",$G3609*INDEX(ΣυνδΑθρ!$D$2:$D$96,$F3609,1)/INDEX(ΣυνδΑθρ!$J$2:$J$96,$F3609,1),IF($D3609&lt;&gt;"",$G3609*INDEX(Υλικά!$I$3:$I$200,$F3609,1)/INDEX(Υλικά!$E$3:$E$200,$F3609,1),0))</f>
        <v>0</v>
      </c>
      <c r="K3609" s="16">
        <f>$H3609*Ref!$B$2</f>
        <v>0</v>
      </c>
      <c r="L3609" s="17">
        <f>$I3609*Ref!$B$3</f>
        <v>0</v>
      </c>
      <c r="M3609" s="18">
        <f>$J3609*Ref!$B$4</f>
        <v>0</v>
      </c>
      <c r="N3609" s="18">
        <f>IF($C3609&lt;&gt;"",0,IF($D3609&lt;&gt;"",$G3609*INDEX(Υλικά!$J$3:$J$200,$F3609,1)/INDEX(Υλικά!$E$3:$E$200,$F3609,1),0))</f>
        <v>0</v>
      </c>
      <c r="O3609" s="19">
        <f t="shared" si="67"/>
        <v>0</v>
      </c>
    </row>
    <row r="3610" spans="5:15" x14ac:dyDescent="0.35">
      <c r="E3610" s="3" t="str">
        <f>IF(C3610&lt;&gt;"",INDEX(ΣυνδΑθρ!$I$2:$I$96,MATCH(C3610,ΣυνδΑθρ!$A$2:$A$100,0),1),IF(D3610&lt;&gt;"",INDEX(Υλικά!$D$3:$D$200,MATCH(D3610,Υλικά!$B$3:$B$200,0),1),""))</f>
        <v/>
      </c>
      <c r="F3610" s="10">
        <f>IF(C3610&lt;&gt;"",MATCH($C3610,ΣυνδΑθρ!$A$2:$A$100,0),IF(D3610&lt;&gt;"",MATCH($D3610,Υλικά!$B$3:$B$200,0),0))</f>
        <v>0</v>
      </c>
      <c r="G3610" s="3"/>
      <c r="H3610" s="16">
        <f>IF($C3610&lt;&gt;"",$G3610*INDEX(ΣυνδΑθρ!$B$2:$B$96,$F3610,1)/INDEX(ΣυνδΑθρ!$J$2:$J$96,$F3610,1),IF($D3610&lt;&gt;"",$G3610*INDEX(Υλικά!$G$3:$G$200,$F3610,1)/INDEX(Υλικά!$E$3:$E$200,$F3610,1),0))</f>
        <v>0</v>
      </c>
      <c r="I3610" s="17">
        <f>IF($C3610&lt;&gt;"",$G3610*INDEX(ΣυνδΑθρ!$C$2:$C$100,$F3610,1)/INDEX(ΣυνδΑθρ!$J$2:$J$96,$F3610,1),IF($D3610&lt;&gt;"",$G3610*INDEX(Υλικά!$H$3:$H$200,$F3610,1)/INDEX(Υλικά!$E$3:$E$200,$F3610,1),0))</f>
        <v>0</v>
      </c>
      <c r="J3610" s="18">
        <f>IF($C3610&lt;&gt;"",$G3610*INDEX(ΣυνδΑθρ!$D$2:$D$96,$F3610,1)/INDEX(ΣυνδΑθρ!$J$2:$J$96,$F3610,1),IF($D3610&lt;&gt;"",$G3610*INDEX(Υλικά!$I$3:$I$200,$F3610,1)/INDEX(Υλικά!$E$3:$E$200,$F3610,1),0))</f>
        <v>0</v>
      </c>
      <c r="K3610" s="16">
        <f>$H3610*Ref!$B$2</f>
        <v>0</v>
      </c>
      <c r="L3610" s="17">
        <f>$I3610*Ref!$B$3</f>
        <v>0</v>
      </c>
      <c r="M3610" s="18">
        <f>$J3610*Ref!$B$4</f>
        <v>0</v>
      </c>
      <c r="N3610" s="18">
        <f>IF($C3610&lt;&gt;"",0,IF($D3610&lt;&gt;"",$G3610*INDEX(Υλικά!$J$3:$J$200,$F3610,1)/INDEX(Υλικά!$E$3:$E$200,$F3610,1),0))</f>
        <v>0</v>
      </c>
      <c r="O3610" s="19">
        <f t="shared" si="67"/>
        <v>0</v>
      </c>
    </row>
    <row r="3611" spans="5:15" x14ac:dyDescent="0.35">
      <c r="E3611" s="3" t="str">
        <f>IF(C3611&lt;&gt;"",INDEX(ΣυνδΑθρ!$I$2:$I$96,MATCH(C3611,ΣυνδΑθρ!$A$2:$A$100,0),1),IF(D3611&lt;&gt;"",INDEX(Υλικά!$D$3:$D$200,MATCH(D3611,Υλικά!$B$3:$B$200,0),1),""))</f>
        <v/>
      </c>
      <c r="F3611" s="10">
        <f>IF(C3611&lt;&gt;"",MATCH($C3611,ΣυνδΑθρ!$A$2:$A$100,0),IF(D3611&lt;&gt;"",MATCH($D3611,Υλικά!$B$3:$B$200,0),0))</f>
        <v>0</v>
      </c>
      <c r="G3611" s="3"/>
      <c r="H3611" s="16">
        <f>IF($C3611&lt;&gt;"",$G3611*INDEX(ΣυνδΑθρ!$B$2:$B$96,$F3611,1)/INDEX(ΣυνδΑθρ!$J$2:$J$96,$F3611,1),IF($D3611&lt;&gt;"",$G3611*INDEX(Υλικά!$G$3:$G$200,$F3611,1)/INDEX(Υλικά!$E$3:$E$200,$F3611,1),0))</f>
        <v>0</v>
      </c>
      <c r="I3611" s="17">
        <f>IF($C3611&lt;&gt;"",$G3611*INDEX(ΣυνδΑθρ!$C$2:$C$100,$F3611,1)/INDEX(ΣυνδΑθρ!$J$2:$J$96,$F3611,1),IF($D3611&lt;&gt;"",$G3611*INDEX(Υλικά!$H$3:$H$200,$F3611,1)/INDEX(Υλικά!$E$3:$E$200,$F3611,1),0))</f>
        <v>0</v>
      </c>
      <c r="J3611" s="18">
        <f>IF($C3611&lt;&gt;"",$G3611*INDEX(ΣυνδΑθρ!$D$2:$D$96,$F3611,1)/INDEX(ΣυνδΑθρ!$J$2:$J$96,$F3611,1),IF($D3611&lt;&gt;"",$G3611*INDEX(Υλικά!$I$3:$I$200,$F3611,1)/INDEX(Υλικά!$E$3:$E$200,$F3611,1),0))</f>
        <v>0</v>
      </c>
      <c r="K3611" s="16">
        <f>$H3611*Ref!$B$2</f>
        <v>0</v>
      </c>
      <c r="L3611" s="17">
        <f>$I3611*Ref!$B$3</f>
        <v>0</v>
      </c>
      <c r="M3611" s="18">
        <f>$J3611*Ref!$B$4</f>
        <v>0</v>
      </c>
      <c r="N3611" s="18">
        <f>IF($C3611&lt;&gt;"",0,IF($D3611&lt;&gt;"",$G3611*INDEX(Υλικά!$J$3:$J$200,$F3611,1)/INDEX(Υλικά!$E$3:$E$200,$F3611,1),0))</f>
        <v>0</v>
      </c>
      <c r="O3611" s="19">
        <f t="shared" si="67"/>
        <v>0</v>
      </c>
    </row>
    <row r="3612" spans="5:15" x14ac:dyDescent="0.35">
      <c r="E3612" s="3" t="str">
        <f>IF(C3612&lt;&gt;"",INDEX(ΣυνδΑθρ!$I$2:$I$96,MATCH(C3612,ΣυνδΑθρ!$A$2:$A$100,0),1),IF(D3612&lt;&gt;"",INDEX(Υλικά!$D$3:$D$200,MATCH(D3612,Υλικά!$B$3:$B$200,0),1),""))</f>
        <v/>
      </c>
      <c r="F3612" s="10">
        <f>IF(C3612&lt;&gt;"",MATCH($C3612,ΣυνδΑθρ!$A$2:$A$100,0),IF(D3612&lt;&gt;"",MATCH($D3612,Υλικά!$B$3:$B$200,0),0))</f>
        <v>0</v>
      </c>
      <c r="G3612" s="3"/>
      <c r="H3612" s="16">
        <f>IF($C3612&lt;&gt;"",$G3612*INDEX(ΣυνδΑθρ!$B$2:$B$96,$F3612,1)/INDEX(ΣυνδΑθρ!$J$2:$J$96,$F3612,1),IF($D3612&lt;&gt;"",$G3612*INDEX(Υλικά!$G$3:$G$200,$F3612,1)/INDEX(Υλικά!$E$3:$E$200,$F3612,1),0))</f>
        <v>0</v>
      </c>
      <c r="I3612" s="17">
        <f>IF($C3612&lt;&gt;"",$G3612*INDEX(ΣυνδΑθρ!$C$2:$C$100,$F3612,1)/INDEX(ΣυνδΑθρ!$J$2:$J$96,$F3612,1),IF($D3612&lt;&gt;"",$G3612*INDEX(Υλικά!$H$3:$H$200,$F3612,1)/INDEX(Υλικά!$E$3:$E$200,$F3612,1),0))</f>
        <v>0</v>
      </c>
      <c r="J3612" s="18">
        <f>IF($C3612&lt;&gt;"",$G3612*INDEX(ΣυνδΑθρ!$D$2:$D$96,$F3612,1)/INDEX(ΣυνδΑθρ!$J$2:$J$96,$F3612,1),IF($D3612&lt;&gt;"",$G3612*INDEX(Υλικά!$I$3:$I$200,$F3612,1)/INDEX(Υλικά!$E$3:$E$200,$F3612,1),0))</f>
        <v>0</v>
      </c>
      <c r="K3612" s="16">
        <f>$H3612*Ref!$B$2</f>
        <v>0</v>
      </c>
      <c r="L3612" s="17">
        <f>$I3612*Ref!$B$3</f>
        <v>0</v>
      </c>
      <c r="M3612" s="18">
        <f>$J3612*Ref!$B$4</f>
        <v>0</v>
      </c>
      <c r="N3612" s="18">
        <f>IF($C3612&lt;&gt;"",0,IF($D3612&lt;&gt;"",$G3612*INDEX(Υλικά!$J$3:$J$200,$F3612,1)/INDEX(Υλικά!$E$3:$E$200,$F3612,1),0))</f>
        <v>0</v>
      </c>
      <c r="O3612" s="19">
        <f t="shared" si="67"/>
        <v>0</v>
      </c>
    </row>
    <row r="3613" spans="5:15" x14ac:dyDescent="0.35">
      <c r="E3613" s="3" t="str">
        <f>IF(C3613&lt;&gt;"",INDEX(ΣυνδΑθρ!$I$2:$I$96,MATCH(C3613,ΣυνδΑθρ!$A$2:$A$100,0),1),IF(D3613&lt;&gt;"",INDEX(Υλικά!$D$3:$D$200,MATCH(D3613,Υλικά!$B$3:$B$200,0),1),""))</f>
        <v/>
      </c>
      <c r="F3613" s="10">
        <f>IF(C3613&lt;&gt;"",MATCH($C3613,ΣυνδΑθρ!$A$2:$A$100,0),IF(D3613&lt;&gt;"",MATCH($D3613,Υλικά!$B$3:$B$200,0),0))</f>
        <v>0</v>
      </c>
      <c r="G3613" s="3"/>
      <c r="H3613" s="16">
        <f>IF($C3613&lt;&gt;"",$G3613*INDEX(ΣυνδΑθρ!$B$2:$B$96,$F3613,1)/INDEX(ΣυνδΑθρ!$J$2:$J$96,$F3613,1),IF($D3613&lt;&gt;"",$G3613*INDEX(Υλικά!$G$3:$G$200,$F3613,1)/INDEX(Υλικά!$E$3:$E$200,$F3613,1),0))</f>
        <v>0</v>
      </c>
      <c r="I3613" s="17">
        <f>IF($C3613&lt;&gt;"",$G3613*INDEX(ΣυνδΑθρ!$C$2:$C$100,$F3613,1)/INDEX(ΣυνδΑθρ!$J$2:$J$96,$F3613,1),IF($D3613&lt;&gt;"",$G3613*INDEX(Υλικά!$H$3:$H$200,$F3613,1)/INDEX(Υλικά!$E$3:$E$200,$F3613,1),0))</f>
        <v>0</v>
      </c>
      <c r="J3613" s="18">
        <f>IF($C3613&lt;&gt;"",$G3613*INDEX(ΣυνδΑθρ!$D$2:$D$96,$F3613,1)/INDEX(ΣυνδΑθρ!$J$2:$J$96,$F3613,1),IF($D3613&lt;&gt;"",$G3613*INDEX(Υλικά!$I$3:$I$200,$F3613,1)/INDEX(Υλικά!$E$3:$E$200,$F3613,1),0))</f>
        <v>0</v>
      </c>
      <c r="K3613" s="16">
        <f>$H3613*Ref!$B$2</f>
        <v>0</v>
      </c>
      <c r="L3613" s="17">
        <f>$I3613*Ref!$B$3</f>
        <v>0</v>
      </c>
      <c r="M3613" s="18">
        <f>$J3613*Ref!$B$4</f>
        <v>0</v>
      </c>
      <c r="N3613" s="18">
        <f>IF($C3613&lt;&gt;"",0,IF($D3613&lt;&gt;"",$G3613*INDEX(Υλικά!$J$3:$J$200,$F3613,1)/INDEX(Υλικά!$E$3:$E$200,$F3613,1),0))</f>
        <v>0</v>
      </c>
      <c r="O3613" s="19">
        <f t="shared" si="67"/>
        <v>0</v>
      </c>
    </row>
    <row r="3614" spans="5:15" x14ac:dyDescent="0.35">
      <c r="E3614" s="3" t="str">
        <f>IF(C3614&lt;&gt;"",INDEX(ΣυνδΑθρ!$I$2:$I$96,MATCH(C3614,ΣυνδΑθρ!$A$2:$A$100,0),1),IF(D3614&lt;&gt;"",INDEX(Υλικά!$D$3:$D$200,MATCH(D3614,Υλικά!$B$3:$B$200,0),1),""))</f>
        <v/>
      </c>
      <c r="F3614" s="10">
        <f>IF(C3614&lt;&gt;"",MATCH($C3614,ΣυνδΑθρ!$A$2:$A$100,0),IF(D3614&lt;&gt;"",MATCH($D3614,Υλικά!$B$3:$B$200,0),0))</f>
        <v>0</v>
      </c>
      <c r="G3614" s="3"/>
      <c r="H3614" s="16">
        <f>IF($C3614&lt;&gt;"",$G3614*INDEX(ΣυνδΑθρ!$B$2:$B$96,$F3614,1)/INDEX(ΣυνδΑθρ!$J$2:$J$96,$F3614,1),IF($D3614&lt;&gt;"",$G3614*INDEX(Υλικά!$G$3:$G$200,$F3614,1)/INDEX(Υλικά!$E$3:$E$200,$F3614,1),0))</f>
        <v>0</v>
      </c>
      <c r="I3614" s="17">
        <f>IF($C3614&lt;&gt;"",$G3614*INDEX(ΣυνδΑθρ!$C$2:$C$100,$F3614,1)/INDEX(ΣυνδΑθρ!$J$2:$J$96,$F3614,1),IF($D3614&lt;&gt;"",$G3614*INDEX(Υλικά!$H$3:$H$200,$F3614,1)/INDEX(Υλικά!$E$3:$E$200,$F3614,1),0))</f>
        <v>0</v>
      </c>
      <c r="J3614" s="18">
        <f>IF($C3614&lt;&gt;"",$G3614*INDEX(ΣυνδΑθρ!$D$2:$D$96,$F3614,1)/INDEX(ΣυνδΑθρ!$J$2:$J$96,$F3614,1),IF($D3614&lt;&gt;"",$G3614*INDEX(Υλικά!$I$3:$I$200,$F3614,1)/INDEX(Υλικά!$E$3:$E$200,$F3614,1),0))</f>
        <v>0</v>
      </c>
      <c r="K3614" s="16">
        <f>$H3614*Ref!$B$2</f>
        <v>0</v>
      </c>
      <c r="L3614" s="17">
        <f>$I3614*Ref!$B$3</f>
        <v>0</v>
      </c>
      <c r="M3614" s="18">
        <f>$J3614*Ref!$B$4</f>
        <v>0</v>
      </c>
      <c r="N3614" s="18">
        <f>IF($C3614&lt;&gt;"",0,IF($D3614&lt;&gt;"",$G3614*INDEX(Υλικά!$J$3:$J$200,$F3614,1)/INDEX(Υλικά!$E$3:$E$200,$F3614,1),0))</f>
        <v>0</v>
      </c>
      <c r="O3614" s="19">
        <f t="shared" si="67"/>
        <v>0</v>
      </c>
    </row>
    <row r="3615" spans="5:15" x14ac:dyDescent="0.35">
      <c r="E3615" s="3" t="str">
        <f>IF(C3615&lt;&gt;"",INDEX(ΣυνδΑθρ!$I$2:$I$96,MATCH(C3615,ΣυνδΑθρ!$A$2:$A$100,0),1),IF(D3615&lt;&gt;"",INDEX(Υλικά!$D$3:$D$200,MATCH(D3615,Υλικά!$B$3:$B$200,0),1),""))</f>
        <v/>
      </c>
      <c r="F3615" s="10">
        <f>IF(C3615&lt;&gt;"",MATCH($C3615,ΣυνδΑθρ!$A$2:$A$100,0),IF(D3615&lt;&gt;"",MATCH($D3615,Υλικά!$B$3:$B$200,0),0))</f>
        <v>0</v>
      </c>
      <c r="G3615" s="3"/>
      <c r="H3615" s="16">
        <f>IF($C3615&lt;&gt;"",$G3615*INDEX(ΣυνδΑθρ!$B$2:$B$96,$F3615,1)/INDEX(ΣυνδΑθρ!$J$2:$J$96,$F3615,1),IF($D3615&lt;&gt;"",$G3615*INDEX(Υλικά!$G$3:$G$200,$F3615,1)/INDEX(Υλικά!$E$3:$E$200,$F3615,1),0))</f>
        <v>0</v>
      </c>
      <c r="I3615" s="17">
        <f>IF($C3615&lt;&gt;"",$G3615*INDEX(ΣυνδΑθρ!$C$2:$C$100,$F3615,1)/INDEX(ΣυνδΑθρ!$J$2:$J$96,$F3615,1),IF($D3615&lt;&gt;"",$G3615*INDEX(Υλικά!$H$3:$H$200,$F3615,1)/INDEX(Υλικά!$E$3:$E$200,$F3615,1),0))</f>
        <v>0</v>
      </c>
      <c r="J3615" s="18">
        <f>IF($C3615&lt;&gt;"",$G3615*INDEX(ΣυνδΑθρ!$D$2:$D$96,$F3615,1)/INDEX(ΣυνδΑθρ!$J$2:$J$96,$F3615,1),IF($D3615&lt;&gt;"",$G3615*INDEX(Υλικά!$I$3:$I$200,$F3615,1)/INDEX(Υλικά!$E$3:$E$200,$F3615,1),0))</f>
        <v>0</v>
      </c>
      <c r="K3615" s="16">
        <f>$H3615*Ref!$B$2</f>
        <v>0</v>
      </c>
      <c r="L3615" s="17">
        <f>$I3615*Ref!$B$3</f>
        <v>0</v>
      </c>
      <c r="M3615" s="18">
        <f>$J3615*Ref!$B$4</f>
        <v>0</v>
      </c>
      <c r="N3615" s="18">
        <f>IF($C3615&lt;&gt;"",0,IF($D3615&lt;&gt;"",$G3615*INDEX(Υλικά!$J$3:$J$200,$F3615,1)/INDEX(Υλικά!$E$3:$E$200,$F3615,1),0))</f>
        <v>0</v>
      </c>
      <c r="O3615" s="19">
        <f t="shared" si="67"/>
        <v>0</v>
      </c>
    </row>
    <row r="3616" spans="5:15" x14ac:dyDescent="0.35">
      <c r="E3616" s="3" t="str">
        <f>IF(C3616&lt;&gt;"",INDEX(ΣυνδΑθρ!$I$2:$I$96,MATCH(C3616,ΣυνδΑθρ!$A$2:$A$100,0),1),IF(D3616&lt;&gt;"",INDEX(Υλικά!$D$3:$D$200,MATCH(D3616,Υλικά!$B$3:$B$200,0),1),""))</f>
        <v/>
      </c>
      <c r="F3616" s="10">
        <f>IF(C3616&lt;&gt;"",MATCH($C3616,ΣυνδΑθρ!$A$2:$A$100,0),IF(D3616&lt;&gt;"",MATCH($D3616,Υλικά!$B$3:$B$200,0),0))</f>
        <v>0</v>
      </c>
      <c r="G3616" s="3"/>
      <c r="H3616" s="16">
        <f>IF($C3616&lt;&gt;"",$G3616*INDEX(ΣυνδΑθρ!$B$2:$B$96,$F3616,1)/INDEX(ΣυνδΑθρ!$J$2:$J$96,$F3616,1),IF($D3616&lt;&gt;"",$G3616*INDEX(Υλικά!$G$3:$G$200,$F3616,1)/INDEX(Υλικά!$E$3:$E$200,$F3616,1),0))</f>
        <v>0</v>
      </c>
      <c r="I3616" s="17">
        <f>IF($C3616&lt;&gt;"",$G3616*INDEX(ΣυνδΑθρ!$C$2:$C$100,$F3616,1)/INDEX(ΣυνδΑθρ!$J$2:$J$96,$F3616,1),IF($D3616&lt;&gt;"",$G3616*INDEX(Υλικά!$H$3:$H$200,$F3616,1)/INDEX(Υλικά!$E$3:$E$200,$F3616,1),0))</f>
        <v>0</v>
      </c>
      <c r="J3616" s="18">
        <f>IF($C3616&lt;&gt;"",$G3616*INDEX(ΣυνδΑθρ!$D$2:$D$96,$F3616,1)/INDEX(ΣυνδΑθρ!$J$2:$J$96,$F3616,1),IF($D3616&lt;&gt;"",$G3616*INDEX(Υλικά!$I$3:$I$200,$F3616,1)/INDEX(Υλικά!$E$3:$E$200,$F3616,1),0))</f>
        <v>0</v>
      </c>
      <c r="K3616" s="16">
        <f>$H3616*Ref!$B$2</f>
        <v>0</v>
      </c>
      <c r="L3616" s="17">
        <f>$I3616*Ref!$B$3</f>
        <v>0</v>
      </c>
      <c r="M3616" s="18">
        <f>$J3616*Ref!$B$4</f>
        <v>0</v>
      </c>
      <c r="N3616" s="18">
        <f>IF($C3616&lt;&gt;"",0,IF($D3616&lt;&gt;"",$G3616*INDEX(Υλικά!$J$3:$J$200,$F3616,1)/INDEX(Υλικά!$E$3:$E$200,$F3616,1),0))</f>
        <v>0</v>
      </c>
      <c r="O3616" s="19">
        <f t="shared" si="67"/>
        <v>0</v>
      </c>
    </row>
    <row r="3617" spans="5:15" x14ac:dyDescent="0.35">
      <c r="E3617" s="3" t="str">
        <f>IF(C3617&lt;&gt;"",INDEX(ΣυνδΑθρ!$I$2:$I$96,MATCH(C3617,ΣυνδΑθρ!$A$2:$A$100,0),1),IF(D3617&lt;&gt;"",INDEX(Υλικά!$D$3:$D$200,MATCH(D3617,Υλικά!$B$3:$B$200,0),1),""))</f>
        <v/>
      </c>
      <c r="F3617" s="10">
        <f>IF(C3617&lt;&gt;"",MATCH($C3617,ΣυνδΑθρ!$A$2:$A$100,0),IF(D3617&lt;&gt;"",MATCH($D3617,Υλικά!$B$3:$B$200,0),0))</f>
        <v>0</v>
      </c>
      <c r="G3617" s="3"/>
      <c r="H3617" s="16">
        <f>IF($C3617&lt;&gt;"",$G3617*INDEX(ΣυνδΑθρ!$B$2:$B$96,$F3617,1)/INDEX(ΣυνδΑθρ!$J$2:$J$96,$F3617,1),IF($D3617&lt;&gt;"",$G3617*INDEX(Υλικά!$G$3:$G$200,$F3617,1)/INDEX(Υλικά!$E$3:$E$200,$F3617,1),0))</f>
        <v>0</v>
      </c>
      <c r="I3617" s="17">
        <f>IF($C3617&lt;&gt;"",$G3617*INDEX(ΣυνδΑθρ!$C$2:$C$100,$F3617,1)/INDEX(ΣυνδΑθρ!$J$2:$J$96,$F3617,1),IF($D3617&lt;&gt;"",$G3617*INDEX(Υλικά!$H$3:$H$200,$F3617,1)/INDEX(Υλικά!$E$3:$E$200,$F3617,1),0))</f>
        <v>0</v>
      </c>
      <c r="J3617" s="18">
        <f>IF($C3617&lt;&gt;"",$G3617*INDEX(ΣυνδΑθρ!$D$2:$D$96,$F3617,1)/INDEX(ΣυνδΑθρ!$J$2:$J$96,$F3617,1),IF($D3617&lt;&gt;"",$G3617*INDEX(Υλικά!$I$3:$I$200,$F3617,1)/INDEX(Υλικά!$E$3:$E$200,$F3617,1),0))</f>
        <v>0</v>
      </c>
      <c r="K3617" s="16">
        <f>$H3617*Ref!$B$2</f>
        <v>0</v>
      </c>
      <c r="L3617" s="17">
        <f>$I3617*Ref!$B$3</f>
        <v>0</v>
      </c>
      <c r="M3617" s="18">
        <f>$J3617*Ref!$B$4</f>
        <v>0</v>
      </c>
      <c r="N3617" s="18">
        <f>IF($C3617&lt;&gt;"",0,IF($D3617&lt;&gt;"",$G3617*INDEX(Υλικά!$J$3:$J$200,$F3617,1)/INDEX(Υλικά!$E$3:$E$200,$F3617,1),0))</f>
        <v>0</v>
      </c>
      <c r="O3617" s="19">
        <f t="shared" si="67"/>
        <v>0</v>
      </c>
    </row>
    <row r="3618" spans="5:15" x14ac:dyDescent="0.35">
      <c r="E3618" s="3" t="str">
        <f>IF(C3618&lt;&gt;"",INDEX(ΣυνδΑθρ!$I$2:$I$96,MATCH(C3618,ΣυνδΑθρ!$A$2:$A$100,0),1),IF(D3618&lt;&gt;"",INDEX(Υλικά!$D$3:$D$200,MATCH(D3618,Υλικά!$B$3:$B$200,0),1),""))</f>
        <v/>
      </c>
      <c r="F3618" s="10">
        <f>IF(C3618&lt;&gt;"",MATCH($C3618,ΣυνδΑθρ!$A$2:$A$100,0),IF(D3618&lt;&gt;"",MATCH($D3618,Υλικά!$B$3:$B$200,0),0))</f>
        <v>0</v>
      </c>
      <c r="G3618" s="3"/>
      <c r="H3618" s="16">
        <f>IF($C3618&lt;&gt;"",$G3618*INDEX(ΣυνδΑθρ!$B$2:$B$96,$F3618,1)/INDEX(ΣυνδΑθρ!$J$2:$J$96,$F3618,1),IF($D3618&lt;&gt;"",$G3618*INDEX(Υλικά!$G$3:$G$200,$F3618,1)/INDEX(Υλικά!$E$3:$E$200,$F3618,1),0))</f>
        <v>0</v>
      </c>
      <c r="I3618" s="17">
        <f>IF($C3618&lt;&gt;"",$G3618*INDEX(ΣυνδΑθρ!$C$2:$C$100,$F3618,1)/INDEX(ΣυνδΑθρ!$J$2:$J$96,$F3618,1),IF($D3618&lt;&gt;"",$G3618*INDEX(Υλικά!$H$3:$H$200,$F3618,1)/INDEX(Υλικά!$E$3:$E$200,$F3618,1),0))</f>
        <v>0</v>
      </c>
      <c r="J3618" s="18">
        <f>IF($C3618&lt;&gt;"",$G3618*INDEX(ΣυνδΑθρ!$D$2:$D$96,$F3618,1)/INDEX(ΣυνδΑθρ!$J$2:$J$96,$F3618,1),IF($D3618&lt;&gt;"",$G3618*INDEX(Υλικά!$I$3:$I$200,$F3618,1)/INDEX(Υλικά!$E$3:$E$200,$F3618,1),0))</f>
        <v>0</v>
      </c>
      <c r="K3618" s="16">
        <f>$H3618*Ref!$B$2</f>
        <v>0</v>
      </c>
      <c r="L3618" s="17">
        <f>$I3618*Ref!$B$3</f>
        <v>0</v>
      </c>
      <c r="M3618" s="18">
        <f>$J3618*Ref!$B$4</f>
        <v>0</v>
      </c>
      <c r="N3618" s="18">
        <f>IF($C3618&lt;&gt;"",0,IF($D3618&lt;&gt;"",$G3618*INDEX(Υλικά!$J$3:$J$200,$F3618,1)/INDEX(Υλικά!$E$3:$E$200,$F3618,1),0))</f>
        <v>0</v>
      </c>
      <c r="O3618" s="19">
        <f t="shared" si="67"/>
        <v>0</v>
      </c>
    </row>
    <row r="3619" spans="5:15" x14ac:dyDescent="0.35">
      <c r="E3619" s="3" t="str">
        <f>IF(C3619&lt;&gt;"",INDEX(ΣυνδΑθρ!$I$2:$I$96,MATCH(C3619,ΣυνδΑθρ!$A$2:$A$100,0),1),IF(D3619&lt;&gt;"",INDEX(Υλικά!$D$3:$D$200,MATCH(D3619,Υλικά!$B$3:$B$200,0),1),""))</f>
        <v/>
      </c>
      <c r="F3619" s="10">
        <f>IF(C3619&lt;&gt;"",MATCH($C3619,ΣυνδΑθρ!$A$2:$A$100,0),IF(D3619&lt;&gt;"",MATCH($D3619,Υλικά!$B$3:$B$200,0),0))</f>
        <v>0</v>
      </c>
      <c r="G3619" s="3"/>
      <c r="H3619" s="16">
        <f>IF($C3619&lt;&gt;"",$G3619*INDEX(ΣυνδΑθρ!$B$2:$B$96,$F3619,1)/INDEX(ΣυνδΑθρ!$J$2:$J$96,$F3619,1),IF($D3619&lt;&gt;"",$G3619*INDEX(Υλικά!$G$3:$G$200,$F3619,1)/INDEX(Υλικά!$E$3:$E$200,$F3619,1),0))</f>
        <v>0</v>
      </c>
      <c r="I3619" s="17">
        <f>IF($C3619&lt;&gt;"",$G3619*INDEX(ΣυνδΑθρ!$C$2:$C$100,$F3619,1)/INDEX(ΣυνδΑθρ!$J$2:$J$96,$F3619,1),IF($D3619&lt;&gt;"",$G3619*INDEX(Υλικά!$H$3:$H$200,$F3619,1)/INDEX(Υλικά!$E$3:$E$200,$F3619,1),0))</f>
        <v>0</v>
      </c>
      <c r="J3619" s="18">
        <f>IF($C3619&lt;&gt;"",$G3619*INDEX(ΣυνδΑθρ!$D$2:$D$96,$F3619,1)/INDEX(ΣυνδΑθρ!$J$2:$J$96,$F3619,1),IF($D3619&lt;&gt;"",$G3619*INDEX(Υλικά!$I$3:$I$200,$F3619,1)/INDEX(Υλικά!$E$3:$E$200,$F3619,1),0))</f>
        <v>0</v>
      </c>
      <c r="K3619" s="16">
        <f>$H3619*Ref!$B$2</f>
        <v>0</v>
      </c>
      <c r="L3619" s="17">
        <f>$I3619*Ref!$B$3</f>
        <v>0</v>
      </c>
      <c r="M3619" s="18">
        <f>$J3619*Ref!$B$4</f>
        <v>0</v>
      </c>
      <c r="N3619" s="18">
        <f>IF($C3619&lt;&gt;"",0,IF($D3619&lt;&gt;"",$G3619*INDEX(Υλικά!$J$3:$J$200,$F3619,1)/INDEX(Υλικά!$E$3:$E$200,$F3619,1),0))</f>
        <v>0</v>
      </c>
      <c r="O3619" s="19">
        <f t="shared" si="67"/>
        <v>0</v>
      </c>
    </row>
    <row r="3620" spans="5:15" x14ac:dyDescent="0.35">
      <c r="E3620" s="3" t="str">
        <f>IF(C3620&lt;&gt;"",INDEX(ΣυνδΑθρ!$I$2:$I$96,MATCH(C3620,ΣυνδΑθρ!$A$2:$A$100,0),1),IF(D3620&lt;&gt;"",INDEX(Υλικά!$D$3:$D$200,MATCH(D3620,Υλικά!$B$3:$B$200,0),1),""))</f>
        <v/>
      </c>
      <c r="F3620" s="10">
        <f>IF(C3620&lt;&gt;"",MATCH($C3620,ΣυνδΑθρ!$A$2:$A$100,0),IF(D3620&lt;&gt;"",MATCH($D3620,Υλικά!$B$3:$B$200,0),0))</f>
        <v>0</v>
      </c>
      <c r="G3620" s="3"/>
      <c r="H3620" s="16">
        <f>IF($C3620&lt;&gt;"",$G3620*INDEX(ΣυνδΑθρ!$B$2:$B$96,$F3620,1)/INDEX(ΣυνδΑθρ!$J$2:$J$96,$F3620,1),IF($D3620&lt;&gt;"",$G3620*INDEX(Υλικά!$G$3:$G$200,$F3620,1)/INDEX(Υλικά!$E$3:$E$200,$F3620,1),0))</f>
        <v>0</v>
      </c>
      <c r="I3620" s="17">
        <f>IF($C3620&lt;&gt;"",$G3620*INDEX(ΣυνδΑθρ!$C$2:$C$100,$F3620,1)/INDEX(ΣυνδΑθρ!$J$2:$J$96,$F3620,1),IF($D3620&lt;&gt;"",$G3620*INDEX(Υλικά!$H$3:$H$200,$F3620,1)/INDEX(Υλικά!$E$3:$E$200,$F3620,1),0))</f>
        <v>0</v>
      </c>
      <c r="J3620" s="18">
        <f>IF($C3620&lt;&gt;"",$G3620*INDEX(ΣυνδΑθρ!$D$2:$D$96,$F3620,1)/INDEX(ΣυνδΑθρ!$J$2:$J$96,$F3620,1),IF($D3620&lt;&gt;"",$G3620*INDEX(Υλικά!$I$3:$I$200,$F3620,1)/INDEX(Υλικά!$E$3:$E$200,$F3620,1),0))</f>
        <v>0</v>
      </c>
      <c r="K3620" s="16">
        <f>$H3620*Ref!$B$2</f>
        <v>0</v>
      </c>
      <c r="L3620" s="17">
        <f>$I3620*Ref!$B$3</f>
        <v>0</v>
      </c>
      <c r="M3620" s="18">
        <f>$J3620*Ref!$B$4</f>
        <v>0</v>
      </c>
      <c r="N3620" s="18">
        <f>IF($C3620&lt;&gt;"",0,IF($D3620&lt;&gt;"",$G3620*INDEX(Υλικά!$J$3:$J$200,$F3620,1)/INDEX(Υλικά!$E$3:$E$200,$F3620,1),0))</f>
        <v>0</v>
      </c>
      <c r="O3620" s="19">
        <f t="shared" si="67"/>
        <v>0</v>
      </c>
    </row>
    <row r="3621" spans="5:15" x14ac:dyDescent="0.35">
      <c r="E3621" s="3" t="str">
        <f>IF(C3621&lt;&gt;"",INDEX(ΣυνδΑθρ!$I$2:$I$96,MATCH(C3621,ΣυνδΑθρ!$A$2:$A$100,0),1),IF(D3621&lt;&gt;"",INDEX(Υλικά!$D$3:$D$200,MATCH(D3621,Υλικά!$B$3:$B$200,0),1),""))</f>
        <v/>
      </c>
      <c r="F3621" s="10">
        <f>IF(C3621&lt;&gt;"",MATCH($C3621,ΣυνδΑθρ!$A$2:$A$100,0),IF(D3621&lt;&gt;"",MATCH($D3621,Υλικά!$B$3:$B$200,0),0))</f>
        <v>0</v>
      </c>
      <c r="G3621" s="3"/>
      <c r="H3621" s="16">
        <f>IF($C3621&lt;&gt;"",$G3621*INDEX(ΣυνδΑθρ!$B$2:$B$96,$F3621,1)/INDEX(ΣυνδΑθρ!$J$2:$J$96,$F3621,1),IF($D3621&lt;&gt;"",$G3621*INDEX(Υλικά!$G$3:$G$200,$F3621,1)/INDEX(Υλικά!$E$3:$E$200,$F3621,1),0))</f>
        <v>0</v>
      </c>
      <c r="I3621" s="17">
        <f>IF($C3621&lt;&gt;"",$G3621*INDEX(ΣυνδΑθρ!$C$2:$C$100,$F3621,1)/INDEX(ΣυνδΑθρ!$J$2:$J$96,$F3621,1),IF($D3621&lt;&gt;"",$G3621*INDEX(Υλικά!$H$3:$H$200,$F3621,1)/INDEX(Υλικά!$E$3:$E$200,$F3621,1),0))</f>
        <v>0</v>
      </c>
      <c r="J3621" s="18">
        <f>IF($C3621&lt;&gt;"",$G3621*INDEX(ΣυνδΑθρ!$D$2:$D$96,$F3621,1)/INDEX(ΣυνδΑθρ!$J$2:$J$96,$F3621,1),IF($D3621&lt;&gt;"",$G3621*INDEX(Υλικά!$I$3:$I$200,$F3621,1)/INDEX(Υλικά!$E$3:$E$200,$F3621,1),0))</f>
        <v>0</v>
      </c>
      <c r="K3621" s="16">
        <f>$H3621*Ref!$B$2</f>
        <v>0</v>
      </c>
      <c r="L3621" s="17">
        <f>$I3621*Ref!$B$3</f>
        <v>0</v>
      </c>
      <c r="M3621" s="18">
        <f>$J3621*Ref!$B$4</f>
        <v>0</v>
      </c>
      <c r="N3621" s="18">
        <f>IF($C3621&lt;&gt;"",0,IF($D3621&lt;&gt;"",$G3621*INDEX(Υλικά!$J$3:$J$200,$F3621,1)/INDEX(Υλικά!$E$3:$E$200,$F3621,1),0))</f>
        <v>0</v>
      </c>
      <c r="O3621" s="19">
        <f t="shared" ref="O3621:O3684" si="68">SUM(K3621:N3621)</f>
        <v>0</v>
      </c>
    </row>
    <row r="3622" spans="5:15" x14ac:dyDescent="0.35">
      <c r="E3622" s="3" t="str">
        <f>IF(C3622&lt;&gt;"",INDEX(ΣυνδΑθρ!$I$2:$I$96,MATCH(C3622,ΣυνδΑθρ!$A$2:$A$100,0),1),IF(D3622&lt;&gt;"",INDEX(Υλικά!$D$3:$D$200,MATCH(D3622,Υλικά!$B$3:$B$200,0),1),""))</f>
        <v/>
      </c>
      <c r="F3622" s="10">
        <f>IF(C3622&lt;&gt;"",MATCH($C3622,ΣυνδΑθρ!$A$2:$A$100,0),IF(D3622&lt;&gt;"",MATCH($D3622,Υλικά!$B$3:$B$200,0),0))</f>
        <v>0</v>
      </c>
      <c r="G3622" s="3"/>
      <c r="H3622" s="16">
        <f>IF($C3622&lt;&gt;"",$G3622*INDEX(ΣυνδΑθρ!$B$2:$B$96,$F3622,1)/INDEX(ΣυνδΑθρ!$J$2:$J$96,$F3622,1),IF($D3622&lt;&gt;"",$G3622*INDEX(Υλικά!$G$3:$G$200,$F3622,1)/INDEX(Υλικά!$E$3:$E$200,$F3622,1),0))</f>
        <v>0</v>
      </c>
      <c r="I3622" s="17">
        <f>IF($C3622&lt;&gt;"",$G3622*INDEX(ΣυνδΑθρ!$C$2:$C$100,$F3622,1)/INDEX(ΣυνδΑθρ!$J$2:$J$96,$F3622,1),IF($D3622&lt;&gt;"",$G3622*INDEX(Υλικά!$H$3:$H$200,$F3622,1)/INDEX(Υλικά!$E$3:$E$200,$F3622,1),0))</f>
        <v>0</v>
      </c>
      <c r="J3622" s="18">
        <f>IF($C3622&lt;&gt;"",$G3622*INDEX(ΣυνδΑθρ!$D$2:$D$96,$F3622,1)/INDEX(ΣυνδΑθρ!$J$2:$J$96,$F3622,1),IF($D3622&lt;&gt;"",$G3622*INDEX(Υλικά!$I$3:$I$200,$F3622,1)/INDEX(Υλικά!$E$3:$E$200,$F3622,1),0))</f>
        <v>0</v>
      </c>
      <c r="K3622" s="16">
        <f>$H3622*Ref!$B$2</f>
        <v>0</v>
      </c>
      <c r="L3622" s="17">
        <f>$I3622*Ref!$B$3</f>
        <v>0</v>
      </c>
      <c r="M3622" s="18">
        <f>$J3622*Ref!$B$4</f>
        <v>0</v>
      </c>
      <c r="N3622" s="18">
        <f>IF($C3622&lt;&gt;"",0,IF($D3622&lt;&gt;"",$G3622*INDEX(Υλικά!$J$3:$J$200,$F3622,1)/INDEX(Υλικά!$E$3:$E$200,$F3622,1),0))</f>
        <v>0</v>
      </c>
      <c r="O3622" s="19">
        <f t="shared" si="68"/>
        <v>0</v>
      </c>
    </row>
    <row r="3623" spans="5:15" x14ac:dyDescent="0.35">
      <c r="E3623" s="3" t="str">
        <f>IF(C3623&lt;&gt;"",INDEX(ΣυνδΑθρ!$I$2:$I$96,MATCH(C3623,ΣυνδΑθρ!$A$2:$A$100,0),1),IF(D3623&lt;&gt;"",INDEX(Υλικά!$D$3:$D$200,MATCH(D3623,Υλικά!$B$3:$B$200,0),1),""))</f>
        <v/>
      </c>
      <c r="F3623" s="10">
        <f>IF(C3623&lt;&gt;"",MATCH($C3623,ΣυνδΑθρ!$A$2:$A$100,0),IF(D3623&lt;&gt;"",MATCH($D3623,Υλικά!$B$3:$B$200,0),0))</f>
        <v>0</v>
      </c>
      <c r="G3623" s="3"/>
      <c r="H3623" s="16">
        <f>IF($C3623&lt;&gt;"",$G3623*INDEX(ΣυνδΑθρ!$B$2:$B$96,$F3623,1)/INDEX(ΣυνδΑθρ!$J$2:$J$96,$F3623,1),IF($D3623&lt;&gt;"",$G3623*INDEX(Υλικά!$G$3:$G$200,$F3623,1)/INDEX(Υλικά!$E$3:$E$200,$F3623,1),0))</f>
        <v>0</v>
      </c>
      <c r="I3623" s="17">
        <f>IF($C3623&lt;&gt;"",$G3623*INDEX(ΣυνδΑθρ!$C$2:$C$100,$F3623,1)/INDEX(ΣυνδΑθρ!$J$2:$J$96,$F3623,1),IF($D3623&lt;&gt;"",$G3623*INDEX(Υλικά!$H$3:$H$200,$F3623,1)/INDEX(Υλικά!$E$3:$E$200,$F3623,1),0))</f>
        <v>0</v>
      </c>
      <c r="J3623" s="18">
        <f>IF($C3623&lt;&gt;"",$G3623*INDEX(ΣυνδΑθρ!$D$2:$D$96,$F3623,1)/INDEX(ΣυνδΑθρ!$J$2:$J$96,$F3623,1),IF($D3623&lt;&gt;"",$G3623*INDEX(Υλικά!$I$3:$I$200,$F3623,1)/INDEX(Υλικά!$E$3:$E$200,$F3623,1),0))</f>
        <v>0</v>
      </c>
      <c r="K3623" s="16">
        <f>$H3623*Ref!$B$2</f>
        <v>0</v>
      </c>
      <c r="L3623" s="17">
        <f>$I3623*Ref!$B$3</f>
        <v>0</v>
      </c>
      <c r="M3623" s="18">
        <f>$J3623*Ref!$B$4</f>
        <v>0</v>
      </c>
      <c r="N3623" s="18">
        <f>IF($C3623&lt;&gt;"",0,IF($D3623&lt;&gt;"",$G3623*INDEX(Υλικά!$J$3:$J$200,$F3623,1)/INDEX(Υλικά!$E$3:$E$200,$F3623,1),0))</f>
        <v>0</v>
      </c>
      <c r="O3623" s="19">
        <f t="shared" si="68"/>
        <v>0</v>
      </c>
    </row>
    <row r="3624" spans="5:15" x14ac:dyDescent="0.35">
      <c r="E3624" s="3" t="str">
        <f>IF(C3624&lt;&gt;"",INDEX(ΣυνδΑθρ!$I$2:$I$96,MATCH(C3624,ΣυνδΑθρ!$A$2:$A$100,0),1),IF(D3624&lt;&gt;"",INDEX(Υλικά!$D$3:$D$200,MATCH(D3624,Υλικά!$B$3:$B$200,0),1),""))</f>
        <v/>
      </c>
      <c r="F3624" s="10">
        <f>IF(C3624&lt;&gt;"",MATCH($C3624,ΣυνδΑθρ!$A$2:$A$100,0),IF(D3624&lt;&gt;"",MATCH($D3624,Υλικά!$B$3:$B$200,0),0))</f>
        <v>0</v>
      </c>
      <c r="G3624" s="3"/>
      <c r="H3624" s="16">
        <f>IF($C3624&lt;&gt;"",$G3624*INDEX(ΣυνδΑθρ!$B$2:$B$96,$F3624,1)/INDEX(ΣυνδΑθρ!$J$2:$J$96,$F3624,1),IF($D3624&lt;&gt;"",$G3624*INDEX(Υλικά!$G$3:$G$200,$F3624,1)/INDEX(Υλικά!$E$3:$E$200,$F3624,1),0))</f>
        <v>0</v>
      </c>
      <c r="I3624" s="17">
        <f>IF($C3624&lt;&gt;"",$G3624*INDEX(ΣυνδΑθρ!$C$2:$C$100,$F3624,1)/INDEX(ΣυνδΑθρ!$J$2:$J$96,$F3624,1),IF($D3624&lt;&gt;"",$G3624*INDEX(Υλικά!$H$3:$H$200,$F3624,1)/INDEX(Υλικά!$E$3:$E$200,$F3624,1),0))</f>
        <v>0</v>
      </c>
      <c r="J3624" s="18">
        <f>IF($C3624&lt;&gt;"",$G3624*INDEX(ΣυνδΑθρ!$D$2:$D$96,$F3624,1)/INDEX(ΣυνδΑθρ!$J$2:$J$96,$F3624,1),IF($D3624&lt;&gt;"",$G3624*INDEX(Υλικά!$I$3:$I$200,$F3624,1)/INDEX(Υλικά!$E$3:$E$200,$F3624,1),0))</f>
        <v>0</v>
      </c>
      <c r="K3624" s="16">
        <f>$H3624*Ref!$B$2</f>
        <v>0</v>
      </c>
      <c r="L3624" s="17">
        <f>$I3624*Ref!$B$3</f>
        <v>0</v>
      </c>
      <c r="M3624" s="18">
        <f>$J3624*Ref!$B$4</f>
        <v>0</v>
      </c>
      <c r="N3624" s="18">
        <f>IF($C3624&lt;&gt;"",0,IF($D3624&lt;&gt;"",$G3624*INDEX(Υλικά!$J$3:$J$200,$F3624,1)/INDEX(Υλικά!$E$3:$E$200,$F3624,1),0))</f>
        <v>0</v>
      </c>
      <c r="O3624" s="19">
        <f t="shared" si="68"/>
        <v>0</v>
      </c>
    </row>
    <row r="3625" spans="5:15" x14ac:dyDescent="0.35">
      <c r="E3625" s="3" t="str">
        <f>IF(C3625&lt;&gt;"",INDEX(ΣυνδΑθρ!$I$2:$I$96,MATCH(C3625,ΣυνδΑθρ!$A$2:$A$100,0),1),IF(D3625&lt;&gt;"",INDEX(Υλικά!$D$3:$D$200,MATCH(D3625,Υλικά!$B$3:$B$200,0),1),""))</f>
        <v/>
      </c>
      <c r="F3625" s="10">
        <f>IF(C3625&lt;&gt;"",MATCH($C3625,ΣυνδΑθρ!$A$2:$A$100,0),IF(D3625&lt;&gt;"",MATCH($D3625,Υλικά!$B$3:$B$200,0),0))</f>
        <v>0</v>
      </c>
      <c r="G3625" s="3"/>
      <c r="H3625" s="16">
        <f>IF($C3625&lt;&gt;"",$G3625*INDEX(ΣυνδΑθρ!$B$2:$B$96,$F3625,1)/INDEX(ΣυνδΑθρ!$J$2:$J$96,$F3625,1),IF($D3625&lt;&gt;"",$G3625*INDEX(Υλικά!$G$3:$G$200,$F3625,1)/INDEX(Υλικά!$E$3:$E$200,$F3625,1),0))</f>
        <v>0</v>
      </c>
      <c r="I3625" s="17">
        <f>IF($C3625&lt;&gt;"",$G3625*INDEX(ΣυνδΑθρ!$C$2:$C$100,$F3625,1)/INDEX(ΣυνδΑθρ!$J$2:$J$96,$F3625,1),IF($D3625&lt;&gt;"",$G3625*INDEX(Υλικά!$H$3:$H$200,$F3625,1)/INDEX(Υλικά!$E$3:$E$200,$F3625,1),0))</f>
        <v>0</v>
      </c>
      <c r="J3625" s="18">
        <f>IF($C3625&lt;&gt;"",$G3625*INDEX(ΣυνδΑθρ!$D$2:$D$96,$F3625,1)/INDEX(ΣυνδΑθρ!$J$2:$J$96,$F3625,1),IF($D3625&lt;&gt;"",$G3625*INDEX(Υλικά!$I$3:$I$200,$F3625,1)/INDEX(Υλικά!$E$3:$E$200,$F3625,1),0))</f>
        <v>0</v>
      </c>
      <c r="K3625" s="16">
        <f>$H3625*Ref!$B$2</f>
        <v>0</v>
      </c>
      <c r="L3625" s="17">
        <f>$I3625*Ref!$B$3</f>
        <v>0</v>
      </c>
      <c r="M3625" s="18">
        <f>$J3625*Ref!$B$4</f>
        <v>0</v>
      </c>
      <c r="N3625" s="18">
        <f>IF($C3625&lt;&gt;"",0,IF($D3625&lt;&gt;"",$G3625*INDEX(Υλικά!$J$3:$J$200,$F3625,1)/INDEX(Υλικά!$E$3:$E$200,$F3625,1),0))</f>
        <v>0</v>
      </c>
      <c r="O3625" s="19">
        <f t="shared" si="68"/>
        <v>0</v>
      </c>
    </row>
    <row r="3626" spans="5:15" x14ac:dyDescent="0.35">
      <c r="E3626" s="3" t="str">
        <f>IF(C3626&lt;&gt;"",INDEX(ΣυνδΑθρ!$I$2:$I$96,MATCH(C3626,ΣυνδΑθρ!$A$2:$A$100,0),1),IF(D3626&lt;&gt;"",INDEX(Υλικά!$D$3:$D$200,MATCH(D3626,Υλικά!$B$3:$B$200,0),1),""))</f>
        <v/>
      </c>
      <c r="F3626" s="10">
        <f>IF(C3626&lt;&gt;"",MATCH($C3626,ΣυνδΑθρ!$A$2:$A$100,0),IF(D3626&lt;&gt;"",MATCH($D3626,Υλικά!$B$3:$B$200,0),0))</f>
        <v>0</v>
      </c>
      <c r="G3626" s="3"/>
      <c r="H3626" s="16">
        <f>IF($C3626&lt;&gt;"",$G3626*INDEX(ΣυνδΑθρ!$B$2:$B$96,$F3626,1)/INDEX(ΣυνδΑθρ!$J$2:$J$96,$F3626,1),IF($D3626&lt;&gt;"",$G3626*INDEX(Υλικά!$G$3:$G$200,$F3626,1)/INDEX(Υλικά!$E$3:$E$200,$F3626,1),0))</f>
        <v>0</v>
      </c>
      <c r="I3626" s="17">
        <f>IF($C3626&lt;&gt;"",$G3626*INDEX(ΣυνδΑθρ!$C$2:$C$100,$F3626,1)/INDEX(ΣυνδΑθρ!$J$2:$J$96,$F3626,1),IF($D3626&lt;&gt;"",$G3626*INDEX(Υλικά!$H$3:$H$200,$F3626,1)/INDEX(Υλικά!$E$3:$E$200,$F3626,1),0))</f>
        <v>0</v>
      </c>
      <c r="J3626" s="18">
        <f>IF($C3626&lt;&gt;"",$G3626*INDEX(ΣυνδΑθρ!$D$2:$D$96,$F3626,1)/INDEX(ΣυνδΑθρ!$J$2:$J$96,$F3626,1),IF($D3626&lt;&gt;"",$G3626*INDEX(Υλικά!$I$3:$I$200,$F3626,1)/INDEX(Υλικά!$E$3:$E$200,$F3626,1),0))</f>
        <v>0</v>
      </c>
      <c r="K3626" s="16">
        <f>$H3626*Ref!$B$2</f>
        <v>0</v>
      </c>
      <c r="L3626" s="17">
        <f>$I3626*Ref!$B$3</f>
        <v>0</v>
      </c>
      <c r="M3626" s="18">
        <f>$J3626*Ref!$B$4</f>
        <v>0</v>
      </c>
      <c r="N3626" s="18">
        <f>IF($C3626&lt;&gt;"",0,IF($D3626&lt;&gt;"",$G3626*INDEX(Υλικά!$J$3:$J$200,$F3626,1)/INDEX(Υλικά!$E$3:$E$200,$F3626,1),0))</f>
        <v>0</v>
      </c>
      <c r="O3626" s="19">
        <f t="shared" si="68"/>
        <v>0</v>
      </c>
    </row>
    <row r="3627" spans="5:15" x14ac:dyDescent="0.35">
      <c r="E3627" s="3" t="str">
        <f>IF(C3627&lt;&gt;"",INDEX(ΣυνδΑθρ!$I$2:$I$96,MATCH(C3627,ΣυνδΑθρ!$A$2:$A$100,0),1),IF(D3627&lt;&gt;"",INDEX(Υλικά!$D$3:$D$200,MATCH(D3627,Υλικά!$B$3:$B$200,0),1),""))</f>
        <v/>
      </c>
      <c r="F3627" s="10">
        <f>IF(C3627&lt;&gt;"",MATCH($C3627,ΣυνδΑθρ!$A$2:$A$100,0),IF(D3627&lt;&gt;"",MATCH($D3627,Υλικά!$B$3:$B$200,0),0))</f>
        <v>0</v>
      </c>
      <c r="G3627" s="3"/>
      <c r="H3627" s="16">
        <f>IF($C3627&lt;&gt;"",$G3627*INDEX(ΣυνδΑθρ!$B$2:$B$96,$F3627,1)/INDEX(ΣυνδΑθρ!$J$2:$J$96,$F3627,1),IF($D3627&lt;&gt;"",$G3627*INDEX(Υλικά!$G$3:$G$200,$F3627,1)/INDEX(Υλικά!$E$3:$E$200,$F3627,1),0))</f>
        <v>0</v>
      </c>
      <c r="I3627" s="17">
        <f>IF($C3627&lt;&gt;"",$G3627*INDEX(ΣυνδΑθρ!$C$2:$C$100,$F3627,1)/INDEX(ΣυνδΑθρ!$J$2:$J$96,$F3627,1),IF($D3627&lt;&gt;"",$G3627*INDEX(Υλικά!$H$3:$H$200,$F3627,1)/INDEX(Υλικά!$E$3:$E$200,$F3627,1),0))</f>
        <v>0</v>
      </c>
      <c r="J3627" s="18">
        <f>IF($C3627&lt;&gt;"",$G3627*INDEX(ΣυνδΑθρ!$D$2:$D$96,$F3627,1)/INDEX(ΣυνδΑθρ!$J$2:$J$96,$F3627,1),IF($D3627&lt;&gt;"",$G3627*INDEX(Υλικά!$I$3:$I$200,$F3627,1)/INDEX(Υλικά!$E$3:$E$200,$F3627,1),0))</f>
        <v>0</v>
      </c>
      <c r="K3627" s="16">
        <f>$H3627*Ref!$B$2</f>
        <v>0</v>
      </c>
      <c r="L3627" s="17">
        <f>$I3627*Ref!$B$3</f>
        <v>0</v>
      </c>
      <c r="M3627" s="18">
        <f>$J3627*Ref!$B$4</f>
        <v>0</v>
      </c>
      <c r="N3627" s="18">
        <f>IF($C3627&lt;&gt;"",0,IF($D3627&lt;&gt;"",$G3627*INDEX(Υλικά!$J$3:$J$200,$F3627,1)/INDEX(Υλικά!$E$3:$E$200,$F3627,1),0))</f>
        <v>0</v>
      </c>
      <c r="O3627" s="19">
        <f t="shared" si="68"/>
        <v>0</v>
      </c>
    </row>
    <row r="3628" spans="5:15" x14ac:dyDescent="0.35">
      <c r="E3628" s="3" t="str">
        <f>IF(C3628&lt;&gt;"",INDEX(ΣυνδΑθρ!$I$2:$I$96,MATCH(C3628,ΣυνδΑθρ!$A$2:$A$100,0),1),IF(D3628&lt;&gt;"",INDEX(Υλικά!$D$3:$D$200,MATCH(D3628,Υλικά!$B$3:$B$200,0),1),""))</f>
        <v/>
      </c>
      <c r="F3628" s="10">
        <f>IF(C3628&lt;&gt;"",MATCH($C3628,ΣυνδΑθρ!$A$2:$A$100,0),IF(D3628&lt;&gt;"",MATCH($D3628,Υλικά!$B$3:$B$200,0),0))</f>
        <v>0</v>
      </c>
      <c r="G3628" s="3"/>
      <c r="H3628" s="16">
        <f>IF($C3628&lt;&gt;"",$G3628*INDEX(ΣυνδΑθρ!$B$2:$B$96,$F3628,1)/INDEX(ΣυνδΑθρ!$J$2:$J$96,$F3628,1),IF($D3628&lt;&gt;"",$G3628*INDEX(Υλικά!$G$3:$G$200,$F3628,1)/INDEX(Υλικά!$E$3:$E$200,$F3628,1),0))</f>
        <v>0</v>
      </c>
      <c r="I3628" s="17">
        <f>IF($C3628&lt;&gt;"",$G3628*INDEX(ΣυνδΑθρ!$C$2:$C$100,$F3628,1)/INDEX(ΣυνδΑθρ!$J$2:$J$96,$F3628,1),IF($D3628&lt;&gt;"",$G3628*INDEX(Υλικά!$H$3:$H$200,$F3628,1)/INDEX(Υλικά!$E$3:$E$200,$F3628,1),0))</f>
        <v>0</v>
      </c>
      <c r="J3628" s="18">
        <f>IF($C3628&lt;&gt;"",$G3628*INDEX(ΣυνδΑθρ!$D$2:$D$96,$F3628,1)/INDEX(ΣυνδΑθρ!$J$2:$J$96,$F3628,1),IF($D3628&lt;&gt;"",$G3628*INDEX(Υλικά!$I$3:$I$200,$F3628,1)/INDEX(Υλικά!$E$3:$E$200,$F3628,1),0))</f>
        <v>0</v>
      </c>
      <c r="K3628" s="16">
        <f>$H3628*Ref!$B$2</f>
        <v>0</v>
      </c>
      <c r="L3628" s="17">
        <f>$I3628*Ref!$B$3</f>
        <v>0</v>
      </c>
      <c r="M3628" s="18">
        <f>$J3628*Ref!$B$4</f>
        <v>0</v>
      </c>
      <c r="N3628" s="18">
        <f>IF($C3628&lt;&gt;"",0,IF($D3628&lt;&gt;"",$G3628*INDEX(Υλικά!$J$3:$J$200,$F3628,1)/INDEX(Υλικά!$E$3:$E$200,$F3628,1),0))</f>
        <v>0</v>
      </c>
      <c r="O3628" s="19">
        <f t="shared" si="68"/>
        <v>0</v>
      </c>
    </row>
    <row r="3629" spans="5:15" x14ac:dyDescent="0.35">
      <c r="E3629" s="3" t="str">
        <f>IF(C3629&lt;&gt;"",INDEX(ΣυνδΑθρ!$I$2:$I$96,MATCH(C3629,ΣυνδΑθρ!$A$2:$A$100,0),1),IF(D3629&lt;&gt;"",INDEX(Υλικά!$D$3:$D$200,MATCH(D3629,Υλικά!$B$3:$B$200,0),1),""))</f>
        <v/>
      </c>
      <c r="F3629" s="10">
        <f>IF(C3629&lt;&gt;"",MATCH($C3629,ΣυνδΑθρ!$A$2:$A$100,0),IF(D3629&lt;&gt;"",MATCH($D3629,Υλικά!$B$3:$B$200,0),0))</f>
        <v>0</v>
      </c>
      <c r="G3629" s="3"/>
      <c r="H3629" s="16">
        <f>IF($C3629&lt;&gt;"",$G3629*INDEX(ΣυνδΑθρ!$B$2:$B$96,$F3629,1)/INDEX(ΣυνδΑθρ!$J$2:$J$96,$F3629,1),IF($D3629&lt;&gt;"",$G3629*INDEX(Υλικά!$G$3:$G$200,$F3629,1)/INDEX(Υλικά!$E$3:$E$200,$F3629,1),0))</f>
        <v>0</v>
      </c>
      <c r="I3629" s="17">
        <f>IF($C3629&lt;&gt;"",$G3629*INDEX(ΣυνδΑθρ!$C$2:$C$100,$F3629,1)/INDEX(ΣυνδΑθρ!$J$2:$J$96,$F3629,1),IF($D3629&lt;&gt;"",$G3629*INDEX(Υλικά!$H$3:$H$200,$F3629,1)/INDEX(Υλικά!$E$3:$E$200,$F3629,1),0))</f>
        <v>0</v>
      </c>
      <c r="J3629" s="18">
        <f>IF($C3629&lt;&gt;"",$G3629*INDEX(ΣυνδΑθρ!$D$2:$D$96,$F3629,1)/INDEX(ΣυνδΑθρ!$J$2:$J$96,$F3629,1),IF($D3629&lt;&gt;"",$G3629*INDEX(Υλικά!$I$3:$I$200,$F3629,1)/INDEX(Υλικά!$E$3:$E$200,$F3629,1),0))</f>
        <v>0</v>
      </c>
      <c r="K3629" s="16">
        <f>$H3629*Ref!$B$2</f>
        <v>0</v>
      </c>
      <c r="L3629" s="17">
        <f>$I3629*Ref!$B$3</f>
        <v>0</v>
      </c>
      <c r="M3629" s="18">
        <f>$J3629*Ref!$B$4</f>
        <v>0</v>
      </c>
      <c r="N3629" s="18">
        <f>IF($C3629&lt;&gt;"",0,IF($D3629&lt;&gt;"",$G3629*INDEX(Υλικά!$J$3:$J$200,$F3629,1)/INDEX(Υλικά!$E$3:$E$200,$F3629,1),0))</f>
        <v>0</v>
      </c>
      <c r="O3629" s="19">
        <f t="shared" si="68"/>
        <v>0</v>
      </c>
    </row>
    <row r="3630" spans="5:15" x14ac:dyDescent="0.35">
      <c r="E3630" s="3" t="str">
        <f>IF(C3630&lt;&gt;"",INDEX(ΣυνδΑθρ!$I$2:$I$96,MATCH(C3630,ΣυνδΑθρ!$A$2:$A$100,0),1),IF(D3630&lt;&gt;"",INDEX(Υλικά!$D$3:$D$200,MATCH(D3630,Υλικά!$B$3:$B$200,0),1),""))</f>
        <v/>
      </c>
      <c r="F3630" s="10">
        <f>IF(C3630&lt;&gt;"",MATCH($C3630,ΣυνδΑθρ!$A$2:$A$100,0),IF(D3630&lt;&gt;"",MATCH($D3630,Υλικά!$B$3:$B$200,0),0))</f>
        <v>0</v>
      </c>
      <c r="G3630" s="3"/>
      <c r="H3630" s="16">
        <f>IF($C3630&lt;&gt;"",$G3630*INDEX(ΣυνδΑθρ!$B$2:$B$96,$F3630,1)/INDEX(ΣυνδΑθρ!$J$2:$J$96,$F3630,1),IF($D3630&lt;&gt;"",$G3630*INDEX(Υλικά!$G$3:$G$200,$F3630,1)/INDEX(Υλικά!$E$3:$E$200,$F3630,1),0))</f>
        <v>0</v>
      </c>
      <c r="I3630" s="17">
        <f>IF($C3630&lt;&gt;"",$G3630*INDEX(ΣυνδΑθρ!$C$2:$C$100,$F3630,1)/INDEX(ΣυνδΑθρ!$J$2:$J$96,$F3630,1),IF($D3630&lt;&gt;"",$G3630*INDEX(Υλικά!$H$3:$H$200,$F3630,1)/INDEX(Υλικά!$E$3:$E$200,$F3630,1),0))</f>
        <v>0</v>
      </c>
      <c r="J3630" s="18">
        <f>IF($C3630&lt;&gt;"",$G3630*INDEX(ΣυνδΑθρ!$D$2:$D$96,$F3630,1)/INDEX(ΣυνδΑθρ!$J$2:$J$96,$F3630,1),IF($D3630&lt;&gt;"",$G3630*INDEX(Υλικά!$I$3:$I$200,$F3630,1)/INDEX(Υλικά!$E$3:$E$200,$F3630,1),0))</f>
        <v>0</v>
      </c>
      <c r="K3630" s="16">
        <f>$H3630*Ref!$B$2</f>
        <v>0</v>
      </c>
      <c r="L3630" s="17">
        <f>$I3630*Ref!$B$3</f>
        <v>0</v>
      </c>
      <c r="M3630" s="18">
        <f>$J3630*Ref!$B$4</f>
        <v>0</v>
      </c>
      <c r="N3630" s="18">
        <f>IF($C3630&lt;&gt;"",0,IF($D3630&lt;&gt;"",$G3630*INDEX(Υλικά!$J$3:$J$200,$F3630,1)/INDEX(Υλικά!$E$3:$E$200,$F3630,1),0))</f>
        <v>0</v>
      </c>
      <c r="O3630" s="19">
        <f t="shared" si="68"/>
        <v>0</v>
      </c>
    </row>
    <row r="3631" spans="5:15" x14ac:dyDescent="0.35">
      <c r="E3631" s="3" t="str">
        <f>IF(C3631&lt;&gt;"",INDEX(ΣυνδΑθρ!$I$2:$I$96,MATCH(C3631,ΣυνδΑθρ!$A$2:$A$100,0),1),IF(D3631&lt;&gt;"",INDEX(Υλικά!$D$3:$D$200,MATCH(D3631,Υλικά!$B$3:$B$200,0),1),""))</f>
        <v/>
      </c>
      <c r="F3631" s="10">
        <f>IF(C3631&lt;&gt;"",MATCH($C3631,ΣυνδΑθρ!$A$2:$A$100,0),IF(D3631&lt;&gt;"",MATCH($D3631,Υλικά!$B$3:$B$200,0),0))</f>
        <v>0</v>
      </c>
      <c r="G3631" s="3"/>
      <c r="H3631" s="16">
        <f>IF($C3631&lt;&gt;"",$G3631*INDEX(ΣυνδΑθρ!$B$2:$B$96,$F3631,1)/INDEX(ΣυνδΑθρ!$J$2:$J$96,$F3631,1),IF($D3631&lt;&gt;"",$G3631*INDEX(Υλικά!$G$3:$G$200,$F3631,1)/INDEX(Υλικά!$E$3:$E$200,$F3631,1),0))</f>
        <v>0</v>
      </c>
      <c r="I3631" s="17">
        <f>IF($C3631&lt;&gt;"",$G3631*INDEX(ΣυνδΑθρ!$C$2:$C$100,$F3631,1)/INDEX(ΣυνδΑθρ!$J$2:$J$96,$F3631,1),IF($D3631&lt;&gt;"",$G3631*INDEX(Υλικά!$H$3:$H$200,$F3631,1)/INDEX(Υλικά!$E$3:$E$200,$F3631,1),0))</f>
        <v>0</v>
      </c>
      <c r="J3631" s="18">
        <f>IF($C3631&lt;&gt;"",$G3631*INDEX(ΣυνδΑθρ!$D$2:$D$96,$F3631,1)/INDEX(ΣυνδΑθρ!$J$2:$J$96,$F3631,1),IF($D3631&lt;&gt;"",$G3631*INDEX(Υλικά!$I$3:$I$200,$F3631,1)/INDEX(Υλικά!$E$3:$E$200,$F3631,1),0))</f>
        <v>0</v>
      </c>
      <c r="K3631" s="16">
        <f>$H3631*Ref!$B$2</f>
        <v>0</v>
      </c>
      <c r="L3631" s="17">
        <f>$I3631*Ref!$B$3</f>
        <v>0</v>
      </c>
      <c r="M3631" s="18">
        <f>$J3631*Ref!$B$4</f>
        <v>0</v>
      </c>
      <c r="N3631" s="18">
        <f>IF($C3631&lt;&gt;"",0,IF($D3631&lt;&gt;"",$G3631*INDEX(Υλικά!$J$3:$J$200,$F3631,1)/INDEX(Υλικά!$E$3:$E$200,$F3631,1),0))</f>
        <v>0</v>
      </c>
      <c r="O3631" s="19">
        <f t="shared" si="68"/>
        <v>0</v>
      </c>
    </row>
    <row r="3632" spans="5:15" x14ac:dyDescent="0.35">
      <c r="E3632" s="3" t="str">
        <f>IF(C3632&lt;&gt;"",INDEX(ΣυνδΑθρ!$I$2:$I$96,MATCH(C3632,ΣυνδΑθρ!$A$2:$A$100,0),1),IF(D3632&lt;&gt;"",INDEX(Υλικά!$D$3:$D$200,MATCH(D3632,Υλικά!$B$3:$B$200,0),1),""))</f>
        <v/>
      </c>
      <c r="F3632" s="10">
        <f>IF(C3632&lt;&gt;"",MATCH($C3632,ΣυνδΑθρ!$A$2:$A$100,0),IF(D3632&lt;&gt;"",MATCH($D3632,Υλικά!$B$3:$B$200,0),0))</f>
        <v>0</v>
      </c>
      <c r="G3632" s="3"/>
      <c r="H3632" s="16">
        <f>IF($C3632&lt;&gt;"",$G3632*INDEX(ΣυνδΑθρ!$B$2:$B$96,$F3632,1)/INDEX(ΣυνδΑθρ!$J$2:$J$96,$F3632,1),IF($D3632&lt;&gt;"",$G3632*INDEX(Υλικά!$G$3:$G$200,$F3632,1)/INDEX(Υλικά!$E$3:$E$200,$F3632,1),0))</f>
        <v>0</v>
      </c>
      <c r="I3632" s="17">
        <f>IF($C3632&lt;&gt;"",$G3632*INDEX(ΣυνδΑθρ!$C$2:$C$100,$F3632,1)/INDEX(ΣυνδΑθρ!$J$2:$J$96,$F3632,1),IF($D3632&lt;&gt;"",$G3632*INDEX(Υλικά!$H$3:$H$200,$F3632,1)/INDEX(Υλικά!$E$3:$E$200,$F3632,1),0))</f>
        <v>0</v>
      </c>
      <c r="J3632" s="18">
        <f>IF($C3632&lt;&gt;"",$G3632*INDEX(ΣυνδΑθρ!$D$2:$D$96,$F3632,1)/INDEX(ΣυνδΑθρ!$J$2:$J$96,$F3632,1),IF($D3632&lt;&gt;"",$G3632*INDEX(Υλικά!$I$3:$I$200,$F3632,1)/INDEX(Υλικά!$E$3:$E$200,$F3632,1),0))</f>
        <v>0</v>
      </c>
      <c r="K3632" s="16">
        <f>$H3632*Ref!$B$2</f>
        <v>0</v>
      </c>
      <c r="L3632" s="17">
        <f>$I3632*Ref!$B$3</f>
        <v>0</v>
      </c>
      <c r="M3632" s="18">
        <f>$J3632*Ref!$B$4</f>
        <v>0</v>
      </c>
      <c r="N3632" s="18">
        <f>IF($C3632&lt;&gt;"",0,IF($D3632&lt;&gt;"",$G3632*INDEX(Υλικά!$J$3:$J$200,$F3632,1)/INDEX(Υλικά!$E$3:$E$200,$F3632,1),0))</f>
        <v>0</v>
      </c>
      <c r="O3632" s="19">
        <f t="shared" si="68"/>
        <v>0</v>
      </c>
    </row>
    <row r="3633" spans="5:15" x14ac:dyDescent="0.35">
      <c r="E3633" s="3" t="str">
        <f>IF(C3633&lt;&gt;"",INDEX(ΣυνδΑθρ!$I$2:$I$96,MATCH(C3633,ΣυνδΑθρ!$A$2:$A$100,0),1),IF(D3633&lt;&gt;"",INDEX(Υλικά!$D$3:$D$200,MATCH(D3633,Υλικά!$B$3:$B$200,0),1),""))</f>
        <v/>
      </c>
      <c r="F3633" s="10">
        <f>IF(C3633&lt;&gt;"",MATCH($C3633,ΣυνδΑθρ!$A$2:$A$100,0),IF(D3633&lt;&gt;"",MATCH($D3633,Υλικά!$B$3:$B$200,0),0))</f>
        <v>0</v>
      </c>
      <c r="G3633" s="3"/>
      <c r="H3633" s="16">
        <f>IF($C3633&lt;&gt;"",$G3633*INDEX(ΣυνδΑθρ!$B$2:$B$96,$F3633,1)/INDEX(ΣυνδΑθρ!$J$2:$J$96,$F3633,1),IF($D3633&lt;&gt;"",$G3633*INDEX(Υλικά!$G$3:$G$200,$F3633,1)/INDEX(Υλικά!$E$3:$E$200,$F3633,1),0))</f>
        <v>0</v>
      </c>
      <c r="I3633" s="17">
        <f>IF($C3633&lt;&gt;"",$G3633*INDEX(ΣυνδΑθρ!$C$2:$C$100,$F3633,1)/INDEX(ΣυνδΑθρ!$J$2:$J$96,$F3633,1),IF($D3633&lt;&gt;"",$G3633*INDEX(Υλικά!$H$3:$H$200,$F3633,1)/INDEX(Υλικά!$E$3:$E$200,$F3633,1),0))</f>
        <v>0</v>
      </c>
      <c r="J3633" s="18">
        <f>IF($C3633&lt;&gt;"",$G3633*INDEX(ΣυνδΑθρ!$D$2:$D$96,$F3633,1)/INDEX(ΣυνδΑθρ!$J$2:$J$96,$F3633,1),IF($D3633&lt;&gt;"",$G3633*INDEX(Υλικά!$I$3:$I$200,$F3633,1)/INDEX(Υλικά!$E$3:$E$200,$F3633,1),0))</f>
        <v>0</v>
      </c>
      <c r="K3633" s="16">
        <f>$H3633*Ref!$B$2</f>
        <v>0</v>
      </c>
      <c r="L3633" s="17">
        <f>$I3633*Ref!$B$3</f>
        <v>0</v>
      </c>
      <c r="M3633" s="18">
        <f>$J3633*Ref!$B$4</f>
        <v>0</v>
      </c>
      <c r="N3633" s="18">
        <f>IF($C3633&lt;&gt;"",0,IF($D3633&lt;&gt;"",$G3633*INDEX(Υλικά!$J$3:$J$200,$F3633,1)/INDEX(Υλικά!$E$3:$E$200,$F3633,1),0))</f>
        <v>0</v>
      </c>
      <c r="O3633" s="19">
        <f t="shared" si="68"/>
        <v>0</v>
      </c>
    </row>
    <row r="3634" spans="5:15" x14ac:dyDescent="0.35">
      <c r="E3634" s="3" t="str">
        <f>IF(C3634&lt;&gt;"",INDEX(ΣυνδΑθρ!$I$2:$I$96,MATCH(C3634,ΣυνδΑθρ!$A$2:$A$100,0),1),IF(D3634&lt;&gt;"",INDEX(Υλικά!$D$3:$D$200,MATCH(D3634,Υλικά!$B$3:$B$200,0),1),""))</f>
        <v/>
      </c>
      <c r="F3634" s="10">
        <f>IF(C3634&lt;&gt;"",MATCH($C3634,ΣυνδΑθρ!$A$2:$A$100,0),IF(D3634&lt;&gt;"",MATCH($D3634,Υλικά!$B$3:$B$200,0),0))</f>
        <v>0</v>
      </c>
      <c r="G3634" s="3"/>
      <c r="H3634" s="16">
        <f>IF($C3634&lt;&gt;"",$G3634*INDEX(ΣυνδΑθρ!$B$2:$B$96,$F3634,1)/INDEX(ΣυνδΑθρ!$J$2:$J$96,$F3634,1),IF($D3634&lt;&gt;"",$G3634*INDEX(Υλικά!$G$3:$G$200,$F3634,1)/INDEX(Υλικά!$E$3:$E$200,$F3634,1),0))</f>
        <v>0</v>
      </c>
      <c r="I3634" s="17">
        <f>IF($C3634&lt;&gt;"",$G3634*INDEX(ΣυνδΑθρ!$C$2:$C$100,$F3634,1)/INDEX(ΣυνδΑθρ!$J$2:$J$96,$F3634,1),IF($D3634&lt;&gt;"",$G3634*INDEX(Υλικά!$H$3:$H$200,$F3634,1)/INDEX(Υλικά!$E$3:$E$200,$F3634,1),0))</f>
        <v>0</v>
      </c>
      <c r="J3634" s="18">
        <f>IF($C3634&lt;&gt;"",$G3634*INDEX(ΣυνδΑθρ!$D$2:$D$96,$F3634,1)/INDEX(ΣυνδΑθρ!$J$2:$J$96,$F3634,1),IF($D3634&lt;&gt;"",$G3634*INDEX(Υλικά!$I$3:$I$200,$F3634,1)/INDEX(Υλικά!$E$3:$E$200,$F3634,1),0))</f>
        <v>0</v>
      </c>
      <c r="K3634" s="16">
        <f>$H3634*Ref!$B$2</f>
        <v>0</v>
      </c>
      <c r="L3634" s="17">
        <f>$I3634*Ref!$B$3</f>
        <v>0</v>
      </c>
      <c r="M3634" s="18">
        <f>$J3634*Ref!$B$4</f>
        <v>0</v>
      </c>
      <c r="N3634" s="18">
        <f>IF($C3634&lt;&gt;"",0,IF($D3634&lt;&gt;"",$G3634*INDEX(Υλικά!$J$3:$J$200,$F3634,1)/INDEX(Υλικά!$E$3:$E$200,$F3634,1),0))</f>
        <v>0</v>
      </c>
      <c r="O3634" s="19">
        <f t="shared" si="68"/>
        <v>0</v>
      </c>
    </row>
    <row r="3635" spans="5:15" x14ac:dyDescent="0.35">
      <c r="E3635" s="3" t="str">
        <f>IF(C3635&lt;&gt;"",INDEX(ΣυνδΑθρ!$I$2:$I$96,MATCH(C3635,ΣυνδΑθρ!$A$2:$A$100,0),1),IF(D3635&lt;&gt;"",INDEX(Υλικά!$D$3:$D$200,MATCH(D3635,Υλικά!$B$3:$B$200,0),1),""))</f>
        <v/>
      </c>
      <c r="F3635" s="10">
        <f>IF(C3635&lt;&gt;"",MATCH($C3635,ΣυνδΑθρ!$A$2:$A$100,0),IF(D3635&lt;&gt;"",MATCH($D3635,Υλικά!$B$3:$B$200,0),0))</f>
        <v>0</v>
      </c>
      <c r="G3635" s="3"/>
      <c r="H3635" s="16">
        <f>IF($C3635&lt;&gt;"",$G3635*INDEX(ΣυνδΑθρ!$B$2:$B$96,$F3635,1)/INDEX(ΣυνδΑθρ!$J$2:$J$96,$F3635,1),IF($D3635&lt;&gt;"",$G3635*INDEX(Υλικά!$G$3:$G$200,$F3635,1)/INDEX(Υλικά!$E$3:$E$200,$F3635,1),0))</f>
        <v>0</v>
      </c>
      <c r="I3635" s="17">
        <f>IF($C3635&lt;&gt;"",$G3635*INDEX(ΣυνδΑθρ!$C$2:$C$100,$F3635,1)/INDEX(ΣυνδΑθρ!$J$2:$J$96,$F3635,1),IF($D3635&lt;&gt;"",$G3635*INDEX(Υλικά!$H$3:$H$200,$F3635,1)/INDEX(Υλικά!$E$3:$E$200,$F3635,1),0))</f>
        <v>0</v>
      </c>
      <c r="J3635" s="18">
        <f>IF($C3635&lt;&gt;"",$G3635*INDEX(ΣυνδΑθρ!$D$2:$D$96,$F3635,1)/INDEX(ΣυνδΑθρ!$J$2:$J$96,$F3635,1),IF($D3635&lt;&gt;"",$G3635*INDEX(Υλικά!$I$3:$I$200,$F3635,1)/INDEX(Υλικά!$E$3:$E$200,$F3635,1),0))</f>
        <v>0</v>
      </c>
      <c r="K3635" s="16">
        <f>$H3635*Ref!$B$2</f>
        <v>0</v>
      </c>
      <c r="L3635" s="17">
        <f>$I3635*Ref!$B$3</f>
        <v>0</v>
      </c>
      <c r="M3635" s="18">
        <f>$J3635*Ref!$B$4</f>
        <v>0</v>
      </c>
      <c r="N3635" s="18">
        <f>IF($C3635&lt;&gt;"",0,IF($D3635&lt;&gt;"",$G3635*INDEX(Υλικά!$J$3:$J$200,$F3635,1)/INDEX(Υλικά!$E$3:$E$200,$F3635,1),0))</f>
        <v>0</v>
      </c>
      <c r="O3635" s="19">
        <f t="shared" si="68"/>
        <v>0</v>
      </c>
    </row>
    <row r="3636" spans="5:15" x14ac:dyDescent="0.35">
      <c r="E3636" s="3" t="str">
        <f>IF(C3636&lt;&gt;"",INDEX(ΣυνδΑθρ!$I$2:$I$96,MATCH(C3636,ΣυνδΑθρ!$A$2:$A$100,0),1),IF(D3636&lt;&gt;"",INDEX(Υλικά!$D$3:$D$200,MATCH(D3636,Υλικά!$B$3:$B$200,0),1),""))</f>
        <v/>
      </c>
      <c r="F3636" s="10">
        <f>IF(C3636&lt;&gt;"",MATCH($C3636,ΣυνδΑθρ!$A$2:$A$100,0),IF(D3636&lt;&gt;"",MATCH($D3636,Υλικά!$B$3:$B$200,0),0))</f>
        <v>0</v>
      </c>
      <c r="G3636" s="3"/>
      <c r="H3636" s="16">
        <f>IF($C3636&lt;&gt;"",$G3636*INDEX(ΣυνδΑθρ!$B$2:$B$96,$F3636,1)/INDEX(ΣυνδΑθρ!$J$2:$J$96,$F3636,1),IF($D3636&lt;&gt;"",$G3636*INDEX(Υλικά!$G$3:$G$200,$F3636,1)/INDEX(Υλικά!$E$3:$E$200,$F3636,1),0))</f>
        <v>0</v>
      </c>
      <c r="I3636" s="17">
        <f>IF($C3636&lt;&gt;"",$G3636*INDEX(ΣυνδΑθρ!$C$2:$C$100,$F3636,1)/INDEX(ΣυνδΑθρ!$J$2:$J$96,$F3636,1),IF($D3636&lt;&gt;"",$G3636*INDEX(Υλικά!$H$3:$H$200,$F3636,1)/INDEX(Υλικά!$E$3:$E$200,$F3636,1),0))</f>
        <v>0</v>
      </c>
      <c r="J3636" s="18">
        <f>IF($C3636&lt;&gt;"",$G3636*INDEX(ΣυνδΑθρ!$D$2:$D$96,$F3636,1)/INDEX(ΣυνδΑθρ!$J$2:$J$96,$F3636,1),IF($D3636&lt;&gt;"",$G3636*INDEX(Υλικά!$I$3:$I$200,$F3636,1)/INDEX(Υλικά!$E$3:$E$200,$F3636,1),0))</f>
        <v>0</v>
      </c>
      <c r="K3636" s="16">
        <f>$H3636*Ref!$B$2</f>
        <v>0</v>
      </c>
      <c r="L3636" s="17">
        <f>$I3636*Ref!$B$3</f>
        <v>0</v>
      </c>
      <c r="M3636" s="18">
        <f>$J3636*Ref!$B$4</f>
        <v>0</v>
      </c>
      <c r="N3636" s="18">
        <f>IF($C3636&lt;&gt;"",0,IF($D3636&lt;&gt;"",$G3636*INDEX(Υλικά!$J$3:$J$200,$F3636,1)/INDEX(Υλικά!$E$3:$E$200,$F3636,1),0))</f>
        <v>0</v>
      </c>
      <c r="O3636" s="19">
        <f t="shared" si="68"/>
        <v>0</v>
      </c>
    </row>
    <row r="3637" spans="5:15" x14ac:dyDescent="0.35">
      <c r="E3637" s="3" t="str">
        <f>IF(C3637&lt;&gt;"",INDEX(ΣυνδΑθρ!$I$2:$I$96,MATCH(C3637,ΣυνδΑθρ!$A$2:$A$100,0),1),IF(D3637&lt;&gt;"",INDEX(Υλικά!$D$3:$D$200,MATCH(D3637,Υλικά!$B$3:$B$200,0),1),""))</f>
        <v/>
      </c>
      <c r="F3637" s="10">
        <f>IF(C3637&lt;&gt;"",MATCH($C3637,ΣυνδΑθρ!$A$2:$A$100,0),IF(D3637&lt;&gt;"",MATCH($D3637,Υλικά!$B$3:$B$200,0),0))</f>
        <v>0</v>
      </c>
      <c r="G3637" s="3"/>
      <c r="H3637" s="16">
        <f>IF($C3637&lt;&gt;"",$G3637*INDEX(ΣυνδΑθρ!$B$2:$B$96,$F3637,1)/INDEX(ΣυνδΑθρ!$J$2:$J$96,$F3637,1),IF($D3637&lt;&gt;"",$G3637*INDEX(Υλικά!$G$3:$G$200,$F3637,1)/INDEX(Υλικά!$E$3:$E$200,$F3637,1),0))</f>
        <v>0</v>
      </c>
      <c r="I3637" s="17">
        <f>IF($C3637&lt;&gt;"",$G3637*INDEX(ΣυνδΑθρ!$C$2:$C$100,$F3637,1)/INDEX(ΣυνδΑθρ!$J$2:$J$96,$F3637,1),IF($D3637&lt;&gt;"",$G3637*INDEX(Υλικά!$H$3:$H$200,$F3637,1)/INDEX(Υλικά!$E$3:$E$200,$F3637,1),0))</f>
        <v>0</v>
      </c>
      <c r="J3637" s="18">
        <f>IF($C3637&lt;&gt;"",$G3637*INDEX(ΣυνδΑθρ!$D$2:$D$96,$F3637,1)/INDEX(ΣυνδΑθρ!$J$2:$J$96,$F3637,1),IF($D3637&lt;&gt;"",$G3637*INDEX(Υλικά!$I$3:$I$200,$F3637,1)/INDEX(Υλικά!$E$3:$E$200,$F3637,1),0))</f>
        <v>0</v>
      </c>
      <c r="K3637" s="16">
        <f>$H3637*Ref!$B$2</f>
        <v>0</v>
      </c>
      <c r="L3637" s="17">
        <f>$I3637*Ref!$B$3</f>
        <v>0</v>
      </c>
      <c r="M3637" s="18">
        <f>$J3637*Ref!$B$4</f>
        <v>0</v>
      </c>
      <c r="N3637" s="18">
        <f>IF($C3637&lt;&gt;"",0,IF($D3637&lt;&gt;"",$G3637*INDEX(Υλικά!$J$3:$J$200,$F3637,1)/INDEX(Υλικά!$E$3:$E$200,$F3637,1),0))</f>
        <v>0</v>
      </c>
      <c r="O3637" s="19">
        <f t="shared" si="68"/>
        <v>0</v>
      </c>
    </row>
    <row r="3638" spans="5:15" x14ac:dyDescent="0.35">
      <c r="E3638" s="3" t="str">
        <f>IF(C3638&lt;&gt;"",INDEX(ΣυνδΑθρ!$I$2:$I$96,MATCH(C3638,ΣυνδΑθρ!$A$2:$A$100,0),1),IF(D3638&lt;&gt;"",INDEX(Υλικά!$D$3:$D$200,MATCH(D3638,Υλικά!$B$3:$B$200,0),1),""))</f>
        <v/>
      </c>
      <c r="F3638" s="10">
        <f>IF(C3638&lt;&gt;"",MATCH($C3638,ΣυνδΑθρ!$A$2:$A$100,0),IF(D3638&lt;&gt;"",MATCH($D3638,Υλικά!$B$3:$B$200,0),0))</f>
        <v>0</v>
      </c>
      <c r="G3638" s="3"/>
      <c r="H3638" s="16">
        <f>IF($C3638&lt;&gt;"",$G3638*INDEX(ΣυνδΑθρ!$B$2:$B$96,$F3638,1)/INDEX(ΣυνδΑθρ!$J$2:$J$96,$F3638,1),IF($D3638&lt;&gt;"",$G3638*INDEX(Υλικά!$G$3:$G$200,$F3638,1)/INDEX(Υλικά!$E$3:$E$200,$F3638,1),0))</f>
        <v>0</v>
      </c>
      <c r="I3638" s="17">
        <f>IF($C3638&lt;&gt;"",$G3638*INDEX(ΣυνδΑθρ!$C$2:$C$100,$F3638,1)/INDEX(ΣυνδΑθρ!$J$2:$J$96,$F3638,1),IF($D3638&lt;&gt;"",$G3638*INDEX(Υλικά!$H$3:$H$200,$F3638,1)/INDEX(Υλικά!$E$3:$E$200,$F3638,1),0))</f>
        <v>0</v>
      </c>
      <c r="J3638" s="18">
        <f>IF($C3638&lt;&gt;"",$G3638*INDEX(ΣυνδΑθρ!$D$2:$D$96,$F3638,1)/INDEX(ΣυνδΑθρ!$J$2:$J$96,$F3638,1),IF($D3638&lt;&gt;"",$G3638*INDEX(Υλικά!$I$3:$I$200,$F3638,1)/INDEX(Υλικά!$E$3:$E$200,$F3638,1),0))</f>
        <v>0</v>
      </c>
      <c r="K3638" s="16">
        <f>$H3638*Ref!$B$2</f>
        <v>0</v>
      </c>
      <c r="L3638" s="17">
        <f>$I3638*Ref!$B$3</f>
        <v>0</v>
      </c>
      <c r="M3638" s="18">
        <f>$J3638*Ref!$B$4</f>
        <v>0</v>
      </c>
      <c r="N3638" s="18">
        <f>IF($C3638&lt;&gt;"",0,IF($D3638&lt;&gt;"",$G3638*INDEX(Υλικά!$J$3:$J$200,$F3638,1)/INDEX(Υλικά!$E$3:$E$200,$F3638,1),0))</f>
        <v>0</v>
      </c>
      <c r="O3638" s="19">
        <f t="shared" si="68"/>
        <v>0</v>
      </c>
    </row>
    <row r="3639" spans="5:15" x14ac:dyDescent="0.35">
      <c r="E3639" s="3" t="str">
        <f>IF(C3639&lt;&gt;"",INDEX(ΣυνδΑθρ!$I$2:$I$96,MATCH(C3639,ΣυνδΑθρ!$A$2:$A$100,0),1),IF(D3639&lt;&gt;"",INDEX(Υλικά!$D$3:$D$200,MATCH(D3639,Υλικά!$B$3:$B$200,0),1),""))</f>
        <v/>
      </c>
      <c r="F3639" s="10">
        <f>IF(C3639&lt;&gt;"",MATCH($C3639,ΣυνδΑθρ!$A$2:$A$100,0),IF(D3639&lt;&gt;"",MATCH($D3639,Υλικά!$B$3:$B$200,0),0))</f>
        <v>0</v>
      </c>
      <c r="G3639" s="3"/>
      <c r="H3639" s="16">
        <f>IF($C3639&lt;&gt;"",$G3639*INDEX(ΣυνδΑθρ!$B$2:$B$96,$F3639,1)/INDEX(ΣυνδΑθρ!$J$2:$J$96,$F3639,1),IF($D3639&lt;&gt;"",$G3639*INDEX(Υλικά!$G$3:$G$200,$F3639,1)/INDEX(Υλικά!$E$3:$E$200,$F3639,1),0))</f>
        <v>0</v>
      </c>
      <c r="I3639" s="17">
        <f>IF($C3639&lt;&gt;"",$G3639*INDEX(ΣυνδΑθρ!$C$2:$C$100,$F3639,1)/INDEX(ΣυνδΑθρ!$J$2:$J$96,$F3639,1),IF($D3639&lt;&gt;"",$G3639*INDEX(Υλικά!$H$3:$H$200,$F3639,1)/INDEX(Υλικά!$E$3:$E$200,$F3639,1),0))</f>
        <v>0</v>
      </c>
      <c r="J3639" s="18">
        <f>IF($C3639&lt;&gt;"",$G3639*INDEX(ΣυνδΑθρ!$D$2:$D$96,$F3639,1)/INDEX(ΣυνδΑθρ!$J$2:$J$96,$F3639,1),IF($D3639&lt;&gt;"",$G3639*INDEX(Υλικά!$I$3:$I$200,$F3639,1)/INDEX(Υλικά!$E$3:$E$200,$F3639,1),0))</f>
        <v>0</v>
      </c>
      <c r="K3639" s="16">
        <f>$H3639*Ref!$B$2</f>
        <v>0</v>
      </c>
      <c r="L3639" s="17">
        <f>$I3639*Ref!$B$3</f>
        <v>0</v>
      </c>
      <c r="M3639" s="18">
        <f>$J3639*Ref!$B$4</f>
        <v>0</v>
      </c>
      <c r="N3639" s="18">
        <f>IF($C3639&lt;&gt;"",0,IF($D3639&lt;&gt;"",$G3639*INDEX(Υλικά!$J$3:$J$200,$F3639,1)/INDEX(Υλικά!$E$3:$E$200,$F3639,1),0))</f>
        <v>0</v>
      </c>
      <c r="O3639" s="19">
        <f t="shared" si="68"/>
        <v>0</v>
      </c>
    </row>
    <row r="3640" spans="5:15" x14ac:dyDescent="0.35">
      <c r="E3640" s="3" t="str">
        <f>IF(C3640&lt;&gt;"",INDEX(ΣυνδΑθρ!$I$2:$I$96,MATCH(C3640,ΣυνδΑθρ!$A$2:$A$100,0),1),IF(D3640&lt;&gt;"",INDEX(Υλικά!$D$3:$D$200,MATCH(D3640,Υλικά!$B$3:$B$200,0),1),""))</f>
        <v/>
      </c>
      <c r="F3640" s="10">
        <f>IF(C3640&lt;&gt;"",MATCH($C3640,ΣυνδΑθρ!$A$2:$A$100,0),IF(D3640&lt;&gt;"",MATCH($D3640,Υλικά!$B$3:$B$200,0),0))</f>
        <v>0</v>
      </c>
      <c r="G3640" s="3"/>
      <c r="H3640" s="16">
        <f>IF($C3640&lt;&gt;"",$G3640*INDEX(ΣυνδΑθρ!$B$2:$B$96,$F3640,1)/INDEX(ΣυνδΑθρ!$J$2:$J$96,$F3640,1),IF($D3640&lt;&gt;"",$G3640*INDEX(Υλικά!$G$3:$G$200,$F3640,1)/INDEX(Υλικά!$E$3:$E$200,$F3640,1),0))</f>
        <v>0</v>
      </c>
      <c r="I3640" s="17">
        <f>IF($C3640&lt;&gt;"",$G3640*INDEX(ΣυνδΑθρ!$C$2:$C$100,$F3640,1)/INDEX(ΣυνδΑθρ!$J$2:$J$96,$F3640,1),IF($D3640&lt;&gt;"",$G3640*INDEX(Υλικά!$H$3:$H$200,$F3640,1)/INDEX(Υλικά!$E$3:$E$200,$F3640,1),0))</f>
        <v>0</v>
      </c>
      <c r="J3640" s="18">
        <f>IF($C3640&lt;&gt;"",$G3640*INDEX(ΣυνδΑθρ!$D$2:$D$96,$F3640,1)/INDEX(ΣυνδΑθρ!$J$2:$J$96,$F3640,1),IF($D3640&lt;&gt;"",$G3640*INDEX(Υλικά!$I$3:$I$200,$F3640,1)/INDEX(Υλικά!$E$3:$E$200,$F3640,1),0))</f>
        <v>0</v>
      </c>
      <c r="K3640" s="16">
        <f>$H3640*Ref!$B$2</f>
        <v>0</v>
      </c>
      <c r="L3640" s="17">
        <f>$I3640*Ref!$B$3</f>
        <v>0</v>
      </c>
      <c r="M3640" s="18">
        <f>$J3640*Ref!$B$4</f>
        <v>0</v>
      </c>
      <c r="N3640" s="18">
        <f>IF($C3640&lt;&gt;"",0,IF($D3640&lt;&gt;"",$G3640*INDEX(Υλικά!$J$3:$J$200,$F3640,1)/INDEX(Υλικά!$E$3:$E$200,$F3640,1),0))</f>
        <v>0</v>
      </c>
      <c r="O3640" s="19">
        <f t="shared" si="68"/>
        <v>0</v>
      </c>
    </row>
    <row r="3641" spans="5:15" x14ac:dyDescent="0.35">
      <c r="E3641" s="3" t="str">
        <f>IF(C3641&lt;&gt;"",INDEX(ΣυνδΑθρ!$I$2:$I$96,MATCH(C3641,ΣυνδΑθρ!$A$2:$A$100,0),1),IF(D3641&lt;&gt;"",INDEX(Υλικά!$D$3:$D$200,MATCH(D3641,Υλικά!$B$3:$B$200,0),1),""))</f>
        <v/>
      </c>
      <c r="F3641" s="10">
        <f>IF(C3641&lt;&gt;"",MATCH($C3641,ΣυνδΑθρ!$A$2:$A$100,0),IF(D3641&lt;&gt;"",MATCH($D3641,Υλικά!$B$3:$B$200,0),0))</f>
        <v>0</v>
      </c>
      <c r="G3641" s="3"/>
      <c r="H3641" s="16">
        <f>IF($C3641&lt;&gt;"",$G3641*INDEX(ΣυνδΑθρ!$B$2:$B$96,$F3641,1)/INDEX(ΣυνδΑθρ!$J$2:$J$96,$F3641,1),IF($D3641&lt;&gt;"",$G3641*INDEX(Υλικά!$G$3:$G$200,$F3641,1)/INDEX(Υλικά!$E$3:$E$200,$F3641,1),0))</f>
        <v>0</v>
      </c>
      <c r="I3641" s="17">
        <f>IF($C3641&lt;&gt;"",$G3641*INDEX(ΣυνδΑθρ!$C$2:$C$100,$F3641,1)/INDEX(ΣυνδΑθρ!$J$2:$J$96,$F3641,1),IF($D3641&lt;&gt;"",$G3641*INDEX(Υλικά!$H$3:$H$200,$F3641,1)/INDEX(Υλικά!$E$3:$E$200,$F3641,1),0))</f>
        <v>0</v>
      </c>
      <c r="J3641" s="18">
        <f>IF($C3641&lt;&gt;"",$G3641*INDEX(ΣυνδΑθρ!$D$2:$D$96,$F3641,1)/INDEX(ΣυνδΑθρ!$J$2:$J$96,$F3641,1),IF($D3641&lt;&gt;"",$G3641*INDEX(Υλικά!$I$3:$I$200,$F3641,1)/INDEX(Υλικά!$E$3:$E$200,$F3641,1),0))</f>
        <v>0</v>
      </c>
      <c r="K3641" s="16">
        <f>$H3641*Ref!$B$2</f>
        <v>0</v>
      </c>
      <c r="L3641" s="17">
        <f>$I3641*Ref!$B$3</f>
        <v>0</v>
      </c>
      <c r="M3641" s="18">
        <f>$J3641*Ref!$B$4</f>
        <v>0</v>
      </c>
      <c r="N3641" s="18">
        <f>IF($C3641&lt;&gt;"",0,IF($D3641&lt;&gt;"",$G3641*INDEX(Υλικά!$J$3:$J$200,$F3641,1)/INDEX(Υλικά!$E$3:$E$200,$F3641,1),0))</f>
        <v>0</v>
      </c>
      <c r="O3641" s="19">
        <f t="shared" si="68"/>
        <v>0</v>
      </c>
    </row>
    <row r="3642" spans="5:15" x14ac:dyDescent="0.35">
      <c r="E3642" s="3" t="str">
        <f>IF(C3642&lt;&gt;"",INDEX(ΣυνδΑθρ!$I$2:$I$96,MATCH(C3642,ΣυνδΑθρ!$A$2:$A$100,0),1),IF(D3642&lt;&gt;"",INDEX(Υλικά!$D$3:$D$200,MATCH(D3642,Υλικά!$B$3:$B$200,0),1),""))</f>
        <v/>
      </c>
      <c r="F3642" s="10">
        <f>IF(C3642&lt;&gt;"",MATCH($C3642,ΣυνδΑθρ!$A$2:$A$100,0),IF(D3642&lt;&gt;"",MATCH($D3642,Υλικά!$B$3:$B$200,0),0))</f>
        <v>0</v>
      </c>
      <c r="G3642" s="3"/>
      <c r="H3642" s="16">
        <f>IF($C3642&lt;&gt;"",$G3642*INDEX(ΣυνδΑθρ!$B$2:$B$96,$F3642,1)/INDEX(ΣυνδΑθρ!$J$2:$J$96,$F3642,1),IF($D3642&lt;&gt;"",$G3642*INDEX(Υλικά!$G$3:$G$200,$F3642,1)/INDEX(Υλικά!$E$3:$E$200,$F3642,1),0))</f>
        <v>0</v>
      </c>
      <c r="I3642" s="17">
        <f>IF($C3642&lt;&gt;"",$G3642*INDEX(ΣυνδΑθρ!$C$2:$C$100,$F3642,1)/INDEX(ΣυνδΑθρ!$J$2:$J$96,$F3642,1),IF($D3642&lt;&gt;"",$G3642*INDEX(Υλικά!$H$3:$H$200,$F3642,1)/INDEX(Υλικά!$E$3:$E$200,$F3642,1),0))</f>
        <v>0</v>
      </c>
      <c r="J3642" s="18">
        <f>IF($C3642&lt;&gt;"",$G3642*INDEX(ΣυνδΑθρ!$D$2:$D$96,$F3642,1)/INDEX(ΣυνδΑθρ!$J$2:$J$96,$F3642,1),IF($D3642&lt;&gt;"",$G3642*INDEX(Υλικά!$I$3:$I$200,$F3642,1)/INDEX(Υλικά!$E$3:$E$200,$F3642,1),0))</f>
        <v>0</v>
      </c>
      <c r="K3642" s="16">
        <f>$H3642*Ref!$B$2</f>
        <v>0</v>
      </c>
      <c r="L3642" s="17">
        <f>$I3642*Ref!$B$3</f>
        <v>0</v>
      </c>
      <c r="M3642" s="18">
        <f>$J3642*Ref!$B$4</f>
        <v>0</v>
      </c>
      <c r="N3642" s="18">
        <f>IF($C3642&lt;&gt;"",0,IF($D3642&lt;&gt;"",$G3642*INDEX(Υλικά!$J$3:$J$200,$F3642,1)/INDEX(Υλικά!$E$3:$E$200,$F3642,1),0))</f>
        <v>0</v>
      </c>
      <c r="O3642" s="19">
        <f t="shared" si="68"/>
        <v>0</v>
      </c>
    </row>
    <row r="3643" spans="5:15" x14ac:dyDescent="0.35">
      <c r="E3643" s="3" t="str">
        <f>IF(C3643&lt;&gt;"",INDEX(ΣυνδΑθρ!$I$2:$I$96,MATCH(C3643,ΣυνδΑθρ!$A$2:$A$100,0),1),IF(D3643&lt;&gt;"",INDEX(Υλικά!$D$3:$D$200,MATCH(D3643,Υλικά!$B$3:$B$200,0),1),""))</f>
        <v/>
      </c>
      <c r="F3643" s="10">
        <f>IF(C3643&lt;&gt;"",MATCH($C3643,ΣυνδΑθρ!$A$2:$A$100,0),IF(D3643&lt;&gt;"",MATCH($D3643,Υλικά!$B$3:$B$200,0),0))</f>
        <v>0</v>
      </c>
      <c r="G3643" s="3"/>
      <c r="H3643" s="16">
        <f>IF($C3643&lt;&gt;"",$G3643*INDEX(ΣυνδΑθρ!$B$2:$B$96,$F3643,1)/INDEX(ΣυνδΑθρ!$J$2:$J$96,$F3643,1),IF($D3643&lt;&gt;"",$G3643*INDEX(Υλικά!$G$3:$G$200,$F3643,1)/INDEX(Υλικά!$E$3:$E$200,$F3643,1),0))</f>
        <v>0</v>
      </c>
      <c r="I3643" s="17">
        <f>IF($C3643&lt;&gt;"",$G3643*INDEX(ΣυνδΑθρ!$C$2:$C$100,$F3643,1)/INDEX(ΣυνδΑθρ!$J$2:$J$96,$F3643,1),IF($D3643&lt;&gt;"",$G3643*INDEX(Υλικά!$H$3:$H$200,$F3643,1)/INDEX(Υλικά!$E$3:$E$200,$F3643,1),0))</f>
        <v>0</v>
      </c>
      <c r="J3643" s="18">
        <f>IF($C3643&lt;&gt;"",$G3643*INDEX(ΣυνδΑθρ!$D$2:$D$96,$F3643,1)/INDEX(ΣυνδΑθρ!$J$2:$J$96,$F3643,1),IF($D3643&lt;&gt;"",$G3643*INDEX(Υλικά!$I$3:$I$200,$F3643,1)/INDEX(Υλικά!$E$3:$E$200,$F3643,1),0))</f>
        <v>0</v>
      </c>
      <c r="K3643" s="16">
        <f>$H3643*Ref!$B$2</f>
        <v>0</v>
      </c>
      <c r="L3643" s="17">
        <f>$I3643*Ref!$B$3</f>
        <v>0</v>
      </c>
      <c r="M3643" s="18">
        <f>$J3643*Ref!$B$4</f>
        <v>0</v>
      </c>
      <c r="N3643" s="18">
        <f>IF($C3643&lt;&gt;"",0,IF($D3643&lt;&gt;"",$G3643*INDEX(Υλικά!$J$3:$J$200,$F3643,1)/INDEX(Υλικά!$E$3:$E$200,$F3643,1),0))</f>
        <v>0</v>
      </c>
      <c r="O3643" s="19">
        <f t="shared" si="68"/>
        <v>0</v>
      </c>
    </row>
    <row r="3644" spans="5:15" x14ac:dyDescent="0.35">
      <c r="E3644" s="3" t="str">
        <f>IF(C3644&lt;&gt;"",INDEX(ΣυνδΑθρ!$I$2:$I$96,MATCH(C3644,ΣυνδΑθρ!$A$2:$A$100,0),1),IF(D3644&lt;&gt;"",INDEX(Υλικά!$D$3:$D$200,MATCH(D3644,Υλικά!$B$3:$B$200,0),1),""))</f>
        <v/>
      </c>
      <c r="F3644" s="10">
        <f>IF(C3644&lt;&gt;"",MATCH($C3644,ΣυνδΑθρ!$A$2:$A$100,0),IF(D3644&lt;&gt;"",MATCH($D3644,Υλικά!$B$3:$B$200,0),0))</f>
        <v>0</v>
      </c>
      <c r="G3644" s="3"/>
      <c r="H3644" s="16">
        <f>IF($C3644&lt;&gt;"",$G3644*INDEX(ΣυνδΑθρ!$B$2:$B$96,$F3644,1)/INDEX(ΣυνδΑθρ!$J$2:$J$96,$F3644,1),IF($D3644&lt;&gt;"",$G3644*INDEX(Υλικά!$G$3:$G$200,$F3644,1)/INDEX(Υλικά!$E$3:$E$200,$F3644,1),0))</f>
        <v>0</v>
      </c>
      <c r="I3644" s="17">
        <f>IF($C3644&lt;&gt;"",$G3644*INDEX(ΣυνδΑθρ!$C$2:$C$100,$F3644,1)/INDEX(ΣυνδΑθρ!$J$2:$J$96,$F3644,1),IF($D3644&lt;&gt;"",$G3644*INDEX(Υλικά!$H$3:$H$200,$F3644,1)/INDEX(Υλικά!$E$3:$E$200,$F3644,1),0))</f>
        <v>0</v>
      </c>
      <c r="J3644" s="18">
        <f>IF($C3644&lt;&gt;"",$G3644*INDEX(ΣυνδΑθρ!$D$2:$D$96,$F3644,1)/INDEX(ΣυνδΑθρ!$J$2:$J$96,$F3644,1),IF($D3644&lt;&gt;"",$G3644*INDEX(Υλικά!$I$3:$I$200,$F3644,1)/INDEX(Υλικά!$E$3:$E$200,$F3644,1),0))</f>
        <v>0</v>
      </c>
      <c r="K3644" s="16">
        <f>$H3644*Ref!$B$2</f>
        <v>0</v>
      </c>
      <c r="L3644" s="17">
        <f>$I3644*Ref!$B$3</f>
        <v>0</v>
      </c>
      <c r="M3644" s="18">
        <f>$J3644*Ref!$B$4</f>
        <v>0</v>
      </c>
      <c r="N3644" s="18">
        <f>IF($C3644&lt;&gt;"",0,IF($D3644&lt;&gt;"",$G3644*INDEX(Υλικά!$J$3:$J$200,$F3644,1)/INDEX(Υλικά!$E$3:$E$200,$F3644,1),0))</f>
        <v>0</v>
      </c>
      <c r="O3644" s="19">
        <f t="shared" si="68"/>
        <v>0</v>
      </c>
    </row>
    <row r="3645" spans="5:15" x14ac:dyDescent="0.35">
      <c r="E3645" s="3" t="str">
        <f>IF(C3645&lt;&gt;"",INDEX(ΣυνδΑθρ!$I$2:$I$96,MATCH(C3645,ΣυνδΑθρ!$A$2:$A$100,0),1),IF(D3645&lt;&gt;"",INDEX(Υλικά!$D$3:$D$200,MATCH(D3645,Υλικά!$B$3:$B$200,0),1),""))</f>
        <v/>
      </c>
      <c r="F3645" s="10">
        <f>IF(C3645&lt;&gt;"",MATCH($C3645,ΣυνδΑθρ!$A$2:$A$100,0),IF(D3645&lt;&gt;"",MATCH($D3645,Υλικά!$B$3:$B$200,0),0))</f>
        <v>0</v>
      </c>
      <c r="G3645" s="3"/>
      <c r="H3645" s="16">
        <f>IF($C3645&lt;&gt;"",$G3645*INDEX(ΣυνδΑθρ!$B$2:$B$96,$F3645,1)/INDEX(ΣυνδΑθρ!$J$2:$J$96,$F3645,1),IF($D3645&lt;&gt;"",$G3645*INDEX(Υλικά!$G$3:$G$200,$F3645,1)/INDEX(Υλικά!$E$3:$E$200,$F3645,1),0))</f>
        <v>0</v>
      </c>
      <c r="I3645" s="17">
        <f>IF($C3645&lt;&gt;"",$G3645*INDEX(ΣυνδΑθρ!$C$2:$C$100,$F3645,1)/INDEX(ΣυνδΑθρ!$J$2:$J$96,$F3645,1),IF($D3645&lt;&gt;"",$G3645*INDEX(Υλικά!$H$3:$H$200,$F3645,1)/INDEX(Υλικά!$E$3:$E$200,$F3645,1),0))</f>
        <v>0</v>
      </c>
      <c r="J3645" s="18">
        <f>IF($C3645&lt;&gt;"",$G3645*INDEX(ΣυνδΑθρ!$D$2:$D$96,$F3645,1)/INDEX(ΣυνδΑθρ!$J$2:$J$96,$F3645,1),IF($D3645&lt;&gt;"",$G3645*INDEX(Υλικά!$I$3:$I$200,$F3645,1)/INDEX(Υλικά!$E$3:$E$200,$F3645,1),0))</f>
        <v>0</v>
      </c>
      <c r="K3645" s="16">
        <f>$H3645*Ref!$B$2</f>
        <v>0</v>
      </c>
      <c r="L3645" s="17">
        <f>$I3645*Ref!$B$3</f>
        <v>0</v>
      </c>
      <c r="M3645" s="18">
        <f>$J3645*Ref!$B$4</f>
        <v>0</v>
      </c>
      <c r="N3645" s="18">
        <f>IF($C3645&lt;&gt;"",0,IF($D3645&lt;&gt;"",$G3645*INDEX(Υλικά!$J$3:$J$200,$F3645,1)/INDEX(Υλικά!$E$3:$E$200,$F3645,1),0))</f>
        <v>0</v>
      </c>
      <c r="O3645" s="19">
        <f t="shared" si="68"/>
        <v>0</v>
      </c>
    </row>
    <row r="3646" spans="5:15" x14ac:dyDescent="0.35">
      <c r="E3646" s="3" t="str">
        <f>IF(C3646&lt;&gt;"",INDEX(ΣυνδΑθρ!$I$2:$I$96,MATCH(C3646,ΣυνδΑθρ!$A$2:$A$100,0),1),IF(D3646&lt;&gt;"",INDEX(Υλικά!$D$3:$D$200,MATCH(D3646,Υλικά!$B$3:$B$200,0),1),""))</f>
        <v/>
      </c>
      <c r="F3646" s="10">
        <f>IF(C3646&lt;&gt;"",MATCH($C3646,ΣυνδΑθρ!$A$2:$A$100,0),IF(D3646&lt;&gt;"",MATCH($D3646,Υλικά!$B$3:$B$200,0),0))</f>
        <v>0</v>
      </c>
      <c r="G3646" s="3"/>
      <c r="H3646" s="16">
        <f>IF($C3646&lt;&gt;"",$G3646*INDEX(ΣυνδΑθρ!$B$2:$B$96,$F3646,1)/INDEX(ΣυνδΑθρ!$J$2:$J$96,$F3646,1),IF($D3646&lt;&gt;"",$G3646*INDEX(Υλικά!$G$3:$G$200,$F3646,1)/INDEX(Υλικά!$E$3:$E$200,$F3646,1),0))</f>
        <v>0</v>
      </c>
      <c r="I3646" s="17">
        <f>IF($C3646&lt;&gt;"",$G3646*INDEX(ΣυνδΑθρ!$C$2:$C$100,$F3646,1)/INDEX(ΣυνδΑθρ!$J$2:$J$96,$F3646,1),IF($D3646&lt;&gt;"",$G3646*INDEX(Υλικά!$H$3:$H$200,$F3646,1)/INDEX(Υλικά!$E$3:$E$200,$F3646,1),0))</f>
        <v>0</v>
      </c>
      <c r="J3646" s="18">
        <f>IF($C3646&lt;&gt;"",$G3646*INDEX(ΣυνδΑθρ!$D$2:$D$96,$F3646,1)/INDEX(ΣυνδΑθρ!$J$2:$J$96,$F3646,1),IF($D3646&lt;&gt;"",$G3646*INDEX(Υλικά!$I$3:$I$200,$F3646,1)/INDEX(Υλικά!$E$3:$E$200,$F3646,1),0))</f>
        <v>0</v>
      </c>
      <c r="K3646" s="16">
        <f>$H3646*Ref!$B$2</f>
        <v>0</v>
      </c>
      <c r="L3646" s="17">
        <f>$I3646*Ref!$B$3</f>
        <v>0</v>
      </c>
      <c r="M3646" s="18">
        <f>$J3646*Ref!$B$4</f>
        <v>0</v>
      </c>
      <c r="N3646" s="18">
        <f>IF($C3646&lt;&gt;"",0,IF($D3646&lt;&gt;"",$G3646*INDEX(Υλικά!$J$3:$J$200,$F3646,1)/INDEX(Υλικά!$E$3:$E$200,$F3646,1),0))</f>
        <v>0</v>
      </c>
      <c r="O3646" s="19">
        <f t="shared" si="68"/>
        <v>0</v>
      </c>
    </row>
    <row r="3647" spans="5:15" x14ac:dyDescent="0.35">
      <c r="E3647" s="3" t="str">
        <f>IF(C3647&lt;&gt;"",INDEX(ΣυνδΑθρ!$I$2:$I$96,MATCH(C3647,ΣυνδΑθρ!$A$2:$A$100,0),1),IF(D3647&lt;&gt;"",INDEX(Υλικά!$D$3:$D$200,MATCH(D3647,Υλικά!$B$3:$B$200,0),1),""))</f>
        <v/>
      </c>
      <c r="F3647" s="10">
        <f>IF(C3647&lt;&gt;"",MATCH($C3647,ΣυνδΑθρ!$A$2:$A$100,0),IF(D3647&lt;&gt;"",MATCH($D3647,Υλικά!$B$3:$B$200,0),0))</f>
        <v>0</v>
      </c>
      <c r="G3647" s="3"/>
      <c r="H3647" s="16">
        <f>IF($C3647&lt;&gt;"",$G3647*INDEX(ΣυνδΑθρ!$B$2:$B$96,$F3647,1)/INDEX(ΣυνδΑθρ!$J$2:$J$96,$F3647,1),IF($D3647&lt;&gt;"",$G3647*INDEX(Υλικά!$G$3:$G$200,$F3647,1)/INDEX(Υλικά!$E$3:$E$200,$F3647,1),0))</f>
        <v>0</v>
      </c>
      <c r="I3647" s="17">
        <f>IF($C3647&lt;&gt;"",$G3647*INDEX(ΣυνδΑθρ!$C$2:$C$100,$F3647,1)/INDEX(ΣυνδΑθρ!$J$2:$J$96,$F3647,1),IF($D3647&lt;&gt;"",$G3647*INDEX(Υλικά!$H$3:$H$200,$F3647,1)/INDEX(Υλικά!$E$3:$E$200,$F3647,1),0))</f>
        <v>0</v>
      </c>
      <c r="J3647" s="18">
        <f>IF($C3647&lt;&gt;"",$G3647*INDEX(ΣυνδΑθρ!$D$2:$D$96,$F3647,1)/INDEX(ΣυνδΑθρ!$J$2:$J$96,$F3647,1),IF($D3647&lt;&gt;"",$G3647*INDEX(Υλικά!$I$3:$I$200,$F3647,1)/INDEX(Υλικά!$E$3:$E$200,$F3647,1),0))</f>
        <v>0</v>
      </c>
      <c r="K3647" s="16">
        <f>$H3647*Ref!$B$2</f>
        <v>0</v>
      </c>
      <c r="L3647" s="17">
        <f>$I3647*Ref!$B$3</f>
        <v>0</v>
      </c>
      <c r="M3647" s="18">
        <f>$J3647*Ref!$B$4</f>
        <v>0</v>
      </c>
      <c r="N3647" s="18">
        <f>IF($C3647&lt;&gt;"",0,IF($D3647&lt;&gt;"",$G3647*INDEX(Υλικά!$J$3:$J$200,$F3647,1)/INDEX(Υλικά!$E$3:$E$200,$F3647,1),0))</f>
        <v>0</v>
      </c>
      <c r="O3647" s="19">
        <f t="shared" si="68"/>
        <v>0</v>
      </c>
    </row>
    <row r="3648" spans="5:15" x14ac:dyDescent="0.35">
      <c r="E3648" s="3" t="str">
        <f>IF(C3648&lt;&gt;"",INDEX(ΣυνδΑθρ!$I$2:$I$96,MATCH(C3648,ΣυνδΑθρ!$A$2:$A$100,0),1),IF(D3648&lt;&gt;"",INDEX(Υλικά!$D$3:$D$200,MATCH(D3648,Υλικά!$B$3:$B$200,0),1),""))</f>
        <v/>
      </c>
      <c r="F3648" s="10">
        <f>IF(C3648&lt;&gt;"",MATCH($C3648,ΣυνδΑθρ!$A$2:$A$100,0),IF(D3648&lt;&gt;"",MATCH($D3648,Υλικά!$B$3:$B$200,0),0))</f>
        <v>0</v>
      </c>
      <c r="G3648" s="3"/>
      <c r="H3648" s="16">
        <f>IF($C3648&lt;&gt;"",$G3648*INDEX(ΣυνδΑθρ!$B$2:$B$96,$F3648,1)/INDEX(ΣυνδΑθρ!$J$2:$J$96,$F3648,1),IF($D3648&lt;&gt;"",$G3648*INDEX(Υλικά!$G$3:$G$200,$F3648,1)/INDEX(Υλικά!$E$3:$E$200,$F3648,1),0))</f>
        <v>0</v>
      </c>
      <c r="I3648" s="17">
        <f>IF($C3648&lt;&gt;"",$G3648*INDEX(ΣυνδΑθρ!$C$2:$C$100,$F3648,1)/INDEX(ΣυνδΑθρ!$J$2:$J$96,$F3648,1),IF($D3648&lt;&gt;"",$G3648*INDEX(Υλικά!$H$3:$H$200,$F3648,1)/INDEX(Υλικά!$E$3:$E$200,$F3648,1),0))</f>
        <v>0</v>
      </c>
      <c r="J3648" s="18">
        <f>IF($C3648&lt;&gt;"",$G3648*INDEX(ΣυνδΑθρ!$D$2:$D$96,$F3648,1)/INDEX(ΣυνδΑθρ!$J$2:$J$96,$F3648,1),IF($D3648&lt;&gt;"",$G3648*INDEX(Υλικά!$I$3:$I$200,$F3648,1)/INDEX(Υλικά!$E$3:$E$200,$F3648,1),0))</f>
        <v>0</v>
      </c>
      <c r="K3648" s="16">
        <f>$H3648*Ref!$B$2</f>
        <v>0</v>
      </c>
      <c r="L3648" s="17">
        <f>$I3648*Ref!$B$3</f>
        <v>0</v>
      </c>
      <c r="M3648" s="18">
        <f>$J3648*Ref!$B$4</f>
        <v>0</v>
      </c>
      <c r="N3648" s="18">
        <f>IF($C3648&lt;&gt;"",0,IF($D3648&lt;&gt;"",$G3648*INDEX(Υλικά!$J$3:$J$200,$F3648,1)/INDEX(Υλικά!$E$3:$E$200,$F3648,1),0))</f>
        <v>0</v>
      </c>
      <c r="O3648" s="19">
        <f t="shared" si="68"/>
        <v>0</v>
      </c>
    </row>
    <row r="3649" spans="5:15" x14ac:dyDescent="0.35">
      <c r="E3649" s="3" t="str">
        <f>IF(C3649&lt;&gt;"",INDEX(ΣυνδΑθρ!$I$2:$I$96,MATCH(C3649,ΣυνδΑθρ!$A$2:$A$100,0),1),IF(D3649&lt;&gt;"",INDEX(Υλικά!$D$3:$D$200,MATCH(D3649,Υλικά!$B$3:$B$200,0),1),""))</f>
        <v/>
      </c>
      <c r="F3649" s="10">
        <f>IF(C3649&lt;&gt;"",MATCH($C3649,ΣυνδΑθρ!$A$2:$A$100,0),IF(D3649&lt;&gt;"",MATCH($D3649,Υλικά!$B$3:$B$200,0),0))</f>
        <v>0</v>
      </c>
      <c r="G3649" s="3"/>
      <c r="H3649" s="16">
        <f>IF($C3649&lt;&gt;"",$G3649*INDEX(ΣυνδΑθρ!$B$2:$B$96,$F3649,1)/INDEX(ΣυνδΑθρ!$J$2:$J$96,$F3649,1),IF($D3649&lt;&gt;"",$G3649*INDEX(Υλικά!$G$3:$G$200,$F3649,1)/INDEX(Υλικά!$E$3:$E$200,$F3649,1),0))</f>
        <v>0</v>
      </c>
      <c r="I3649" s="17">
        <f>IF($C3649&lt;&gt;"",$G3649*INDEX(ΣυνδΑθρ!$C$2:$C$100,$F3649,1)/INDEX(ΣυνδΑθρ!$J$2:$J$96,$F3649,1),IF($D3649&lt;&gt;"",$G3649*INDEX(Υλικά!$H$3:$H$200,$F3649,1)/INDEX(Υλικά!$E$3:$E$200,$F3649,1),0))</f>
        <v>0</v>
      </c>
      <c r="J3649" s="18">
        <f>IF($C3649&lt;&gt;"",$G3649*INDEX(ΣυνδΑθρ!$D$2:$D$96,$F3649,1)/INDEX(ΣυνδΑθρ!$J$2:$J$96,$F3649,1),IF($D3649&lt;&gt;"",$G3649*INDEX(Υλικά!$I$3:$I$200,$F3649,1)/INDEX(Υλικά!$E$3:$E$200,$F3649,1),0))</f>
        <v>0</v>
      </c>
      <c r="K3649" s="16">
        <f>$H3649*Ref!$B$2</f>
        <v>0</v>
      </c>
      <c r="L3649" s="17">
        <f>$I3649*Ref!$B$3</f>
        <v>0</v>
      </c>
      <c r="M3649" s="18">
        <f>$J3649*Ref!$B$4</f>
        <v>0</v>
      </c>
      <c r="N3649" s="18">
        <f>IF($C3649&lt;&gt;"",0,IF($D3649&lt;&gt;"",$G3649*INDEX(Υλικά!$J$3:$J$200,$F3649,1)/INDEX(Υλικά!$E$3:$E$200,$F3649,1),0))</f>
        <v>0</v>
      </c>
      <c r="O3649" s="19">
        <f t="shared" si="68"/>
        <v>0</v>
      </c>
    </row>
    <row r="3650" spans="5:15" x14ac:dyDescent="0.35">
      <c r="E3650" s="3" t="str">
        <f>IF(C3650&lt;&gt;"",INDEX(ΣυνδΑθρ!$I$2:$I$96,MATCH(C3650,ΣυνδΑθρ!$A$2:$A$100,0),1),IF(D3650&lt;&gt;"",INDEX(Υλικά!$D$3:$D$200,MATCH(D3650,Υλικά!$B$3:$B$200,0),1),""))</f>
        <v/>
      </c>
      <c r="F3650" s="10">
        <f>IF(C3650&lt;&gt;"",MATCH($C3650,ΣυνδΑθρ!$A$2:$A$100,0),IF(D3650&lt;&gt;"",MATCH($D3650,Υλικά!$B$3:$B$200,0),0))</f>
        <v>0</v>
      </c>
      <c r="G3650" s="3"/>
      <c r="H3650" s="16">
        <f>IF($C3650&lt;&gt;"",$G3650*INDEX(ΣυνδΑθρ!$B$2:$B$96,$F3650,1)/INDEX(ΣυνδΑθρ!$J$2:$J$96,$F3650,1),IF($D3650&lt;&gt;"",$G3650*INDEX(Υλικά!$G$3:$G$200,$F3650,1)/INDEX(Υλικά!$E$3:$E$200,$F3650,1),0))</f>
        <v>0</v>
      </c>
      <c r="I3650" s="17">
        <f>IF($C3650&lt;&gt;"",$G3650*INDEX(ΣυνδΑθρ!$C$2:$C$100,$F3650,1)/INDEX(ΣυνδΑθρ!$J$2:$J$96,$F3650,1),IF($D3650&lt;&gt;"",$G3650*INDEX(Υλικά!$H$3:$H$200,$F3650,1)/INDEX(Υλικά!$E$3:$E$200,$F3650,1),0))</f>
        <v>0</v>
      </c>
      <c r="J3650" s="18">
        <f>IF($C3650&lt;&gt;"",$G3650*INDEX(ΣυνδΑθρ!$D$2:$D$96,$F3650,1)/INDEX(ΣυνδΑθρ!$J$2:$J$96,$F3650,1),IF($D3650&lt;&gt;"",$G3650*INDEX(Υλικά!$I$3:$I$200,$F3650,1)/INDEX(Υλικά!$E$3:$E$200,$F3650,1),0))</f>
        <v>0</v>
      </c>
      <c r="K3650" s="16">
        <f>$H3650*Ref!$B$2</f>
        <v>0</v>
      </c>
      <c r="L3650" s="17">
        <f>$I3650*Ref!$B$3</f>
        <v>0</v>
      </c>
      <c r="M3650" s="18">
        <f>$J3650*Ref!$B$4</f>
        <v>0</v>
      </c>
      <c r="N3650" s="18">
        <f>IF($C3650&lt;&gt;"",0,IF($D3650&lt;&gt;"",$G3650*INDEX(Υλικά!$J$3:$J$200,$F3650,1)/INDEX(Υλικά!$E$3:$E$200,$F3650,1),0))</f>
        <v>0</v>
      </c>
      <c r="O3650" s="19">
        <f t="shared" si="68"/>
        <v>0</v>
      </c>
    </row>
    <row r="3651" spans="5:15" x14ac:dyDescent="0.35">
      <c r="E3651" s="3" t="str">
        <f>IF(C3651&lt;&gt;"",INDEX(ΣυνδΑθρ!$I$2:$I$96,MATCH(C3651,ΣυνδΑθρ!$A$2:$A$100,0),1),IF(D3651&lt;&gt;"",INDEX(Υλικά!$D$3:$D$200,MATCH(D3651,Υλικά!$B$3:$B$200,0),1),""))</f>
        <v/>
      </c>
      <c r="F3651" s="10">
        <f>IF(C3651&lt;&gt;"",MATCH($C3651,ΣυνδΑθρ!$A$2:$A$100,0),IF(D3651&lt;&gt;"",MATCH($D3651,Υλικά!$B$3:$B$200,0),0))</f>
        <v>0</v>
      </c>
      <c r="G3651" s="3"/>
      <c r="H3651" s="16">
        <f>IF($C3651&lt;&gt;"",$G3651*INDEX(ΣυνδΑθρ!$B$2:$B$96,$F3651,1)/INDEX(ΣυνδΑθρ!$J$2:$J$96,$F3651,1),IF($D3651&lt;&gt;"",$G3651*INDEX(Υλικά!$G$3:$G$200,$F3651,1)/INDEX(Υλικά!$E$3:$E$200,$F3651,1),0))</f>
        <v>0</v>
      </c>
      <c r="I3651" s="17">
        <f>IF($C3651&lt;&gt;"",$G3651*INDEX(ΣυνδΑθρ!$C$2:$C$100,$F3651,1)/INDEX(ΣυνδΑθρ!$J$2:$J$96,$F3651,1),IF($D3651&lt;&gt;"",$G3651*INDEX(Υλικά!$H$3:$H$200,$F3651,1)/INDEX(Υλικά!$E$3:$E$200,$F3651,1),0))</f>
        <v>0</v>
      </c>
      <c r="J3651" s="18">
        <f>IF($C3651&lt;&gt;"",$G3651*INDEX(ΣυνδΑθρ!$D$2:$D$96,$F3651,1)/INDEX(ΣυνδΑθρ!$J$2:$J$96,$F3651,1),IF($D3651&lt;&gt;"",$G3651*INDEX(Υλικά!$I$3:$I$200,$F3651,1)/INDEX(Υλικά!$E$3:$E$200,$F3651,1),0))</f>
        <v>0</v>
      </c>
      <c r="K3651" s="16">
        <f>$H3651*Ref!$B$2</f>
        <v>0</v>
      </c>
      <c r="L3651" s="17">
        <f>$I3651*Ref!$B$3</f>
        <v>0</v>
      </c>
      <c r="M3651" s="18">
        <f>$J3651*Ref!$B$4</f>
        <v>0</v>
      </c>
      <c r="N3651" s="18">
        <f>IF($C3651&lt;&gt;"",0,IF($D3651&lt;&gt;"",$G3651*INDEX(Υλικά!$J$3:$J$200,$F3651,1)/INDEX(Υλικά!$E$3:$E$200,$F3651,1),0))</f>
        <v>0</v>
      </c>
      <c r="O3651" s="19">
        <f t="shared" si="68"/>
        <v>0</v>
      </c>
    </row>
    <row r="3652" spans="5:15" x14ac:dyDescent="0.35">
      <c r="E3652" s="3" t="str">
        <f>IF(C3652&lt;&gt;"",INDEX(ΣυνδΑθρ!$I$2:$I$96,MATCH(C3652,ΣυνδΑθρ!$A$2:$A$100,0),1),IF(D3652&lt;&gt;"",INDEX(Υλικά!$D$3:$D$200,MATCH(D3652,Υλικά!$B$3:$B$200,0),1),""))</f>
        <v/>
      </c>
      <c r="F3652" s="10">
        <f>IF(C3652&lt;&gt;"",MATCH($C3652,ΣυνδΑθρ!$A$2:$A$100,0),IF(D3652&lt;&gt;"",MATCH($D3652,Υλικά!$B$3:$B$200,0),0))</f>
        <v>0</v>
      </c>
      <c r="G3652" s="3"/>
      <c r="H3652" s="16">
        <f>IF($C3652&lt;&gt;"",$G3652*INDEX(ΣυνδΑθρ!$B$2:$B$96,$F3652,1)/INDEX(ΣυνδΑθρ!$J$2:$J$96,$F3652,1),IF($D3652&lt;&gt;"",$G3652*INDEX(Υλικά!$G$3:$G$200,$F3652,1)/INDEX(Υλικά!$E$3:$E$200,$F3652,1),0))</f>
        <v>0</v>
      </c>
      <c r="I3652" s="17">
        <f>IF($C3652&lt;&gt;"",$G3652*INDEX(ΣυνδΑθρ!$C$2:$C$100,$F3652,1)/INDEX(ΣυνδΑθρ!$J$2:$J$96,$F3652,1),IF($D3652&lt;&gt;"",$G3652*INDEX(Υλικά!$H$3:$H$200,$F3652,1)/INDEX(Υλικά!$E$3:$E$200,$F3652,1),0))</f>
        <v>0</v>
      </c>
      <c r="J3652" s="18">
        <f>IF($C3652&lt;&gt;"",$G3652*INDEX(ΣυνδΑθρ!$D$2:$D$96,$F3652,1)/INDEX(ΣυνδΑθρ!$J$2:$J$96,$F3652,1),IF($D3652&lt;&gt;"",$G3652*INDEX(Υλικά!$I$3:$I$200,$F3652,1)/INDEX(Υλικά!$E$3:$E$200,$F3652,1),0))</f>
        <v>0</v>
      </c>
      <c r="K3652" s="16">
        <f>$H3652*Ref!$B$2</f>
        <v>0</v>
      </c>
      <c r="L3652" s="17">
        <f>$I3652*Ref!$B$3</f>
        <v>0</v>
      </c>
      <c r="M3652" s="18">
        <f>$J3652*Ref!$B$4</f>
        <v>0</v>
      </c>
      <c r="N3652" s="18">
        <f>IF($C3652&lt;&gt;"",0,IF($D3652&lt;&gt;"",$G3652*INDEX(Υλικά!$J$3:$J$200,$F3652,1)/INDEX(Υλικά!$E$3:$E$200,$F3652,1),0))</f>
        <v>0</v>
      </c>
      <c r="O3652" s="19">
        <f t="shared" si="68"/>
        <v>0</v>
      </c>
    </row>
    <row r="3653" spans="5:15" x14ac:dyDescent="0.35">
      <c r="E3653" s="3" t="str">
        <f>IF(C3653&lt;&gt;"",INDEX(ΣυνδΑθρ!$I$2:$I$96,MATCH(C3653,ΣυνδΑθρ!$A$2:$A$100,0),1),IF(D3653&lt;&gt;"",INDEX(Υλικά!$D$3:$D$200,MATCH(D3653,Υλικά!$B$3:$B$200,0),1),""))</f>
        <v/>
      </c>
      <c r="F3653" s="10">
        <f>IF(C3653&lt;&gt;"",MATCH($C3653,ΣυνδΑθρ!$A$2:$A$100,0),IF(D3653&lt;&gt;"",MATCH($D3653,Υλικά!$B$3:$B$200,0),0))</f>
        <v>0</v>
      </c>
      <c r="G3653" s="3"/>
      <c r="H3653" s="16">
        <f>IF($C3653&lt;&gt;"",$G3653*INDEX(ΣυνδΑθρ!$B$2:$B$96,$F3653,1)/INDEX(ΣυνδΑθρ!$J$2:$J$96,$F3653,1),IF($D3653&lt;&gt;"",$G3653*INDEX(Υλικά!$G$3:$G$200,$F3653,1)/INDEX(Υλικά!$E$3:$E$200,$F3653,1),0))</f>
        <v>0</v>
      </c>
      <c r="I3653" s="17">
        <f>IF($C3653&lt;&gt;"",$G3653*INDEX(ΣυνδΑθρ!$C$2:$C$100,$F3653,1)/INDEX(ΣυνδΑθρ!$J$2:$J$96,$F3653,1),IF($D3653&lt;&gt;"",$G3653*INDEX(Υλικά!$H$3:$H$200,$F3653,1)/INDEX(Υλικά!$E$3:$E$200,$F3653,1),0))</f>
        <v>0</v>
      </c>
      <c r="J3653" s="18">
        <f>IF($C3653&lt;&gt;"",$G3653*INDEX(ΣυνδΑθρ!$D$2:$D$96,$F3653,1)/INDEX(ΣυνδΑθρ!$J$2:$J$96,$F3653,1),IF($D3653&lt;&gt;"",$G3653*INDEX(Υλικά!$I$3:$I$200,$F3653,1)/INDEX(Υλικά!$E$3:$E$200,$F3653,1),0))</f>
        <v>0</v>
      </c>
      <c r="K3653" s="16">
        <f>$H3653*Ref!$B$2</f>
        <v>0</v>
      </c>
      <c r="L3653" s="17">
        <f>$I3653*Ref!$B$3</f>
        <v>0</v>
      </c>
      <c r="M3653" s="18">
        <f>$J3653*Ref!$B$4</f>
        <v>0</v>
      </c>
      <c r="N3653" s="18">
        <f>IF($C3653&lt;&gt;"",0,IF($D3653&lt;&gt;"",$G3653*INDEX(Υλικά!$J$3:$J$200,$F3653,1)/INDEX(Υλικά!$E$3:$E$200,$F3653,1),0))</f>
        <v>0</v>
      </c>
      <c r="O3653" s="19">
        <f t="shared" si="68"/>
        <v>0</v>
      </c>
    </row>
    <row r="3654" spans="5:15" x14ac:dyDescent="0.35">
      <c r="E3654" s="3" t="str">
        <f>IF(C3654&lt;&gt;"",INDEX(ΣυνδΑθρ!$I$2:$I$96,MATCH(C3654,ΣυνδΑθρ!$A$2:$A$100,0),1),IF(D3654&lt;&gt;"",INDEX(Υλικά!$D$3:$D$200,MATCH(D3654,Υλικά!$B$3:$B$200,0),1),""))</f>
        <v/>
      </c>
      <c r="F3654" s="10">
        <f>IF(C3654&lt;&gt;"",MATCH($C3654,ΣυνδΑθρ!$A$2:$A$100,0),IF(D3654&lt;&gt;"",MATCH($D3654,Υλικά!$B$3:$B$200,0),0))</f>
        <v>0</v>
      </c>
      <c r="G3654" s="3"/>
      <c r="H3654" s="16">
        <f>IF($C3654&lt;&gt;"",$G3654*INDEX(ΣυνδΑθρ!$B$2:$B$96,$F3654,1)/INDEX(ΣυνδΑθρ!$J$2:$J$96,$F3654,1),IF($D3654&lt;&gt;"",$G3654*INDEX(Υλικά!$G$3:$G$200,$F3654,1)/INDEX(Υλικά!$E$3:$E$200,$F3654,1),0))</f>
        <v>0</v>
      </c>
      <c r="I3654" s="17">
        <f>IF($C3654&lt;&gt;"",$G3654*INDEX(ΣυνδΑθρ!$C$2:$C$100,$F3654,1)/INDEX(ΣυνδΑθρ!$J$2:$J$96,$F3654,1),IF($D3654&lt;&gt;"",$G3654*INDEX(Υλικά!$H$3:$H$200,$F3654,1)/INDEX(Υλικά!$E$3:$E$200,$F3654,1),0))</f>
        <v>0</v>
      </c>
      <c r="J3654" s="18">
        <f>IF($C3654&lt;&gt;"",$G3654*INDEX(ΣυνδΑθρ!$D$2:$D$96,$F3654,1)/INDEX(ΣυνδΑθρ!$J$2:$J$96,$F3654,1),IF($D3654&lt;&gt;"",$G3654*INDEX(Υλικά!$I$3:$I$200,$F3654,1)/INDEX(Υλικά!$E$3:$E$200,$F3654,1),0))</f>
        <v>0</v>
      </c>
      <c r="K3654" s="16">
        <f>$H3654*Ref!$B$2</f>
        <v>0</v>
      </c>
      <c r="L3654" s="17">
        <f>$I3654*Ref!$B$3</f>
        <v>0</v>
      </c>
      <c r="M3654" s="18">
        <f>$J3654*Ref!$B$4</f>
        <v>0</v>
      </c>
      <c r="N3654" s="18">
        <f>IF($C3654&lt;&gt;"",0,IF($D3654&lt;&gt;"",$G3654*INDEX(Υλικά!$J$3:$J$200,$F3654,1)/INDEX(Υλικά!$E$3:$E$200,$F3654,1),0))</f>
        <v>0</v>
      </c>
      <c r="O3654" s="19">
        <f t="shared" si="68"/>
        <v>0</v>
      </c>
    </row>
    <row r="3655" spans="5:15" x14ac:dyDescent="0.35">
      <c r="E3655" s="3" t="str">
        <f>IF(C3655&lt;&gt;"",INDEX(ΣυνδΑθρ!$I$2:$I$96,MATCH(C3655,ΣυνδΑθρ!$A$2:$A$100,0),1),IF(D3655&lt;&gt;"",INDEX(Υλικά!$D$3:$D$200,MATCH(D3655,Υλικά!$B$3:$B$200,0),1),""))</f>
        <v/>
      </c>
      <c r="F3655" s="10">
        <f>IF(C3655&lt;&gt;"",MATCH($C3655,ΣυνδΑθρ!$A$2:$A$100,0),IF(D3655&lt;&gt;"",MATCH($D3655,Υλικά!$B$3:$B$200,0),0))</f>
        <v>0</v>
      </c>
      <c r="G3655" s="3"/>
      <c r="H3655" s="16">
        <f>IF($C3655&lt;&gt;"",$G3655*INDEX(ΣυνδΑθρ!$B$2:$B$96,$F3655,1)/INDEX(ΣυνδΑθρ!$J$2:$J$96,$F3655,1),IF($D3655&lt;&gt;"",$G3655*INDEX(Υλικά!$G$3:$G$200,$F3655,1)/INDEX(Υλικά!$E$3:$E$200,$F3655,1),0))</f>
        <v>0</v>
      </c>
      <c r="I3655" s="17">
        <f>IF($C3655&lt;&gt;"",$G3655*INDEX(ΣυνδΑθρ!$C$2:$C$100,$F3655,1)/INDEX(ΣυνδΑθρ!$J$2:$J$96,$F3655,1),IF($D3655&lt;&gt;"",$G3655*INDEX(Υλικά!$H$3:$H$200,$F3655,1)/INDEX(Υλικά!$E$3:$E$200,$F3655,1),0))</f>
        <v>0</v>
      </c>
      <c r="J3655" s="18">
        <f>IF($C3655&lt;&gt;"",$G3655*INDEX(ΣυνδΑθρ!$D$2:$D$96,$F3655,1)/INDEX(ΣυνδΑθρ!$J$2:$J$96,$F3655,1),IF($D3655&lt;&gt;"",$G3655*INDEX(Υλικά!$I$3:$I$200,$F3655,1)/INDEX(Υλικά!$E$3:$E$200,$F3655,1),0))</f>
        <v>0</v>
      </c>
      <c r="K3655" s="16">
        <f>$H3655*Ref!$B$2</f>
        <v>0</v>
      </c>
      <c r="L3655" s="17">
        <f>$I3655*Ref!$B$3</f>
        <v>0</v>
      </c>
      <c r="M3655" s="18">
        <f>$J3655*Ref!$B$4</f>
        <v>0</v>
      </c>
      <c r="N3655" s="18">
        <f>IF($C3655&lt;&gt;"",0,IF($D3655&lt;&gt;"",$G3655*INDEX(Υλικά!$J$3:$J$200,$F3655,1)/INDEX(Υλικά!$E$3:$E$200,$F3655,1),0))</f>
        <v>0</v>
      </c>
      <c r="O3655" s="19">
        <f t="shared" si="68"/>
        <v>0</v>
      </c>
    </row>
    <row r="3656" spans="5:15" x14ac:dyDescent="0.35">
      <c r="E3656" s="3" t="str">
        <f>IF(C3656&lt;&gt;"",INDEX(ΣυνδΑθρ!$I$2:$I$96,MATCH(C3656,ΣυνδΑθρ!$A$2:$A$100,0),1),IF(D3656&lt;&gt;"",INDEX(Υλικά!$D$3:$D$200,MATCH(D3656,Υλικά!$B$3:$B$200,0),1),""))</f>
        <v/>
      </c>
      <c r="F3656" s="10">
        <f>IF(C3656&lt;&gt;"",MATCH($C3656,ΣυνδΑθρ!$A$2:$A$100,0),IF(D3656&lt;&gt;"",MATCH($D3656,Υλικά!$B$3:$B$200,0),0))</f>
        <v>0</v>
      </c>
      <c r="G3656" s="3"/>
      <c r="H3656" s="16">
        <f>IF($C3656&lt;&gt;"",$G3656*INDEX(ΣυνδΑθρ!$B$2:$B$96,$F3656,1)/INDEX(ΣυνδΑθρ!$J$2:$J$96,$F3656,1),IF($D3656&lt;&gt;"",$G3656*INDEX(Υλικά!$G$3:$G$200,$F3656,1)/INDEX(Υλικά!$E$3:$E$200,$F3656,1),0))</f>
        <v>0</v>
      </c>
      <c r="I3656" s="17">
        <f>IF($C3656&lt;&gt;"",$G3656*INDEX(ΣυνδΑθρ!$C$2:$C$100,$F3656,1)/INDEX(ΣυνδΑθρ!$J$2:$J$96,$F3656,1),IF($D3656&lt;&gt;"",$G3656*INDEX(Υλικά!$H$3:$H$200,$F3656,1)/INDEX(Υλικά!$E$3:$E$200,$F3656,1),0))</f>
        <v>0</v>
      </c>
      <c r="J3656" s="18">
        <f>IF($C3656&lt;&gt;"",$G3656*INDEX(ΣυνδΑθρ!$D$2:$D$96,$F3656,1)/INDEX(ΣυνδΑθρ!$J$2:$J$96,$F3656,1),IF($D3656&lt;&gt;"",$G3656*INDEX(Υλικά!$I$3:$I$200,$F3656,1)/INDEX(Υλικά!$E$3:$E$200,$F3656,1),0))</f>
        <v>0</v>
      </c>
      <c r="K3656" s="16">
        <f>$H3656*Ref!$B$2</f>
        <v>0</v>
      </c>
      <c r="L3656" s="17">
        <f>$I3656*Ref!$B$3</f>
        <v>0</v>
      </c>
      <c r="M3656" s="18">
        <f>$J3656*Ref!$B$4</f>
        <v>0</v>
      </c>
      <c r="N3656" s="18">
        <f>IF($C3656&lt;&gt;"",0,IF($D3656&lt;&gt;"",$G3656*INDEX(Υλικά!$J$3:$J$200,$F3656,1)/INDEX(Υλικά!$E$3:$E$200,$F3656,1),0))</f>
        <v>0</v>
      </c>
      <c r="O3656" s="19">
        <f t="shared" si="68"/>
        <v>0</v>
      </c>
    </row>
    <row r="3657" spans="5:15" x14ac:dyDescent="0.35">
      <c r="E3657" s="3" t="str">
        <f>IF(C3657&lt;&gt;"",INDEX(ΣυνδΑθρ!$I$2:$I$96,MATCH(C3657,ΣυνδΑθρ!$A$2:$A$100,0),1),IF(D3657&lt;&gt;"",INDEX(Υλικά!$D$3:$D$200,MATCH(D3657,Υλικά!$B$3:$B$200,0),1),""))</f>
        <v/>
      </c>
      <c r="F3657" s="10">
        <f>IF(C3657&lt;&gt;"",MATCH($C3657,ΣυνδΑθρ!$A$2:$A$100,0),IF(D3657&lt;&gt;"",MATCH($D3657,Υλικά!$B$3:$B$200,0),0))</f>
        <v>0</v>
      </c>
      <c r="G3657" s="3"/>
      <c r="H3657" s="16">
        <f>IF($C3657&lt;&gt;"",$G3657*INDEX(ΣυνδΑθρ!$B$2:$B$96,$F3657,1)/INDEX(ΣυνδΑθρ!$J$2:$J$96,$F3657,1),IF($D3657&lt;&gt;"",$G3657*INDEX(Υλικά!$G$3:$G$200,$F3657,1)/INDEX(Υλικά!$E$3:$E$200,$F3657,1),0))</f>
        <v>0</v>
      </c>
      <c r="I3657" s="17">
        <f>IF($C3657&lt;&gt;"",$G3657*INDEX(ΣυνδΑθρ!$C$2:$C$100,$F3657,1)/INDEX(ΣυνδΑθρ!$J$2:$J$96,$F3657,1),IF($D3657&lt;&gt;"",$G3657*INDEX(Υλικά!$H$3:$H$200,$F3657,1)/INDEX(Υλικά!$E$3:$E$200,$F3657,1),0))</f>
        <v>0</v>
      </c>
      <c r="J3657" s="18">
        <f>IF($C3657&lt;&gt;"",$G3657*INDEX(ΣυνδΑθρ!$D$2:$D$96,$F3657,1)/INDEX(ΣυνδΑθρ!$J$2:$J$96,$F3657,1),IF($D3657&lt;&gt;"",$G3657*INDEX(Υλικά!$I$3:$I$200,$F3657,1)/INDEX(Υλικά!$E$3:$E$200,$F3657,1),0))</f>
        <v>0</v>
      </c>
      <c r="K3657" s="16">
        <f>$H3657*Ref!$B$2</f>
        <v>0</v>
      </c>
      <c r="L3657" s="17">
        <f>$I3657*Ref!$B$3</f>
        <v>0</v>
      </c>
      <c r="M3657" s="18">
        <f>$J3657*Ref!$B$4</f>
        <v>0</v>
      </c>
      <c r="N3657" s="18">
        <f>IF($C3657&lt;&gt;"",0,IF($D3657&lt;&gt;"",$G3657*INDEX(Υλικά!$J$3:$J$200,$F3657,1)/INDEX(Υλικά!$E$3:$E$200,$F3657,1),0))</f>
        <v>0</v>
      </c>
      <c r="O3657" s="19">
        <f t="shared" si="68"/>
        <v>0</v>
      </c>
    </row>
    <row r="3658" spans="5:15" x14ac:dyDescent="0.35">
      <c r="E3658" s="3" t="str">
        <f>IF(C3658&lt;&gt;"",INDEX(ΣυνδΑθρ!$I$2:$I$96,MATCH(C3658,ΣυνδΑθρ!$A$2:$A$100,0),1),IF(D3658&lt;&gt;"",INDEX(Υλικά!$D$3:$D$200,MATCH(D3658,Υλικά!$B$3:$B$200,0),1),""))</f>
        <v/>
      </c>
      <c r="F3658" s="10">
        <f>IF(C3658&lt;&gt;"",MATCH($C3658,ΣυνδΑθρ!$A$2:$A$100,0),IF(D3658&lt;&gt;"",MATCH($D3658,Υλικά!$B$3:$B$200,0),0))</f>
        <v>0</v>
      </c>
      <c r="G3658" s="3"/>
      <c r="H3658" s="16">
        <f>IF($C3658&lt;&gt;"",$G3658*INDEX(ΣυνδΑθρ!$B$2:$B$96,$F3658,1)/INDEX(ΣυνδΑθρ!$J$2:$J$96,$F3658,1),IF($D3658&lt;&gt;"",$G3658*INDEX(Υλικά!$G$3:$G$200,$F3658,1)/INDEX(Υλικά!$E$3:$E$200,$F3658,1),0))</f>
        <v>0</v>
      </c>
      <c r="I3658" s="17">
        <f>IF($C3658&lt;&gt;"",$G3658*INDEX(ΣυνδΑθρ!$C$2:$C$100,$F3658,1)/INDEX(ΣυνδΑθρ!$J$2:$J$96,$F3658,1),IF($D3658&lt;&gt;"",$G3658*INDEX(Υλικά!$H$3:$H$200,$F3658,1)/INDEX(Υλικά!$E$3:$E$200,$F3658,1),0))</f>
        <v>0</v>
      </c>
      <c r="J3658" s="18">
        <f>IF($C3658&lt;&gt;"",$G3658*INDEX(ΣυνδΑθρ!$D$2:$D$96,$F3658,1)/INDEX(ΣυνδΑθρ!$J$2:$J$96,$F3658,1),IF($D3658&lt;&gt;"",$G3658*INDEX(Υλικά!$I$3:$I$200,$F3658,1)/INDEX(Υλικά!$E$3:$E$200,$F3658,1),0))</f>
        <v>0</v>
      </c>
      <c r="K3658" s="16">
        <f>$H3658*Ref!$B$2</f>
        <v>0</v>
      </c>
      <c r="L3658" s="17">
        <f>$I3658*Ref!$B$3</f>
        <v>0</v>
      </c>
      <c r="M3658" s="18">
        <f>$J3658*Ref!$B$4</f>
        <v>0</v>
      </c>
      <c r="N3658" s="18">
        <f>IF($C3658&lt;&gt;"",0,IF($D3658&lt;&gt;"",$G3658*INDEX(Υλικά!$J$3:$J$200,$F3658,1)/INDEX(Υλικά!$E$3:$E$200,$F3658,1),0))</f>
        <v>0</v>
      </c>
      <c r="O3658" s="19">
        <f t="shared" si="68"/>
        <v>0</v>
      </c>
    </row>
    <row r="3659" spans="5:15" x14ac:dyDescent="0.35">
      <c r="E3659" s="3" t="str">
        <f>IF(C3659&lt;&gt;"",INDEX(ΣυνδΑθρ!$I$2:$I$96,MATCH(C3659,ΣυνδΑθρ!$A$2:$A$100,0),1),IF(D3659&lt;&gt;"",INDEX(Υλικά!$D$3:$D$200,MATCH(D3659,Υλικά!$B$3:$B$200,0),1),""))</f>
        <v/>
      </c>
      <c r="F3659" s="10">
        <f>IF(C3659&lt;&gt;"",MATCH($C3659,ΣυνδΑθρ!$A$2:$A$100,0),IF(D3659&lt;&gt;"",MATCH($D3659,Υλικά!$B$3:$B$200,0),0))</f>
        <v>0</v>
      </c>
      <c r="G3659" s="3"/>
      <c r="H3659" s="16">
        <f>IF($C3659&lt;&gt;"",$G3659*INDEX(ΣυνδΑθρ!$B$2:$B$96,$F3659,1)/INDEX(ΣυνδΑθρ!$J$2:$J$96,$F3659,1),IF($D3659&lt;&gt;"",$G3659*INDEX(Υλικά!$G$3:$G$200,$F3659,1)/INDEX(Υλικά!$E$3:$E$200,$F3659,1),0))</f>
        <v>0</v>
      </c>
      <c r="I3659" s="17">
        <f>IF($C3659&lt;&gt;"",$G3659*INDEX(ΣυνδΑθρ!$C$2:$C$100,$F3659,1)/INDEX(ΣυνδΑθρ!$J$2:$J$96,$F3659,1),IF($D3659&lt;&gt;"",$G3659*INDEX(Υλικά!$H$3:$H$200,$F3659,1)/INDEX(Υλικά!$E$3:$E$200,$F3659,1),0))</f>
        <v>0</v>
      </c>
      <c r="J3659" s="18">
        <f>IF($C3659&lt;&gt;"",$G3659*INDEX(ΣυνδΑθρ!$D$2:$D$96,$F3659,1)/INDEX(ΣυνδΑθρ!$J$2:$J$96,$F3659,1),IF($D3659&lt;&gt;"",$G3659*INDEX(Υλικά!$I$3:$I$200,$F3659,1)/INDEX(Υλικά!$E$3:$E$200,$F3659,1),0))</f>
        <v>0</v>
      </c>
      <c r="K3659" s="16">
        <f>$H3659*Ref!$B$2</f>
        <v>0</v>
      </c>
      <c r="L3659" s="17">
        <f>$I3659*Ref!$B$3</f>
        <v>0</v>
      </c>
      <c r="M3659" s="18">
        <f>$J3659*Ref!$B$4</f>
        <v>0</v>
      </c>
      <c r="N3659" s="18">
        <f>IF($C3659&lt;&gt;"",0,IF($D3659&lt;&gt;"",$G3659*INDEX(Υλικά!$J$3:$J$200,$F3659,1)/INDEX(Υλικά!$E$3:$E$200,$F3659,1),0))</f>
        <v>0</v>
      </c>
      <c r="O3659" s="19">
        <f t="shared" si="68"/>
        <v>0</v>
      </c>
    </row>
    <row r="3660" spans="5:15" x14ac:dyDescent="0.35">
      <c r="E3660" s="3" t="str">
        <f>IF(C3660&lt;&gt;"",INDEX(ΣυνδΑθρ!$I$2:$I$96,MATCH(C3660,ΣυνδΑθρ!$A$2:$A$100,0),1),IF(D3660&lt;&gt;"",INDEX(Υλικά!$D$3:$D$200,MATCH(D3660,Υλικά!$B$3:$B$200,0),1),""))</f>
        <v/>
      </c>
      <c r="F3660" s="10">
        <f>IF(C3660&lt;&gt;"",MATCH($C3660,ΣυνδΑθρ!$A$2:$A$100,0),IF(D3660&lt;&gt;"",MATCH($D3660,Υλικά!$B$3:$B$200,0),0))</f>
        <v>0</v>
      </c>
      <c r="G3660" s="3"/>
      <c r="H3660" s="16">
        <f>IF($C3660&lt;&gt;"",$G3660*INDEX(ΣυνδΑθρ!$B$2:$B$96,$F3660,1)/INDEX(ΣυνδΑθρ!$J$2:$J$96,$F3660,1),IF($D3660&lt;&gt;"",$G3660*INDEX(Υλικά!$G$3:$G$200,$F3660,1)/INDEX(Υλικά!$E$3:$E$200,$F3660,1),0))</f>
        <v>0</v>
      </c>
      <c r="I3660" s="17">
        <f>IF($C3660&lt;&gt;"",$G3660*INDEX(ΣυνδΑθρ!$C$2:$C$100,$F3660,1)/INDEX(ΣυνδΑθρ!$J$2:$J$96,$F3660,1),IF($D3660&lt;&gt;"",$G3660*INDEX(Υλικά!$H$3:$H$200,$F3660,1)/INDEX(Υλικά!$E$3:$E$200,$F3660,1),0))</f>
        <v>0</v>
      </c>
      <c r="J3660" s="18">
        <f>IF($C3660&lt;&gt;"",$G3660*INDEX(ΣυνδΑθρ!$D$2:$D$96,$F3660,1)/INDEX(ΣυνδΑθρ!$J$2:$J$96,$F3660,1),IF($D3660&lt;&gt;"",$G3660*INDEX(Υλικά!$I$3:$I$200,$F3660,1)/INDEX(Υλικά!$E$3:$E$200,$F3660,1),0))</f>
        <v>0</v>
      </c>
      <c r="K3660" s="16">
        <f>$H3660*Ref!$B$2</f>
        <v>0</v>
      </c>
      <c r="L3660" s="17">
        <f>$I3660*Ref!$B$3</f>
        <v>0</v>
      </c>
      <c r="M3660" s="18">
        <f>$J3660*Ref!$B$4</f>
        <v>0</v>
      </c>
      <c r="N3660" s="18">
        <f>IF($C3660&lt;&gt;"",0,IF($D3660&lt;&gt;"",$G3660*INDEX(Υλικά!$J$3:$J$200,$F3660,1)/INDEX(Υλικά!$E$3:$E$200,$F3660,1),0))</f>
        <v>0</v>
      </c>
      <c r="O3660" s="19">
        <f t="shared" si="68"/>
        <v>0</v>
      </c>
    </row>
    <row r="3661" spans="5:15" x14ac:dyDescent="0.35">
      <c r="E3661" s="3" t="str">
        <f>IF(C3661&lt;&gt;"",INDEX(ΣυνδΑθρ!$I$2:$I$96,MATCH(C3661,ΣυνδΑθρ!$A$2:$A$100,0),1),IF(D3661&lt;&gt;"",INDEX(Υλικά!$D$3:$D$200,MATCH(D3661,Υλικά!$B$3:$B$200,0),1),""))</f>
        <v/>
      </c>
      <c r="F3661" s="10">
        <f>IF(C3661&lt;&gt;"",MATCH($C3661,ΣυνδΑθρ!$A$2:$A$100,0),IF(D3661&lt;&gt;"",MATCH($D3661,Υλικά!$B$3:$B$200,0),0))</f>
        <v>0</v>
      </c>
      <c r="G3661" s="3"/>
      <c r="H3661" s="16">
        <f>IF($C3661&lt;&gt;"",$G3661*INDEX(ΣυνδΑθρ!$B$2:$B$96,$F3661,1)/INDEX(ΣυνδΑθρ!$J$2:$J$96,$F3661,1),IF($D3661&lt;&gt;"",$G3661*INDEX(Υλικά!$G$3:$G$200,$F3661,1)/INDEX(Υλικά!$E$3:$E$200,$F3661,1),0))</f>
        <v>0</v>
      </c>
      <c r="I3661" s="17">
        <f>IF($C3661&lt;&gt;"",$G3661*INDEX(ΣυνδΑθρ!$C$2:$C$100,$F3661,1)/INDEX(ΣυνδΑθρ!$J$2:$J$96,$F3661,1),IF($D3661&lt;&gt;"",$G3661*INDEX(Υλικά!$H$3:$H$200,$F3661,1)/INDEX(Υλικά!$E$3:$E$200,$F3661,1),0))</f>
        <v>0</v>
      </c>
      <c r="J3661" s="18">
        <f>IF($C3661&lt;&gt;"",$G3661*INDEX(ΣυνδΑθρ!$D$2:$D$96,$F3661,1)/INDEX(ΣυνδΑθρ!$J$2:$J$96,$F3661,1),IF($D3661&lt;&gt;"",$G3661*INDEX(Υλικά!$I$3:$I$200,$F3661,1)/INDEX(Υλικά!$E$3:$E$200,$F3661,1),0))</f>
        <v>0</v>
      </c>
      <c r="K3661" s="16">
        <f>$H3661*Ref!$B$2</f>
        <v>0</v>
      </c>
      <c r="L3661" s="17">
        <f>$I3661*Ref!$B$3</f>
        <v>0</v>
      </c>
      <c r="M3661" s="18">
        <f>$J3661*Ref!$B$4</f>
        <v>0</v>
      </c>
      <c r="N3661" s="18">
        <f>IF($C3661&lt;&gt;"",0,IF($D3661&lt;&gt;"",$G3661*INDEX(Υλικά!$J$3:$J$200,$F3661,1)/INDEX(Υλικά!$E$3:$E$200,$F3661,1),0))</f>
        <v>0</v>
      </c>
      <c r="O3661" s="19">
        <f t="shared" si="68"/>
        <v>0</v>
      </c>
    </row>
    <row r="3662" spans="5:15" x14ac:dyDescent="0.35">
      <c r="E3662" s="3" t="str">
        <f>IF(C3662&lt;&gt;"",INDEX(ΣυνδΑθρ!$I$2:$I$96,MATCH(C3662,ΣυνδΑθρ!$A$2:$A$100,0),1),IF(D3662&lt;&gt;"",INDEX(Υλικά!$D$3:$D$200,MATCH(D3662,Υλικά!$B$3:$B$200,0),1),""))</f>
        <v/>
      </c>
      <c r="F3662" s="10">
        <f>IF(C3662&lt;&gt;"",MATCH($C3662,ΣυνδΑθρ!$A$2:$A$100,0),IF(D3662&lt;&gt;"",MATCH($D3662,Υλικά!$B$3:$B$200,0),0))</f>
        <v>0</v>
      </c>
      <c r="G3662" s="3"/>
      <c r="H3662" s="16">
        <f>IF($C3662&lt;&gt;"",$G3662*INDEX(ΣυνδΑθρ!$B$2:$B$96,$F3662,1)/INDEX(ΣυνδΑθρ!$J$2:$J$96,$F3662,1),IF($D3662&lt;&gt;"",$G3662*INDEX(Υλικά!$G$3:$G$200,$F3662,1)/INDEX(Υλικά!$E$3:$E$200,$F3662,1),0))</f>
        <v>0</v>
      </c>
      <c r="I3662" s="17">
        <f>IF($C3662&lt;&gt;"",$G3662*INDEX(ΣυνδΑθρ!$C$2:$C$100,$F3662,1)/INDEX(ΣυνδΑθρ!$J$2:$J$96,$F3662,1),IF($D3662&lt;&gt;"",$G3662*INDEX(Υλικά!$H$3:$H$200,$F3662,1)/INDEX(Υλικά!$E$3:$E$200,$F3662,1),0))</f>
        <v>0</v>
      </c>
      <c r="J3662" s="18">
        <f>IF($C3662&lt;&gt;"",$G3662*INDEX(ΣυνδΑθρ!$D$2:$D$96,$F3662,1)/INDEX(ΣυνδΑθρ!$J$2:$J$96,$F3662,1),IF($D3662&lt;&gt;"",$G3662*INDEX(Υλικά!$I$3:$I$200,$F3662,1)/INDEX(Υλικά!$E$3:$E$200,$F3662,1),0))</f>
        <v>0</v>
      </c>
      <c r="K3662" s="16">
        <f>$H3662*Ref!$B$2</f>
        <v>0</v>
      </c>
      <c r="L3662" s="17">
        <f>$I3662*Ref!$B$3</f>
        <v>0</v>
      </c>
      <c r="M3662" s="18">
        <f>$J3662*Ref!$B$4</f>
        <v>0</v>
      </c>
      <c r="N3662" s="18">
        <f>IF($C3662&lt;&gt;"",0,IF($D3662&lt;&gt;"",$G3662*INDEX(Υλικά!$J$3:$J$200,$F3662,1)/INDEX(Υλικά!$E$3:$E$200,$F3662,1),0))</f>
        <v>0</v>
      </c>
      <c r="O3662" s="19">
        <f t="shared" si="68"/>
        <v>0</v>
      </c>
    </row>
    <row r="3663" spans="5:15" x14ac:dyDescent="0.35">
      <c r="E3663" s="3" t="str">
        <f>IF(C3663&lt;&gt;"",INDEX(ΣυνδΑθρ!$I$2:$I$96,MATCH(C3663,ΣυνδΑθρ!$A$2:$A$100,0),1),IF(D3663&lt;&gt;"",INDEX(Υλικά!$D$3:$D$200,MATCH(D3663,Υλικά!$B$3:$B$200,0),1),""))</f>
        <v/>
      </c>
      <c r="F3663" s="10">
        <f>IF(C3663&lt;&gt;"",MATCH($C3663,ΣυνδΑθρ!$A$2:$A$100,0),IF(D3663&lt;&gt;"",MATCH($D3663,Υλικά!$B$3:$B$200,0),0))</f>
        <v>0</v>
      </c>
      <c r="G3663" s="3"/>
      <c r="H3663" s="16">
        <f>IF($C3663&lt;&gt;"",$G3663*INDEX(ΣυνδΑθρ!$B$2:$B$96,$F3663,1)/INDEX(ΣυνδΑθρ!$J$2:$J$96,$F3663,1),IF($D3663&lt;&gt;"",$G3663*INDEX(Υλικά!$G$3:$G$200,$F3663,1)/INDEX(Υλικά!$E$3:$E$200,$F3663,1),0))</f>
        <v>0</v>
      </c>
      <c r="I3663" s="17">
        <f>IF($C3663&lt;&gt;"",$G3663*INDEX(ΣυνδΑθρ!$C$2:$C$100,$F3663,1)/INDEX(ΣυνδΑθρ!$J$2:$J$96,$F3663,1),IF($D3663&lt;&gt;"",$G3663*INDEX(Υλικά!$H$3:$H$200,$F3663,1)/INDEX(Υλικά!$E$3:$E$200,$F3663,1),0))</f>
        <v>0</v>
      </c>
      <c r="J3663" s="18">
        <f>IF($C3663&lt;&gt;"",$G3663*INDEX(ΣυνδΑθρ!$D$2:$D$96,$F3663,1)/INDEX(ΣυνδΑθρ!$J$2:$J$96,$F3663,1),IF($D3663&lt;&gt;"",$G3663*INDEX(Υλικά!$I$3:$I$200,$F3663,1)/INDEX(Υλικά!$E$3:$E$200,$F3663,1),0))</f>
        <v>0</v>
      </c>
      <c r="K3663" s="16">
        <f>$H3663*Ref!$B$2</f>
        <v>0</v>
      </c>
      <c r="L3663" s="17">
        <f>$I3663*Ref!$B$3</f>
        <v>0</v>
      </c>
      <c r="M3663" s="18">
        <f>$J3663*Ref!$B$4</f>
        <v>0</v>
      </c>
      <c r="N3663" s="18">
        <f>IF($C3663&lt;&gt;"",0,IF($D3663&lt;&gt;"",$G3663*INDEX(Υλικά!$J$3:$J$200,$F3663,1)/INDEX(Υλικά!$E$3:$E$200,$F3663,1),0))</f>
        <v>0</v>
      </c>
      <c r="O3663" s="19">
        <f t="shared" si="68"/>
        <v>0</v>
      </c>
    </row>
    <row r="3664" spans="5:15" x14ac:dyDescent="0.35">
      <c r="E3664" s="3" t="str">
        <f>IF(C3664&lt;&gt;"",INDEX(ΣυνδΑθρ!$I$2:$I$96,MATCH(C3664,ΣυνδΑθρ!$A$2:$A$100,0),1),IF(D3664&lt;&gt;"",INDEX(Υλικά!$D$3:$D$200,MATCH(D3664,Υλικά!$B$3:$B$200,0),1),""))</f>
        <v/>
      </c>
      <c r="F3664" s="10">
        <f>IF(C3664&lt;&gt;"",MATCH($C3664,ΣυνδΑθρ!$A$2:$A$100,0),IF(D3664&lt;&gt;"",MATCH($D3664,Υλικά!$B$3:$B$200,0),0))</f>
        <v>0</v>
      </c>
      <c r="G3664" s="3"/>
      <c r="H3664" s="16">
        <f>IF($C3664&lt;&gt;"",$G3664*INDEX(ΣυνδΑθρ!$B$2:$B$96,$F3664,1)/INDEX(ΣυνδΑθρ!$J$2:$J$96,$F3664,1),IF($D3664&lt;&gt;"",$G3664*INDEX(Υλικά!$G$3:$G$200,$F3664,1)/INDEX(Υλικά!$E$3:$E$200,$F3664,1),0))</f>
        <v>0</v>
      </c>
      <c r="I3664" s="17">
        <f>IF($C3664&lt;&gt;"",$G3664*INDEX(ΣυνδΑθρ!$C$2:$C$100,$F3664,1)/INDEX(ΣυνδΑθρ!$J$2:$J$96,$F3664,1),IF($D3664&lt;&gt;"",$G3664*INDEX(Υλικά!$H$3:$H$200,$F3664,1)/INDEX(Υλικά!$E$3:$E$200,$F3664,1),0))</f>
        <v>0</v>
      </c>
      <c r="J3664" s="18">
        <f>IF($C3664&lt;&gt;"",$G3664*INDEX(ΣυνδΑθρ!$D$2:$D$96,$F3664,1)/INDEX(ΣυνδΑθρ!$J$2:$J$96,$F3664,1),IF($D3664&lt;&gt;"",$G3664*INDEX(Υλικά!$I$3:$I$200,$F3664,1)/INDEX(Υλικά!$E$3:$E$200,$F3664,1),0))</f>
        <v>0</v>
      </c>
      <c r="K3664" s="16">
        <f>$H3664*Ref!$B$2</f>
        <v>0</v>
      </c>
      <c r="L3664" s="17">
        <f>$I3664*Ref!$B$3</f>
        <v>0</v>
      </c>
      <c r="M3664" s="18">
        <f>$J3664*Ref!$B$4</f>
        <v>0</v>
      </c>
      <c r="N3664" s="18">
        <f>IF($C3664&lt;&gt;"",0,IF($D3664&lt;&gt;"",$G3664*INDEX(Υλικά!$J$3:$J$200,$F3664,1)/INDEX(Υλικά!$E$3:$E$200,$F3664,1),0))</f>
        <v>0</v>
      </c>
      <c r="O3664" s="19">
        <f t="shared" si="68"/>
        <v>0</v>
      </c>
    </row>
    <row r="3665" spans="5:15" x14ac:dyDescent="0.35">
      <c r="E3665" s="3" t="str">
        <f>IF(C3665&lt;&gt;"",INDEX(ΣυνδΑθρ!$I$2:$I$96,MATCH(C3665,ΣυνδΑθρ!$A$2:$A$100,0),1),IF(D3665&lt;&gt;"",INDEX(Υλικά!$D$3:$D$200,MATCH(D3665,Υλικά!$B$3:$B$200,0),1),""))</f>
        <v/>
      </c>
      <c r="F3665" s="10">
        <f>IF(C3665&lt;&gt;"",MATCH($C3665,ΣυνδΑθρ!$A$2:$A$100,0),IF(D3665&lt;&gt;"",MATCH($D3665,Υλικά!$B$3:$B$200,0),0))</f>
        <v>0</v>
      </c>
      <c r="G3665" s="3"/>
      <c r="H3665" s="16">
        <f>IF($C3665&lt;&gt;"",$G3665*INDEX(ΣυνδΑθρ!$B$2:$B$96,$F3665,1)/INDEX(ΣυνδΑθρ!$J$2:$J$96,$F3665,1),IF($D3665&lt;&gt;"",$G3665*INDEX(Υλικά!$G$3:$G$200,$F3665,1)/INDEX(Υλικά!$E$3:$E$200,$F3665,1),0))</f>
        <v>0</v>
      </c>
      <c r="I3665" s="17">
        <f>IF($C3665&lt;&gt;"",$G3665*INDEX(ΣυνδΑθρ!$C$2:$C$100,$F3665,1)/INDEX(ΣυνδΑθρ!$J$2:$J$96,$F3665,1),IF($D3665&lt;&gt;"",$G3665*INDEX(Υλικά!$H$3:$H$200,$F3665,1)/INDEX(Υλικά!$E$3:$E$200,$F3665,1),0))</f>
        <v>0</v>
      </c>
      <c r="J3665" s="18">
        <f>IF($C3665&lt;&gt;"",$G3665*INDEX(ΣυνδΑθρ!$D$2:$D$96,$F3665,1)/INDEX(ΣυνδΑθρ!$J$2:$J$96,$F3665,1),IF($D3665&lt;&gt;"",$G3665*INDEX(Υλικά!$I$3:$I$200,$F3665,1)/INDEX(Υλικά!$E$3:$E$200,$F3665,1),0))</f>
        <v>0</v>
      </c>
      <c r="K3665" s="16">
        <f>$H3665*Ref!$B$2</f>
        <v>0</v>
      </c>
      <c r="L3665" s="17">
        <f>$I3665*Ref!$B$3</f>
        <v>0</v>
      </c>
      <c r="M3665" s="18">
        <f>$J3665*Ref!$B$4</f>
        <v>0</v>
      </c>
      <c r="N3665" s="18">
        <f>IF($C3665&lt;&gt;"",0,IF($D3665&lt;&gt;"",$G3665*INDEX(Υλικά!$J$3:$J$200,$F3665,1)/INDEX(Υλικά!$E$3:$E$200,$F3665,1),0))</f>
        <v>0</v>
      </c>
      <c r="O3665" s="19">
        <f t="shared" si="68"/>
        <v>0</v>
      </c>
    </row>
    <row r="3666" spans="5:15" x14ac:dyDescent="0.35">
      <c r="E3666" s="3" t="str">
        <f>IF(C3666&lt;&gt;"",INDEX(ΣυνδΑθρ!$I$2:$I$96,MATCH(C3666,ΣυνδΑθρ!$A$2:$A$100,0),1),IF(D3666&lt;&gt;"",INDEX(Υλικά!$D$3:$D$200,MATCH(D3666,Υλικά!$B$3:$B$200,0),1),""))</f>
        <v/>
      </c>
      <c r="F3666" s="10">
        <f>IF(C3666&lt;&gt;"",MATCH($C3666,ΣυνδΑθρ!$A$2:$A$100,0),IF(D3666&lt;&gt;"",MATCH($D3666,Υλικά!$B$3:$B$200,0),0))</f>
        <v>0</v>
      </c>
      <c r="G3666" s="3"/>
      <c r="H3666" s="16">
        <f>IF($C3666&lt;&gt;"",$G3666*INDEX(ΣυνδΑθρ!$B$2:$B$96,$F3666,1)/INDEX(ΣυνδΑθρ!$J$2:$J$96,$F3666,1),IF($D3666&lt;&gt;"",$G3666*INDEX(Υλικά!$G$3:$G$200,$F3666,1)/INDEX(Υλικά!$E$3:$E$200,$F3666,1),0))</f>
        <v>0</v>
      </c>
      <c r="I3666" s="17">
        <f>IF($C3666&lt;&gt;"",$G3666*INDEX(ΣυνδΑθρ!$C$2:$C$100,$F3666,1)/INDEX(ΣυνδΑθρ!$J$2:$J$96,$F3666,1),IF($D3666&lt;&gt;"",$G3666*INDEX(Υλικά!$H$3:$H$200,$F3666,1)/INDEX(Υλικά!$E$3:$E$200,$F3666,1),0))</f>
        <v>0</v>
      </c>
      <c r="J3666" s="18">
        <f>IF($C3666&lt;&gt;"",$G3666*INDEX(ΣυνδΑθρ!$D$2:$D$96,$F3666,1)/INDEX(ΣυνδΑθρ!$J$2:$J$96,$F3666,1),IF($D3666&lt;&gt;"",$G3666*INDEX(Υλικά!$I$3:$I$200,$F3666,1)/INDEX(Υλικά!$E$3:$E$200,$F3666,1),0))</f>
        <v>0</v>
      </c>
      <c r="K3666" s="16">
        <f>$H3666*Ref!$B$2</f>
        <v>0</v>
      </c>
      <c r="L3666" s="17">
        <f>$I3666*Ref!$B$3</f>
        <v>0</v>
      </c>
      <c r="M3666" s="18">
        <f>$J3666*Ref!$B$4</f>
        <v>0</v>
      </c>
      <c r="N3666" s="18">
        <f>IF($C3666&lt;&gt;"",0,IF($D3666&lt;&gt;"",$G3666*INDEX(Υλικά!$J$3:$J$200,$F3666,1)/INDEX(Υλικά!$E$3:$E$200,$F3666,1),0))</f>
        <v>0</v>
      </c>
      <c r="O3666" s="19">
        <f t="shared" si="68"/>
        <v>0</v>
      </c>
    </row>
    <row r="3667" spans="5:15" x14ac:dyDescent="0.35">
      <c r="E3667" s="3" t="str">
        <f>IF(C3667&lt;&gt;"",INDEX(ΣυνδΑθρ!$I$2:$I$96,MATCH(C3667,ΣυνδΑθρ!$A$2:$A$100,0),1),IF(D3667&lt;&gt;"",INDEX(Υλικά!$D$3:$D$200,MATCH(D3667,Υλικά!$B$3:$B$200,0),1),""))</f>
        <v/>
      </c>
      <c r="F3667" s="10">
        <f>IF(C3667&lt;&gt;"",MATCH($C3667,ΣυνδΑθρ!$A$2:$A$100,0),IF(D3667&lt;&gt;"",MATCH($D3667,Υλικά!$B$3:$B$200,0),0))</f>
        <v>0</v>
      </c>
      <c r="G3667" s="3"/>
      <c r="H3667" s="16">
        <f>IF($C3667&lt;&gt;"",$G3667*INDEX(ΣυνδΑθρ!$B$2:$B$96,$F3667,1)/INDEX(ΣυνδΑθρ!$J$2:$J$96,$F3667,1),IF($D3667&lt;&gt;"",$G3667*INDEX(Υλικά!$G$3:$G$200,$F3667,1)/INDEX(Υλικά!$E$3:$E$200,$F3667,1),0))</f>
        <v>0</v>
      </c>
      <c r="I3667" s="17">
        <f>IF($C3667&lt;&gt;"",$G3667*INDEX(ΣυνδΑθρ!$C$2:$C$100,$F3667,1)/INDEX(ΣυνδΑθρ!$J$2:$J$96,$F3667,1),IF($D3667&lt;&gt;"",$G3667*INDEX(Υλικά!$H$3:$H$200,$F3667,1)/INDEX(Υλικά!$E$3:$E$200,$F3667,1),0))</f>
        <v>0</v>
      </c>
      <c r="J3667" s="18">
        <f>IF($C3667&lt;&gt;"",$G3667*INDEX(ΣυνδΑθρ!$D$2:$D$96,$F3667,1)/INDEX(ΣυνδΑθρ!$J$2:$J$96,$F3667,1),IF($D3667&lt;&gt;"",$G3667*INDEX(Υλικά!$I$3:$I$200,$F3667,1)/INDEX(Υλικά!$E$3:$E$200,$F3667,1),0))</f>
        <v>0</v>
      </c>
      <c r="K3667" s="16">
        <f>$H3667*Ref!$B$2</f>
        <v>0</v>
      </c>
      <c r="L3667" s="17">
        <f>$I3667*Ref!$B$3</f>
        <v>0</v>
      </c>
      <c r="M3667" s="18">
        <f>$J3667*Ref!$B$4</f>
        <v>0</v>
      </c>
      <c r="N3667" s="18">
        <f>IF($C3667&lt;&gt;"",0,IF($D3667&lt;&gt;"",$G3667*INDEX(Υλικά!$J$3:$J$200,$F3667,1)/INDEX(Υλικά!$E$3:$E$200,$F3667,1),0))</f>
        <v>0</v>
      </c>
      <c r="O3667" s="19">
        <f t="shared" si="68"/>
        <v>0</v>
      </c>
    </row>
    <row r="3668" spans="5:15" x14ac:dyDescent="0.35">
      <c r="E3668" s="3" t="str">
        <f>IF(C3668&lt;&gt;"",INDEX(ΣυνδΑθρ!$I$2:$I$96,MATCH(C3668,ΣυνδΑθρ!$A$2:$A$100,0),1),IF(D3668&lt;&gt;"",INDEX(Υλικά!$D$3:$D$200,MATCH(D3668,Υλικά!$B$3:$B$200,0),1),""))</f>
        <v/>
      </c>
      <c r="F3668" s="10">
        <f>IF(C3668&lt;&gt;"",MATCH($C3668,ΣυνδΑθρ!$A$2:$A$100,0),IF(D3668&lt;&gt;"",MATCH($D3668,Υλικά!$B$3:$B$200,0),0))</f>
        <v>0</v>
      </c>
      <c r="G3668" s="3"/>
      <c r="H3668" s="16">
        <f>IF($C3668&lt;&gt;"",$G3668*INDEX(ΣυνδΑθρ!$B$2:$B$96,$F3668,1)/INDEX(ΣυνδΑθρ!$J$2:$J$96,$F3668,1),IF($D3668&lt;&gt;"",$G3668*INDEX(Υλικά!$G$3:$G$200,$F3668,1)/INDEX(Υλικά!$E$3:$E$200,$F3668,1),0))</f>
        <v>0</v>
      </c>
      <c r="I3668" s="17">
        <f>IF($C3668&lt;&gt;"",$G3668*INDEX(ΣυνδΑθρ!$C$2:$C$100,$F3668,1)/INDEX(ΣυνδΑθρ!$J$2:$J$96,$F3668,1),IF($D3668&lt;&gt;"",$G3668*INDEX(Υλικά!$H$3:$H$200,$F3668,1)/INDEX(Υλικά!$E$3:$E$200,$F3668,1),0))</f>
        <v>0</v>
      </c>
      <c r="J3668" s="18">
        <f>IF($C3668&lt;&gt;"",$G3668*INDEX(ΣυνδΑθρ!$D$2:$D$96,$F3668,1)/INDEX(ΣυνδΑθρ!$J$2:$J$96,$F3668,1),IF($D3668&lt;&gt;"",$G3668*INDEX(Υλικά!$I$3:$I$200,$F3668,1)/INDEX(Υλικά!$E$3:$E$200,$F3668,1),0))</f>
        <v>0</v>
      </c>
      <c r="K3668" s="16">
        <f>$H3668*Ref!$B$2</f>
        <v>0</v>
      </c>
      <c r="L3668" s="17">
        <f>$I3668*Ref!$B$3</f>
        <v>0</v>
      </c>
      <c r="M3668" s="18">
        <f>$J3668*Ref!$B$4</f>
        <v>0</v>
      </c>
      <c r="N3668" s="18">
        <f>IF($C3668&lt;&gt;"",0,IF($D3668&lt;&gt;"",$G3668*INDEX(Υλικά!$J$3:$J$200,$F3668,1)/INDEX(Υλικά!$E$3:$E$200,$F3668,1),0))</f>
        <v>0</v>
      </c>
      <c r="O3668" s="19">
        <f t="shared" si="68"/>
        <v>0</v>
      </c>
    </row>
    <row r="3669" spans="5:15" x14ac:dyDescent="0.35">
      <c r="E3669" s="3" t="str">
        <f>IF(C3669&lt;&gt;"",INDEX(ΣυνδΑθρ!$I$2:$I$96,MATCH(C3669,ΣυνδΑθρ!$A$2:$A$100,0),1),IF(D3669&lt;&gt;"",INDEX(Υλικά!$D$3:$D$200,MATCH(D3669,Υλικά!$B$3:$B$200,0),1),""))</f>
        <v/>
      </c>
      <c r="F3669" s="10">
        <f>IF(C3669&lt;&gt;"",MATCH($C3669,ΣυνδΑθρ!$A$2:$A$100,0),IF(D3669&lt;&gt;"",MATCH($D3669,Υλικά!$B$3:$B$200,0),0))</f>
        <v>0</v>
      </c>
      <c r="G3669" s="3"/>
      <c r="H3669" s="16">
        <f>IF($C3669&lt;&gt;"",$G3669*INDEX(ΣυνδΑθρ!$B$2:$B$96,$F3669,1)/INDEX(ΣυνδΑθρ!$J$2:$J$96,$F3669,1),IF($D3669&lt;&gt;"",$G3669*INDEX(Υλικά!$G$3:$G$200,$F3669,1)/INDEX(Υλικά!$E$3:$E$200,$F3669,1),0))</f>
        <v>0</v>
      </c>
      <c r="I3669" s="17">
        <f>IF($C3669&lt;&gt;"",$G3669*INDEX(ΣυνδΑθρ!$C$2:$C$100,$F3669,1)/INDEX(ΣυνδΑθρ!$J$2:$J$96,$F3669,1),IF($D3669&lt;&gt;"",$G3669*INDEX(Υλικά!$H$3:$H$200,$F3669,1)/INDEX(Υλικά!$E$3:$E$200,$F3669,1),0))</f>
        <v>0</v>
      </c>
      <c r="J3669" s="18">
        <f>IF($C3669&lt;&gt;"",$G3669*INDEX(ΣυνδΑθρ!$D$2:$D$96,$F3669,1)/INDEX(ΣυνδΑθρ!$J$2:$J$96,$F3669,1),IF($D3669&lt;&gt;"",$G3669*INDEX(Υλικά!$I$3:$I$200,$F3669,1)/INDEX(Υλικά!$E$3:$E$200,$F3669,1),0))</f>
        <v>0</v>
      </c>
      <c r="K3669" s="16">
        <f>$H3669*Ref!$B$2</f>
        <v>0</v>
      </c>
      <c r="L3669" s="17">
        <f>$I3669*Ref!$B$3</f>
        <v>0</v>
      </c>
      <c r="M3669" s="18">
        <f>$J3669*Ref!$B$4</f>
        <v>0</v>
      </c>
      <c r="N3669" s="18">
        <f>IF($C3669&lt;&gt;"",0,IF($D3669&lt;&gt;"",$G3669*INDEX(Υλικά!$J$3:$J$200,$F3669,1)/INDEX(Υλικά!$E$3:$E$200,$F3669,1),0))</f>
        <v>0</v>
      </c>
      <c r="O3669" s="19">
        <f t="shared" si="68"/>
        <v>0</v>
      </c>
    </row>
    <row r="3670" spans="5:15" x14ac:dyDescent="0.35">
      <c r="E3670" s="3" t="str">
        <f>IF(C3670&lt;&gt;"",INDEX(ΣυνδΑθρ!$I$2:$I$96,MATCH(C3670,ΣυνδΑθρ!$A$2:$A$100,0),1),IF(D3670&lt;&gt;"",INDEX(Υλικά!$D$3:$D$200,MATCH(D3670,Υλικά!$B$3:$B$200,0),1),""))</f>
        <v/>
      </c>
      <c r="F3670" s="10">
        <f>IF(C3670&lt;&gt;"",MATCH($C3670,ΣυνδΑθρ!$A$2:$A$100,0),IF(D3670&lt;&gt;"",MATCH($D3670,Υλικά!$B$3:$B$200,0),0))</f>
        <v>0</v>
      </c>
      <c r="G3670" s="3"/>
      <c r="H3670" s="16">
        <f>IF($C3670&lt;&gt;"",$G3670*INDEX(ΣυνδΑθρ!$B$2:$B$96,$F3670,1)/INDEX(ΣυνδΑθρ!$J$2:$J$96,$F3670,1),IF($D3670&lt;&gt;"",$G3670*INDEX(Υλικά!$G$3:$G$200,$F3670,1)/INDEX(Υλικά!$E$3:$E$200,$F3670,1),0))</f>
        <v>0</v>
      </c>
      <c r="I3670" s="17">
        <f>IF($C3670&lt;&gt;"",$G3670*INDEX(ΣυνδΑθρ!$C$2:$C$100,$F3670,1)/INDEX(ΣυνδΑθρ!$J$2:$J$96,$F3670,1),IF($D3670&lt;&gt;"",$G3670*INDEX(Υλικά!$H$3:$H$200,$F3670,1)/INDEX(Υλικά!$E$3:$E$200,$F3670,1),0))</f>
        <v>0</v>
      </c>
      <c r="J3670" s="18">
        <f>IF($C3670&lt;&gt;"",$G3670*INDEX(ΣυνδΑθρ!$D$2:$D$96,$F3670,1)/INDEX(ΣυνδΑθρ!$J$2:$J$96,$F3670,1),IF($D3670&lt;&gt;"",$G3670*INDEX(Υλικά!$I$3:$I$200,$F3670,1)/INDEX(Υλικά!$E$3:$E$200,$F3670,1),0))</f>
        <v>0</v>
      </c>
      <c r="K3670" s="16">
        <f>$H3670*Ref!$B$2</f>
        <v>0</v>
      </c>
      <c r="L3670" s="17">
        <f>$I3670*Ref!$B$3</f>
        <v>0</v>
      </c>
      <c r="M3670" s="18">
        <f>$J3670*Ref!$B$4</f>
        <v>0</v>
      </c>
      <c r="N3670" s="18">
        <f>IF($C3670&lt;&gt;"",0,IF($D3670&lt;&gt;"",$G3670*INDEX(Υλικά!$J$3:$J$200,$F3670,1)/INDEX(Υλικά!$E$3:$E$200,$F3670,1),0))</f>
        <v>0</v>
      </c>
      <c r="O3670" s="19">
        <f t="shared" si="68"/>
        <v>0</v>
      </c>
    </row>
    <row r="3671" spans="5:15" x14ac:dyDescent="0.35">
      <c r="E3671" s="3" t="str">
        <f>IF(C3671&lt;&gt;"",INDEX(ΣυνδΑθρ!$I$2:$I$96,MATCH(C3671,ΣυνδΑθρ!$A$2:$A$100,0),1),IF(D3671&lt;&gt;"",INDEX(Υλικά!$D$3:$D$200,MATCH(D3671,Υλικά!$B$3:$B$200,0),1),""))</f>
        <v/>
      </c>
      <c r="F3671" s="10">
        <f>IF(C3671&lt;&gt;"",MATCH($C3671,ΣυνδΑθρ!$A$2:$A$100,0),IF(D3671&lt;&gt;"",MATCH($D3671,Υλικά!$B$3:$B$200,0),0))</f>
        <v>0</v>
      </c>
      <c r="G3671" s="3"/>
      <c r="H3671" s="16">
        <f>IF($C3671&lt;&gt;"",$G3671*INDEX(ΣυνδΑθρ!$B$2:$B$96,$F3671,1)/INDEX(ΣυνδΑθρ!$J$2:$J$96,$F3671,1),IF($D3671&lt;&gt;"",$G3671*INDEX(Υλικά!$G$3:$G$200,$F3671,1)/INDEX(Υλικά!$E$3:$E$200,$F3671,1),0))</f>
        <v>0</v>
      </c>
      <c r="I3671" s="17">
        <f>IF($C3671&lt;&gt;"",$G3671*INDEX(ΣυνδΑθρ!$C$2:$C$100,$F3671,1)/INDEX(ΣυνδΑθρ!$J$2:$J$96,$F3671,1),IF($D3671&lt;&gt;"",$G3671*INDEX(Υλικά!$H$3:$H$200,$F3671,1)/INDEX(Υλικά!$E$3:$E$200,$F3671,1),0))</f>
        <v>0</v>
      </c>
      <c r="J3671" s="18">
        <f>IF($C3671&lt;&gt;"",$G3671*INDEX(ΣυνδΑθρ!$D$2:$D$96,$F3671,1)/INDEX(ΣυνδΑθρ!$J$2:$J$96,$F3671,1),IF($D3671&lt;&gt;"",$G3671*INDEX(Υλικά!$I$3:$I$200,$F3671,1)/INDEX(Υλικά!$E$3:$E$200,$F3671,1),0))</f>
        <v>0</v>
      </c>
      <c r="K3671" s="16">
        <f>$H3671*Ref!$B$2</f>
        <v>0</v>
      </c>
      <c r="L3671" s="17">
        <f>$I3671*Ref!$B$3</f>
        <v>0</v>
      </c>
      <c r="M3671" s="18">
        <f>$J3671*Ref!$B$4</f>
        <v>0</v>
      </c>
      <c r="N3671" s="18">
        <f>IF($C3671&lt;&gt;"",0,IF($D3671&lt;&gt;"",$G3671*INDEX(Υλικά!$J$3:$J$200,$F3671,1)/INDEX(Υλικά!$E$3:$E$200,$F3671,1),0))</f>
        <v>0</v>
      </c>
      <c r="O3671" s="19">
        <f t="shared" si="68"/>
        <v>0</v>
      </c>
    </row>
    <row r="3672" spans="5:15" x14ac:dyDescent="0.35">
      <c r="E3672" s="3" t="str">
        <f>IF(C3672&lt;&gt;"",INDEX(ΣυνδΑθρ!$I$2:$I$96,MATCH(C3672,ΣυνδΑθρ!$A$2:$A$100,0),1),IF(D3672&lt;&gt;"",INDEX(Υλικά!$D$3:$D$200,MATCH(D3672,Υλικά!$B$3:$B$200,0),1),""))</f>
        <v/>
      </c>
      <c r="F3672" s="10">
        <f>IF(C3672&lt;&gt;"",MATCH($C3672,ΣυνδΑθρ!$A$2:$A$100,0),IF(D3672&lt;&gt;"",MATCH($D3672,Υλικά!$B$3:$B$200,0),0))</f>
        <v>0</v>
      </c>
      <c r="G3672" s="3"/>
      <c r="H3672" s="16">
        <f>IF($C3672&lt;&gt;"",$G3672*INDEX(ΣυνδΑθρ!$B$2:$B$96,$F3672,1)/INDEX(ΣυνδΑθρ!$J$2:$J$96,$F3672,1),IF($D3672&lt;&gt;"",$G3672*INDEX(Υλικά!$G$3:$G$200,$F3672,1)/INDEX(Υλικά!$E$3:$E$200,$F3672,1),0))</f>
        <v>0</v>
      </c>
      <c r="I3672" s="17">
        <f>IF($C3672&lt;&gt;"",$G3672*INDEX(ΣυνδΑθρ!$C$2:$C$100,$F3672,1)/INDEX(ΣυνδΑθρ!$J$2:$J$96,$F3672,1),IF($D3672&lt;&gt;"",$G3672*INDEX(Υλικά!$H$3:$H$200,$F3672,1)/INDEX(Υλικά!$E$3:$E$200,$F3672,1),0))</f>
        <v>0</v>
      </c>
      <c r="J3672" s="18">
        <f>IF($C3672&lt;&gt;"",$G3672*INDEX(ΣυνδΑθρ!$D$2:$D$96,$F3672,1)/INDEX(ΣυνδΑθρ!$J$2:$J$96,$F3672,1),IF($D3672&lt;&gt;"",$G3672*INDEX(Υλικά!$I$3:$I$200,$F3672,1)/INDEX(Υλικά!$E$3:$E$200,$F3672,1),0))</f>
        <v>0</v>
      </c>
      <c r="K3672" s="16">
        <f>$H3672*Ref!$B$2</f>
        <v>0</v>
      </c>
      <c r="L3672" s="17">
        <f>$I3672*Ref!$B$3</f>
        <v>0</v>
      </c>
      <c r="M3672" s="18">
        <f>$J3672*Ref!$B$4</f>
        <v>0</v>
      </c>
      <c r="N3672" s="18">
        <f>IF($C3672&lt;&gt;"",0,IF($D3672&lt;&gt;"",$G3672*INDEX(Υλικά!$J$3:$J$200,$F3672,1)/INDEX(Υλικά!$E$3:$E$200,$F3672,1),0))</f>
        <v>0</v>
      </c>
      <c r="O3672" s="19">
        <f t="shared" si="68"/>
        <v>0</v>
      </c>
    </row>
    <row r="3673" spans="5:15" x14ac:dyDescent="0.35">
      <c r="E3673" s="3" t="str">
        <f>IF(C3673&lt;&gt;"",INDEX(ΣυνδΑθρ!$I$2:$I$96,MATCH(C3673,ΣυνδΑθρ!$A$2:$A$100,0),1),IF(D3673&lt;&gt;"",INDEX(Υλικά!$D$3:$D$200,MATCH(D3673,Υλικά!$B$3:$B$200,0),1),""))</f>
        <v/>
      </c>
      <c r="F3673" s="10">
        <f>IF(C3673&lt;&gt;"",MATCH($C3673,ΣυνδΑθρ!$A$2:$A$100,0),IF(D3673&lt;&gt;"",MATCH($D3673,Υλικά!$B$3:$B$200,0),0))</f>
        <v>0</v>
      </c>
      <c r="G3673" s="3"/>
      <c r="H3673" s="16">
        <f>IF($C3673&lt;&gt;"",$G3673*INDEX(ΣυνδΑθρ!$B$2:$B$96,$F3673,1)/INDEX(ΣυνδΑθρ!$J$2:$J$96,$F3673,1),IF($D3673&lt;&gt;"",$G3673*INDEX(Υλικά!$G$3:$G$200,$F3673,1)/INDEX(Υλικά!$E$3:$E$200,$F3673,1),0))</f>
        <v>0</v>
      </c>
      <c r="I3673" s="17">
        <f>IF($C3673&lt;&gt;"",$G3673*INDEX(ΣυνδΑθρ!$C$2:$C$100,$F3673,1)/INDEX(ΣυνδΑθρ!$J$2:$J$96,$F3673,1),IF($D3673&lt;&gt;"",$G3673*INDEX(Υλικά!$H$3:$H$200,$F3673,1)/INDEX(Υλικά!$E$3:$E$200,$F3673,1),0))</f>
        <v>0</v>
      </c>
      <c r="J3673" s="18">
        <f>IF($C3673&lt;&gt;"",$G3673*INDEX(ΣυνδΑθρ!$D$2:$D$96,$F3673,1)/INDEX(ΣυνδΑθρ!$J$2:$J$96,$F3673,1),IF($D3673&lt;&gt;"",$G3673*INDEX(Υλικά!$I$3:$I$200,$F3673,1)/INDEX(Υλικά!$E$3:$E$200,$F3673,1),0))</f>
        <v>0</v>
      </c>
      <c r="K3673" s="16">
        <f>$H3673*Ref!$B$2</f>
        <v>0</v>
      </c>
      <c r="L3673" s="17">
        <f>$I3673*Ref!$B$3</f>
        <v>0</v>
      </c>
      <c r="M3673" s="18">
        <f>$J3673*Ref!$B$4</f>
        <v>0</v>
      </c>
      <c r="N3673" s="18">
        <f>IF($C3673&lt;&gt;"",0,IF($D3673&lt;&gt;"",$G3673*INDEX(Υλικά!$J$3:$J$200,$F3673,1)/INDEX(Υλικά!$E$3:$E$200,$F3673,1),0))</f>
        <v>0</v>
      </c>
      <c r="O3673" s="19">
        <f t="shared" si="68"/>
        <v>0</v>
      </c>
    </row>
    <row r="3674" spans="5:15" x14ac:dyDescent="0.35">
      <c r="E3674" s="3" t="str">
        <f>IF(C3674&lt;&gt;"",INDEX(ΣυνδΑθρ!$I$2:$I$96,MATCH(C3674,ΣυνδΑθρ!$A$2:$A$100,0),1),IF(D3674&lt;&gt;"",INDEX(Υλικά!$D$3:$D$200,MATCH(D3674,Υλικά!$B$3:$B$200,0),1),""))</f>
        <v/>
      </c>
      <c r="F3674" s="10">
        <f>IF(C3674&lt;&gt;"",MATCH($C3674,ΣυνδΑθρ!$A$2:$A$100,0),IF(D3674&lt;&gt;"",MATCH($D3674,Υλικά!$B$3:$B$200,0),0))</f>
        <v>0</v>
      </c>
      <c r="G3674" s="3"/>
      <c r="H3674" s="16">
        <f>IF($C3674&lt;&gt;"",$G3674*INDEX(ΣυνδΑθρ!$B$2:$B$96,$F3674,1)/INDEX(ΣυνδΑθρ!$J$2:$J$96,$F3674,1),IF($D3674&lt;&gt;"",$G3674*INDEX(Υλικά!$G$3:$G$200,$F3674,1)/INDEX(Υλικά!$E$3:$E$200,$F3674,1),0))</f>
        <v>0</v>
      </c>
      <c r="I3674" s="17">
        <f>IF($C3674&lt;&gt;"",$G3674*INDEX(ΣυνδΑθρ!$C$2:$C$100,$F3674,1)/INDEX(ΣυνδΑθρ!$J$2:$J$96,$F3674,1),IF($D3674&lt;&gt;"",$G3674*INDEX(Υλικά!$H$3:$H$200,$F3674,1)/INDEX(Υλικά!$E$3:$E$200,$F3674,1),0))</f>
        <v>0</v>
      </c>
      <c r="J3674" s="18">
        <f>IF($C3674&lt;&gt;"",$G3674*INDEX(ΣυνδΑθρ!$D$2:$D$96,$F3674,1)/INDEX(ΣυνδΑθρ!$J$2:$J$96,$F3674,1),IF($D3674&lt;&gt;"",$G3674*INDEX(Υλικά!$I$3:$I$200,$F3674,1)/INDEX(Υλικά!$E$3:$E$200,$F3674,1),0))</f>
        <v>0</v>
      </c>
      <c r="K3674" s="16">
        <f>$H3674*Ref!$B$2</f>
        <v>0</v>
      </c>
      <c r="L3674" s="17">
        <f>$I3674*Ref!$B$3</f>
        <v>0</v>
      </c>
      <c r="M3674" s="18">
        <f>$J3674*Ref!$B$4</f>
        <v>0</v>
      </c>
      <c r="N3674" s="18">
        <f>IF($C3674&lt;&gt;"",0,IF($D3674&lt;&gt;"",$G3674*INDEX(Υλικά!$J$3:$J$200,$F3674,1)/INDEX(Υλικά!$E$3:$E$200,$F3674,1),0))</f>
        <v>0</v>
      </c>
      <c r="O3674" s="19">
        <f t="shared" si="68"/>
        <v>0</v>
      </c>
    </row>
    <row r="3675" spans="5:15" x14ac:dyDescent="0.35">
      <c r="E3675" s="3" t="str">
        <f>IF(C3675&lt;&gt;"",INDEX(ΣυνδΑθρ!$I$2:$I$96,MATCH(C3675,ΣυνδΑθρ!$A$2:$A$100,0),1),IF(D3675&lt;&gt;"",INDEX(Υλικά!$D$3:$D$200,MATCH(D3675,Υλικά!$B$3:$B$200,0),1),""))</f>
        <v/>
      </c>
      <c r="F3675" s="10">
        <f>IF(C3675&lt;&gt;"",MATCH($C3675,ΣυνδΑθρ!$A$2:$A$100,0),IF(D3675&lt;&gt;"",MATCH($D3675,Υλικά!$B$3:$B$200,0),0))</f>
        <v>0</v>
      </c>
      <c r="G3675" s="3"/>
      <c r="H3675" s="16">
        <f>IF($C3675&lt;&gt;"",$G3675*INDEX(ΣυνδΑθρ!$B$2:$B$96,$F3675,1)/INDEX(ΣυνδΑθρ!$J$2:$J$96,$F3675,1),IF($D3675&lt;&gt;"",$G3675*INDEX(Υλικά!$G$3:$G$200,$F3675,1)/INDEX(Υλικά!$E$3:$E$200,$F3675,1),0))</f>
        <v>0</v>
      </c>
      <c r="I3675" s="17">
        <f>IF($C3675&lt;&gt;"",$G3675*INDEX(ΣυνδΑθρ!$C$2:$C$100,$F3675,1)/INDEX(ΣυνδΑθρ!$J$2:$J$96,$F3675,1),IF($D3675&lt;&gt;"",$G3675*INDEX(Υλικά!$H$3:$H$200,$F3675,1)/INDEX(Υλικά!$E$3:$E$200,$F3675,1),0))</f>
        <v>0</v>
      </c>
      <c r="J3675" s="18">
        <f>IF($C3675&lt;&gt;"",$G3675*INDEX(ΣυνδΑθρ!$D$2:$D$96,$F3675,1)/INDEX(ΣυνδΑθρ!$J$2:$J$96,$F3675,1),IF($D3675&lt;&gt;"",$G3675*INDEX(Υλικά!$I$3:$I$200,$F3675,1)/INDEX(Υλικά!$E$3:$E$200,$F3675,1),0))</f>
        <v>0</v>
      </c>
      <c r="K3675" s="16">
        <f>$H3675*Ref!$B$2</f>
        <v>0</v>
      </c>
      <c r="L3675" s="17">
        <f>$I3675*Ref!$B$3</f>
        <v>0</v>
      </c>
      <c r="M3675" s="18">
        <f>$J3675*Ref!$B$4</f>
        <v>0</v>
      </c>
      <c r="N3675" s="18">
        <f>IF($C3675&lt;&gt;"",0,IF($D3675&lt;&gt;"",$G3675*INDEX(Υλικά!$J$3:$J$200,$F3675,1)/INDEX(Υλικά!$E$3:$E$200,$F3675,1),0))</f>
        <v>0</v>
      </c>
      <c r="O3675" s="19">
        <f t="shared" si="68"/>
        <v>0</v>
      </c>
    </row>
    <row r="3676" spans="5:15" x14ac:dyDescent="0.35">
      <c r="E3676" s="3" t="str">
        <f>IF(C3676&lt;&gt;"",INDEX(ΣυνδΑθρ!$I$2:$I$96,MATCH(C3676,ΣυνδΑθρ!$A$2:$A$100,0),1),IF(D3676&lt;&gt;"",INDEX(Υλικά!$D$3:$D$200,MATCH(D3676,Υλικά!$B$3:$B$200,0),1),""))</f>
        <v/>
      </c>
      <c r="F3676" s="10">
        <f>IF(C3676&lt;&gt;"",MATCH($C3676,ΣυνδΑθρ!$A$2:$A$100,0),IF(D3676&lt;&gt;"",MATCH($D3676,Υλικά!$B$3:$B$200,0),0))</f>
        <v>0</v>
      </c>
      <c r="G3676" s="3"/>
      <c r="H3676" s="16">
        <f>IF($C3676&lt;&gt;"",$G3676*INDEX(ΣυνδΑθρ!$B$2:$B$96,$F3676,1)/INDEX(ΣυνδΑθρ!$J$2:$J$96,$F3676,1),IF($D3676&lt;&gt;"",$G3676*INDEX(Υλικά!$G$3:$G$200,$F3676,1)/INDEX(Υλικά!$E$3:$E$200,$F3676,1),0))</f>
        <v>0</v>
      </c>
      <c r="I3676" s="17">
        <f>IF($C3676&lt;&gt;"",$G3676*INDEX(ΣυνδΑθρ!$C$2:$C$100,$F3676,1)/INDEX(ΣυνδΑθρ!$J$2:$J$96,$F3676,1),IF($D3676&lt;&gt;"",$G3676*INDEX(Υλικά!$H$3:$H$200,$F3676,1)/INDEX(Υλικά!$E$3:$E$200,$F3676,1),0))</f>
        <v>0</v>
      </c>
      <c r="J3676" s="18">
        <f>IF($C3676&lt;&gt;"",$G3676*INDEX(ΣυνδΑθρ!$D$2:$D$96,$F3676,1)/INDEX(ΣυνδΑθρ!$J$2:$J$96,$F3676,1),IF($D3676&lt;&gt;"",$G3676*INDEX(Υλικά!$I$3:$I$200,$F3676,1)/INDEX(Υλικά!$E$3:$E$200,$F3676,1),0))</f>
        <v>0</v>
      </c>
      <c r="K3676" s="16">
        <f>$H3676*Ref!$B$2</f>
        <v>0</v>
      </c>
      <c r="L3676" s="17">
        <f>$I3676*Ref!$B$3</f>
        <v>0</v>
      </c>
      <c r="M3676" s="18">
        <f>$J3676*Ref!$B$4</f>
        <v>0</v>
      </c>
      <c r="N3676" s="18">
        <f>IF($C3676&lt;&gt;"",0,IF($D3676&lt;&gt;"",$G3676*INDEX(Υλικά!$J$3:$J$200,$F3676,1)/INDEX(Υλικά!$E$3:$E$200,$F3676,1),0))</f>
        <v>0</v>
      </c>
      <c r="O3676" s="19">
        <f t="shared" si="68"/>
        <v>0</v>
      </c>
    </row>
    <row r="3677" spans="5:15" x14ac:dyDescent="0.35">
      <c r="E3677" s="3" t="str">
        <f>IF(C3677&lt;&gt;"",INDEX(ΣυνδΑθρ!$I$2:$I$96,MATCH(C3677,ΣυνδΑθρ!$A$2:$A$100,0),1),IF(D3677&lt;&gt;"",INDEX(Υλικά!$D$3:$D$200,MATCH(D3677,Υλικά!$B$3:$B$200,0),1),""))</f>
        <v/>
      </c>
      <c r="F3677" s="10">
        <f>IF(C3677&lt;&gt;"",MATCH($C3677,ΣυνδΑθρ!$A$2:$A$100,0),IF(D3677&lt;&gt;"",MATCH($D3677,Υλικά!$B$3:$B$200,0),0))</f>
        <v>0</v>
      </c>
      <c r="G3677" s="3"/>
      <c r="H3677" s="16">
        <f>IF($C3677&lt;&gt;"",$G3677*INDEX(ΣυνδΑθρ!$B$2:$B$96,$F3677,1)/INDEX(ΣυνδΑθρ!$J$2:$J$96,$F3677,1),IF($D3677&lt;&gt;"",$G3677*INDEX(Υλικά!$G$3:$G$200,$F3677,1)/INDEX(Υλικά!$E$3:$E$200,$F3677,1),0))</f>
        <v>0</v>
      </c>
      <c r="I3677" s="17">
        <f>IF($C3677&lt;&gt;"",$G3677*INDEX(ΣυνδΑθρ!$C$2:$C$100,$F3677,1)/INDEX(ΣυνδΑθρ!$J$2:$J$96,$F3677,1),IF($D3677&lt;&gt;"",$G3677*INDEX(Υλικά!$H$3:$H$200,$F3677,1)/INDEX(Υλικά!$E$3:$E$200,$F3677,1),0))</f>
        <v>0</v>
      </c>
      <c r="J3677" s="18">
        <f>IF($C3677&lt;&gt;"",$G3677*INDEX(ΣυνδΑθρ!$D$2:$D$96,$F3677,1)/INDEX(ΣυνδΑθρ!$J$2:$J$96,$F3677,1),IF($D3677&lt;&gt;"",$G3677*INDEX(Υλικά!$I$3:$I$200,$F3677,1)/INDEX(Υλικά!$E$3:$E$200,$F3677,1),0))</f>
        <v>0</v>
      </c>
      <c r="K3677" s="16">
        <f>$H3677*Ref!$B$2</f>
        <v>0</v>
      </c>
      <c r="L3677" s="17">
        <f>$I3677*Ref!$B$3</f>
        <v>0</v>
      </c>
      <c r="M3677" s="18">
        <f>$J3677*Ref!$B$4</f>
        <v>0</v>
      </c>
      <c r="N3677" s="18">
        <f>IF($C3677&lt;&gt;"",0,IF($D3677&lt;&gt;"",$G3677*INDEX(Υλικά!$J$3:$J$200,$F3677,1)/INDEX(Υλικά!$E$3:$E$200,$F3677,1),0))</f>
        <v>0</v>
      </c>
      <c r="O3677" s="19">
        <f t="shared" si="68"/>
        <v>0</v>
      </c>
    </row>
    <row r="3678" spans="5:15" x14ac:dyDescent="0.35">
      <c r="E3678" s="3" t="str">
        <f>IF(C3678&lt;&gt;"",INDEX(ΣυνδΑθρ!$I$2:$I$96,MATCH(C3678,ΣυνδΑθρ!$A$2:$A$100,0),1),IF(D3678&lt;&gt;"",INDEX(Υλικά!$D$3:$D$200,MATCH(D3678,Υλικά!$B$3:$B$200,0),1),""))</f>
        <v/>
      </c>
      <c r="F3678" s="10">
        <f>IF(C3678&lt;&gt;"",MATCH($C3678,ΣυνδΑθρ!$A$2:$A$100,0),IF(D3678&lt;&gt;"",MATCH($D3678,Υλικά!$B$3:$B$200,0),0))</f>
        <v>0</v>
      </c>
      <c r="G3678" s="3"/>
      <c r="H3678" s="16">
        <f>IF($C3678&lt;&gt;"",$G3678*INDEX(ΣυνδΑθρ!$B$2:$B$96,$F3678,1)/INDEX(ΣυνδΑθρ!$J$2:$J$96,$F3678,1),IF($D3678&lt;&gt;"",$G3678*INDEX(Υλικά!$G$3:$G$200,$F3678,1)/INDEX(Υλικά!$E$3:$E$200,$F3678,1),0))</f>
        <v>0</v>
      </c>
      <c r="I3678" s="17">
        <f>IF($C3678&lt;&gt;"",$G3678*INDEX(ΣυνδΑθρ!$C$2:$C$100,$F3678,1)/INDEX(ΣυνδΑθρ!$J$2:$J$96,$F3678,1),IF($D3678&lt;&gt;"",$G3678*INDEX(Υλικά!$H$3:$H$200,$F3678,1)/INDEX(Υλικά!$E$3:$E$200,$F3678,1),0))</f>
        <v>0</v>
      </c>
      <c r="J3678" s="18">
        <f>IF($C3678&lt;&gt;"",$G3678*INDEX(ΣυνδΑθρ!$D$2:$D$96,$F3678,1)/INDEX(ΣυνδΑθρ!$J$2:$J$96,$F3678,1),IF($D3678&lt;&gt;"",$G3678*INDEX(Υλικά!$I$3:$I$200,$F3678,1)/INDEX(Υλικά!$E$3:$E$200,$F3678,1),0))</f>
        <v>0</v>
      </c>
      <c r="K3678" s="16">
        <f>$H3678*Ref!$B$2</f>
        <v>0</v>
      </c>
      <c r="L3678" s="17">
        <f>$I3678*Ref!$B$3</f>
        <v>0</v>
      </c>
      <c r="M3678" s="18">
        <f>$J3678*Ref!$B$4</f>
        <v>0</v>
      </c>
      <c r="N3678" s="18">
        <f>IF($C3678&lt;&gt;"",0,IF($D3678&lt;&gt;"",$G3678*INDEX(Υλικά!$J$3:$J$200,$F3678,1)/INDEX(Υλικά!$E$3:$E$200,$F3678,1),0))</f>
        <v>0</v>
      </c>
      <c r="O3678" s="19">
        <f t="shared" si="68"/>
        <v>0</v>
      </c>
    </row>
    <row r="3679" spans="5:15" x14ac:dyDescent="0.35">
      <c r="E3679" s="3" t="str">
        <f>IF(C3679&lt;&gt;"",INDEX(ΣυνδΑθρ!$I$2:$I$96,MATCH(C3679,ΣυνδΑθρ!$A$2:$A$100,0),1),IF(D3679&lt;&gt;"",INDEX(Υλικά!$D$3:$D$200,MATCH(D3679,Υλικά!$B$3:$B$200,0),1),""))</f>
        <v/>
      </c>
      <c r="F3679" s="10">
        <f>IF(C3679&lt;&gt;"",MATCH($C3679,ΣυνδΑθρ!$A$2:$A$100,0),IF(D3679&lt;&gt;"",MATCH($D3679,Υλικά!$B$3:$B$200,0),0))</f>
        <v>0</v>
      </c>
      <c r="G3679" s="3"/>
      <c r="H3679" s="16">
        <f>IF($C3679&lt;&gt;"",$G3679*INDEX(ΣυνδΑθρ!$B$2:$B$96,$F3679,1)/INDEX(ΣυνδΑθρ!$J$2:$J$96,$F3679,1),IF($D3679&lt;&gt;"",$G3679*INDEX(Υλικά!$G$3:$G$200,$F3679,1)/INDEX(Υλικά!$E$3:$E$200,$F3679,1),0))</f>
        <v>0</v>
      </c>
      <c r="I3679" s="17">
        <f>IF($C3679&lt;&gt;"",$G3679*INDEX(ΣυνδΑθρ!$C$2:$C$100,$F3679,1)/INDEX(ΣυνδΑθρ!$J$2:$J$96,$F3679,1),IF($D3679&lt;&gt;"",$G3679*INDEX(Υλικά!$H$3:$H$200,$F3679,1)/INDEX(Υλικά!$E$3:$E$200,$F3679,1),0))</f>
        <v>0</v>
      </c>
      <c r="J3679" s="18">
        <f>IF($C3679&lt;&gt;"",$G3679*INDEX(ΣυνδΑθρ!$D$2:$D$96,$F3679,1)/INDEX(ΣυνδΑθρ!$J$2:$J$96,$F3679,1),IF($D3679&lt;&gt;"",$G3679*INDEX(Υλικά!$I$3:$I$200,$F3679,1)/INDEX(Υλικά!$E$3:$E$200,$F3679,1),0))</f>
        <v>0</v>
      </c>
      <c r="K3679" s="16">
        <f>$H3679*Ref!$B$2</f>
        <v>0</v>
      </c>
      <c r="L3679" s="17">
        <f>$I3679*Ref!$B$3</f>
        <v>0</v>
      </c>
      <c r="M3679" s="18">
        <f>$J3679*Ref!$B$4</f>
        <v>0</v>
      </c>
      <c r="N3679" s="18">
        <f>IF($C3679&lt;&gt;"",0,IF($D3679&lt;&gt;"",$G3679*INDEX(Υλικά!$J$3:$J$200,$F3679,1)/INDEX(Υλικά!$E$3:$E$200,$F3679,1),0))</f>
        <v>0</v>
      </c>
      <c r="O3679" s="19">
        <f t="shared" si="68"/>
        <v>0</v>
      </c>
    </row>
    <row r="3680" spans="5:15" x14ac:dyDescent="0.35">
      <c r="E3680" s="3" t="str">
        <f>IF(C3680&lt;&gt;"",INDEX(ΣυνδΑθρ!$I$2:$I$96,MATCH(C3680,ΣυνδΑθρ!$A$2:$A$100,0),1),IF(D3680&lt;&gt;"",INDEX(Υλικά!$D$3:$D$200,MATCH(D3680,Υλικά!$B$3:$B$200,0),1),""))</f>
        <v/>
      </c>
      <c r="F3680" s="10">
        <f>IF(C3680&lt;&gt;"",MATCH($C3680,ΣυνδΑθρ!$A$2:$A$100,0),IF(D3680&lt;&gt;"",MATCH($D3680,Υλικά!$B$3:$B$200,0),0))</f>
        <v>0</v>
      </c>
      <c r="G3680" s="3"/>
      <c r="H3680" s="16">
        <f>IF($C3680&lt;&gt;"",$G3680*INDEX(ΣυνδΑθρ!$B$2:$B$96,$F3680,1)/INDEX(ΣυνδΑθρ!$J$2:$J$96,$F3680,1),IF($D3680&lt;&gt;"",$G3680*INDEX(Υλικά!$G$3:$G$200,$F3680,1)/INDEX(Υλικά!$E$3:$E$200,$F3680,1),0))</f>
        <v>0</v>
      </c>
      <c r="I3680" s="17">
        <f>IF($C3680&lt;&gt;"",$G3680*INDEX(ΣυνδΑθρ!$C$2:$C$100,$F3680,1)/INDEX(ΣυνδΑθρ!$J$2:$J$96,$F3680,1),IF($D3680&lt;&gt;"",$G3680*INDEX(Υλικά!$H$3:$H$200,$F3680,1)/INDEX(Υλικά!$E$3:$E$200,$F3680,1),0))</f>
        <v>0</v>
      </c>
      <c r="J3680" s="18">
        <f>IF($C3680&lt;&gt;"",$G3680*INDEX(ΣυνδΑθρ!$D$2:$D$96,$F3680,1)/INDEX(ΣυνδΑθρ!$J$2:$J$96,$F3680,1),IF($D3680&lt;&gt;"",$G3680*INDEX(Υλικά!$I$3:$I$200,$F3680,1)/INDEX(Υλικά!$E$3:$E$200,$F3680,1),0))</f>
        <v>0</v>
      </c>
      <c r="K3680" s="16">
        <f>$H3680*Ref!$B$2</f>
        <v>0</v>
      </c>
      <c r="L3680" s="17">
        <f>$I3680*Ref!$B$3</f>
        <v>0</v>
      </c>
      <c r="M3680" s="18">
        <f>$J3680*Ref!$B$4</f>
        <v>0</v>
      </c>
      <c r="N3680" s="18">
        <f>IF($C3680&lt;&gt;"",0,IF($D3680&lt;&gt;"",$G3680*INDEX(Υλικά!$J$3:$J$200,$F3680,1)/INDEX(Υλικά!$E$3:$E$200,$F3680,1),0))</f>
        <v>0</v>
      </c>
      <c r="O3680" s="19">
        <f t="shared" si="68"/>
        <v>0</v>
      </c>
    </row>
    <row r="3681" spans="5:15" x14ac:dyDescent="0.35">
      <c r="E3681" s="3" t="str">
        <f>IF(C3681&lt;&gt;"",INDEX(ΣυνδΑθρ!$I$2:$I$96,MATCH(C3681,ΣυνδΑθρ!$A$2:$A$100,0),1),IF(D3681&lt;&gt;"",INDEX(Υλικά!$D$3:$D$200,MATCH(D3681,Υλικά!$B$3:$B$200,0),1),""))</f>
        <v/>
      </c>
      <c r="F3681" s="10">
        <f>IF(C3681&lt;&gt;"",MATCH($C3681,ΣυνδΑθρ!$A$2:$A$100,0),IF(D3681&lt;&gt;"",MATCH($D3681,Υλικά!$B$3:$B$200,0),0))</f>
        <v>0</v>
      </c>
      <c r="G3681" s="3"/>
      <c r="H3681" s="16">
        <f>IF($C3681&lt;&gt;"",$G3681*INDEX(ΣυνδΑθρ!$B$2:$B$96,$F3681,1)/INDEX(ΣυνδΑθρ!$J$2:$J$96,$F3681,1),IF($D3681&lt;&gt;"",$G3681*INDEX(Υλικά!$G$3:$G$200,$F3681,1)/INDEX(Υλικά!$E$3:$E$200,$F3681,1),0))</f>
        <v>0</v>
      </c>
      <c r="I3681" s="17">
        <f>IF($C3681&lt;&gt;"",$G3681*INDEX(ΣυνδΑθρ!$C$2:$C$100,$F3681,1)/INDEX(ΣυνδΑθρ!$J$2:$J$96,$F3681,1),IF($D3681&lt;&gt;"",$G3681*INDEX(Υλικά!$H$3:$H$200,$F3681,1)/INDEX(Υλικά!$E$3:$E$200,$F3681,1),0))</f>
        <v>0</v>
      </c>
      <c r="J3681" s="18">
        <f>IF($C3681&lt;&gt;"",$G3681*INDEX(ΣυνδΑθρ!$D$2:$D$96,$F3681,1)/INDEX(ΣυνδΑθρ!$J$2:$J$96,$F3681,1),IF($D3681&lt;&gt;"",$G3681*INDEX(Υλικά!$I$3:$I$200,$F3681,1)/INDEX(Υλικά!$E$3:$E$200,$F3681,1),0))</f>
        <v>0</v>
      </c>
      <c r="K3681" s="16">
        <f>$H3681*Ref!$B$2</f>
        <v>0</v>
      </c>
      <c r="L3681" s="17">
        <f>$I3681*Ref!$B$3</f>
        <v>0</v>
      </c>
      <c r="M3681" s="18">
        <f>$J3681*Ref!$B$4</f>
        <v>0</v>
      </c>
      <c r="N3681" s="18">
        <f>IF($C3681&lt;&gt;"",0,IF($D3681&lt;&gt;"",$G3681*INDEX(Υλικά!$J$3:$J$200,$F3681,1)/INDEX(Υλικά!$E$3:$E$200,$F3681,1),0))</f>
        <v>0</v>
      </c>
      <c r="O3681" s="19">
        <f t="shared" si="68"/>
        <v>0</v>
      </c>
    </row>
    <row r="3682" spans="5:15" x14ac:dyDescent="0.35">
      <c r="E3682" s="3" t="str">
        <f>IF(C3682&lt;&gt;"",INDEX(ΣυνδΑθρ!$I$2:$I$96,MATCH(C3682,ΣυνδΑθρ!$A$2:$A$100,0),1),IF(D3682&lt;&gt;"",INDEX(Υλικά!$D$3:$D$200,MATCH(D3682,Υλικά!$B$3:$B$200,0),1),""))</f>
        <v/>
      </c>
      <c r="F3682" s="10">
        <f>IF(C3682&lt;&gt;"",MATCH($C3682,ΣυνδΑθρ!$A$2:$A$100,0),IF(D3682&lt;&gt;"",MATCH($D3682,Υλικά!$B$3:$B$200,0),0))</f>
        <v>0</v>
      </c>
      <c r="G3682" s="3"/>
      <c r="H3682" s="16">
        <f>IF($C3682&lt;&gt;"",$G3682*INDEX(ΣυνδΑθρ!$B$2:$B$96,$F3682,1)/INDEX(ΣυνδΑθρ!$J$2:$J$96,$F3682,1),IF($D3682&lt;&gt;"",$G3682*INDEX(Υλικά!$G$3:$G$200,$F3682,1)/INDEX(Υλικά!$E$3:$E$200,$F3682,1),0))</f>
        <v>0</v>
      </c>
      <c r="I3682" s="17">
        <f>IF($C3682&lt;&gt;"",$G3682*INDEX(ΣυνδΑθρ!$C$2:$C$100,$F3682,1)/INDEX(ΣυνδΑθρ!$J$2:$J$96,$F3682,1),IF($D3682&lt;&gt;"",$G3682*INDEX(Υλικά!$H$3:$H$200,$F3682,1)/INDEX(Υλικά!$E$3:$E$200,$F3682,1),0))</f>
        <v>0</v>
      </c>
      <c r="J3682" s="18">
        <f>IF($C3682&lt;&gt;"",$G3682*INDEX(ΣυνδΑθρ!$D$2:$D$96,$F3682,1)/INDEX(ΣυνδΑθρ!$J$2:$J$96,$F3682,1),IF($D3682&lt;&gt;"",$G3682*INDEX(Υλικά!$I$3:$I$200,$F3682,1)/INDEX(Υλικά!$E$3:$E$200,$F3682,1),0))</f>
        <v>0</v>
      </c>
      <c r="K3682" s="16">
        <f>$H3682*Ref!$B$2</f>
        <v>0</v>
      </c>
      <c r="L3682" s="17">
        <f>$I3682*Ref!$B$3</f>
        <v>0</v>
      </c>
      <c r="M3682" s="18">
        <f>$J3682*Ref!$B$4</f>
        <v>0</v>
      </c>
      <c r="N3682" s="18">
        <f>IF($C3682&lt;&gt;"",0,IF($D3682&lt;&gt;"",$G3682*INDEX(Υλικά!$J$3:$J$200,$F3682,1)/INDEX(Υλικά!$E$3:$E$200,$F3682,1),0))</f>
        <v>0</v>
      </c>
      <c r="O3682" s="19">
        <f t="shared" si="68"/>
        <v>0</v>
      </c>
    </row>
    <row r="3683" spans="5:15" x14ac:dyDescent="0.35">
      <c r="E3683" s="3" t="str">
        <f>IF(C3683&lt;&gt;"",INDEX(ΣυνδΑθρ!$I$2:$I$96,MATCH(C3683,ΣυνδΑθρ!$A$2:$A$100,0),1),IF(D3683&lt;&gt;"",INDEX(Υλικά!$D$3:$D$200,MATCH(D3683,Υλικά!$B$3:$B$200,0),1),""))</f>
        <v/>
      </c>
      <c r="F3683" s="10">
        <f>IF(C3683&lt;&gt;"",MATCH($C3683,ΣυνδΑθρ!$A$2:$A$100,0),IF(D3683&lt;&gt;"",MATCH($D3683,Υλικά!$B$3:$B$200,0),0))</f>
        <v>0</v>
      </c>
      <c r="G3683" s="3"/>
      <c r="H3683" s="16">
        <f>IF($C3683&lt;&gt;"",$G3683*INDEX(ΣυνδΑθρ!$B$2:$B$96,$F3683,1)/INDEX(ΣυνδΑθρ!$J$2:$J$96,$F3683,1),IF($D3683&lt;&gt;"",$G3683*INDEX(Υλικά!$G$3:$G$200,$F3683,1)/INDEX(Υλικά!$E$3:$E$200,$F3683,1),0))</f>
        <v>0</v>
      </c>
      <c r="I3683" s="17">
        <f>IF($C3683&lt;&gt;"",$G3683*INDEX(ΣυνδΑθρ!$C$2:$C$100,$F3683,1)/INDEX(ΣυνδΑθρ!$J$2:$J$96,$F3683,1),IF($D3683&lt;&gt;"",$G3683*INDEX(Υλικά!$H$3:$H$200,$F3683,1)/INDEX(Υλικά!$E$3:$E$200,$F3683,1),0))</f>
        <v>0</v>
      </c>
      <c r="J3683" s="18">
        <f>IF($C3683&lt;&gt;"",$G3683*INDEX(ΣυνδΑθρ!$D$2:$D$96,$F3683,1)/INDEX(ΣυνδΑθρ!$J$2:$J$96,$F3683,1),IF($D3683&lt;&gt;"",$G3683*INDEX(Υλικά!$I$3:$I$200,$F3683,1)/INDEX(Υλικά!$E$3:$E$200,$F3683,1),0))</f>
        <v>0</v>
      </c>
      <c r="K3683" s="16">
        <f>$H3683*Ref!$B$2</f>
        <v>0</v>
      </c>
      <c r="L3683" s="17">
        <f>$I3683*Ref!$B$3</f>
        <v>0</v>
      </c>
      <c r="M3683" s="18">
        <f>$J3683*Ref!$B$4</f>
        <v>0</v>
      </c>
      <c r="N3683" s="18">
        <f>IF($C3683&lt;&gt;"",0,IF($D3683&lt;&gt;"",$G3683*INDEX(Υλικά!$J$3:$J$200,$F3683,1)/INDEX(Υλικά!$E$3:$E$200,$F3683,1),0))</f>
        <v>0</v>
      </c>
      <c r="O3683" s="19">
        <f t="shared" si="68"/>
        <v>0</v>
      </c>
    </row>
    <row r="3684" spans="5:15" x14ac:dyDescent="0.35">
      <c r="E3684" s="3" t="str">
        <f>IF(C3684&lt;&gt;"",INDEX(ΣυνδΑθρ!$I$2:$I$96,MATCH(C3684,ΣυνδΑθρ!$A$2:$A$100,0),1),IF(D3684&lt;&gt;"",INDEX(Υλικά!$D$3:$D$200,MATCH(D3684,Υλικά!$B$3:$B$200,0),1),""))</f>
        <v/>
      </c>
      <c r="F3684" s="10">
        <f>IF(C3684&lt;&gt;"",MATCH($C3684,ΣυνδΑθρ!$A$2:$A$100,0),IF(D3684&lt;&gt;"",MATCH($D3684,Υλικά!$B$3:$B$200,0),0))</f>
        <v>0</v>
      </c>
      <c r="G3684" s="3"/>
      <c r="H3684" s="16">
        <f>IF($C3684&lt;&gt;"",$G3684*INDEX(ΣυνδΑθρ!$B$2:$B$96,$F3684,1)/INDEX(ΣυνδΑθρ!$J$2:$J$96,$F3684,1),IF($D3684&lt;&gt;"",$G3684*INDEX(Υλικά!$G$3:$G$200,$F3684,1)/INDEX(Υλικά!$E$3:$E$200,$F3684,1),0))</f>
        <v>0</v>
      </c>
      <c r="I3684" s="17">
        <f>IF($C3684&lt;&gt;"",$G3684*INDEX(ΣυνδΑθρ!$C$2:$C$100,$F3684,1)/INDEX(ΣυνδΑθρ!$J$2:$J$96,$F3684,1),IF($D3684&lt;&gt;"",$G3684*INDEX(Υλικά!$H$3:$H$200,$F3684,1)/INDEX(Υλικά!$E$3:$E$200,$F3684,1),0))</f>
        <v>0</v>
      </c>
      <c r="J3684" s="18">
        <f>IF($C3684&lt;&gt;"",$G3684*INDEX(ΣυνδΑθρ!$D$2:$D$96,$F3684,1)/INDEX(ΣυνδΑθρ!$J$2:$J$96,$F3684,1),IF($D3684&lt;&gt;"",$G3684*INDEX(Υλικά!$I$3:$I$200,$F3684,1)/INDEX(Υλικά!$E$3:$E$200,$F3684,1),0))</f>
        <v>0</v>
      </c>
      <c r="K3684" s="16">
        <f>$H3684*Ref!$B$2</f>
        <v>0</v>
      </c>
      <c r="L3684" s="17">
        <f>$I3684*Ref!$B$3</f>
        <v>0</v>
      </c>
      <c r="M3684" s="18">
        <f>$J3684*Ref!$B$4</f>
        <v>0</v>
      </c>
      <c r="N3684" s="18">
        <f>IF($C3684&lt;&gt;"",0,IF($D3684&lt;&gt;"",$G3684*INDEX(Υλικά!$J$3:$J$200,$F3684,1)/INDEX(Υλικά!$E$3:$E$200,$F3684,1),0))</f>
        <v>0</v>
      </c>
      <c r="O3684" s="19">
        <f t="shared" si="68"/>
        <v>0</v>
      </c>
    </row>
    <row r="3685" spans="5:15" x14ac:dyDescent="0.35">
      <c r="E3685" s="3" t="str">
        <f>IF(C3685&lt;&gt;"",INDEX(ΣυνδΑθρ!$I$2:$I$96,MATCH(C3685,ΣυνδΑθρ!$A$2:$A$100,0),1),IF(D3685&lt;&gt;"",INDEX(Υλικά!$D$3:$D$200,MATCH(D3685,Υλικά!$B$3:$B$200,0),1),""))</f>
        <v/>
      </c>
      <c r="F3685" s="10">
        <f>IF(C3685&lt;&gt;"",MATCH($C3685,ΣυνδΑθρ!$A$2:$A$100,0),IF(D3685&lt;&gt;"",MATCH($D3685,Υλικά!$B$3:$B$200,0),0))</f>
        <v>0</v>
      </c>
      <c r="G3685" s="3"/>
      <c r="H3685" s="16">
        <f>IF($C3685&lt;&gt;"",$G3685*INDEX(ΣυνδΑθρ!$B$2:$B$96,$F3685,1)/INDEX(ΣυνδΑθρ!$J$2:$J$96,$F3685,1),IF($D3685&lt;&gt;"",$G3685*INDEX(Υλικά!$G$3:$G$200,$F3685,1)/INDEX(Υλικά!$E$3:$E$200,$F3685,1),0))</f>
        <v>0</v>
      </c>
      <c r="I3685" s="17">
        <f>IF($C3685&lt;&gt;"",$G3685*INDEX(ΣυνδΑθρ!$C$2:$C$100,$F3685,1)/INDEX(ΣυνδΑθρ!$J$2:$J$96,$F3685,1),IF($D3685&lt;&gt;"",$G3685*INDEX(Υλικά!$H$3:$H$200,$F3685,1)/INDEX(Υλικά!$E$3:$E$200,$F3685,1),0))</f>
        <v>0</v>
      </c>
      <c r="J3685" s="18">
        <f>IF($C3685&lt;&gt;"",$G3685*INDEX(ΣυνδΑθρ!$D$2:$D$96,$F3685,1)/INDEX(ΣυνδΑθρ!$J$2:$J$96,$F3685,1),IF($D3685&lt;&gt;"",$G3685*INDEX(Υλικά!$I$3:$I$200,$F3685,1)/INDEX(Υλικά!$E$3:$E$200,$F3685,1),0))</f>
        <v>0</v>
      </c>
      <c r="K3685" s="16">
        <f>$H3685*Ref!$B$2</f>
        <v>0</v>
      </c>
      <c r="L3685" s="17">
        <f>$I3685*Ref!$B$3</f>
        <v>0</v>
      </c>
      <c r="M3685" s="18">
        <f>$J3685*Ref!$B$4</f>
        <v>0</v>
      </c>
      <c r="N3685" s="18">
        <f>IF($C3685&lt;&gt;"",0,IF($D3685&lt;&gt;"",$G3685*INDEX(Υλικά!$J$3:$J$200,$F3685,1)/INDEX(Υλικά!$E$3:$E$200,$F3685,1),0))</f>
        <v>0</v>
      </c>
      <c r="O3685" s="19">
        <f t="shared" ref="O3685:O3748" si="69">SUM(K3685:N3685)</f>
        <v>0</v>
      </c>
    </row>
    <row r="3686" spans="5:15" x14ac:dyDescent="0.35">
      <c r="E3686" s="3" t="str">
        <f>IF(C3686&lt;&gt;"",INDEX(ΣυνδΑθρ!$I$2:$I$96,MATCH(C3686,ΣυνδΑθρ!$A$2:$A$100,0),1),IF(D3686&lt;&gt;"",INDEX(Υλικά!$D$3:$D$200,MATCH(D3686,Υλικά!$B$3:$B$200,0),1),""))</f>
        <v/>
      </c>
      <c r="F3686" s="10">
        <f>IF(C3686&lt;&gt;"",MATCH($C3686,ΣυνδΑθρ!$A$2:$A$100,0),IF(D3686&lt;&gt;"",MATCH($D3686,Υλικά!$B$3:$B$200,0),0))</f>
        <v>0</v>
      </c>
      <c r="G3686" s="3"/>
      <c r="H3686" s="16">
        <f>IF($C3686&lt;&gt;"",$G3686*INDEX(ΣυνδΑθρ!$B$2:$B$96,$F3686,1)/INDEX(ΣυνδΑθρ!$J$2:$J$96,$F3686,1),IF($D3686&lt;&gt;"",$G3686*INDEX(Υλικά!$G$3:$G$200,$F3686,1)/INDEX(Υλικά!$E$3:$E$200,$F3686,1),0))</f>
        <v>0</v>
      </c>
      <c r="I3686" s="17">
        <f>IF($C3686&lt;&gt;"",$G3686*INDEX(ΣυνδΑθρ!$C$2:$C$100,$F3686,1)/INDEX(ΣυνδΑθρ!$J$2:$J$96,$F3686,1),IF($D3686&lt;&gt;"",$G3686*INDEX(Υλικά!$H$3:$H$200,$F3686,1)/INDEX(Υλικά!$E$3:$E$200,$F3686,1),0))</f>
        <v>0</v>
      </c>
      <c r="J3686" s="18">
        <f>IF($C3686&lt;&gt;"",$G3686*INDEX(ΣυνδΑθρ!$D$2:$D$96,$F3686,1)/INDEX(ΣυνδΑθρ!$J$2:$J$96,$F3686,1),IF($D3686&lt;&gt;"",$G3686*INDEX(Υλικά!$I$3:$I$200,$F3686,1)/INDEX(Υλικά!$E$3:$E$200,$F3686,1),0))</f>
        <v>0</v>
      </c>
      <c r="K3686" s="16">
        <f>$H3686*Ref!$B$2</f>
        <v>0</v>
      </c>
      <c r="L3686" s="17">
        <f>$I3686*Ref!$B$3</f>
        <v>0</v>
      </c>
      <c r="M3686" s="18">
        <f>$J3686*Ref!$B$4</f>
        <v>0</v>
      </c>
      <c r="N3686" s="18">
        <f>IF($C3686&lt;&gt;"",0,IF($D3686&lt;&gt;"",$G3686*INDEX(Υλικά!$J$3:$J$200,$F3686,1)/INDEX(Υλικά!$E$3:$E$200,$F3686,1),0))</f>
        <v>0</v>
      </c>
      <c r="O3686" s="19">
        <f t="shared" si="69"/>
        <v>0</v>
      </c>
    </row>
    <row r="3687" spans="5:15" x14ac:dyDescent="0.35">
      <c r="E3687" s="3" t="str">
        <f>IF(C3687&lt;&gt;"",INDEX(ΣυνδΑθρ!$I$2:$I$96,MATCH(C3687,ΣυνδΑθρ!$A$2:$A$100,0),1),IF(D3687&lt;&gt;"",INDEX(Υλικά!$D$3:$D$200,MATCH(D3687,Υλικά!$B$3:$B$200,0),1),""))</f>
        <v/>
      </c>
      <c r="F3687" s="10">
        <f>IF(C3687&lt;&gt;"",MATCH($C3687,ΣυνδΑθρ!$A$2:$A$100,0),IF(D3687&lt;&gt;"",MATCH($D3687,Υλικά!$B$3:$B$200,0),0))</f>
        <v>0</v>
      </c>
      <c r="G3687" s="3"/>
      <c r="H3687" s="16">
        <f>IF($C3687&lt;&gt;"",$G3687*INDEX(ΣυνδΑθρ!$B$2:$B$96,$F3687,1)/INDEX(ΣυνδΑθρ!$J$2:$J$96,$F3687,1),IF($D3687&lt;&gt;"",$G3687*INDEX(Υλικά!$G$3:$G$200,$F3687,1)/INDEX(Υλικά!$E$3:$E$200,$F3687,1),0))</f>
        <v>0</v>
      </c>
      <c r="I3687" s="17">
        <f>IF($C3687&lt;&gt;"",$G3687*INDEX(ΣυνδΑθρ!$C$2:$C$100,$F3687,1)/INDEX(ΣυνδΑθρ!$J$2:$J$96,$F3687,1),IF($D3687&lt;&gt;"",$G3687*INDEX(Υλικά!$H$3:$H$200,$F3687,1)/INDEX(Υλικά!$E$3:$E$200,$F3687,1),0))</f>
        <v>0</v>
      </c>
      <c r="J3687" s="18">
        <f>IF($C3687&lt;&gt;"",$G3687*INDEX(ΣυνδΑθρ!$D$2:$D$96,$F3687,1)/INDEX(ΣυνδΑθρ!$J$2:$J$96,$F3687,1),IF($D3687&lt;&gt;"",$G3687*INDEX(Υλικά!$I$3:$I$200,$F3687,1)/INDEX(Υλικά!$E$3:$E$200,$F3687,1),0))</f>
        <v>0</v>
      </c>
      <c r="K3687" s="16">
        <f>$H3687*Ref!$B$2</f>
        <v>0</v>
      </c>
      <c r="L3687" s="17">
        <f>$I3687*Ref!$B$3</f>
        <v>0</v>
      </c>
      <c r="M3687" s="18">
        <f>$J3687*Ref!$B$4</f>
        <v>0</v>
      </c>
      <c r="N3687" s="18">
        <f>IF($C3687&lt;&gt;"",0,IF($D3687&lt;&gt;"",$G3687*INDEX(Υλικά!$J$3:$J$200,$F3687,1)/INDEX(Υλικά!$E$3:$E$200,$F3687,1),0))</f>
        <v>0</v>
      </c>
      <c r="O3687" s="19">
        <f t="shared" si="69"/>
        <v>0</v>
      </c>
    </row>
    <row r="3688" spans="5:15" x14ac:dyDescent="0.35">
      <c r="E3688" s="3" t="str">
        <f>IF(C3688&lt;&gt;"",INDEX(ΣυνδΑθρ!$I$2:$I$96,MATCH(C3688,ΣυνδΑθρ!$A$2:$A$100,0),1),IF(D3688&lt;&gt;"",INDEX(Υλικά!$D$3:$D$200,MATCH(D3688,Υλικά!$B$3:$B$200,0),1),""))</f>
        <v/>
      </c>
      <c r="F3688" s="10">
        <f>IF(C3688&lt;&gt;"",MATCH($C3688,ΣυνδΑθρ!$A$2:$A$100,0),IF(D3688&lt;&gt;"",MATCH($D3688,Υλικά!$B$3:$B$200,0),0))</f>
        <v>0</v>
      </c>
      <c r="G3688" s="3"/>
      <c r="H3688" s="16">
        <f>IF($C3688&lt;&gt;"",$G3688*INDEX(ΣυνδΑθρ!$B$2:$B$96,$F3688,1)/INDEX(ΣυνδΑθρ!$J$2:$J$96,$F3688,1),IF($D3688&lt;&gt;"",$G3688*INDEX(Υλικά!$G$3:$G$200,$F3688,1)/INDEX(Υλικά!$E$3:$E$200,$F3688,1),0))</f>
        <v>0</v>
      </c>
      <c r="I3688" s="17">
        <f>IF($C3688&lt;&gt;"",$G3688*INDEX(ΣυνδΑθρ!$C$2:$C$100,$F3688,1)/INDEX(ΣυνδΑθρ!$J$2:$J$96,$F3688,1),IF($D3688&lt;&gt;"",$G3688*INDEX(Υλικά!$H$3:$H$200,$F3688,1)/INDEX(Υλικά!$E$3:$E$200,$F3688,1),0))</f>
        <v>0</v>
      </c>
      <c r="J3688" s="18">
        <f>IF($C3688&lt;&gt;"",$G3688*INDEX(ΣυνδΑθρ!$D$2:$D$96,$F3688,1)/INDEX(ΣυνδΑθρ!$J$2:$J$96,$F3688,1),IF($D3688&lt;&gt;"",$G3688*INDEX(Υλικά!$I$3:$I$200,$F3688,1)/INDEX(Υλικά!$E$3:$E$200,$F3688,1),0))</f>
        <v>0</v>
      </c>
      <c r="K3688" s="16">
        <f>$H3688*Ref!$B$2</f>
        <v>0</v>
      </c>
      <c r="L3688" s="17">
        <f>$I3688*Ref!$B$3</f>
        <v>0</v>
      </c>
      <c r="M3688" s="18">
        <f>$J3688*Ref!$B$4</f>
        <v>0</v>
      </c>
      <c r="N3688" s="18">
        <f>IF($C3688&lt;&gt;"",0,IF($D3688&lt;&gt;"",$G3688*INDEX(Υλικά!$J$3:$J$200,$F3688,1)/INDEX(Υλικά!$E$3:$E$200,$F3688,1),0))</f>
        <v>0</v>
      </c>
      <c r="O3688" s="19">
        <f t="shared" si="69"/>
        <v>0</v>
      </c>
    </row>
    <row r="3689" spans="5:15" x14ac:dyDescent="0.35">
      <c r="E3689" s="3" t="str">
        <f>IF(C3689&lt;&gt;"",INDEX(ΣυνδΑθρ!$I$2:$I$96,MATCH(C3689,ΣυνδΑθρ!$A$2:$A$100,0),1),IF(D3689&lt;&gt;"",INDEX(Υλικά!$D$3:$D$200,MATCH(D3689,Υλικά!$B$3:$B$200,0),1),""))</f>
        <v/>
      </c>
      <c r="F3689" s="10">
        <f>IF(C3689&lt;&gt;"",MATCH($C3689,ΣυνδΑθρ!$A$2:$A$100,0),IF(D3689&lt;&gt;"",MATCH($D3689,Υλικά!$B$3:$B$200,0),0))</f>
        <v>0</v>
      </c>
      <c r="G3689" s="3"/>
      <c r="H3689" s="16">
        <f>IF($C3689&lt;&gt;"",$G3689*INDEX(ΣυνδΑθρ!$B$2:$B$96,$F3689,1)/INDEX(ΣυνδΑθρ!$J$2:$J$96,$F3689,1),IF($D3689&lt;&gt;"",$G3689*INDEX(Υλικά!$G$3:$G$200,$F3689,1)/INDEX(Υλικά!$E$3:$E$200,$F3689,1),0))</f>
        <v>0</v>
      </c>
      <c r="I3689" s="17">
        <f>IF($C3689&lt;&gt;"",$G3689*INDEX(ΣυνδΑθρ!$C$2:$C$100,$F3689,1)/INDEX(ΣυνδΑθρ!$J$2:$J$96,$F3689,1),IF($D3689&lt;&gt;"",$G3689*INDEX(Υλικά!$H$3:$H$200,$F3689,1)/INDEX(Υλικά!$E$3:$E$200,$F3689,1),0))</f>
        <v>0</v>
      </c>
      <c r="J3689" s="18">
        <f>IF($C3689&lt;&gt;"",$G3689*INDEX(ΣυνδΑθρ!$D$2:$D$96,$F3689,1)/INDEX(ΣυνδΑθρ!$J$2:$J$96,$F3689,1),IF($D3689&lt;&gt;"",$G3689*INDEX(Υλικά!$I$3:$I$200,$F3689,1)/INDEX(Υλικά!$E$3:$E$200,$F3689,1),0))</f>
        <v>0</v>
      </c>
      <c r="K3689" s="16">
        <f>$H3689*Ref!$B$2</f>
        <v>0</v>
      </c>
      <c r="L3689" s="17">
        <f>$I3689*Ref!$B$3</f>
        <v>0</v>
      </c>
      <c r="M3689" s="18">
        <f>$J3689*Ref!$B$4</f>
        <v>0</v>
      </c>
      <c r="N3689" s="18">
        <f>IF($C3689&lt;&gt;"",0,IF($D3689&lt;&gt;"",$G3689*INDEX(Υλικά!$J$3:$J$200,$F3689,1)/INDEX(Υλικά!$E$3:$E$200,$F3689,1),0))</f>
        <v>0</v>
      </c>
      <c r="O3689" s="19">
        <f t="shared" si="69"/>
        <v>0</v>
      </c>
    </row>
    <row r="3690" spans="5:15" x14ac:dyDescent="0.35">
      <c r="E3690" s="3" t="str">
        <f>IF(C3690&lt;&gt;"",INDEX(ΣυνδΑθρ!$I$2:$I$96,MATCH(C3690,ΣυνδΑθρ!$A$2:$A$100,0),1),IF(D3690&lt;&gt;"",INDEX(Υλικά!$D$3:$D$200,MATCH(D3690,Υλικά!$B$3:$B$200,0),1),""))</f>
        <v/>
      </c>
      <c r="F3690" s="10">
        <f>IF(C3690&lt;&gt;"",MATCH($C3690,ΣυνδΑθρ!$A$2:$A$100,0),IF(D3690&lt;&gt;"",MATCH($D3690,Υλικά!$B$3:$B$200,0),0))</f>
        <v>0</v>
      </c>
      <c r="G3690" s="3"/>
      <c r="H3690" s="16">
        <f>IF($C3690&lt;&gt;"",$G3690*INDEX(ΣυνδΑθρ!$B$2:$B$96,$F3690,1)/INDEX(ΣυνδΑθρ!$J$2:$J$96,$F3690,1),IF($D3690&lt;&gt;"",$G3690*INDEX(Υλικά!$G$3:$G$200,$F3690,1)/INDEX(Υλικά!$E$3:$E$200,$F3690,1),0))</f>
        <v>0</v>
      </c>
      <c r="I3690" s="17">
        <f>IF($C3690&lt;&gt;"",$G3690*INDEX(ΣυνδΑθρ!$C$2:$C$100,$F3690,1)/INDEX(ΣυνδΑθρ!$J$2:$J$96,$F3690,1),IF($D3690&lt;&gt;"",$G3690*INDEX(Υλικά!$H$3:$H$200,$F3690,1)/INDEX(Υλικά!$E$3:$E$200,$F3690,1),0))</f>
        <v>0</v>
      </c>
      <c r="J3690" s="18">
        <f>IF($C3690&lt;&gt;"",$G3690*INDEX(ΣυνδΑθρ!$D$2:$D$96,$F3690,1)/INDEX(ΣυνδΑθρ!$J$2:$J$96,$F3690,1),IF($D3690&lt;&gt;"",$G3690*INDEX(Υλικά!$I$3:$I$200,$F3690,1)/INDEX(Υλικά!$E$3:$E$200,$F3690,1),0))</f>
        <v>0</v>
      </c>
      <c r="K3690" s="16">
        <f>$H3690*Ref!$B$2</f>
        <v>0</v>
      </c>
      <c r="L3690" s="17">
        <f>$I3690*Ref!$B$3</f>
        <v>0</v>
      </c>
      <c r="M3690" s="18">
        <f>$J3690*Ref!$B$4</f>
        <v>0</v>
      </c>
      <c r="N3690" s="18">
        <f>IF($C3690&lt;&gt;"",0,IF($D3690&lt;&gt;"",$G3690*INDEX(Υλικά!$J$3:$J$200,$F3690,1)/INDEX(Υλικά!$E$3:$E$200,$F3690,1),0))</f>
        <v>0</v>
      </c>
      <c r="O3690" s="19">
        <f t="shared" si="69"/>
        <v>0</v>
      </c>
    </row>
    <row r="3691" spans="5:15" x14ac:dyDescent="0.35">
      <c r="E3691" s="3" t="str">
        <f>IF(C3691&lt;&gt;"",INDEX(ΣυνδΑθρ!$I$2:$I$96,MATCH(C3691,ΣυνδΑθρ!$A$2:$A$100,0),1),IF(D3691&lt;&gt;"",INDEX(Υλικά!$D$3:$D$200,MATCH(D3691,Υλικά!$B$3:$B$200,0),1),""))</f>
        <v/>
      </c>
      <c r="F3691" s="10">
        <f>IF(C3691&lt;&gt;"",MATCH($C3691,ΣυνδΑθρ!$A$2:$A$100,0),IF(D3691&lt;&gt;"",MATCH($D3691,Υλικά!$B$3:$B$200,0),0))</f>
        <v>0</v>
      </c>
      <c r="G3691" s="3"/>
      <c r="H3691" s="16">
        <f>IF($C3691&lt;&gt;"",$G3691*INDEX(ΣυνδΑθρ!$B$2:$B$96,$F3691,1)/INDEX(ΣυνδΑθρ!$J$2:$J$96,$F3691,1),IF($D3691&lt;&gt;"",$G3691*INDEX(Υλικά!$G$3:$G$200,$F3691,1)/INDEX(Υλικά!$E$3:$E$200,$F3691,1),0))</f>
        <v>0</v>
      </c>
      <c r="I3691" s="17">
        <f>IF($C3691&lt;&gt;"",$G3691*INDEX(ΣυνδΑθρ!$C$2:$C$100,$F3691,1)/INDEX(ΣυνδΑθρ!$J$2:$J$96,$F3691,1),IF($D3691&lt;&gt;"",$G3691*INDEX(Υλικά!$H$3:$H$200,$F3691,1)/INDEX(Υλικά!$E$3:$E$200,$F3691,1),0))</f>
        <v>0</v>
      </c>
      <c r="J3691" s="18">
        <f>IF($C3691&lt;&gt;"",$G3691*INDEX(ΣυνδΑθρ!$D$2:$D$96,$F3691,1)/INDEX(ΣυνδΑθρ!$J$2:$J$96,$F3691,1),IF($D3691&lt;&gt;"",$G3691*INDEX(Υλικά!$I$3:$I$200,$F3691,1)/INDEX(Υλικά!$E$3:$E$200,$F3691,1),0))</f>
        <v>0</v>
      </c>
      <c r="K3691" s="16">
        <f>$H3691*Ref!$B$2</f>
        <v>0</v>
      </c>
      <c r="L3691" s="17">
        <f>$I3691*Ref!$B$3</f>
        <v>0</v>
      </c>
      <c r="M3691" s="18">
        <f>$J3691*Ref!$B$4</f>
        <v>0</v>
      </c>
      <c r="N3691" s="18">
        <f>IF($C3691&lt;&gt;"",0,IF($D3691&lt;&gt;"",$G3691*INDEX(Υλικά!$J$3:$J$200,$F3691,1)/INDEX(Υλικά!$E$3:$E$200,$F3691,1),0))</f>
        <v>0</v>
      </c>
      <c r="O3691" s="19">
        <f t="shared" si="69"/>
        <v>0</v>
      </c>
    </row>
    <row r="3692" spans="5:15" x14ac:dyDescent="0.35">
      <c r="E3692" s="3" t="str">
        <f>IF(C3692&lt;&gt;"",INDEX(ΣυνδΑθρ!$I$2:$I$96,MATCH(C3692,ΣυνδΑθρ!$A$2:$A$100,0),1),IF(D3692&lt;&gt;"",INDEX(Υλικά!$D$3:$D$200,MATCH(D3692,Υλικά!$B$3:$B$200,0),1),""))</f>
        <v/>
      </c>
      <c r="F3692" s="10">
        <f>IF(C3692&lt;&gt;"",MATCH($C3692,ΣυνδΑθρ!$A$2:$A$100,0),IF(D3692&lt;&gt;"",MATCH($D3692,Υλικά!$B$3:$B$200,0),0))</f>
        <v>0</v>
      </c>
      <c r="G3692" s="3"/>
      <c r="H3692" s="16">
        <f>IF($C3692&lt;&gt;"",$G3692*INDEX(ΣυνδΑθρ!$B$2:$B$96,$F3692,1)/INDEX(ΣυνδΑθρ!$J$2:$J$96,$F3692,1),IF($D3692&lt;&gt;"",$G3692*INDEX(Υλικά!$G$3:$G$200,$F3692,1)/INDEX(Υλικά!$E$3:$E$200,$F3692,1),0))</f>
        <v>0</v>
      </c>
      <c r="I3692" s="17">
        <f>IF($C3692&lt;&gt;"",$G3692*INDEX(ΣυνδΑθρ!$C$2:$C$100,$F3692,1)/INDEX(ΣυνδΑθρ!$J$2:$J$96,$F3692,1),IF($D3692&lt;&gt;"",$G3692*INDEX(Υλικά!$H$3:$H$200,$F3692,1)/INDEX(Υλικά!$E$3:$E$200,$F3692,1),0))</f>
        <v>0</v>
      </c>
      <c r="J3692" s="18">
        <f>IF($C3692&lt;&gt;"",$G3692*INDEX(ΣυνδΑθρ!$D$2:$D$96,$F3692,1)/INDEX(ΣυνδΑθρ!$J$2:$J$96,$F3692,1),IF($D3692&lt;&gt;"",$G3692*INDEX(Υλικά!$I$3:$I$200,$F3692,1)/INDEX(Υλικά!$E$3:$E$200,$F3692,1),0))</f>
        <v>0</v>
      </c>
      <c r="K3692" s="16">
        <f>$H3692*Ref!$B$2</f>
        <v>0</v>
      </c>
      <c r="L3692" s="17">
        <f>$I3692*Ref!$B$3</f>
        <v>0</v>
      </c>
      <c r="M3692" s="18">
        <f>$J3692*Ref!$B$4</f>
        <v>0</v>
      </c>
      <c r="N3692" s="18">
        <f>IF($C3692&lt;&gt;"",0,IF($D3692&lt;&gt;"",$G3692*INDEX(Υλικά!$J$3:$J$200,$F3692,1)/INDEX(Υλικά!$E$3:$E$200,$F3692,1),0))</f>
        <v>0</v>
      </c>
      <c r="O3692" s="19">
        <f t="shared" si="69"/>
        <v>0</v>
      </c>
    </row>
    <row r="3693" spans="5:15" x14ac:dyDescent="0.35">
      <c r="E3693" s="3" t="str">
        <f>IF(C3693&lt;&gt;"",INDEX(ΣυνδΑθρ!$I$2:$I$96,MATCH(C3693,ΣυνδΑθρ!$A$2:$A$100,0),1),IF(D3693&lt;&gt;"",INDEX(Υλικά!$D$3:$D$200,MATCH(D3693,Υλικά!$B$3:$B$200,0),1),""))</f>
        <v/>
      </c>
      <c r="F3693" s="10">
        <f>IF(C3693&lt;&gt;"",MATCH($C3693,ΣυνδΑθρ!$A$2:$A$100,0),IF(D3693&lt;&gt;"",MATCH($D3693,Υλικά!$B$3:$B$200,0),0))</f>
        <v>0</v>
      </c>
      <c r="G3693" s="3"/>
      <c r="H3693" s="16">
        <f>IF($C3693&lt;&gt;"",$G3693*INDEX(ΣυνδΑθρ!$B$2:$B$96,$F3693,1)/INDEX(ΣυνδΑθρ!$J$2:$J$96,$F3693,1),IF($D3693&lt;&gt;"",$G3693*INDEX(Υλικά!$G$3:$G$200,$F3693,1)/INDEX(Υλικά!$E$3:$E$200,$F3693,1),0))</f>
        <v>0</v>
      </c>
      <c r="I3693" s="17">
        <f>IF($C3693&lt;&gt;"",$G3693*INDEX(ΣυνδΑθρ!$C$2:$C$100,$F3693,1)/INDEX(ΣυνδΑθρ!$J$2:$J$96,$F3693,1),IF($D3693&lt;&gt;"",$G3693*INDEX(Υλικά!$H$3:$H$200,$F3693,1)/INDEX(Υλικά!$E$3:$E$200,$F3693,1),0))</f>
        <v>0</v>
      </c>
      <c r="J3693" s="18">
        <f>IF($C3693&lt;&gt;"",$G3693*INDEX(ΣυνδΑθρ!$D$2:$D$96,$F3693,1)/INDEX(ΣυνδΑθρ!$J$2:$J$96,$F3693,1),IF($D3693&lt;&gt;"",$G3693*INDEX(Υλικά!$I$3:$I$200,$F3693,1)/INDEX(Υλικά!$E$3:$E$200,$F3693,1),0))</f>
        <v>0</v>
      </c>
      <c r="K3693" s="16">
        <f>$H3693*Ref!$B$2</f>
        <v>0</v>
      </c>
      <c r="L3693" s="17">
        <f>$I3693*Ref!$B$3</f>
        <v>0</v>
      </c>
      <c r="M3693" s="18">
        <f>$J3693*Ref!$B$4</f>
        <v>0</v>
      </c>
      <c r="N3693" s="18">
        <f>IF($C3693&lt;&gt;"",0,IF($D3693&lt;&gt;"",$G3693*INDEX(Υλικά!$J$3:$J$200,$F3693,1)/INDEX(Υλικά!$E$3:$E$200,$F3693,1),0))</f>
        <v>0</v>
      </c>
      <c r="O3693" s="19">
        <f t="shared" si="69"/>
        <v>0</v>
      </c>
    </row>
    <row r="3694" spans="5:15" x14ac:dyDescent="0.35">
      <c r="E3694" s="3" t="str">
        <f>IF(C3694&lt;&gt;"",INDEX(ΣυνδΑθρ!$I$2:$I$96,MATCH(C3694,ΣυνδΑθρ!$A$2:$A$100,0),1),IF(D3694&lt;&gt;"",INDEX(Υλικά!$D$3:$D$200,MATCH(D3694,Υλικά!$B$3:$B$200,0),1),""))</f>
        <v/>
      </c>
      <c r="F3694" s="10">
        <f>IF(C3694&lt;&gt;"",MATCH($C3694,ΣυνδΑθρ!$A$2:$A$100,0),IF(D3694&lt;&gt;"",MATCH($D3694,Υλικά!$B$3:$B$200,0),0))</f>
        <v>0</v>
      </c>
      <c r="G3694" s="3"/>
      <c r="H3694" s="16">
        <f>IF($C3694&lt;&gt;"",$G3694*INDEX(ΣυνδΑθρ!$B$2:$B$96,$F3694,1)/INDEX(ΣυνδΑθρ!$J$2:$J$96,$F3694,1),IF($D3694&lt;&gt;"",$G3694*INDEX(Υλικά!$G$3:$G$200,$F3694,1)/INDEX(Υλικά!$E$3:$E$200,$F3694,1),0))</f>
        <v>0</v>
      </c>
      <c r="I3694" s="17">
        <f>IF($C3694&lt;&gt;"",$G3694*INDEX(ΣυνδΑθρ!$C$2:$C$100,$F3694,1)/INDEX(ΣυνδΑθρ!$J$2:$J$96,$F3694,1),IF($D3694&lt;&gt;"",$G3694*INDEX(Υλικά!$H$3:$H$200,$F3694,1)/INDEX(Υλικά!$E$3:$E$200,$F3694,1),0))</f>
        <v>0</v>
      </c>
      <c r="J3694" s="18">
        <f>IF($C3694&lt;&gt;"",$G3694*INDEX(ΣυνδΑθρ!$D$2:$D$96,$F3694,1)/INDEX(ΣυνδΑθρ!$J$2:$J$96,$F3694,1),IF($D3694&lt;&gt;"",$G3694*INDEX(Υλικά!$I$3:$I$200,$F3694,1)/INDEX(Υλικά!$E$3:$E$200,$F3694,1),0))</f>
        <v>0</v>
      </c>
      <c r="K3694" s="16">
        <f>$H3694*Ref!$B$2</f>
        <v>0</v>
      </c>
      <c r="L3694" s="17">
        <f>$I3694*Ref!$B$3</f>
        <v>0</v>
      </c>
      <c r="M3694" s="18">
        <f>$J3694*Ref!$B$4</f>
        <v>0</v>
      </c>
      <c r="N3694" s="18">
        <f>IF($C3694&lt;&gt;"",0,IF($D3694&lt;&gt;"",$G3694*INDEX(Υλικά!$J$3:$J$200,$F3694,1)/INDEX(Υλικά!$E$3:$E$200,$F3694,1),0))</f>
        <v>0</v>
      </c>
      <c r="O3694" s="19">
        <f t="shared" si="69"/>
        <v>0</v>
      </c>
    </row>
    <row r="3695" spans="5:15" x14ac:dyDescent="0.35">
      <c r="E3695" s="3" t="str">
        <f>IF(C3695&lt;&gt;"",INDEX(ΣυνδΑθρ!$I$2:$I$96,MATCH(C3695,ΣυνδΑθρ!$A$2:$A$100,0),1),IF(D3695&lt;&gt;"",INDEX(Υλικά!$D$3:$D$200,MATCH(D3695,Υλικά!$B$3:$B$200,0),1),""))</f>
        <v/>
      </c>
      <c r="F3695" s="10">
        <f>IF(C3695&lt;&gt;"",MATCH($C3695,ΣυνδΑθρ!$A$2:$A$100,0),IF(D3695&lt;&gt;"",MATCH($D3695,Υλικά!$B$3:$B$200,0),0))</f>
        <v>0</v>
      </c>
      <c r="G3695" s="3"/>
      <c r="H3695" s="16">
        <f>IF($C3695&lt;&gt;"",$G3695*INDEX(ΣυνδΑθρ!$B$2:$B$96,$F3695,1)/INDEX(ΣυνδΑθρ!$J$2:$J$96,$F3695,1),IF($D3695&lt;&gt;"",$G3695*INDEX(Υλικά!$G$3:$G$200,$F3695,1)/INDEX(Υλικά!$E$3:$E$200,$F3695,1),0))</f>
        <v>0</v>
      </c>
      <c r="I3695" s="17">
        <f>IF($C3695&lt;&gt;"",$G3695*INDEX(ΣυνδΑθρ!$C$2:$C$100,$F3695,1)/INDEX(ΣυνδΑθρ!$J$2:$J$96,$F3695,1),IF($D3695&lt;&gt;"",$G3695*INDEX(Υλικά!$H$3:$H$200,$F3695,1)/INDEX(Υλικά!$E$3:$E$200,$F3695,1),0))</f>
        <v>0</v>
      </c>
      <c r="J3695" s="18">
        <f>IF($C3695&lt;&gt;"",$G3695*INDEX(ΣυνδΑθρ!$D$2:$D$96,$F3695,1)/INDEX(ΣυνδΑθρ!$J$2:$J$96,$F3695,1),IF($D3695&lt;&gt;"",$G3695*INDEX(Υλικά!$I$3:$I$200,$F3695,1)/INDEX(Υλικά!$E$3:$E$200,$F3695,1),0))</f>
        <v>0</v>
      </c>
      <c r="K3695" s="16">
        <f>$H3695*Ref!$B$2</f>
        <v>0</v>
      </c>
      <c r="L3695" s="17">
        <f>$I3695*Ref!$B$3</f>
        <v>0</v>
      </c>
      <c r="M3695" s="18">
        <f>$J3695*Ref!$B$4</f>
        <v>0</v>
      </c>
      <c r="N3695" s="18">
        <f>IF($C3695&lt;&gt;"",0,IF($D3695&lt;&gt;"",$G3695*INDEX(Υλικά!$J$3:$J$200,$F3695,1)/INDEX(Υλικά!$E$3:$E$200,$F3695,1),0))</f>
        <v>0</v>
      </c>
      <c r="O3695" s="19">
        <f t="shared" si="69"/>
        <v>0</v>
      </c>
    </row>
    <row r="3696" spans="5:15" x14ac:dyDescent="0.35">
      <c r="E3696" s="3" t="str">
        <f>IF(C3696&lt;&gt;"",INDEX(ΣυνδΑθρ!$I$2:$I$96,MATCH(C3696,ΣυνδΑθρ!$A$2:$A$100,0),1),IF(D3696&lt;&gt;"",INDEX(Υλικά!$D$3:$D$200,MATCH(D3696,Υλικά!$B$3:$B$200,0),1),""))</f>
        <v/>
      </c>
      <c r="F3696" s="10">
        <f>IF(C3696&lt;&gt;"",MATCH($C3696,ΣυνδΑθρ!$A$2:$A$100,0),IF(D3696&lt;&gt;"",MATCH($D3696,Υλικά!$B$3:$B$200,0),0))</f>
        <v>0</v>
      </c>
      <c r="G3696" s="3"/>
      <c r="H3696" s="16">
        <f>IF($C3696&lt;&gt;"",$G3696*INDEX(ΣυνδΑθρ!$B$2:$B$96,$F3696,1)/INDEX(ΣυνδΑθρ!$J$2:$J$96,$F3696,1),IF($D3696&lt;&gt;"",$G3696*INDEX(Υλικά!$G$3:$G$200,$F3696,1)/INDEX(Υλικά!$E$3:$E$200,$F3696,1),0))</f>
        <v>0</v>
      </c>
      <c r="I3696" s="17">
        <f>IF($C3696&lt;&gt;"",$G3696*INDEX(ΣυνδΑθρ!$C$2:$C$100,$F3696,1)/INDEX(ΣυνδΑθρ!$J$2:$J$96,$F3696,1),IF($D3696&lt;&gt;"",$G3696*INDEX(Υλικά!$H$3:$H$200,$F3696,1)/INDEX(Υλικά!$E$3:$E$200,$F3696,1),0))</f>
        <v>0</v>
      </c>
      <c r="J3696" s="18">
        <f>IF($C3696&lt;&gt;"",$G3696*INDEX(ΣυνδΑθρ!$D$2:$D$96,$F3696,1)/INDEX(ΣυνδΑθρ!$J$2:$J$96,$F3696,1),IF($D3696&lt;&gt;"",$G3696*INDEX(Υλικά!$I$3:$I$200,$F3696,1)/INDEX(Υλικά!$E$3:$E$200,$F3696,1),0))</f>
        <v>0</v>
      </c>
      <c r="K3696" s="16">
        <f>$H3696*Ref!$B$2</f>
        <v>0</v>
      </c>
      <c r="L3696" s="17">
        <f>$I3696*Ref!$B$3</f>
        <v>0</v>
      </c>
      <c r="M3696" s="18">
        <f>$J3696*Ref!$B$4</f>
        <v>0</v>
      </c>
      <c r="N3696" s="18">
        <f>IF($C3696&lt;&gt;"",0,IF($D3696&lt;&gt;"",$G3696*INDEX(Υλικά!$J$3:$J$200,$F3696,1)/INDEX(Υλικά!$E$3:$E$200,$F3696,1),0))</f>
        <v>0</v>
      </c>
      <c r="O3696" s="19">
        <f t="shared" si="69"/>
        <v>0</v>
      </c>
    </row>
    <row r="3697" spans="5:15" x14ac:dyDescent="0.35">
      <c r="E3697" s="3" t="str">
        <f>IF(C3697&lt;&gt;"",INDEX(ΣυνδΑθρ!$I$2:$I$96,MATCH(C3697,ΣυνδΑθρ!$A$2:$A$100,0),1),IF(D3697&lt;&gt;"",INDEX(Υλικά!$D$3:$D$200,MATCH(D3697,Υλικά!$B$3:$B$200,0),1),""))</f>
        <v/>
      </c>
      <c r="F3697" s="10">
        <f>IF(C3697&lt;&gt;"",MATCH($C3697,ΣυνδΑθρ!$A$2:$A$100,0),IF(D3697&lt;&gt;"",MATCH($D3697,Υλικά!$B$3:$B$200,0),0))</f>
        <v>0</v>
      </c>
      <c r="G3697" s="3"/>
      <c r="H3697" s="16">
        <f>IF($C3697&lt;&gt;"",$G3697*INDEX(ΣυνδΑθρ!$B$2:$B$96,$F3697,1)/INDEX(ΣυνδΑθρ!$J$2:$J$96,$F3697,1),IF($D3697&lt;&gt;"",$G3697*INDEX(Υλικά!$G$3:$G$200,$F3697,1)/INDEX(Υλικά!$E$3:$E$200,$F3697,1),0))</f>
        <v>0</v>
      </c>
      <c r="I3697" s="17">
        <f>IF($C3697&lt;&gt;"",$G3697*INDEX(ΣυνδΑθρ!$C$2:$C$100,$F3697,1)/INDEX(ΣυνδΑθρ!$J$2:$J$96,$F3697,1),IF($D3697&lt;&gt;"",$G3697*INDEX(Υλικά!$H$3:$H$200,$F3697,1)/INDEX(Υλικά!$E$3:$E$200,$F3697,1),0))</f>
        <v>0</v>
      </c>
      <c r="J3697" s="18">
        <f>IF($C3697&lt;&gt;"",$G3697*INDEX(ΣυνδΑθρ!$D$2:$D$96,$F3697,1)/INDEX(ΣυνδΑθρ!$J$2:$J$96,$F3697,1),IF($D3697&lt;&gt;"",$G3697*INDEX(Υλικά!$I$3:$I$200,$F3697,1)/INDEX(Υλικά!$E$3:$E$200,$F3697,1),0))</f>
        <v>0</v>
      </c>
      <c r="K3697" s="16">
        <f>$H3697*Ref!$B$2</f>
        <v>0</v>
      </c>
      <c r="L3697" s="17">
        <f>$I3697*Ref!$B$3</f>
        <v>0</v>
      </c>
      <c r="M3697" s="18">
        <f>$J3697*Ref!$B$4</f>
        <v>0</v>
      </c>
      <c r="N3697" s="18">
        <f>IF($C3697&lt;&gt;"",0,IF($D3697&lt;&gt;"",$G3697*INDEX(Υλικά!$J$3:$J$200,$F3697,1)/INDEX(Υλικά!$E$3:$E$200,$F3697,1),0))</f>
        <v>0</v>
      </c>
      <c r="O3697" s="19">
        <f t="shared" si="69"/>
        <v>0</v>
      </c>
    </row>
    <row r="3698" spans="5:15" x14ac:dyDescent="0.35">
      <c r="E3698" s="3" t="str">
        <f>IF(C3698&lt;&gt;"",INDEX(ΣυνδΑθρ!$I$2:$I$96,MATCH(C3698,ΣυνδΑθρ!$A$2:$A$100,0),1),IF(D3698&lt;&gt;"",INDEX(Υλικά!$D$3:$D$200,MATCH(D3698,Υλικά!$B$3:$B$200,0),1),""))</f>
        <v/>
      </c>
      <c r="F3698" s="10">
        <f>IF(C3698&lt;&gt;"",MATCH($C3698,ΣυνδΑθρ!$A$2:$A$100,0),IF(D3698&lt;&gt;"",MATCH($D3698,Υλικά!$B$3:$B$200,0),0))</f>
        <v>0</v>
      </c>
      <c r="G3698" s="3"/>
      <c r="H3698" s="16">
        <f>IF($C3698&lt;&gt;"",$G3698*INDEX(ΣυνδΑθρ!$B$2:$B$96,$F3698,1)/INDEX(ΣυνδΑθρ!$J$2:$J$96,$F3698,1),IF($D3698&lt;&gt;"",$G3698*INDEX(Υλικά!$G$3:$G$200,$F3698,1)/INDEX(Υλικά!$E$3:$E$200,$F3698,1),0))</f>
        <v>0</v>
      </c>
      <c r="I3698" s="17">
        <f>IF($C3698&lt;&gt;"",$G3698*INDEX(ΣυνδΑθρ!$C$2:$C$100,$F3698,1)/INDEX(ΣυνδΑθρ!$J$2:$J$96,$F3698,1),IF($D3698&lt;&gt;"",$G3698*INDEX(Υλικά!$H$3:$H$200,$F3698,1)/INDEX(Υλικά!$E$3:$E$200,$F3698,1),0))</f>
        <v>0</v>
      </c>
      <c r="J3698" s="18">
        <f>IF($C3698&lt;&gt;"",$G3698*INDEX(ΣυνδΑθρ!$D$2:$D$96,$F3698,1)/INDEX(ΣυνδΑθρ!$J$2:$J$96,$F3698,1),IF($D3698&lt;&gt;"",$G3698*INDEX(Υλικά!$I$3:$I$200,$F3698,1)/INDEX(Υλικά!$E$3:$E$200,$F3698,1),0))</f>
        <v>0</v>
      </c>
      <c r="K3698" s="16">
        <f>$H3698*Ref!$B$2</f>
        <v>0</v>
      </c>
      <c r="L3698" s="17">
        <f>$I3698*Ref!$B$3</f>
        <v>0</v>
      </c>
      <c r="M3698" s="18">
        <f>$J3698*Ref!$B$4</f>
        <v>0</v>
      </c>
      <c r="N3698" s="18">
        <f>IF($C3698&lt;&gt;"",0,IF($D3698&lt;&gt;"",$G3698*INDEX(Υλικά!$J$3:$J$200,$F3698,1)/INDEX(Υλικά!$E$3:$E$200,$F3698,1),0))</f>
        <v>0</v>
      </c>
      <c r="O3698" s="19">
        <f t="shared" si="69"/>
        <v>0</v>
      </c>
    </row>
    <row r="3699" spans="5:15" x14ac:dyDescent="0.35">
      <c r="E3699" s="3" t="str">
        <f>IF(C3699&lt;&gt;"",INDEX(ΣυνδΑθρ!$I$2:$I$96,MATCH(C3699,ΣυνδΑθρ!$A$2:$A$100,0),1),IF(D3699&lt;&gt;"",INDEX(Υλικά!$D$3:$D$200,MATCH(D3699,Υλικά!$B$3:$B$200,0),1),""))</f>
        <v/>
      </c>
      <c r="F3699" s="10">
        <f>IF(C3699&lt;&gt;"",MATCH($C3699,ΣυνδΑθρ!$A$2:$A$100,0),IF(D3699&lt;&gt;"",MATCH($D3699,Υλικά!$B$3:$B$200,0),0))</f>
        <v>0</v>
      </c>
      <c r="G3699" s="3"/>
      <c r="H3699" s="16">
        <f>IF($C3699&lt;&gt;"",$G3699*INDEX(ΣυνδΑθρ!$B$2:$B$96,$F3699,1)/INDEX(ΣυνδΑθρ!$J$2:$J$96,$F3699,1),IF($D3699&lt;&gt;"",$G3699*INDEX(Υλικά!$G$3:$G$200,$F3699,1)/INDEX(Υλικά!$E$3:$E$200,$F3699,1),0))</f>
        <v>0</v>
      </c>
      <c r="I3699" s="17">
        <f>IF($C3699&lt;&gt;"",$G3699*INDEX(ΣυνδΑθρ!$C$2:$C$100,$F3699,1)/INDEX(ΣυνδΑθρ!$J$2:$J$96,$F3699,1),IF($D3699&lt;&gt;"",$G3699*INDEX(Υλικά!$H$3:$H$200,$F3699,1)/INDEX(Υλικά!$E$3:$E$200,$F3699,1),0))</f>
        <v>0</v>
      </c>
      <c r="J3699" s="18">
        <f>IF($C3699&lt;&gt;"",$G3699*INDEX(ΣυνδΑθρ!$D$2:$D$96,$F3699,1)/INDEX(ΣυνδΑθρ!$J$2:$J$96,$F3699,1),IF($D3699&lt;&gt;"",$G3699*INDEX(Υλικά!$I$3:$I$200,$F3699,1)/INDEX(Υλικά!$E$3:$E$200,$F3699,1),0))</f>
        <v>0</v>
      </c>
      <c r="K3699" s="16">
        <f>$H3699*Ref!$B$2</f>
        <v>0</v>
      </c>
      <c r="L3699" s="17">
        <f>$I3699*Ref!$B$3</f>
        <v>0</v>
      </c>
      <c r="M3699" s="18">
        <f>$J3699*Ref!$B$4</f>
        <v>0</v>
      </c>
      <c r="N3699" s="18">
        <f>IF($C3699&lt;&gt;"",0,IF($D3699&lt;&gt;"",$G3699*INDEX(Υλικά!$J$3:$J$200,$F3699,1)/INDEX(Υλικά!$E$3:$E$200,$F3699,1),0))</f>
        <v>0</v>
      </c>
      <c r="O3699" s="19">
        <f t="shared" si="69"/>
        <v>0</v>
      </c>
    </row>
    <row r="3700" spans="5:15" x14ac:dyDescent="0.35">
      <c r="E3700" s="3" t="str">
        <f>IF(C3700&lt;&gt;"",INDEX(ΣυνδΑθρ!$I$2:$I$96,MATCH(C3700,ΣυνδΑθρ!$A$2:$A$100,0),1),IF(D3700&lt;&gt;"",INDEX(Υλικά!$D$3:$D$200,MATCH(D3700,Υλικά!$B$3:$B$200,0),1),""))</f>
        <v/>
      </c>
      <c r="F3700" s="10">
        <f>IF(C3700&lt;&gt;"",MATCH($C3700,ΣυνδΑθρ!$A$2:$A$100,0),IF(D3700&lt;&gt;"",MATCH($D3700,Υλικά!$B$3:$B$200,0),0))</f>
        <v>0</v>
      </c>
      <c r="G3700" s="3"/>
      <c r="H3700" s="16">
        <f>IF($C3700&lt;&gt;"",$G3700*INDEX(ΣυνδΑθρ!$B$2:$B$96,$F3700,1)/INDEX(ΣυνδΑθρ!$J$2:$J$96,$F3700,1),IF($D3700&lt;&gt;"",$G3700*INDEX(Υλικά!$G$3:$G$200,$F3700,1)/INDEX(Υλικά!$E$3:$E$200,$F3700,1),0))</f>
        <v>0</v>
      </c>
      <c r="I3700" s="17">
        <f>IF($C3700&lt;&gt;"",$G3700*INDEX(ΣυνδΑθρ!$C$2:$C$100,$F3700,1)/INDEX(ΣυνδΑθρ!$J$2:$J$96,$F3700,1),IF($D3700&lt;&gt;"",$G3700*INDEX(Υλικά!$H$3:$H$200,$F3700,1)/INDEX(Υλικά!$E$3:$E$200,$F3700,1),0))</f>
        <v>0</v>
      </c>
      <c r="J3700" s="18">
        <f>IF($C3700&lt;&gt;"",$G3700*INDEX(ΣυνδΑθρ!$D$2:$D$96,$F3700,1)/INDEX(ΣυνδΑθρ!$J$2:$J$96,$F3700,1),IF($D3700&lt;&gt;"",$G3700*INDEX(Υλικά!$I$3:$I$200,$F3700,1)/INDEX(Υλικά!$E$3:$E$200,$F3700,1),0))</f>
        <v>0</v>
      </c>
      <c r="K3700" s="16">
        <f>$H3700*Ref!$B$2</f>
        <v>0</v>
      </c>
      <c r="L3700" s="17">
        <f>$I3700*Ref!$B$3</f>
        <v>0</v>
      </c>
      <c r="M3700" s="18">
        <f>$J3700*Ref!$B$4</f>
        <v>0</v>
      </c>
      <c r="N3700" s="18">
        <f>IF($C3700&lt;&gt;"",0,IF($D3700&lt;&gt;"",$G3700*INDEX(Υλικά!$J$3:$J$200,$F3700,1)/INDEX(Υλικά!$E$3:$E$200,$F3700,1),0))</f>
        <v>0</v>
      </c>
      <c r="O3700" s="19">
        <f t="shared" si="69"/>
        <v>0</v>
      </c>
    </row>
    <row r="3701" spans="5:15" x14ac:dyDescent="0.35">
      <c r="E3701" s="3" t="str">
        <f>IF(C3701&lt;&gt;"",INDEX(ΣυνδΑθρ!$I$2:$I$96,MATCH(C3701,ΣυνδΑθρ!$A$2:$A$100,0),1),IF(D3701&lt;&gt;"",INDEX(Υλικά!$D$3:$D$200,MATCH(D3701,Υλικά!$B$3:$B$200,0),1),""))</f>
        <v/>
      </c>
      <c r="F3701" s="10">
        <f>IF(C3701&lt;&gt;"",MATCH($C3701,ΣυνδΑθρ!$A$2:$A$100,0),IF(D3701&lt;&gt;"",MATCH($D3701,Υλικά!$B$3:$B$200,0),0))</f>
        <v>0</v>
      </c>
      <c r="G3701" s="3"/>
      <c r="H3701" s="16">
        <f>IF($C3701&lt;&gt;"",$G3701*INDEX(ΣυνδΑθρ!$B$2:$B$96,$F3701,1)/INDEX(ΣυνδΑθρ!$J$2:$J$96,$F3701,1),IF($D3701&lt;&gt;"",$G3701*INDEX(Υλικά!$G$3:$G$200,$F3701,1)/INDEX(Υλικά!$E$3:$E$200,$F3701,1),0))</f>
        <v>0</v>
      </c>
      <c r="I3701" s="17">
        <f>IF($C3701&lt;&gt;"",$G3701*INDEX(ΣυνδΑθρ!$C$2:$C$100,$F3701,1)/INDEX(ΣυνδΑθρ!$J$2:$J$96,$F3701,1),IF($D3701&lt;&gt;"",$G3701*INDEX(Υλικά!$H$3:$H$200,$F3701,1)/INDEX(Υλικά!$E$3:$E$200,$F3701,1),0))</f>
        <v>0</v>
      </c>
      <c r="J3701" s="18">
        <f>IF($C3701&lt;&gt;"",$G3701*INDEX(ΣυνδΑθρ!$D$2:$D$96,$F3701,1)/INDEX(ΣυνδΑθρ!$J$2:$J$96,$F3701,1),IF($D3701&lt;&gt;"",$G3701*INDEX(Υλικά!$I$3:$I$200,$F3701,1)/INDEX(Υλικά!$E$3:$E$200,$F3701,1),0))</f>
        <v>0</v>
      </c>
      <c r="K3701" s="16">
        <f>$H3701*Ref!$B$2</f>
        <v>0</v>
      </c>
      <c r="L3701" s="17">
        <f>$I3701*Ref!$B$3</f>
        <v>0</v>
      </c>
      <c r="M3701" s="18">
        <f>$J3701*Ref!$B$4</f>
        <v>0</v>
      </c>
      <c r="N3701" s="18">
        <f>IF($C3701&lt;&gt;"",0,IF($D3701&lt;&gt;"",$G3701*INDEX(Υλικά!$J$3:$J$200,$F3701,1)/INDEX(Υλικά!$E$3:$E$200,$F3701,1),0))</f>
        <v>0</v>
      </c>
      <c r="O3701" s="19">
        <f t="shared" si="69"/>
        <v>0</v>
      </c>
    </row>
    <row r="3702" spans="5:15" x14ac:dyDescent="0.35">
      <c r="E3702" s="3" t="str">
        <f>IF(C3702&lt;&gt;"",INDEX(ΣυνδΑθρ!$I$2:$I$96,MATCH(C3702,ΣυνδΑθρ!$A$2:$A$100,0),1),IF(D3702&lt;&gt;"",INDEX(Υλικά!$D$3:$D$200,MATCH(D3702,Υλικά!$B$3:$B$200,0),1),""))</f>
        <v/>
      </c>
      <c r="F3702" s="10">
        <f>IF(C3702&lt;&gt;"",MATCH($C3702,ΣυνδΑθρ!$A$2:$A$100,0),IF(D3702&lt;&gt;"",MATCH($D3702,Υλικά!$B$3:$B$200,0),0))</f>
        <v>0</v>
      </c>
      <c r="G3702" s="3"/>
      <c r="H3702" s="16">
        <f>IF($C3702&lt;&gt;"",$G3702*INDEX(ΣυνδΑθρ!$B$2:$B$96,$F3702,1)/INDEX(ΣυνδΑθρ!$J$2:$J$96,$F3702,1),IF($D3702&lt;&gt;"",$G3702*INDEX(Υλικά!$G$3:$G$200,$F3702,1)/INDEX(Υλικά!$E$3:$E$200,$F3702,1),0))</f>
        <v>0</v>
      </c>
      <c r="I3702" s="17">
        <f>IF($C3702&lt;&gt;"",$G3702*INDEX(ΣυνδΑθρ!$C$2:$C$100,$F3702,1)/INDEX(ΣυνδΑθρ!$J$2:$J$96,$F3702,1),IF($D3702&lt;&gt;"",$G3702*INDEX(Υλικά!$H$3:$H$200,$F3702,1)/INDEX(Υλικά!$E$3:$E$200,$F3702,1),0))</f>
        <v>0</v>
      </c>
      <c r="J3702" s="18">
        <f>IF($C3702&lt;&gt;"",$G3702*INDEX(ΣυνδΑθρ!$D$2:$D$96,$F3702,1)/INDEX(ΣυνδΑθρ!$J$2:$J$96,$F3702,1),IF($D3702&lt;&gt;"",$G3702*INDEX(Υλικά!$I$3:$I$200,$F3702,1)/INDEX(Υλικά!$E$3:$E$200,$F3702,1),0))</f>
        <v>0</v>
      </c>
      <c r="K3702" s="16">
        <f>$H3702*Ref!$B$2</f>
        <v>0</v>
      </c>
      <c r="L3702" s="17">
        <f>$I3702*Ref!$B$3</f>
        <v>0</v>
      </c>
      <c r="M3702" s="18">
        <f>$J3702*Ref!$B$4</f>
        <v>0</v>
      </c>
      <c r="N3702" s="18">
        <f>IF($C3702&lt;&gt;"",0,IF($D3702&lt;&gt;"",$G3702*INDEX(Υλικά!$J$3:$J$200,$F3702,1)/INDEX(Υλικά!$E$3:$E$200,$F3702,1),0))</f>
        <v>0</v>
      </c>
      <c r="O3702" s="19">
        <f t="shared" si="69"/>
        <v>0</v>
      </c>
    </row>
    <row r="3703" spans="5:15" x14ac:dyDescent="0.35">
      <c r="E3703" s="3" t="str">
        <f>IF(C3703&lt;&gt;"",INDEX(ΣυνδΑθρ!$I$2:$I$96,MATCH(C3703,ΣυνδΑθρ!$A$2:$A$100,0),1),IF(D3703&lt;&gt;"",INDEX(Υλικά!$D$3:$D$200,MATCH(D3703,Υλικά!$B$3:$B$200,0),1),""))</f>
        <v/>
      </c>
      <c r="F3703" s="10">
        <f>IF(C3703&lt;&gt;"",MATCH($C3703,ΣυνδΑθρ!$A$2:$A$100,0),IF(D3703&lt;&gt;"",MATCH($D3703,Υλικά!$B$3:$B$200,0),0))</f>
        <v>0</v>
      </c>
      <c r="G3703" s="3"/>
      <c r="H3703" s="16">
        <f>IF($C3703&lt;&gt;"",$G3703*INDEX(ΣυνδΑθρ!$B$2:$B$96,$F3703,1)/INDEX(ΣυνδΑθρ!$J$2:$J$96,$F3703,1),IF($D3703&lt;&gt;"",$G3703*INDEX(Υλικά!$G$3:$G$200,$F3703,1)/INDEX(Υλικά!$E$3:$E$200,$F3703,1),0))</f>
        <v>0</v>
      </c>
      <c r="I3703" s="17">
        <f>IF($C3703&lt;&gt;"",$G3703*INDEX(ΣυνδΑθρ!$C$2:$C$100,$F3703,1)/INDEX(ΣυνδΑθρ!$J$2:$J$96,$F3703,1),IF($D3703&lt;&gt;"",$G3703*INDEX(Υλικά!$H$3:$H$200,$F3703,1)/INDEX(Υλικά!$E$3:$E$200,$F3703,1),0))</f>
        <v>0</v>
      </c>
      <c r="J3703" s="18">
        <f>IF($C3703&lt;&gt;"",$G3703*INDEX(ΣυνδΑθρ!$D$2:$D$96,$F3703,1)/INDEX(ΣυνδΑθρ!$J$2:$J$96,$F3703,1),IF($D3703&lt;&gt;"",$G3703*INDEX(Υλικά!$I$3:$I$200,$F3703,1)/INDEX(Υλικά!$E$3:$E$200,$F3703,1),0))</f>
        <v>0</v>
      </c>
      <c r="K3703" s="16">
        <f>$H3703*Ref!$B$2</f>
        <v>0</v>
      </c>
      <c r="L3703" s="17">
        <f>$I3703*Ref!$B$3</f>
        <v>0</v>
      </c>
      <c r="M3703" s="18">
        <f>$J3703*Ref!$B$4</f>
        <v>0</v>
      </c>
      <c r="N3703" s="18">
        <f>IF($C3703&lt;&gt;"",0,IF($D3703&lt;&gt;"",$G3703*INDEX(Υλικά!$J$3:$J$200,$F3703,1)/INDEX(Υλικά!$E$3:$E$200,$F3703,1),0))</f>
        <v>0</v>
      </c>
      <c r="O3703" s="19">
        <f t="shared" si="69"/>
        <v>0</v>
      </c>
    </row>
    <row r="3704" spans="5:15" x14ac:dyDescent="0.35">
      <c r="E3704" s="3" t="str">
        <f>IF(C3704&lt;&gt;"",INDEX(ΣυνδΑθρ!$I$2:$I$96,MATCH(C3704,ΣυνδΑθρ!$A$2:$A$100,0),1),IF(D3704&lt;&gt;"",INDEX(Υλικά!$D$3:$D$200,MATCH(D3704,Υλικά!$B$3:$B$200,0),1),""))</f>
        <v/>
      </c>
      <c r="F3704" s="10">
        <f>IF(C3704&lt;&gt;"",MATCH($C3704,ΣυνδΑθρ!$A$2:$A$100,0),IF(D3704&lt;&gt;"",MATCH($D3704,Υλικά!$B$3:$B$200,0),0))</f>
        <v>0</v>
      </c>
      <c r="G3704" s="3"/>
      <c r="H3704" s="16">
        <f>IF($C3704&lt;&gt;"",$G3704*INDEX(ΣυνδΑθρ!$B$2:$B$96,$F3704,1)/INDEX(ΣυνδΑθρ!$J$2:$J$96,$F3704,1),IF($D3704&lt;&gt;"",$G3704*INDEX(Υλικά!$G$3:$G$200,$F3704,1)/INDEX(Υλικά!$E$3:$E$200,$F3704,1),0))</f>
        <v>0</v>
      </c>
      <c r="I3704" s="17">
        <f>IF($C3704&lt;&gt;"",$G3704*INDEX(ΣυνδΑθρ!$C$2:$C$100,$F3704,1)/INDEX(ΣυνδΑθρ!$J$2:$J$96,$F3704,1),IF($D3704&lt;&gt;"",$G3704*INDEX(Υλικά!$H$3:$H$200,$F3704,1)/INDEX(Υλικά!$E$3:$E$200,$F3704,1),0))</f>
        <v>0</v>
      </c>
      <c r="J3704" s="18">
        <f>IF($C3704&lt;&gt;"",$G3704*INDEX(ΣυνδΑθρ!$D$2:$D$96,$F3704,1)/INDEX(ΣυνδΑθρ!$J$2:$J$96,$F3704,1),IF($D3704&lt;&gt;"",$G3704*INDEX(Υλικά!$I$3:$I$200,$F3704,1)/INDEX(Υλικά!$E$3:$E$200,$F3704,1),0))</f>
        <v>0</v>
      </c>
      <c r="K3704" s="16">
        <f>$H3704*Ref!$B$2</f>
        <v>0</v>
      </c>
      <c r="L3704" s="17">
        <f>$I3704*Ref!$B$3</f>
        <v>0</v>
      </c>
      <c r="M3704" s="18">
        <f>$J3704*Ref!$B$4</f>
        <v>0</v>
      </c>
      <c r="N3704" s="18">
        <f>IF($C3704&lt;&gt;"",0,IF($D3704&lt;&gt;"",$G3704*INDEX(Υλικά!$J$3:$J$200,$F3704,1)/INDEX(Υλικά!$E$3:$E$200,$F3704,1),0))</f>
        <v>0</v>
      </c>
      <c r="O3704" s="19">
        <f t="shared" si="69"/>
        <v>0</v>
      </c>
    </row>
    <row r="3705" spans="5:15" x14ac:dyDescent="0.35">
      <c r="E3705" s="3" t="str">
        <f>IF(C3705&lt;&gt;"",INDEX(ΣυνδΑθρ!$I$2:$I$96,MATCH(C3705,ΣυνδΑθρ!$A$2:$A$100,0),1),IF(D3705&lt;&gt;"",INDEX(Υλικά!$D$3:$D$200,MATCH(D3705,Υλικά!$B$3:$B$200,0),1),""))</f>
        <v/>
      </c>
      <c r="F3705" s="10">
        <f>IF(C3705&lt;&gt;"",MATCH($C3705,ΣυνδΑθρ!$A$2:$A$100,0),IF(D3705&lt;&gt;"",MATCH($D3705,Υλικά!$B$3:$B$200,0),0))</f>
        <v>0</v>
      </c>
      <c r="G3705" s="3"/>
      <c r="H3705" s="16">
        <f>IF($C3705&lt;&gt;"",$G3705*INDEX(ΣυνδΑθρ!$B$2:$B$96,$F3705,1)/INDEX(ΣυνδΑθρ!$J$2:$J$96,$F3705,1),IF($D3705&lt;&gt;"",$G3705*INDEX(Υλικά!$G$3:$G$200,$F3705,1)/INDEX(Υλικά!$E$3:$E$200,$F3705,1),0))</f>
        <v>0</v>
      </c>
      <c r="I3705" s="17">
        <f>IF($C3705&lt;&gt;"",$G3705*INDEX(ΣυνδΑθρ!$C$2:$C$100,$F3705,1)/INDEX(ΣυνδΑθρ!$J$2:$J$96,$F3705,1),IF($D3705&lt;&gt;"",$G3705*INDEX(Υλικά!$H$3:$H$200,$F3705,1)/INDEX(Υλικά!$E$3:$E$200,$F3705,1),0))</f>
        <v>0</v>
      </c>
      <c r="J3705" s="18">
        <f>IF($C3705&lt;&gt;"",$G3705*INDEX(ΣυνδΑθρ!$D$2:$D$96,$F3705,1)/INDEX(ΣυνδΑθρ!$J$2:$J$96,$F3705,1),IF($D3705&lt;&gt;"",$G3705*INDEX(Υλικά!$I$3:$I$200,$F3705,1)/INDEX(Υλικά!$E$3:$E$200,$F3705,1),0))</f>
        <v>0</v>
      </c>
      <c r="K3705" s="16">
        <f>$H3705*Ref!$B$2</f>
        <v>0</v>
      </c>
      <c r="L3705" s="17">
        <f>$I3705*Ref!$B$3</f>
        <v>0</v>
      </c>
      <c r="M3705" s="18">
        <f>$J3705*Ref!$B$4</f>
        <v>0</v>
      </c>
      <c r="N3705" s="18">
        <f>IF($C3705&lt;&gt;"",0,IF($D3705&lt;&gt;"",$G3705*INDEX(Υλικά!$J$3:$J$200,$F3705,1)/INDEX(Υλικά!$E$3:$E$200,$F3705,1),0))</f>
        <v>0</v>
      </c>
      <c r="O3705" s="19">
        <f t="shared" si="69"/>
        <v>0</v>
      </c>
    </row>
    <row r="3706" spans="5:15" x14ac:dyDescent="0.35">
      <c r="E3706" s="3" t="str">
        <f>IF(C3706&lt;&gt;"",INDEX(ΣυνδΑθρ!$I$2:$I$96,MATCH(C3706,ΣυνδΑθρ!$A$2:$A$100,0),1),IF(D3706&lt;&gt;"",INDEX(Υλικά!$D$3:$D$200,MATCH(D3706,Υλικά!$B$3:$B$200,0),1),""))</f>
        <v/>
      </c>
      <c r="F3706" s="10">
        <f>IF(C3706&lt;&gt;"",MATCH($C3706,ΣυνδΑθρ!$A$2:$A$100,0),IF(D3706&lt;&gt;"",MATCH($D3706,Υλικά!$B$3:$B$200,0),0))</f>
        <v>0</v>
      </c>
      <c r="G3706" s="3"/>
      <c r="H3706" s="16">
        <f>IF($C3706&lt;&gt;"",$G3706*INDEX(ΣυνδΑθρ!$B$2:$B$96,$F3706,1)/INDEX(ΣυνδΑθρ!$J$2:$J$96,$F3706,1),IF($D3706&lt;&gt;"",$G3706*INDEX(Υλικά!$G$3:$G$200,$F3706,1)/INDEX(Υλικά!$E$3:$E$200,$F3706,1),0))</f>
        <v>0</v>
      </c>
      <c r="I3706" s="17">
        <f>IF($C3706&lt;&gt;"",$G3706*INDEX(ΣυνδΑθρ!$C$2:$C$100,$F3706,1)/INDEX(ΣυνδΑθρ!$J$2:$J$96,$F3706,1),IF($D3706&lt;&gt;"",$G3706*INDEX(Υλικά!$H$3:$H$200,$F3706,1)/INDEX(Υλικά!$E$3:$E$200,$F3706,1),0))</f>
        <v>0</v>
      </c>
      <c r="J3706" s="18">
        <f>IF($C3706&lt;&gt;"",$G3706*INDEX(ΣυνδΑθρ!$D$2:$D$96,$F3706,1)/INDEX(ΣυνδΑθρ!$J$2:$J$96,$F3706,1),IF($D3706&lt;&gt;"",$G3706*INDEX(Υλικά!$I$3:$I$200,$F3706,1)/INDEX(Υλικά!$E$3:$E$200,$F3706,1),0))</f>
        <v>0</v>
      </c>
      <c r="K3706" s="16">
        <f>$H3706*Ref!$B$2</f>
        <v>0</v>
      </c>
      <c r="L3706" s="17">
        <f>$I3706*Ref!$B$3</f>
        <v>0</v>
      </c>
      <c r="M3706" s="18">
        <f>$J3706*Ref!$B$4</f>
        <v>0</v>
      </c>
      <c r="N3706" s="18">
        <f>IF($C3706&lt;&gt;"",0,IF($D3706&lt;&gt;"",$G3706*INDEX(Υλικά!$J$3:$J$200,$F3706,1)/INDEX(Υλικά!$E$3:$E$200,$F3706,1),0))</f>
        <v>0</v>
      </c>
      <c r="O3706" s="19">
        <f t="shared" si="69"/>
        <v>0</v>
      </c>
    </row>
    <row r="3707" spans="5:15" x14ac:dyDescent="0.35">
      <c r="E3707" s="3" t="str">
        <f>IF(C3707&lt;&gt;"",INDEX(ΣυνδΑθρ!$I$2:$I$96,MATCH(C3707,ΣυνδΑθρ!$A$2:$A$100,0),1),IF(D3707&lt;&gt;"",INDEX(Υλικά!$D$3:$D$200,MATCH(D3707,Υλικά!$B$3:$B$200,0),1),""))</f>
        <v/>
      </c>
      <c r="F3707" s="10">
        <f>IF(C3707&lt;&gt;"",MATCH($C3707,ΣυνδΑθρ!$A$2:$A$100,0),IF(D3707&lt;&gt;"",MATCH($D3707,Υλικά!$B$3:$B$200,0),0))</f>
        <v>0</v>
      </c>
      <c r="G3707" s="3"/>
      <c r="H3707" s="16">
        <f>IF($C3707&lt;&gt;"",$G3707*INDEX(ΣυνδΑθρ!$B$2:$B$96,$F3707,1)/INDEX(ΣυνδΑθρ!$J$2:$J$96,$F3707,1),IF($D3707&lt;&gt;"",$G3707*INDEX(Υλικά!$G$3:$G$200,$F3707,1)/INDEX(Υλικά!$E$3:$E$200,$F3707,1),0))</f>
        <v>0</v>
      </c>
      <c r="I3707" s="17">
        <f>IF($C3707&lt;&gt;"",$G3707*INDEX(ΣυνδΑθρ!$C$2:$C$100,$F3707,1)/INDEX(ΣυνδΑθρ!$J$2:$J$96,$F3707,1),IF($D3707&lt;&gt;"",$G3707*INDEX(Υλικά!$H$3:$H$200,$F3707,1)/INDEX(Υλικά!$E$3:$E$200,$F3707,1),0))</f>
        <v>0</v>
      </c>
      <c r="J3707" s="18">
        <f>IF($C3707&lt;&gt;"",$G3707*INDEX(ΣυνδΑθρ!$D$2:$D$96,$F3707,1)/INDEX(ΣυνδΑθρ!$J$2:$J$96,$F3707,1),IF($D3707&lt;&gt;"",$G3707*INDEX(Υλικά!$I$3:$I$200,$F3707,1)/INDEX(Υλικά!$E$3:$E$200,$F3707,1),0))</f>
        <v>0</v>
      </c>
      <c r="K3707" s="16">
        <f>$H3707*Ref!$B$2</f>
        <v>0</v>
      </c>
      <c r="L3707" s="17">
        <f>$I3707*Ref!$B$3</f>
        <v>0</v>
      </c>
      <c r="M3707" s="18">
        <f>$J3707*Ref!$B$4</f>
        <v>0</v>
      </c>
      <c r="N3707" s="18">
        <f>IF($C3707&lt;&gt;"",0,IF($D3707&lt;&gt;"",$G3707*INDEX(Υλικά!$J$3:$J$200,$F3707,1)/INDEX(Υλικά!$E$3:$E$200,$F3707,1),0))</f>
        <v>0</v>
      </c>
      <c r="O3707" s="19">
        <f t="shared" si="69"/>
        <v>0</v>
      </c>
    </row>
    <row r="3708" spans="5:15" x14ac:dyDescent="0.35">
      <c r="E3708" s="3" t="str">
        <f>IF(C3708&lt;&gt;"",INDEX(ΣυνδΑθρ!$I$2:$I$96,MATCH(C3708,ΣυνδΑθρ!$A$2:$A$100,0),1),IF(D3708&lt;&gt;"",INDEX(Υλικά!$D$3:$D$200,MATCH(D3708,Υλικά!$B$3:$B$200,0),1),""))</f>
        <v/>
      </c>
      <c r="F3708" s="10">
        <f>IF(C3708&lt;&gt;"",MATCH($C3708,ΣυνδΑθρ!$A$2:$A$100,0),IF(D3708&lt;&gt;"",MATCH($D3708,Υλικά!$B$3:$B$200,0),0))</f>
        <v>0</v>
      </c>
      <c r="G3708" s="3"/>
      <c r="H3708" s="16">
        <f>IF($C3708&lt;&gt;"",$G3708*INDEX(ΣυνδΑθρ!$B$2:$B$96,$F3708,1)/INDEX(ΣυνδΑθρ!$J$2:$J$96,$F3708,1),IF($D3708&lt;&gt;"",$G3708*INDEX(Υλικά!$G$3:$G$200,$F3708,1)/INDEX(Υλικά!$E$3:$E$200,$F3708,1),0))</f>
        <v>0</v>
      </c>
      <c r="I3708" s="17">
        <f>IF($C3708&lt;&gt;"",$G3708*INDEX(ΣυνδΑθρ!$C$2:$C$100,$F3708,1)/INDEX(ΣυνδΑθρ!$J$2:$J$96,$F3708,1),IF($D3708&lt;&gt;"",$G3708*INDEX(Υλικά!$H$3:$H$200,$F3708,1)/INDEX(Υλικά!$E$3:$E$200,$F3708,1),0))</f>
        <v>0</v>
      </c>
      <c r="J3708" s="18">
        <f>IF($C3708&lt;&gt;"",$G3708*INDEX(ΣυνδΑθρ!$D$2:$D$96,$F3708,1)/INDEX(ΣυνδΑθρ!$J$2:$J$96,$F3708,1),IF($D3708&lt;&gt;"",$G3708*INDEX(Υλικά!$I$3:$I$200,$F3708,1)/INDEX(Υλικά!$E$3:$E$200,$F3708,1),0))</f>
        <v>0</v>
      </c>
      <c r="K3708" s="16">
        <f>$H3708*Ref!$B$2</f>
        <v>0</v>
      </c>
      <c r="L3708" s="17">
        <f>$I3708*Ref!$B$3</f>
        <v>0</v>
      </c>
      <c r="M3708" s="18">
        <f>$J3708*Ref!$B$4</f>
        <v>0</v>
      </c>
      <c r="N3708" s="18">
        <f>IF($C3708&lt;&gt;"",0,IF($D3708&lt;&gt;"",$G3708*INDEX(Υλικά!$J$3:$J$200,$F3708,1)/INDEX(Υλικά!$E$3:$E$200,$F3708,1),0))</f>
        <v>0</v>
      </c>
      <c r="O3708" s="19">
        <f t="shared" si="69"/>
        <v>0</v>
      </c>
    </row>
    <row r="3709" spans="5:15" x14ac:dyDescent="0.35">
      <c r="E3709" s="3" t="str">
        <f>IF(C3709&lt;&gt;"",INDEX(ΣυνδΑθρ!$I$2:$I$96,MATCH(C3709,ΣυνδΑθρ!$A$2:$A$100,0),1),IF(D3709&lt;&gt;"",INDEX(Υλικά!$D$3:$D$200,MATCH(D3709,Υλικά!$B$3:$B$200,0),1),""))</f>
        <v/>
      </c>
      <c r="F3709" s="10">
        <f>IF(C3709&lt;&gt;"",MATCH($C3709,ΣυνδΑθρ!$A$2:$A$100,0),IF(D3709&lt;&gt;"",MATCH($D3709,Υλικά!$B$3:$B$200,0),0))</f>
        <v>0</v>
      </c>
      <c r="G3709" s="3"/>
      <c r="H3709" s="16">
        <f>IF($C3709&lt;&gt;"",$G3709*INDEX(ΣυνδΑθρ!$B$2:$B$96,$F3709,1)/INDEX(ΣυνδΑθρ!$J$2:$J$96,$F3709,1),IF($D3709&lt;&gt;"",$G3709*INDEX(Υλικά!$G$3:$G$200,$F3709,1)/INDEX(Υλικά!$E$3:$E$200,$F3709,1),0))</f>
        <v>0</v>
      </c>
      <c r="I3709" s="17">
        <f>IF($C3709&lt;&gt;"",$G3709*INDEX(ΣυνδΑθρ!$C$2:$C$100,$F3709,1)/INDEX(ΣυνδΑθρ!$J$2:$J$96,$F3709,1),IF($D3709&lt;&gt;"",$G3709*INDEX(Υλικά!$H$3:$H$200,$F3709,1)/INDEX(Υλικά!$E$3:$E$200,$F3709,1),0))</f>
        <v>0</v>
      </c>
      <c r="J3709" s="18">
        <f>IF($C3709&lt;&gt;"",$G3709*INDEX(ΣυνδΑθρ!$D$2:$D$96,$F3709,1)/INDEX(ΣυνδΑθρ!$J$2:$J$96,$F3709,1),IF($D3709&lt;&gt;"",$G3709*INDEX(Υλικά!$I$3:$I$200,$F3709,1)/INDEX(Υλικά!$E$3:$E$200,$F3709,1),0))</f>
        <v>0</v>
      </c>
      <c r="K3709" s="16">
        <f>$H3709*Ref!$B$2</f>
        <v>0</v>
      </c>
      <c r="L3709" s="17">
        <f>$I3709*Ref!$B$3</f>
        <v>0</v>
      </c>
      <c r="M3709" s="18">
        <f>$J3709*Ref!$B$4</f>
        <v>0</v>
      </c>
      <c r="N3709" s="18">
        <f>IF($C3709&lt;&gt;"",0,IF($D3709&lt;&gt;"",$G3709*INDEX(Υλικά!$J$3:$J$200,$F3709,1)/INDEX(Υλικά!$E$3:$E$200,$F3709,1),0))</f>
        <v>0</v>
      </c>
      <c r="O3709" s="19">
        <f t="shared" si="69"/>
        <v>0</v>
      </c>
    </row>
    <row r="3710" spans="5:15" x14ac:dyDescent="0.35">
      <c r="E3710" s="3" t="str">
        <f>IF(C3710&lt;&gt;"",INDEX(ΣυνδΑθρ!$I$2:$I$96,MATCH(C3710,ΣυνδΑθρ!$A$2:$A$100,0),1),IF(D3710&lt;&gt;"",INDEX(Υλικά!$D$3:$D$200,MATCH(D3710,Υλικά!$B$3:$B$200,0),1),""))</f>
        <v/>
      </c>
      <c r="F3710" s="10">
        <f>IF(C3710&lt;&gt;"",MATCH($C3710,ΣυνδΑθρ!$A$2:$A$100,0),IF(D3710&lt;&gt;"",MATCH($D3710,Υλικά!$B$3:$B$200,0),0))</f>
        <v>0</v>
      </c>
      <c r="G3710" s="3"/>
      <c r="H3710" s="16">
        <f>IF($C3710&lt;&gt;"",$G3710*INDEX(ΣυνδΑθρ!$B$2:$B$96,$F3710,1)/INDEX(ΣυνδΑθρ!$J$2:$J$96,$F3710,1),IF($D3710&lt;&gt;"",$G3710*INDEX(Υλικά!$G$3:$G$200,$F3710,1)/INDEX(Υλικά!$E$3:$E$200,$F3710,1),0))</f>
        <v>0</v>
      </c>
      <c r="I3710" s="17">
        <f>IF($C3710&lt;&gt;"",$G3710*INDEX(ΣυνδΑθρ!$C$2:$C$100,$F3710,1)/INDEX(ΣυνδΑθρ!$J$2:$J$96,$F3710,1),IF($D3710&lt;&gt;"",$G3710*INDEX(Υλικά!$H$3:$H$200,$F3710,1)/INDEX(Υλικά!$E$3:$E$200,$F3710,1),0))</f>
        <v>0</v>
      </c>
      <c r="J3710" s="18">
        <f>IF($C3710&lt;&gt;"",$G3710*INDEX(ΣυνδΑθρ!$D$2:$D$96,$F3710,1)/INDEX(ΣυνδΑθρ!$J$2:$J$96,$F3710,1),IF($D3710&lt;&gt;"",$G3710*INDEX(Υλικά!$I$3:$I$200,$F3710,1)/INDEX(Υλικά!$E$3:$E$200,$F3710,1),0))</f>
        <v>0</v>
      </c>
      <c r="K3710" s="16">
        <f>$H3710*Ref!$B$2</f>
        <v>0</v>
      </c>
      <c r="L3710" s="17">
        <f>$I3710*Ref!$B$3</f>
        <v>0</v>
      </c>
      <c r="M3710" s="18">
        <f>$J3710*Ref!$B$4</f>
        <v>0</v>
      </c>
      <c r="N3710" s="18">
        <f>IF($C3710&lt;&gt;"",0,IF($D3710&lt;&gt;"",$G3710*INDEX(Υλικά!$J$3:$J$200,$F3710,1)/INDEX(Υλικά!$E$3:$E$200,$F3710,1),0))</f>
        <v>0</v>
      </c>
      <c r="O3710" s="19">
        <f t="shared" si="69"/>
        <v>0</v>
      </c>
    </row>
    <row r="3711" spans="5:15" x14ac:dyDescent="0.35">
      <c r="E3711" s="3" t="str">
        <f>IF(C3711&lt;&gt;"",INDEX(ΣυνδΑθρ!$I$2:$I$96,MATCH(C3711,ΣυνδΑθρ!$A$2:$A$100,0),1),IF(D3711&lt;&gt;"",INDEX(Υλικά!$D$3:$D$200,MATCH(D3711,Υλικά!$B$3:$B$200,0),1),""))</f>
        <v/>
      </c>
      <c r="F3711" s="10">
        <f>IF(C3711&lt;&gt;"",MATCH($C3711,ΣυνδΑθρ!$A$2:$A$100,0),IF(D3711&lt;&gt;"",MATCH($D3711,Υλικά!$B$3:$B$200,0),0))</f>
        <v>0</v>
      </c>
      <c r="G3711" s="3"/>
      <c r="H3711" s="16">
        <f>IF($C3711&lt;&gt;"",$G3711*INDEX(ΣυνδΑθρ!$B$2:$B$96,$F3711,1)/INDEX(ΣυνδΑθρ!$J$2:$J$96,$F3711,1),IF($D3711&lt;&gt;"",$G3711*INDEX(Υλικά!$G$3:$G$200,$F3711,1)/INDEX(Υλικά!$E$3:$E$200,$F3711,1),0))</f>
        <v>0</v>
      </c>
      <c r="I3711" s="17">
        <f>IF($C3711&lt;&gt;"",$G3711*INDEX(ΣυνδΑθρ!$C$2:$C$100,$F3711,1)/INDEX(ΣυνδΑθρ!$J$2:$J$96,$F3711,1),IF($D3711&lt;&gt;"",$G3711*INDEX(Υλικά!$H$3:$H$200,$F3711,1)/INDEX(Υλικά!$E$3:$E$200,$F3711,1),0))</f>
        <v>0</v>
      </c>
      <c r="J3711" s="18">
        <f>IF($C3711&lt;&gt;"",$G3711*INDEX(ΣυνδΑθρ!$D$2:$D$96,$F3711,1)/INDEX(ΣυνδΑθρ!$J$2:$J$96,$F3711,1),IF($D3711&lt;&gt;"",$G3711*INDEX(Υλικά!$I$3:$I$200,$F3711,1)/INDEX(Υλικά!$E$3:$E$200,$F3711,1),0))</f>
        <v>0</v>
      </c>
      <c r="K3711" s="16">
        <f>$H3711*Ref!$B$2</f>
        <v>0</v>
      </c>
      <c r="L3711" s="17">
        <f>$I3711*Ref!$B$3</f>
        <v>0</v>
      </c>
      <c r="M3711" s="18">
        <f>$J3711*Ref!$B$4</f>
        <v>0</v>
      </c>
      <c r="N3711" s="18">
        <f>IF($C3711&lt;&gt;"",0,IF($D3711&lt;&gt;"",$G3711*INDEX(Υλικά!$J$3:$J$200,$F3711,1)/INDEX(Υλικά!$E$3:$E$200,$F3711,1),0))</f>
        <v>0</v>
      </c>
      <c r="O3711" s="19">
        <f t="shared" si="69"/>
        <v>0</v>
      </c>
    </row>
    <row r="3712" spans="5:15" x14ac:dyDescent="0.35">
      <c r="E3712" s="3" t="str">
        <f>IF(C3712&lt;&gt;"",INDEX(ΣυνδΑθρ!$I$2:$I$96,MATCH(C3712,ΣυνδΑθρ!$A$2:$A$100,0),1),IF(D3712&lt;&gt;"",INDEX(Υλικά!$D$3:$D$200,MATCH(D3712,Υλικά!$B$3:$B$200,0),1),""))</f>
        <v/>
      </c>
      <c r="F3712" s="10">
        <f>IF(C3712&lt;&gt;"",MATCH($C3712,ΣυνδΑθρ!$A$2:$A$100,0),IF(D3712&lt;&gt;"",MATCH($D3712,Υλικά!$B$3:$B$200,0),0))</f>
        <v>0</v>
      </c>
      <c r="G3712" s="3"/>
      <c r="H3712" s="16">
        <f>IF($C3712&lt;&gt;"",$G3712*INDEX(ΣυνδΑθρ!$B$2:$B$96,$F3712,1)/INDEX(ΣυνδΑθρ!$J$2:$J$96,$F3712,1),IF($D3712&lt;&gt;"",$G3712*INDEX(Υλικά!$G$3:$G$200,$F3712,1)/INDEX(Υλικά!$E$3:$E$200,$F3712,1),0))</f>
        <v>0</v>
      </c>
      <c r="I3712" s="17">
        <f>IF($C3712&lt;&gt;"",$G3712*INDEX(ΣυνδΑθρ!$C$2:$C$100,$F3712,1)/INDEX(ΣυνδΑθρ!$J$2:$J$96,$F3712,1),IF($D3712&lt;&gt;"",$G3712*INDEX(Υλικά!$H$3:$H$200,$F3712,1)/INDEX(Υλικά!$E$3:$E$200,$F3712,1),0))</f>
        <v>0</v>
      </c>
      <c r="J3712" s="18">
        <f>IF($C3712&lt;&gt;"",$G3712*INDEX(ΣυνδΑθρ!$D$2:$D$96,$F3712,1)/INDEX(ΣυνδΑθρ!$J$2:$J$96,$F3712,1),IF($D3712&lt;&gt;"",$G3712*INDEX(Υλικά!$I$3:$I$200,$F3712,1)/INDEX(Υλικά!$E$3:$E$200,$F3712,1),0))</f>
        <v>0</v>
      </c>
      <c r="K3712" s="16">
        <f>$H3712*Ref!$B$2</f>
        <v>0</v>
      </c>
      <c r="L3712" s="17">
        <f>$I3712*Ref!$B$3</f>
        <v>0</v>
      </c>
      <c r="M3712" s="18">
        <f>$J3712*Ref!$B$4</f>
        <v>0</v>
      </c>
      <c r="N3712" s="18">
        <f>IF($C3712&lt;&gt;"",0,IF($D3712&lt;&gt;"",$G3712*INDEX(Υλικά!$J$3:$J$200,$F3712,1)/INDEX(Υλικά!$E$3:$E$200,$F3712,1),0))</f>
        <v>0</v>
      </c>
      <c r="O3712" s="19">
        <f t="shared" si="69"/>
        <v>0</v>
      </c>
    </row>
    <row r="3713" spans="5:15" x14ac:dyDescent="0.35">
      <c r="E3713" s="3" t="str">
        <f>IF(C3713&lt;&gt;"",INDEX(ΣυνδΑθρ!$I$2:$I$96,MATCH(C3713,ΣυνδΑθρ!$A$2:$A$100,0),1),IF(D3713&lt;&gt;"",INDEX(Υλικά!$D$3:$D$200,MATCH(D3713,Υλικά!$B$3:$B$200,0),1),""))</f>
        <v/>
      </c>
      <c r="F3713" s="10">
        <f>IF(C3713&lt;&gt;"",MATCH($C3713,ΣυνδΑθρ!$A$2:$A$100,0),IF(D3713&lt;&gt;"",MATCH($D3713,Υλικά!$B$3:$B$200,0),0))</f>
        <v>0</v>
      </c>
      <c r="G3713" s="3"/>
      <c r="H3713" s="16">
        <f>IF($C3713&lt;&gt;"",$G3713*INDEX(ΣυνδΑθρ!$B$2:$B$96,$F3713,1)/INDEX(ΣυνδΑθρ!$J$2:$J$96,$F3713,1),IF($D3713&lt;&gt;"",$G3713*INDEX(Υλικά!$G$3:$G$200,$F3713,1)/INDEX(Υλικά!$E$3:$E$200,$F3713,1),0))</f>
        <v>0</v>
      </c>
      <c r="I3713" s="17">
        <f>IF($C3713&lt;&gt;"",$G3713*INDEX(ΣυνδΑθρ!$C$2:$C$100,$F3713,1)/INDEX(ΣυνδΑθρ!$J$2:$J$96,$F3713,1),IF($D3713&lt;&gt;"",$G3713*INDEX(Υλικά!$H$3:$H$200,$F3713,1)/INDEX(Υλικά!$E$3:$E$200,$F3713,1),0))</f>
        <v>0</v>
      </c>
      <c r="J3713" s="18">
        <f>IF($C3713&lt;&gt;"",$G3713*INDEX(ΣυνδΑθρ!$D$2:$D$96,$F3713,1)/INDEX(ΣυνδΑθρ!$J$2:$J$96,$F3713,1),IF($D3713&lt;&gt;"",$G3713*INDEX(Υλικά!$I$3:$I$200,$F3713,1)/INDEX(Υλικά!$E$3:$E$200,$F3713,1),0))</f>
        <v>0</v>
      </c>
      <c r="K3713" s="16">
        <f>$H3713*Ref!$B$2</f>
        <v>0</v>
      </c>
      <c r="L3713" s="17">
        <f>$I3713*Ref!$B$3</f>
        <v>0</v>
      </c>
      <c r="M3713" s="18">
        <f>$J3713*Ref!$B$4</f>
        <v>0</v>
      </c>
      <c r="N3713" s="18">
        <f>IF($C3713&lt;&gt;"",0,IF($D3713&lt;&gt;"",$G3713*INDEX(Υλικά!$J$3:$J$200,$F3713,1)/INDEX(Υλικά!$E$3:$E$200,$F3713,1),0))</f>
        <v>0</v>
      </c>
      <c r="O3713" s="19">
        <f t="shared" si="69"/>
        <v>0</v>
      </c>
    </row>
    <row r="3714" spans="5:15" x14ac:dyDescent="0.35">
      <c r="E3714" s="3" t="str">
        <f>IF(C3714&lt;&gt;"",INDEX(ΣυνδΑθρ!$I$2:$I$96,MATCH(C3714,ΣυνδΑθρ!$A$2:$A$100,0),1),IF(D3714&lt;&gt;"",INDEX(Υλικά!$D$3:$D$200,MATCH(D3714,Υλικά!$B$3:$B$200,0),1),""))</f>
        <v/>
      </c>
      <c r="F3714" s="10">
        <f>IF(C3714&lt;&gt;"",MATCH($C3714,ΣυνδΑθρ!$A$2:$A$100,0),IF(D3714&lt;&gt;"",MATCH($D3714,Υλικά!$B$3:$B$200,0),0))</f>
        <v>0</v>
      </c>
      <c r="G3714" s="3"/>
      <c r="H3714" s="16">
        <f>IF($C3714&lt;&gt;"",$G3714*INDEX(ΣυνδΑθρ!$B$2:$B$96,$F3714,1)/INDEX(ΣυνδΑθρ!$J$2:$J$96,$F3714,1),IF($D3714&lt;&gt;"",$G3714*INDEX(Υλικά!$G$3:$G$200,$F3714,1)/INDEX(Υλικά!$E$3:$E$200,$F3714,1),0))</f>
        <v>0</v>
      </c>
      <c r="I3714" s="17">
        <f>IF($C3714&lt;&gt;"",$G3714*INDEX(ΣυνδΑθρ!$C$2:$C$100,$F3714,1)/INDEX(ΣυνδΑθρ!$J$2:$J$96,$F3714,1),IF($D3714&lt;&gt;"",$G3714*INDEX(Υλικά!$H$3:$H$200,$F3714,1)/INDEX(Υλικά!$E$3:$E$200,$F3714,1),0))</f>
        <v>0</v>
      </c>
      <c r="J3714" s="18">
        <f>IF($C3714&lt;&gt;"",$G3714*INDEX(ΣυνδΑθρ!$D$2:$D$96,$F3714,1)/INDEX(ΣυνδΑθρ!$J$2:$J$96,$F3714,1),IF($D3714&lt;&gt;"",$G3714*INDEX(Υλικά!$I$3:$I$200,$F3714,1)/INDEX(Υλικά!$E$3:$E$200,$F3714,1),0))</f>
        <v>0</v>
      </c>
      <c r="K3714" s="16">
        <f>$H3714*Ref!$B$2</f>
        <v>0</v>
      </c>
      <c r="L3714" s="17">
        <f>$I3714*Ref!$B$3</f>
        <v>0</v>
      </c>
      <c r="M3714" s="18">
        <f>$J3714*Ref!$B$4</f>
        <v>0</v>
      </c>
      <c r="N3714" s="18">
        <f>IF($C3714&lt;&gt;"",0,IF($D3714&lt;&gt;"",$G3714*INDEX(Υλικά!$J$3:$J$200,$F3714,1)/INDEX(Υλικά!$E$3:$E$200,$F3714,1),0))</f>
        <v>0</v>
      </c>
      <c r="O3714" s="19">
        <f t="shared" si="69"/>
        <v>0</v>
      </c>
    </row>
    <row r="3715" spans="5:15" x14ac:dyDescent="0.35">
      <c r="E3715" s="3" t="str">
        <f>IF(C3715&lt;&gt;"",INDEX(ΣυνδΑθρ!$I$2:$I$96,MATCH(C3715,ΣυνδΑθρ!$A$2:$A$100,0),1),IF(D3715&lt;&gt;"",INDEX(Υλικά!$D$3:$D$200,MATCH(D3715,Υλικά!$B$3:$B$200,0),1),""))</f>
        <v/>
      </c>
      <c r="F3715" s="10">
        <f>IF(C3715&lt;&gt;"",MATCH($C3715,ΣυνδΑθρ!$A$2:$A$100,0),IF(D3715&lt;&gt;"",MATCH($D3715,Υλικά!$B$3:$B$200,0),0))</f>
        <v>0</v>
      </c>
      <c r="G3715" s="3"/>
      <c r="H3715" s="16">
        <f>IF($C3715&lt;&gt;"",$G3715*INDEX(ΣυνδΑθρ!$B$2:$B$96,$F3715,1)/INDEX(ΣυνδΑθρ!$J$2:$J$96,$F3715,1),IF($D3715&lt;&gt;"",$G3715*INDEX(Υλικά!$G$3:$G$200,$F3715,1)/INDEX(Υλικά!$E$3:$E$200,$F3715,1),0))</f>
        <v>0</v>
      </c>
      <c r="I3715" s="17">
        <f>IF($C3715&lt;&gt;"",$G3715*INDEX(ΣυνδΑθρ!$C$2:$C$100,$F3715,1)/INDEX(ΣυνδΑθρ!$J$2:$J$96,$F3715,1),IF($D3715&lt;&gt;"",$G3715*INDEX(Υλικά!$H$3:$H$200,$F3715,1)/INDEX(Υλικά!$E$3:$E$200,$F3715,1),0))</f>
        <v>0</v>
      </c>
      <c r="J3715" s="18">
        <f>IF($C3715&lt;&gt;"",$G3715*INDEX(ΣυνδΑθρ!$D$2:$D$96,$F3715,1)/INDEX(ΣυνδΑθρ!$J$2:$J$96,$F3715,1),IF($D3715&lt;&gt;"",$G3715*INDEX(Υλικά!$I$3:$I$200,$F3715,1)/INDEX(Υλικά!$E$3:$E$200,$F3715,1),0))</f>
        <v>0</v>
      </c>
      <c r="K3715" s="16">
        <f>$H3715*Ref!$B$2</f>
        <v>0</v>
      </c>
      <c r="L3715" s="17">
        <f>$I3715*Ref!$B$3</f>
        <v>0</v>
      </c>
      <c r="M3715" s="18">
        <f>$J3715*Ref!$B$4</f>
        <v>0</v>
      </c>
      <c r="N3715" s="18">
        <f>IF($C3715&lt;&gt;"",0,IF($D3715&lt;&gt;"",$G3715*INDEX(Υλικά!$J$3:$J$200,$F3715,1)/INDEX(Υλικά!$E$3:$E$200,$F3715,1),0))</f>
        <v>0</v>
      </c>
      <c r="O3715" s="19">
        <f t="shared" si="69"/>
        <v>0</v>
      </c>
    </row>
    <row r="3716" spans="5:15" x14ac:dyDescent="0.35">
      <c r="E3716" s="3" t="str">
        <f>IF(C3716&lt;&gt;"",INDEX(ΣυνδΑθρ!$I$2:$I$96,MATCH(C3716,ΣυνδΑθρ!$A$2:$A$100,0),1),IF(D3716&lt;&gt;"",INDEX(Υλικά!$D$3:$D$200,MATCH(D3716,Υλικά!$B$3:$B$200,0),1),""))</f>
        <v/>
      </c>
      <c r="F3716" s="10">
        <f>IF(C3716&lt;&gt;"",MATCH($C3716,ΣυνδΑθρ!$A$2:$A$100,0),IF(D3716&lt;&gt;"",MATCH($D3716,Υλικά!$B$3:$B$200,0),0))</f>
        <v>0</v>
      </c>
      <c r="G3716" s="3"/>
      <c r="H3716" s="16">
        <f>IF($C3716&lt;&gt;"",$G3716*INDEX(ΣυνδΑθρ!$B$2:$B$96,$F3716,1)/INDEX(ΣυνδΑθρ!$J$2:$J$96,$F3716,1),IF($D3716&lt;&gt;"",$G3716*INDEX(Υλικά!$G$3:$G$200,$F3716,1)/INDEX(Υλικά!$E$3:$E$200,$F3716,1),0))</f>
        <v>0</v>
      </c>
      <c r="I3716" s="17">
        <f>IF($C3716&lt;&gt;"",$G3716*INDEX(ΣυνδΑθρ!$C$2:$C$100,$F3716,1)/INDEX(ΣυνδΑθρ!$J$2:$J$96,$F3716,1),IF($D3716&lt;&gt;"",$G3716*INDEX(Υλικά!$H$3:$H$200,$F3716,1)/INDEX(Υλικά!$E$3:$E$200,$F3716,1),0))</f>
        <v>0</v>
      </c>
      <c r="J3716" s="18">
        <f>IF($C3716&lt;&gt;"",$G3716*INDEX(ΣυνδΑθρ!$D$2:$D$96,$F3716,1)/INDEX(ΣυνδΑθρ!$J$2:$J$96,$F3716,1),IF($D3716&lt;&gt;"",$G3716*INDEX(Υλικά!$I$3:$I$200,$F3716,1)/INDEX(Υλικά!$E$3:$E$200,$F3716,1),0))</f>
        <v>0</v>
      </c>
      <c r="K3716" s="16">
        <f>$H3716*Ref!$B$2</f>
        <v>0</v>
      </c>
      <c r="L3716" s="17">
        <f>$I3716*Ref!$B$3</f>
        <v>0</v>
      </c>
      <c r="M3716" s="18">
        <f>$J3716*Ref!$B$4</f>
        <v>0</v>
      </c>
      <c r="N3716" s="18">
        <f>IF($C3716&lt;&gt;"",0,IF($D3716&lt;&gt;"",$G3716*INDEX(Υλικά!$J$3:$J$200,$F3716,1)/INDEX(Υλικά!$E$3:$E$200,$F3716,1),0))</f>
        <v>0</v>
      </c>
      <c r="O3716" s="19">
        <f t="shared" si="69"/>
        <v>0</v>
      </c>
    </row>
    <row r="3717" spans="5:15" x14ac:dyDescent="0.35">
      <c r="E3717" s="3" t="str">
        <f>IF(C3717&lt;&gt;"",INDEX(ΣυνδΑθρ!$I$2:$I$96,MATCH(C3717,ΣυνδΑθρ!$A$2:$A$100,0),1),IF(D3717&lt;&gt;"",INDEX(Υλικά!$D$3:$D$200,MATCH(D3717,Υλικά!$B$3:$B$200,0),1),""))</f>
        <v/>
      </c>
      <c r="F3717" s="10">
        <f>IF(C3717&lt;&gt;"",MATCH($C3717,ΣυνδΑθρ!$A$2:$A$100,0),IF(D3717&lt;&gt;"",MATCH($D3717,Υλικά!$B$3:$B$200,0),0))</f>
        <v>0</v>
      </c>
      <c r="G3717" s="3"/>
      <c r="H3717" s="16">
        <f>IF($C3717&lt;&gt;"",$G3717*INDEX(ΣυνδΑθρ!$B$2:$B$96,$F3717,1)/INDEX(ΣυνδΑθρ!$J$2:$J$96,$F3717,1),IF($D3717&lt;&gt;"",$G3717*INDEX(Υλικά!$G$3:$G$200,$F3717,1)/INDEX(Υλικά!$E$3:$E$200,$F3717,1),0))</f>
        <v>0</v>
      </c>
      <c r="I3717" s="17">
        <f>IF($C3717&lt;&gt;"",$G3717*INDEX(ΣυνδΑθρ!$C$2:$C$100,$F3717,1)/INDEX(ΣυνδΑθρ!$J$2:$J$96,$F3717,1),IF($D3717&lt;&gt;"",$G3717*INDEX(Υλικά!$H$3:$H$200,$F3717,1)/INDEX(Υλικά!$E$3:$E$200,$F3717,1),0))</f>
        <v>0</v>
      </c>
      <c r="J3717" s="18">
        <f>IF($C3717&lt;&gt;"",$G3717*INDEX(ΣυνδΑθρ!$D$2:$D$96,$F3717,1)/INDEX(ΣυνδΑθρ!$J$2:$J$96,$F3717,1),IF($D3717&lt;&gt;"",$G3717*INDEX(Υλικά!$I$3:$I$200,$F3717,1)/INDEX(Υλικά!$E$3:$E$200,$F3717,1),0))</f>
        <v>0</v>
      </c>
      <c r="K3717" s="16">
        <f>$H3717*Ref!$B$2</f>
        <v>0</v>
      </c>
      <c r="L3717" s="17">
        <f>$I3717*Ref!$B$3</f>
        <v>0</v>
      </c>
      <c r="M3717" s="18">
        <f>$J3717*Ref!$B$4</f>
        <v>0</v>
      </c>
      <c r="N3717" s="18">
        <f>IF($C3717&lt;&gt;"",0,IF($D3717&lt;&gt;"",$G3717*INDEX(Υλικά!$J$3:$J$200,$F3717,1)/INDEX(Υλικά!$E$3:$E$200,$F3717,1),0))</f>
        <v>0</v>
      </c>
      <c r="O3717" s="19">
        <f t="shared" si="69"/>
        <v>0</v>
      </c>
    </row>
    <row r="3718" spans="5:15" x14ac:dyDescent="0.35">
      <c r="E3718" s="3" t="str">
        <f>IF(C3718&lt;&gt;"",INDEX(ΣυνδΑθρ!$I$2:$I$96,MATCH(C3718,ΣυνδΑθρ!$A$2:$A$100,0),1),IF(D3718&lt;&gt;"",INDEX(Υλικά!$D$3:$D$200,MATCH(D3718,Υλικά!$B$3:$B$200,0),1),""))</f>
        <v/>
      </c>
      <c r="F3718" s="10">
        <f>IF(C3718&lt;&gt;"",MATCH($C3718,ΣυνδΑθρ!$A$2:$A$100,0),IF(D3718&lt;&gt;"",MATCH($D3718,Υλικά!$B$3:$B$200,0),0))</f>
        <v>0</v>
      </c>
      <c r="G3718" s="3"/>
      <c r="H3718" s="16">
        <f>IF($C3718&lt;&gt;"",$G3718*INDEX(ΣυνδΑθρ!$B$2:$B$96,$F3718,1)/INDEX(ΣυνδΑθρ!$J$2:$J$96,$F3718,1),IF($D3718&lt;&gt;"",$G3718*INDEX(Υλικά!$G$3:$G$200,$F3718,1)/INDEX(Υλικά!$E$3:$E$200,$F3718,1),0))</f>
        <v>0</v>
      </c>
      <c r="I3718" s="17">
        <f>IF($C3718&lt;&gt;"",$G3718*INDEX(ΣυνδΑθρ!$C$2:$C$100,$F3718,1)/INDEX(ΣυνδΑθρ!$J$2:$J$96,$F3718,1),IF($D3718&lt;&gt;"",$G3718*INDEX(Υλικά!$H$3:$H$200,$F3718,1)/INDEX(Υλικά!$E$3:$E$200,$F3718,1),0))</f>
        <v>0</v>
      </c>
      <c r="J3718" s="18">
        <f>IF($C3718&lt;&gt;"",$G3718*INDEX(ΣυνδΑθρ!$D$2:$D$96,$F3718,1)/INDEX(ΣυνδΑθρ!$J$2:$J$96,$F3718,1),IF($D3718&lt;&gt;"",$G3718*INDEX(Υλικά!$I$3:$I$200,$F3718,1)/INDEX(Υλικά!$E$3:$E$200,$F3718,1),0))</f>
        <v>0</v>
      </c>
      <c r="K3718" s="16">
        <f>$H3718*Ref!$B$2</f>
        <v>0</v>
      </c>
      <c r="L3718" s="17">
        <f>$I3718*Ref!$B$3</f>
        <v>0</v>
      </c>
      <c r="M3718" s="18">
        <f>$J3718*Ref!$B$4</f>
        <v>0</v>
      </c>
      <c r="N3718" s="18">
        <f>IF($C3718&lt;&gt;"",0,IF($D3718&lt;&gt;"",$G3718*INDEX(Υλικά!$J$3:$J$200,$F3718,1)/INDEX(Υλικά!$E$3:$E$200,$F3718,1),0))</f>
        <v>0</v>
      </c>
      <c r="O3718" s="19">
        <f t="shared" si="69"/>
        <v>0</v>
      </c>
    </row>
    <row r="3719" spans="5:15" x14ac:dyDescent="0.35">
      <c r="E3719" s="3" t="str">
        <f>IF(C3719&lt;&gt;"",INDEX(ΣυνδΑθρ!$I$2:$I$96,MATCH(C3719,ΣυνδΑθρ!$A$2:$A$100,0),1),IF(D3719&lt;&gt;"",INDEX(Υλικά!$D$3:$D$200,MATCH(D3719,Υλικά!$B$3:$B$200,0),1),""))</f>
        <v/>
      </c>
      <c r="F3719" s="10">
        <f>IF(C3719&lt;&gt;"",MATCH($C3719,ΣυνδΑθρ!$A$2:$A$100,0),IF(D3719&lt;&gt;"",MATCH($D3719,Υλικά!$B$3:$B$200,0),0))</f>
        <v>0</v>
      </c>
      <c r="G3719" s="3"/>
      <c r="H3719" s="16">
        <f>IF($C3719&lt;&gt;"",$G3719*INDEX(ΣυνδΑθρ!$B$2:$B$96,$F3719,1)/INDEX(ΣυνδΑθρ!$J$2:$J$96,$F3719,1),IF($D3719&lt;&gt;"",$G3719*INDEX(Υλικά!$G$3:$G$200,$F3719,1)/INDEX(Υλικά!$E$3:$E$200,$F3719,1),0))</f>
        <v>0</v>
      </c>
      <c r="I3719" s="17">
        <f>IF($C3719&lt;&gt;"",$G3719*INDEX(ΣυνδΑθρ!$C$2:$C$100,$F3719,1)/INDEX(ΣυνδΑθρ!$J$2:$J$96,$F3719,1),IF($D3719&lt;&gt;"",$G3719*INDEX(Υλικά!$H$3:$H$200,$F3719,1)/INDEX(Υλικά!$E$3:$E$200,$F3719,1),0))</f>
        <v>0</v>
      </c>
      <c r="J3719" s="18">
        <f>IF($C3719&lt;&gt;"",$G3719*INDEX(ΣυνδΑθρ!$D$2:$D$96,$F3719,1)/INDEX(ΣυνδΑθρ!$J$2:$J$96,$F3719,1),IF($D3719&lt;&gt;"",$G3719*INDEX(Υλικά!$I$3:$I$200,$F3719,1)/INDEX(Υλικά!$E$3:$E$200,$F3719,1),0))</f>
        <v>0</v>
      </c>
      <c r="K3719" s="16">
        <f>$H3719*Ref!$B$2</f>
        <v>0</v>
      </c>
      <c r="L3719" s="17">
        <f>$I3719*Ref!$B$3</f>
        <v>0</v>
      </c>
      <c r="M3719" s="18">
        <f>$J3719*Ref!$B$4</f>
        <v>0</v>
      </c>
      <c r="N3719" s="18">
        <f>IF($C3719&lt;&gt;"",0,IF($D3719&lt;&gt;"",$G3719*INDEX(Υλικά!$J$3:$J$200,$F3719,1)/INDEX(Υλικά!$E$3:$E$200,$F3719,1),0))</f>
        <v>0</v>
      </c>
      <c r="O3719" s="19">
        <f t="shared" si="69"/>
        <v>0</v>
      </c>
    </row>
    <row r="3720" spans="5:15" x14ac:dyDescent="0.35">
      <c r="E3720" s="3" t="str">
        <f>IF(C3720&lt;&gt;"",INDEX(ΣυνδΑθρ!$I$2:$I$96,MATCH(C3720,ΣυνδΑθρ!$A$2:$A$100,0),1),IF(D3720&lt;&gt;"",INDEX(Υλικά!$D$3:$D$200,MATCH(D3720,Υλικά!$B$3:$B$200,0),1),""))</f>
        <v/>
      </c>
      <c r="F3720" s="10">
        <f>IF(C3720&lt;&gt;"",MATCH($C3720,ΣυνδΑθρ!$A$2:$A$100,0),IF(D3720&lt;&gt;"",MATCH($D3720,Υλικά!$B$3:$B$200,0),0))</f>
        <v>0</v>
      </c>
      <c r="G3720" s="3"/>
      <c r="H3720" s="16">
        <f>IF($C3720&lt;&gt;"",$G3720*INDEX(ΣυνδΑθρ!$B$2:$B$96,$F3720,1)/INDEX(ΣυνδΑθρ!$J$2:$J$96,$F3720,1),IF($D3720&lt;&gt;"",$G3720*INDEX(Υλικά!$G$3:$G$200,$F3720,1)/INDEX(Υλικά!$E$3:$E$200,$F3720,1),0))</f>
        <v>0</v>
      </c>
      <c r="I3720" s="17">
        <f>IF($C3720&lt;&gt;"",$G3720*INDEX(ΣυνδΑθρ!$C$2:$C$100,$F3720,1)/INDEX(ΣυνδΑθρ!$J$2:$J$96,$F3720,1),IF($D3720&lt;&gt;"",$G3720*INDEX(Υλικά!$H$3:$H$200,$F3720,1)/INDEX(Υλικά!$E$3:$E$200,$F3720,1),0))</f>
        <v>0</v>
      </c>
      <c r="J3720" s="18">
        <f>IF($C3720&lt;&gt;"",$G3720*INDEX(ΣυνδΑθρ!$D$2:$D$96,$F3720,1)/INDEX(ΣυνδΑθρ!$J$2:$J$96,$F3720,1),IF($D3720&lt;&gt;"",$G3720*INDEX(Υλικά!$I$3:$I$200,$F3720,1)/INDEX(Υλικά!$E$3:$E$200,$F3720,1),0))</f>
        <v>0</v>
      </c>
      <c r="K3720" s="16">
        <f>$H3720*Ref!$B$2</f>
        <v>0</v>
      </c>
      <c r="L3720" s="17">
        <f>$I3720*Ref!$B$3</f>
        <v>0</v>
      </c>
      <c r="M3720" s="18">
        <f>$J3720*Ref!$B$4</f>
        <v>0</v>
      </c>
      <c r="N3720" s="18">
        <f>IF($C3720&lt;&gt;"",0,IF($D3720&lt;&gt;"",$G3720*INDEX(Υλικά!$J$3:$J$200,$F3720,1)/INDEX(Υλικά!$E$3:$E$200,$F3720,1),0))</f>
        <v>0</v>
      </c>
      <c r="O3720" s="19">
        <f t="shared" si="69"/>
        <v>0</v>
      </c>
    </row>
    <row r="3721" spans="5:15" x14ac:dyDescent="0.35">
      <c r="E3721" s="3" t="str">
        <f>IF(C3721&lt;&gt;"",INDEX(ΣυνδΑθρ!$I$2:$I$96,MATCH(C3721,ΣυνδΑθρ!$A$2:$A$100,0),1),IF(D3721&lt;&gt;"",INDEX(Υλικά!$D$3:$D$200,MATCH(D3721,Υλικά!$B$3:$B$200,0),1),""))</f>
        <v/>
      </c>
      <c r="F3721" s="10">
        <f>IF(C3721&lt;&gt;"",MATCH($C3721,ΣυνδΑθρ!$A$2:$A$100,0),IF(D3721&lt;&gt;"",MATCH($D3721,Υλικά!$B$3:$B$200,0),0))</f>
        <v>0</v>
      </c>
      <c r="G3721" s="3"/>
      <c r="H3721" s="16">
        <f>IF($C3721&lt;&gt;"",$G3721*INDEX(ΣυνδΑθρ!$B$2:$B$96,$F3721,1)/INDEX(ΣυνδΑθρ!$J$2:$J$96,$F3721,1),IF($D3721&lt;&gt;"",$G3721*INDEX(Υλικά!$G$3:$G$200,$F3721,1)/INDEX(Υλικά!$E$3:$E$200,$F3721,1),0))</f>
        <v>0</v>
      </c>
      <c r="I3721" s="17">
        <f>IF($C3721&lt;&gt;"",$G3721*INDEX(ΣυνδΑθρ!$C$2:$C$100,$F3721,1)/INDEX(ΣυνδΑθρ!$J$2:$J$96,$F3721,1),IF($D3721&lt;&gt;"",$G3721*INDEX(Υλικά!$H$3:$H$200,$F3721,1)/INDEX(Υλικά!$E$3:$E$200,$F3721,1),0))</f>
        <v>0</v>
      </c>
      <c r="J3721" s="18">
        <f>IF($C3721&lt;&gt;"",$G3721*INDEX(ΣυνδΑθρ!$D$2:$D$96,$F3721,1)/INDEX(ΣυνδΑθρ!$J$2:$J$96,$F3721,1),IF($D3721&lt;&gt;"",$G3721*INDEX(Υλικά!$I$3:$I$200,$F3721,1)/INDEX(Υλικά!$E$3:$E$200,$F3721,1),0))</f>
        <v>0</v>
      </c>
      <c r="K3721" s="16">
        <f>$H3721*Ref!$B$2</f>
        <v>0</v>
      </c>
      <c r="L3721" s="17">
        <f>$I3721*Ref!$B$3</f>
        <v>0</v>
      </c>
      <c r="M3721" s="18">
        <f>$J3721*Ref!$B$4</f>
        <v>0</v>
      </c>
      <c r="N3721" s="18">
        <f>IF($C3721&lt;&gt;"",0,IF($D3721&lt;&gt;"",$G3721*INDEX(Υλικά!$J$3:$J$200,$F3721,1)/INDEX(Υλικά!$E$3:$E$200,$F3721,1),0))</f>
        <v>0</v>
      </c>
      <c r="O3721" s="19">
        <f t="shared" si="69"/>
        <v>0</v>
      </c>
    </row>
    <row r="3722" spans="5:15" x14ac:dyDescent="0.35">
      <c r="E3722" s="3" t="str">
        <f>IF(C3722&lt;&gt;"",INDEX(ΣυνδΑθρ!$I$2:$I$96,MATCH(C3722,ΣυνδΑθρ!$A$2:$A$100,0),1),IF(D3722&lt;&gt;"",INDEX(Υλικά!$D$3:$D$200,MATCH(D3722,Υλικά!$B$3:$B$200,0),1),""))</f>
        <v/>
      </c>
      <c r="F3722" s="10">
        <f>IF(C3722&lt;&gt;"",MATCH($C3722,ΣυνδΑθρ!$A$2:$A$100,0),IF(D3722&lt;&gt;"",MATCH($D3722,Υλικά!$B$3:$B$200,0),0))</f>
        <v>0</v>
      </c>
      <c r="G3722" s="3"/>
      <c r="H3722" s="16">
        <f>IF($C3722&lt;&gt;"",$G3722*INDEX(ΣυνδΑθρ!$B$2:$B$96,$F3722,1)/INDEX(ΣυνδΑθρ!$J$2:$J$96,$F3722,1),IF($D3722&lt;&gt;"",$G3722*INDEX(Υλικά!$G$3:$G$200,$F3722,1)/INDEX(Υλικά!$E$3:$E$200,$F3722,1),0))</f>
        <v>0</v>
      </c>
      <c r="I3722" s="17">
        <f>IF($C3722&lt;&gt;"",$G3722*INDEX(ΣυνδΑθρ!$C$2:$C$100,$F3722,1)/INDEX(ΣυνδΑθρ!$J$2:$J$96,$F3722,1),IF($D3722&lt;&gt;"",$G3722*INDEX(Υλικά!$H$3:$H$200,$F3722,1)/INDEX(Υλικά!$E$3:$E$200,$F3722,1),0))</f>
        <v>0</v>
      </c>
      <c r="J3722" s="18">
        <f>IF($C3722&lt;&gt;"",$G3722*INDEX(ΣυνδΑθρ!$D$2:$D$96,$F3722,1)/INDEX(ΣυνδΑθρ!$J$2:$J$96,$F3722,1),IF($D3722&lt;&gt;"",$G3722*INDEX(Υλικά!$I$3:$I$200,$F3722,1)/INDEX(Υλικά!$E$3:$E$200,$F3722,1),0))</f>
        <v>0</v>
      </c>
      <c r="K3722" s="16">
        <f>$H3722*Ref!$B$2</f>
        <v>0</v>
      </c>
      <c r="L3722" s="17">
        <f>$I3722*Ref!$B$3</f>
        <v>0</v>
      </c>
      <c r="M3722" s="18">
        <f>$J3722*Ref!$B$4</f>
        <v>0</v>
      </c>
      <c r="N3722" s="18">
        <f>IF($C3722&lt;&gt;"",0,IF($D3722&lt;&gt;"",$G3722*INDEX(Υλικά!$J$3:$J$200,$F3722,1)/INDEX(Υλικά!$E$3:$E$200,$F3722,1),0))</f>
        <v>0</v>
      </c>
      <c r="O3722" s="19">
        <f t="shared" si="69"/>
        <v>0</v>
      </c>
    </row>
    <row r="3723" spans="5:15" x14ac:dyDescent="0.35">
      <c r="E3723" s="3" t="str">
        <f>IF(C3723&lt;&gt;"",INDEX(ΣυνδΑθρ!$I$2:$I$96,MATCH(C3723,ΣυνδΑθρ!$A$2:$A$100,0),1),IF(D3723&lt;&gt;"",INDEX(Υλικά!$D$3:$D$200,MATCH(D3723,Υλικά!$B$3:$B$200,0),1),""))</f>
        <v/>
      </c>
      <c r="F3723" s="10">
        <f>IF(C3723&lt;&gt;"",MATCH($C3723,ΣυνδΑθρ!$A$2:$A$100,0),IF(D3723&lt;&gt;"",MATCH($D3723,Υλικά!$B$3:$B$200,0),0))</f>
        <v>0</v>
      </c>
      <c r="G3723" s="3"/>
      <c r="H3723" s="16">
        <f>IF($C3723&lt;&gt;"",$G3723*INDEX(ΣυνδΑθρ!$B$2:$B$96,$F3723,1)/INDEX(ΣυνδΑθρ!$J$2:$J$96,$F3723,1),IF($D3723&lt;&gt;"",$G3723*INDEX(Υλικά!$G$3:$G$200,$F3723,1)/INDEX(Υλικά!$E$3:$E$200,$F3723,1),0))</f>
        <v>0</v>
      </c>
      <c r="I3723" s="17">
        <f>IF($C3723&lt;&gt;"",$G3723*INDEX(ΣυνδΑθρ!$C$2:$C$100,$F3723,1)/INDEX(ΣυνδΑθρ!$J$2:$J$96,$F3723,1),IF($D3723&lt;&gt;"",$G3723*INDEX(Υλικά!$H$3:$H$200,$F3723,1)/INDEX(Υλικά!$E$3:$E$200,$F3723,1),0))</f>
        <v>0</v>
      </c>
      <c r="J3723" s="18">
        <f>IF($C3723&lt;&gt;"",$G3723*INDEX(ΣυνδΑθρ!$D$2:$D$96,$F3723,1)/INDEX(ΣυνδΑθρ!$J$2:$J$96,$F3723,1),IF($D3723&lt;&gt;"",$G3723*INDEX(Υλικά!$I$3:$I$200,$F3723,1)/INDEX(Υλικά!$E$3:$E$200,$F3723,1),0))</f>
        <v>0</v>
      </c>
      <c r="K3723" s="16">
        <f>$H3723*Ref!$B$2</f>
        <v>0</v>
      </c>
      <c r="L3723" s="17">
        <f>$I3723*Ref!$B$3</f>
        <v>0</v>
      </c>
      <c r="M3723" s="18">
        <f>$J3723*Ref!$B$4</f>
        <v>0</v>
      </c>
      <c r="N3723" s="18">
        <f>IF($C3723&lt;&gt;"",0,IF($D3723&lt;&gt;"",$G3723*INDEX(Υλικά!$J$3:$J$200,$F3723,1)/INDEX(Υλικά!$E$3:$E$200,$F3723,1),0))</f>
        <v>0</v>
      </c>
      <c r="O3723" s="19">
        <f t="shared" si="69"/>
        <v>0</v>
      </c>
    </row>
    <row r="3724" spans="5:15" x14ac:dyDescent="0.35">
      <c r="E3724" s="3" t="str">
        <f>IF(C3724&lt;&gt;"",INDEX(ΣυνδΑθρ!$I$2:$I$96,MATCH(C3724,ΣυνδΑθρ!$A$2:$A$100,0),1),IF(D3724&lt;&gt;"",INDEX(Υλικά!$D$3:$D$200,MATCH(D3724,Υλικά!$B$3:$B$200,0),1),""))</f>
        <v/>
      </c>
      <c r="F3724" s="10">
        <f>IF(C3724&lt;&gt;"",MATCH($C3724,ΣυνδΑθρ!$A$2:$A$100,0),IF(D3724&lt;&gt;"",MATCH($D3724,Υλικά!$B$3:$B$200,0),0))</f>
        <v>0</v>
      </c>
      <c r="G3724" s="3"/>
      <c r="H3724" s="16">
        <f>IF($C3724&lt;&gt;"",$G3724*INDEX(ΣυνδΑθρ!$B$2:$B$96,$F3724,1)/INDEX(ΣυνδΑθρ!$J$2:$J$96,$F3724,1),IF($D3724&lt;&gt;"",$G3724*INDEX(Υλικά!$G$3:$G$200,$F3724,1)/INDEX(Υλικά!$E$3:$E$200,$F3724,1),0))</f>
        <v>0</v>
      </c>
      <c r="I3724" s="17">
        <f>IF($C3724&lt;&gt;"",$G3724*INDEX(ΣυνδΑθρ!$C$2:$C$100,$F3724,1)/INDEX(ΣυνδΑθρ!$J$2:$J$96,$F3724,1),IF($D3724&lt;&gt;"",$G3724*INDEX(Υλικά!$H$3:$H$200,$F3724,1)/INDEX(Υλικά!$E$3:$E$200,$F3724,1),0))</f>
        <v>0</v>
      </c>
      <c r="J3724" s="18">
        <f>IF($C3724&lt;&gt;"",$G3724*INDEX(ΣυνδΑθρ!$D$2:$D$96,$F3724,1)/INDEX(ΣυνδΑθρ!$J$2:$J$96,$F3724,1),IF($D3724&lt;&gt;"",$G3724*INDEX(Υλικά!$I$3:$I$200,$F3724,1)/INDEX(Υλικά!$E$3:$E$200,$F3724,1),0))</f>
        <v>0</v>
      </c>
      <c r="K3724" s="16">
        <f>$H3724*Ref!$B$2</f>
        <v>0</v>
      </c>
      <c r="L3724" s="17">
        <f>$I3724*Ref!$B$3</f>
        <v>0</v>
      </c>
      <c r="M3724" s="18">
        <f>$J3724*Ref!$B$4</f>
        <v>0</v>
      </c>
      <c r="N3724" s="18">
        <f>IF($C3724&lt;&gt;"",0,IF($D3724&lt;&gt;"",$G3724*INDEX(Υλικά!$J$3:$J$200,$F3724,1)/INDEX(Υλικά!$E$3:$E$200,$F3724,1),0))</f>
        <v>0</v>
      </c>
      <c r="O3724" s="19">
        <f t="shared" si="69"/>
        <v>0</v>
      </c>
    </row>
    <row r="3725" spans="5:15" x14ac:dyDescent="0.35">
      <c r="E3725" s="3" t="str">
        <f>IF(C3725&lt;&gt;"",INDEX(ΣυνδΑθρ!$I$2:$I$96,MATCH(C3725,ΣυνδΑθρ!$A$2:$A$100,0),1),IF(D3725&lt;&gt;"",INDEX(Υλικά!$D$3:$D$200,MATCH(D3725,Υλικά!$B$3:$B$200,0),1),""))</f>
        <v/>
      </c>
      <c r="F3725" s="10">
        <f>IF(C3725&lt;&gt;"",MATCH($C3725,ΣυνδΑθρ!$A$2:$A$100,0),IF(D3725&lt;&gt;"",MATCH($D3725,Υλικά!$B$3:$B$200,0),0))</f>
        <v>0</v>
      </c>
      <c r="G3725" s="3"/>
      <c r="H3725" s="16">
        <f>IF($C3725&lt;&gt;"",$G3725*INDEX(ΣυνδΑθρ!$B$2:$B$96,$F3725,1)/INDEX(ΣυνδΑθρ!$J$2:$J$96,$F3725,1),IF($D3725&lt;&gt;"",$G3725*INDEX(Υλικά!$G$3:$G$200,$F3725,1)/INDEX(Υλικά!$E$3:$E$200,$F3725,1),0))</f>
        <v>0</v>
      </c>
      <c r="I3725" s="17">
        <f>IF($C3725&lt;&gt;"",$G3725*INDEX(ΣυνδΑθρ!$C$2:$C$100,$F3725,1)/INDEX(ΣυνδΑθρ!$J$2:$J$96,$F3725,1),IF($D3725&lt;&gt;"",$G3725*INDEX(Υλικά!$H$3:$H$200,$F3725,1)/INDEX(Υλικά!$E$3:$E$200,$F3725,1),0))</f>
        <v>0</v>
      </c>
      <c r="J3725" s="18">
        <f>IF($C3725&lt;&gt;"",$G3725*INDEX(ΣυνδΑθρ!$D$2:$D$96,$F3725,1)/INDEX(ΣυνδΑθρ!$J$2:$J$96,$F3725,1),IF($D3725&lt;&gt;"",$G3725*INDEX(Υλικά!$I$3:$I$200,$F3725,1)/INDEX(Υλικά!$E$3:$E$200,$F3725,1),0))</f>
        <v>0</v>
      </c>
      <c r="K3725" s="16">
        <f>$H3725*Ref!$B$2</f>
        <v>0</v>
      </c>
      <c r="L3725" s="17">
        <f>$I3725*Ref!$B$3</f>
        <v>0</v>
      </c>
      <c r="M3725" s="18">
        <f>$J3725*Ref!$B$4</f>
        <v>0</v>
      </c>
      <c r="N3725" s="18">
        <f>IF($C3725&lt;&gt;"",0,IF($D3725&lt;&gt;"",$G3725*INDEX(Υλικά!$J$3:$J$200,$F3725,1)/INDEX(Υλικά!$E$3:$E$200,$F3725,1),0))</f>
        <v>0</v>
      </c>
      <c r="O3725" s="19">
        <f t="shared" si="69"/>
        <v>0</v>
      </c>
    </row>
    <row r="3726" spans="5:15" x14ac:dyDescent="0.35">
      <c r="E3726" s="3" t="str">
        <f>IF(C3726&lt;&gt;"",INDEX(ΣυνδΑθρ!$I$2:$I$96,MATCH(C3726,ΣυνδΑθρ!$A$2:$A$100,0),1),IF(D3726&lt;&gt;"",INDEX(Υλικά!$D$3:$D$200,MATCH(D3726,Υλικά!$B$3:$B$200,0),1),""))</f>
        <v/>
      </c>
      <c r="F3726" s="10">
        <f>IF(C3726&lt;&gt;"",MATCH($C3726,ΣυνδΑθρ!$A$2:$A$100,0),IF(D3726&lt;&gt;"",MATCH($D3726,Υλικά!$B$3:$B$200,0),0))</f>
        <v>0</v>
      </c>
      <c r="G3726" s="3"/>
      <c r="H3726" s="16">
        <f>IF($C3726&lt;&gt;"",$G3726*INDEX(ΣυνδΑθρ!$B$2:$B$96,$F3726,1)/INDEX(ΣυνδΑθρ!$J$2:$J$96,$F3726,1),IF($D3726&lt;&gt;"",$G3726*INDEX(Υλικά!$G$3:$G$200,$F3726,1)/INDEX(Υλικά!$E$3:$E$200,$F3726,1),0))</f>
        <v>0</v>
      </c>
      <c r="I3726" s="17">
        <f>IF($C3726&lt;&gt;"",$G3726*INDEX(ΣυνδΑθρ!$C$2:$C$100,$F3726,1)/INDEX(ΣυνδΑθρ!$J$2:$J$96,$F3726,1),IF($D3726&lt;&gt;"",$G3726*INDEX(Υλικά!$H$3:$H$200,$F3726,1)/INDEX(Υλικά!$E$3:$E$200,$F3726,1),0))</f>
        <v>0</v>
      </c>
      <c r="J3726" s="18">
        <f>IF($C3726&lt;&gt;"",$G3726*INDEX(ΣυνδΑθρ!$D$2:$D$96,$F3726,1)/INDEX(ΣυνδΑθρ!$J$2:$J$96,$F3726,1),IF($D3726&lt;&gt;"",$G3726*INDEX(Υλικά!$I$3:$I$200,$F3726,1)/INDEX(Υλικά!$E$3:$E$200,$F3726,1),0))</f>
        <v>0</v>
      </c>
      <c r="K3726" s="16">
        <f>$H3726*Ref!$B$2</f>
        <v>0</v>
      </c>
      <c r="L3726" s="17">
        <f>$I3726*Ref!$B$3</f>
        <v>0</v>
      </c>
      <c r="M3726" s="18">
        <f>$J3726*Ref!$B$4</f>
        <v>0</v>
      </c>
      <c r="N3726" s="18">
        <f>IF($C3726&lt;&gt;"",0,IF($D3726&lt;&gt;"",$G3726*INDEX(Υλικά!$J$3:$J$200,$F3726,1)/INDEX(Υλικά!$E$3:$E$200,$F3726,1),0))</f>
        <v>0</v>
      </c>
      <c r="O3726" s="19">
        <f t="shared" si="69"/>
        <v>0</v>
      </c>
    </row>
    <row r="3727" spans="5:15" x14ac:dyDescent="0.35">
      <c r="E3727" s="3" t="str">
        <f>IF(C3727&lt;&gt;"",INDEX(ΣυνδΑθρ!$I$2:$I$96,MATCH(C3727,ΣυνδΑθρ!$A$2:$A$100,0),1),IF(D3727&lt;&gt;"",INDEX(Υλικά!$D$3:$D$200,MATCH(D3727,Υλικά!$B$3:$B$200,0),1),""))</f>
        <v/>
      </c>
      <c r="F3727" s="10">
        <f>IF(C3727&lt;&gt;"",MATCH($C3727,ΣυνδΑθρ!$A$2:$A$100,0),IF(D3727&lt;&gt;"",MATCH($D3727,Υλικά!$B$3:$B$200,0),0))</f>
        <v>0</v>
      </c>
      <c r="G3727" s="3"/>
      <c r="H3727" s="16">
        <f>IF($C3727&lt;&gt;"",$G3727*INDEX(ΣυνδΑθρ!$B$2:$B$96,$F3727,1)/INDEX(ΣυνδΑθρ!$J$2:$J$96,$F3727,1),IF($D3727&lt;&gt;"",$G3727*INDEX(Υλικά!$G$3:$G$200,$F3727,1)/INDEX(Υλικά!$E$3:$E$200,$F3727,1),0))</f>
        <v>0</v>
      </c>
      <c r="I3727" s="17">
        <f>IF($C3727&lt;&gt;"",$G3727*INDEX(ΣυνδΑθρ!$C$2:$C$100,$F3727,1)/INDEX(ΣυνδΑθρ!$J$2:$J$96,$F3727,1),IF($D3727&lt;&gt;"",$G3727*INDEX(Υλικά!$H$3:$H$200,$F3727,1)/INDEX(Υλικά!$E$3:$E$200,$F3727,1),0))</f>
        <v>0</v>
      </c>
      <c r="J3727" s="18">
        <f>IF($C3727&lt;&gt;"",$G3727*INDEX(ΣυνδΑθρ!$D$2:$D$96,$F3727,1)/INDEX(ΣυνδΑθρ!$J$2:$J$96,$F3727,1),IF($D3727&lt;&gt;"",$G3727*INDEX(Υλικά!$I$3:$I$200,$F3727,1)/INDEX(Υλικά!$E$3:$E$200,$F3727,1),0))</f>
        <v>0</v>
      </c>
      <c r="K3727" s="16">
        <f>$H3727*Ref!$B$2</f>
        <v>0</v>
      </c>
      <c r="L3727" s="17">
        <f>$I3727*Ref!$B$3</f>
        <v>0</v>
      </c>
      <c r="M3727" s="18">
        <f>$J3727*Ref!$B$4</f>
        <v>0</v>
      </c>
      <c r="N3727" s="18">
        <f>IF($C3727&lt;&gt;"",0,IF($D3727&lt;&gt;"",$G3727*INDEX(Υλικά!$J$3:$J$200,$F3727,1)/INDEX(Υλικά!$E$3:$E$200,$F3727,1),0))</f>
        <v>0</v>
      </c>
      <c r="O3727" s="19">
        <f t="shared" si="69"/>
        <v>0</v>
      </c>
    </row>
    <row r="3728" spans="5:15" x14ac:dyDescent="0.35">
      <c r="E3728" s="3" t="str">
        <f>IF(C3728&lt;&gt;"",INDEX(ΣυνδΑθρ!$I$2:$I$96,MATCH(C3728,ΣυνδΑθρ!$A$2:$A$100,0),1),IF(D3728&lt;&gt;"",INDEX(Υλικά!$D$3:$D$200,MATCH(D3728,Υλικά!$B$3:$B$200,0),1),""))</f>
        <v/>
      </c>
      <c r="F3728" s="10">
        <f>IF(C3728&lt;&gt;"",MATCH($C3728,ΣυνδΑθρ!$A$2:$A$100,0),IF(D3728&lt;&gt;"",MATCH($D3728,Υλικά!$B$3:$B$200,0),0))</f>
        <v>0</v>
      </c>
      <c r="G3728" s="3"/>
      <c r="H3728" s="16">
        <f>IF($C3728&lt;&gt;"",$G3728*INDEX(ΣυνδΑθρ!$B$2:$B$96,$F3728,1)/INDEX(ΣυνδΑθρ!$J$2:$J$96,$F3728,1),IF($D3728&lt;&gt;"",$G3728*INDEX(Υλικά!$G$3:$G$200,$F3728,1)/INDEX(Υλικά!$E$3:$E$200,$F3728,1),0))</f>
        <v>0</v>
      </c>
      <c r="I3728" s="17">
        <f>IF($C3728&lt;&gt;"",$G3728*INDEX(ΣυνδΑθρ!$C$2:$C$100,$F3728,1)/INDEX(ΣυνδΑθρ!$J$2:$J$96,$F3728,1),IF($D3728&lt;&gt;"",$G3728*INDEX(Υλικά!$H$3:$H$200,$F3728,1)/INDEX(Υλικά!$E$3:$E$200,$F3728,1),0))</f>
        <v>0</v>
      </c>
      <c r="J3728" s="18">
        <f>IF($C3728&lt;&gt;"",$G3728*INDEX(ΣυνδΑθρ!$D$2:$D$96,$F3728,1)/INDEX(ΣυνδΑθρ!$J$2:$J$96,$F3728,1),IF($D3728&lt;&gt;"",$G3728*INDEX(Υλικά!$I$3:$I$200,$F3728,1)/INDEX(Υλικά!$E$3:$E$200,$F3728,1),0))</f>
        <v>0</v>
      </c>
      <c r="K3728" s="16">
        <f>$H3728*Ref!$B$2</f>
        <v>0</v>
      </c>
      <c r="L3728" s="17">
        <f>$I3728*Ref!$B$3</f>
        <v>0</v>
      </c>
      <c r="M3728" s="18">
        <f>$J3728*Ref!$B$4</f>
        <v>0</v>
      </c>
      <c r="N3728" s="18">
        <f>IF($C3728&lt;&gt;"",0,IF($D3728&lt;&gt;"",$G3728*INDEX(Υλικά!$J$3:$J$200,$F3728,1)/INDEX(Υλικά!$E$3:$E$200,$F3728,1),0))</f>
        <v>0</v>
      </c>
      <c r="O3728" s="19">
        <f t="shared" si="69"/>
        <v>0</v>
      </c>
    </row>
    <row r="3729" spans="5:15" x14ac:dyDescent="0.35">
      <c r="E3729" s="3" t="str">
        <f>IF(C3729&lt;&gt;"",INDEX(ΣυνδΑθρ!$I$2:$I$96,MATCH(C3729,ΣυνδΑθρ!$A$2:$A$100,0),1),IF(D3729&lt;&gt;"",INDEX(Υλικά!$D$3:$D$200,MATCH(D3729,Υλικά!$B$3:$B$200,0),1),""))</f>
        <v/>
      </c>
      <c r="F3729" s="10">
        <f>IF(C3729&lt;&gt;"",MATCH($C3729,ΣυνδΑθρ!$A$2:$A$100,0),IF(D3729&lt;&gt;"",MATCH($D3729,Υλικά!$B$3:$B$200,0),0))</f>
        <v>0</v>
      </c>
      <c r="G3729" s="3"/>
      <c r="H3729" s="16">
        <f>IF($C3729&lt;&gt;"",$G3729*INDEX(ΣυνδΑθρ!$B$2:$B$96,$F3729,1)/INDEX(ΣυνδΑθρ!$J$2:$J$96,$F3729,1),IF($D3729&lt;&gt;"",$G3729*INDEX(Υλικά!$G$3:$G$200,$F3729,1)/INDEX(Υλικά!$E$3:$E$200,$F3729,1),0))</f>
        <v>0</v>
      </c>
      <c r="I3729" s="17">
        <f>IF($C3729&lt;&gt;"",$G3729*INDEX(ΣυνδΑθρ!$C$2:$C$100,$F3729,1)/INDEX(ΣυνδΑθρ!$J$2:$J$96,$F3729,1),IF($D3729&lt;&gt;"",$G3729*INDEX(Υλικά!$H$3:$H$200,$F3729,1)/INDEX(Υλικά!$E$3:$E$200,$F3729,1),0))</f>
        <v>0</v>
      </c>
      <c r="J3729" s="18">
        <f>IF($C3729&lt;&gt;"",$G3729*INDEX(ΣυνδΑθρ!$D$2:$D$96,$F3729,1)/INDEX(ΣυνδΑθρ!$J$2:$J$96,$F3729,1),IF($D3729&lt;&gt;"",$G3729*INDEX(Υλικά!$I$3:$I$200,$F3729,1)/INDEX(Υλικά!$E$3:$E$200,$F3729,1),0))</f>
        <v>0</v>
      </c>
      <c r="K3729" s="16">
        <f>$H3729*Ref!$B$2</f>
        <v>0</v>
      </c>
      <c r="L3729" s="17">
        <f>$I3729*Ref!$B$3</f>
        <v>0</v>
      </c>
      <c r="M3729" s="18">
        <f>$J3729*Ref!$B$4</f>
        <v>0</v>
      </c>
      <c r="N3729" s="18">
        <f>IF($C3729&lt;&gt;"",0,IF($D3729&lt;&gt;"",$G3729*INDEX(Υλικά!$J$3:$J$200,$F3729,1)/INDEX(Υλικά!$E$3:$E$200,$F3729,1),0))</f>
        <v>0</v>
      </c>
      <c r="O3729" s="19">
        <f t="shared" si="69"/>
        <v>0</v>
      </c>
    </row>
    <row r="3730" spans="5:15" x14ac:dyDescent="0.35">
      <c r="E3730" s="3" t="str">
        <f>IF(C3730&lt;&gt;"",INDEX(ΣυνδΑθρ!$I$2:$I$96,MATCH(C3730,ΣυνδΑθρ!$A$2:$A$100,0),1),IF(D3730&lt;&gt;"",INDEX(Υλικά!$D$3:$D$200,MATCH(D3730,Υλικά!$B$3:$B$200,0),1),""))</f>
        <v/>
      </c>
      <c r="F3730" s="10">
        <f>IF(C3730&lt;&gt;"",MATCH($C3730,ΣυνδΑθρ!$A$2:$A$100,0),IF(D3730&lt;&gt;"",MATCH($D3730,Υλικά!$B$3:$B$200,0),0))</f>
        <v>0</v>
      </c>
      <c r="G3730" s="3"/>
      <c r="H3730" s="16">
        <f>IF($C3730&lt;&gt;"",$G3730*INDEX(ΣυνδΑθρ!$B$2:$B$96,$F3730,1)/INDEX(ΣυνδΑθρ!$J$2:$J$96,$F3730,1),IF($D3730&lt;&gt;"",$G3730*INDEX(Υλικά!$G$3:$G$200,$F3730,1)/INDEX(Υλικά!$E$3:$E$200,$F3730,1),0))</f>
        <v>0</v>
      </c>
      <c r="I3730" s="17">
        <f>IF($C3730&lt;&gt;"",$G3730*INDEX(ΣυνδΑθρ!$C$2:$C$100,$F3730,1)/INDEX(ΣυνδΑθρ!$J$2:$J$96,$F3730,1),IF($D3730&lt;&gt;"",$G3730*INDEX(Υλικά!$H$3:$H$200,$F3730,1)/INDEX(Υλικά!$E$3:$E$200,$F3730,1),0))</f>
        <v>0</v>
      </c>
      <c r="J3730" s="18">
        <f>IF($C3730&lt;&gt;"",$G3730*INDEX(ΣυνδΑθρ!$D$2:$D$96,$F3730,1)/INDEX(ΣυνδΑθρ!$J$2:$J$96,$F3730,1),IF($D3730&lt;&gt;"",$G3730*INDEX(Υλικά!$I$3:$I$200,$F3730,1)/INDEX(Υλικά!$E$3:$E$200,$F3730,1),0))</f>
        <v>0</v>
      </c>
      <c r="K3730" s="16">
        <f>$H3730*Ref!$B$2</f>
        <v>0</v>
      </c>
      <c r="L3730" s="17">
        <f>$I3730*Ref!$B$3</f>
        <v>0</v>
      </c>
      <c r="M3730" s="18">
        <f>$J3730*Ref!$B$4</f>
        <v>0</v>
      </c>
      <c r="N3730" s="18">
        <f>IF($C3730&lt;&gt;"",0,IF($D3730&lt;&gt;"",$G3730*INDEX(Υλικά!$J$3:$J$200,$F3730,1)/INDEX(Υλικά!$E$3:$E$200,$F3730,1),0))</f>
        <v>0</v>
      </c>
      <c r="O3730" s="19">
        <f t="shared" si="69"/>
        <v>0</v>
      </c>
    </row>
    <row r="3731" spans="5:15" x14ac:dyDescent="0.35">
      <c r="E3731" s="3" t="str">
        <f>IF(C3731&lt;&gt;"",INDEX(ΣυνδΑθρ!$I$2:$I$96,MATCH(C3731,ΣυνδΑθρ!$A$2:$A$100,0),1),IF(D3731&lt;&gt;"",INDEX(Υλικά!$D$3:$D$200,MATCH(D3731,Υλικά!$B$3:$B$200,0),1),""))</f>
        <v/>
      </c>
      <c r="F3731" s="10">
        <f>IF(C3731&lt;&gt;"",MATCH($C3731,ΣυνδΑθρ!$A$2:$A$100,0),IF(D3731&lt;&gt;"",MATCH($D3731,Υλικά!$B$3:$B$200,0),0))</f>
        <v>0</v>
      </c>
      <c r="G3731" s="3"/>
      <c r="H3731" s="16">
        <f>IF($C3731&lt;&gt;"",$G3731*INDEX(ΣυνδΑθρ!$B$2:$B$96,$F3731,1)/INDEX(ΣυνδΑθρ!$J$2:$J$96,$F3731,1),IF($D3731&lt;&gt;"",$G3731*INDEX(Υλικά!$G$3:$G$200,$F3731,1)/INDEX(Υλικά!$E$3:$E$200,$F3731,1),0))</f>
        <v>0</v>
      </c>
      <c r="I3731" s="17">
        <f>IF($C3731&lt;&gt;"",$G3731*INDEX(ΣυνδΑθρ!$C$2:$C$100,$F3731,1)/INDEX(ΣυνδΑθρ!$J$2:$J$96,$F3731,1),IF($D3731&lt;&gt;"",$G3731*INDEX(Υλικά!$H$3:$H$200,$F3731,1)/INDEX(Υλικά!$E$3:$E$200,$F3731,1),0))</f>
        <v>0</v>
      </c>
      <c r="J3731" s="18">
        <f>IF($C3731&lt;&gt;"",$G3731*INDEX(ΣυνδΑθρ!$D$2:$D$96,$F3731,1)/INDEX(ΣυνδΑθρ!$J$2:$J$96,$F3731,1),IF($D3731&lt;&gt;"",$G3731*INDEX(Υλικά!$I$3:$I$200,$F3731,1)/INDEX(Υλικά!$E$3:$E$200,$F3731,1),0))</f>
        <v>0</v>
      </c>
      <c r="K3731" s="16">
        <f>$H3731*Ref!$B$2</f>
        <v>0</v>
      </c>
      <c r="L3731" s="17">
        <f>$I3731*Ref!$B$3</f>
        <v>0</v>
      </c>
      <c r="M3731" s="18">
        <f>$J3731*Ref!$B$4</f>
        <v>0</v>
      </c>
      <c r="N3731" s="18">
        <f>IF($C3731&lt;&gt;"",0,IF($D3731&lt;&gt;"",$G3731*INDEX(Υλικά!$J$3:$J$200,$F3731,1)/INDEX(Υλικά!$E$3:$E$200,$F3731,1),0))</f>
        <v>0</v>
      </c>
      <c r="O3731" s="19">
        <f t="shared" si="69"/>
        <v>0</v>
      </c>
    </row>
    <row r="3732" spans="5:15" x14ac:dyDescent="0.35">
      <c r="E3732" s="3" t="str">
        <f>IF(C3732&lt;&gt;"",INDEX(ΣυνδΑθρ!$I$2:$I$96,MATCH(C3732,ΣυνδΑθρ!$A$2:$A$100,0),1),IF(D3732&lt;&gt;"",INDEX(Υλικά!$D$3:$D$200,MATCH(D3732,Υλικά!$B$3:$B$200,0),1),""))</f>
        <v/>
      </c>
      <c r="F3732" s="10">
        <f>IF(C3732&lt;&gt;"",MATCH($C3732,ΣυνδΑθρ!$A$2:$A$100,0),IF(D3732&lt;&gt;"",MATCH($D3732,Υλικά!$B$3:$B$200,0),0))</f>
        <v>0</v>
      </c>
      <c r="G3732" s="3"/>
      <c r="H3732" s="16">
        <f>IF($C3732&lt;&gt;"",$G3732*INDEX(ΣυνδΑθρ!$B$2:$B$96,$F3732,1)/INDEX(ΣυνδΑθρ!$J$2:$J$96,$F3732,1),IF($D3732&lt;&gt;"",$G3732*INDEX(Υλικά!$G$3:$G$200,$F3732,1)/INDEX(Υλικά!$E$3:$E$200,$F3732,1),0))</f>
        <v>0</v>
      </c>
      <c r="I3732" s="17">
        <f>IF($C3732&lt;&gt;"",$G3732*INDEX(ΣυνδΑθρ!$C$2:$C$100,$F3732,1)/INDEX(ΣυνδΑθρ!$J$2:$J$96,$F3732,1),IF($D3732&lt;&gt;"",$G3732*INDEX(Υλικά!$H$3:$H$200,$F3732,1)/INDEX(Υλικά!$E$3:$E$200,$F3732,1),0))</f>
        <v>0</v>
      </c>
      <c r="J3732" s="18">
        <f>IF($C3732&lt;&gt;"",$G3732*INDEX(ΣυνδΑθρ!$D$2:$D$96,$F3732,1)/INDEX(ΣυνδΑθρ!$J$2:$J$96,$F3732,1),IF($D3732&lt;&gt;"",$G3732*INDEX(Υλικά!$I$3:$I$200,$F3732,1)/INDEX(Υλικά!$E$3:$E$200,$F3732,1),0))</f>
        <v>0</v>
      </c>
      <c r="K3732" s="16">
        <f>$H3732*Ref!$B$2</f>
        <v>0</v>
      </c>
      <c r="L3732" s="17">
        <f>$I3732*Ref!$B$3</f>
        <v>0</v>
      </c>
      <c r="M3732" s="18">
        <f>$J3732*Ref!$B$4</f>
        <v>0</v>
      </c>
      <c r="N3732" s="18">
        <f>IF($C3732&lt;&gt;"",0,IF($D3732&lt;&gt;"",$G3732*INDEX(Υλικά!$J$3:$J$200,$F3732,1)/INDEX(Υλικά!$E$3:$E$200,$F3732,1),0))</f>
        <v>0</v>
      </c>
      <c r="O3732" s="19">
        <f t="shared" si="69"/>
        <v>0</v>
      </c>
    </row>
    <row r="3733" spans="5:15" x14ac:dyDescent="0.35">
      <c r="E3733" s="3" t="str">
        <f>IF(C3733&lt;&gt;"",INDEX(ΣυνδΑθρ!$I$2:$I$96,MATCH(C3733,ΣυνδΑθρ!$A$2:$A$100,0),1),IF(D3733&lt;&gt;"",INDEX(Υλικά!$D$3:$D$200,MATCH(D3733,Υλικά!$B$3:$B$200,0),1),""))</f>
        <v/>
      </c>
      <c r="F3733" s="10">
        <f>IF(C3733&lt;&gt;"",MATCH($C3733,ΣυνδΑθρ!$A$2:$A$100,0),IF(D3733&lt;&gt;"",MATCH($D3733,Υλικά!$B$3:$B$200,0),0))</f>
        <v>0</v>
      </c>
      <c r="G3733" s="3"/>
      <c r="H3733" s="16">
        <f>IF($C3733&lt;&gt;"",$G3733*INDEX(ΣυνδΑθρ!$B$2:$B$96,$F3733,1)/INDEX(ΣυνδΑθρ!$J$2:$J$96,$F3733,1),IF($D3733&lt;&gt;"",$G3733*INDEX(Υλικά!$G$3:$G$200,$F3733,1)/INDEX(Υλικά!$E$3:$E$200,$F3733,1),0))</f>
        <v>0</v>
      </c>
      <c r="I3733" s="17">
        <f>IF($C3733&lt;&gt;"",$G3733*INDEX(ΣυνδΑθρ!$C$2:$C$100,$F3733,1)/INDEX(ΣυνδΑθρ!$J$2:$J$96,$F3733,1),IF($D3733&lt;&gt;"",$G3733*INDEX(Υλικά!$H$3:$H$200,$F3733,1)/INDEX(Υλικά!$E$3:$E$200,$F3733,1),0))</f>
        <v>0</v>
      </c>
      <c r="J3733" s="18">
        <f>IF($C3733&lt;&gt;"",$G3733*INDEX(ΣυνδΑθρ!$D$2:$D$96,$F3733,1)/INDEX(ΣυνδΑθρ!$J$2:$J$96,$F3733,1),IF($D3733&lt;&gt;"",$G3733*INDEX(Υλικά!$I$3:$I$200,$F3733,1)/INDEX(Υλικά!$E$3:$E$200,$F3733,1),0))</f>
        <v>0</v>
      </c>
      <c r="K3733" s="16">
        <f>$H3733*Ref!$B$2</f>
        <v>0</v>
      </c>
      <c r="L3733" s="17">
        <f>$I3733*Ref!$B$3</f>
        <v>0</v>
      </c>
      <c r="M3733" s="18">
        <f>$J3733*Ref!$B$4</f>
        <v>0</v>
      </c>
      <c r="N3733" s="18">
        <f>IF($C3733&lt;&gt;"",0,IF($D3733&lt;&gt;"",$G3733*INDEX(Υλικά!$J$3:$J$200,$F3733,1)/INDEX(Υλικά!$E$3:$E$200,$F3733,1),0))</f>
        <v>0</v>
      </c>
      <c r="O3733" s="19">
        <f t="shared" si="69"/>
        <v>0</v>
      </c>
    </row>
    <row r="3734" spans="5:15" x14ac:dyDescent="0.35">
      <c r="E3734" s="3" t="str">
        <f>IF(C3734&lt;&gt;"",INDEX(ΣυνδΑθρ!$I$2:$I$96,MATCH(C3734,ΣυνδΑθρ!$A$2:$A$100,0),1),IF(D3734&lt;&gt;"",INDEX(Υλικά!$D$3:$D$200,MATCH(D3734,Υλικά!$B$3:$B$200,0),1),""))</f>
        <v/>
      </c>
      <c r="F3734" s="10">
        <f>IF(C3734&lt;&gt;"",MATCH($C3734,ΣυνδΑθρ!$A$2:$A$100,0),IF(D3734&lt;&gt;"",MATCH($D3734,Υλικά!$B$3:$B$200,0),0))</f>
        <v>0</v>
      </c>
      <c r="G3734" s="3"/>
      <c r="H3734" s="16">
        <f>IF($C3734&lt;&gt;"",$G3734*INDEX(ΣυνδΑθρ!$B$2:$B$96,$F3734,1)/INDEX(ΣυνδΑθρ!$J$2:$J$96,$F3734,1),IF($D3734&lt;&gt;"",$G3734*INDEX(Υλικά!$G$3:$G$200,$F3734,1)/INDEX(Υλικά!$E$3:$E$200,$F3734,1),0))</f>
        <v>0</v>
      </c>
      <c r="I3734" s="17">
        <f>IF($C3734&lt;&gt;"",$G3734*INDEX(ΣυνδΑθρ!$C$2:$C$100,$F3734,1)/INDEX(ΣυνδΑθρ!$J$2:$J$96,$F3734,1),IF($D3734&lt;&gt;"",$G3734*INDEX(Υλικά!$H$3:$H$200,$F3734,1)/INDEX(Υλικά!$E$3:$E$200,$F3734,1),0))</f>
        <v>0</v>
      </c>
      <c r="J3734" s="18">
        <f>IF($C3734&lt;&gt;"",$G3734*INDEX(ΣυνδΑθρ!$D$2:$D$96,$F3734,1)/INDEX(ΣυνδΑθρ!$J$2:$J$96,$F3734,1),IF($D3734&lt;&gt;"",$G3734*INDEX(Υλικά!$I$3:$I$200,$F3734,1)/INDEX(Υλικά!$E$3:$E$200,$F3734,1),0))</f>
        <v>0</v>
      </c>
      <c r="K3734" s="16">
        <f>$H3734*Ref!$B$2</f>
        <v>0</v>
      </c>
      <c r="L3734" s="17">
        <f>$I3734*Ref!$B$3</f>
        <v>0</v>
      </c>
      <c r="M3734" s="18">
        <f>$J3734*Ref!$B$4</f>
        <v>0</v>
      </c>
      <c r="N3734" s="18">
        <f>IF($C3734&lt;&gt;"",0,IF($D3734&lt;&gt;"",$G3734*INDEX(Υλικά!$J$3:$J$200,$F3734,1)/INDEX(Υλικά!$E$3:$E$200,$F3734,1),0))</f>
        <v>0</v>
      </c>
      <c r="O3734" s="19">
        <f t="shared" si="69"/>
        <v>0</v>
      </c>
    </row>
    <row r="3735" spans="5:15" x14ac:dyDescent="0.35">
      <c r="E3735" s="3" t="str">
        <f>IF(C3735&lt;&gt;"",INDEX(ΣυνδΑθρ!$I$2:$I$96,MATCH(C3735,ΣυνδΑθρ!$A$2:$A$100,0),1),IF(D3735&lt;&gt;"",INDEX(Υλικά!$D$3:$D$200,MATCH(D3735,Υλικά!$B$3:$B$200,0),1),""))</f>
        <v/>
      </c>
      <c r="F3735" s="10">
        <f>IF(C3735&lt;&gt;"",MATCH($C3735,ΣυνδΑθρ!$A$2:$A$100,0),IF(D3735&lt;&gt;"",MATCH($D3735,Υλικά!$B$3:$B$200,0),0))</f>
        <v>0</v>
      </c>
      <c r="G3735" s="3"/>
      <c r="H3735" s="16">
        <f>IF($C3735&lt;&gt;"",$G3735*INDEX(ΣυνδΑθρ!$B$2:$B$96,$F3735,1)/INDEX(ΣυνδΑθρ!$J$2:$J$96,$F3735,1),IF($D3735&lt;&gt;"",$G3735*INDEX(Υλικά!$G$3:$G$200,$F3735,1)/INDEX(Υλικά!$E$3:$E$200,$F3735,1),0))</f>
        <v>0</v>
      </c>
      <c r="I3735" s="17">
        <f>IF($C3735&lt;&gt;"",$G3735*INDEX(ΣυνδΑθρ!$C$2:$C$100,$F3735,1)/INDEX(ΣυνδΑθρ!$J$2:$J$96,$F3735,1),IF($D3735&lt;&gt;"",$G3735*INDEX(Υλικά!$H$3:$H$200,$F3735,1)/INDEX(Υλικά!$E$3:$E$200,$F3735,1),0))</f>
        <v>0</v>
      </c>
      <c r="J3735" s="18">
        <f>IF($C3735&lt;&gt;"",$G3735*INDEX(ΣυνδΑθρ!$D$2:$D$96,$F3735,1)/INDEX(ΣυνδΑθρ!$J$2:$J$96,$F3735,1),IF($D3735&lt;&gt;"",$G3735*INDEX(Υλικά!$I$3:$I$200,$F3735,1)/INDEX(Υλικά!$E$3:$E$200,$F3735,1),0))</f>
        <v>0</v>
      </c>
      <c r="K3735" s="16">
        <f>$H3735*Ref!$B$2</f>
        <v>0</v>
      </c>
      <c r="L3735" s="17">
        <f>$I3735*Ref!$B$3</f>
        <v>0</v>
      </c>
      <c r="M3735" s="18">
        <f>$J3735*Ref!$B$4</f>
        <v>0</v>
      </c>
      <c r="N3735" s="18">
        <f>IF($C3735&lt;&gt;"",0,IF($D3735&lt;&gt;"",$G3735*INDEX(Υλικά!$J$3:$J$200,$F3735,1)/INDEX(Υλικά!$E$3:$E$200,$F3735,1),0))</f>
        <v>0</v>
      </c>
      <c r="O3735" s="19">
        <f t="shared" si="69"/>
        <v>0</v>
      </c>
    </row>
    <row r="3736" spans="5:15" x14ac:dyDescent="0.35">
      <c r="E3736" s="3" t="str">
        <f>IF(C3736&lt;&gt;"",INDEX(ΣυνδΑθρ!$I$2:$I$96,MATCH(C3736,ΣυνδΑθρ!$A$2:$A$100,0),1),IF(D3736&lt;&gt;"",INDEX(Υλικά!$D$3:$D$200,MATCH(D3736,Υλικά!$B$3:$B$200,0),1),""))</f>
        <v/>
      </c>
      <c r="F3736" s="10">
        <f>IF(C3736&lt;&gt;"",MATCH($C3736,ΣυνδΑθρ!$A$2:$A$100,0),IF(D3736&lt;&gt;"",MATCH($D3736,Υλικά!$B$3:$B$200,0),0))</f>
        <v>0</v>
      </c>
      <c r="G3736" s="3"/>
      <c r="H3736" s="16">
        <f>IF($C3736&lt;&gt;"",$G3736*INDEX(ΣυνδΑθρ!$B$2:$B$96,$F3736,1)/INDEX(ΣυνδΑθρ!$J$2:$J$96,$F3736,1),IF($D3736&lt;&gt;"",$G3736*INDEX(Υλικά!$G$3:$G$200,$F3736,1)/INDEX(Υλικά!$E$3:$E$200,$F3736,1),0))</f>
        <v>0</v>
      </c>
      <c r="I3736" s="17">
        <f>IF($C3736&lt;&gt;"",$G3736*INDEX(ΣυνδΑθρ!$C$2:$C$100,$F3736,1)/INDEX(ΣυνδΑθρ!$J$2:$J$96,$F3736,1),IF($D3736&lt;&gt;"",$G3736*INDEX(Υλικά!$H$3:$H$200,$F3736,1)/INDEX(Υλικά!$E$3:$E$200,$F3736,1),0))</f>
        <v>0</v>
      </c>
      <c r="J3736" s="18">
        <f>IF($C3736&lt;&gt;"",$G3736*INDEX(ΣυνδΑθρ!$D$2:$D$96,$F3736,1)/INDEX(ΣυνδΑθρ!$J$2:$J$96,$F3736,1),IF($D3736&lt;&gt;"",$G3736*INDEX(Υλικά!$I$3:$I$200,$F3736,1)/INDEX(Υλικά!$E$3:$E$200,$F3736,1),0))</f>
        <v>0</v>
      </c>
      <c r="K3736" s="16">
        <f>$H3736*Ref!$B$2</f>
        <v>0</v>
      </c>
      <c r="L3736" s="17">
        <f>$I3736*Ref!$B$3</f>
        <v>0</v>
      </c>
      <c r="M3736" s="18">
        <f>$J3736*Ref!$B$4</f>
        <v>0</v>
      </c>
      <c r="N3736" s="18">
        <f>IF($C3736&lt;&gt;"",0,IF($D3736&lt;&gt;"",$G3736*INDEX(Υλικά!$J$3:$J$200,$F3736,1)/INDEX(Υλικά!$E$3:$E$200,$F3736,1),0))</f>
        <v>0</v>
      </c>
      <c r="O3736" s="19">
        <f t="shared" si="69"/>
        <v>0</v>
      </c>
    </row>
    <row r="3737" spans="5:15" x14ac:dyDescent="0.35">
      <c r="E3737" s="3" t="str">
        <f>IF(C3737&lt;&gt;"",INDEX(ΣυνδΑθρ!$I$2:$I$96,MATCH(C3737,ΣυνδΑθρ!$A$2:$A$100,0),1),IF(D3737&lt;&gt;"",INDEX(Υλικά!$D$3:$D$200,MATCH(D3737,Υλικά!$B$3:$B$200,0),1),""))</f>
        <v/>
      </c>
      <c r="F3737" s="10">
        <f>IF(C3737&lt;&gt;"",MATCH($C3737,ΣυνδΑθρ!$A$2:$A$100,0),IF(D3737&lt;&gt;"",MATCH($D3737,Υλικά!$B$3:$B$200,0),0))</f>
        <v>0</v>
      </c>
      <c r="G3737" s="3"/>
      <c r="H3737" s="16">
        <f>IF($C3737&lt;&gt;"",$G3737*INDEX(ΣυνδΑθρ!$B$2:$B$96,$F3737,1)/INDEX(ΣυνδΑθρ!$J$2:$J$96,$F3737,1),IF($D3737&lt;&gt;"",$G3737*INDEX(Υλικά!$G$3:$G$200,$F3737,1)/INDEX(Υλικά!$E$3:$E$200,$F3737,1),0))</f>
        <v>0</v>
      </c>
      <c r="I3737" s="17">
        <f>IF($C3737&lt;&gt;"",$G3737*INDEX(ΣυνδΑθρ!$C$2:$C$100,$F3737,1)/INDEX(ΣυνδΑθρ!$J$2:$J$96,$F3737,1),IF($D3737&lt;&gt;"",$G3737*INDEX(Υλικά!$H$3:$H$200,$F3737,1)/INDEX(Υλικά!$E$3:$E$200,$F3737,1),0))</f>
        <v>0</v>
      </c>
      <c r="J3737" s="18">
        <f>IF($C3737&lt;&gt;"",$G3737*INDEX(ΣυνδΑθρ!$D$2:$D$96,$F3737,1)/INDEX(ΣυνδΑθρ!$J$2:$J$96,$F3737,1),IF($D3737&lt;&gt;"",$G3737*INDEX(Υλικά!$I$3:$I$200,$F3737,1)/INDEX(Υλικά!$E$3:$E$200,$F3737,1),0))</f>
        <v>0</v>
      </c>
      <c r="K3737" s="16">
        <f>$H3737*Ref!$B$2</f>
        <v>0</v>
      </c>
      <c r="L3737" s="17">
        <f>$I3737*Ref!$B$3</f>
        <v>0</v>
      </c>
      <c r="M3737" s="18">
        <f>$J3737*Ref!$B$4</f>
        <v>0</v>
      </c>
      <c r="N3737" s="18">
        <f>IF($C3737&lt;&gt;"",0,IF($D3737&lt;&gt;"",$G3737*INDEX(Υλικά!$J$3:$J$200,$F3737,1)/INDEX(Υλικά!$E$3:$E$200,$F3737,1),0))</f>
        <v>0</v>
      </c>
      <c r="O3737" s="19">
        <f t="shared" si="69"/>
        <v>0</v>
      </c>
    </row>
    <row r="3738" spans="5:15" x14ac:dyDescent="0.35">
      <c r="E3738" s="3" t="str">
        <f>IF(C3738&lt;&gt;"",INDEX(ΣυνδΑθρ!$I$2:$I$96,MATCH(C3738,ΣυνδΑθρ!$A$2:$A$100,0),1),IF(D3738&lt;&gt;"",INDEX(Υλικά!$D$3:$D$200,MATCH(D3738,Υλικά!$B$3:$B$200,0),1),""))</f>
        <v/>
      </c>
      <c r="F3738" s="10">
        <f>IF(C3738&lt;&gt;"",MATCH($C3738,ΣυνδΑθρ!$A$2:$A$100,0),IF(D3738&lt;&gt;"",MATCH($D3738,Υλικά!$B$3:$B$200,0),0))</f>
        <v>0</v>
      </c>
      <c r="G3738" s="3"/>
      <c r="H3738" s="16">
        <f>IF($C3738&lt;&gt;"",$G3738*INDEX(ΣυνδΑθρ!$B$2:$B$96,$F3738,1)/INDEX(ΣυνδΑθρ!$J$2:$J$96,$F3738,1),IF($D3738&lt;&gt;"",$G3738*INDEX(Υλικά!$G$3:$G$200,$F3738,1)/INDEX(Υλικά!$E$3:$E$200,$F3738,1),0))</f>
        <v>0</v>
      </c>
      <c r="I3738" s="17">
        <f>IF($C3738&lt;&gt;"",$G3738*INDEX(ΣυνδΑθρ!$C$2:$C$100,$F3738,1)/INDEX(ΣυνδΑθρ!$J$2:$J$96,$F3738,1),IF($D3738&lt;&gt;"",$G3738*INDEX(Υλικά!$H$3:$H$200,$F3738,1)/INDEX(Υλικά!$E$3:$E$200,$F3738,1),0))</f>
        <v>0</v>
      </c>
      <c r="J3738" s="18">
        <f>IF($C3738&lt;&gt;"",$G3738*INDEX(ΣυνδΑθρ!$D$2:$D$96,$F3738,1)/INDEX(ΣυνδΑθρ!$J$2:$J$96,$F3738,1),IF($D3738&lt;&gt;"",$G3738*INDEX(Υλικά!$I$3:$I$200,$F3738,1)/INDEX(Υλικά!$E$3:$E$200,$F3738,1),0))</f>
        <v>0</v>
      </c>
      <c r="K3738" s="16">
        <f>$H3738*Ref!$B$2</f>
        <v>0</v>
      </c>
      <c r="L3738" s="17">
        <f>$I3738*Ref!$B$3</f>
        <v>0</v>
      </c>
      <c r="M3738" s="18">
        <f>$J3738*Ref!$B$4</f>
        <v>0</v>
      </c>
      <c r="N3738" s="18">
        <f>IF($C3738&lt;&gt;"",0,IF($D3738&lt;&gt;"",$G3738*INDEX(Υλικά!$J$3:$J$200,$F3738,1)/INDEX(Υλικά!$E$3:$E$200,$F3738,1),0))</f>
        <v>0</v>
      </c>
      <c r="O3738" s="19">
        <f t="shared" si="69"/>
        <v>0</v>
      </c>
    </row>
    <row r="3739" spans="5:15" x14ac:dyDescent="0.35">
      <c r="E3739" s="3" t="str">
        <f>IF(C3739&lt;&gt;"",INDEX(ΣυνδΑθρ!$I$2:$I$96,MATCH(C3739,ΣυνδΑθρ!$A$2:$A$100,0),1),IF(D3739&lt;&gt;"",INDEX(Υλικά!$D$3:$D$200,MATCH(D3739,Υλικά!$B$3:$B$200,0),1),""))</f>
        <v/>
      </c>
      <c r="F3739" s="10">
        <f>IF(C3739&lt;&gt;"",MATCH($C3739,ΣυνδΑθρ!$A$2:$A$100,0),IF(D3739&lt;&gt;"",MATCH($D3739,Υλικά!$B$3:$B$200,0),0))</f>
        <v>0</v>
      </c>
      <c r="G3739" s="3"/>
      <c r="H3739" s="16">
        <f>IF($C3739&lt;&gt;"",$G3739*INDEX(ΣυνδΑθρ!$B$2:$B$96,$F3739,1)/INDEX(ΣυνδΑθρ!$J$2:$J$96,$F3739,1),IF($D3739&lt;&gt;"",$G3739*INDEX(Υλικά!$G$3:$G$200,$F3739,1)/INDEX(Υλικά!$E$3:$E$200,$F3739,1),0))</f>
        <v>0</v>
      </c>
      <c r="I3739" s="17">
        <f>IF($C3739&lt;&gt;"",$G3739*INDEX(ΣυνδΑθρ!$C$2:$C$100,$F3739,1)/INDEX(ΣυνδΑθρ!$J$2:$J$96,$F3739,1),IF($D3739&lt;&gt;"",$G3739*INDEX(Υλικά!$H$3:$H$200,$F3739,1)/INDEX(Υλικά!$E$3:$E$200,$F3739,1),0))</f>
        <v>0</v>
      </c>
      <c r="J3739" s="18">
        <f>IF($C3739&lt;&gt;"",$G3739*INDEX(ΣυνδΑθρ!$D$2:$D$96,$F3739,1)/INDEX(ΣυνδΑθρ!$J$2:$J$96,$F3739,1),IF($D3739&lt;&gt;"",$G3739*INDEX(Υλικά!$I$3:$I$200,$F3739,1)/INDEX(Υλικά!$E$3:$E$200,$F3739,1),0))</f>
        <v>0</v>
      </c>
      <c r="K3739" s="16">
        <f>$H3739*Ref!$B$2</f>
        <v>0</v>
      </c>
      <c r="L3739" s="17">
        <f>$I3739*Ref!$B$3</f>
        <v>0</v>
      </c>
      <c r="M3739" s="18">
        <f>$J3739*Ref!$B$4</f>
        <v>0</v>
      </c>
      <c r="N3739" s="18">
        <f>IF($C3739&lt;&gt;"",0,IF($D3739&lt;&gt;"",$G3739*INDEX(Υλικά!$J$3:$J$200,$F3739,1)/INDEX(Υλικά!$E$3:$E$200,$F3739,1),0))</f>
        <v>0</v>
      </c>
      <c r="O3739" s="19">
        <f t="shared" si="69"/>
        <v>0</v>
      </c>
    </row>
    <row r="3740" spans="5:15" x14ac:dyDescent="0.35">
      <c r="E3740" s="3" t="str">
        <f>IF(C3740&lt;&gt;"",INDEX(ΣυνδΑθρ!$I$2:$I$96,MATCH(C3740,ΣυνδΑθρ!$A$2:$A$100,0),1),IF(D3740&lt;&gt;"",INDEX(Υλικά!$D$3:$D$200,MATCH(D3740,Υλικά!$B$3:$B$200,0),1),""))</f>
        <v/>
      </c>
      <c r="F3740" s="10">
        <f>IF(C3740&lt;&gt;"",MATCH($C3740,ΣυνδΑθρ!$A$2:$A$100,0),IF(D3740&lt;&gt;"",MATCH($D3740,Υλικά!$B$3:$B$200,0),0))</f>
        <v>0</v>
      </c>
      <c r="G3740" s="3"/>
      <c r="H3740" s="16">
        <f>IF($C3740&lt;&gt;"",$G3740*INDEX(ΣυνδΑθρ!$B$2:$B$96,$F3740,1)/INDEX(ΣυνδΑθρ!$J$2:$J$96,$F3740,1),IF($D3740&lt;&gt;"",$G3740*INDEX(Υλικά!$G$3:$G$200,$F3740,1)/INDEX(Υλικά!$E$3:$E$200,$F3740,1),0))</f>
        <v>0</v>
      </c>
      <c r="I3740" s="17">
        <f>IF($C3740&lt;&gt;"",$G3740*INDEX(ΣυνδΑθρ!$C$2:$C$100,$F3740,1)/INDEX(ΣυνδΑθρ!$J$2:$J$96,$F3740,1),IF($D3740&lt;&gt;"",$G3740*INDEX(Υλικά!$H$3:$H$200,$F3740,1)/INDEX(Υλικά!$E$3:$E$200,$F3740,1),0))</f>
        <v>0</v>
      </c>
      <c r="J3740" s="18">
        <f>IF($C3740&lt;&gt;"",$G3740*INDEX(ΣυνδΑθρ!$D$2:$D$96,$F3740,1)/INDEX(ΣυνδΑθρ!$J$2:$J$96,$F3740,1),IF($D3740&lt;&gt;"",$G3740*INDEX(Υλικά!$I$3:$I$200,$F3740,1)/INDEX(Υλικά!$E$3:$E$200,$F3740,1),0))</f>
        <v>0</v>
      </c>
      <c r="K3740" s="16">
        <f>$H3740*Ref!$B$2</f>
        <v>0</v>
      </c>
      <c r="L3740" s="17">
        <f>$I3740*Ref!$B$3</f>
        <v>0</v>
      </c>
      <c r="M3740" s="18">
        <f>$J3740*Ref!$B$4</f>
        <v>0</v>
      </c>
      <c r="N3740" s="18">
        <f>IF($C3740&lt;&gt;"",0,IF($D3740&lt;&gt;"",$G3740*INDEX(Υλικά!$J$3:$J$200,$F3740,1)/INDEX(Υλικά!$E$3:$E$200,$F3740,1),0))</f>
        <v>0</v>
      </c>
      <c r="O3740" s="19">
        <f t="shared" si="69"/>
        <v>0</v>
      </c>
    </row>
    <row r="3741" spans="5:15" x14ac:dyDescent="0.35">
      <c r="E3741" s="3" t="str">
        <f>IF(C3741&lt;&gt;"",INDEX(ΣυνδΑθρ!$I$2:$I$96,MATCH(C3741,ΣυνδΑθρ!$A$2:$A$100,0),1),IF(D3741&lt;&gt;"",INDEX(Υλικά!$D$3:$D$200,MATCH(D3741,Υλικά!$B$3:$B$200,0),1),""))</f>
        <v/>
      </c>
      <c r="F3741" s="10">
        <f>IF(C3741&lt;&gt;"",MATCH($C3741,ΣυνδΑθρ!$A$2:$A$100,0),IF(D3741&lt;&gt;"",MATCH($D3741,Υλικά!$B$3:$B$200,0),0))</f>
        <v>0</v>
      </c>
      <c r="G3741" s="3"/>
      <c r="H3741" s="16">
        <f>IF($C3741&lt;&gt;"",$G3741*INDEX(ΣυνδΑθρ!$B$2:$B$96,$F3741,1)/INDEX(ΣυνδΑθρ!$J$2:$J$96,$F3741,1),IF($D3741&lt;&gt;"",$G3741*INDEX(Υλικά!$G$3:$G$200,$F3741,1)/INDEX(Υλικά!$E$3:$E$200,$F3741,1),0))</f>
        <v>0</v>
      </c>
      <c r="I3741" s="17">
        <f>IF($C3741&lt;&gt;"",$G3741*INDEX(ΣυνδΑθρ!$C$2:$C$100,$F3741,1)/INDEX(ΣυνδΑθρ!$J$2:$J$96,$F3741,1),IF($D3741&lt;&gt;"",$G3741*INDEX(Υλικά!$H$3:$H$200,$F3741,1)/INDEX(Υλικά!$E$3:$E$200,$F3741,1),0))</f>
        <v>0</v>
      </c>
      <c r="J3741" s="18">
        <f>IF($C3741&lt;&gt;"",$G3741*INDEX(ΣυνδΑθρ!$D$2:$D$96,$F3741,1)/INDEX(ΣυνδΑθρ!$J$2:$J$96,$F3741,1),IF($D3741&lt;&gt;"",$G3741*INDEX(Υλικά!$I$3:$I$200,$F3741,1)/INDEX(Υλικά!$E$3:$E$200,$F3741,1),0))</f>
        <v>0</v>
      </c>
      <c r="K3741" s="16">
        <f>$H3741*Ref!$B$2</f>
        <v>0</v>
      </c>
      <c r="L3741" s="17">
        <f>$I3741*Ref!$B$3</f>
        <v>0</v>
      </c>
      <c r="M3741" s="18">
        <f>$J3741*Ref!$B$4</f>
        <v>0</v>
      </c>
      <c r="N3741" s="18">
        <f>IF($C3741&lt;&gt;"",0,IF($D3741&lt;&gt;"",$G3741*INDEX(Υλικά!$J$3:$J$200,$F3741,1)/INDEX(Υλικά!$E$3:$E$200,$F3741,1),0))</f>
        <v>0</v>
      </c>
      <c r="O3741" s="19">
        <f t="shared" si="69"/>
        <v>0</v>
      </c>
    </row>
    <row r="3742" spans="5:15" x14ac:dyDescent="0.35">
      <c r="E3742" s="3" t="str">
        <f>IF(C3742&lt;&gt;"",INDEX(ΣυνδΑθρ!$I$2:$I$96,MATCH(C3742,ΣυνδΑθρ!$A$2:$A$100,0),1),IF(D3742&lt;&gt;"",INDEX(Υλικά!$D$3:$D$200,MATCH(D3742,Υλικά!$B$3:$B$200,0),1),""))</f>
        <v/>
      </c>
      <c r="F3742" s="10">
        <f>IF(C3742&lt;&gt;"",MATCH($C3742,ΣυνδΑθρ!$A$2:$A$100,0),IF(D3742&lt;&gt;"",MATCH($D3742,Υλικά!$B$3:$B$200,0),0))</f>
        <v>0</v>
      </c>
      <c r="G3742" s="3"/>
      <c r="H3742" s="16">
        <f>IF($C3742&lt;&gt;"",$G3742*INDEX(ΣυνδΑθρ!$B$2:$B$96,$F3742,1)/INDEX(ΣυνδΑθρ!$J$2:$J$96,$F3742,1),IF($D3742&lt;&gt;"",$G3742*INDEX(Υλικά!$G$3:$G$200,$F3742,1)/INDEX(Υλικά!$E$3:$E$200,$F3742,1),0))</f>
        <v>0</v>
      </c>
      <c r="I3742" s="17">
        <f>IF($C3742&lt;&gt;"",$G3742*INDEX(ΣυνδΑθρ!$C$2:$C$100,$F3742,1)/INDEX(ΣυνδΑθρ!$J$2:$J$96,$F3742,1),IF($D3742&lt;&gt;"",$G3742*INDEX(Υλικά!$H$3:$H$200,$F3742,1)/INDEX(Υλικά!$E$3:$E$200,$F3742,1),0))</f>
        <v>0</v>
      </c>
      <c r="J3742" s="18">
        <f>IF($C3742&lt;&gt;"",$G3742*INDEX(ΣυνδΑθρ!$D$2:$D$96,$F3742,1)/INDEX(ΣυνδΑθρ!$J$2:$J$96,$F3742,1),IF($D3742&lt;&gt;"",$G3742*INDEX(Υλικά!$I$3:$I$200,$F3742,1)/INDEX(Υλικά!$E$3:$E$200,$F3742,1),0))</f>
        <v>0</v>
      </c>
      <c r="K3742" s="16">
        <f>$H3742*Ref!$B$2</f>
        <v>0</v>
      </c>
      <c r="L3742" s="17">
        <f>$I3742*Ref!$B$3</f>
        <v>0</v>
      </c>
      <c r="M3742" s="18">
        <f>$J3742*Ref!$B$4</f>
        <v>0</v>
      </c>
      <c r="N3742" s="18">
        <f>IF($C3742&lt;&gt;"",0,IF($D3742&lt;&gt;"",$G3742*INDEX(Υλικά!$J$3:$J$200,$F3742,1)/INDEX(Υλικά!$E$3:$E$200,$F3742,1),0))</f>
        <v>0</v>
      </c>
      <c r="O3742" s="19">
        <f t="shared" si="69"/>
        <v>0</v>
      </c>
    </row>
    <row r="3743" spans="5:15" x14ac:dyDescent="0.35">
      <c r="E3743" s="3" t="str">
        <f>IF(C3743&lt;&gt;"",INDEX(ΣυνδΑθρ!$I$2:$I$96,MATCH(C3743,ΣυνδΑθρ!$A$2:$A$100,0),1),IF(D3743&lt;&gt;"",INDEX(Υλικά!$D$3:$D$200,MATCH(D3743,Υλικά!$B$3:$B$200,0),1),""))</f>
        <v/>
      </c>
      <c r="F3743" s="10">
        <f>IF(C3743&lt;&gt;"",MATCH($C3743,ΣυνδΑθρ!$A$2:$A$100,0),IF(D3743&lt;&gt;"",MATCH($D3743,Υλικά!$B$3:$B$200,0),0))</f>
        <v>0</v>
      </c>
      <c r="G3743" s="3"/>
      <c r="H3743" s="16">
        <f>IF($C3743&lt;&gt;"",$G3743*INDEX(ΣυνδΑθρ!$B$2:$B$96,$F3743,1)/INDEX(ΣυνδΑθρ!$J$2:$J$96,$F3743,1),IF($D3743&lt;&gt;"",$G3743*INDEX(Υλικά!$G$3:$G$200,$F3743,1)/INDEX(Υλικά!$E$3:$E$200,$F3743,1),0))</f>
        <v>0</v>
      </c>
      <c r="I3743" s="17">
        <f>IF($C3743&lt;&gt;"",$G3743*INDEX(ΣυνδΑθρ!$C$2:$C$100,$F3743,1)/INDEX(ΣυνδΑθρ!$J$2:$J$96,$F3743,1),IF($D3743&lt;&gt;"",$G3743*INDEX(Υλικά!$H$3:$H$200,$F3743,1)/INDEX(Υλικά!$E$3:$E$200,$F3743,1),0))</f>
        <v>0</v>
      </c>
      <c r="J3743" s="18">
        <f>IF($C3743&lt;&gt;"",$G3743*INDEX(ΣυνδΑθρ!$D$2:$D$96,$F3743,1)/INDEX(ΣυνδΑθρ!$J$2:$J$96,$F3743,1),IF($D3743&lt;&gt;"",$G3743*INDEX(Υλικά!$I$3:$I$200,$F3743,1)/INDEX(Υλικά!$E$3:$E$200,$F3743,1),0))</f>
        <v>0</v>
      </c>
      <c r="K3743" s="16">
        <f>$H3743*Ref!$B$2</f>
        <v>0</v>
      </c>
      <c r="L3743" s="17">
        <f>$I3743*Ref!$B$3</f>
        <v>0</v>
      </c>
      <c r="M3743" s="18">
        <f>$J3743*Ref!$B$4</f>
        <v>0</v>
      </c>
      <c r="N3743" s="18">
        <f>IF($C3743&lt;&gt;"",0,IF($D3743&lt;&gt;"",$G3743*INDEX(Υλικά!$J$3:$J$200,$F3743,1)/INDEX(Υλικά!$E$3:$E$200,$F3743,1),0))</f>
        <v>0</v>
      </c>
      <c r="O3743" s="19">
        <f t="shared" si="69"/>
        <v>0</v>
      </c>
    </row>
    <row r="3744" spans="5:15" x14ac:dyDescent="0.35">
      <c r="E3744" s="3" t="str">
        <f>IF(C3744&lt;&gt;"",INDEX(ΣυνδΑθρ!$I$2:$I$96,MATCH(C3744,ΣυνδΑθρ!$A$2:$A$100,0),1),IF(D3744&lt;&gt;"",INDEX(Υλικά!$D$3:$D$200,MATCH(D3744,Υλικά!$B$3:$B$200,0),1),""))</f>
        <v/>
      </c>
      <c r="F3744" s="10">
        <f>IF(C3744&lt;&gt;"",MATCH($C3744,ΣυνδΑθρ!$A$2:$A$100,0),IF(D3744&lt;&gt;"",MATCH($D3744,Υλικά!$B$3:$B$200,0),0))</f>
        <v>0</v>
      </c>
      <c r="G3744" s="3"/>
      <c r="H3744" s="16">
        <f>IF($C3744&lt;&gt;"",$G3744*INDEX(ΣυνδΑθρ!$B$2:$B$96,$F3744,1)/INDEX(ΣυνδΑθρ!$J$2:$J$96,$F3744,1),IF($D3744&lt;&gt;"",$G3744*INDEX(Υλικά!$G$3:$G$200,$F3744,1)/INDEX(Υλικά!$E$3:$E$200,$F3744,1),0))</f>
        <v>0</v>
      </c>
      <c r="I3744" s="17">
        <f>IF($C3744&lt;&gt;"",$G3744*INDEX(ΣυνδΑθρ!$C$2:$C$100,$F3744,1)/INDEX(ΣυνδΑθρ!$J$2:$J$96,$F3744,1),IF($D3744&lt;&gt;"",$G3744*INDEX(Υλικά!$H$3:$H$200,$F3744,1)/INDEX(Υλικά!$E$3:$E$200,$F3744,1),0))</f>
        <v>0</v>
      </c>
      <c r="J3744" s="18">
        <f>IF($C3744&lt;&gt;"",$G3744*INDEX(ΣυνδΑθρ!$D$2:$D$96,$F3744,1)/INDEX(ΣυνδΑθρ!$J$2:$J$96,$F3744,1),IF($D3744&lt;&gt;"",$G3744*INDEX(Υλικά!$I$3:$I$200,$F3744,1)/INDEX(Υλικά!$E$3:$E$200,$F3744,1),0))</f>
        <v>0</v>
      </c>
      <c r="K3744" s="16">
        <f>$H3744*Ref!$B$2</f>
        <v>0</v>
      </c>
      <c r="L3744" s="17">
        <f>$I3744*Ref!$B$3</f>
        <v>0</v>
      </c>
      <c r="M3744" s="18">
        <f>$J3744*Ref!$B$4</f>
        <v>0</v>
      </c>
      <c r="N3744" s="18">
        <f>IF($C3744&lt;&gt;"",0,IF($D3744&lt;&gt;"",$G3744*INDEX(Υλικά!$J$3:$J$200,$F3744,1)/INDEX(Υλικά!$E$3:$E$200,$F3744,1),0))</f>
        <v>0</v>
      </c>
      <c r="O3744" s="19">
        <f t="shared" si="69"/>
        <v>0</v>
      </c>
    </row>
    <row r="3745" spans="5:15" x14ac:dyDescent="0.35">
      <c r="E3745" s="3" t="str">
        <f>IF(C3745&lt;&gt;"",INDEX(ΣυνδΑθρ!$I$2:$I$96,MATCH(C3745,ΣυνδΑθρ!$A$2:$A$100,0),1),IF(D3745&lt;&gt;"",INDEX(Υλικά!$D$3:$D$200,MATCH(D3745,Υλικά!$B$3:$B$200,0),1),""))</f>
        <v/>
      </c>
      <c r="F3745" s="10">
        <f>IF(C3745&lt;&gt;"",MATCH($C3745,ΣυνδΑθρ!$A$2:$A$100,0),IF(D3745&lt;&gt;"",MATCH($D3745,Υλικά!$B$3:$B$200,0),0))</f>
        <v>0</v>
      </c>
      <c r="G3745" s="3"/>
      <c r="H3745" s="16">
        <f>IF($C3745&lt;&gt;"",$G3745*INDEX(ΣυνδΑθρ!$B$2:$B$96,$F3745,1)/INDEX(ΣυνδΑθρ!$J$2:$J$96,$F3745,1),IF($D3745&lt;&gt;"",$G3745*INDEX(Υλικά!$G$3:$G$200,$F3745,1)/INDEX(Υλικά!$E$3:$E$200,$F3745,1),0))</f>
        <v>0</v>
      </c>
      <c r="I3745" s="17">
        <f>IF($C3745&lt;&gt;"",$G3745*INDEX(ΣυνδΑθρ!$C$2:$C$100,$F3745,1)/INDEX(ΣυνδΑθρ!$J$2:$J$96,$F3745,1),IF($D3745&lt;&gt;"",$G3745*INDEX(Υλικά!$H$3:$H$200,$F3745,1)/INDEX(Υλικά!$E$3:$E$200,$F3745,1),0))</f>
        <v>0</v>
      </c>
      <c r="J3745" s="18">
        <f>IF($C3745&lt;&gt;"",$G3745*INDEX(ΣυνδΑθρ!$D$2:$D$96,$F3745,1)/INDEX(ΣυνδΑθρ!$J$2:$J$96,$F3745,1),IF($D3745&lt;&gt;"",$G3745*INDEX(Υλικά!$I$3:$I$200,$F3745,1)/INDEX(Υλικά!$E$3:$E$200,$F3745,1),0))</f>
        <v>0</v>
      </c>
      <c r="K3745" s="16">
        <f>$H3745*Ref!$B$2</f>
        <v>0</v>
      </c>
      <c r="L3745" s="17">
        <f>$I3745*Ref!$B$3</f>
        <v>0</v>
      </c>
      <c r="M3745" s="18">
        <f>$J3745*Ref!$B$4</f>
        <v>0</v>
      </c>
      <c r="N3745" s="18">
        <f>IF($C3745&lt;&gt;"",0,IF($D3745&lt;&gt;"",$G3745*INDEX(Υλικά!$J$3:$J$200,$F3745,1)/INDEX(Υλικά!$E$3:$E$200,$F3745,1),0))</f>
        <v>0</v>
      </c>
      <c r="O3745" s="19">
        <f t="shared" si="69"/>
        <v>0</v>
      </c>
    </row>
    <row r="3746" spans="5:15" x14ac:dyDescent="0.35">
      <c r="E3746" s="3" t="str">
        <f>IF(C3746&lt;&gt;"",INDEX(ΣυνδΑθρ!$I$2:$I$96,MATCH(C3746,ΣυνδΑθρ!$A$2:$A$100,0),1),IF(D3746&lt;&gt;"",INDEX(Υλικά!$D$3:$D$200,MATCH(D3746,Υλικά!$B$3:$B$200,0),1),""))</f>
        <v/>
      </c>
      <c r="F3746" s="10">
        <f>IF(C3746&lt;&gt;"",MATCH($C3746,ΣυνδΑθρ!$A$2:$A$100,0),IF(D3746&lt;&gt;"",MATCH($D3746,Υλικά!$B$3:$B$200,0),0))</f>
        <v>0</v>
      </c>
      <c r="G3746" s="3"/>
      <c r="H3746" s="16">
        <f>IF($C3746&lt;&gt;"",$G3746*INDEX(ΣυνδΑθρ!$B$2:$B$96,$F3746,1)/INDEX(ΣυνδΑθρ!$J$2:$J$96,$F3746,1),IF($D3746&lt;&gt;"",$G3746*INDEX(Υλικά!$G$3:$G$200,$F3746,1)/INDEX(Υλικά!$E$3:$E$200,$F3746,1),0))</f>
        <v>0</v>
      </c>
      <c r="I3746" s="17">
        <f>IF($C3746&lt;&gt;"",$G3746*INDEX(ΣυνδΑθρ!$C$2:$C$100,$F3746,1)/INDEX(ΣυνδΑθρ!$J$2:$J$96,$F3746,1),IF($D3746&lt;&gt;"",$G3746*INDEX(Υλικά!$H$3:$H$200,$F3746,1)/INDEX(Υλικά!$E$3:$E$200,$F3746,1),0))</f>
        <v>0</v>
      </c>
      <c r="J3746" s="18">
        <f>IF($C3746&lt;&gt;"",$G3746*INDEX(ΣυνδΑθρ!$D$2:$D$96,$F3746,1)/INDEX(ΣυνδΑθρ!$J$2:$J$96,$F3746,1),IF($D3746&lt;&gt;"",$G3746*INDEX(Υλικά!$I$3:$I$200,$F3746,1)/INDEX(Υλικά!$E$3:$E$200,$F3746,1),0))</f>
        <v>0</v>
      </c>
      <c r="K3746" s="16">
        <f>$H3746*Ref!$B$2</f>
        <v>0</v>
      </c>
      <c r="L3746" s="17">
        <f>$I3746*Ref!$B$3</f>
        <v>0</v>
      </c>
      <c r="M3746" s="18">
        <f>$J3746*Ref!$B$4</f>
        <v>0</v>
      </c>
      <c r="N3746" s="18">
        <f>IF($C3746&lt;&gt;"",0,IF($D3746&lt;&gt;"",$G3746*INDEX(Υλικά!$J$3:$J$200,$F3746,1)/INDEX(Υλικά!$E$3:$E$200,$F3746,1),0))</f>
        <v>0</v>
      </c>
      <c r="O3746" s="19">
        <f t="shared" si="69"/>
        <v>0</v>
      </c>
    </row>
    <row r="3747" spans="5:15" x14ac:dyDescent="0.35">
      <c r="E3747" s="3" t="str">
        <f>IF(C3747&lt;&gt;"",INDEX(ΣυνδΑθρ!$I$2:$I$96,MATCH(C3747,ΣυνδΑθρ!$A$2:$A$100,0),1),IF(D3747&lt;&gt;"",INDEX(Υλικά!$D$3:$D$200,MATCH(D3747,Υλικά!$B$3:$B$200,0),1),""))</f>
        <v/>
      </c>
      <c r="F3747" s="10">
        <f>IF(C3747&lt;&gt;"",MATCH($C3747,ΣυνδΑθρ!$A$2:$A$100,0),IF(D3747&lt;&gt;"",MATCH($D3747,Υλικά!$B$3:$B$200,0),0))</f>
        <v>0</v>
      </c>
      <c r="G3747" s="3"/>
      <c r="H3747" s="16">
        <f>IF($C3747&lt;&gt;"",$G3747*INDEX(ΣυνδΑθρ!$B$2:$B$96,$F3747,1)/INDEX(ΣυνδΑθρ!$J$2:$J$96,$F3747,1),IF($D3747&lt;&gt;"",$G3747*INDEX(Υλικά!$G$3:$G$200,$F3747,1)/INDEX(Υλικά!$E$3:$E$200,$F3747,1),0))</f>
        <v>0</v>
      </c>
      <c r="I3747" s="17">
        <f>IF($C3747&lt;&gt;"",$G3747*INDEX(ΣυνδΑθρ!$C$2:$C$100,$F3747,1)/INDEX(ΣυνδΑθρ!$J$2:$J$96,$F3747,1),IF($D3747&lt;&gt;"",$G3747*INDEX(Υλικά!$H$3:$H$200,$F3747,1)/INDEX(Υλικά!$E$3:$E$200,$F3747,1),0))</f>
        <v>0</v>
      </c>
      <c r="J3747" s="18">
        <f>IF($C3747&lt;&gt;"",$G3747*INDEX(ΣυνδΑθρ!$D$2:$D$96,$F3747,1)/INDEX(ΣυνδΑθρ!$J$2:$J$96,$F3747,1),IF($D3747&lt;&gt;"",$G3747*INDEX(Υλικά!$I$3:$I$200,$F3747,1)/INDEX(Υλικά!$E$3:$E$200,$F3747,1),0))</f>
        <v>0</v>
      </c>
      <c r="K3747" s="16">
        <f>$H3747*Ref!$B$2</f>
        <v>0</v>
      </c>
      <c r="L3747" s="17">
        <f>$I3747*Ref!$B$3</f>
        <v>0</v>
      </c>
      <c r="M3747" s="18">
        <f>$J3747*Ref!$B$4</f>
        <v>0</v>
      </c>
      <c r="N3747" s="18">
        <f>IF($C3747&lt;&gt;"",0,IF($D3747&lt;&gt;"",$G3747*INDEX(Υλικά!$J$3:$J$200,$F3747,1)/INDEX(Υλικά!$E$3:$E$200,$F3747,1),0))</f>
        <v>0</v>
      </c>
      <c r="O3747" s="19">
        <f t="shared" si="69"/>
        <v>0</v>
      </c>
    </row>
    <row r="3748" spans="5:15" x14ac:dyDescent="0.35">
      <c r="E3748" s="3" t="str">
        <f>IF(C3748&lt;&gt;"",INDEX(ΣυνδΑθρ!$I$2:$I$96,MATCH(C3748,ΣυνδΑθρ!$A$2:$A$100,0),1),IF(D3748&lt;&gt;"",INDEX(Υλικά!$D$3:$D$200,MATCH(D3748,Υλικά!$B$3:$B$200,0),1),""))</f>
        <v/>
      </c>
      <c r="F3748" s="10">
        <f>IF(C3748&lt;&gt;"",MATCH($C3748,ΣυνδΑθρ!$A$2:$A$100,0),IF(D3748&lt;&gt;"",MATCH($D3748,Υλικά!$B$3:$B$200,0),0))</f>
        <v>0</v>
      </c>
      <c r="G3748" s="3"/>
      <c r="H3748" s="16">
        <f>IF($C3748&lt;&gt;"",$G3748*INDEX(ΣυνδΑθρ!$B$2:$B$96,$F3748,1)/INDEX(ΣυνδΑθρ!$J$2:$J$96,$F3748,1),IF($D3748&lt;&gt;"",$G3748*INDEX(Υλικά!$G$3:$G$200,$F3748,1)/INDEX(Υλικά!$E$3:$E$200,$F3748,1),0))</f>
        <v>0</v>
      </c>
      <c r="I3748" s="17">
        <f>IF($C3748&lt;&gt;"",$G3748*INDEX(ΣυνδΑθρ!$C$2:$C$100,$F3748,1)/INDEX(ΣυνδΑθρ!$J$2:$J$96,$F3748,1),IF($D3748&lt;&gt;"",$G3748*INDEX(Υλικά!$H$3:$H$200,$F3748,1)/INDEX(Υλικά!$E$3:$E$200,$F3748,1),0))</f>
        <v>0</v>
      </c>
      <c r="J3748" s="18">
        <f>IF($C3748&lt;&gt;"",$G3748*INDEX(ΣυνδΑθρ!$D$2:$D$96,$F3748,1)/INDEX(ΣυνδΑθρ!$J$2:$J$96,$F3748,1),IF($D3748&lt;&gt;"",$G3748*INDEX(Υλικά!$I$3:$I$200,$F3748,1)/INDEX(Υλικά!$E$3:$E$200,$F3748,1),0))</f>
        <v>0</v>
      </c>
      <c r="K3748" s="16">
        <f>$H3748*Ref!$B$2</f>
        <v>0</v>
      </c>
      <c r="L3748" s="17">
        <f>$I3748*Ref!$B$3</f>
        <v>0</v>
      </c>
      <c r="M3748" s="18">
        <f>$J3748*Ref!$B$4</f>
        <v>0</v>
      </c>
      <c r="N3748" s="18">
        <f>IF($C3748&lt;&gt;"",0,IF($D3748&lt;&gt;"",$G3748*INDEX(Υλικά!$J$3:$J$200,$F3748,1)/INDEX(Υλικά!$E$3:$E$200,$F3748,1),0))</f>
        <v>0</v>
      </c>
      <c r="O3748" s="19">
        <f t="shared" si="69"/>
        <v>0</v>
      </c>
    </row>
    <row r="3749" spans="5:15" x14ac:dyDescent="0.35">
      <c r="E3749" s="3" t="str">
        <f>IF(C3749&lt;&gt;"",INDEX(ΣυνδΑθρ!$I$2:$I$96,MATCH(C3749,ΣυνδΑθρ!$A$2:$A$100,0),1),IF(D3749&lt;&gt;"",INDEX(Υλικά!$D$3:$D$200,MATCH(D3749,Υλικά!$B$3:$B$200,0),1),""))</f>
        <v/>
      </c>
      <c r="F3749" s="10">
        <f>IF(C3749&lt;&gt;"",MATCH($C3749,ΣυνδΑθρ!$A$2:$A$100,0),IF(D3749&lt;&gt;"",MATCH($D3749,Υλικά!$B$3:$B$200,0),0))</f>
        <v>0</v>
      </c>
      <c r="G3749" s="3"/>
      <c r="H3749" s="16">
        <f>IF($C3749&lt;&gt;"",$G3749*INDEX(ΣυνδΑθρ!$B$2:$B$96,$F3749,1)/INDEX(ΣυνδΑθρ!$J$2:$J$96,$F3749,1),IF($D3749&lt;&gt;"",$G3749*INDEX(Υλικά!$G$3:$G$200,$F3749,1)/INDEX(Υλικά!$E$3:$E$200,$F3749,1),0))</f>
        <v>0</v>
      </c>
      <c r="I3749" s="17">
        <f>IF($C3749&lt;&gt;"",$G3749*INDEX(ΣυνδΑθρ!$C$2:$C$100,$F3749,1)/INDEX(ΣυνδΑθρ!$J$2:$J$96,$F3749,1),IF($D3749&lt;&gt;"",$G3749*INDEX(Υλικά!$H$3:$H$200,$F3749,1)/INDEX(Υλικά!$E$3:$E$200,$F3749,1),0))</f>
        <v>0</v>
      </c>
      <c r="J3749" s="18">
        <f>IF($C3749&lt;&gt;"",$G3749*INDEX(ΣυνδΑθρ!$D$2:$D$96,$F3749,1)/INDEX(ΣυνδΑθρ!$J$2:$J$96,$F3749,1),IF($D3749&lt;&gt;"",$G3749*INDEX(Υλικά!$I$3:$I$200,$F3749,1)/INDEX(Υλικά!$E$3:$E$200,$F3749,1),0))</f>
        <v>0</v>
      </c>
      <c r="K3749" s="16">
        <f>$H3749*Ref!$B$2</f>
        <v>0</v>
      </c>
      <c r="L3749" s="17">
        <f>$I3749*Ref!$B$3</f>
        <v>0</v>
      </c>
      <c r="M3749" s="18">
        <f>$J3749*Ref!$B$4</f>
        <v>0</v>
      </c>
      <c r="N3749" s="18">
        <f>IF($C3749&lt;&gt;"",0,IF($D3749&lt;&gt;"",$G3749*INDEX(Υλικά!$J$3:$J$200,$F3749,1)/INDEX(Υλικά!$E$3:$E$200,$F3749,1),0))</f>
        <v>0</v>
      </c>
      <c r="O3749" s="19">
        <f t="shared" ref="O3749:O3812" si="70">SUM(K3749:N3749)</f>
        <v>0</v>
      </c>
    </row>
    <row r="3750" spans="5:15" x14ac:dyDescent="0.35">
      <c r="E3750" s="3" t="str">
        <f>IF(C3750&lt;&gt;"",INDEX(ΣυνδΑθρ!$I$2:$I$96,MATCH(C3750,ΣυνδΑθρ!$A$2:$A$100,0),1),IF(D3750&lt;&gt;"",INDEX(Υλικά!$D$3:$D$200,MATCH(D3750,Υλικά!$B$3:$B$200,0),1),""))</f>
        <v/>
      </c>
      <c r="F3750" s="10">
        <f>IF(C3750&lt;&gt;"",MATCH($C3750,ΣυνδΑθρ!$A$2:$A$100,0),IF(D3750&lt;&gt;"",MATCH($D3750,Υλικά!$B$3:$B$200,0),0))</f>
        <v>0</v>
      </c>
      <c r="G3750" s="3"/>
      <c r="H3750" s="16">
        <f>IF($C3750&lt;&gt;"",$G3750*INDEX(ΣυνδΑθρ!$B$2:$B$96,$F3750,1)/INDEX(ΣυνδΑθρ!$J$2:$J$96,$F3750,1),IF($D3750&lt;&gt;"",$G3750*INDEX(Υλικά!$G$3:$G$200,$F3750,1)/INDEX(Υλικά!$E$3:$E$200,$F3750,1),0))</f>
        <v>0</v>
      </c>
      <c r="I3750" s="17">
        <f>IF($C3750&lt;&gt;"",$G3750*INDEX(ΣυνδΑθρ!$C$2:$C$100,$F3750,1)/INDEX(ΣυνδΑθρ!$J$2:$J$96,$F3750,1),IF($D3750&lt;&gt;"",$G3750*INDEX(Υλικά!$H$3:$H$200,$F3750,1)/INDEX(Υλικά!$E$3:$E$200,$F3750,1),0))</f>
        <v>0</v>
      </c>
      <c r="J3750" s="18">
        <f>IF($C3750&lt;&gt;"",$G3750*INDEX(ΣυνδΑθρ!$D$2:$D$96,$F3750,1)/INDEX(ΣυνδΑθρ!$J$2:$J$96,$F3750,1),IF($D3750&lt;&gt;"",$G3750*INDEX(Υλικά!$I$3:$I$200,$F3750,1)/INDEX(Υλικά!$E$3:$E$200,$F3750,1),0))</f>
        <v>0</v>
      </c>
      <c r="K3750" s="16">
        <f>$H3750*Ref!$B$2</f>
        <v>0</v>
      </c>
      <c r="L3750" s="17">
        <f>$I3750*Ref!$B$3</f>
        <v>0</v>
      </c>
      <c r="M3750" s="18">
        <f>$J3750*Ref!$B$4</f>
        <v>0</v>
      </c>
      <c r="N3750" s="18">
        <f>IF($C3750&lt;&gt;"",0,IF($D3750&lt;&gt;"",$G3750*INDEX(Υλικά!$J$3:$J$200,$F3750,1)/INDEX(Υλικά!$E$3:$E$200,$F3750,1),0))</f>
        <v>0</v>
      </c>
      <c r="O3750" s="19">
        <f t="shared" si="70"/>
        <v>0</v>
      </c>
    </row>
    <row r="3751" spans="5:15" x14ac:dyDescent="0.35">
      <c r="E3751" s="3" t="str">
        <f>IF(C3751&lt;&gt;"",INDEX(ΣυνδΑθρ!$I$2:$I$96,MATCH(C3751,ΣυνδΑθρ!$A$2:$A$100,0),1),IF(D3751&lt;&gt;"",INDEX(Υλικά!$D$3:$D$200,MATCH(D3751,Υλικά!$B$3:$B$200,0),1),""))</f>
        <v/>
      </c>
      <c r="F3751" s="10">
        <f>IF(C3751&lt;&gt;"",MATCH($C3751,ΣυνδΑθρ!$A$2:$A$100,0),IF(D3751&lt;&gt;"",MATCH($D3751,Υλικά!$B$3:$B$200,0),0))</f>
        <v>0</v>
      </c>
      <c r="G3751" s="3"/>
      <c r="H3751" s="16">
        <f>IF($C3751&lt;&gt;"",$G3751*INDEX(ΣυνδΑθρ!$B$2:$B$96,$F3751,1)/INDEX(ΣυνδΑθρ!$J$2:$J$96,$F3751,1),IF($D3751&lt;&gt;"",$G3751*INDEX(Υλικά!$G$3:$G$200,$F3751,1)/INDEX(Υλικά!$E$3:$E$200,$F3751,1),0))</f>
        <v>0</v>
      </c>
      <c r="I3751" s="17">
        <f>IF($C3751&lt;&gt;"",$G3751*INDEX(ΣυνδΑθρ!$C$2:$C$100,$F3751,1)/INDEX(ΣυνδΑθρ!$J$2:$J$96,$F3751,1),IF($D3751&lt;&gt;"",$G3751*INDEX(Υλικά!$H$3:$H$200,$F3751,1)/INDEX(Υλικά!$E$3:$E$200,$F3751,1),0))</f>
        <v>0</v>
      </c>
      <c r="J3751" s="18">
        <f>IF($C3751&lt;&gt;"",$G3751*INDEX(ΣυνδΑθρ!$D$2:$D$96,$F3751,1)/INDEX(ΣυνδΑθρ!$J$2:$J$96,$F3751,1),IF($D3751&lt;&gt;"",$G3751*INDEX(Υλικά!$I$3:$I$200,$F3751,1)/INDEX(Υλικά!$E$3:$E$200,$F3751,1),0))</f>
        <v>0</v>
      </c>
      <c r="K3751" s="16">
        <f>$H3751*Ref!$B$2</f>
        <v>0</v>
      </c>
      <c r="L3751" s="17">
        <f>$I3751*Ref!$B$3</f>
        <v>0</v>
      </c>
      <c r="M3751" s="18">
        <f>$J3751*Ref!$B$4</f>
        <v>0</v>
      </c>
      <c r="N3751" s="18">
        <f>IF($C3751&lt;&gt;"",0,IF($D3751&lt;&gt;"",$G3751*INDEX(Υλικά!$J$3:$J$200,$F3751,1)/INDEX(Υλικά!$E$3:$E$200,$F3751,1),0))</f>
        <v>0</v>
      </c>
      <c r="O3751" s="19">
        <f t="shared" si="70"/>
        <v>0</v>
      </c>
    </row>
    <row r="3752" spans="5:15" x14ac:dyDescent="0.35">
      <c r="E3752" s="3" t="str">
        <f>IF(C3752&lt;&gt;"",INDEX(ΣυνδΑθρ!$I$2:$I$96,MATCH(C3752,ΣυνδΑθρ!$A$2:$A$100,0),1),IF(D3752&lt;&gt;"",INDEX(Υλικά!$D$3:$D$200,MATCH(D3752,Υλικά!$B$3:$B$200,0),1),""))</f>
        <v/>
      </c>
      <c r="F3752" s="10">
        <f>IF(C3752&lt;&gt;"",MATCH($C3752,ΣυνδΑθρ!$A$2:$A$100,0),IF(D3752&lt;&gt;"",MATCH($D3752,Υλικά!$B$3:$B$200,0),0))</f>
        <v>0</v>
      </c>
      <c r="G3752" s="3"/>
      <c r="H3752" s="16">
        <f>IF($C3752&lt;&gt;"",$G3752*INDEX(ΣυνδΑθρ!$B$2:$B$96,$F3752,1)/INDEX(ΣυνδΑθρ!$J$2:$J$96,$F3752,1),IF($D3752&lt;&gt;"",$G3752*INDEX(Υλικά!$G$3:$G$200,$F3752,1)/INDEX(Υλικά!$E$3:$E$200,$F3752,1),0))</f>
        <v>0</v>
      </c>
      <c r="I3752" s="17">
        <f>IF($C3752&lt;&gt;"",$G3752*INDEX(ΣυνδΑθρ!$C$2:$C$100,$F3752,1)/INDEX(ΣυνδΑθρ!$J$2:$J$96,$F3752,1),IF($D3752&lt;&gt;"",$G3752*INDEX(Υλικά!$H$3:$H$200,$F3752,1)/INDEX(Υλικά!$E$3:$E$200,$F3752,1),0))</f>
        <v>0</v>
      </c>
      <c r="J3752" s="18">
        <f>IF($C3752&lt;&gt;"",$G3752*INDEX(ΣυνδΑθρ!$D$2:$D$96,$F3752,1)/INDEX(ΣυνδΑθρ!$J$2:$J$96,$F3752,1),IF($D3752&lt;&gt;"",$G3752*INDEX(Υλικά!$I$3:$I$200,$F3752,1)/INDEX(Υλικά!$E$3:$E$200,$F3752,1),0))</f>
        <v>0</v>
      </c>
      <c r="K3752" s="16">
        <f>$H3752*Ref!$B$2</f>
        <v>0</v>
      </c>
      <c r="L3752" s="17">
        <f>$I3752*Ref!$B$3</f>
        <v>0</v>
      </c>
      <c r="M3752" s="18">
        <f>$J3752*Ref!$B$4</f>
        <v>0</v>
      </c>
      <c r="N3752" s="18">
        <f>IF($C3752&lt;&gt;"",0,IF($D3752&lt;&gt;"",$G3752*INDEX(Υλικά!$J$3:$J$200,$F3752,1)/INDEX(Υλικά!$E$3:$E$200,$F3752,1),0))</f>
        <v>0</v>
      </c>
      <c r="O3752" s="19">
        <f t="shared" si="70"/>
        <v>0</v>
      </c>
    </row>
    <row r="3753" spans="5:15" x14ac:dyDescent="0.35">
      <c r="E3753" s="3" t="str">
        <f>IF(C3753&lt;&gt;"",INDEX(ΣυνδΑθρ!$I$2:$I$96,MATCH(C3753,ΣυνδΑθρ!$A$2:$A$100,0),1),IF(D3753&lt;&gt;"",INDEX(Υλικά!$D$3:$D$200,MATCH(D3753,Υλικά!$B$3:$B$200,0),1),""))</f>
        <v/>
      </c>
      <c r="F3753" s="10">
        <f>IF(C3753&lt;&gt;"",MATCH($C3753,ΣυνδΑθρ!$A$2:$A$100,0),IF(D3753&lt;&gt;"",MATCH($D3753,Υλικά!$B$3:$B$200,0),0))</f>
        <v>0</v>
      </c>
      <c r="G3753" s="3"/>
      <c r="H3753" s="16">
        <f>IF($C3753&lt;&gt;"",$G3753*INDEX(ΣυνδΑθρ!$B$2:$B$96,$F3753,1)/INDEX(ΣυνδΑθρ!$J$2:$J$96,$F3753,1),IF($D3753&lt;&gt;"",$G3753*INDEX(Υλικά!$G$3:$G$200,$F3753,1)/INDEX(Υλικά!$E$3:$E$200,$F3753,1),0))</f>
        <v>0</v>
      </c>
      <c r="I3753" s="17">
        <f>IF($C3753&lt;&gt;"",$G3753*INDEX(ΣυνδΑθρ!$C$2:$C$100,$F3753,1)/INDEX(ΣυνδΑθρ!$J$2:$J$96,$F3753,1),IF($D3753&lt;&gt;"",$G3753*INDEX(Υλικά!$H$3:$H$200,$F3753,1)/INDEX(Υλικά!$E$3:$E$200,$F3753,1),0))</f>
        <v>0</v>
      </c>
      <c r="J3753" s="18">
        <f>IF($C3753&lt;&gt;"",$G3753*INDEX(ΣυνδΑθρ!$D$2:$D$96,$F3753,1)/INDEX(ΣυνδΑθρ!$J$2:$J$96,$F3753,1),IF($D3753&lt;&gt;"",$G3753*INDEX(Υλικά!$I$3:$I$200,$F3753,1)/INDEX(Υλικά!$E$3:$E$200,$F3753,1),0))</f>
        <v>0</v>
      </c>
      <c r="K3753" s="16">
        <f>$H3753*Ref!$B$2</f>
        <v>0</v>
      </c>
      <c r="L3753" s="17">
        <f>$I3753*Ref!$B$3</f>
        <v>0</v>
      </c>
      <c r="M3753" s="18">
        <f>$J3753*Ref!$B$4</f>
        <v>0</v>
      </c>
      <c r="N3753" s="18">
        <f>IF($C3753&lt;&gt;"",0,IF($D3753&lt;&gt;"",$G3753*INDEX(Υλικά!$J$3:$J$200,$F3753,1)/INDEX(Υλικά!$E$3:$E$200,$F3753,1),0))</f>
        <v>0</v>
      </c>
      <c r="O3753" s="19">
        <f t="shared" si="70"/>
        <v>0</v>
      </c>
    </row>
    <row r="3754" spans="5:15" x14ac:dyDescent="0.35">
      <c r="E3754" s="3" t="str">
        <f>IF(C3754&lt;&gt;"",INDEX(ΣυνδΑθρ!$I$2:$I$96,MATCH(C3754,ΣυνδΑθρ!$A$2:$A$100,0),1),IF(D3754&lt;&gt;"",INDEX(Υλικά!$D$3:$D$200,MATCH(D3754,Υλικά!$B$3:$B$200,0),1),""))</f>
        <v/>
      </c>
      <c r="F3754" s="10">
        <f>IF(C3754&lt;&gt;"",MATCH($C3754,ΣυνδΑθρ!$A$2:$A$100,0),IF(D3754&lt;&gt;"",MATCH($D3754,Υλικά!$B$3:$B$200,0),0))</f>
        <v>0</v>
      </c>
      <c r="G3754" s="3"/>
      <c r="H3754" s="16">
        <f>IF($C3754&lt;&gt;"",$G3754*INDEX(ΣυνδΑθρ!$B$2:$B$96,$F3754,1)/INDEX(ΣυνδΑθρ!$J$2:$J$96,$F3754,1),IF($D3754&lt;&gt;"",$G3754*INDEX(Υλικά!$G$3:$G$200,$F3754,1)/INDEX(Υλικά!$E$3:$E$200,$F3754,1),0))</f>
        <v>0</v>
      </c>
      <c r="I3754" s="17">
        <f>IF($C3754&lt;&gt;"",$G3754*INDEX(ΣυνδΑθρ!$C$2:$C$100,$F3754,1)/INDEX(ΣυνδΑθρ!$J$2:$J$96,$F3754,1),IF($D3754&lt;&gt;"",$G3754*INDEX(Υλικά!$H$3:$H$200,$F3754,1)/INDEX(Υλικά!$E$3:$E$200,$F3754,1),0))</f>
        <v>0</v>
      </c>
      <c r="J3754" s="18">
        <f>IF($C3754&lt;&gt;"",$G3754*INDEX(ΣυνδΑθρ!$D$2:$D$96,$F3754,1)/INDEX(ΣυνδΑθρ!$J$2:$J$96,$F3754,1),IF($D3754&lt;&gt;"",$G3754*INDEX(Υλικά!$I$3:$I$200,$F3754,1)/INDEX(Υλικά!$E$3:$E$200,$F3754,1),0))</f>
        <v>0</v>
      </c>
      <c r="K3754" s="16">
        <f>$H3754*Ref!$B$2</f>
        <v>0</v>
      </c>
      <c r="L3754" s="17">
        <f>$I3754*Ref!$B$3</f>
        <v>0</v>
      </c>
      <c r="M3754" s="18">
        <f>$J3754*Ref!$B$4</f>
        <v>0</v>
      </c>
      <c r="N3754" s="18">
        <f>IF($C3754&lt;&gt;"",0,IF($D3754&lt;&gt;"",$G3754*INDEX(Υλικά!$J$3:$J$200,$F3754,1)/INDEX(Υλικά!$E$3:$E$200,$F3754,1),0))</f>
        <v>0</v>
      </c>
      <c r="O3754" s="19">
        <f t="shared" si="70"/>
        <v>0</v>
      </c>
    </row>
    <row r="3755" spans="5:15" x14ac:dyDescent="0.35">
      <c r="E3755" s="3" t="str">
        <f>IF(C3755&lt;&gt;"",INDEX(ΣυνδΑθρ!$I$2:$I$96,MATCH(C3755,ΣυνδΑθρ!$A$2:$A$100,0),1),IF(D3755&lt;&gt;"",INDEX(Υλικά!$D$3:$D$200,MATCH(D3755,Υλικά!$B$3:$B$200,0),1),""))</f>
        <v/>
      </c>
      <c r="F3755" s="10">
        <f>IF(C3755&lt;&gt;"",MATCH($C3755,ΣυνδΑθρ!$A$2:$A$100,0),IF(D3755&lt;&gt;"",MATCH($D3755,Υλικά!$B$3:$B$200,0),0))</f>
        <v>0</v>
      </c>
      <c r="G3755" s="3"/>
      <c r="H3755" s="16">
        <f>IF($C3755&lt;&gt;"",$G3755*INDEX(ΣυνδΑθρ!$B$2:$B$96,$F3755,1)/INDEX(ΣυνδΑθρ!$J$2:$J$96,$F3755,1),IF($D3755&lt;&gt;"",$G3755*INDEX(Υλικά!$G$3:$G$200,$F3755,1)/INDEX(Υλικά!$E$3:$E$200,$F3755,1),0))</f>
        <v>0</v>
      </c>
      <c r="I3755" s="17">
        <f>IF($C3755&lt;&gt;"",$G3755*INDEX(ΣυνδΑθρ!$C$2:$C$100,$F3755,1)/INDEX(ΣυνδΑθρ!$J$2:$J$96,$F3755,1),IF($D3755&lt;&gt;"",$G3755*INDEX(Υλικά!$H$3:$H$200,$F3755,1)/INDEX(Υλικά!$E$3:$E$200,$F3755,1),0))</f>
        <v>0</v>
      </c>
      <c r="J3755" s="18">
        <f>IF($C3755&lt;&gt;"",$G3755*INDEX(ΣυνδΑθρ!$D$2:$D$96,$F3755,1)/INDEX(ΣυνδΑθρ!$J$2:$J$96,$F3755,1),IF($D3755&lt;&gt;"",$G3755*INDEX(Υλικά!$I$3:$I$200,$F3755,1)/INDEX(Υλικά!$E$3:$E$200,$F3755,1),0))</f>
        <v>0</v>
      </c>
      <c r="K3755" s="16">
        <f>$H3755*Ref!$B$2</f>
        <v>0</v>
      </c>
      <c r="L3755" s="17">
        <f>$I3755*Ref!$B$3</f>
        <v>0</v>
      </c>
      <c r="M3755" s="18">
        <f>$J3755*Ref!$B$4</f>
        <v>0</v>
      </c>
      <c r="N3755" s="18">
        <f>IF($C3755&lt;&gt;"",0,IF($D3755&lt;&gt;"",$G3755*INDEX(Υλικά!$J$3:$J$200,$F3755,1)/INDEX(Υλικά!$E$3:$E$200,$F3755,1),0))</f>
        <v>0</v>
      </c>
      <c r="O3755" s="19">
        <f t="shared" si="70"/>
        <v>0</v>
      </c>
    </row>
    <row r="3756" spans="5:15" x14ac:dyDescent="0.35">
      <c r="E3756" s="3" t="str">
        <f>IF(C3756&lt;&gt;"",INDEX(ΣυνδΑθρ!$I$2:$I$96,MATCH(C3756,ΣυνδΑθρ!$A$2:$A$100,0),1),IF(D3756&lt;&gt;"",INDEX(Υλικά!$D$3:$D$200,MATCH(D3756,Υλικά!$B$3:$B$200,0),1),""))</f>
        <v/>
      </c>
      <c r="F3756" s="10">
        <f>IF(C3756&lt;&gt;"",MATCH($C3756,ΣυνδΑθρ!$A$2:$A$100,0),IF(D3756&lt;&gt;"",MATCH($D3756,Υλικά!$B$3:$B$200,0),0))</f>
        <v>0</v>
      </c>
      <c r="G3756" s="3"/>
      <c r="H3756" s="16">
        <f>IF($C3756&lt;&gt;"",$G3756*INDEX(ΣυνδΑθρ!$B$2:$B$96,$F3756,1)/INDEX(ΣυνδΑθρ!$J$2:$J$96,$F3756,1),IF($D3756&lt;&gt;"",$G3756*INDEX(Υλικά!$G$3:$G$200,$F3756,1)/INDEX(Υλικά!$E$3:$E$200,$F3756,1),0))</f>
        <v>0</v>
      </c>
      <c r="I3756" s="17">
        <f>IF($C3756&lt;&gt;"",$G3756*INDEX(ΣυνδΑθρ!$C$2:$C$100,$F3756,1)/INDEX(ΣυνδΑθρ!$J$2:$J$96,$F3756,1),IF($D3756&lt;&gt;"",$G3756*INDEX(Υλικά!$H$3:$H$200,$F3756,1)/INDEX(Υλικά!$E$3:$E$200,$F3756,1),0))</f>
        <v>0</v>
      </c>
      <c r="J3756" s="18">
        <f>IF($C3756&lt;&gt;"",$G3756*INDEX(ΣυνδΑθρ!$D$2:$D$96,$F3756,1)/INDEX(ΣυνδΑθρ!$J$2:$J$96,$F3756,1),IF($D3756&lt;&gt;"",$G3756*INDEX(Υλικά!$I$3:$I$200,$F3756,1)/INDEX(Υλικά!$E$3:$E$200,$F3756,1),0))</f>
        <v>0</v>
      </c>
      <c r="K3756" s="16">
        <f>$H3756*Ref!$B$2</f>
        <v>0</v>
      </c>
      <c r="L3756" s="17">
        <f>$I3756*Ref!$B$3</f>
        <v>0</v>
      </c>
      <c r="M3756" s="18">
        <f>$J3756*Ref!$B$4</f>
        <v>0</v>
      </c>
      <c r="N3756" s="18">
        <f>IF($C3756&lt;&gt;"",0,IF($D3756&lt;&gt;"",$G3756*INDEX(Υλικά!$J$3:$J$200,$F3756,1)/INDEX(Υλικά!$E$3:$E$200,$F3756,1),0))</f>
        <v>0</v>
      </c>
      <c r="O3756" s="19">
        <f t="shared" si="70"/>
        <v>0</v>
      </c>
    </row>
    <row r="3757" spans="5:15" x14ac:dyDescent="0.35">
      <c r="E3757" s="3" t="str">
        <f>IF(C3757&lt;&gt;"",INDEX(ΣυνδΑθρ!$I$2:$I$96,MATCH(C3757,ΣυνδΑθρ!$A$2:$A$100,0),1),IF(D3757&lt;&gt;"",INDEX(Υλικά!$D$3:$D$200,MATCH(D3757,Υλικά!$B$3:$B$200,0),1),""))</f>
        <v/>
      </c>
      <c r="F3757" s="10">
        <f>IF(C3757&lt;&gt;"",MATCH($C3757,ΣυνδΑθρ!$A$2:$A$100,0),IF(D3757&lt;&gt;"",MATCH($D3757,Υλικά!$B$3:$B$200,0),0))</f>
        <v>0</v>
      </c>
      <c r="G3757" s="3"/>
      <c r="H3757" s="16">
        <f>IF($C3757&lt;&gt;"",$G3757*INDEX(ΣυνδΑθρ!$B$2:$B$96,$F3757,1)/INDEX(ΣυνδΑθρ!$J$2:$J$96,$F3757,1),IF($D3757&lt;&gt;"",$G3757*INDEX(Υλικά!$G$3:$G$200,$F3757,1)/INDEX(Υλικά!$E$3:$E$200,$F3757,1),0))</f>
        <v>0</v>
      </c>
      <c r="I3757" s="17">
        <f>IF($C3757&lt;&gt;"",$G3757*INDEX(ΣυνδΑθρ!$C$2:$C$100,$F3757,1)/INDEX(ΣυνδΑθρ!$J$2:$J$96,$F3757,1),IF($D3757&lt;&gt;"",$G3757*INDEX(Υλικά!$H$3:$H$200,$F3757,1)/INDEX(Υλικά!$E$3:$E$200,$F3757,1),0))</f>
        <v>0</v>
      </c>
      <c r="J3757" s="18">
        <f>IF($C3757&lt;&gt;"",$G3757*INDEX(ΣυνδΑθρ!$D$2:$D$96,$F3757,1)/INDEX(ΣυνδΑθρ!$J$2:$J$96,$F3757,1),IF($D3757&lt;&gt;"",$G3757*INDEX(Υλικά!$I$3:$I$200,$F3757,1)/INDEX(Υλικά!$E$3:$E$200,$F3757,1),0))</f>
        <v>0</v>
      </c>
      <c r="K3757" s="16">
        <f>$H3757*Ref!$B$2</f>
        <v>0</v>
      </c>
      <c r="L3757" s="17">
        <f>$I3757*Ref!$B$3</f>
        <v>0</v>
      </c>
      <c r="M3757" s="18">
        <f>$J3757*Ref!$B$4</f>
        <v>0</v>
      </c>
      <c r="N3757" s="18">
        <f>IF($C3757&lt;&gt;"",0,IF($D3757&lt;&gt;"",$G3757*INDEX(Υλικά!$J$3:$J$200,$F3757,1)/INDEX(Υλικά!$E$3:$E$200,$F3757,1),0))</f>
        <v>0</v>
      </c>
      <c r="O3757" s="19">
        <f t="shared" si="70"/>
        <v>0</v>
      </c>
    </row>
    <row r="3758" spans="5:15" x14ac:dyDescent="0.35">
      <c r="E3758" s="3" t="str">
        <f>IF(C3758&lt;&gt;"",INDEX(ΣυνδΑθρ!$I$2:$I$96,MATCH(C3758,ΣυνδΑθρ!$A$2:$A$100,0),1),IF(D3758&lt;&gt;"",INDEX(Υλικά!$D$3:$D$200,MATCH(D3758,Υλικά!$B$3:$B$200,0),1),""))</f>
        <v/>
      </c>
      <c r="F3758" s="10">
        <f>IF(C3758&lt;&gt;"",MATCH($C3758,ΣυνδΑθρ!$A$2:$A$100,0),IF(D3758&lt;&gt;"",MATCH($D3758,Υλικά!$B$3:$B$200,0),0))</f>
        <v>0</v>
      </c>
      <c r="G3758" s="3"/>
      <c r="H3758" s="16">
        <f>IF($C3758&lt;&gt;"",$G3758*INDEX(ΣυνδΑθρ!$B$2:$B$96,$F3758,1)/INDEX(ΣυνδΑθρ!$J$2:$J$96,$F3758,1),IF($D3758&lt;&gt;"",$G3758*INDEX(Υλικά!$G$3:$G$200,$F3758,1)/INDEX(Υλικά!$E$3:$E$200,$F3758,1),0))</f>
        <v>0</v>
      </c>
      <c r="I3758" s="17">
        <f>IF($C3758&lt;&gt;"",$G3758*INDEX(ΣυνδΑθρ!$C$2:$C$100,$F3758,1)/INDEX(ΣυνδΑθρ!$J$2:$J$96,$F3758,1),IF($D3758&lt;&gt;"",$G3758*INDEX(Υλικά!$H$3:$H$200,$F3758,1)/INDEX(Υλικά!$E$3:$E$200,$F3758,1),0))</f>
        <v>0</v>
      </c>
      <c r="J3758" s="18">
        <f>IF($C3758&lt;&gt;"",$G3758*INDEX(ΣυνδΑθρ!$D$2:$D$96,$F3758,1)/INDEX(ΣυνδΑθρ!$J$2:$J$96,$F3758,1),IF($D3758&lt;&gt;"",$G3758*INDEX(Υλικά!$I$3:$I$200,$F3758,1)/INDEX(Υλικά!$E$3:$E$200,$F3758,1),0))</f>
        <v>0</v>
      </c>
      <c r="K3758" s="16">
        <f>$H3758*Ref!$B$2</f>
        <v>0</v>
      </c>
      <c r="L3758" s="17">
        <f>$I3758*Ref!$B$3</f>
        <v>0</v>
      </c>
      <c r="M3758" s="18">
        <f>$J3758*Ref!$B$4</f>
        <v>0</v>
      </c>
      <c r="N3758" s="18">
        <f>IF($C3758&lt;&gt;"",0,IF($D3758&lt;&gt;"",$G3758*INDEX(Υλικά!$J$3:$J$200,$F3758,1)/INDEX(Υλικά!$E$3:$E$200,$F3758,1),0))</f>
        <v>0</v>
      </c>
      <c r="O3758" s="19">
        <f t="shared" si="70"/>
        <v>0</v>
      </c>
    </row>
    <row r="3759" spans="5:15" x14ac:dyDescent="0.35">
      <c r="E3759" s="3" t="str">
        <f>IF(C3759&lt;&gt;"",INDEX(ΣυνδΑθρ!$I$2:$I$96,MATCH(C3759,ΣυνδΑθρ!$A$2:$A$100,0),1),IF(D3759&lt;&gt;"",INDEX(Υλικά!$D$3:$D$200,MATCH(D3759,Υλικά!$B$3:$B$200,0),1),""))</f>
        <v/>
      </c>
      <c r="F3759" s="10">
        <f>IF(C3759&lt;&gt;"",MATCH($C3759,ΣυνδΑθρ!$A$2:$A$100,0),IF(D3759&lt;&gt;"",MATCH($D3759,Υλικά!$B$3:$B$200,0),0))</f>
        <v>0</v>
      </c>
      <c r="G3759" s="3"/>
      <c r="H3759" s="16">
        <f>IF($C3759&lt;&gt;"",$G3759*INDEX(ΣυνδΑθρ!$B$2:$B$96,$F3759,1)/INDEX(ΣυνδΑθρ!$J$2:$J$96,$F3759,1),IF($D3759&lt;&gt;"",$G3759*INDEX(Υλικά!$G$3:$G$200,$F3759,1)/INDEX(Υλικά!$E$3:$E$200,$F3759,1),0))</f>
        <v>0</v>
      </c>
      <c r="I3759" s="17">
        <f>IF($C3759&lt;&gt;"",$G3759*INDEX(ΣυνδΑθρ!$C$2:$C$100,$F3759,1)/INDEX(ΣυνδΑθρ!$J$2:$J$96,$F3759,1),IF($D3759&lt;&gt;"",$G3759*INDEX(Υλικά!$H$3:$H$200,$F3759,1)/INDEX(Υλικά!$E$3:$E$200,$F3759,1),0))</f>
        <v>0</v>
      </c>
      <c r="J3759" s="18">
        <f>IF($C3759&lt;&gt;"",$G3759*INDEX(ΣυνδΑθρ!$D$2:$D$96,$F3759,1)/INDEX(ΣυνδΑθρ!$J$2:$J$96,$F3759,1),IF($D3759&lt;&gt;"",$G3759*INDEX(Υλικά!$I$3:$I$200,$F3759,1)/INDEX(Υλικά!$E$3:$E$200,$F3759,1),0))</f>
        <v>0</v>
      </c>
      <c r="K3759" s="16">
        <f>$H3759*Ref!$B$2</f>
        <v>0</v>
      </c>
      <c r="L3759" s="17">
        <f>$I3759*Ref!$B$3</f>
        <v>0</v>
      </c>
      <c r="M3759" s="18">
        <f>$J3759*Ref!$B$4</f>
        <v>0</v>
      </c>
      <c r="N3759" s="18">
        <f>IF($C3759&lt;&gt;"",0,IF($D3759&lt;&gt;"",$G3759*INDEX(Υλικά!$J$3:$J$200,$F3759,1)/INDEX(Υλικά!$E$3:$E$200,$F3759,1),0))</f>
        <v>0</v>
      </c>
      <c r="O3759" s="19">
        <f t="shared" si="70"/>
        <v>0</v>
      </c>
    </row>
    <row r="3760" spans="5:15" x14ac:dyDescent="0.35">
      <c r="E3760" s="3" t="str">
        <f>IF(C3760&lt;&gt;"",INDEX(ΣυνδΑθρ!$I$2:$I$96,MATCH(C3760,ΣυνδΑθρ!$A$2:$A$100,0),1),IF(D3760&lt;&gt;"",INDEX(Υλικά!$D$3:$D$200,MATCH(D3760,Υλικά!$B$3:$B$200,0),1),""))</f>
        <v/>
      </c>
      <c r="F3760" s="10">
        <f>IF(C3760&lt;&gt;"",MATCH($C3760,ΣυνδΑθρ!$A$2:$A$100,0),IF(D3760&lt;&gt;"",MATCH($D3760,Υλικά!$B$3:$B$200,0),0))</f>
        <v>0</v>
      </c>
      <c r="G3760" s="3"/>
      <c r="H3760" s="16">
        <f>IF($C3760&lt;&gt;"",$G3760*INDEX(ΣυνδΑθρ!$B$2:$B$96,$F3760,1)/INDEX(ΣυνδΑθρ!$J$2:$J$96,$F3760,1),IF($D3760&lt;&gt;"",$G3760*INDEX(Υλικά!$G$3:$G$200,$F3760,1)/INDEX(Υλικά!$E$3:$E$200,$F3760,1),0))</f>
        <v>0</v>
      </c>
      <c r="I3760" s="17">
        <f>IF($C3760&lt;&gt;"",$G3760*INDEX(ΣυνδΑθρ!$C$2:$C$100,$F3760,1)/INDEX(ΣυνδΑθρ!$J$2:$J$96,$F3760,1),IF($D3760&lt;&gt;"",$G3760*INDEX(Υλικά!$H$3:$H$200,$F3760,1)/INDEX(Υλικά!$E$3:$E$200,$F3760,1),0))</f>
        <v>0</v>
      </c>
      <c r="J3760" s="18">
        <f>IF($C3760&lt;&gt;"",$G3760*INDEX(ΣυνδΑθρ!$D$2:$D$96,$F3760,1)/INDEX(ΣυνδΑθρ!$J$2:$J$96,$F3760,1),IF($D3760&lt;&gt;"",$G3760*INDEX(Υλικά!$I$3:$I$200,$F3760,1)/INDEX(Υλικά!$E$3:$E$200,$F3760,1),0))</f>
        <v>0</v>
      </c>
      <c r="K3760" s="16">
        <f>$H3760*Ref!$B$2</f>
        <v>0</v>
      </c>
      <c r="L3760" s="17">
        <f>$I3760*Ref!$B$3</f>
        <v>0</v>
      </c>
      <c r="M3760" s="18">
        <f>$J3760*Ref!$B$4</f>
        <v>0</v>
      </c>
      <c r="N3760" s="18">
        <f>IF($C3760&lt;&gt;"",0,IF($D3760&lt;&gt;"",$G3760*INDEX(Υλικά!$J$3:$J$200,$F3760,1)/INDEX(Υλικά!$E$3:$E$200,$F3760,1),0))</f>
        <v>0</v>
      </c>
      <c r="O3760" s="19">
        <f t="shared" si="70"/>
        <v>0</v>
      </c>
    </row>
    <row r="3761" spans="5:15" x14ac:dyDescent="0.35">
      <c r="E3761" s="3" t="str">
        <f>IF(C3761&lt;&gt;"",INDEX(ΣυνδΑθρ!$I$2:$I$96,MATCH(C3761,ΣυνδΑθρ!$A$2:$A$100,0),1),IF(D3761&lt;&gt;"",INDEX(Υλικά!$D$3:$D$200,MATCH(D3761,Υλικά!$B$3:$B$200,0),1),""))</f>
        <v/>
      </c>
      <c r="F3761" s="10">
        <f>IF(C3761&lt;&gt;"",MATCH($C3761,ΣυνδΑθρ!$A$2:$A$100,0),IF(D3761&lt;&gt;"",MATCH($D3761,Υλικά!$B$3:$B$200,0),0))</f>
        <v>0</v>
      </c>
      <c r="G3761" s="3"/>
      <c r="H3761" s="16">
        <f>IF($C3761&lt;&gt;"",$G3761*INDEX(ΣυνδΑθρ!$B$2:$B$96,$F3761,1)/INDEX(ΣυνδΑθρ!$J$2:$J$96,$F3761,1),IF($D3761&lt;&gt;"",$G3761*INDEX(Υλικά!$G$3:$G$200,$F3761,1)/INDEX(Υλικά!$E$3:$E$200,$F3761,1),0))</f>
        <v>0</v>
      </c>
      <c r="I3761" s="17">
        <f>IF($C3761&lt;&gt;"",$G3761*INDEX(ΣυνδΑθρ!$C$2:$C$100,$F3761,1)/INDEX(ΣυνδΑθρ!$J$2:$J$96,$F3761,1),IF($D3761&lt;&gt;"",$G3761*INDEX(Υλικά!$H$3:$H$200,$F3761,1)/INDEX(Υλικά!$E$3:$E$200,$F3761,1),0))</f>
        <v>0</v>
      </c>
      <c r="J3761" s="18">
        <f>IF($C3761&lt;&gt;"",$G3761*INDEX(ΣυνδΑθρ!$D$2:$D$96,$F3761,1)/INDEX(ΣυνδΑθρ!$J$2:$J$96,$F3761,1),IF($D3761&lt;&gt;"",$G3761*INDEX(Υλικά!$I$3:$I$200,$F3761,1)/INDEX(Υλικά!$E$3:$E$200,$F3761,1),0))</f>
        <v>0</v>
      </c>
      <c r="K3761" s="16">
        <f>$H3761*Ref!$B$2</f>
        <v>0</v>
      </c>
      <c r="L3761" s="17">
        <f>$I3761*Ref!$B$3</f>
        <v>0</v>
      </c>
      <c r="M3761" s="18">
        <f>$J3761*Ref!$B$4</f>
        <v>0</v>
      </c>
      <c r="N3761" s="18">
        <f>IF($C3761&lt;&gt;"",0,IF($D3761&lt;&gt;"",$G3761*INDEX(Υλικά!$J$3:$J$200,$F3761,1)/INDEX(Υλικά!$E$3:$E$200,$F3761,1),0))</f>
        <v>0</v>
      </c>
      <c r="O3761" s="19">
        <f t="shared" si="70"/>
        <v>0</v>
      </c>
    </row>
    <row r="3762" spans="5:15" x14ac:dyDescent="0.35">
      <c r="E3762" s="3" t="str">
        <f>IF(C3762&lt;&gt;"",INDEX(ΣυνδΑθρ!$I$2:$I$96,MATCH(C3762,ΣυνδΑθρ!$A$2:$A$100,0),1),IF(D3762&lt;&gt;"",INDEX(Υλικά!$D$3:$D$200,MATCH(D3762,Υλικά!$B$3:$B$200,0),1),""))</f>
        <v/>
      </c>
      <c r="F3762" s="10">
        <f>IF(C3762&lt;&gt;"",MATCH($C3762,ΣυνδΑθρ!$A$2:$A$100,0),IF(D3762&lt;&gt;"",MATCH($D3762,Υλικά!$B$3:$B$200,0),0))</f>
        <v>0</v>
      </c>
      <c r="G3762" s="3"/>
      <c r="H3762" s="16">
        <f>IF($C3762&lt;&gt;"",$G3762*INDEX(ΣυνδΑθρ!$B$2:$B$96,$F3762,1)/INDEX(ΣυνδΑθρ!$J$2:$J$96,$F3762,1),IF($D3762&lt;&gt;"",$G3762*INDEX(Υλικά!$G$3:$G$200,$F3762,1)/INDEX(Υλικά!$E$3:$E$200,$F3762,1),0))</f>
        <v>0</v>
      </c>
      <c r="I3762" s="17">
        <f>IF($C3762&lt;&gt;"",$G3762*INDEX(ΣυνδΑθρ!$C$2:$C$100,$F3762,1)/INDEX(ΣυνδΑθρ!$J$2:$J$96,$F3762,1),IF($D3762&lt;&gt;"",$G3762*INDEX(Υλικά!$H$3:$H$200,$F3762,1)/INDEX(Υλικά!$E$3:$E$200,$F3762,1),0))</f>
        <v>0</v>
      </c>
      <c r="J3762" s="18">
        <f>IF($C3762&lt;&gt;"",$G3762*INDEX(ΣυνδΑθρ!$D$2:$D$96,$F3762,1)/INDEX(ΣυνδΑθρ!$J$2:$J$96,$F3762,1),IF($D3762&lt;&gt;"",$G3762*INDEX(Υλικά!$I$3:$I$200,$F3762,1)/INDEX(Υλικά!$E$3:$E$200,$F3762,1),0))</f>
        <v>0</v>
      </c>
      <c r="K3762" s="16">
        <f>$H3762*Ref!$B$2</f>
        <v>0</v>
      </c>
      <c r="L3762" s="17">
        <f>$I3762*Ref!$B$3</f>
        <v>0</v>
      </c>
      <c r="M3762" s="18">
        <f>$J3762*Ref!$B$4</f>
        <v>0</v>
      </c>
      <c r="N3762" s="18">
        <f>IF($C3762&lt;&gt;"",0,IF($D3762&lt;&gt;"",$G3762*INDEX(Υλικά!$J$3:$J$200,$F3762,1)/INDEX(Υλικά!$E$3:$E$200,$F3762,1),0))</f>
        <v>0</v>
      </c>
      <c r="O3762" s="19">
        <f t="shared" si="70"/>
        <v>0</v>
      </c>
    </row>
    <row r="3763" spans="5:15" x14ac:dyDescent="0.35">
      <c r="E3763" s="3" t="str">
        <f>IF(C3763&lt;&gt;"",INDEX(ΣυνδΑθρ!$I$2:$I$96,MATCH(C3763,ΣυνδΑθρ!$A$2:$A$100,0),1),IF(D3763&lt;&gt;"",INDEX(Υλικά!$D$3:$D$200,MATCH(D3763,Υλικά!$B$3:$B$200,0),1),""))</f>
        <v/>
      </c>
      <c r="F3763" s="10">
        <f>IF(C3763&lt;&gt;"",MATCH($C3763,ΣυνδΑθρ!$A$2:$A$100,0),IF(D3763&lt;&gt;"",MATCH($D3763,Υλικά!$B$3:$B$200,0),0))</f>
        <v>0</v>
      </c>
      <c r="G3763" s="3"/>
      <c r="H3763" s="16">
        <f>IF($C3763&lt;&gt;"",$G3763*INDEX(ΣυνδΑθρ!$B$2:$B$96,$F3763,1)/INDEX(ΣυνδΑθρ!$J$2:$J$96,$F3763,1),IF($D3763&lt;&gt;"",$G3763*INDEX(Υλικά!$G$3:$G$200,$F3763,1)/INDEX(Υλικά!$E$3:$E$200,$F3763,1),0))</f>
        <v>0</v>
      </c>
      <c r="I3763" s="17">
        <f>IF($C3763&lt;&gt;"",$G3763*INDEX(ΣυνδΑθρ!$C$2:$C$100,$F3763,1)/INDEX(ΣυνδΑθρ!$J$2:$J$96,$F3763,1),IF($D3763&lt;&gt;"",$G3763*INDEX(Υλικά!$H$3:$H$200,$F3763,1)/INDEX(Υλικά!$E$3:$E$200,$F3763,1),0))</f>
        <v>0</v>
      </c>
      <c r="J3763" s="18">
        <f>IF($C3763&lt;&gt;"",$G3763*INDEX(ΣυνδΑθρ!$D$2:$D$96,$F3763,1)/INDEX(ΣυνδΑθρ!$J$2:$J$96,$F3763,1),IF($D3763&lt;&gt;"",$G3763*INDEX(Υλικά!$I$3:$I$200,$F3763,1)/INDEX(Υλικά!$E$3:$E$200,$F3763,1),0))</f>
        <v>0</v>
      </c>
      <c r="K3763" s="16">
        <f>$H3763*Ref!$B$2</f>
        <v>0</v>
      </c>
      <c r="L3763" s="17">
        <f>$I3763*Ref!$B$3</f>
        <v>0</v>
      </c>
      <c r="M3763" s="18">
        <f>$J3763*Ref!$B$4</f>
        <v>0</v>
      </c>
      <c r="N3763" s="18">
        <f>IF($C3763&lt;&gt;"",0,IF($D3763&lt;&gt;"",$G3763*INDEX(Υλικά!$J$3:$J$200,$F3763,1)/INDEX(Υλικά!$E$3:$E$200,$F3763,1),0))</f>
        <v>0</v>
      </c>
      <c r="O3763" s="19">
        <f t="shared" si="70"/>
        <v>0</v>
      </c>
    </row>
    <row r="3764" spans="5:15" x14ac:dyDescent="0.35">
      <c r="E3764" s="3" t="str">
        <f>IF(C3764&lt;&gt;"",INDEX(ΣυνδΑθρ!$I$2:$I$96,MATCH(C3764,ΣυνδΑθρ!$A$2:$A$100,0),1),IF(D3764&lt;&gt;"",INDEX(Υλικά!$D$3:$D$200,MATCH(D3764,Υλικά!$B$3:$B$200,0),1),""))</f>
        <v/>
      </c>
      <c r="F3764" s="10">
        <f>IF(C3764&lt;&gt;"",MATCH($C3764,ΣυνδΑθρ!$A$2:$A$100,0),IF(D3764&lt;&gt;"",MATCH($D3764,Υλικά!$B$3:$B$200,0),0))</f>
        <v>0</v>
      </c>
      <c r="G3764" s="3"/>
      <c r="H3764" s="16">
        <f>IF($C3764&lt;&gt;"",$G3764*INDEX(ΣυνδΑθρ!$B$2:$B$96,$F3764,1)/INDEX(ΣυνδΑθρ!$J$2:$J$96,$F3764,1),IF($D3764&lt;&gt;"",$G3764*INDEX(Υλικά!$G$3:$G$200,$F3764,1)/INDEX(Υλικά!$E$3:$E$200,$F3764,1),0))</f>
        <v>0</v>
      </c>
      <c r="I3764" s="17">
        <f>IF($C3764&lt;&gt;"",$G3764*INDEX(ΣυνδΑθρ!$C$2:$C$100,$F3764,1)/INDEX(ΣυνδΑθρ!$J$2:$J$96,$F3764,1),IF($D3764&lt;&gt;"",$G3764*INDEX(Υλικά!$H$3:$H$200,$F3764,1)/INDEX(Υλικά!$E$3:$E$200,$F3764,1),0))</f>
        <v>0</v>
      </c>
      <c r="J3764" s="18">
        <f>IF($C3764&lt;&gt;"",$G3764*INDEX(ΣυνδΑθρ!$D$2:$D$96,$F3764,1)/INDEX(ΣυνδΑθρ!$J$2:$J$96,$F3764,1),IF($D3764&lt;&gt;"",$G3764*INDEX(Υλικά!$I$3:$I$200,$F3764,1)/INDEX(Υλικά!$E$3:$E$200,$F3764,1),0))</f>
        <v>0</v>
      </c>
      <c r="K3764" s="16">
        <f>$H3764*Ref!$B$2</f>
        <v>0</v>
      </c>
      <c r="L3764" s="17">
        <f>$I3764*Ref!$B$3</f>
        <v>0</v>
      </c>
      <c r="M3764" s="18">
        <f>$J3764*Ref!$B$4</f>
        <v>0</v>
      </c>
      <c r="N3764" s="18">
        <f>IF($C3764&lt;&gt;"",0,IF($D3764&lt;&gt;"",$G3764*INDEX(Υλικά!$J$3:$J$200,$F3764,1)/INDEX(Υλικά!$E$3:$E$200,$F3764,1),0))</f>
        <v>0</v>
      </c>
      <c r="O3764" s="19">
        <f t="shared" si="70"/>
        <v>0</v>
      </c>
    </row>
    <row r="3765" spans="5:15" x14ac:dyDescent="0.35">
      <c r="E3765" s="3" t="str">
        <f>IF(C3765&lt;&gt;"",INDEX(ΣυνδΑθρ!$I$2:$I$96,MATCH(C3765,ΣυνδΑθρ!$A$2:$A$100,0),1),IF(D3765&lt;&gt;"",INDEX(Υλικά!$D$3:$D$200,MATCH(D3765,Υλικά!$B$3:$B$200,0),1),""))</f>
        <v/>
      </c>
      <c r="F3765" s="10">
        <f>IF(C3765&lt;&gt;"",MATCH($C3765,ΣυνδΑθρ!$A$2:$A$100,0),IF(D3765&lt;&gt;"",MATCH($D3765,Υλικά!$B$3:$B$200,0),0))</f>
        <v>0</v>
      </c>
      <c r="G3765" s="3"/>
      <c r="H3765" s="16">
        <f>IF($C3765&lt;&gt;"",$G3765*INDEX(ΣυνδΑθρ!$B$2:$B$96,$F3765,1)/INDEX(ΣυνδΑθρ!$J$2:$J$96,$F3765,1),IF($D3765&lt;&gt;"",$G3765*INDEX(Υλικά!$G$3:$G$200,$F3765,1)/INDEX(Υλικά!$E$3:$E$200,$F3765,1),0))</f>
        <v>0</v>
      </c>
      <c r="I3765" s="17">
        <f>IF($C3765&lt;&gt;"",$G3765*INDEX(ΣυνδΑθρ!$C$2:$C$100,$F3765,1)/INDEX(ΣυνδΑθρ!$J$2:$J$96,$F3765,1),IF($D3765&lt;&gt;"",$G3765*INDEX(Υλικά!$H$3:$H$200,$F3765,1)/INDEX(Υλικά!$E$3:$E$200,$F3765,1),0))</f>
        <v>0</v>
      </c>
      <c r="J3765" s="18">
        <f>IF($C3765&lt;&gt;"",$G3765*INDEX(ΣυνδΑθρ!$D$2:$D$96,$F3765,1)/INDEX(ΣυνδΑθρ!$J$2:$J$96,$F3765,1),IF($D3765&lt;&gt;"",$G3765*INDEX(Υλικά!$I$3:$I$200,$F3765,1)/INDEX(Υλικά!$E$3:$E$200,$F3765,1),0))</f>
        <v>0</v>
      </c>
      <c r="K3765" s="16">
        <f>$H3765*Ref!$B$2</f>
        <v>0</v>
      </c>
      <c r="L3765" s="17">
        <f>$I3765*Ref!$B$3</f>
        <v>0</v>
      </c>
      <c r="M3765" s="18">
        <f>$J3765*Ref!$B$4</f>
        <v>0</v>
      </c>
      <c r="N3765" s="18">
        <f>IF($C3765&lt;&gt;"",0,IF($D3765&lt;&gt;"",$G3765*INDEX(Υλικά!$J$3:$J$200,$F3765,1)/INDEX(Υλικά!$E$3:$E$200,$F3765,1),0))</f>
        <v>0</v>
      </c>
      <c r="O3765" s="19">
        <f t="shared" si="70"/>
        <v>0</v>
      </c>
    </row>
    <row r="3766" spans="5:15" x14ac:dyDescent="0.35">
      <c r="E3766" s="3" t="str">
        <f>IF(C3766&lt;&gt;"",INDEX(ΣυνδΑθρ!$I$2:$I$96,MATCH(C3766,ΣυνδΑθρ!$A$2:$A$100,0),1),IF(D3766&lt;&gt;"",INDEX(Υλικά!$D$3:$D$200,MATCH(D3766,Υλικά!$B$3:$B$200,0),1),""))</f>
        <v/>
      </c>
      <c r="F3766" s="10">
        <f>IF(C3766&lt;&gt;"",MATCH($C3766,ΣυνδΑθρ!$A$2:$A$100,0),IF(D3766&lt;&gt;"",MATCH($D3766,Υλικά!$B$3:$B$200,0),0))</f>
        <v>0</v>
      </c>
      <c r="G3766" s="3"/>
      <c r="H3766" s="16">
        <f>IF($C3766&lt;&gt;"",$G3766*INDEX(ΣυνδΑθρ!$B$2:$B$96,$F3766,1)/INDEX(ΣυνδΑθρ!$J$2:$J$96,$F3766,1),IF($D3766&lt;&gt;"",$G3766*INDEX(Υλικά!$G$3:$G$200,$F3766,1)/INDEX(Υλικά!$E$3:$E$200,$F3766,1),0))</f>
        <v>0</v>
      </c>
      <c r="I3766" s="17">
        <f>IF($C3766&lt;&gt;"",$G3766*INDEX(ΣυνδΑθρ!$C$2:$C$100,$F3766,1)/INDEX(ΣυνδΑθρ!$J$2:$J$96,$F3766,1),IF($D3766&lt;&gt;"",$G3766*INDEX(Υλικά!$H$3:$H$200,$F3766,1)/INDEX(Υλικά!$E$3:$E$200,$F3766,1),0))</f>
        <v>0</v>
      </c>
      <c r="J3766" s="18">
        <f>IF($C3766&lt;&gt;"",$G3766*INDEX(ΣυνδΑθρ!$D$2:$D$96,$F3766,1)/INDEX(ΣυνδΑθρ!$J$2:$J$96,$F3766,1),IF($D3766&lt;&gt;"",$G3766*INDEX(Υλικά!$I$3:$I$200,$F3766,1)/INDEX(Υλικά!$E$3:$E$200,$F3766,1),0))</f>
        <v>0</v>
      </c>
      <c r="K3766" s="16">
        <f>$H3766*Ref!$B$2</f>
        <v>0</v>
      </c>
      <c r="L3766" s="17">
        <f>$I3766*Ref!$B$3</f>
        <v>0</v>
      </c>
      <c r="M3766" s="18">
        <f>$J3766*Ref!$B$4</f>
        <v>0</v>
      </c>
      <c r="N3766" s="18">
        <f>IF($C3766&lt;&gt;"",0,IF($D3766&lt;&gt;"",$G3766*INDEX(Υλικά!$J$3:$J$200,$F3766,1)/INDEX(Υλικά!$E$3:$E$200,$F3766,1),0))</f>
        <v>0</v>
      </c>
      <c r="O3766" s="19">
        <f t="shared" si="70"/>
        <v>0</v>
      </c>
    </row>
    <row r="3767" spans="5:15" x14ac:dyDescent="0.35">
      <c r="E3767" s="3" t="str">
        <f>IF(C3767&lt;&gt;"",INDEX(ΣυνδΑθρ!$I$2:$I$96,MATCH(C3767,ΣυνδΑθρ!$A$2:$A$100,0),1),IF(D3767&lt;&gt;"",INDEX(Υλικά!$D$3:$D$200,MATCH(D3767,Υλικά!$B$3:$B$200,0),1),""))</f>
        <v/>
      </c>
      <c r="F3767" s="10">
        <f>IF(C3767&lt;&gt;"",MATCH($C3767,ΣυνδΑθρ!$A$2:$A$100,0),IF(D3767&lt;&gt;"",MATCH($D3767,Υλικά!$B$3:$B$200,0),0))</f>
        <v>0</v>
      </c>
      <c r="G3767" s="3"/>
      <c r="H3767" s="16">
        <f>IF($C3767&lt;&gt;"",$G3767*INDEX(ΣυνδΑθρ!$B$2:$B$96,$F3767,1)/INDEX(ΣυνδΑθρ!$J$2:$J$96,$F3767,1),IF($D3767&lt;&gt;"",$G3767*INDEX(Υλικά!$G$3:$G$200,$F3767,1)/INDEX(Υλικά!$E$3:$E$200,$F3767,1),0))</f>
        <v>0</v>
      </c>
      <c r="I3767" s="17">
        <f>IF($C3767&lt;&gt;"",$G3767*INDEX(ΣυνδΑθρ!$C$2:$C$100,$F3767,1)/INDEX(ΣυνδΑθρ!$J$2:$J$96,$F3767,1),IF($D3767&lt;&gt;"",$G3767*INDEX(Υλικά!$H$3:$H$200,$F3767,1)/INDEX(Υλικά!$E$3:$E$200,$F3767,1),0))</f>
        <v>0</v>
      </c>
      <c r="J3767" s="18">
        <f>IF($C3767&lt;&gt;"",$G3767*INDEX(ΣυνδΑθρ!$D$2:$D$96,$F3767,1)/INDEX(ΣυνδΑθρ!$J$2:$J$96,$F3767,1),IF($D3767&lt;&gt;"",$G3767*INDEX(Υλικά!$I$3:$I$200,$F3767,1)/INDEX(Υλικά!$E$3:$E$200,$F3767,1),0))</f>
        <v>0</v>
      </c>
      <c r="K3767" s="16">
        <f>$H3767*Ref!$B$2</f>
        <v>0</v>
      </c>
      <c r="L3767" s="17">
        <f>$I3767*Ref!$B$3</f>
        <v>0</v>
      </c>
      <c r="M3767" s="18">
        <f>$J3767*Ref!$B$4</f>
        <v>0</v>
      </c>
      <c r="N3767" s="18">
        <f>IF($C3767&lt;&gt;"",0,IF($D3767&lt;&gt;"",$G3767*INDEX(Υλικά!$J$3:$J$200,$F3767,1)/INDEX(Υλικά!$E$3:$E$200,$F3767,1),0))</f>
        <v>0</v>
      </c>
      <c r="O3767" s="19">
        <f t="shared" si="70"/>
        <v>0</v>
      </c>
    </row>
    <row r="3768" spans="5:15" x14ac:dyDescent="0.35">
      <c r="E3768" s="3" t="str">
        <f>IF(C3768&lt;&gt;"",INDEX(ΣυνδΑθρ!$I$2:$I$96,MATCH(C3768,ΣυνδΑθρ!$A$2:$A$100,0),1),IF(D3768&lt;&gt;"",INDEX(Υλικά!$D$3:$D$200,MATCH(D3768,Υλικά!$B$3:$B$200,0),1),""))</f>
        <v/>
      </c>
      <c r="F3768" s="10">
        <f>IF(C3768&lt;&gt;"",MATCH($C3768,ΣυνδΑθρ!$A$2:$A$100,0),IF(D3768&lt;&gt;"",MATCH($D3768,Υλικά!$B$3:$B$200,0),0))</f>
        <v>0</v>
      </c>
      <c r="G3768" s="3"/>
      <c r="H3768" s="16">
        <f>IF($C3768&lt;&gt;"",$G3768*INDEX(ΣυνδΑθρ!$B$2:$B$96,$F3768,1)/INDEX(ΣυνδΑθρ!$J$2:$J$96,$F3768,1),IF($D3768&lt;&gt;"",$G3768*INDEX(Υλικά!$G$3:$G$200,$F3768,1)/INDEX(Υλικά!$E$3:$E$200,$F3768,1),0))</f>
        <v>0</v>
      </c>
      <c r="I3768" s="17">
        <f>IF($C3768&lt;&gt;"",$G3768*INDEX(ΣυνδΑθρ!$C$2:$C$100,$F3768,1)/INDEX(ΣυνδΑθρ!$J$2:$J$96,$F3768,1),IF($D3768&lt;&gt;"",$G3768*INDEX(Υλικά!$H$3:$H$200,$F3768,1)/INDEX(Υλικά!$E$3:$E$200,$F3768,1),0))</f>
        <v>0</v>
      </c>
      <c r="J3768" s="18">
        <f>IF($C3768&lt;&gt;"",$G3768*INDEX(ΣυνδΑθρ!$D$2:$D$96,$F3768,1)/INDEX(ΣυνδΑθρ!$J$2:$J$96,$F3768,1),IF($D3768&lt;&gt;"",$G3768*INDEX(Υλικά!$I$3:$I$200,$F3768,1)/INDEX(Υλικά!$E$3:$E$200,$F3768,1),0))</f>
        <v>0</v>
      </c>
      <c r="K3768" s="16">
        <f>$H3768*Ref!$B$2</f>
        <v>0</v>
      </c>
      <c r="L3768" s="17">
        <f>$I3768*Ref!$B$3</f>
        <v>0</v>
      </c>
      <c r="M3768" s="18">
        <f>$J3768*Ref!$B$4</f>
        <v>0</v>
      </c>
      <c r="N3768" s="18">
        <f>IF($C3768&lt;&gt;"",0,IF($D3768&lt;&gt;"",$G3768*INDEX(Υλικά!$J$3:$J$200,$F3768,1)/INDEX(Υλικά!$E$3:$E$200,$F3768,1),0))</f>
        <v>0</v>
      </c>
      <c r="O3768" s="19">
        <f t="shared" si="70"/>
        <v>0</v>
      </c>
    </row>
    <row r="3769" spans="5:15" x14ac:dyDescent="0.35">
      <c r="E3769" s="3" t="str">
        <f>IF(C3769&lt;&gt;"",INDEX(ΣυνδΑθρ!$I$2:$I$96,MATCH(C3769,ΣυνδΑθρ!$A$2:$A$100,0),1),IF(D3769&lt;&gt;"",INDEX(Υλικά!$D$3:$D$200,MATCH(D3769,Υλικά!$B$3:$B$200,0),1),""))</f>
        <v/>
      </c>
      <c r="F3769" s="10">
        <f>IF(C3769&lt;&gt;"",MATCH($C3769,ΣυνδΑθρ!$A$2:$A$100,0),IF(D3769&lt;&gt;"",MATCH($D3769,Υλικά!$B$3:$B$200,0),0))</f>
        <v>0</v>
      </c>
      <c r="G3769" s="3"/>
      <c r="H3769" s="16">
        <f>IF($C3769&lt;&gt;"",$G3769*INDEX(ΣυνδΑθρ!$B$2:$B$96,$F3769,1)/INDEX(ΣυνδΑθρ!$J$2:$J$96,$F3769,1),IF($D3769&lt;&gt;"",$G3769*INDEX(Υλικά!$G$3:$G$200,$F3769,1)/INDEX(Υλικά!$E$3:$E$200,$F3769,1),0))</f>
        <v>0</v>
      </c>
      <c r="I3769" s="17">
        <f>IF($C3769&lt;&gt;"",$G3769*INDEX(ΣυνδΑθρ!$C$2:$C$100,$F3769,1)/INDEX(ΣυνδΑθρ!$J$2:$J$96,$F3769,1),IF($D3769&lt;&gt;"",$G3769*INDEX(Υλικά!$H$3:$H$200,$F3769,1)/INDEX(Υλικά!$E$3:$E$200,$F3769,1),0))</f>
        <v>0</v>
      </c>
      <c r="J3769" s="18">
        <f>IF($C3769&lt;&gt;"",$G3769*INDEX(ΣυνδΑθρ!$D$2:$D$96,$F3769,1)/INDEX(ΣυνδΑθρ!$J$2:$J$96,$F3769,1),IF($D3769&lt;&gt;"",$G3769*INDEX(Υλικά!$I$3:$I$200,$F3769,1)/INDEX(Υλικά!$E$3:$E$200,$F3769,1),0))</f>
        <v>0</v>
      </c>
      <c r="K3769" s="16">
        <f>$H3769*Ref!$B$2</f>
        <v>0</v>
      </c>
      <c r="L3769" s="17">
        <f>$I3769*Ref!$B$3</f>
        <v>0</v>
      </c>
      <c r="M3769" s="18">
        <f>$J3769*Ref!$B$4</f>
        <v>0</v>
      </c>
      <c r="N3769" s="18">
        <f>IF($C3769&lt;&gt;"",0,IF($D3769&lt;&gt;"",$G3769*INDEX(Υλικά!$J$3:$J$200,$F3769,1)/INDEX(Υλικά!$E$3:$E$200,$F3769,1),0))</f>
        <v>0</v>
      </c>
      <c r="O3769" s="19">
        <f t="shared" si="70"/>
        <v>0</v>
      </c>
    </row>
    <row r="3770" spans="5:15" x14ac:dyDescent="0.35">
      <c r="E3770" s="3" t="str">
        <f>IF(C3770&lt;&gt;"",INDEX(ΣυνδΑθρ!$I$2:$I$96,MATCH(C3770,ΣυνδΑθρ!$A$2:$A$100,0),1),IF(D3770&lt;&gt;"",INDEX(Υλικά!$D$3:$D$200,MATCH(D3770,Υλικά!$B$3:$B$200,0),1),""))</f>
        <v/>
      </c>
      <c r="F3770" s="10">
        <f>IF(C3770&lt;&gt;"",MATCH($C3770,ΣυνδΑθρ!$A$2:$A$100,0),IF(D3770&lt;&gt;"",MATCH($D3770,Υλικά!$B$3:$B$200,0),0))</f>
        <v>0</v>
      </c>
      <c r="G3770" s="3"/>
      <c r="H3770" s="16">
        <f>IF($C3770&lt;&gt;"",$G3770*INDEX(ΣυνδΑθρ!$B$2:$B$96,$F3770,1)/INDEX(ΣυνδΑθρ!$J$2:$J$96,$F3770,1),IF($D3770&lt;&gt;"",$G3770*INDEX(Υλικά!$G$3:$G$200,$F3770,1)/INDEX(Υλικά!$E$3:$E$200,$F3770,1),0))</f>
        <v>0</v>
      </c>
      <c r="I3770" s="17">
        <f>IF($C3770&lt;&gt;"",$G3770*INDEX(ΣυνδΑθρ!$C$2:$C$100,$F3770,1)/INDEX(ΣυνδΑθρ!$J$2:$J$96,$F3770,1),IF($D3770&lt;&gt;"",$G3770*INDEX(Υλικά!$H$3:$H$200,$F3770,1)/INDEX(Υλικά!$E$3:$E$200,$F3770,1),0))</f>
        <v>0</v>
      </c>
      <c r="J3770" s="18">
        <f>IF($C3770&lt;&gt;"",$G3770*INDEX(ΣυνδΑθρ!$D$2:$D$96,$F3770,1)/INDEX(ΣυνδΑθρ!$J$2:$J$96,$F3770,1),IF($D3770&lt;&gt;"",$G3770*INDEX(Υλικά!$I$3:$I$200,$F3770,1)/INDEX(Υλικά!$E$3:$E$200,$F3770,1),0))</f>
        <v>0</v>
      </c>
      <c r="K3770" s="16">
        <f>$H3770*Ref!$B$2</f>
        <v>0</v>
      </c>
      <c r="L3770" s="17">
        <f>$I3770*Ref!$B$3</f>
        <v>0</v>
      </c>
      <c r="M3770" s="18">
        <f>$J3770*Ref!$B$4</f>
        <v>0</v>
      </c>
      <c r="N3770" s="18">
        <f>IF($C3770&lt;&gt;"",0,IF($D3770&lt;&gt;"",$G3770*INDEX(Υλικά!$J$3:$J$200,$F3770,1)/INDEX(Υλικά!$E$3:$E$200,$F3770,1),0))</f>
        <v>0</v>
      </c>
      <c r="O3770" s="19">
        <f t="shared" si="70"/>
        <v>0</v>
      </c>
    </row>
    <row r="3771" spans="5:15" x14ac:dyDescent="0.35">
      <c r="E3771" s="3" t="str">
        <f>IF(C3771&lt;&gt;"",INDEX(ΣυνδΑθρ!$I$2:$I$96,MATCH(C3771,ΣυνδΑθρ!$A$2:$A$100,0),1),IF(D3771&lt;&gt;"",INDEX(Υλικά!$D$3:$D$200,MATCH(D3771,Υλικά!$B$3:$B$200,0),1),""))</f>
        <v/>
      </c>
      <c r="F3771" s="10">
        <f>IF(C3771&lt;&gt;"",MATCH($C3771,ΣυνδΑθρ!$A$2:$A$100,0),IF(D3771&lt;&gt;"",MATCH($D3771,Υλικά!$B$3:$B$200,0),0))</f>
        <v>0</v>
      </c>
      <c r="G3771" s="3"/>
      <c r="H3771" s="16">
        <f>IF($C3771&lt;&gt;"",$G3771*INDEX(ΣυνδΑθρ!$B$2:$B$96,$F3771,1)/INDEX(ΣυνδΑθρ!$J$2:$J$96,$F3771,1),IF($D3771&lt;&gt;"",$G3771*INDEX(Υλικά!$G$3:$G$200,$F3771,1)/INDEX(Υλικά!$E$3:$E$200,$F3771,1),0))</f>
        <v>0</v>
      </c>
      <c r="I3771" s="17">
        <f>IF($C3771&lt;&gt;"",$G3771*INDEX(ΣυνδΑθρ!$C$2:$C$100,$F3771,1)/INDEX(ΣυνδΑθρ!$J$2:$J$96,$F3771,1),IF($D3771&lt;&gt;"",$G3771*INDEX(Υλικά!$H$3:$H$200,$F3771,1)/INDEX(Υλικά!$E$3:$E$200,$F3771,1),0))</f>
        <v>0</v>
      </c>
      <c r="J3771" s="18">
        <f>IF($C3771&lt;&gt;"",$G3771*INDEX(ΣυνδΑθρ!$D$2:$D$96,$F3771,1)/INDEX(ΣυνδΑθρ!$J$2:$J$96,$F3771,1),IF($D3771&lt;&gt;"",$G3771*INDEX(Υλικά!$I$3:$I$200,$F3771,1)/INDEX(Υλικά!$E$3:$E$200,$F3771,1),0))</f>
        <v>0</v>
      </c>
      <c r="K3771" s="16">
        <f>$H3771*Ref!$B$2</f>
        <v>0</v>
      </c>
      <c r="L3771" s="17">
        <f>$I3771*Ref!$B$3</f>
        <v>0</v>
      </c>
      <c r="M3771" s="18">
        <f>$J3771*Ref!$B$4</f>
        <v>0</v>
      </c>
      <c r="N3771" s="18">
        <f>IF($C3771&lt;&gt;"",0,IF($D3771&lt;&gt;"",$G3771*INDEX(Υλικά!$J$3:$J$200,$F3771,1)/INDEX(Υλικά!$E$3:$E$200,$F3771,1),0))</f>
        <v>0</v>
      </c>
      <c r="O3771" s="19">
        <f t="shared" si="70"/>
        <v>0</v>
      </c>
    </row>
    <row r="3772" spans="5:15" x14ac:dyDescent="0.35">
      <c r="E3772" s="3" t="str">
        <f>IF(C3772&lt;&gt;"",INDEX(ΣυνδΑθρ!$I$2:$I$96,MATCH(C3772,ΣυνδΑθρ!$A$2:$A$100,0),1),IF(D3772&lt;&gt;"",INDEX(Υλικά!$D$3:$D$200,MATCH(D3772,Υλικά!$B$3:$B$200,0),1),""))</f>
        <v/>
      </c>
      <c r="F3772" s="10">
        <f>IF(C3772&lt;&gt;"",MATCH($C3772,ΣυνδΑθρ!$A$2:$A$100,0),IF(D3772&lt;&gt;"",MATCH($D3772,Υλικά!$B$3:$B$200,0),0))</f>
        <v>0</v>
      </c>
      <c r="G3772" s="3"/>
      <c r="H3772" s="16">
        <f>IF($C3772&lt;&gt;"",$G3772*INDEX(ΣυνδΑθρ!$B$2:$B$96,$F3772,1)/INDEX(ΣυνδΑθρ!$J$2:$J$96,$F3772,1),IF($D3772&lt;&gt;"",$G3772*INDEX(Υλικά!$G$3:$G$200,$F3772,1)/INDEX(Υλικά!$E$3:$E$200,$F3772,1),0))</f>
        <v>0</v>
      </c>
      <c r="I3772" s="17">
        <f>IF($C3772&lt;&gt;"",$G3772*INDEX(ΣυνδΑθρ!$C$2:$C$100,$F3772,1)/INDEX(ΣυνδΑθρ!$J$2:$J$96,$F3772,1),IF($D3772&lt;&gt;"",$G3772*INDEX(Υλικά!$H$3:$H$200,$F3772,1)/INDEX(Υλικά!$E$3:$E$200,$F3772,1),0))</f>
        <v>0</v>
      </c>
      <c r="J3772" s="18">
        <f>IF($C3772&lt;&gt;"",$G3772*INDEX(ΣυνδΑθρ!$D$2:$D$96,$F3772,1)/INDEX(ΣυνδΑθρ!$J$2:$J$96,$F3772,1),IF($D3772&lt;&gt;"",$G3772*INDEX(Υλικά!$I$3:$I$200,$F3772,1)/INDEX(Υλικά!$E$3:$E$200,$F3772,1),0))</f>
        <v>0</v>
      </c>
      <c r="K3772" s="16">
        <f>$H3772*Ref!$B$2</f>
        <v>0</v>
      </c>
      <c r="L3772" s="17">
        <f>$I3772*Ref!$B$3</f>
        <v>0</v>
      </c>
      <c r="M3772" s="18">
        <f>$J3772*Ref!$B$4</f>
        <v>0</v>
      </c>
      <c r="N3772" s="18">
        <f>IF($C3772&lt;&gt;"",0,IF($D3772&lt;&gt;"",$G3772*INDEX(Υλικά!$J$3:$J$200,$F3772,1)/INDEX(Υλικά!$E$3:$E$200,$F3772,1),0))</f>
        <v>0</v>
      </c>
      <c r="O3772" s="19">
        <f t="shared" si="70"/>
        <v>0</v>
      </c>
    </row>
    <row r="3773" spans="5:15" x14ac:dyDescent="0.35">
      <c r="E3773" s="3" t="str">
        <f>IF(C3773&lt;&gt;"",INDEX(ΣυνδΑθρ!$I$2:$I$96,MATCH(C3773,ΣυνδΑθρ!$A$2:$A$100,0),1),IF(D3773&lt;&gt;"",INDEX(Υλικά!$D$3:$D$200,MATCH(D3773,Υλικά!$B$3:$B$200,0),1),""))</f>
        <v/>
      </c>
      <c r="F3773" s="10">
        <f>IF(C3773&lt;&gt;"",MATCH($C3773,ΣυνδΑθρ!$A$2:$A$100,0),IF(D3773&lt;&gt;"",MATCH($D3773,Υλικά!$B$3:$B$200,0),0))</f>
        <v>0</v>
      </c>
      <c r="G3773" s="3"/>
      <c r="H3773" s="16">
        <f>IF($C3773&lt;&gt;"",$G3773*INDEX(ΣυνδΑθρ!$B$2:$B$96,$F3773,1)/INDEX(ΣυνδΑθρ!$J$2:$J$96,$F3773,1),IF($D3773&lt;&gt;"",$G3773*INDEX(Υλικά!$G$3:$G$200,$F3773,1)/INDEX(Υλικά!$E$3:$E$200,$F3773,1),0))</f>
        <v>0</v>
      </c>
      <c r="I3773" s="17">
        <f>IF($C3773&lt;&gt;"",$G3773*INDEX(ΣυνδΑθρ!$C$2:$C$100,$F3773,1)/INDEX(ΣυνδΑθρ!$J$2:$J$96,$F3773,1),IF($D3773&lt;&gt;"",$G3773*INDEX(Υλικά!$H$3:$H$200,$F3773,1)/INDEX(Υλικά!$E$3:$E$200,$F3773,1),0))</f>
        <v>0</v>
      </c>
      <c r="J3773" s="18">
        <f>IF($C3773&lt;&gt;"",$G3773*INDEX(ΣυνδΑθρ!$D$2:$D$96,$F3773,1)/INDEX(ΣυνδΑθρ!$J$2:$J$96,$F3773,1),IF($D3773&lt;&gt;"",$G3773*INDEX(Υλικά!$I$3:$I$200,$F3773,1)/INDEX(Υλικά!$E$3:$E$200,$F3773,1),0))</f>
        <v>0</v>
      </c>
      <c r="K3773" s="16">
        <f>$H3773*Ref!$B$2</f>
        <v>0</v>
      </c>
      <c r="L3773" s="17">
        <f>$I3773*Ref!$B$3</f>
        <v>0</v>
      </c>
      <c r="M3773" s="18">
        <f>$J3773*Ref!$B$4</f>
        <v>0</v>
      </c>
      <c r="N3773" s="18">
        <f>IF($C3773&lt;&gt;"",0,IF($D3773&lt;&gt;"",$G3773*INDEX(Υλικά!$J$3:$J$200,$F3773,1)/INDEX(Υλικά!$E$3:$E$200,$F3773,1),0))</f>
        <v>0</v>
      </c>
      <c r="O3773" s="19">
        <f t="shared" si="70"/>
        <v>0</v>
      </c>
    </row>
    <row r="3774" spans="5:15" x14ac:dyDescent="0.35">
      <c r="E3774" s="3" t="str">
        <f>IF(C3774&lt;&gt;"",INDEX(ΣυνδΑθρ!$I$2:$I$96,MATCH(C3774,ΣυνδΑθρ!$A$2:$A$100,0),1),IF(D3774&lt;&gt;"",INDEX(Υλικά!$D$3:$D$200,MATCH(D3774,Υλικά!$B$3:$B$200,0),1),""))</f>
        <v/>
      </c>
      <c r="F3774" s="10">
        <f>IF(C3774&lt;&gt;"",MATCH($C3774,ΣυνδΑθρ!$A$2:$A$100,0),IF(D3774&lt;&gt;"",MATCH($D3774,Υλικά!$B$3:$B$200,0),0))</f>
        <v>0</v>
      </c>
      <c r="G3774" s="3"/>
      <c r="H3774" s="16">
        <f>IF($C3774&lt;&gt;"",$G3774*INDEX(ΣυνδΑθρ!$B$2:$B$96,$F3774,1)/INDEX(ΣυνδΑθρ!$J$2:$J$96,$F3774,1),IF($D3774&lt;&gt;"",$G3774*INDEX(Υλικά!$G$3:$G$200,$F3774,1)/INDEX(Υλικά!$E$3:$E$200,$F3774,1),0))</f>
        <v>0</v>
      </c>
      <c r="I3774" s="17">
        <f>IF($C3774&lt;&gt;"",$G3774*INDEX(ΣυνδΑθρ!$C$2:$C$100,$F3774,1)/INDEX(ΣυνδΑθρ!$J$2:$J$96,$F3774,1),IF($D3774&lt;&gt;"",$G3774*INDEX(Υλικά!$H$3:$H$200,$F3774,1)/INDEX(Υλικά!$E$3:$E$200,$F3774,1),0))</f>
        <v>0</v>
      </c>
      <c r="J3774" s="18">
        <f>IF($C3774&lt;&gt;"",$G3774*INDEX(ΣυνδΑθρ!$D$2:$D$96,$F3774,1)/INDEX(ΣυνδΑθρ!$J$2:$J$96,$F3774,1),IF($D3774&lt;&gt;"",$G3774*INDEX(Υλικά!$I$3:$I$200,$F3774,1)/INDEX(Υλικά!$E$3:$E$200,$F3774,1),0))</f>
        <v>0</v>
      </c>
      <c r="K3774" s="16">
        <f>$H3774*Ref!$B$2</f>
        <v>0</v>
      </c>
      <c r="L3774" s="17">
        <f>$I3774*Ref!$B$3</f>
        <v>0</v>
      </c>
      <c r="M3774" s="18">
        <f>$J3774*Ref!$B$4</f>
        <v>0</v>
      </c>
      <c r="N3774" s="18">
        <f>IF($C3774&lt;&gt;"",0,IF($D3774&lt;&gt;"",$G3774*INDEX(Υλικά!$J$3:$J$200,$F3774,1)/INDEX(Υλικά!$E$3:$E$200,$F3774,1),0))</f>
        <v>0</v>
      </c>
      <c r="O3774" s="19">
        <f t="shared" si="70"/>
        <v>0</v>
      </c>
    </row>
    <row r="3775" spans="5:15" x14ac:dyDescent="0.35">
      <c r="E3775" s="3" t="str">
        <f>IF(C3775&lt;&gt;"",INDEX(ΣυνδΑθρ!$I$2:$I$96,MATCH(C3775,ΣυνδΑθρ!$A$2:$A$100,0),1),IF(D3775&lt;&gt;"",INDEX(Υλικά!$D$3:$D$200,MATCH(D3775,Υλικά!$B$3:$B$200,0),1),""))</f>
        <v/>
      </c>
      <c r="F3775" s="10">
        <f>IF(C3775&lt;&gt;"",MATCH($C3775,ΣυνδΑθρ!$A$2:$A$100,0),IF(D3775&lt;&gt;"",MATCH($D3775,Υλικά!$B$3:$B$200,0),0))</f>
        <v>0</v>
      </c>
      <c r="G3775" s="3"/>
      <c r="H3775" s="16">
        <f>IF($C3775&lt;&gt;"",$G3775*INDEX(ΣυνδΑθρ!$B$2:$B$96,$F3775,1)/INDEX(ΣυνδΑθρ!$J$2:$J$96,$F3775,1),IF($D3775&lt;&gt;"",$G3775*INDEX(Υλικά!$G$3:$G$200,$F3775,1)/INDEX(Υλικά!$E$3:$E$200,$F3775,1),0))</f>
        <v>0</v>
      </c>
      <c r="I3775" s="17">
        <f>IF($C3775&lt;&gt;"",$G3775*INDEX(ΣυνδΑθρ!$C$2:$C$100,$F3775,1)/INDEX(ΣυνδΑθρ!$J$2:$J$96,$F3775,1),IF($D3775&lt;&gt;"",$G3775*INDEX(Υλικά!$H$3:$H$200,$F3775,1)/INDEX(Υλικά!$E$3:$E$200,$F3775,1),0))</f>
        <v>0</v>
      </c>
      <c r="J3775" s="18">
        <f>IF($C3775&lt;&gt;"",$G3775*INDEX(ΣυνδΑθρ!$D$2:$D$96,$F3775,1)/INDEX(ΣυνδΑθρ!$J$2:$J$96,$F3775,1),IF($D3775&lt;&gt;"",$G3775*INDEX(Υλικά!$I$3:$I$200,$F3775,1)/INDEX(Υλικά!$E$3:$E$200,$F3775,1),0))</f>
        <v>0</v>
      </c>
      <c r="K3775" s="16">
        <f>$H3775*Ref!$B$2</f>
        <v>0</v>
      </c>
      <c r="L3775" s="17">
        <f>$I3775*Ref!$B$3</f>
        <v>0</v>
      </c>
      <c r="M3775" s="18">
        <f>$J3775*Ref!$B$4</f>
        <v>0</v>
      </c>
      <c r="N3775" s="18">
        <f>IF($C3775&lt;&gt;"",0,IF($D3775&lt;&gt;"",$G3775*INDEX(Υλικά!$J$3:$J$200,$F3775,1)/INDEX(Υλικά!$E$3:$E$200,$F3775,1),0))</f>
        <v>0</v>
      </c>
      <c r="O3775" s="19">
        <f t="shared" si="70"/>
        <v>0</v>
      </c>
    </row>
    <row r="3776" spans="5:15" x14ac:dyDescent="0.35">
      <c r="E3776" s="3" t="str">
        <f>IF(C3776&lt;&gt;"",INDEX(ΣυνδΑθρ!$I$2:$I$96,MATCH(C3776,ΣυνδΑθρ!$A$2:$A$100,0),1),IF(D3776&lt;&gt;"",INDEX(Υλικά!$D$3:$D$200,MATCH(D3776,Υλικά!$B$3:$B$200,0),1),""))</f>
        <v/>
      </c>
      <c r="F3776" s="10">
        <f>IF(C3776&lt;&gt;"",MATCH($C3776,ΣυνδΑθρ!$A$2:$A$100,0),IF(D3776&lt;&gt;"",MATCH($D3776,Υλικά!$B$3:$B$200,0),0))</f>
        <v>0</v>
      </c>
      <c r="G3776" s="3"/>
      <c r="H3776" s="16">
        <f>IF($C3776&lt;&gt;"",$G3776*INDEX(ΣυνδΑθρ!$B$2:$B$96,$F3776,1)/INDEX(ΣυνδΑθρ!$J$2:$J$96,$F3776,1),IF($D3776&lt;&gt;"",$G3776*INDEX(Υλικά!$G$3:$G$200,$F3776,1)/INDEX(Υλικά!$E$3:$E$200,$F3776,1),0))</f>
        <v>0</v>
      </c>
      <c r="I3776" s="17">
        <f>IF($C3776&lt;&gt;"",$G3776*INDEX(ΣυνδΑθρ!$C$2:$C$100,$F3776,1)/INDEX(ΣυνδΑθρ!$J$2:$J$96,$F3776,1),IF($D3776&lt;&gt;"",$G3776*INDEX(Υλικά!$H$3:$H$200,$F3776,1)/INDEX(Υλικά!$E$3:$E$200,$F3776,1),0))</f>
        <v>0</v>
      </c>
      <c r="J3776" s="18">
        <f>IF($C3776&lt;&gt;"",$G3776*INDEX(ΣυνδΑθρ!$D$2:$D$96,$F3776,1)/INDEX(ΣυνδΑθρ!$J$2:$J$96,$F3776,1),IF($D3776&lt;&gt;"",$G3776*INDEX(Υλικά!$I$3:$I$200,$F3776,1)/INDEX(Υλικά!$E$3:$E$200,$F3776,1),0))</f>
        <v>0</v>
      </c>
      <c r="K3776" s="16">
        <f>$H3776*Ref!$B$2</f>
        <v>0</v>
      </c>
      <c r="L3776" s="17">
        <f>$I3776*Ref!$B$3</f>
        <v>0</v>
      </c>
      <c r="M3776" s="18">
        <f>$J3776*Ref!$B$4</f>
        <v>0</v>
      </c>
      <c r="N3776" s="18">
        <f>IF($C3776&lt;&gt;"",0,IF($D3776&lt;&gt;"",$G3776*INDEX(Υλικά!$J$3:$J$200,$F3776,1)/INDEX(Υλικά!$E$3:$E$200,$F3776,1),0))</f>
        <v>0</v>
      </c>
      <c r="O3776" s="19">
        <f t="shared" si="70"/>
        <v>0</v>
      </c>
    </row>
    <row r="3777" spans="5:15" x14ac:dyDescent="0.35">
      <c r="E3777" s="3" t="str">
        <f>IF(C3777&lt;&gt;"",INDEX(ΣυνδΑθρ!$I$2:$I$96,MATCH(C3777,ΣυνδΑθρ!$A$2:$A$100,0),1),IF(D3777&lt;&gt;"",INDEX(Υλικά!$D$3:$D$200,MATCH(D3777,Υλικά!$B$3:$B$200,0),1),""))</f>
        <v/>
      </c>
      <c r="F3777" s="10">
        <f>IF(C3777&lt;&gt;"",MATCH($C3777,ΣυνδΑθρ!$A$2:$A$100,0),IF(D3777&lt;&gt;"",MATCH($D3777,Υλικά!$B$3:$B$200,0),0))</f>
        <v>0</v>
      </c>
      <c r="G3777" s="3"/>
      <c r="H3777" s="16">
        <f>IF($C3777&lt;&gt;"",$G3777*INDEX(ΣυνδΑθρ!$B$2:$B$96,$F3777,1)/INDEX(ΣυνδΑθρ!$J$2:$J$96,$F3777,1),IF($D3777&lt;&gt;"",$G3777*INDEX(Υλικά!$G$3:$G$200,$F3777,1)/INDEX(Υλικά!$E$3:$E$200,$F3777,1),0))</f>
        <v>0</v>
      </c>
      <c r="I3777" s="17">
        <f>IF($C3777&lt;&gt;"",$G3777*INDEX(ΣυνδΑθρ!$C$2:$C$100,$F3777,1)/INDEX(ΣυνδΑθρ!$J$2:$J$96,$F3777,1),IF($D3777&lt;&gt;"",$G3777*INDEX(Υλικά!$H$3:$H$200,$F3777,1)/INDEX(Υλικά!$E$3:$E$200,$F3777,1),0))</f>
        <v>0</v>
      </c>
      <c r="J3777" s="18">
        <f>IF($C3777&lt;&gt;"",$G3777*INDEX(ΣυνδΑθρ!$D$2:$D$96,$F3777,1)/INDEX(ΣυνδΑθρ!$J$2:$J$96,$F3777,1),IF($D3777&lt;&gt;"",$G3777*INDEX(Υλικά!$I$3:$I$200,$F3777,1)/INDEX(Υλικά!$E$3:$E$200,$F3777,1),0))</f>
        <v>0</v>
      </c>
      <c r="K3777" s="16">
        <f>$H3777*Ref!$B$2</f>
        <v>0</v>
      </c>
      <c r="L3777" s="17">
        <f>$I3777*Ref!$B$3</f>
        <v>0</v>
      </c>
      <c r="M3777" s="18">
        <f>$J3777*Ref!$B$4</f>
        <v>0</v>
      </c>
      <c r="N3777" s="18">
        <f>IF($C3777&lt;&gt;"",0,IF($D3777&lt;&gt;"",$G3777*INDEX(Υλικά!$J$3:$J$200,$F3777,1)/INDEX(Υλικά!$E$3:$E$200,$F3777,1),0))</f>
        <v>0</v>
      </c>
      <c r="O3777" s="19">
        <f t="shared" si="70"/>
        <v>0</v>
      </c>
    </row>
    <row r="3778" spans="5:15" x14ac:dyDescent="0.35">
      <c r="E3778" s="3" t="str">
        <f>IF(C3778&lt;&gt;"",INDEX(ΣυνδΑθρ!$I$2:$I$96,MATCH(C3778,ΣυνδΑθρ!$A$2:$A$100,0),1),IF(D3778&lt;&gt;"",INDEX(Υλικά!$D$3:$D$200,MATCH(D3778,Υλικά!$B$3:$B$200,0),1),""))</f>
        <v/>
      </c>
      <c r="F3778" s="10">
        <f>IF(C3778&lt;&gt;"",MATCH($C3778,ΣυνδΑθρ!$A$2:$A$100,0),IF(D3778&lt;&gt;"",MATCH($D3778,Υλικά!$B$3:$B$200,0),0))</f>
        <v>0</v>
      </c>
      <c r="G3778" s="3"/>
      <c r="H3778" s="16">
        <f>IF($C3778&lt;&gt;"",$G3778*INDEX(ΣυνδΑθρ!$B$2:$B$96,$F3778,1)/INDEX(ΣυνδΑθρ!$J$2:$J$96,$F3778,1),IF($D3778&lt;&gt;"",$G3778*INDEX(Υλικά!$G$3:$G$200,$F3778,1)/INDEX(Υλικά!$E$3:$E$200,$F3778,1),0))</f>
        <v>0</v>
      </c>
      <c r="I3778" s="17">
        <f>IF($C3778&lt;&gt;"",$G3778*INDEX(ΣυνδΑθρ!$C$2:$C$100,$F3778,1)/INDEX(ΣυνδΑθρ!$J$2:$J$96,$F3778,1),IF($D3778&lt;&gt;"",$G3778*INDEX(Υλικά!$H$3:$H$200,$F3778,1)/INDEX(Υλικά!$E$3:$E$200,$F3778,1),0))</f>
        <v>0</v>
      </c>
      <c r="J3778" s="18">
        <f>IF($C3778&lt;&gt;"",$G3778*INDEX(ΣυνδΑθρ!$D$2:$D$96,$F3778,1)/INDEX(ΣυνδΑθρ!$J$2:$J$96,$F3778,1),IF($D3778&lt;&gt;"",$G3778*INDEX(Υλικά!$I$3:$I$200,$F3778,1)/INDEX(Υλικά!$E$3:$E$200,$F3778,1),0))</f>
        <v>0</v>
      </c>
      <c r="K3778" s="16">
        <f>$H3778*Ref!$B$2</f>
        <v>0</v>
      </c>
      <c r="L3778" s="17">
        <f>$I3778*Ref!$B$3</f>
        <v>0</v>
      </c>
      <c r="M3778" s="18">
        <f>$J3778*Ref!$B$4</f>
        <v>0</v>
      </c>
      <c r="N3778" s="18">
        <f>IF($C3778&lt;&gt;"",0,IF($D3778&lt;&gt;"",$G3778*INDEX(Υλικά!$J$3:$J$200,$F3778,1)/INDEX(Υλικά!$E$3:$E$200,$F3778,1),0))</f>
        <v>0</v>
      </c>
      <c r="O3778" s="19">
        <f t="shared" si="70"/>
        <v>0</v>
      </c>
    </row>
    <row r="3779" spans="5:15" x14ac:dyDescent="0.35">
      <c r="E3779" s="3" t="str">
        <f>IF(C3779&lt;&gt;"",INDEX(ΣυνδΑθρ!$I$2:$I$96,MATCH(C3779,ΣυνδΑθρ!$A$2:$A$100,0),1),IF(D3779&lt;&gt;"",INDEX(Υλικά!$D$3:$D$200,MATCH(D3779,Υλικά!$B$3:$B$200,0),1),""))</f>
        <v/>
      </c>
      <c r="F3779" s="10">
        <f>IF(C3779&lt;&gt;"",MATCH($C3779,ΣυνδΑθρ!$A$2:$A$100,0),IF(D3779&lt;&gt;"",MATCH($D3779,Υλικά!$B$3:$B$200,0),0))</f>
        <v>0</v>
      </c>
      <c r="G3779" s="3"/>
      <c r="H3779" s="16">
        <f>IF($C3779&lt;&gt;"",$G3779*INDEX(ΣυνδΑθρ!$B$2:$B$96,$F3779,1)/INDEX(ΣυνδΑθρ!$J$2:$J$96,$F3779,1),IF($D3779&lt;&gt;"",$G3779*INDEX(Υλικά!$G$3:$G$200,$F3779,1)/INDEX(Υλικά!$E$3:$E$200,$F3779,1),0))</f>
        <v>0</v>
      </c>
      <c r="I3779" s="17">
        <f>IF($C3779&lt;&gt;"",$G3779*INDEX(ΣυνδΑθρ!$C$2:$C$100,$F3779,1)/INDEX(ΣυνδΑθρ!$J$2:$J$96,$F3779,1),IF($D3779&lt;&gt;"",$G3779*INDEX(Υλικά!$H$3:$H$200,$F3779,1)/INDEX(Υλικά!$E$3:$E$200,$F3779,1),0))</f>
        <v>0</v>
      </c>
      <c r="J3779" s="18">
        <f>IF($C3779&lt;&gt;"",$G3779*INDEX(ΣυνδΑθρ!$D$2:$D$96,$F3779,1)/INDEX(ΣυνδΑθρ!$J$2:$J$96,$F3779,1),IF($D3779&lt;&gt;"",$G3779*INDEX(Υλικά!$I$3:$I$200,$F3779,1)/INDEX(Υλικά!$E$3:$E$200,$F3779,1),0))</f>
        <v>0</v>
      </c>
      <c r="K3779" s="16">
        <f>$H3779*Ref!$B$2</f>
        <v>0</v>
      </c>
      <c r="L3779" s="17">
        <f>$I3779*Ref!$B$3</f>
        <v>0</v>
      </c>
      <c r="M3779" s="18">
        <f>$J3779*Ref!$B$4</f>
        <v>0</v>
      </c>
      <c r="N3779" s="18">
        <f>IF($C3779&lt;&gt;"",0,IF($D3779&lt;&gt;"",$G3779*INDEX(Υλικά!$J$3:$J$200,$F3779,1)/INDEX(Υλικά!$E$3:$E$200,$F3779,1),0))</f>
        <v>0</v>
      </c>
      <c r="O3779" s="19">
        <f t="shared" si="70"/>
        <v>0</v>
      </c>
    </row>
    <row r="3780" spans="5:15" x14ac:dyDescent="0.35">
      <c r="E3780" s="3" t="str">
        <f>IF(C3780&lt;&gt;"",INDEX(ΣυνδΑθρ!$I$2:$I$96,MATCH(C3780,ΣυνδΑθρ!$A$2:$A$100,0),1),IF(D3780&lt;&gt;"",INDEX(Υλικά!$D$3:$D$200,MATCH(D3780,Υλικά!$B$3:$B$200,0),1),""))</f>
        <v/>
      </c>
      <c r="F3780" s="10">
        <f>IF(C3780&lt;&gt;"",MATCH($C3780,ΣυνδΑθρ!$A$2:$A$100,0),IF(D3780&lt;&gt;"",MATCH($D3780,Υλικά!$B$3:$B$200,0),0))</f>
        <v>0</v>
      </c>
      <c r="G3780" s="3"/>
      <c r="H3780" s="16">
        <f>IF($C3780&lt;&gt;"",$G3780*INDEX(ΣυνδΑθρ!$B$2:$B$96,$F3780,1)/INDEX(ΣυνδΑθρ!$J$2:$J$96,$F3780,1),IF($D3780&lt;&gt;"",$G3780*INDEX(Υλικά!$G$3:$G$200,$F3780,1)/INDEX(Υλικά!$E$3:$E$200,$F3780,1),0))</f>
        <v>0</v>
      </c>
      <c r="I3780" s="17">
        <f>IF($C3780&lt;&gt;"",$G3780*INDEX(ΣυνδΑθρ!$C$2:$C$100,$F3780,1)/INDEX(ΣυνδΑθρ!$J$2:$J$96,$F3780,1),IF($D3780&lt;&gt;"",$G3780*INDEX(Υλικά!$H$3:$H$200,$F3780,1)/INDEX(Υλικά!$E$3:$E$200,$F3780,1),0))</f>
        <v>0</v>
      </c>
      <c r="J3780" s="18">
        <f>IF($C3780&lt;&gt;"",$G3780*INDEX(ΣυνδΑθρ!$D$2:$D$96,$F3780,1)/INDEX(ΣυνδΑθρ!$J$2:$J$96,$F3780,1),IF($D3780&lt;&gt;"",$G3780*INDEX(Υλικά!$I$3:$I$200,$F3780,1)/INDEX(Υλικά!$E$3:$E$200,$F3780,1),0))</f>
        <v>0</v>
      </c>
      <c r="K3780" s="16">
        <f>$H3780*Ref!$B$2</f>
        <v>0</v>
      </c>
      <c r="L3780" s="17">
        <f>$I3780*Ref!$B$3</f>
        <v>0</v>
      </c>
      <c r="M3780" s="18">
        <f>$J3780*Ref!$B$4</f>
        <v>0</v>
      </c>
      <c r="N3780" s="18">
        <f>IF($C3780&lt;&gt;"",0,IF($D3780&lt;&gt;"",$G3780*INDEX(Υλικά!$J$3:$J$200,$F3780,1)/INDEX(Υλικά!$E$3:$E$200,$F3780,1),0))</f>
        <v>0</v>
      </c>
      <c r="O3780" s="19">
        <f t="shared" si="70"/>
        <v>0</v>
      </c>
    </row>
    <row r="3781" spans="5:15" x14ac:dyDescent="0.35">
      <c r="E3781" s="3" t="str">
        <f>IF(C3781&lt;&gt;"",INDEX(ΣυνδΑθρ!$I$2:$I$96,MATCH(C3781,ΣυνδΑθρ!$A$2:$A$100,0),1),IF(D3781&lt;&gt;"",INDEX(Υλικά!$D$3:$D$200,MATCH(D3781,Υλικά!$B$3:$B$200,0),1),""))</f>
        <v/>
      </c>
      <c r="F3781" s="10">
        <f>IF(C3781&lt;&gt;"",MATCH($C3781,ΣυνδΑθρ!$A$2:$A$100,0),IF(D3781&lt;&gt;"",MATCH($D3781,Υλικά!$B$3:$B$200,0),0))</f>
        <v>0</v>
      </c>
      <c r="G3781" s="3"/>
      <c r="H3781" s="16">
        <f>IF($C3781&lt;&gt;"",$G3781*INDEX(ΣυνδΑθρ!$B$2:$B$96,$F3781,1)/INDEX(ΣυνδΑθρ!$J$2:$J$96,$F3781,1),IF($D3781&lt;&gt;"",$G3781*INDEX(Υλικά!$G$3:$G$200,$F3781,1)/INDEX(Υλικά!$E$3:$E$200,$F3781,1),0))</f>
        <v>0</v>
      </c>
      <c r="I3781" s="17">
        <f>IF($C3781&lt;&gt;"",$G3781*INDEX(ΣυνδΑθρ!$C$2:$C$100,$F3781,1)/INDEX(ΣυνδΑθρ!$J$2:$J$96,$F3781,1),IF($D3781&lt;&gt;"",$G3781*INDEX(Υλικά!$H$3:$H$200,$F3781,1)/INDEX(Υλικά!$E$3:$E$200,$F3781,1),0))</f>
        <v>0</v>
      </c>
      <c r="J3781" s="18">
        <f>IF($C3781&lt;&gt;"",$G3781*INDEX(ΣυνδΑθρ!$D$2:$D$96,$F3781,1)/INDEX(ΣυνδΑθρ!$J$2:$J$96,$F3781,1),IF($D3781&lt;&gt;"",$G3781*INDEX(Υλικά!$I$3:$I$200,$F3781,1)/INDEX(Υλικά!$E$3:$E$200,$F3781,1),0))</f>
        <v>0</v>
      </c>
      <c r="K3781" s="16">
        <f>$H3781*Ref!$B$2</f>
        <v>0</v>
      </c>
      <c r="L3781" s="17">
        <f>$I3781*Ref!$B$3</f>
        <v>0</v>
      </c>
      <c r="M3781" s="18">
        <f>$J3781*Ref!$B$4</f>
        <v>0</v>
      </c>
      <c r="N3781" s="18">
        <f>IF($C3781&lt;&gt;"",0,IF($D3781&lt;&gt;"",$G3781*INDEX(Υλικά!$J$3:$J$200,$F3781,1)/INDEX(Υλικά!$E$3:$E$200,$F3781,1),0))</f>
        <v>0</v>
      </c>
      <c r="O3781" s="19">
        <f t="shared" si="70"/>
        <v>0</v>
      </c>
    </row>
    <row r="3782" spans="5:15" x14ac:dyDescent="0.35">
      <c r="E3782" s="3" t="str">
        <f>IF(C3782&lt;&gt;"",INDEX(ΣυνδΑθρ!$I$2:$I$96,MATCH(C3782,ΣυνδΑθρ!$A$2:$A$100,0),1),IF(D3782&lt;&gt;"",INDEX(Υλικά!$D$3:$D$200,MATCH(D3782,Υλικά!$B$3:$B$200,0),1),""))</f>
        <v/>
      </c>
      <c r="F3782" s="10">
        <f>IF(C3782&lt;&gt;"",MATCH($C3782,ΣυνδΑθρ!$A$2:$A$100,0),IF(D3782&lt;&gt;"",MATCH($D3782,Υλικά!$B$3:$B$200,0),0))</f>
        <v>0</v>
      </c>
      <c r="G3782" s="3"/>
      <c r="H3782" s="16">
        <f>IF($C3782&lt;&gt;"",$G3782*INDEX(ΣυνδΑθρ!$B$2:$B$96,$F3782,1)/INDEX(ΣυνδΑθρ!$J$2:$J$96,$F3782,1),IF($D3782&lt;&gt;"",$G3782*INDEX(Υλικά!$G$3:$G$200,$F3782,1)/INDEX(Υλικά!$E$3:$E$200,$F3782,1),0))</f>
        <v>0</v>
      </c>
      <c r="I3782" s="17">
        <f>IF($C3782&lt;&gt;"",$G3782*INDEX(ΣυνδΑθρ!$C$2:$C$100,$F3782,1)/INDEX(ΣυνδΑθρ!$J$2:$J$96,$F3782,1),IF($D3782&lt;&gt;"",$G3782*INDEX(Υλικά!$H$3:$H$200,$F3782,1)/INDEX(Υλικά!$E$3:$E$200,$F3782,1),0))</f>
        <v>0</v>
      </c>
      <c r="J3782" s="18">
        <f>IF($C3782&lt;&gt;"",$G3782*INDEX(ΣυνδΑθρ!$D$2:$D$96,$F3782,1)/INDEX(ΣυνδΑθρ!$J$2:$J$96,$F3782,1),IF($D3782&lt;&gt;"",$G3782*INDEX(Υλικά!$I$3:$I$200,$F3782,1)/INDEX(Υλικά!$E$3:$E$200,$F3782,1),0))</f>
        <v>0</v>
      </c>
      <c r="K3782" s="16">
        <f>$H3782*Ref!$B$2</f>
        <v>0</v>
      </c>
      <c r="L3782" s="17">
        <f>$I3782*Ref!$B$3</f>
        <v>0</v>
      </c>
      <c r="M3782" s="18">
        <f>$J3782*Ref!$B$4</f>
        <v>0</v>
      </c>
      <c r="N3782" s="18">
        <f>IF($C3782&lt;&gt;"",0,IF($D3782&lt;&gt;"",$G3782*INDEX(Υλικά!$J$3:$J$200,$F3782,1)/INDEX(Υλικά!$E$3:$E$200,$F3782,1),0))</f>
        <v>0</v>
      </c>
      <c r="O3782" s="19">
        <f t="shared" si="70"/>
        <v>0</v>
      </c>
    </row>
    <row r="3783" spans="5:15" x14ac:dyDescent="0.35">
      <c r="E3783" s="3" t="str">
        <f>IF(C3783&lt;&gt;"",INDEX(ΣυνδΑθρ!$I$2:$I$96,MATCH(C3783,ΣυνδΑθρ!$A$2:$A$100,0),1),IF(D3783&lt;&gt;"",INDEX(Υλικά!$D$3:$D$200,MATCH(D3783,Υλικά!$B$3:$B$200,0),1),""))</f>
        <v/>
      </c>
      <c r="F3783" s="10">
        <f>IF(C3783&lt;&gt;"",MATCH($C3783,ΣυνδΑθρ!$A$2:$A$100,0),IF(D3783&lt;&gt;"",MATCH($D3783,Υλικά!$B$3:$B$200,0),0))</f>
        <v>0</v>
      </c>
      <c r="G3783" s="3"/>
      <c r="H3783" s="16">
        <f>IF($C3783&lt;&gt;"",$G3783*INDEX(ΣυνδΑθρ!$B$2:$B$96,$F3783,1)/INDEX(ΣυνδΑθρ!$J$2:$J$96,$F3783,1),IF($D3783&lt;&gt;"",$G3783*INDEX(Υλικά!$G$3:$G$200,$F3783,1)/INDEX(Υλικά!$E$3:$E$200,$F3783,1),0))</f>
        <v>0</v>
      </c>
      <c r="I3783" s="17">
        <f>IF($C3783&lt;&gt;"",$G3783*INDEX(ΣυνδΑθρ!$C$2:$C$100,$F3783,1)/INDEX(ΣυνδΑθρ!$J$2:$J$96,$F3783,1),IF($D3783&lt;&gt;"",$G3783*INDEX(Υλικά!$H$3:$H$200,$F3783,1)/INDEX(Υλικά!$E$3:$E$200,$F3783,1),0))</f>
        <v>0</v>
      </c>
      <c r="J3783" s="18">
        <f>IF($C3783&lt;&gt;"",$G3783*INDEX(ΣυνδΑθρ!$D$2:$D$96,$F3783,1)/INDEX(ΣυνδΑθρ!$J$2:$J$96,$F3783,1),IF($D3783&lt;&gt;"",$G3783*INDEX(Υλικά!$I$3:$I$200,$F3783,1)/INDEX(Υλικά!$E$3:$E$200,$F3783,1),0))</f>
        <v>0</v>
      </c>
      <c r="K3783" s="16">
        <f>$H3783*Ref!$B$2</f>
        <v>0</v>
      </c>
      <c r="L3783" s="17">
        <f>$I3783*Ref!$B$3</f>
        <v>0</v>
      </c>
      <c r="M3783" s="18">
        <f>$J3783*Ref!$B$4</f>
        <v>0</v>
      </c>
      <c r="N3783" s="18">
        <f>IF($C3783&lt;&gt;"",0,IF($D3783&lt;&gt;"",$G3783*INDEX(Υλικά!$J$3:$J$200,$F3783,1)/INDEX(Υλικά!$E$3:$E$200,$F3783,1),0))</f>
        <v>0</v>
      </c>
      <c r="O3783" s="19">
        <f t="shared" si="70"/>
        <v>0</v>
      </c>
    </row>
    <row r="3784" spans="5:15" x14ac:dyDescent="0.35">
      <c r="E3784" s="3" t="str">
        <f>IF(C3784&lt;&gt;"",INDEX(ΣυνδΑθρ!$I$2:$I$96,MATCH(C3784,ΣυνδΑθρ!$A$2:$A$100,0),1),IF(D3784&lt;&gt;"",INDEX(Υλικά!$D$3:$D$200,MATCH(D3784,Υλικά!$B$3:$B$200,0),1),""))</f>
        <v/>
      </c>
      <c r="F3784" s="10">
        <f>IF(C3784&lt;&gt;"",MATCH($C3784,ΣυνδΑθρ!$A$2:$A$100,0),IF(D3784&lt;&gt;"",MATCH($D3784,Υλικά!$B$3:$B$200,0),0))</f>
        <v>0</v>
      </c>
      <c r="G3784" s="3"/>
      <c r="H3784" s="16">
        <f>IF($C3784&lt;&gt;"",$G3784*INDEX(ΣυνδΑθρ!$B$2:$B$96,$F3784,1)/INDEX(ΣυνδΑθρ!$J$2:$J$96,$F3784,1),IF($D3784&lt;&gt;"",$G3784*INDEX(Υλικά!$G$3:$G$200,$F3784,1)/INDEX(Υλικά!$E$3:$E$200,$F3784,1),0))</f>
        <v>0</v>
      </c>
      <c r="I3784" s="17">
        <f>IF($C3784&lt;&gt;"",$G3784*INDEX(ΣυνδΑθρ!$C$2:$C$100,$F3784,1)/INDEX(ΣυνδΑθρ!$J$2:$J$96,$F3784,1),IF($D3784&lt;&gt;"",$G3784*INDEX(Υλικά!$H$3:$H$200,$F3784,1)/INDEX(Υλικά!$E$3:$E$200,$F3784,1),0))</f>
        <v>0</v>
      </c>
      <c r="J3784" s="18">
        <f>IF($C3784&lt;&gt;"",$G3784*INDEX(ΣυνδΑθρ!$D$2:$D$96,$F3784,1)/INDEX(ΣυνδΑθρ!$J$2:$J$96,$F3784,1),IF($D3784&lt;&gt;"",$G3784*INDEX(Υλικά!$I$3:$I$200,$F3784,1)/INDEX(Υλικά!$E$3:$E$200,$F3784,1),0))</f>
        <v>0</v>
      </c>
      <c r="K3784" s="16">
        <f>$H3784*Ref!$B$2</f>
        <v>0</v>
      </c>
      <c r="L3784" s="17">
        <f>$I3784*Ref!$B$3</f>
        <v>0</v>
      </c>
      <c r="M3784" s="18">
        <f>$J3784*Ref!$B$4</f>
        <v>0</v>
      </c>
      <c r="N3784" s="18">
        <f>IF($C3784&lt;&gt;"",0,IF($D3784&lt;&gt;"",$G3784*INDEX(Υλικά!$J$3:$J$200,$F3784,1)/INDEX(Υλικά!$E$3:$E$200,$F3784,1),0))</f>
        <v>0</v>
      </c>
      <c r="O3784" s="19">
        <f t="shared" si="70"/>
        <v>0</v>
      </c>
    </row>
    <row r="3785" spans="5:15" x14ac:dyDescent="0.35">
      <c r="E3785" s="3" t="str">
        <f>IF(C3785&lt;&gt;"",INDEX(ΣυνδΑθρ!$I$2:$I$96,MATCH(C3785,ΣυνδΑθρ!$A$2:$A$100,0),1),IF(D3785&lt;&gt;"",INDEX(Υλικά!$D$3:$D$200,MATCH(D3785,Υλικά!$B$3:$B$200,0),1),""))</f>
        <v/>
      </c>
      <c r="F3785" s="10">
        <f>IF(C3785&lt;&gt;"",MATCH($C3785,ΣυνδΑθρ!$A$2:$A$100,0),IF(D3785&lt;&gt;"",MATCH($D3785,Υλικά!$B$3:$B$200,0),0))</f>
        <v>0</v>
      </c>
      <c r="G3785" s="3"/>
      <c r="H3785" s="16">
        <f>IF($C3785&lt;&gt;"",$G3785*INDEX(ΣυνδΑθρ!$B$2:$B$96,$F3785,1)/INDEX(ΣυνδΑθρ!$J$2:$J$96,$F3785,1),IF($D3785&lt;&gt;"",$G3785*INDEX(Υλικά!$G$3:$G$200,$F3785,1)/INDEX(Υλικά!$E$3:$E$200,$F3785,1),0))</f>
        <v>0</v>
      </c>
      <c r="I3785" s="17">
        <f>IF($C3785&lt;&gt;"",$G3785*INDEX(ΣυνδΑθρ!$C$2:$C$100,$F3785,1)/INDEX(ΣυνδΑθρ!$J$2:$J$96,$F3785,1),IF($D3785&lt;&gt;"",$G3785*INDEX(Υλικά!$H$3:$H$200,$F3785,1)/INDEX(Υλικά!$E$3:$E$200,$F3785,1),0))</f>
        <v>0</v>
      </c>
      <c r="J3785" s="18">
        <f>IF($C3785&lt;&gt;"",$G3785*INDEX(ΣυνδΑθρ!$D$2:$D$96,$F3785,1)/INDEX(ΣυνδΑθρ!$J$2:$J$96,$F3785,1),IF($D3785&lt;&gt;"",$G3785*INDEX(Υλικά!$I$3:$I$200,$F3785,1)/INDEX(Υλικά!$E$3:$E$200,$F3785,1),0))</f>
        <v>0</v>
      </c>
      <c r="K3785" s="16">
        <f>$H3785*Ref!$B$2</f>
        <v>0</v>
      </c>
      <c r="L3785" s="17">
        <f>$I3785*Ref!$B$3</f>
        <v>0</v>
      </c>
      <c r="M3785" s="18">
        <f>$J3785*Ref!$B$4</f>
        <v>0</v>
      </c>
      <c r="N3785" s="18">
        <f>IF($C3785&lt;&gt;"",0,IF($D3785&lt;&gt;"",$G3785*INDEX(Υλικά!$J$3:$J$200,$F3785,1)/INDEX(Υλικά!$E$3:$E$200,$F3785,1),0))</f>
        <v>0</v>
      </c>
      <c r="O3785" s="19">
        <f t="shared" si="70"/>
        <v>0</v>
      </c>
    </row>
    <row r="3786" spans="5:15" x14ac:dyDescent="0.35">
      <c r="E3786" s="3" t="str">
        <f>IF(C3786&lt;&gt;"",INDEX(ΣυνδΑθρ!$I$2:$I$96,MATCH(C3786,ΣυνδΑθρ!$A$2:$A$100,0),1),IF(D3786&lt;&gt;"",INDEX(Υλικά!$D$3:$D$200,MATCH(D3786,Υλικά!$B$3:$B$200,0),1),""))</f>
        <v/>
      </c>
      <c r="F3786" s="10">
        <f>IF(C3786&lt;&gt;"",MATCH($C3786,ΣυνδΑθρ!$A$2:$A$100,0),IF(D3786&lt;&gt;"",MATCH($D3786,Υλικά!$B$3:$B$200,0),0))</f>
        <v>0</v>
      </c>
      <c r="G3786" s="3"/>
      <c r="H3786" s="16">
        <f>IF($C3786&lt;&gt;"",$G3786*INDEX(ΣυνδΑθρ!$B$2:$B$96,$F3786,1)/INDEX(ΣυνδΑθρ!$J$2:$J$96,$F3786,1),IF($D3786&lt;&gt;"",$G3786*INDEX(Υλικά!$G$3:$G$200,$F3786,1)/INDEX(Υλικά!$E$3:$E$200,$F3786,1),0))</f>
        <v>0</v>
      </c>
      <c r="I3786" s="17">
        <f>IF($C3786&lt;&gt;"",$G3786*INDEX(ΣυνδΑθρ!$C$2:$C$100,$F3786,1)/INDEX(ΣυνδΑθρ!$J$2:$J$96,$F3786,1),IF($D3786&lt;&gt;"",$G3786*INDEX(Υλικά!$H$3:$H$200,$F3786,1)/INDEX(Υλικά!$E$3:$E$200,$F3786,1),0))</f>
        <v>0</v>
      </c>
      <c r="J3786" s="18">
        <f>IF($C3786&lt;&gt;"",$G3786*INDEX(ΣυνδΑθρ!$D$2:$D$96,$F3786,1)/INDEX(ΣυνδΑθρ!$J$2:$J$96,$F3786,1),IF($D3786&lt;&gt;"",$G3786*INDEX(Υλικά!$I$3:$I$200,$F3786,1)/INDEX(Υλικά!$E$3:$E$200,$F3786,1),0))</f>
        <v>0</v>
      </c>
      <c r="K3786" s="16">
        <f>$H3786*Ref!$B$2</f>
        <v>0</v>
      </c>
      <c r="L3786" s="17">
        <f>$I3786*Ref!$B$3</f>
        <v>0</v>
      </c>
      <c r="M3786" s="18">
        <f>$J3786*Ref!$B$4</f>
        <v>0</v>
      </c>
      <c r="N3786" s="18">
        <f>IF($C3786&lt;&gt;"",0,IF($D3786&lt;&gt;"",$G3786*INDEX(Υλικά!$J$3:$J$200,$F3786,1)/INDEX(Υλικά!$E$3:$E$200,$F3786,1),0))</f>
        <v>0</v>
      </c>
      <c r="O3786" s="19">
        <f t="shared" si="70"/>
        <v>0</v>
      </c>
    </row>
    <row r="3787" spans="5:15" x14ac:dyDescent="0.35">
      <c r="E3787" s="3" t="str">
        <f>IF(C3787&lt;&gt;"",INDEX(ΣυνδΑθρ!$I$2:$I$96,MATCH(C3787,ΣυνδΑθρ!$A$2:$A$100,0),1),IF(D3787&lt;&gt;"",INDEX(Υλικά!$D$3:$D$200,MATCH(D3787,Υλικά!$B$3:$B$200,0),1),""))</f>
        <v/>
      </c>
      <c r="F3787" s="10">
        <f>IF(C3787&lt;&gt;"",MATCH($C3787,ΣυνδΑθρ!$A$2:$A$100,0),IF(D3787&lt;&gt;"",MATCH($D3787,Υλικά!$B$3:$B$200,0),0))</f>
        <v>0</v>
      </c>
      <c r="G3787" s="3"/>
      <c r="H3787" s="16">
        <f>IF($C3787&lt;&gt;"",$G3787*INDEX(ΣυνδΑθρ!$B$2:$B$96,$F3787,1)/INDEX(ΣυνδΑθρ!$J$2:$J$96,$F3787,1),IF($D3787&lt;&gt;"",$G3787*INDEX(Υλικά!$G$3:$G$200,$F3787,1)/INDEX(Υλικά!$E$3:$E$200,$F3787,1),0))</f>
        <v>0</v>
      </c>
      <c r="I3787" s="17">
        <f>IF($C3787&lt;&gt;"",$G3787*INDEX(ΣυνδΑθρ!$C$2:$C$100,$F3787,1)/INDEX(ΣυνδΑθρ!$J$2:$J$96,$F3787,1),IF($D3787&lt;&gt;"",$G3787*INDEX(Υλικά!$H$3:$H$200,$F3787,1)/INDEX(Υλικά!$E$3:$E$200,$F3787,1),0))</f>
        <v>0</v>
      </c>
      <c r="J3787" s="18">
        <f>IF($C3787&lt;&gt;"",$G3787*INDEX(ΣυνδΑθρ!$D$2:$D$96,$F3787,1)/INDEX(ΣυνδΑθρ!$J$2:$J$96,$F3787,1),IF($D3787&lt;&gt;"",$G3787*INDEX(Υλικά!$I$3:$I$200,$F3787,1)/INDEX(Υλικά!$E$3:$E$200,$F3787,1),0))</f>
        <v>0</v>
      </c>
      <c r="K3787" s="16">
        <f>$H3787*Ref!$B$2</f>
        <v>0</v>
      </c>
      <c r="L3787" s="17">
        <f>$I3787*Ref!$B$3</f>
        <v>0</v>
      </c>
      <c r="M3787" s="18">
        <f>$J3787*Ref!$B$4</f>
        <v>0</v>
      </c>
      <c r="N3787" s="18">
        <f>IF($C3787&lt;&gt;"",0,IF($D3787&lt;&gt;"",$G3787*INDEX(Υλικά!$J$3:$J$200,$F3787,1)/INDEX(Υλικά!$E$3:$E$200,$F3787,1),0))</f>
        <v>0</v>
      </c>
      <c r="O3787" s="19">
        <f t="shared" si="70"/>
        <v>0</v>
      </c>
    </row>
    <row r="3788" spans="5:15" x14ac:dyDescent="0.35">
      <c r="E3788" s="3" t="str">
        <f>IF(C3788&lt;&gt;"",INDEX(ΣυνδΑθρ!$I$2:$I$96,MATCH(C3788,ΣυνδΑθρ!$A$2:$A$100,0),1),IF(D3788&lt;&gt;"",INDEX(Υλικά!$D$3:$D$200,MATCH(D3788,Υλικά!$B$3:$B$200,0),1),""))</f>
        <v/>
      </c>
      <c r="F3788" s="10">
        <f>IF(C3788&lt;&gt;"",MATCH($C3788,ΣυνδΑθρ!$A$2:$A$100,0),IF(D3788&lt;&gt;"",MATCH($D3788,Υλικά!$B$3:$B$200,0),0))</f>
        <v>0</v>
      </c>
      <c r="G3788" s="3"/>
      <c r="H3788" s="16">
        <f>IF($C3788&lt;&gt;"",$G3788*INDEX(ΣυνδΑθρ!$B$2:$B$96,$F3788,1)/INDEX(ΣυνδΑθρ!$J$2:$J$96,$F3788,1),IF($D3788&lt;&gt;"",$G3788*INDEX(Υλικά!$G$3:$G$200,$F3788,1)/INDEX(Υλικά!$E$3:$E$200,$F3788,1),0))</f>
        <v>0</v>
      </c>
      <c r="I3788" s="17">
        <f>IF($C3788&lt;&gt;"",$G3788*INDEX(ΣυνδΑθρ!$C$2:$C$100,$F3788,1)/INDEX(ΣυνδΑθρ!$J$2:$J$96,$F3788,1),IF($D3788&lt;&gt;"",$G3788*INDEX(Υλικά!$H$3:$H$200,$F3788,1)/INDEX(Υλικά!$E$3:$E$200,$F3788,1),0))</f>
        <v>0</v>
      </c>
      <c r="J3788" s="18">
        <f>IF($C3788&lt;&gt;"",$G3788*INDEX(ΣυνδΑθρ!$D$2:$D$96,$F3788,1)/INDEX(ΣυνδΑθρ!$J$2:$J$96,$F3788,1),IF($D3788&lt;&gt;"",$G3788*INDEX(Υλικά!$I$3:$I$200,$F3788,1)/INDEX(Υλικά!$E$3:$E$200,$F3788,1),0))</f>
        <v>0</v>
      </c>
      <c r="K3788" s="16">
        <f>$H3788*Ref!$B$2</f>
        <v>0</v>
      </c>
      <c r="L3788" s="17">
        <f>$I3788*Ref!$B$3</f>
        <v>0</v>
      </c>
      <c r="M3788" s="18">
        <f>$J3788*Ref!$B$4</f>
        <v>0</v>
      </c>
      <c r="N3788" s="18">
        <f>IF($C3788&lt;&gt;"",0,IF($D3788&lt;&gt;"",$G3788*INDEX(Υλικά!$J$3:$J$200,$F3788,1)/INDEX(Υλικά!$E$3:$E$200,$F3788,1),0))</f>
        <v>0</v>
      </c>
      <c r="O3788" s="19">
        <f t="shared" si="70"/>
        <v>0</v>
      </c>
    </row>
    <row r="3789" spans="5:15" x14ac:dyDescent="0.35">
      <c r="E3789" s="3" t="str">
        <f>IF(C3789&lt;&gt;"",INDEX(ΣυνδΑθρ!$I$2:$I$96,MATCH(C3789,ΣυνδΑθρ!$A$2:$A$100,0),1),IF(D3789&lt;&gt;"",INDEX(Υλικά!$D$3:$D$200,MATCH(D3789,Υλικά!$B$3:$B$200,0),1),""))</f>
        <v/>
      </c>
      <c r="F3789" s="10">
        <f>IF(C3789&lt;&gt;"",MATCH($C3789,ΣυνδΑθρ!$A$2:$A$100,0),IF(D3789&lt;&gt;"",MATCH($D3789,Υλικά!$B$3:$B$200,0),0))</f>
        <v>0</v>
      </c>
      <c r="G3789" s="3"/>
      <c r="H3789" s="16">
        <f>IF($C3789&lt;&gt;"",$G3789*INDEX(ΣυνδΑθρ!$B$2:$B$96,$F3789,1)/INDEX(ΣυνδΑθρ!$J$2:$J$96,$F3789,1),IF($D3789&lt;&gt;"",$G3789*INDEX(Υλικά!$G$3:$G$200,$F3789,1)/INDEX(Υλικά!$E$3:$E$200,$F3789,1),0))</f>
        <v>0</v>
      </c>
      <c r="I3789" s="17">
        <f>IF($C3789&lt;&gt;"",$G3789*INDEX(ΣυνδΑθρ!$C$2:$C$100,$F3789,1)/INDEX(ΣυνδΑθρ!$J$2:$J$96,$F3789,1),IF($D3789&lt;&gt;"",$G3789*INDEX(Υλικά!$H$3:$H$200,$F3789,1)/INDEX(Υλικά!$E$3:$E$200,$F3789,1),0))</f>
        <v>0</v>
      </c>
      <c r="J3789" s="18">
        <f>IF($C3789&lt;&gt;"",$G3789*INDEX(ΣυνδΑθρ!$D$2:$D$96,$F3789,1)/INDEX(ΣυνδΑθρ!$J$2:$J$96,$F3789,1),IF($D3789&lt;&gt;"",$G3789*INDEX(Υλικά!$I$3:$I$200,$F3789,1)/INDEX(Υλικά!$E$3:$E$200,$F3789,1),0))</f>
        <v>0</v>
      </c>
      <c r="K3789" s="16">
        <f>$H3789*Ref!$B$2</f>
        <v>0</v>
      </c>
      <c r="L3789" s="17">
        <f>$I3789*Ref!$B$3</f>
        <v>0</v>
      </c>
      <c r="M3789" s="18">
        <f>$J3789*Ref!$B$4</f>
        <v>0</v>
      </c>
      <c r="N3789" s="18">
        <f>IF($C3789&lt;&gt;"",0,IF($D3789&lt;&gt;"",$G3789*INDEX(Υλικά!$J$3:$J$200,$F3789,1)/INDEX(Υλικά!$E$3:$E$200,$F3789,1),0))</f>
        <v>0</v>
      </c>
      <c r="O3789" s="19">
        <f t="shared" si="70"/>
        <v>0</v>
      </c>
    </row>
    <row r="3790" spans="5:15" x14ac:dyDescent="0.35">
      <c r="E3790" s="3" t="str">
        <f>IF(C3790&lt;&gt;"",INDEX(ΣυνδΑθρ!$I$2:$I$96,MATCH(C3790,ΣυνδΑθρ!$A$2:$A$100,0),1),IF(D3790&lt;&gt;"",INDEX(Υλικά!$D$3:$D$200,MATCH(D3790,Υλικά!$B$3:$B$200,0),1),""))</f>
        <v/>
      </c>
      <c r="F3790" s="10">
        <f>IF(C3790&lt;&gt;"",MATCH($C3790,ΣυνδΑθρ!$A$2:$A$100,0),IF(D3790&lt;&gt;"",MATCH($D3790,Υλικά!$B$3:$B$200,0),0))</f>
        <v>0</v>
      </c>
      <c r="G3790" s="3"/>
      <c r="H3790" s="16">
        <f>IF($C3790&lt;&gt;"",$G3790*INDEX(ΣυνδΑθρ!$B$2:$B$96,$F3790,1)/INDEX(ΣυνδΑθρ!$J$2:$J$96,$F3790,1),IF($D3790&lt;&gt;"",$G3790*INDEX(Υλικά!$G$3:$G$200,$F3790,1)/INDEX(Υλικά!$E$3:$E$200,$F3790,1),0))</f>
        <v>0</v>
      </c>
      <c r="I3790" s="17">
        <f>IF($C3790&lt;&gt;"",$G3790*INDEX(ΣυνδΑθρ!$C$2:$C$100,$F3790,1)/INDEX(ΣυνδΑθρ!$J$2:$J$96,$F3790,1),IF($D3790&lt;&gt;"",$G3790*INDEX(Υλικά!$H$3:$H$200,$F3790,1)/INDEX(Υλικά!$E$3:$E$200,$F3790,1),0))</f>
        <v>0</v>
      </c>
      <c r="J3790" s="18">
        <f>IF($C3790&lt;&gt;"",$G3790*INDEX(ΣυνδΑθρ!$D$2:$D$96,$F3790,1)/INDEX(ΣυνδΑθρ!$J$2:$J$96,$F3790,1),IF($D3790&lt;&gt;"",$G3790*INDEX(Υλικά!$I$3:$I$200,$F3790,1)/INDEX(Υλικά!$E$3:$E$200,$F3790,1),0))</f>
        <v>0</v>
      </c>
      <c r="K3790" s="16">
        <f>$H3790*Ref!$B$2</f>
        <v>0</v>
      </c>
      <c r="L3790" s="17">
        <f>$I3790*Ref!$B$3</f>
        <v>0</v>
      </c>
      <c r="M3790" s="18">
        <f>$J3790*Ref!$B$4</f>
        <v>0</v>
      </c>
      <c r="N3790" s="18">
        <f>IF($C3790&lt;&gt;"",0,IF($D3790&lt;&gt;"",$G3790*INDEX(Υλικά!$J$3:$J$200,$F3790,1)/INDEX(Υλικά!$E$3:$E$200,$F3790,1),0))</f>
        <v>0</v>
      </c>
      <c r="O3790" s="19">
        <f t="shared" si="70"/>
        <v>0</v>
      </c>
    </row>
    <row r="3791" spans="5:15" x14ac:dyDescent="0.35">
      <c r="E3791" s="3" t="str">
        <f>IF(C3791&lt;&gt;"",INDEX(ΣυνδΑθρ!$I$2:$I$96,MATCH(C3791,ΣυνδΑθρ!$A$2:$A$100,0),1),IF(D3791&lt;&gt;"",INDEX(Υλικά!$D$3:$D$200,MATCH(D3791,Υλικά!$B$3:$B$200,0),1),""))</f>
        <v/>
      </c>
      <c r="F3791" s="10">
        <f>IF(C3791&lt;&gt;"",MATCH($C3791,ΣυνδΑθρ!$A$2:$A$100,0),IF(D3791&lt;&gt;"",MATCH($D3791,Υλικά!$B$3:$B$200,0),0))</f>
        <v>0</v>
      </c>
      <c r="G3791" s="3"/>
      <c r="H3791" s="16">
        <f>IF($C3791&lt;&gt;"",$G3791*INDEX(ΣυνδΑθρ!$B$2:$B$96,$F3791,1)/INDEX(ΣυνδΑθρ!$J$2:$J$96,$F3791,1),IF($D3791&lt;&gt;"",$G3791*INDEX(Υλικά!$G$3:$G$200,$F3791,1)/INDEX(Υλικά!$E$3:$E$200,$F3791,1),0))</f>
        <v>0</v>
      </c>
      <c r="I3791" s="17">
        <f>IF($C3791&lt;&gt;"",$G3791*INDEX(ΣυνδΑθρ!$C$2:$C$100,$F3791,1)/INDEX(ΣυνδΑθρ!$J$2:$J$96,$F3791,1),IF($D3791&lt;&gt;"",$G3791*INDEX(Υλικά!$H$3:$H$200,$F3791,1)/INDEX(Υλικά!$E$3:$E$200,$F3791,1),0))</f>
        <v>0</v>
      </c>
      <c r="J3791" s="18">
        <f>IF($C3791&lt;&gt;"",$G3791*INDEX(ΣυνδΑθρ!$D$2:$D$96,$F3791,1)/INDEX(ΣυνδΑθρ!$J$2:$J$96,$F3791,1),IF($D3791&lt;&gt;"",$G3791*INDEX(Υλικά!$I$3:$I$200,$F3791,1)/INDEX(Υλικά!$E$3:$E$200,$F3791,1),0))</f>
        <v>0</v>
      </c>
      <c r="K3791" s="16">
        <f>$H3791*Ref!$B$2</f>
        <v>0</v>
      </c>
      <c r="L3791" s="17">
        <f>$I3791*Ref!$B$3</f>
        <v>0</v>
      </c>
      <c r="M3791" s="18">
        <f>$J3791*Ref!$B$4</f>
        <v>0</v>
      </c>
      <c r="N3791" s="18">
        <f>IF($C3791&lt;&gt;"",0,IF($D3791&lt;&gt;"",$G3791*INDEX(Υλικά!$J$3:$J$200,$F3791,1)/INDEX(Υλικά!$E$3:$E$200,$F3791,1),0))</f>
        <v>0</v>
      </c>
      <c r="O3791" s="19">
        <f t="shared" si="70"/>
        <v>0</v>
      </c>
    </row>
    <row r="3792" spans="5:15" x14ac:dyDescent="0.35">
      <c r="E3792" s="3" t="str">
        <f>IF(C3792&lt;&gt;"",INDEX(ΣυνδΑθρ!$I$2:$I$96,MATCH(C3792,ΣυνδΑθρ!$A$2:$A$100,0),1),IF(D3792&lt;&gt;"",INDEX(Υλικά!$D$3:$D$200,MATCH(D3792,Υλικά!$B$3:$B$200,0),1),""))</f>
        <v/>
      </c>
      <c r="F3792" s="10">
        <f>IF(C3792&lt;&gt;"",MATCH($C3792,ΣυνδΑθρ!$A$2:$A$100,0),IF(D3792&lt;&gt;"",MATCH($D3792,Υλικά!$B$3:$B$200,0),0))</f>
        <v>0</v>
      </c>
      <c r="G3792" s="3"/>
      <c r="H3792" s="16">
        <f>IF($C3792&lt;&gt;"",$G3792*INDEX(ΣυνδΑθρ!$B$2:$B$96,$F3792,1)/INDEX(ΣυνδΑθρ!$J$2:$J$96,$F3792,1),IF($D3792&lt;&gt;"",$G3792*INDEX(Υλικά!$G$3:$G$200,$F3792,1)/INDEX(Υλικά!$E$3:$E$200,$F3792,1),0))</f>
        <v>0</v>
      </c>
      <c r="I3792" s="17">
        <f>IF($C3792&lt;&gt;"",$G3792*INDEX(ΣυνδΑθρ!$C$2:$C$100,$F3792,1)/INDEX(ΣυνδΑθρ!$J$2:$J$96,$F3792,1),IF($D3792&lt;&gt;"",$G3792*INDEX(Υλικά!$H$3:$H$200,$F3792,1)/INDEX(Υλικά!$E$3:$E$200,$F3792,1),0))</f>
        <v>0</v>
      </c>
      <c r="J3792" s="18">
        <f>IF($C3792&lt;&gt;"",$G3792*INDEX(ΣυνδΑθρ!$D$2:$D$96,$F3792,1)/INDEX(ΣυνδΑθρ!$J$2:$J$96,$F3792,1),IF($D3792&lt;&gt;"",$G3792*INDEX(Υλικά!$I$3:$I$200,$F3792,1)/INDEX(Υλικά!$E$3:$E$200,$F3792,1),0))</f>
        <v>0</v>
      </c>
      <c r="K3792" s="16">
        <f>$H3792*Ref!$B$2</f>
        <v>0</v>
      </c>
      <c r="L3792" s="17">
        <f>$I3792*Ref!$B$3</f>
        <v>0</v>
      </c>
      <c r="M3792" s="18">
        <f>$J3792*Ref!$B$4</f>
        <v>0</v>
      </c>
      <c r="N3792" s="18">
        <f>IF($C3792&lt;&gt;"",0,IF($D3792&lt;&gt;"",$G3792*INDEX(Υλικά!$J$3:$J$200,$F3792,1)/INDEX(Υλικά!$E$3:$E$200,$F3792,1),0))</f>
        <v>0</v>
      </c>
      <c r="O3792" s="19">
        <f t="shared" si="70"/>
        <v>0</v>
      </c>
    </row>
    <row r="3793" spans="5:15" x14ac:dyDescent="0.35">
      <c r="E3793" s="3" t="str">
        <f>IF(C3793&lt;&gt;"",INDEX(ΣυνδΑθρ!$I$2:$I$96,MATCH(C3793,ΣυνδΑθρ!$A$2:$A$100,0),1),IF(D3793&lt;&gt;"",INDEX(Υλικά!$D$3:$D$200,MATCH(D3793,Υλικά!$B$3:$B$200,0),1),""))</f>
        <v/>
      </c>
      <c r="F3793" s="10">
        <f>IF(C3793&lt;&gt;"",MATCH($C3793,ΣυνδΑθρ!$A$2:$A$100,0),IF(D3793&lt;&gt;"",MATCH($D3793,Υλικά!$B$3:$B$200,0),0))</f>
        <v>0</v>
      </c>
      <c r="G3793" s="3"/>
      <c r="H3793" s="16">
        <f>IF($C3793&lt;&gt;"",$G3793*INDEX(ΣυνδΑθρ!$B$2:$B$96,$F3793,1)/INDEX(ΣυνδΑθρ!$J$2:$J$96,$F3793,1),IF($D3793&lt;&gt;"",$G3793*INDEX(Υλικά!$G$3:$G$200,$F3793,1)/INDEX(Υλικά!$E$3:$E$200,$F3793,1),0))</f>
        <v>0</v>
      </c>
      <c r="I3793" s="17">
        <f>IF($C3793&lt;&gt;"",$G3793*INDEX(ΣυνδΑθρ!$C$2:$C$100,$F3793,1)/INDEX(ΣυνδΑθρ!$J$2:$J$96,$F3793,1),IF($D3793&lt;&gt;"",$G3793*INDEX(Υλικά!$H$3:$H$200,$F3793,1)/INDEX(Υλικά!$E$3:$E$200,$F3793,1),0))</f>
        <v>0</v>
      </c>
      <c r="J3793" s="18">
        <f>IF($C3793&lt;&gt;"",$G3793*INDEX(ΣυνδΑθρ!$D$2:$D$96,$F3793,1)/INDEX(ΣυνδΑθρ!$J$2:$J$96,$F3793,1),IF($D3793&lt;&gt;"",$G3793*INDEX(Υλικά!$I$3:$I$200,$F3793,1)/INDEX(Υλικά!$E$3:$E$200,$F3793,1),0))</f>
        <v>0</v>
      </c>
      <c r="K3793" s="16">
        <f>$H3793*Ref!$B$2</f>
        <v>0</v>
      </c>
      <c r="L3793" s="17">
        <f>$I3793*Ref!$B$3</f>
        <v>0</v>
      </c>
      <c r="M3793" s="18">
        <f>$J3793*Ref!$B$4</f>
        <v>0</v>
      </c>
      <c r="N3793" s="18">
        <f>IF($C3793&lt;&gt;"",0,IF($D3793&lt;&gt;"",$G3793*INDEX(Υλικά!$J$3:$J$200,$F3793,1)/INDEX(Υλικά!$E$3:$E$200,$F3793,1),0))</f>
        <v>0</v>
      </c>
      <c r="O3793" s="19">
        <f t="shared" si="70"/>
        <v>0</v>
      </c>
    </row>
    <row r="3794" spans="5:15" x14ac:dyDescent="0.35">
      <c r="E3794" s="3" t="str">
        <f>IF(C3794&lt;&gt;"",INDEX(ΣυνδΑθρ!$I$2:$I$96,MATCH(C3794,ΣυνδΑθρ!$A$2:$A$100,0),1),IF(D3794&lt;&gt;"",INDEX(Υλικά!$D$3:$D$200,MATCH(D3794,Υλικά!$B$3:$B$200,0),1),""))</f>
        <v/>
      </c>
      <c r="F3794" s="10">
        <f>IF(C3794&lt;&gt;"",MATCH($C3794,ΣυνδΑθρ!$A$2:$A$100,0),IF(D3794&lt;&gt;"",MATCH($D3794,Υλικά!$B$3:$B$200,0),0))</f>
        <v>0</v>
      </c>
      <c r="G3794" s="3"/>
      <c r="H3794" s="16">
        <f>IF($C3794&lt;&gt;"",$G3794*INDEX(ΣυνδΑθρ!$B$2:$B$96,$F3794,1)/INDEX(ΣυνδΑθρ!$J$2:$J$96,$F3794,1),IF($D3794&lt;&gt;"",$G3794*INDEX(Υλικά!$G$3:$G$200,$F3794,1)/INDEX(Υλικά!$E$3:$E$200,$F3794,1),0))</f>
        <v>0</v>
      </c>
      <c r="I3794" s="17">
        <f>IF($C3794&lt;&gt;"",$G3794*INDEX(ΣυνδΑθρ!$C$2:$C$100,$F3794,1)/INDEX(ΣυνδΑθρ!$J$2:$J$96,$F3794,1),IF($D3794&lt;&gt;"",$G3794*INDEX(Υλικά!$H$3:$H$200,$F3794,1)/INDEX(Υλικά!$E$3:$E$200,$F3794,1),0))</f>
        <v>0</v>
      </c>
      <c r="J3794" s="18">
        <f>IF($C3794&lt;&gt;"",$G3794*INDEX(ΣυνδΑθρ!$D$2:$D$96,$F3794,1)/INDEX(ΣυνδΑθρ!$J$2:$J$96,$F3794,1),IF($D3794&lt;&gt;"",$G3794*INDEX(Υλικά!$I$3:$I$200,$F3794,1)/INDEX(Υλικά!$E$3:$E$200,$F3794,1),0))</f>
        <v>0</v>
      </c>
      <c r="K3794" s="16">
        <f>$H3794*Ref!$B$2</f>
        <v>0</v>
      </c>
      <c r="L3794" s="17">
        <f>$I3794*Ref!$B$3</f>
        <v>0</v>
      </c>
      <c r="M3794" s="18">
        <f>$J3794*Ref!$B$4</f>
        <v>0</v>
      </c>
      <c r="N3794" s="18">
        <f>IF($C3794&lt;&gt;"",0,IF($D3794&lt;&gt;"",$G3794*INDEX(Υλικά!$J$3:$J$200,$F3794,1)/INDEX(Υλικά!$E$3:$E$200,$F3794,1),0))</f>
        <v>0</v>
      </c>
      <c r="O3794" s="19">
        <f t="shared" si="70"/>
        <v>0</v>
      </c>
    </row>
    <row r="3795" spans="5:15" x14ac:dyDescent="0.35">
      <c r="E3795" s="3" t="str">
        <f>IF(C3795&lt;&gt;"",INDEX(ΣυνδΑθρ!$I$2:$I$96,MATCH(C3795,ΣυνδΑθρ!$A$2:$A$100,0),1),IF(D3795&lt;&gt;"",INDEX(Υλικά!$D$3:$D$200,MATCH(D3795,Υλικά!$B$3:$B$200,0),1),""))</f>
        <v/>
      </c>
      <c r="F3795" s="10">
        <f>IF(C3795&lt;&gt;"",MATCH($C3795,ΣυνδΑθρ!$A$2:$A$100,0),IF(D3795&lt;&gt;"",MATCH($D3795,Υλικά!$B$3:$B$200,0),0))</f>
        <v>0</v>
      </c>
      <c r="G3795" s="3"/>
      <c r="H3795" s="16">
        <f>IF($C3795&lt;&gt;"",$G3795*INDEX(ΣυνδΑθρ!$B$2:$B$96,$F3795,1)/INDEX(ΣυνδΑθρ!$J$2:$J$96,$F3795,1),IF($D3795&lt;&gt;"",$G3795*INDEX(Υλικά!$G$3:$G$200,$F3795,1)/INDEX(Υλικά!$E$3:$E$200,$F3795,1),0))</f>
        <v>0</v>
      </c>
      <c r="I3795" s="17">
        <f>IF($C3795&lt;&gt;"",$G3795*INDEX(ΣυνδΑθρ!$C$2:$C$100,$F3795,1)/INDEX(ΣυνδΑθρ!$J$2:$J$96,$F3795,1),IF($D3795&lt;&gt;"",$G3795*INDEX(Υλικά!$H$3:$H$200,$F3795,1)/INDEX(Υλικά!$E$3:$E$200,$F3795,1),0))</f>
        <v>0</v>
      </c>
      <c r="J3795" s="18">
        <f>IF($C3795&lt;&gt;"",$G3795*INDEX(ΣυνδΑθρ!$D$2:$D$96,$F3795,1)/INDEX(ΣυνδΑθρ!$J$2:$J$96,$F3795,1),IF($D3795&lt;&gt;"",$G3795*INDEX(Υλικά!$I$3:$I$200,$F3795,1)/INDEX(Υλικά!$E$3:$E$200,$F3795,1),0))</f>
        <v>0</v>
      </c>
      <c r="K3795" s="16">
        <f>$H3795*Ref!$B$2</f>
        <v>0</v>
      </c>
      <c r="L3795" s="17">
        <f>$I3795*Ref!$B$3</f>
        <v>0</v>
      </c>
      <c r="M3795" s="18">
        <f>$J3795*Ref!$B$4</f>
        <v>0</v>
      </c>
      <c r="N3795" s="18">
        <f>IF($C3795&lt;&gt;"",0,IF($D3795&lt;&gt;"",$G3795*INDEX(Υλικά!$J$3:$J$200,$F3795,1)/INDEX(Υλικά!$E$3:$E$200,$F3795,1),0))</f>
        <v>0</v>
      </c>
      <c r="O3795" s="19">
        <f t="shared" si="70"/>
        <v>0</v>
      </c>
    </row>
    <row r="3796" spans="5:15" x14ac:dyDescent="0.35">
      <c r="E3796" s="3" t="str">
        <f>IF(C3796&lt;&gt;"",INDEX(ΣυνδΑθρ!$I$2:$I$96,MATCH(C3796,ΣυνδΑθρ!$A$2:$A$100,0),1),IF(D3796&lt;&gt;"",INDEX(Υλικά!$D$3:$D$200,MATCH(D3796,Υλικά!$B$3:$B$200,0),1),""))</f>
        <v/>
      </c>
      <c r="F3796" s="10">
        <f>IF(C3796&lt;&gt;"",MATCH($C3796,ΣυνδΑθρ!$A$2:$A$100,0),IF(D3796&lt;&gt;"",MATCH($D3796,Υλικά!$B$3:$B$200,0),0))</f>
        <v>0</v>
      </c>
      <c r="G3796" s="3"/>
      <c r="H3796" s="16">
        <f>IF($C3796&lt;&gt;"",$G3796*INDEX(ΣυνδΑθρ!$B$2:$B$96,$F3796,1)/INDEX(ΣυνδΑθρ!$J$2:$J$96,$F3796,1),IF($D3796&lt;&gt;"",$G3796*INDEX(Υλικά!$G$3:$G$200,$F3796,1)/INDEX(Υλικά!$E$3:$E$200,$F3796,1),0))</f>
        <v>0</v>
      </c>
      <c r="I3796" s="17">
        <f>IF($C3796&lt;&gt;"",$G3796*INDEX(ΣυνδΑθρ!$C$2:$C$100,$F3796,1)/INDEX(ΣυνδΑθρ!$J$2:$J$96,$F3796,1),IF($D3796&lt;&gt;"",$G3796*INDEX(Υλικά!$H$3:$H$200,$F3796,1)/INDEX(Υλικά!$E$3:$E$200,$F3796,1),0))</f>
        <v>0</v>
      </c>
      <c r="J3796" s="18">
        <f>IF($C3796&lt;&gt;"",$G3796*INDEX(ΣυνδΑθρ!$D$2:$D$96,$F3796,1)/INDEX(ΣυνδΑθρ!$J$2:$J$96,$F3796,1),IF($D3796&lt;&gt;"",$G3796*INDEX(Υλικά!$I$3:$I$200,$F3796,1)/INDEX(Υλικά!$E$3:$E$200,$F3796,1),0))</f>
        <v>0</v>
      </c>
      <c r="K3796" s="16">
        <f>$H3796*Ref!$B$2</f>
        <v>0</v>
      </c>
      <c r="L3796" s="17">
        <f>$I3796*Ref!$B$3</f>
        <v>0</v>
      </c>
      <c r="M3796" s="18">
        <f>$J3796*Ref!$B$4</f>
        <v>0</v>
      </c>
      <c r="N3796" s="18">
        <f>IF($C3796&lt;&gt;"",0,IF($D3796&lt;&gt;"",$G3796*INDEX(Υλικά!$J$3:$J$200,$F3796,1)/INDEX(Υλικά!$E$3:$E$200,$F3796,1),0))</f>
        <v>0</v>
      </c>
      <c r="O3796" s="19">
        <f t="shared" si="70"/>
        <v>0</v>
      </c>
    </row>
    <row r="3797" spans="5:15" x14ac:dyDescent="0.35">
      <c r="E3797" s="3" t="str">
        <f>IF(C3797&lt;&gt;"",INDEX(ΣυνδΑθρ!$I$2:$I$96,MATCH(C3797,ΣυνδΑθρ!$A$2:$A$100,0),1),IF(D3797&lt;&gt;"",INDEX(Υλικά!$D$3:$D$200,MATCH(D3797,Υλικά!$B$3:$B$200,0),1),""))</f>
        <v/>
      </c>
      <c r="F3797" s="10">
        <f>IF(C3797&lt;&gt;"",MATCH($C3797,ΣυνδΑθρ!$A$2:$A$100,0),IF(D3797&lt;&gt;"",MATCH($D3797,Υλικά!$B$3:$B$200,0),0))</f>
        <v>0</v>
      </c>
      <c r="G3797" s="3"/>
      <c r="H3797" s="16">
        <f>IF($C3797&lt;&gt;"",$G3797*INDEX(ΣυνδΑθρ!$B$2:$B$96,$F3797,1)/INDEX(ΣυνδΑθρ!$J$2:$J$96,$F3797,1),IF($D3797&lt;&gt;"",$G3797*INDEX(Υλικά!$G$3:$G$200,$F3797,1)/INDEX(Υλικά!$E$3:$E$200,$F3797,1),0))</f>
        <v>0</v>
      </c>
      <c r="I3797" s="17">
        <f>IF($C3797&lt;&gt;"",$G3797*INDEX(ΣυνδΑθρ!$C$2:$C$100,$F3797,1)/INDEX(ΣυνδΑθρ!$J$2:$J$96,$F3797,1),IF($D3797&lt;&gt;"",$G3797*INDEX(Υλικά!$H$3:$H$200,$F3797,1)/INDEX(Υλικά!$E$3:$E$200,$F3797,1),0))</f>
        <v>0</v>
      </c>
      <c r="J3797" s="18">
        <f>IF($C3797&lt;&gt;"",$G3797*INDEX(ΣυνδΑθρ!$D$2:$D$96,$F3797,1)/INDEX(ΣυνδΑθρ!$J$2:$J$96,$F3797,1),IF($D3797&lt;&gt;"",$G3797*INDEX(Υλικά!$I$3:$I$200,$F3797,1)/INDEX(Υλικά!$E$3:$E$200,$F3797,1),0))</f>
        <v>0</v>
      </c>
      <c r="K3797" s="16">
        <f>$H3797*Ref!$B$2</f>
        <v>0</v>
      </c>
      <c r="L3797" s="17">
        <f>$I3797*Ref!$B$3</f>
        <v>0</v>
      </c>
      <c r="M3797" s="18">
        <f>$J3797*Ref!$B$4</f>
        <v>0</v>
      </c>
      <c r="N3797" s="18">
        <f>IF($C3797&lt;&gt;"",0,IF($D3797&lt;&gt;"",$G3797*INDEX(Υλικά!$J$3:$J$200,$F3797,1)/INDEX(Υλικά!$E$3:$E$200,$F3797,1),0))</f>
        <v>0</v>
      </c>
      <c r="O3797" s="19">
        <f t="shared" si="70"/>
        <v>0</v>
      </c>
    </row>
    <row r="3798" spans="5:15" x14ac:dyDescent="0.35">
      <c r="E3798" s="3" t="str">
        <f>IF(C3798&lt;&gt;"",INDEX(ΣυνδΑθρ!$I$2:$I$96,MATCH(C3798,ΣυνδΑθρ!$A$2:$A$100,0),1),IF(D3798&lt;&gt;"",INDEX(Υλικά!$D$3:$D$200,MATCH(D3798,Υλικά!$B$3:$B$200,0),1),""))</f>
        <v/>
      </c>
      <c r="F3798" s="10">
        <f>IF(C3798&lt;&gt;"",MATCH($C3798,ΣυνδΑθρ!$A$2:$A$100,0),IF(D3798&lt;&gt;"",MATCH($D3798,Υλικά!$B$3:$B$200,0),0))</f>
        <v>0</v>
      </c>
      <c r="G3798" s="3"/>
      <c r="H3798" s="16">
        <f>IF($C3798&lt;&gt;"",$G3798*INDEX(ΣυνδΑθρ!$B$2:$B$96,$F3798,1)/INDEX(ΣυνδΑθρ!$J$2:$J$96,$F3798,1),IF($D3798&lt;&gt;"",$G3798*INDEX(Υλικά!$G$3:$G$200,$F3798,1)/INDEX(Υλικά!$E$3:$E$200,$F3798,1),0))</f>
        <v>0</v>
      </c>
      <c r="I3798" s="17">
        <f>IF($C3798&lt;&gt;"",$G3798*INDEX(ΣυνδΑθρ!$C$2:$C$100,$F3798,1)/INDEX(ΣυνδΑθρ!$J$2:$J$96,$F3798,1),IF($D3798&lt;&gt;"",$G3798*INDEX(Υλικά!$H$3:$H$200,$F3798,1)/INDEX(Υλικά!$E$3:$E$200,$F3798,1),0))</f>
        <v>0</v>
      </c>
      <c r="J3798" s="18">
        <f>IF($C3798&lt;&gt;"",$G3798*INDEX(ΣυνδΑθρ!$D$2:$D$96,$F3798,1)/INDEX(ΣυνδΑθρ!$J$2:$J$96,$F3798,1),IF($D3798&lt;&gt;"",$G3798*INDEX(Υλικά!$I$3:$I$200,$F3798,1)/INDEX(Υλικά!$E$3:$E$200,$F3798,1),0))</f>
        <v>0</v>
      </c>
      <c r="K3798" s="16">
        <f>$H3798*Ref!$B$2</f>
        <v>0</v>
      </c>
      <c r="L3798" s="17">
        <f>$I3798*Ref!$B$3</f>
        <v>0</v>
      </c>
      <c r="M3798" s="18">
        <f>$J3798*Ref!$B$4</f>
        <v>0</v>
      </c>
      <c r="N3798" s="18">
        <f>IF($C3798&lt;&gt;"",0,IF($D3798&lt;&gt;"",$G3798*INDEX(Υλικά!$J$3:$J$200,$F3798,1)/INDEX(Υλικά!$E$3:$E$200,$F3798,1),0))</f>
        <v>0</v>
      </c>
      <c r="O3798" s="19">
        <f t="shared" si="70"/>
        <v>0</v>
      </c>
    </row>
    <row r="3799" spans="5:15" x14ac:dyDescent="0.35">
      <c r="E3799" s="3" t="str">
        <f>IF(C3799&lt;&gt;"",INDEX(ΣυνδΑθρ!$I$2:$I$96,MATCH(C3799,ΣυνδΑθρ!$A$2:$A$100,0),1),IF(D3799&lt;&gt;"",INDEX(Υλικά!$D$3:$D$200,MATCH(D3799,Υλικά!$B$3:$B$200,0),1),""))</f>
        <v/>
      </c>
      <c r="F3799" s="10">
        <f>IF(C3799&lt;&gt;"",MATCH($C3799,ΣυνδΑθρ!$A$2:$A$100,0),IF(D3799&lt;&gt;"",MATCH($D3799,Υλικά!$B$3:$B$200,0),0))</f>
        <v>0</v>
      </c>
      <c r="G3799" s="3"/>
      <c r="H3799" s="16">
        <f>IF($C3799&lt;&gt;"",$G3799*INDEX(ΣυνδΑθρ!$B$2:$B$96,$F3799,1)/INDEX(ΣυνδΑθρ!$J$2:$J$96,$F3799,1),IF($D3799&lt;&gt;"",$G3799*INDEX(Υλικά!$G$3:$G$200,$F3799,1)/INDEX(Υλικά!$E$3:$E$200,$F3799,1),0))</f>
        <v>0</v>
      </c>
      <c r="I3799" s="17">
        <f>IF($C3799&lt;&gt;"",$G3799*INDEX(ΣυνδΑθρ!$C$2:$C$100,$F3799,1)/INDEX(ΣυνδΑθρ!$J$2:$J$96,$F3799,1),IF($D3799&lt;&gt;"",$G3799*INDEX(Υλικά!$H$3:$H$200,$F3799,1)/INDEX(Υλικά!$E$3:$E$200,$F3799,1),0))</f>
        <v>0</v>
      </c>
      <c r="J3799" s="18">
        <f>IF($C3799&lt;&gt;"",$G3799*INDEX(ΣυνδΑθρ!$D$2:$D$96,$F3799,1)/INDEX(ΣυνδΑθρ!$J$2:$J$96,$F3799,1),IF($D3799&lt;&gt;"",$G3799*INDEX(Υλικά!$I$3:$I$200,$F3799,1)/INDEX(Υλικά!$E$3:$E$200,$F3799,1),0))</f>
        <v>0</v>
      </c>
      <c r="K3799" s="16">
        <f>$H3799*Ref!$B$2</f>
        <v>0</v>
      </c>
      <c r="L3799" s="17">
        <f>$I3799*Ref!$B$3</f>
        <v>0</v>
      </c>
      <c r="M3799" s="18">
        <f>$J3799*Ref!$B$4</f>
        <v>0</v>
      </c>
      <c r="N3799" s="18">
        <f>IF($C3799&lt;&gt;"",0,IF($D3799&lt;&gt;"",$G3799*INDEX(Υλικά!$J$3:$J$200,$F3799,1)/INDEX(Υλικά!$E$3:$E$200,$F3799,1),0))</f>
        <v>0</v>
      </c>
      <c r="O3799" s="19">
        <f t="shared" si="70"/>
        <v>0</v>
      </c>
    </row>
    <row r="3800" spans="5:15" x14ac:dyDescent="0.35">
      <c r="E3800" s="3" t="str">
        <f>IF(C3800&lt;&gt;"",INDEX(ΣυνδΑθρ!$I$2:$I$96,MATCH(C3800,ΣυνδΑθρ!$A$2:$A$100,0),1),IF(D3800&lt;&gt;"",INDEX(Υλικά!$D$3:$D$200,MATCH(D3800,Υλικά!$B$3:$B$200,0),1),""))</f>
        <v/>
      </c>
      <c r="F3800" s="10">
        <f>IF(C3800&lt;&gt;"",MATCH($C3800,ΣυνδΑθρ!$A$2:$A$100,0),IF(D3800&lt;&gt;"",MATCH($D3800,Υλικά!$B$3:$B$200,0),0))</f>
        <v>0</v>
      </c>
      <c r="G3800" s="3"/>
      <c r="H3800" s="16">
        <f>IF($C3800&lt;&gt;"",$G3800*INDEX(ΣυνδΑθρ!$B$2:$B$96,$F3800,1)/INDEX(ΣυνδΑθρ!$J$2:$J$96,$F3800,1),IF($D3800&lt;&gt;"",$G3800*INDEX(Υλικά!$G$3:$G$200,$F3800,1)/INDEX(Υλικά!$E$3:$E$200,$F3800,1),0))</f>
        <v>0</v>
      </c>
      <c r="I3800" s="17">
        <f>IF($C3800&lt;&gt;"",$G3800*INDEX(ΣυνδΑθρ!$C$2:$C$100,$F3800,1)/INDEX(ΣυνδΑθρ!$J$2:$J$96,$F3800,1),IF($D3800&lt;&gt;"",$G3800*INDEX(Υλικά!$H$3:$H$200,$F3800,1)/INDEX(Υλικά!$E$3:$E$200,$F3800,1),0))</f>
        <v>0</v>
      </c>
      <c r="J3800" s="18">
        <f>IF($C3800&lt;&gt;"",$G3800*INDEX(ΣυνδΑθρ!$D$2:$D$96,$F3800,1)/INDEX(ΣυνδΑθρ!$J$2:$J$96,$F3800,1),IF($D3800&lt;&gt;"",$G3800*INDEX(Υλικά!$I$3:$I$200,$F3800,1)/INDEX(Υλικά!$E$3:$E$200,$F3800,1),0))</f>
        <v>0</v>
      </c>
      <c r="K3800" s="16">
        <f>$H3800*Ref!$B$2</f>
        <v>0</v>
      </c>
      <c r="L3800" s="17">
        <f>$I3800*Ref!$B$3</f>
        <v>0</v>
      </c>
      <c r="M3800" s="18">
        <f>$J3800*Ref!$B$4</f>
        <v>0</v>
      </c>
      <c r="N3800" s="18">
        <f>IF($C3800&lt;&gt;"",0,IF($D3800&lt;&gt;"",$G3800*INDEX(Υλικά!$J$3:$J$200,$F3800,1)/INDEX(Υλικά!$E$3:$E$200,$F3800,1),0))</f>
        <v>0</v>
      </c>
      <c r="O3800" s="19">
        <f t="shared" si="70"/>
        <v>0</v>
      </c>
    </row>
    <row r="3801" spans="5:15" x14ac:dyDescent="0.35">
      <c r="E3801" s="3" t="str">
        <f>IF(C3801&lt;&gt;"",INDEX(ΣυνδΑθρ!$I$2:$I$96,MATCH(C3801,ΣυνδΑθρ!$A$2:$A$100,0),1),IF(D3801&lt;&gt;"",INDEX(Υλικά!$D$3:$D$200,MATCH(D3801,Υλικά!$B$3:$B$200,0),1),""))</f>
        <v/>
      </c>
      <c r="F3801" s="10">
        <f>IF(C3801&lt;&gt;"",MATCH($C3801,ΣυνδΑθρ!$A$2:$A$100,0),IF(D3801&lt;&gt;"",MATCH($D3801,Υλικά!$B$3:$B$200,0),0))</f>
        <v>0</v>
      </c>
      <c r="G3801" s="3"/>
      <c r="H3801" s="16">
        <f>IF($C3801&lt;&gt;"",$G3801*INDEX(ΣυνδΑθρ!$B$2:$B$96,$F3801,1)/INDEX(ΣυνδΑθρ!$J$2:$J$96,$F3801,1),IF($D3801&lt;&gt;"",$G3801*INDEX(Υλικά!$G$3:$G$200,$F3801,1)/INDEX(Υλικά!$E$3:$E$200,$F3801,1),0))</f>
        <v>0</v>
      </c>
      <c r="I3801" s="17">
        <f>IF($C3801&lt;&gt;"",$G3801*INDEX(ΣυνδΑθρ!$C$2:$C$100,$F3801,1)/INDEX(ΣυνδΑθρ!$J$2:$J$96,$F3801,1),IF($D3801&lt;&gt;"",$G3801*INDEX(Υλικά!$H$3:$H$200,$F3801,1)/INDEX(Υλικά!$E$3:$E$200,$F3801,1),0))</f>
        <v>0</v>
      </c>
      <c r="J3801" s="18">
        <f>IF($C3801&lt;&gt;"",$G3801*INDEX(ΣυνδΑθρ!$D$2:$D$96,$F3801,1)/INDEX(ΣυνδΑθρ!$J$2:$J$96,$F3801,1),IF($D3801&lt;&gt;"",$G3801*INDEX(Υλικά!$I$3:$I$200,$F3801,1)/INDEX(Υλικά!$E$3:$E$200,$F3801,1),0))</f>
        <v>0</v>
      </c>
      <c r="K3801" s="16">
        <f>$H3801*Ref!$B$2</f>
        <v>0</v>
      </c>
      <c r="L3801" s="17">
        <f>$I3801*Ref!$B$3</f>
        <v>0</v>
      </c>
      <c r="M3801" s="18">
        <f>$J3801*Ref!$B$4</f>
        <v>0</v>
      </c>
      <c r="N3801" s="18">
        <f>IF($C3801&lt;&gt;"",0,IF($D3801&lt;&gt;"",$G3801*INDEX(Υλικά!$J$3:$J$200,$F3801,1)/INDEX(Υλικά!$E$3:$E$200,$F3801,1),0))</f>
        <v>0</v>
      </c>
      <c r="O3801" s="19">
        <f t="shared" si="70"/>
        <v>0</v>
      </c>
    </row>
    <row r="3802" spans="5:15" x14ac:dyDescent="0.35">
      <c r="E3802" s="3" t="str">
        <f>IF(C3802&lt;&gt;"",INDEX(ΣυνδΑθρ!$I$2:$I$96,MATCH(C3802,ΣυνδΑθρ!$A$2:$A$100,0),1),IF(D3802&lt;&gt;"",INDEX(Υλικά!$D$3:$D$200,MATCH(D3802,Υλικά!$B$3:$B$200,0),1),""))</f>
        <v/>
      </c>
      <c r="F3802" s="10">
        <f>IF(C3802&lt;&gt;"",MATCH($C3802,ΣυνδΑθρ!$A$2:$A$100,0),IF(D3802&lt;&gt;"",MATCH($D3802,Υλικά!$B$3:$B$200,0),0))</f>
        <v>0</v>
      </c>
      <c r="G3802" s="3"/>
      <c r="H3802" s="16">
        <f>IF($C3802&lt;&gt;"",$G3802*INDEX(ΣυνδΑθρ!$B$2:$B$96,$F3802,1)/INDEX(ΣυνδΑθρ!$J$2:$J$96,$F3802,1),IF($D3802&lt;&gt;"",$G3802*INDEX(Υλικά!$G$3:$G$200,$F3802,1)/INDEX(Υλικά!$E$3:$E$200,$F3802,1),0))</f>
        <v>0</v>
      </c>
      <c r="I3802" s="17">
        <f>IF($C3802&lt;&gt;"",$G3802*INDEX(ΣυνδΑθρ!$C$2:$C$100,$F3802,1)/INDEX(ΣυνδΑθρ!$J$2:$J$96,$F3802,1),IF($D3802&lt;&gt;"",$G3802*INDEX(Υλικά!$H$3:$H$200,$F3802,1)/INDEX(Υλικά!$E$3:$E$200,$F3802,1),0))</f>
        <v>0</v>
      </c>
      <c r="J3802" s="18">
        <f>IF($C3802&lt;&gt;"",$G3802*INDEX(ΣυνδΑθρ!$D$2:$D$96,$F3802,1)/INDEX(ΣυνδΑθρ!$J$2:$J$96,$F3802,1),IF($D3802&lt;&gt;"",$G3802*INDEX(Υλικά!$I$3:$I$200,$F3802,1)/INDEX(Υλικά!$E$3:$E$200,$F3802,1),0))</f>
        <v>0</v>
      </c>
      <c r="K3802" s="16">
        <f>$H3802*Ref!$B$2</f>
        <v>0</v>
      </c>
      <c r="L3802" s="17">
        <f>$I3802*Ref!$B$3</f>
        <v>0</v>
      </c>
      <c r="M3802" s="18">
        <f>$J3802*Ref!$B$4</f>
        <v>0</v>
      </c>
      <c r="N3802" s="18">
        <f>IF($C3802&lt;&gt;"",0,IF($D3802&lt;&gt;"",$G3802*INDEX(Υλικά!$J$3:$J$200,$F3802,1)/INDEX(Υλικά!$E$3:$E$200,$F3802,1),0))</f>
        <v>0</v>
      </c>
      <c r="O3802" s="19">
        <f t="shared" si="70"/>
        <v>0</v>
      </c>
    </row>
    <row r="3803" spans="5:15" x14ac:dyDescent="0.35">
      <c r="E3803" s="3" t="str">
        <f>IF(C3803&lt;&gt;"",INDEX(ΣυνδΑθρ!$I$2:$I$96,MATCH(C3803,ΣυνδΑθρ!$A$2:$A$100,0),1),IF(D3803&lt;&gt;"",INDEX(Υλικά!$D$3:$D$200,MATCH(D3803,Υλικά!$B$3:$B$200,0),1),""))</f>
        <v/>
      </c>
      <c r="F3803" s="10">
        <f>IF(C3803&lt;&gt;"",MATCH($C3803,ΣυνδΑθρ!$A$2:$A$100,0),IF(D3803&lt;&gt;"",MATCH($D3803,Υλικά!$B$3:$B$200,0),0))</f>
        <v>0</v>
      </c>
      <c r="G3803" s="3"/>
      <c r="H3803" s="16">
        <f>IF($C3803&lt;&gt;"",$G3803*INDEX(ΣυνδΑθρ!$B$2:$B$96,$F3803,1)/INDEX(ΣυνδΑθρ!$J$2:$J$96,$F3803,1),IF($D3803&lt;&gt;"",$G3803*INDEX(Υλικά!$G$3:$G$200,$F3803,1)/INDEX(Υλικά!$E$3:$E$200,$F3803,1),0))</f>
        <v>0</v>
      </c>
      <c r="I3803" s="17">
        <f>IF($C3803&lt;&gt;"",$G3803*INDEX(ΣυνδΑθρ!$C$2:$C$100,$F3803,1)/INDEX(ΣυνδΑθρ!$J$2:$J$96,$F3803,1),IF($D3803&lt;&gt;"",$G3803*INDEX(Υλικά!$H$3:$H$200,$F3803,1)/INDEX(Υλικά!$E$3:$E$200,$F3803,1),0))</f>
        <v>0</v>
      </c>
      <c r="J3803" s="18">
        <f>IF($C3803&lt;&gt;"",$G3803*INDEX(ΣυνδΑθρ!$D$2:$D$96,$F3803,1)/INDEX(ΣυνδΑθρ!$J$2:$J$96,$F3803,1),IF($D3803&lt;&gt;"",$G3803*INDEX(Υλικά!$I$3:$I$200,$F3803,1)/INDEX(Υλικά!$E$3:$E$200,$F3803,1),0))</f>
        <v>0</v>
      </c>
      <c r="K3803" s="16">
        <f>$H3803*Ref!$B$2</f>
        <v>0</v>
      </c>
      <c r="L3803" s="17">
        <f>$I3803*Ref!$B$3</f>
        <v>0</v>
      </c>
      <c r="M3803" s="18">
        <f>$J3803*Ref!$B$4</f>
        <v>0</v>
      </c>
      <c r="N3803" s="18">
        <f>IF($C3803&lt;&gt;"",0,IF($D3803&lt;&gt;"",$G3803*INDEX(Υλικά!$J$3:$J$200,$F3803,1)/INDEX(Υλικά!$E$3:$E$200,$F3803,1),0))</f>
        <v>0</v>
      </c>
      <c r="O3803" s="19">
        <f t="shared" si="70"/>
        <v>0</v>
      </c>
    </row>
    <row r="3804" spans="5:15" x14ac:dyDescent="0.35">
      <c r="E3804" s="3" t="str">
        <f>IF(C3804&lt;&gt;"",INDEX(ΣυνδΑθρ!$I$2:$I$96,MATCH(C3804,ΣυνδΑθρ!$A$2:$A$100,0),1),IF(D3804&lt;&gt;"",INDEX(Υλικά!$D$3:$D$200,MATCH(D3804,Υλικά!$B$3:$B$200,0),1),""))</f>
        <v/>
      </c>
      <c r="F3804" s="10">
        <f>IF(C3804&lt;&gt;"",MATCH($C3804,ΣυνδΑθρ!$A$2:$A$100,0),IF(D3804&lt;&gt;"",MATCH($D3804,Υλικά!$B$3:$B$200,0),0))</f>
        <v>0</v>
      </c>
      <c r="G3804" s="3"/>
      <c r="H3804" s="16">
        <f>IF($C3804&lt;&gt;"",$G3804*INDEX(ΣυνδΑθρ!$B$2:$B$96,$F3804,1)/INDEX(ΣυνδΑθρ!$J$2:$J$96,$F3804,1),IF($D3804&lt;&gt;"",$G3804*INDEX(Υλικά!$G$3:$G$200,$F3804,1)/INDEX(Υλικά!$E$3:$E$200,$F3804,1),0))</f>
        <v>0</v>
      </c>
      <c r="I3804" s="17">
        <f>IF($C3804&lt;&gt;"",$G3804*INDEX(ΣυνδΑθρ!$C$2:$C$100,$F3804,1)/INDEX(ΣυνδΑθρ!$J$2:$J$96,$F3804,1),IF($D3804&lt;&gt;"",$G3804*INDEX(Υλικά!$H$3:$H$200,$F3804,1)/INDEX(Υλικά!$E$3:$E$200,$F3804,1),0))</f>
        <v>0</v>
      </c>
      <c r="J3804" s="18">
        <f>IF($C3804&lt;&gt;"",$G3804*INDEX(ΣυνδΑθρ!$D$2:$D$96,$F3804,1)/INDEX(ΣυνδΑθρ!$J$2:$J$96,$F3804,1),IF($D3804&lt;&gt;"",$G3804*INDEX(Υλικά!$I$3:$I$200,$F3804,1)/INDEX(Υλικά!$E$3:$E$200,$F3804,1),0))</f>
        <v>0</v>
      </c>
      <c r="K3804" s="16">
        <f>$H3804*Ref!$B$2</f>
        <v>0</v>
      </c>
      <c r="L3804" s="17">
        <f>$I3804*Ref!$B$3</f>
        <v>0</v>
      </c>
      <c r="M3804" s="18">
        <f>$J3804*Ref!$B$4</f>
        <v>0</v>
      </c>
      <c r="N3804" s="18">
        <f>IF($C3804&lt;&gt;"",0,IF($D3804&lt;&gt;"",$G3804*INDEX(Υλικά!$J$3:$J$200,$F3804,1)/INDEX(Υλικά!$E$3:$E$200,$F3804,1),0))</f>
        <v>0</v>
      </c>
      <c r="O3804" s="19">
        <f t="shared" si="70"/>
        <v>0</v>
      </c>
    </row>
    <row r="3805" spans="5:15" x14ac:dyDescent="0.35">
      <c r="E3805" s="3" t="str">
        <f>IF(C3805&lt;&gt;"",INDEX(ΣυνδΑθρ!$I$2:$I$96,MATCH(C3805,ΣυνδΑθρ!$A$2:$A$100,0),1),IF(D3805&lt;&gt;"",INDEX(Υλικά!$D$3:$D$200,MATCH(D3805,Υλικά!$B$3:$B$200,0),1),""))</f>
        <v/>
      </c>
      <c r="F3805" s="10">
        <f>IF(C3805&lt;&gt;"",MATCH($C3805,ΣυνδΑθρ!$A$2:$A$100,0),IF(D3805&lt;&gt;"",MATCH($D3805,Υλικά!$B$3:$B$200,0),0))</f>
        <v>0</v>
      </c>
      <c r="G3805" s="3"/>
      <c r="H3805" s="16">
        <f>IF($C3805&lt;&gt;"",$G3805*INDEX(ΣυνδΑθρ!$B$2:$B$96,$F3805,1)/INDEX(ΣυνδΑθρ!$J$2:$J$96,$F3805,1),IF($D3805&lt;&gt;"",$G3805*INDEX(Υλικά!$G$3:$G$200,$F3805,1)/INDEX(Υλικά!$E$3:$E$200,$F3805,1),0))</f>
        <v>0</v>
      </c>
      <c r="I3805" s="17">
        <f>IF($C3805&lt;&gt;"",$G3805*INDEX(ΣυνδΑθρ!$C$2:$C$100,$F3805,1)/INDEX(ΣυνδΑθρ!$J$2:$J$96,$F3805,1),IF($D3805&lt;&gt;"",$G3805*INDEX(Υλικά!$H$3:$H$200,$F3805,1)/INDEX(Υλικά!$E$3:$E$200,$F3805,1),0))</f>
        <v>0</v>
      </c>
      <c r="J3805" s="18">
        <f>IF($C3805&lt;&gt;"",$G3805*INDEX(ΣυνδΑθρ!$D$2:$D$96,$F3805,1)/INDEX(ΣυνδΑθρ!$J$2:$J$96,$F3805,1),IF($D3805&lt;&gt;"",$G3805*INDEX(Υλικά!$I$3:$I$200,$F3805,1)/INDEX(Υλικά!$E$3:$E$200,$F3805,1),0))</f>
        <v>0</v>
      </c>
      <c r="K3805" s="16">
        <f>$H3805*Ref!$B$2</f>
        <v>0</v>
      </c>
      <c r="L3805" s="17">
        <f>$I3805*Ref!$B$3</f>
        <v>0</v>
      </c>
      <c r="M3805" s="18">
        <f>$J3805*Ref!$B$4</f>
        <v>0</v>
      </c>
      <c r="N3805" s="18">
        <f>IF($C3805&lt;&gt;"",0,IF($D3805&lt;&gt;"",$G3805*INDEX(Υλικά!$J$3:$J$200,$F3805,1)/INDEX(Υλικά!$E$3:$E$200,$F3805,1),0))</f>
        <v>0</v>
      </c>
      <c r="O3805" s="19">
        <f t="shared" si="70"/>
        <v>0</v>
      </c>
    </row>
    <row r="3806" spans="5:15" x14ac:dyDescent="0.35">
      <c r="E3806" s="3" t="str">
        <f>IF(C3806&lt;&gt;"",INDEX(ΣυνδΑθρ!$I$2:$I$96,MATCH(C3806,ΣυνδΑθρ!$A$2:$A$100,0),1),IF(D3806&lt;&gt;"",INDEX(Υλικά!$D$3:$D$200,MATCH(D3806,Υλικά!$B$3:$B$200,0),1),""))</f>
        <v/>
      </c>
      <c r="F3806" s="10">
        <f>IF(C3806&lt;&gt;"",MATCH($C3806,ΣυνδΑθρ!$A$2:$A$100,0),IF(D3806&lt;&gt;"",MATCH($D3806,Υλικά!$B$3:$B$200,0),0))</f>
        <v>0</v>
      </c>
      <c r="G3806" s="3"/>
      <c r="H3806" s="16">
        <f>IF($C3806&lt;&gt;"",$G3806*INDEX(ΣυνδΑθρ!$B$2:$B$96,$F3806,1)/INDEX(ΣυνδΑθρ!$J$2:$J$96,$F3806,1),IF($D3806&lt;&gt;"",$G3806*INDEX(Υλικά!$G$3:$G$200,$F3806,1)/INDEX(Υλικά!$E$3:$E$200,$F3806,1),0))</f>
        <v>0</v>
      </c>
      <c r="I3806" s="17">
        <f>IF($C3806&lt;&gt;"",$G3806*INDEX(ΣυνδΑθρ!$C$2:$C$100,$F3806,1)/INDEX(ΣυνδΑθρ!$J$2:$J$96,$F3806,1),IF($D3806&lt;&gt;"",$G3806*INDEX(Υλικά!$H$3:$H$200,$F3806,1)/INDEX(Υλικά!$E$3:$E$200,$F3806,1),0))</f>
        <v>0</v>
      </c>
      <c r="J3806" s="18">
        <f>IF($C3806&lt;&gt;"",$G3806*INDEX(ΣυνδΑθρ!$D$2:$D$96,$F3806,1)/INDEX(ΣυνδΑθρ!$J$2:$J$96,$F3806,1),IF($D3806&lt;&gt;"",$G3806*INDEX(Υλικά!$I$3:$I$200,$F3806,1)/INDEX(Υλικά!$E$3:$E$200,$F3806,1),0))</f>
        <v>0</v>
      </c>
      <c r="K3806" s="16">
        <f>$H3806*Ref!$B$2</f>
        <v>0</v>
      </c>
      <c r="L3806" s="17">
        <f>$I3806*Ref!$B$3</f>
        <v>0</v>
      </c>
      <c r="M3806" s="18">
        <f>$J3806*Ref!$B$4</f>
        <v>0</v>
      </c>
      <c r="N3806" s="18">
        <f>IF($C3806&lt;&gt;"",0,IF($D3806&lt;&gt;"",$G3806*INDEX(Υλικά!$J$3:$J$200,$F3806,1)/INDEX(Υλικά!$E$3:$E$200,$F3806,1),0))</f>
        <v>0</v>
      </c>
      <c r="O3806" s="19">
        <f t="shared" si="70"/>
        <v>0</v>
      </c>
    </row>
    <row r="3807" spans="5:15" x14ac:dyDescent="0.35">
      <c r="E3807" s="3" t="str">
        <f>IF(C3807&lt;&gt;"",INDEX(ΣυνδΑθρ!$I$2:$I$96,MATCH(C3807,ΣυνδΑθρ!$A$2:$A$100,0),1),IF(D3807&lt;&gt;"",INDEX(Υλικά!$D$3:$D$200,MATCH(D3807,Υλικά!$B$3:$B$200,0),1),""))</f>
        <v/>
      </c>
      <c r="F3807" s="10">
        <f>IF(C3807&lt;&gt;"",MATCH($C3807,ΣυνδΑθρ!$A$2:$A$100,0),IF(D3807&lt;&gt;"",MATCH($D3807,Υλικά!$B$3:$B$200,0),0))</f>
        <v>0</v>
      </c>
      <c r="G3807" s="3"/>
      <c r="H3807" s="16">
        <f>IF($C3807&lt;&gt;"",$G3807*INDEX(ΣυνδΑθρ!$B$2:$B$96,$F3807,1)/INDEX(ΣυνδΑθρ!$J$2:$J$96,$F3807,1),IF($D3807&lt;&gt;"",$G3807*INDEX(Υλικά!$G$3:$G$200,$F3807,1)/INDEX(Υλικά!$E$3:$E$200,$F3807,1),0))</f>
        <v>0</v>
      </c>
      <c r="I3807" s="17">
        <f>IF($C3807&lt;&gt;"",$G3807*INDEX(ΣυνδΑθρ!$C$2:$C$100,$F3807,1)/INDEX(ΣυνδΑθρ!$J$2:$J$96,$F3807,1),IF($D3807&lt;&gt;"",$G3807*INDEX(Υλικά!$H$3:$H$200,$F3807,1)/INDEX(Υλικά!$E$3:$E$200,$F3807,1),0))</f>
        <v>0</v>
      </c>
      <c r="J3807" s="18">
        <f>IF($C3807&lt;&gt;"",$G3807*INDEX(ΣυνδΑθρ!$D$2:$D$96,$F3807,1)/INDEX(ΣυνδΑθρ!$J$2:$J$96,$F3807,1),IF($D3807&lt;&gt;"",$G3807*INDEX(Υλικά!$I$3:$I$200,$F3807,1)/INDEX(Υλικά!$E$3:$E$200,$F3807,1),0))</f>
        <v>0</v>
      </c>
      <c r="K3807" s="16">
        <f>$H3807*Ref!$B$2</f>
        <v>0</v>
      </c>
      <c r="L3807" s="17">
        <f>$I3807*Ref!$B$3</f>
        <v>0</v>
      </c>
      <c r="M3807" s="18">
        <f>$J3807*Ref!$B$4</f>
        <v>0</v>
      </c>
      <c r="N3807" s="18">
        <f>IF($C3807&lt;&gt;"",0,IF($D3807&lt;&gt;"",$G3807*INDEX(Υλικά!$J$3:$J$200,$F3807,1)/INDEX(Υλικά!$E$3:$E$200,$F3807,1),0))</f>
        <v>0</v>
      </c>
      <c r="O3807" s="19">
        <f t="shared" si="70"/>
        <v>0</v>
      </c>
    </row>
    <row r="3808" spans="5:15" x14ac:dyDescent="0.35">
      <c r="E3808" s="3" t="str">
        <f>IF(C3808&lt;&gt;"",INDEX(ΣυνδΑθρ!$I$2:$I$96,MATCH(C3808,ΣυνδΑθρ!$A$2:$A$100,0),1),IF(D3808&lt;&gt;"",INDEX(Υλικά!$D$3:$D$200,MATCH(D3808,Υλικά!$B$3:$B$200,0),1),""))</f>
        <v/>
      </c>
      <c r="F3808" s="10">
        <f>IF(C3808&lt;&gt;"",MATCH($C3808,ΣυνδΑθρ!$A$2:$A$100,0),IF(D3808&lt;&gt;"",MATCH($D3808,Υλικά!$B$3:$B$200,0),0))</f>
        <v>0</v>
      </c>
      <c r="G3808" s="3"/>
      <c r="H3808" s="16">
        <f>IF($C3808&lt;&gt;"",$G3808*INDEX(ΣυνδΑθρ!$B$2:$B$96,$F3808,1)/INDEX(ΣυνδΑθρ!$J$2:$J$96,$F3808,1),IF($D3808&lt;&gt;"",$G3808*INDEX(Υλικά!$G$3:$G$200,$F3808,1)/INDEX(Υλικά!$E$3:$E$200,$F3808,1),0))</f>
        <v>0</v>
      </c>
      <c r="I3808" s="17">
        <f>IF($C3808&lt;&gt;"",$G3808*INDEX(ΣυνδΑθρ!$C$2:$C$100,$F3808,1)/INDEX(ΣυνδΑθρ!$J$2:$J$96,$F3808,1),IF($D3808&lt;&gt;"",$G3808*INDEX(Υλικά!$H$3:$H$200,$F3808,1)/INDEX(Υλικά!$E$3:$E$200,$F3808,1),0))</f>
        <v>0</v>
      </c>
      <c r="J3808" s="18">
        <f>IF($C3808&lt;&gt;"",$G3808*INDEX(ΣυνδΑθρ!$D$2:$D$96,$F3808,1)/INDEX(ΣυνδΑθρ!$J$2:$J$96,$F3808,1),IF($D3808&lt;&gt;"",$G3808*INDEX(Υλικά!$I$3:$I$200,$F3808,1)/INDEX(Υλικά!$E$3:$E$200,$F3808,1),0))</f>
        <v>0</v>
      </c>
      <c r="K3808" s="16">
        <f>$H3808*Ref!$B$2</f>
        <v>0</v>
      </c>
      <c r="L3808" s="17">
        <f>$I3808*Ref!$B$3</f>
        <v>0</v>
      </c>
      <c r="M3808" s="18">
        <f>$J3808*Ref!$B$4</f>
        <v>0</v>
      </c>
      <c r="N3808" s="18">
        <f>IF($C3808&lt;&gt;"",0,IF($D3808&lt;&gt;"",$G3808*INDEX(Υλικά!$J$3:$J$200,$F3808,1)/INDEX(Υλικά!$E$3:$E$200,$F3808,1),0))</f>
        <v>0</v>
      </c>
      <c r="O3808" s="19">
        <f t="shared" si="70"/>
        <v>0</v>
      </c>
    </row>
    <row r="3809" spans="5:15" x14ac:dyDescent="0.35">
      <c r="E3809" s="3" t="str">
        <f>IF(C3809&lt;&gt;"",INDEX(ΣυνδΑθρ!$I$2:$I$96,MATCH(C3809,ΣυνδΑθρ!$A$2:$A$100,0),1),IF(D3809&lt;&gt;"",INDEX(Υλικά!$D$3:$D$200,MATCH(D3809,Υλικά!$B$3:$B$200,0),1),""))</f>
        <v/>
      </c>
      <c r="F3809" s="10">
        <f>IF(C3809&lt;&gt;"",MATCH($C3809,ΣυνδΑθρ!$A$2:$A$100,0),IF(D3809&lt;&gt;"",MATCH($D3809,Υλικά!$B$3:$B$200,0),0))</f>
        <v>0</v>
      </c>
      <c r="G3809" s="3"/>
      <c r="H3809" s="16">
        <f>IF($C3809&lt;&gt;"",$G3809*INDEX(ΣυνδΑθρ!$B$2:$B$96,$F3809,1)/INDEX(ΣυνδΑθρ!$J$2:$J$96,$F3809,1),IF($D3809&lt;&gt;"",$G3809*INDEX(Υλικά!$G$3:$G$200,$F3809,1)/INDEX(Υλικά!$E$3:$E$200,$F3809,1),0))</f>
        <v>0</v>
      </c>
      <c r="I3809" s="17">
        <f>IF($C3809&lt;&gt;"",$G3809*INDEX(ΣυνδΑθρ!$C$2:$C$100,$F3809,1)/INDEX(ΣυνδΑθρ!$J$2:$J$96,$F3809,1),IF($D3809&lt;&gt;"",$G3809*INDEX(Υλικά!$H$3:$H$200,$F3809,1)/INDEX(Υλικά!$E$3:$E$200,$F3809,1),0))</f>
        <v>0</v>
      </c>
      <c r="J3809" s="18">
        <f>IF($C3809&lt;&gt;"",$G3809*INDEX(ΣυνδΑθρ!$D$2:$D$96,$F3809,1)/INDEX(ΣυνδΑθρ!$J$2:$J$96,$F3809,1),IF($D3809&lt;&gt;"",$G3809*INDEX(Υλικά!$I$3:$I$200,$F3809,1)/INDEX(Υλικά!$E$3:$E$200,$F3809,1),0))</f>
        <v>0</v>
      </c>
      <c r="K3809" s="16">
        <f>$H3809*Ref!$B$2</f>
        <v>0</v>
      </c>
      <c r="L3809" s="17">
        <f>$I3809*Ref!$B$3</f>
        <v>0</v>
      </c>
      <c r="M3809" s="18">
        <f>$J3809*Ref!$B$4</f>
        <v>0</v>
      </c>
      <c r="N3809" s="18">
        <f>IF($C3809&lt;&gt;"",0,IF($D3809&lt;&gt;"",$G3809*INDEX(Υλικά!$J$3:$J$200,$F3809,1)/INDEX(Υλικά!$E$3:$E$200,$F3809,1),0))</f>
        <v>0</v>
      </c>
      <c r="O3809" s="19">
        <f t="shared" si="70"/>
        <v>0</v>
      </c>
    </row>
    <row r="3810" spans="5:15" x14ac:dyDescent="0.35">
      <c r="E3810" s="3" t="str">
        <f>IF(C3810&lt;&gt;"",INDEX(ΣυνδΑθρ!$I$2:$I$96,MATCH(C3810,ΣυνδΑθρ!$A$2:$A$100,0),1),IF(D3810&lt;&gt;"",INDEX(Υλικά!$D$3:$D$200,MATCH(D3810,Υλικά!$B$3:$B$200,0),1),""))</f>
        <v/>
      </c>
      <c r="F3810" s="10">
        <f>IF(C3810&lt;&gt;"",MATCH($C3810,ΣυνδΑθρ!$A$2:$A$100,0),IF(D3810&lt;&gt;"",MATCH($D3810,Υλικά!$B$3:$B$200,0),0))</f>
        <v>0</v>
      </c>
      <c r="G3810" s="3"/>
      <c r="H3810" s="16">
        <f>IF($C3810&lt;&gt;"",$G3810*INDEX(ΣυνδΑθρ!$B$2:$B$96,$F3810,1)/INDEX(ΣυνδΑθρ!$J$2:$J$96,$F3810,1),IF($D3810&lt;&gt;"",$G3810*INDEX(Υλικά!$G$3:$G$200,$F3810,1)/INDEX(Υλικά!$E$3:$E$200,$F3810,1),0))</f>
        <v>0</v>
      </c>
      <c r="I3810" s="17">
        <f>IF($C3810&lt;&gt;"",$G3810*INDEX(ΣυνδΑθρ!$C$2:$C$100,$F3810,1)/INDEX(ΣυνδΑθρ!$J$2:$J$96,$F3810,1),IF($D3810&lt;&gt;"",$G3810*INDEX(Υλικά!$H$3:$H$200,$F3810,1)/INDEX(Υλικά!$E$3:$E$200,$F3810,1),0))</f>
        <v>0</v>
      </c>
      <c r="J3810" s="18">
        <f>IF($C3810&lt;&gt;"",$G3810*INDEX(ΣυνδΑθρ!$D$2:$D$96,$F3810,1)/INDEX(ΣυνδΑθρ!$J$2:$J$96,$F3810,1),IF($D3810&lt;&gt;"",$G3810*INDEX(Υλικά!$I$3:$I$200,$F3810,1)/INDEX(Υλικά!$E$3:$E$200,$F3810,1),0))</f>
        <v>0</v>
      </c>
      <c r="K3810" s="16">
        <f>$H3810*Ref!$B$2</f>
        <v>0</v>
      </c>
      <c r="L3810" s="17">
        <f>$I3810*Ref!$B$3</f>
        <v>0</v>
      </c>
      <c r="M3810" s="18">
        <f>$J3810*Ref!$B$4</f>
        <v>0</v>
      </c>
      <c r="N3810" s="18">
        <f>IF($C3810&lt;&gt;"",0,IF($D3810&lt;&gt;"",$G3810*INDEX(Υλικά!$J$3:$J$200,$F3810,1)/INDEX(Υλικά!$E$3:$E$200,$F3810,1),0))</f>
        <v>0</v>
      </c>
      <c r="O3810" s="19">
        <f t="shared" si="70"/>
        <v>0</v>
      </c>
    </row>
    <row r="3811" spans="5:15" x14ac:dyDescent="0.35">
      <c r="E3811" s="3" t="str">
        <f>IF(C3811&lt;&gt;"",INDEX(ΣυνδΑθρ!$I$2:$I$96,MATCH(C3811,ΣυνδΑθρ!$A$2:$A$100,0),1),IF(D3811&lt;&gt;"",INDEX(Υλικά!$D$3:$D$200,MATCH(D3811,Υλικά!$B$3:$B$200,0),1),""))</f>
        <v/>
      </c>
      <c r="F3811" s="10">
        <f>IF(C3811&lt;&gt;"",MATCH($C3811,ΣυνδΑθρ!$A$2:$A$100,0),IF(D3811&lt;&gt;"",MATCH($D3811,Υλικά!$B$3:$B$200,0),0))</f>
        <v>0</v>
      </c>
      <c r="G3811" s="3"/>
      <c r="H3811" s="16">
        <f>IF($C3811&lt;&gt;"",$G3811*INDEX(ΣυνδΑθρ!$B$2:$B$96,$F3811,1)/INDEX(ΣυνδΑθρ!$J$2:$J$96,$F3811,1),IF($D3811&lt;&gt;"",$G3811*INDEX(Υλικά!$G$3:$G$200,$F3811,1)/INDEX(Υλικά!$E$3:$E$200,$F3811,1),0))</f>
        <v>0</v>
      </c>
      <c r="I3811" s="17">
        <f>IF($C3811&lt;&gt;"",$G3811*INDEX(ΣυνδΑθρ!$C$2:$C$100,$F3811,1)/INDEX(ΣυνδΑθρ!$J$2:$J$96,$F3811,1),IF($D3811&lt;&gt;"",$G3811*INDEX(Υλικά!$H$3:$H$200,$F3811,1)/INDEX(Υλικά!$E$3:$E$200,$F3811,1),0))</f>
        <v>0</v>
      </c>
      <c r="J3811" s="18">
        <f>IF($C3811&lt;&gt;"",$G3811*INDEX(ΣυνδΑθρ!$D$2:$D$96,$F3811,1)/INDEX(ΣυνδΑθρ!$J$2:$J$96,$F3811,1),IF($D3811&lt;&gt;"",$G3811*INDEX(Υλικά!$I$3:$I$200,$F3811,1)/INDEX(Υλικά!$E$3:$E$200,$F3811,1),0))</f>
        <v>0</v>
      </c>
      <c r="K3811" s="16">
        <f>$H3811*Ref!$B$2</f>
        <v>0</v>
      </c>
      <c r="L3811" s="17">
        <f>$I3811*Ref!$B$3</f>
        <v>0</v>
      </c>
      <c r="M3811" s="18">
        <f>$J3811*Ref!$B$4</f>
        <v>0</v>
      </c>
      <c r="N3811" s="18">
        <f>IF($C3811&lt;&gt;"",0,IF($D3811&lt;&gt;"",$G3811*INDEX(Υλικά!$J$3:$J$200,$F3811,1)/INDEX(Υλικά!$E$3:$E$200,$F3811,1),0))</f>
        <v>0</v>
      </c>
      <c r="O3811" s="19">
        <f t="shared" si="70"/>
        <v>0</v>
      </c>
    </row>
    <row r="3812" spans="5:15" x14ac:dyDescent="0.35">
      <c r="E3812" s="3" t="str">
        <f>IF(C3812&lt;&gt;"",INDEX(ΣυνδΑθρ!$I$2:$I$96,MATCH(C3812,ΣυνδΑθρ!$A$2:$A$100,0),1),IF(D3812&lt;&gt;"",INDEX(Υλικά!$D$3:$D$200,MATCH(D3812,Υλικά!$B$3:$B$200,0),1),""))</f>
        <v/>
      </c>
      <c r="F3812" s="10">
        <f>IF(C3812&lt;&gt;"",MATCH($C3812,ΣυνδΑθρ!$A$2:$A$100,0),IF(D3812&lt;&gt;"",MATCH($D3812,Υλικά!$B$3:$B$200,0),0))</f>
        <v>0</v>
      </c>
      <c r="G3812" s="3"/>
      <c r="H3812" s="16">
        <f>IF($C3812&lt;&gt;"",$G3812*INDEX(ΣυνδΑθρ!$B$2:$B$96,$F3812,1)/INDEX(ΣυνδΑθρ!$J$2:$J$96,$F3812,1),IF($D3812&lt;&gt;"",$G3812*INDEX(Υλικά!$G$3:$G$200,$F3812,1)/INDEX(Υλικά!$E$3:$E$200,$F3812,1),0))</f>
        <v>0</v>
      </c>
      <c r="I3812" s="17">
        <f>IF($C3812&lt;&gt;"",$G3812*INDEX(ΣυνδΑθρ!$C$2:$C$100,$F3812,1)/INDEX(ΣυνδΑθρ!$J$2:$J$96,$F3812,1),IF($D3812&lt;&gt;"",$G3812*INDEX(Υλικά!$H$3:$H$200,$F3812,1)/INDEX(Υλικά!$E$3:$E$200,$F3812,1),0))</f>
        <v>0</v>
      </c>
      <c r="J3812" s="18">
        <f>IF($C3812&lt;&gt;"",$G3812*INDEX(ΣυνδΑθρ!$D$2:$D$96,$F3812,1)/INDEX(ΣυνδΑθρ!$J$2:$J$96,$F3812,1),IF($D3812&lt;&gt;"",$G3812*INDEX(Υλικά!$I$3:$I$200,$F3812,1)/INDEX(Υλικά!$E$3:$E$200,$F3812,1),0))</f>
        <v>0</v>
      </c>
      <c r="K3812" s="16">
        <f>$H3812*Ref!$B$2</f>
        <v>0</v>
      </c>
      <c r="L3812" s="17">
        <f>$I3812*Ref!$B$3</f>
        <v>0</v>
      </c>
      <c r="M3812" s="18">
        <f>$J3812*Ref!$B$4</f>
        <v>0</v>
      </c>
      <c r="N3812" s="18">
        <f>IF($C3812&lt;&gt;"",0,IF($D3812&lt;&gt;"",$G3812*INDEX(Υλικά!$J$3:$J$200,$F3812,1)/INDEX(Υλικά!$E$3:$E$200,$F3812,1),0))</f>
        <v>0</v>
      </c>
      <c r="O3812" s="19">
        <f t="shared" si="70"/>
        <v>0</v>
      </c>
    </row>
    <row r="3813" spans="5:15" x14ac:dyDescent="0.35">
      <c r="E3813" s="3" t="str">
        <f>IF(C3813&lt;&gt;"",INDEX(ΣυνδΑθρ!$I$2:$I$96,MATCH(C3813,ΣυνδΑθρ!$A$2:$A$100,0),1),IF(D3813&lt;&gt;"",INDEX(Υλικά!$D$3:$D$200,MATCH(D3813,Υλικά!$B$3:$B$200,0),1),""))</f>
        <v/>
      </c>
      <c r="F3813" s="10">
        <f>IF(C3813&lt;&gt;"",MATCH($C3813,ΣυνδΑθρ!$A$2:$A$100,0),IF(D3813&lt;&gt;"",MATCH($D3813,Υλικά!$B$3:$B$200,0),0))</f>
        <v>0</v>
      </c>
      <c r="G3813" s="3"/>
      <c r="H3813" s="16">
        <f>IF($C3813&lt;&gt;"",$G3813*INDEX(ΣυνδΑθρ!$B$2:$B$96,$F3813,1)/INDEX(ΣυνδΑθρ!$J$2:$J$96,$F3813,1),IF($D3813&lt;&gt;"",$G3813*INDEX(Υλικά!$G$3:$G$200,$F3813,1)/INDEX(Υλικά!$E$3:$E$200,$F3813,1),0))</f>
        <v>0</v>
      </c>
      <c r="I3813" s="17">
        <f>IF($C3813&lt;&gt;"",$G3813*INDEX(ΣυνδΑθρ!$C$2:$C$100,$F3813,1)/INDEX(ΣυνδΑθρ!$J$2:$J$96,$F3813,1),IF($D3813&lt;&gt;"",$G3813*INDEX(Υλικά!$H$3:$H$200,$F3813,1)/INDEX(Υλικά!$E$3:$E$200,$F3813,1),0))</f>
        <v>0</v>
      </c>
      <c r="J3813" s="18">
        <f>IF($C3813&lt;&gt;"",$G3813*INDEX(ΣυνδΑθρ!$D$2:$D$96,$F3813,1)/INDEX(ΣυνδΑθρ!$J$2:$J$96,$F3813,1),IF($D3813&lt;&gt;"",$G3813*INDEX(Υλικά!$I$3:$I$200,$F3813,1)/INDEX(Υλικά!$E$3:$E$200,$F3813,1),0))</f>
        <v>0</v>
      </c>
      <c r="K3813" s="16">
        <f>$H3813*Ref!$B$2</f>
        <v>0</v>
      </c>
      <c r="L3813" s="17">
        <f>$I3813*Ref!$B$3</f>
        <v>0</v>
      </c>
      <c r="M3813" s="18">
        <f>$J3813*Ref!$B$4</f>
        <v>0</v>
      </c>
      <c r="N3813" s="18">
        <f>IF($C3813&lt;&gt;"",0,IF($D3813&lt;&gt;"",$G3813*INDEX(Υλικά!$J$3:$J$200,$F3813,1)/INDEX(Υλικά!$E$3:$E$200,$F3813,1),0))</f>
        <v>0</v>
      </c>
      <c r="O3813" s="19">
        <f t="shared" ref="O3813:O3876" si="71">SUM(K3813:N3813)</f>
        <v>0</v>
      </c>
    </row>
    <row r="3814" spans="5:15" x14ac:dyDescent="0.35">
      <c r="E3814" s="3" t="str">
        <f>IF(C3814&lt;&gt;"",INDEX(ΣυνδΑθρ!$I$2:$I$96,MATCH(C3814,ΣυνδΑθρ!$A$2:$A$100,0),1),IF(D3814&lt;&gt;"",INDEX(Υλικά!$D$3:$D$200,MATCH(D3814,Υλικά!$B$3:$B$200,0),1),""))</f>
        <v/>
      </c>
      <c r="F3814" s="10">
        <f>IF(C3814&lt;&gt;"",MATCH($C3814,ΣυνδΑθρ!$A$2:$A$100,0),IF(D3814&lt;&gt;"",MATCH($D3814,Υλικά!$B$3:$B$200,0),0))</f>
        <v>0</v>
      </c>
      <c r="G3814" s="3"/>
      <c r="H3814" s="16">
        <f>IF($C3814&lt;&gt;"",$G3814*INDEX(ΣυνδΑθρ!$B$2:$B$96,$F3814,1)/INDEX(ΣυνδΑθρ!$J$2:$J$96,$F3814,1),IF($D3814&lt;&gt;"",$G3814*INDEX(Υλικά!$G$3:$G$200,$F3814,1)/INDEX(Υλικά!$E$3:$E$200,$F3814,1),0))</f>
        <v>0</v>
      </c>
      <c r="I3814" s="17">
        <f>IF($C3814&lt;&gt;"",$G3814*INDEX(ΣυνδΑθρ!$C$2:$C$100,$F3814,1)/INDEX(ΣυνδΑθρ!$J$2:$J$96,$F3814,1),IF($D3814&lt;&gt;"",$G3814*INDEX(Υλικά!$H$3:$H$200,$F3814,1)/INDEX(Υλικά!$E$3:$E$200,$F3814,1),0))</f>
        <v>0</v>
      </c>
      <c r="J3814" s="18">
        <f>IF($C3814&lt;&gt;"",$G3814*INDEX(ΣυνδΑθρ!$D$2:$D$96,$F3814,1)/INDEX(ΣυνδΑθρ!$J$2:$J$96,$F3814,1),IF($D3814&lt;&gt;"",$G3814*INDEX(Υλικά!$I$3:$I$200,$F3814,1)/INDEX(Υλικά!$E$3:$E$200,$F3814,1),0))</f>
        <v>0</v>
      </c>
      <c r="K3814" s="16">
        <f>$H3814*Ref!$B$2</f>
        <v>0</v>
      </c>
      <c r="L3814" s="17">
        <f>$I3814*Ref!$B$3</f>
        <v>0</v>
      </c>
      <c r="M3814" s="18">
        <f>$J3814*Ref!$B$4</f>
        <v>0</v>
      </c>
      <c r="N3814" s="18">
        <f>IF($C3814&lt;&gt;"",0,IF($D3814&lt;&gt;"",$G3814*INDEX(Υλικά!$J$3:$J$200,$F3814,1)/INDEX(Υλικά!$E$3:$E$200,$F3814,1),0))</f>
        <v>0</v>
      </c>
      <c r="O3814" s="19">
        <f t="shared" si="71"/>
        <v>0</v>
      </c>
    </row>
    <row r="3815" spans="5:15" x14ac:dyDescent="0.35">
      <c r="E3815" s="3" t="str">
        <f>IF(C3815&lt;&gt;"",INDEX(ΣυνδΑθρ!$I$2:$I$96,MATCH(C3815,ΣυνδΑθρ!$A$2:$A$100,0),1),IF(D3815&lt;&gt;"",INDEX(Υλικά!$D$3:$D$200,MATCH(D3815,Υλικά!$B$3:$B$200,0),1),""))</f>
        <v/>
      </c>
      <c r="F3815" s="10">
        <f>IF(C3815&lt;&gt;"",MATCH($C3815,ΣυνδΑθρ!$A$2:$A$100,0),IF(D3815&lt;&gt;"",MATCH($D3815,Υλικά!$B$3:$B$200,0),0))</f>
        <v>0</v>
      </c>
      <c r="G3815" s="3"/>
      <c r="H3815" s="16">
        <f>IF($C3815&lt;&gt;"",$G3815*INDEX(ΣυνδΑθρ!$B$2:$B$96,$F3815,1)/INDEX(ΣυνδΑθρ!$J$2:$J$96,$F3815,1),IF($D3815&lt;&gt;"",$G3815*INDEX(Υλικά!$G$3:$G$200,$F3815,1)/INDEX(Υλικά!$E$3:$E$200,$F3815,1),0))</f>
        <v>0</v>
      </c>
      <c r="I3815" s="17">
        <f>IF($C3815&lt;&gt;"",$G3815*INDEX(ΣυνδΑθρ!$C$2:$C$100,$F3815,1)/INDEX(ΣυνδΑθρ!$J$2:$J$96,$F3815,1),IF($D3815&lt;&gt;"",$G3815*INDEX(Υλικά!$H$3:$H$200,$F3815,1)/INDEX(Υλικά!$E$3:$E$200,$F3815,1),0))</f>
        <v>0</v>
      </c>
      <c r="J3815" s="18">
        <f>IF($C3815&lt;&gt;"",$G3815*INDEX(ΣυνδΑθρ!$D$2:$D$96,$F3815,1)/INDEX(ΣυνδΑθρ!$J$2:$J$96,$F3815,1),IF($D3815&lt;&gt;"",$G3815*INDEX(Υλικά!$I$3:$I$200,$F3815,1)/INDEX(Υλικά!$E$3:$E$200,$F3815,1),0))</f>
        <v>0</v>
      </c>
      <c r="K3815" s="16">
        <f>$H3815*Ref!$B$2</f>
        <v>0</v>
      </c>
      <c r="L3815" s="17">
        <f>$I3815*Ref!$B$3</f>
        <v>0</v>
      </c>
      <c r="M3815" s="18">
        <f>$J3815*Ref!$B$4</f>
        <v>0</v>
      </c>
      <c r="N3815" s="18">
        <f>IF($C3815&lt;&gt;"",0,IF($D3815&lt;&gt;"",$G3815*INDEX(Υλικά!$J$3:$J$200,$F3815,1)/INDEX(Υλικά!$E$3:$E$200,$F3815,1),0))</f>
        <v>0</v>
      </c>
      <c r="O3815" s="19">
        <f t="shared" si="71"/>
        <v>0</v>
      </c>
    </row>
    <row r="3816" spans="5:15" x14ac:dyDescent="0.35">
      <c r="E3816" s="3" t="str">
        <f>IF(C3816&lt;&gt;"",INDEX(ΣυνδΑθρ!$I$2:$I$96,MATCH(C3816,ΣυνδΑθρ!$A$2:$A$100,0),1),IF(D3816&lt;&gt;"",INDEX(Υλικά!$D$3:$D$200,MATCH(D3816,Υλικά!$B$3:$B$200,0),1),""))</f>
        <v/>
      </c>
      <c r="F3816" s="10">
        <f>IF(C3816&lt;&gt;"",MATCH($C3816,ΣυνδΑθρ!$A$2:$A$100,0),IF(D3816&lt;&gt;"",MATCH($D3816,Υλικά!$B$3:$B$200,0),0))</f>
        <v>0</v>
      </c>
      <c r="G3816" s="3"/>
      <c r="H3816" s="16">
        <f>IF($C3816&lt;&gt;"",$G3816*INDEX(ΣυνδΑθρ!$B$2:$B$96,$F3816,1)/INDEX(ΣυνδΑθρ!$J$2:$J$96,$F3816,1),IF($D3816&lt;&gt;"",$G3816*INDEX(Υλικά!$G$3:$G$200,$F3816,1)/INDEX(Υλικά!$E$3:$E$200,$F3816,1),0))</f>
        <v>0</v>
      </c>
      <c r="I3816" s="17">
        <f>IF($C3816&lt;&gt;"",$G3816*INDEX(ΣυνδΑθρ!$C$2:$C$100,$F3816,1)/INDEX(ΣυνδΑθρ!$J$2:$J$96,$F3816,1),IF($D3816&lt;&gt;"",$G3816*INDEX(Υλικά!$H$3:$H$200,$F3816,1)/INDEX(Υλικά!$E$3:$E$200,$F3816,1),0))</f>
        <v>0</v>
      </c>
      <c r="J3816" s="18">
        <f>IF($C3816&lt;&gt;"",$G3816*INDEX(ΣυνδΑθρ!$D$2:$D$96,$F3816,1)/INDEX(ΣυνδΑθρ!$J$2:$J$96,$F3816,1),IF($D3816&lt;&gt;"",$G3816*INDEX(Υλικά!$I$3:$I$200,$F3816,1)/INDEX(Υλικά!$E$3:$E$200,$F3816,1),0))</f>
        <v>0</v>
      </c>
      <c r="K3816" s="16">
        <f>$H3816*Ref!$B$2</f>
        <v>0</v>
      </c>
      <c r="L3816" s="17">
        <f>$I3816*Ref!$B$3</f>
        <v>0</v>
      </c>
      <c r="M3816" s="18">
        <f>$J3816*Ref!$B$4</f>
        <v>0</v>
      </c>
      <c r="N3816" s="18">
        <f>IF($C3816&lt;&gt;"",0,IF($D3816&lt;&gt;"",$G3816*INDEX(Υλικά!$J$3:$J$200,$F3816,1)/INDEX(Υλικά!$E$3:$E$200,$F3816,1),0))</f>
        <v>0</v>
      </c>
      <c r="O3816" s="19">
        <f t="shared" si="71"/>
        <v>0</v>
      </c>
    </row>
    <row r="3817" spans="5:15" x14ac:dyDescent="0.35">
      <c r="E3817" s="3" t="str">
        <f>IF(C3817&lt;&gt;"",INDEX(ΣυνδΑθρ!$I$2:$I$96,MATCH(C3817,ΣυνδΑθρ!$A$2:$A$100,0),1),IF(D3817&lt;&gt;"",INDEX(Υλικά!$D$3:$D$200,MATCH(D3817,Υλικά!$B$3:$B$200,0),1),""))</f>
        <v/>
      </c>
      <c r="F3817" s="10">
        <f>IF(C3817&lt;&gt;"",MATCH($C3817,ΣυνδΑθρ!$A$2:$A$100,0),IF(D3817&lt;&gt;"",MATCH($D3817,Υλικά!$B$3:$B$200,0),0))</f>
        <v>0</v>
      </c>
      <c r="G3817" s="3"/>
      <c r="H3817" s="16">
        <f>IF($C3817&lt;&gt;"",$G3817*INDEX(ΣυνδΑθρ!$B$2:$B$96,$F3817,1)/INDEX(ΣυνδΑθρ!$J$2:$J$96,$F3817,1),IF($D3817&lt;&gt;"",$G3817*INDEX(Υλικά!$G$3:$G$200,$F3817,1)/INDEX(Υλικά!$E$3:$E$200,$F3817,1),0))</f>
        <v>0</v>
      </c>
      <c r="I3817" s="17">
        <f>IF($C3817&lt;&gt;"",$G3817*INDEX(ΣυνδΑθρ!$C$2:$C$100,$F3817,1)/INDEX(ΣυνδΑθρ!$J$2:$J$96,$F3817,1),IF($D3817&lt;&gt;"",$G3817*INDEX(Υλικά!$H$3:$H$200,$F3817,1)/INDEX(Υλικά!$E$3:$E$200,$F3817,1),0))</f>
        <v>0</v>
      </c>
      <c r="J3817" s="18">
        <f>IF($C3817&lt;&gt;"",$G3817*INDEX(ΣυνδΑθρ!$D$2:$D$96,$F3817,1)/INDEX(ΣυνδΑθρ!$J$2:$J$96,$F3817,1),IF($D3817&lt;&gt;"",$G3817*INDEX(Υλικά!$I$3:$I$200,$F3817,1)/INDEX(Υλικά!$E$3:$E$200,$F3817,1),0))</f>
        <v>0</v>
      </c>
      <c r="K3817" s="16">
        <f>$H3817*Ref!$B$2</f>
        <v>0</v>
      </c>
      <c r="L3817" s="17">
        <f>$I3817*Ref!$B$3</f>
        <v>0</v>
      </c>
      <c r="M3817" s="18">
        <f>$J3817*Ref!$B$4</f>
        <v>0</v>
      </c>
      <c r="N3817" s="18">
        <f>IF($C3817&lt;&gt;"",0,IF($D3817&lt;&gt;"",$G3817*INDEX(Υλικά!$J$3:$J$200,$F3817,1)/INDEX(Υλικά!$E$3:$E$200,$F3817,1),0))</f>
        <v>0</v>
      </c>
      <c r="O3817" s="19">
        <f t="shared" si="71"/>
        <v>0</v>
      </c>
    </row>
    <row r="3818" spans="5:15" x14ac:dyDescent="0.35">
      <c r="E3818" s="3" t="str">
        <f>IF(C3818&lt;&gt;"",INDEX(ΣυνδΑθρ!$I$2:$I$96,MATCH(C3818,ΣυνδΑθρ!$A$2:$A$100,0),1),IF(D3818&lt;&gt;"",INDEX(Υλικά!$D$3:$D$200,MATCH(D3818,Υλικά!$B$3:$B$200,0),1),""))</f>
        <v/>
      </c>
      <c r="F3818" s="10">
        <f>IF(C3818&lt;&gt;"",MATCH($C3818,ΣυνδΑθρ!$A$2:$A$100,0),IF(D3818&lt;&gt;"",MATCH($D3818,Υλικά!$B$3:$B$200,0),0))</f>
        <v>0</v>
      </c>
      <c r="G3818" s="3"/>
      <c r="H3818" s="16">
        <f>IF($C3818&lt;&gt;"",$G3818*INDEX(ΣυνδΑθρ!$B$2:$B$96,$F3818,1)/INDEX(ΣυνδΑθρ!$J$2:$J$96,$F3818,1),IF($D3818&lt;&gt;"",$G3818*INDEX(Υλικά!$G$3:$G$200,$F3818,1)/INDEX(Υλικά!$E$3:$E$200,$F3818,1),0))</f>
        <v>0</v>
      </c>
      <c r="I3818" s="17">
        <f>IF($C3818&lt;&gt;"",$G3818*INDEX(ΣυνδΑθρ!$C$2:$C$100,$F3818,1)/INDEX(ΣυνδΑθρ!$J$2:$J$96,$F3818,1),IF($D3818&lt;&gt;"",$G3818*INDEX(Υλικά!$H$3:$H$200,$F3818,1)/INDEX(Υλικά!$E$3:$E$200,$F3818,1),0))</f>
        <v>0</v>
      </c>
      <c r="J3818" s="18">
        <f>IF($C3818&lt;&gt;"",$G3818*INDEX(ΣυνδΑθρ!$D$2:$D$96,$F3818,1)/INDEX(ΣυνδΑθρ!$J$2:$J$96,$F3818,1),IF($D3818&lt;&gt;"",$G3818*INDEX(Υλικά!$I$3:$I$200,$F3818,1)/INDEX(Υλικά!$E$3:$E$200,$F3818,1),0))</f>
        <v>0</v>
      </c>
      <c r="K3818" s="16">
        <f>$H3818*Ref!$B$2</f>
        <v>0</v>
      </c>
      <c r="L3818" s="17">
        <f>$I3818*Ref!$B$3</f>
        <v>0</v>
      </c>
      <c r="M3818" s="18">
        <f>$J3818*Ref!$B$4</f>
        <v>0</v>
      </c>
      <c r="N3818" s="18">
        <f>IF($C3818&lt;&gt;"",0,IF($D3818&lt;&gt;"",$G3818*INDEX(Υλικά!$J$3:$J$200,$F3818,1)/INDEX(Υλικά!$E$3:$E$200,$F3818,1),0))</f>
        <v>0</v>
      </c>
      <c r="O3818" s="19">
        <f t="shared" si="71"/>
        <v>0</v>
      </c>
    </row>
    <row r="3819" spans="5:15" x14ac:dyDescent="0.35">
      <c r="E3819" s="3" t="str">
        <f>IF(C3819&lt;&gt;"",INDEX(ΣυνδΑθρ!$I$2:$I$96,MATCH(C3819,ΣυνδΑθρ!$A$2:$A$100,0),1),IF(D3819&lt;&gt;"",INDEX(Υλικά!$D$3:$D$200,MATCH(D3819,Υλικά!$B$3:$B$200,0),1),""))</f>
        <v/>
      </c>
      <c r="F3819" s="10">
        <f>IF(C3819&lt;&gt;"",MATCH($C3819,ΣυνδΑθρ!$A$2:$A$100,0),IF(D3819&lt;&gt;"",MATCH($D3819,Υλικά!$B$3:$B$200,0),0))</f>
        <v>0</v>
      </c>
      <c r="G3819" s="3"/>
      <c r="H3819" s="16">
        <f>IF($C3819&lt;&gt;"",$G3819*INDEX(ΣυνδΑθρ!$B$2:$B$96,$F3819,1)/INDEX(ΣυνδΑθρ!$J$2:$J$96,$F3819,1),IF($D3819&lt;&gt;"",$G3819*INDEX(Υλικά!$G$3:$G$200,$F3819,1)/INDEX(Υλικά!$E$3:$E$200,$F3819,1),0))</f>
        <v>0</v>
      </c>
      <c r="I3819" s="17">
        <f>IF($C3819&lt;&gt;"",$G3819*INDEX(ΣυνδΑθρ!$C$2:$C$100,$F3819,1)/INDEX(ΣυνδΑθρ!$J$2:$J$96,$F3819,1),IF($D3819&lt;&gt;"",$G3819*INDEX(Υλικά!$H$3:$H$200,$F3819,1)/INDEX(Υλικά!$E$3:$E$200,$F3819,1),0))</f>
        <v>0</v>
      </c>
      <c r="J3819" s="18">
        <f>IF($C3819&lt;&gt;"",$G3819*INDEX(ΣυνδΑθρ!$D$2:$D$96,$F3819,1)/INDEX(ΣυνδΑθρ!$J$2:$J$96,$F3819,1),IF($D3819&lt;&gt;"",$G3819*INDEX(Υλικά!$I$3:$I$200,$F3819,1)/INDEX(Υλικά!$E$3:$E$200,$F3819,1),0))</f>
        <v>0</v>
      </c>
      <c r="K3819" s="16">
        <f>$H3819*Ref!$B$2</f>
        <v>0</v>
      </c>
      <c r="L3819" s="17">
        <f>$I3819*Ref!$B$3</f>
        <v>0</v>
      </c>
      <c r="M3819" s="18">
        <f>$J3819*Ref!$B$4</f>
        <v>0</v>
      </c>
      <c r="N3819" s="18">
        <f>IF($C3819&lt;&gt;"",0,IF($D3819&lt;&gt;"",$G3819*INDEX(Υλικά!$J$3:$J$200,$F3819,1)/INDEX(Υλικά!$E$3:$E$200,$F3819,1),0))</f>
        <v>0</v>
      </c>
      <c r="O3819" s="19">
        <f t="shared" si="71"/>
        <v>0</v>
      </c>
    </row>
    <row r="3820" spans="5:15" x14ac:dyDescent="0.35">
      <c r="E3820" s="3" t="str">
        <f>IF(C3820&lt;&gt;"",INDEX(ΣυνδΑθρ!$I$2:$I$96,MATCH(C3820,ΣυνδΑθρ!$A$2:$A$100,0),1),IF(D3820&lt;&gt;"",INDEX(Υλικά!$D$3:$D$200,MATCH(D3820,Υλικά!$B$3:$B$200,0),1),""))</f>
        <v/>
      </c>
      <c r="F3820" s="10">
        <f>IF(C3820&lt;&gt;"",MATCH($C3820,ΣυνδΑθρ!$A$2:$A$100,0),IF(D3820&lt;&gt;"",MATCH($D3820,Υλικά!$B$3:$B$200,0),0))</f>
        <v>0</v>
      </c>
      <c r="G3820" s="3"/>
      <c r="H3820" s="16">
        <f>IF($C3820&lt;&gt;"",$G3820*INDEX(ΣυνδΑθρ!$B$2:$B$96,$F3820,1)/INDEX(ΣυνδΑθρ!$J$2:$J$96,$F3820,1),IF($D3820&lt;&gt;"",$G3820*INDEX(Υλικά!$G$3:$G$200,$F3820,1)/INDEX(Υλικά!$E$3:$E$200,$F3820,1),0))</f>
        <v>0</v>
      </c>
      <c r="I3820" s="17">
        <f>IF($C3820&lt;&gt;"",$G3820*INDEX(ΣυνδΑθρ!$C$2:$C$100,$F3820,1)/INDEX(ΣυνδΑθρ!$J$2:$J$96,$F3820,1),IF($D3820&lt;&gt;"",$G3820*INDEX(Υλικά!$H$3:$H$200,$F3820,1)/INDEX(Υλικά!$E$3:$E$200,$F3820,1),0))</f>
        <v>0</v>
      </c>
      <c r="J3820" s="18">
        <f>IF($C3820&lt;&gt;"",$G3820*INDEX(ΣυνδΑθρ!$D$2:$D$96,$F3820,1)/INDEX(ΣυνδΑθρ!$J$2:$J$96,$F3820,1),IF($D3820&lt;&gt;"",$G3820*INDEX(Υλικά!$I$3:$I$200,$F3820,1)/INDEX(Υλικά!$E$3:$E$200,$F3820,1),0))</f>
        <v>0</v>
      </c>
      <c r="K3820" s="16">
        <f>$H3820*Ref!$B$2</f>
        <v>0</v>
      </c>
      <c r="L3820" s="17">
        <f>$I3820*Ref!$B$3</f>
        <v>0</v>
      </c>
      <c r="M3820" s="18">
        <f>$J3820*Ref!$B$4</f>
        <v>0</v>
      </c>
      <c r="N3820" s="18">
        <f>IF($C3820&lt;&gt;"",0,IF($D3820&lt;&gt;"",$G3820*INDEX(Υλικά!$J$3:$J$200,$F3820,1)/INDEX(Υλικά!$E$3:$E$200,$F3820,1),0))</f>
        <v>0</v>
      </c>
      <c r="O3820" s="19">
        <f t="shared" si="71"/>
        <v>0</v>
      </c>
    </row>
    <row r="3821" spans="5:15" x14ac:dyDescent="0.35">
      <c r="E3821" s="3" t="str">
        <f>IF(C3821&lt;&gt;"",INDEX(ΣυνδΑθρ!$I$2:$I$96,MATCH(C3821,ΣυνδΑθρ!$A$2:$A$100,0),1),IF(D3821&lt;&gt;"",INDEX(Υλικά!$D$3:$D$200,MATCH(D3821,Υλικά!$B$3:$B$200,0),1),""))</f>
        <v/>
      </c>
      <c r="F3821" s="10">
        <f>IF(C3821&lt;&gt;"",MATCH($C3821,ΣυνδΑθρ!$A$2:$A$100,0),IF(D3821&lt;&gt;"",MATCH($D3821,Υλικά!$B$3:$B$200,0),0))</f>
        <v>0</v>
      </c>
      <c r="G3821" s="3"/>
      <c r="H3821" s="16">
        <f>IF($C3821&lt;&gt;"",$G3821*INDEX(ΣυνδΑθρ!$B$2:$B$96,$F3821,1)/INDEX(ΣυνδΑθρ!$J$2:$J$96,$F3821,1),IF($D3821&lt;&gt;"",$G3821*INDEX(Υλικά!$G$3:$G$200,$F3821,1)/INDEX(Υλικά!$E$3:$E$200,$F3821,1),0))</f>
        <v>0</v>
      </c>
      <c r="I3821" s="17">
        <f>IF($C3821&lt;&gt;"",$G3821*INDEX(ΣυνδΑθρ!$C$2:$C$100,$F3821,1)/INDEX(ΣυνδΑθρ!$J$2:$J$96,$F3821,1),IF($D3821&lt;&gt;"",$G3821*INDEX(Υλικά!$H$3:$H$200,$F3821,1)/INDEX(Υλικά!$E$3:$E$200,$F3821,1),0))</f>
        <v>0</v>
      </c>
      <c r="J3821" s="18">
        <f>IF($C3821&lt;&gt;"",$G3821*INDEX(ΣυνδΑθρ!$D$2:$D$96,$F3821,1)/INDEX(ΣυνδΑθρ!$J$2:$J$96,$F3821,1),IF($D3821&lt;&gt;"",$G3821*INDEX(Υλικά!$I$3:$I$200,$F3821,1)/INDEX(Υλικά!$E$3:$E$200,$F3821,1),0))</f>
        <v>0</v>
      </c>
      <c r="K3821" s="16">
        <f>$H3821*Ref!$B$2</f>
        <v>0</v>
      </c>
      <c r="L3821" s="17">
        <f>$I3821*Ref!$B$3</f>
        <v>0</v>
      </c>
      <c r="M3821" s="18">
        <f>$J3821*Ref!$B$4</f>
        <v>0</v>
      </c>
      <c r="N3821" s="18">
        <f>IF($C3821&lt;&gt;"",0,IF($D3821&lt;&gt;"",$G3821*INDEX(Υλικά!$J$3:$J$200,$F3821,1)/INDEX(Υλικά!$E$3:$E$200,$F3821,1),0))</f>
        <v>0</v>
      </c>
      <c r="O3821" s="19">
        <f t="shared" si="71"/>
        <v>0</v>
      </c>
    </row>
    <row r="3822" spans="5:15" x14ac:dyDescent="0.35">
      <c r="E3822" s="3" t="str">
        <f>IF(C3822&lt;&gt;"",INDEX(ΣυνδΑθρ!$I$2:$I$96,MATCH(C3822,ΣυνδΑθρ!$A$2:$A$100,0),1),IF(D3822&lt;&gt;"",INDEX(Υλικά!$D$3:$D$200,MATCH(D3822,Υλικά!$B$3:$B$200,0),1),""))</f>
        <v/>
      </c>
      <c r="F3822" s="10">
        <f>IF(C3822&lt;&gt;"",MATCH($C3822,ΣυνδΑθρ!$A$2:$A$100,0),IF(D3822&lt;&gt;"",MATCH($D3822,Υλικά!$B$3:$B$200,0),0))</f>
        <v>0</v>
      </c>
      <c r="G3822" s="3"/>
      <c r="H3822" s="16">
        <f>IF($C3822&lt;&gt;"",$G3822*INDEX(ΣυνδΑθρ!$B$2:$B$96,$F3822,1)/INDEX(ΣυνδΑθρ!$J$2:$J$96,$F3822,1),IF($D3822&lt;&gt;"",$G3822*INDEX(Υλικά!$G$3:$G$200,$F3822,1)/INDEX(Υλικά!$E$3:$E$200,$F3822,1),0))</f>
        <v>0</v>
      </c>
      <c r="I3822" s="17">
        <f>IF($C3822&lt;&gt;"",$G3822*INDEX(ΣυνδΑθρ!$C$2:$C$100,$F3822,1)/INDEX(ΣυνδΑθρ!$J$2:$J$96,$F3822,1),IF($D3822&lt;&gt;"",$G3822*INDEX(Υλικά!$H$3:$H$200,$F3822,1)/INDEX(Υλικά!$E$3:$E$200,$F3822,1),0))</f>
        <v>0</v>
      </c>
      <c r="J3822" s="18">
        <f>IF($C3822&lt;&gt;"",$G3822*INDEX(ΣυνδΑθρ!$D$2:$D$96,$F3822,1)/INDEX(ΣυνδΑθρ!$J$2:$J$96,$F3822,1),IF($D3822&lt;&gt;"",$G3822*INDEX(Υλικά!$I$3:$I$200,$F3822,1)/INDEX(Υλικά!$E$3:$E$200,$F3822,1),0))</f>
        <v>0</v>
      </c>
      <c r="K3822" s="16">
        <f>$H3822*Ref!$B$2</f>
        <v>0</v>
      </c>
      <c r="L3822" s="17">
        <f>$I3822*Ref!$B$3</f>
        <v>0</v>
      </c>
      <c r="M3822" s="18">
        <f>$J3822*Ref!$B$4</f>
        <v>0</v>
      </c>
      <c r="N3822" s="18">
        <f>IF($C3822&lt;&gt;"",0,IF($D3822&lt;&gt;"",$G3822*INDEX(Υλικά!$J$3:$J$200,$F3822,1)/INDEX(Υλικά!$E$3:$E$200,$F3822,1),0))</f>
        <v>0</v>
      </c>
      <c r="O3822" s="19">
        <f t="shared" si="71"/>
        <v>0</v>
      </c>
    </row>
    <row r="3823" spans="5:15" x14ac:dyDescent="0.35">
      <c r="E3823" s="3" t="str">
        <f>IF(C3823&lt;&gt;"",INDEX(ΣυνδΑθρ!$I$2:$I$96,MATCH(C3823,ΣυνδΑθρ!$A$2:$A$100,0),1),IF(D3823&lt;&gt;"",INDEX(Υλικά!$D$3:$D$200,MATCH(D3823,Υλικά!$B$3:$B$200,0),1),""))</f>
        <v/>
      </c>
      <c r="F3823" s="10">
        <f>IF(C3823&lt;&gt;"",MATCH($C3823,ΣυνδΑθρ!$A$2:$A$100,0),IF(D3823&lt;&gt;"",MATCH($D3823,Υλικά!$B$3:$B$200,0),0))</f>
        <v>0</v>
      </c>
      <c r="G3823" s="3"/>
      <c r="H3823" s="16">
        <f>IF($C3823&lt;&gt;"",$G3823*INDEX(ΣυνδΑθρ!$B$2:$B$96,$F3823,1)/INDEX(ΣυνδΑθρ!$J$2:$J$96,$F3823,1),IF($D3823&lt;&gt;"",$G3823*INDEX(Υλικά!$G$3:$G$200,$F3823,1)/INDEX(Υλικά!$E$3:$E$200,$F3823,1),0))</f>
        <v>0</v>
      </c>
      <c r="I3823" s="17">
        <f>IF($C3823&lt;&gt;"",$G3823*INDEX(ΣυνδΑθρ!$C$2:$C$100,$F3823,1)/INDEX(ΣυνδΑθρ!$J$2:$J$96,$F3823,1),IF($D3823&lt;&gt;"",$G3823*INDEX(Υλικά!$H$3:$H$200,$F3823,1)/INDEX(Υλικά!$E$3:$E$200,$F3823,1),0))</f>
        <v>0</v>
      </c>
      <c r="J3823" s="18">
        <f>IF($C3823&lt;&gt;"",$G3823*INDEX(ΣυνδΑθρ!$D$2:$D$96,$F3823,1)/INDEX(ΣυνδΑθρ!$J$2:$J$96,$F3823,1),IF($D3823&lt;&gt;"",$G3823*INDEX(Υλικά!$I$3:$I$200,$F3823,1)/INDEX(Υλικά!$E$3:$E$200,$F3823,1),0))</f>
        <v>0</v>
      </c>
      <c r="K3823" s="16">
        <f>$H3823*Ref!$B$2</f>
        <v>0</v>
      </c>
      <c r="L3823" s="17">
        <f>$I3823*Ref!$B$3</f>
        <v>0</v>
      </c>
      <c r="M3823" s="18">
        <f>$J3823*Ref!$B$4</f>
        <v>0</v>
      </c>
      <c r="N3823" s="18">
        <f>IF($C3823&lt;&gt;"",0,IF($D3823&lt;&gt;"",$G3823*INDEX(Υλικά!$J$3:$J$200,$F3823,1)/INDEX(Υλικά!$E$3:$E$200,$F3823,1),0))</f>
        <v>0</v>
      </c>
      <c r="O3823" s="19">
        <f t="shared" si="71"/>
        <v>0</v>
      </c>
    </row>
    <row r="3824" spans="5:15" x14ac:dyDescent="0.35">
      <c r="E3824" s="3" t="str">
        <f>IF(C3824&lt;&gt;"",INDEX(ΣυνδΑθρ!$I$2:$I$96,MATCH(C3824,ΣυνδΑθρ!$A$2:$A$100,0),1),IF(D3824&lt;&gt;"",INDEX(Υλικά!$D$3:$D$200,MATCH(D3824,Υλικά!$B$3:$B$200,0),1),""))</f>
        <v/>
      </c>
      <c r="F3824" s="10">
        <f>IF(C3824&lt;&gt;"",MATCH($C3824,ΣυνδΑθρ!$A$2:$A$100,0),IF(D3824&lt;&gt;"",MATCH($D3824,Υλικά!$B$3:$B$200,0),0))</f>
        <v>0</v>
      </c>
      <c r="G3824" s="3"/>
      <c r="H3824" s="16">
        <f>IF($C3824&lt;&gt;"",$G3824*INDEX(ΣυνδΑθρ!$B$2:$B$96,$F3824,1)/INDEX(ΣυνδΑθρ!$J$2:$J$96,$F3824,1),IF($D3824&lt;&gt;"",$G3824*INDEX(Υλικά!$G$3:$G$200,$F3824,1)/INDEX(Υλικά!$E$3:$E$200,$F3824,1),0))</f>
        <v>0</v>
      </c>
      <c r="I3824" s="17">
        <f>IF($C3824&lt;&gt;"",$G3824*INDEX(ΣυνδΑθρ!$C$2:$C$100,$F3824,1)/INDEX(ΣυνδΑθρ!$J$2:$J$96,$F3824,1),IF($D3824&lt;&gt;"",$G3824*INDEX(Υλικά!$H$3:$H$200,$F3824,1)/INDEX(Υλικά!$E$3:$E$200,$F3824,1),0))</f>
        <v>0</v>
      </c>
      <c r="J3824" s="18">
        <f>IF($C3824&lt;&gt;"",$G3824*INDEX(ΣυνδΑθρ!$D$2:$D$96,$F3824,1)/INDEX(ΣυνδΑθρ!$J$2:$J$96,$F3824,1),IF($D3824&lt;&gt;"",$G3824*INDEX(Υλικά!$I$3:$I$200,$F3824,1)/INDEX(Υλικά!$E$3:$E$200,$F3824,1),0))</f>
        <v>0</v>
      </c>
      <c r="K3824" s="16">
        <f>$H3824*Ref!$B$2</f>
        <v>0</v>
      </c>
      <c r="L3824" s="17">
        <f>$I3824*Ref!$B$3</f>
        <v>0</v>
      </c>
      <c r="M3824" s="18">
        <f>$J3824*Ref!$B$4</f>
        <v>0</v>
      </c>
      <c r="N3824" s="18">
        <f>IF($C3824&lt;&gt;"",0,IF($D3824&lt;&gt;"",$G3824*INDEX(Υλικά!$J$3:$J$200,$F3824,1)/INDEX(Υλικά!$E$3:$E$200,$F3824,1),0))</f>
        <v>0</v>
      </c>
      <c r="O3824" s="19">
        <f t="shared" si="71"/>
        <v>0</v>
      </c>
    </row>
    <row r="3825" spans="5:15" x14ac:dyDescent="0.35">
      <c r="E3825" s="3" t="str">
        <f>IF(C3825&lt;&gt;"",INDEX(ΣυνδΑθρ!$I$2:$I$96,MATCH(C3825,ΣυνδΑθρ!$A$2:$A$100,0),1),IF(D3825&lt;&gt;"",INDEX(Υλικά!$D$3:$D$200,MATCH(D3825,Υλικά!$B$3:$B$200,0),1),""))</f>
        <v/>
      </c>
      <c r="F3825" s="10">
        <f>IF(C3825&lt;&gt;"",MATCH($C3825,ΣυνδΑθρ!$A$2:$A$100,0),IF(D3825&lt;&gt;"",MATCH($D3825,Υλικά!$B$3:$B$200,0),0))</f>
        <v>0</v>
      </c>
      <c r="G3825" s="3"/>
      <c r="H3825" s="16">
        <f>IF($C3825&lt;&gt;"",$G3825*INDEX(ΣυνδΑθρ!$B$2:$B$96,$F3825,1)/INDEX(ΣυνδΑθρ!$J$2:$J$96,$F3825,1),IF($D3825&lt;&gt;"",$G3825*INDEX(Υλικά!$G$3:$G$200,$F3825,1)/INDEX(Υλικά!$E$3:$E$200,$F3825,1),0))</f>
        <v>0</v>
      </c>
      <c r="I3825" s="17">
        <f>IF($C3825&lt;&gt;"",$G3825*INDEX(ΣυνδΑθρ!$C$2:$C$100,$F3825,1)/INDEX(ΣυνδΑθρ!$J$2:$J$96,$F3825,1),IF($D3825&lt;&gt;"",$G3825*INDEX(Υλικά!$H$3:$H$200,$F3825,1)/INDEX(Υλικά!$E$3:$E$200,$F3825,1),0))</f>
        <v>0</v>
      </c>
      <c r="J3825" s="18">
        <f>IF($C3825&lt;&gt;"",$G3825*INDEX(ΣυνδΑθρ!$D$2:$D$96,$F3825,1)/INDEX(ΣυνδΑθρ!$J$2:$J$96,$F3825,1),IF($D3825&lt;&gt;"",$G3825*INDEX(Υλικά!$I$3:$I$200,$F3825,1)/INDEX(Υλικά!$E$3:$E$200,$F3825,1),0))</f>
        <v>0</v>
      </c>
      <c r="K3825" s="16">
        <f>$H3825*Ref!$B$2</f>
        <v>0</v>
      </c>
      <c r="L3825" s="17">
        <f>$I3825*Ref!$B$3</f>
        <v>0</v>
      </c>
      <c r="M3825" s="18">
        <f>$J3825*Ref!$B$4</f>
        <v>0</v>
      </c>
      <c r="N3825" s="18">
        <f>IF($C3825&lt;&gt;"",0,IF($D3825&lt;&gt;"",$G3825*INDEX(Υλικά!$J$3:$J$200,$F3825,1)/INDEX(Υλικά!$E$3:$E$200,$F3825,1),0))</f>
        <v>0</v>
      </c>
      <c r="O3825" s="19">
        <f t="shared" si="71"/>
        <v>0</v>
      </c>
    </row>
    <row r="3826" spans="5:15" x14ac:dyDescent="0.35">
      <c r="E3826" s="3" t="str">
        <f>IF(C3826&lt;&gt;"",INDEX(ΣυνδΑθρ!$I$2:$I$96,MATCH(C3826,ΣυνδΑθρ!$A$2:$A$100,0),1),IF(D3826&lt;&gt;"",INDEX(Υλικά!$D$3:$D$200,MATCH(D3826,Υλικά!$B$3:$B$200,0),1),""))</f>
        <v/>
      </c>
      <c r="F3826" s="10">
        <f>IF(C3826&lt;&gt;"",MATCH($C3826,ΣυνδΑθρ!$A$2:$A$100,0),IF(D3826&lt;&gt;"",MATCH($D3826,Υλικά!$B$3:$B$200,0),0))</f>
        <v>0</v>
      </c>
      <c r="G3826" s="3"/>
      <c r="H3826" s="16">
        <f>IF($C3826&lt;&gt;"",$G3826*INDEX(ΣυνδΑθρ!$B$2:$B$96,$F3826,1)/INDEX(ΣυνδΑθρ!$J$2:$J$96,$F3826,1),IF($D3826&lt;&gt;"",$G3826*INDEX(Υλικά!$G$3:$G$200,$F3826,1)/INDEX(Υλικά!$E$3:$E$200,$F3826,1),0))</f>
        <v>0</v>
      </c>
      <c r="I3826" s="17">
        <f>IF($C3826&lt;&gt;"",$G3826*INDEX(ΣυνδΑθρ!$C$2:$C$100,$F3826,1)/INDEX(ΣυνδΑθρ!$J$2:$J$96,$F3826,1),IF($D3826&lt;&gt;"",$G3826*INDEX(Υλικά!$H$3:$H$200,$F3826,1)/INDEX(Υλικά!$E$3:$E$200,$F3826,1),0))</f>
        <v>0</v>
      </c>
      <c r="J3826" s="18">
        <f>IF($C3826&lt;&gt;"",$G3826*INDEX(ΣυνδΑθρ!$D$2:$D$96,$F3826,1)/INDEX(ΣυνδΑθρ!$J$2:$J$96,$F3826,1),IF($D3826&lt;&gt;"",$G3826*INDEX(Υλικά!$I$3:$I$200,$F3826,1)/INDEX(Υλικά!$E$3:$E$200,$F3826,1),0))</f>
        <v>0</v>
      </c>
      <c r="K3826" s="16">
        <f>$H3826*Ref!$B$2</f>
        <v>0</v>
      </c>
      <c r="L3826" s="17">
        <f>$I3826*Ref!$B$3</f>
        <v>0</v>
      </c>
      <c r="M3826" s="18">
        <f>$J3826*Ref!$B$4</f>
        <v>0</v>
      </c>
      <c r="N3826" s="18">
        <f>IF($C3826&lt;&gt;"",0,IF($D3826&lt;&gt;"",$G3826*INDEX(Υλικά!$J$3:$J$200,$F3826,1)/INDEX(Υλικά!$E$3:$E$200,$F3826,1),0))</f>
        <v>0</v>
      </c>
      <c r="O3826" s="19">
        <f t="shared" si="71"/>
        <v>0</v>
      </c>
    </row>
    <row r="3827" spans="5:15" x14ac:dyDescent="0.35">
      <c r="E3827" s="3" t="str">
        <f>IF(C3827&lt;&gt;"",INDEX(ΣυνδΑθρ!$I$2:$I$96,MATCH(C3827,ΣυνδΑθρ!$A$2:$A$100,0),1),IF(D3827&lt;&gt;"",INDEX(Υλικά!$D$3:$D$200,MATCH(D3827,Υλικά!$B$3:$B$200,0),1),""))</f>
        <v/>
      </c>
      <c r="F3827" s="10">
        <f>IF(C3827&lt;&gt;"",MATCH($C3827,ΣυνδΑθρ!$A$2:$A$100,0),IF(D3827&lt;&gt;"",MATCH($D3827,Υλικά!$B$3:$B$200,0),0))</f>
        <v>0</v>
      </c>
      <c r="G3827" s="3"/>
      <c r="H3827" s="16">
        <f>IF($C3827&lt;&gt;"",$G3827*INDEX(ΣυνδΑθρ!$B$2:$B$96,$F3827,1)/INDEX(ΣυνδΑθρ!$J$2:$J$96,$F3827,1),IF($D3827&lt;&gt;"",$G3827*INDEX(Υλικά!$G$3:$G$200,$F3827,1)/INDEX(Υλικά!$E$3:$E$200,$F3827,1),0))</f>
        <v>0</v>
      </c>
      <c r="I3827" s="17">
        <f>IF($C3827&lt;&gt;"",$G3827*INDEX(ΣυνδΑθρ!$C$2:$C$100,$F3827,1)/INDEX(ΣυνδΑθρ!$J$2:$J$96,$F3827,1),IF($D3827&lt;&gt;"",$G3827*INDEX(Υλικά!$H$3:$H$200,$F3827,1)/INDEX(Υλικά!$E$3:$E$200,$F3827,1),0))</f>
        <v>0</v>
      </c>
      <c r="J3827" s="18">
        <f>IF($C3827&lt;&gt;"",$G3827*INDEX(ΣυνδΑθρ!$D$2:$D$96,$F3827,1)/INDEX(ΣυνδΑθρ!$J$2:$J$96,$F3827,1),IF($D3827&lt;&gt;"",$G3827*INDEX(Υλικά!$I$3:$I$200,$F3827,1)/INDEX(Υλικά!$E$3:$E$200,$F3827,1),0))</f>
        <v>0</v>
      </c>
      <c r="K3827" s="16">
        <f>$H3827*Ref!$B$2</f>
        <v>0</v>
      </c>
      <c r="L3827" s="17">
        <f>$I3827*Ref!$B$3</f>
        <v>0</v>
      </c>
      <c r="M3827" s="18">
        <f>$J3827*Ref!$B$4</f>
        <v>0</v>
      </c>
      <c r="N3827" s="18">
        <f>IF($C3827&lt;&gt;"",0,IF($D3827&lt;&gt;"",$G3827*INDEX(Υλικά!$J$3:$J$200,$F3827,1)/INDEX(Υλικά!$E$3:$E$200,$F3827,1),0))</f>
        <v>0</v>
      </c>
      <c r="O3827" s="19">
        <f t="shared" si="71"/>
        <v>0</v>
      </c>
    </row>
    <row r="3828" spans="5:15" x14ac:dyDescent="0.35">
      <c r="E3828" s="3" t="str">
        <f>IF(C3828&lt;&gt;"",INDEX(ΣυνδΑθρ!$I$2:$I$96,MATCH(C3828,ΣυνδΑθρ!$A$2:$A$100,0),1),IF(D3828&lt;&gt;"",INDEX(Υλικά!$D$3:$D$200,MATCH(D3828,Υλικά!$B$3:$B$200,0),1),""))</f>
        <v/>
      </c>
      <c r="F3828" s="10">
        <f>IF(C3828&lt;&gt;"",MATCH($C3828,ΣυνδΑθρ!$A$2:$A$100,0),IF(D3828&lt;&gt;"",MATCH($D3828,Υλικά!$B$3:$B$200,0),0))</f>
        <v>0</v>
      </c>
      <c r="G3828" s="3"/>
      <c r="H3828" s="16">
        <f>IF($C3828&lt;&gt;"",$G3828*INDEX(ΣυνδΑθρ!$B$2:$B$96,$F3828,1)/INDEX(ΣυνδΑθρ!$J$2:$J$96,$F3828,1),IF($D3828&lt;&gt;"",$G3828*INDEX(Υλικά!$G$3:$G$200,$F3828,1)/INDEX(Υλικά!$E$3:$E$200,$F3828,1),0))</f>
        <v>0</v>
      </c>
      <c r="I3828" s="17">
        <f>IF($C3828&lt;&gt;"",$G3828*INDEX(ΣυνδΑθρ!$C$2:$C$100,$F3828,1)/INDEX(ΣυνδΑθρ!$J$2:$J$96,$F3828,1),IF($D3828&lt;&gt;"",$G3828*INDEX(Υλικά!$H$3:$H$200,$F3828,1)/INDEX(Υλικά!$E$3:$E$200,$F3828,1),0))</f>
        <v>0</v>
      </c>
      <c r="J3828" s="18">
        <f>IF($C3828&lt;&gt;"",$G3828*INDEX(ΣυνδΑθρ!$D$2:$D$96,$F3828,1)/INDEX(ΣυνδΑθρ!$J$2:$J$96,$F3828,1),IF($D3828&lt;&gt;"",$G3828*INDEX(Υλικά!$I$3:$I$200,$F3828,1)/INDEX(Υλικά!$E$3:$E$200,$F3828,1),0))</f>
        <v>0</v>
      </c>
      <c r="K3828" s="16">
        <f>$H3828*Ref!$B$2</f>
        <v>0</v>
      </c>
      <c r="L3828" s="17">
        <f>$I3828*Ref!$B$3</f>
        <v>0</v>
      </c>
      <c r="M3828" s="18">
        <f>$J3828*Ref!$B$4</f>
        <v>0</v>
      </c>
      <c r="N3828" s="18">
        <f>IF($C3828&lt;&gt;"",0,IF($D3828&lt;&gt;"",$G3828*INDEX(Υλικά!$J$3:$J$200,$F3828,1)/INDEX(Υλικά!$E$3:$E$200,$F3828,1),0))</f>
        <v>0</v>
      </c>
      <c r="O3828" s="19">
        <f t="shared" si="71"/>
        <v>0</v>
      </c>
    </row>
    <row r="3829" spans="5:15" x14ac:dyDescent="0.35">
      <c r="E3829" s="3" t="str">
        <f>IF(C3829&lt;&gt;"",INDEX(ΣυνδΑθρ!$I$2:$I$96,MATCH(C3829,ΣυνδΑθρ!$A$2:$A$100,0),1),IF(D3829&lt;&gt;"",INDEX(Υλικά!$D$3:$D$200,MATCH(D3829,Υλικά!$B$3:$B$200,0),1),""))</f>
        <v/>
      </c>
      <c r="F3829" s="10">
        <f>IF(C3829&lt;&gt;"",MATCH($C3829,ΣυνδΑθρ!$A$2:$A$100,0),IF(D3829&lt;&gt;"",MATCH($D3829,Υλικά!$B$3:$B$200,0),0))</f>
        <v>0</v>
      </c>
      <c r="G3829" s="3"/>
      <c r="H3829" s="16">
        <f>IF($C3829&lt;&gt;"",$G3829*INDEX(ΣυνδΑθρ!$B$2:$B$96,$F3829,1)/INDEX(ΣυνδΑθρ!$J$2:$J$96,$F3829,1),IF($D3829&lt;&gt;"",$G3829*INDEX(Υλικά!$G$3:$G$200,$F3829,1)/INDEX(Υλικά!$E$3:$E$200,$F3829,1),0))</f>
        <v>0</v>
      </c>
      <c r="I3829" s="17">
        <f>IF($C3829&lt;&gt;"",$G3829*INDEX(ΣυνδΑθρ!$C$2:$C$100,$F3829,1)/INDEX(ΣυνδΑθρ!$J$2:$J$96,$F3829,1),IF($D3829&lt;&gt;"",$G3829*INDEX(Υλικά!$H$3:$H$200,$F3829,1)/INDEX(Υλικά!$E$3:$E$200,$F3829,1),0))</f>
        <v>0</v>
      </c>
      <c r="J3829" s="18">
        <f>IF($C3829&lt;&gt;"",$G3829*INDEX(ΣυνδΑθρ!$D$2:$D$96,$F3829,1)/INDEX(ΣυνδΑθρ!$J$2:$J$96,$F3829,1),IF($D3829&lt;&gt;"",$G3829*INDEX(Υλικά!$I$3:$I$200,$F3829,1)/INDEX(Υλικά!$E$3:$E$200,$F3829,1),0))</f>
        <v>0</v>
      </c>
      <c r="K3829" s="16">
        <f>$H3829*Ref!$B$2</f>
        <v>0</v>
      </c>
      <c r="L3829" s="17">
        <f>$I3829*Ref!$B$3</f>
        <v>0</v>
      </c>
      <c r="M3829" s="18">
        <f>$J3829*Ref!$B$4</f>
        <v>0</v>
      </c>
      <c r="N3829" s="18">
        <f>IF($C3829&lt;&gt;"",0,IF($D3829&lt;&gt;"",$G3829*INDEX(Υλικά!$J$3:$J$200,$F3829,1)/INDEX(Υλικά!$E$3:$E$200,$F3829,1),0))</f>
        <v>0</v>
      </c>
      <c r="O3829" s="19">
        <f t="shared" si="71"/>
        <v>0</v>
      </c>
    </row>
    <row r="3830" spans="5:15" x14ac:dyDescent="0.35">
      <c r="E3830" s="3" t="str">
        <f>IF(C3830&lt;&gt;"",INDEX(ΣυνδΑθρ!$I$2:$I$96,MATCH(C3830,ΣυνδΑθρ!$A$2:$A$100,0),1),IF(D3830&lt;&gt;"",INDEX(Υλικά!$D$3:$D$200,MATCH(D3830,Υλικά!$B$3:$B$200,0),1),""))</f>
        <v/>
      </c>
      <c r="F3830" s="10">
        <f>IF(C3830&lt;&gt;"",MATCH($C3830,ΣυνδΑθρ!$A$2:$A$100,0),IF(D3830&lt;&gt;"",MATCH($D3830,Υλικά!$B$3:$B$200,0),0))</f>
        <v>0</v>
      </c>
      <c r="G3830" s="3"/>
      <c r="H3830" s="16">
        <f>IF($C3830&lt;&gt;"",$G3830*INDEX(ΣυνδΑθρ!$B$2:$B$96,$F3830,1)/INDEX(ΣυνδΑθρ!$J$2:$J$96,$F3830,1),IF($D3830&lt;&gt;"",$G3830*INDEX(Υλικά!$G$3:$G$200,$F3830,1)/INDEX(Υλικά!$E$3:$E$200,$F3830,1),0))</f>
        <v>0</v>
      </c>
      <c r="I3830" s="17">
        <f>IF($C3830&lt;&gt;"",$G3830*INDEX(ΣυνδΑθρ!$C$2:$C$100,$F3830,1)/INDEX(ΣυνδΑθρ!$J$2:$J$96,$F3830,1),IF($D3830&lt;&gt;"",$G3830*INDEX(Υλικά!$H$3:$H$200,$F3830,1)/INDEX(Υλικά!$E$3:$E$200,$F3830,1),0))</f>
        <v>0</v>
      </c>
      <c r="J3830" s="18">
        <f>IF($C3830&lt;&gt;"",$G3830*INDEX(ΣυνδΑθρ!$D$2:$D$96,$F3830,1)/INDEX(ΣυνδΑθρ!$J$2:$J$96,$F3830,1),IF($D3830&lt;&gt;"",$G3830*INDEX(Υλικά!$I$3:$I$200,$F3830,1)/INDEX(Υλικά!$E$3:$E$200,$F3830,1),0))</f>
        <v>0</v>
      </c>
      <c r="K3830" s="16">
        <f>$H3830*Ref!$B$2</f>
        <v>0</v>
      </c>
      <c r="L3830" s="17">
        <f>$I3830*Ref!$B$3</f>
        <v>0</v>
      </c>
      <c r="M3830" s="18">
        <f>$J3830*Ref!$B$4</f>
        <v>0</v>
      </c>
      <c r="N3830" s="18">
        <f>IF($C3830&lt;&gt;"",0,IF($D3830&lt;&gt;"",$G3830*INDEX(Υλικά!$J$3:$J$200,$F3830,1)/INDEX(Υλικά!$E$3:$E$200,$F3830,1),0))</f>
        <v>0</v>
      </c>
      <c r="O3830" s="19">
        <f t="shared" si="71"/>
        <v>0</v>
      </c>
    </row>
    <row r="3831" spans="5:15" x14ac:dyDescent="0.35">
      <c r="E3831" s="3" t="str">
        <f>IF(C3831&lt;&gt;"",INDEX(ΣυνδΑθρ!$I$2:$I$96,MATCH(C3831,ΣυνδΑθρ!$A$2:$A$100,0),1),IF(D3831&lt;&gt;"",INDEX(Υλικά!$D$3:$D$200,MATCH(D3831,Υλικά!$B$3:$B$200,0),1),""))</f>
        <v/>
      </c>
      <c r="F3831" s="10">
        <f>IF(C3831&lt;&gt;"",MATCH($C3831,ΣυνδΑθρ!$A$2:$A$100,0),IF(D3831&lt;&gt;"",MATCH($D3831,Υλικά!$B$3:$B$200,0),0))</f>
        <v>0</v>
      </c>
      <c r="G3831" s="3"/>
      <c r="H3831" s="16">
        <f>IF($C3831&lt;&gt;"",$G3831*INDEX(ΣυνδΑθρ!$B$2:$B$96,$F3831,1)/INDEX(ΣυνδΑθρ!$J$2:$J$96,$F3831,1),IF($D3831&lt;&gt;"",$G3831*INDEX(Υλικά!$G$3:$G$200,$F3831,1)/INDEX(Υλικά!$E$3:$E$200,$F3831,1),0))</f>
        <v>0</v>
      </c>
      <c r="I3831" s="17">
        <f>IF($C3831&lt;&gt;"",$G3831*INDEX(ΣυνδΑθρ!$C$2:$C$100,$F3831,1)/INDEX(ΣυνδΑθρ!$J$2:$J$96,$F3831,1),IF($D3831&lt;&gt;"",$G3831*INDEX(Υλικά!$H$3:$H$200,$F3831,1)/INDEX(Υλικά!$E$3:$E$200,$F3831,1),0))</f>
        <v>0</v>
      </c>
      <c r="J3831" s="18">
        <f>IF($C3831&lt;&gt;"",$G3831*INDEX(ΣυνδΑθρ!$D$2:$D$96,$F3831,1)/INDEX(ΣυνδΑθρ!$J$2:$J$96,$F3831,1),IF($D3831&lt;&gt;"",$G3831*INDEX(Υλικά!$I$3:$I$200,$F3831,1)/INDEX(Υλικά!$E$3:$E$200,$F3831,1),0))</f>
        <v>0</v>
      </c>
      <c r="K3831" s="16">
        <f>$H3831*Ref!$B$2</f>
        <v>0</v>
      </c>
      <c r="L3831" s="17">
        <f>$I3831*Ref!$B$3</f>
        <v>0</v>
      </c>
      <c r="M3831" s="18">
        <f>$J3831*Ref!$B$4</f>
        <v>0</v>
      </c>
      <c r="N3831" s="18">
        <f>IF($C3831&lt;&gt;"",0,IF($D3831&lt;&gt;"",$G3831*INDEX(Υλικά!$J$3:$J$200,$F3831,1)/INDEX(Υλικά!$E$3:$E$200,$F3831,1),0))</f>
        <v>0</v>
      </c>
      <c r="O3831" s="19">
        <f t="shared" si="71"/>
        <v>0</v>
      </c>
    </row>
    <row r="3832" spans="5:15" x14ac:dyDescent="0.35">
      <c r="E3832" s="3" t="str">
        <f>IF(C3832&lt;&gt;"",INDEX(ΣυνδΑθρ!$I$2:$I$96,MATCH(C3832,ΣυνδΑθρ!$A$2:$A$100,0),1),IF(D3832&lt;&gt;"",INDEX(Υλικά!$D$3:$D$200,MATCH(D3832,Υλικά!$B$3:$B$200,0),1),""))</f>
        <v/>
      </c>
      <c r="F3832" s="10">
        <f>IF(C3832&lt;&gt;"",MATCH($C3832,ΣυνδΑθρ!$A$2:$A$100,0),IF(D3832&lt;&gt;"",MATCH($D3832,Υλικά!$B$3:$B$200,0),0))</f>
        <v>0</v>
      </c>
      <c r="G3832" s="3"/>
      <c r="H3832" s="16">
        <f>IF($C3832&lt;&gt;"",$G3832*INDEX(ΣυνδΑθρ!$B$2:$B$96,$F3832,1)/INDEX(ΣυνδΑθρ!$J$2:$J$96,$F3832,1),IF($D3832&lt;&gt;"",$G3832*INDEX(Υλικά!$G$3:$G$200,$F3832,1)/INDEX(Υλικά!$E$3:$E$200,$F3832,1),0))</f>
        <v>0</v>
      </c>
      <c r="I3832" s="17">
        <f>IF($C3832&lt;&gt;"",$G3832*INDEX(ΣυνδΑθρ!$C$2:$C$100,$F3832,1)/INDEX(ΣυνδΑθρ!$J$2:$J$96,$F3832,1),IF($D3832&lt;&gt;"",$G3832*INDEX(Υλικά!$H$3:$H$200,$F3832,1)/INDEX(Υλικά!$E$3:$E$200,$F3832,1),0))</f>
        <v>0</v>
      </c>
      <c r="J3832" s="18">
        <f>IF($C3832&lt;&gt;"",$G3832*INDEX(ΣυνδΑθρ!$D$2:$D$96,$F3832,1)/INDEX(ΣυνδΑθρ!$J$2:$J$96,$F3832,1),IF($D3832&lt;&gt;"",$G3832*INDEX(Υλικά!$I$3:$I$200,$F3832,1)/INDEX(Υλικά!$E$3:$E$200,$F3832,1),0))</f>
        <v>0</v>
      </c>
      <c r="K3832" s="16">
        <f>$H3832*Ref!$B$2</f>
        <v>0</v>
      </c>
      <c r="L3832" s="17">
        <f>$I3832*Ref!$B$3</f>
        <v>0</v>
      </c>
      <c r="M3832" s="18">
        <f>$J3832*Ref!$B$4</f>
        <v>0</v>
      </c>
      <c r="N3832" s="18">
        <f>IF($C3832&lt;&gt;"",0,IF($D3832&lt;&gt;"",$G3832*INDEX(Υλικά!$J$3:$J$200,$F3832,1)/INDEX(Υλικά!$E$3:$E$200,$F3832,1),0))</f>
        <v>0</v>
      </c>
      <c r="O3832" s="19">
        <f t="shared" si="71"/>
        <v>0</v>
      </c>
    </row>
    <row r="3833" spans="5:15" x14ac:dyDescent="0.35">
      <c r="E3833" s="3" t="str">
        <f>IF(C3833&lt;&gt;"",INDEX(ΣυνδΑθρ!$I$2:$I$96,MATCH(C3833,ΣυνδΑθρ!$A$2:$A$100,0),1),IF(D3833&lt;&gt;"",INDEX(Υλικά!$D$3:$D$200,MATCH(D3833,Υλικά!$B$3:$B$200,0),1),""))</f>
        <v/>
      </c>
      <c r="F3833" s="10">
        <f>IF(C3833&lt;&gt;"",MATCH($C3833,ΣυνδΑθρ!$A$2:$A$100,0),IF(D3833&lt;&gt;"",MATCH($D3833,Υλικά!$B$3:$B$200,0),0))</f>
        <v>0</v>
      </c>
      <c r="G3833" s="3"/>
      <c r="H3833" s="16">
        <f>IF($C3833&lt;&gt;"",$G3833*INDEX(ΣυνδΑθρ!$B$2:$B$96,$F3833,1)/INDEX(ΣυνδΑθρ!$J$2:$J$96,$F3833,1),IF($D3833&lt;&gt;"",$G3833*INDEX(Υλικά!$G$3:$G$200,$F3833,1)/INDEX(Υλικά!$E$3:$E$200,$F3833,1),0))</f>
        <v>0</v>
      </c>
      <c r="I3833" s="17">
        <f>IF($C3833&lt;&gt;"",$G3833*INDEX(ΣυνδΑθρ!$C$2:$C$100,$F3833,1)/INDEX(ΣυνδΑθρ!$J$2:$J$96,$F3833,1),IF($D3833&lt;&gt;"",$G3833*INDEX(Υλικά!$H$3:$H$200,$F3833,1)/INDEX(Υλικά!$E$3:$E$200,$F3833,1),0))</f>
        <v>0</v>
      </c>
      <c r="J3833" s="18">
        <f>IF($C3833&lt;&gt;"",$G3833*INDEX(ΣυνδΑθρ!$D$2:$D$96,$F3833,1)/INDEX(ΣυνδΑθρ!$J$2:$J$96,$F3833,1),IF($D3833&lt;&gt;"",$G3833*INDEX(Υλικά!$I$3:$I$200,$F3833,1)/INDEX(Υλικά!$E$3:$E$200,$F3833,1),0))</f>
        <v>0</v>
      </c>
      <c r="K3833" s="16">
        <f>$H3833*Ref!$B$2</f>
        <v>0</v>
      </c>
      <c r="L3833" s="17">
        <f>$I3833*Ref!$B$3</f>
        <v>0</v>
      </c>
      <c r="M3833" s="18">
        <f>$J3833*Ref!$B$4</f>
        <v>0</v>
      </c>
      <c r="N3833" s="18">
        <f>IF($C3833&lt;&gt;"",0,IF($D3833&lt;&gt;"",$G3833*INDEX(Υλικά!$J$3:$J$200,$F3833,1)/INDEX(Υλικά!$E$3:$E$200,$F3833,1),0))</f>
        <v>0</v>
      </c>
      <c r="O3833" s="19">
        <f t="shared" si="71"/>
        <v>0</v>
      </c>
    </row>
    <row r="3834" spans="5:15" x14ac:dyDescent="0.35">
      <c r="E3834" s="3" t="str">
        <f>IF(C3834&lt;&gt;"",INDEX(ΣυνδΑθρ!$I$2:$I$96,MATCH(C3834,ΣυνδΑθρ!$A$2:$A$100,0),1),IF(D3834&lt;&gt;"",INDEX(Υλικά!$D$3:$D$200,MATCH(D3834,Υλικά!$B$3:$B$200,0),1),""))</f>
        <v/>
      </c>
      <c r="F3834" s="10">
        <f>IF(C3834&lt;&gt;"",MATCH($C3834,ΣυνδΑθρ!$A$2:$A$100,0),IF(D3834&lt;&gt;"",MATCH($D3834,Υλικά!$B$3:$B$200,0),0))</f>
        <v>0</v>
      </c>
      <c r="G3834" s="3"/>
      <c r="H3834" s="16">
        <f>IF($C3834&lt;&gt;"",$G3834*INDEX(ΣυνδΑθρ!$B$2:$B$96,$F3834,1)/INDEX(ΣυνδΑθρ!$J$2:$J$96,$F3834,1),IF($D3834&lt;&gt;"",$G3834*INDEX(Υλικά!$G$3:$G$200,$F3834,1)/INDEX(Υλικά!$E$3:$E$200,$F3834,1),0))</f>
        <v>0</v>
      </c>
      <c r="I3834" s="17">
        <f>IF($C3834&lt;&gt;"",$G3834*INDEX(ΣυνδΑθρ!$C$2:$C$100,$F3834,1)/INDEX(ΣυνδΑθρ!$J$2:$J$96,$F3834,1),IF($D3834&lt;&gt;"",$G3834*INDEX(Υλικά!$H$3:$H$200,$F3834,1)/INDEX(Υλικά!$E$3:$E$200,$F3834,1),0))</f>
        <v>0</v>
      </c>
      <c r="J3834" s="18">
        <f>IF($C3834&lt;&gt;"",$G3834*INDEX(ΣυνδΑθρ!$D$2:$D$96,$F3834,1)/INDEX(ΣυνδΑθρ!$J$2:$J$96,$F3834,1),IF($D3834&lt;&gt;"",$G3834*INDEX(Υλικά!$I$3:$I$200,$F3834,1)/INDEX(Υλικά!$E$3:$E$200,$F3834,1),0))</f>
        <v>0</v>
      </c>
      <c r="K3834" s="16">
        <f>$H3834*Ref!$B$2</f>
        <v>0</v>
      </c>
      <c r="L3834" s="17">
        <f>$I3834*Ref!$B$3</f>
        <v>0</v>
      </c>
      <c r="M3834" s="18">
        <f>$J3834*Ref!$B$4</f>
        <v>0</v>
      </c>
      <c r="N3834" s="18">
        <f>IF($C3834&lt;&gt;"",0,IF($D3834&lt;&gt;"",$G3834*INDEX(Υλικά!$J$3:$J$200,$F3834,1)/INDEX(Υλικά!$E$3:$E$200,$F3834,1),0))</f>
        <v>0</v>
      </c>
      <c r="O3834" s="19">
        <f t="shared" si="71"/>
        <v>0</v>
      </c>
    </row>
    <row r="3835" spans="5:15" x14ac:dyDescent="0.35">
      <c r="E3835" s="3" t="str">
        <f>IF(C3835&lt;&gt;"",INDEX(ΣυνδΑθρ!$I$2:$I$96,MATCH(C3835,ΣυνδΑθρ!$A$2:$A$100,0),1),IF(D3835&lt;&gt;"",INDEX(Υλικά!$D$3:$D$200,MATCH(D3835,Υλικά!$B$3:$B$200,0),1),""))</f>
        <v/>
      </c>
      <c r="F3835" s="10">
        <f>IF(C3835&lt;&gt;"",MATCH($C3835,ΣυνδΑθρ!$A$2:$A$100,0),IF(D3835&lt;&gt;"",MATCH($D3835,Υλικά!$B$3:$B$200,0),0))</f>
        <v>0</v>
      </c>
      <c r="G3835" s="3"/>
      <c r="H3835" s="16">
        <f>IF($C3835&lt;&gt;"",$G3835*INDEX(ΣυνδΑθρ!$B$2:$B$96,$F3835,1)/INDEX(ΣυνδΑθρ!$J$2:$J$96,$F3835,1),IF($D3835&lt;&gt;"",$G3835*INDEX(Υλικά!$G$3:$G$200,$F3835,1)/INDEX(Υλικά!$E$3:$E$200,$F3835,1),0))</f>
        <v>0</v>
      </c>
      <c r="I3835" s="17">
        <f>IF($C3835&lt;&gt;"",$G3835*INDEX(ΣυνδΑθρ!$C$2:$C$100,$F3835,1)/INDEX(ΣυνδΑθρ!$J$2:$J$96,$F3835,1),IF($D3835&lt;&gt;"",$G3835*INDEX(Υλικά!$H$3:$H$200,$F3835,1)/INDEX(Υλικά!$E$3:$E$200,$F3835,1),0))</f>
        <v>0</v>
      </c>
      <c r="J3835" s="18">
        <f>IF($C3835&lt;&gt;"",$G3835*INDEX(ΣυνδΑθρ!$D$2:$D$96,$F3835,1)/INDEX(ΣυνδΑθρ!$J$2:$J$96,$F3835,1),IF($D3835&lt;&gt;"",$G3835*INDEX(Υλικά!$I$3:$I$200,$F3835,1)/INDEX(Υλικά!$E$3:$E$200,$F3835,1),0))</f>
        <v>0</v>
      </c>
      <c r="K3835" s="16">
        <f>$H3835*Ref!$B$2</f>
        <v>0</v>
      </c>
      <c r="L3835" s="17">
        <f>$I3835*Ref!$B$3</f>
        <v>0</v>
      </c>
      <c r="M3835" s="18">
        <f>$J3835*Ref!$B$4</f>
        <v>0</v>
      </c>
      <c r="N3835" s="18">
        <f>IF($C3835&lt;&gt;"",0,IF($D3835&lt;&gt;"",$G3835*INDEX(Υλικά!$J$3:$J$200,$F3835,1)/INDEX(Υλικά!$E$3:$E$200,$F3835,1),0))</f>
        <v>0</v>
      </c>
      <c r="O3835" s="19">
        <f t="shared" si="71"/>
        <v>0</v>
      </c>
    </row>
    <row r="3836" spans="5:15" x14ac:dyDescent="0.35">
      <c r="E3836" s="3" t="str">
        <f>IF(C3836&lt;&gt;"",INDEX(ΣυνδΑθρ!$I$2:$I$96,MATCH(C3836,ΣυνδΑθρ!$A$2:$A$100,0),1),IF(D3836&lt;&gt;"",INDEX(Υλικά!$D$3:$D$200,MATCH(D3836,Υλικά!$B$3:$B$200,0),1),""))</f>
        <v/>
      </c>
      <c r="F3836" s="10">
        <f>IF(C3836&lt;&gt;"",MATCH($C3836,ΣυνδΑθρ!$A$2:$A$100,0),IF(D3836&lt;&gt;"",MATCH($D3836,Υλικά!$B$3:$B$200,0),0))</f>
        <v>0</v>
      </c>
      <c r="G3836" s="3"/>
      <c r="H3836" s="16">
        <f>IF($C3836&lt;&gt;"",$G3836*INDEX(ΣυνδΑθρ!$B$2:$B$96,$F3836,1)/INDEX(ΣυνδΑθρ!$J$2:$J$96,$F3836,1),IF($D3836&lt;&gt;"",$G3836*INDEX(Υλικά!$G$3:$G$200,$F3836,1)/INDEX(Υλικά!$E$3:$E$200,$F3836,1),0))</f>
        <v>0</v>
      </c>
      <c r="I3836" s="17">
        <f>IF($C3836&lt;&gt;"",$G3836*INDEX(ΣυνδΑθρ!$C$2:$C$100,$F3836,1)/INDEX(ΣυνδΑθρ!$J$2:$J$96,$F3836,1),IF($D3836&lt;&gt;"",$G3836*INDEX(Υλικά!$H$3:$H$200,$F3836,1)/INDEX(Υλικά!$E$3:$E$200,$F3836,1),0))</f>
        <v>0</v>
      </c>
      <c r="J3836" s="18">
        <f>IF($C3836&lt;&gt;"",$G3836*INDEX(ΣυνδΑθρ!$D$2:$D$96,$F3836,1)/INDEX(ΣυνδΑθρ!$J$2:$J$96,$F3836,1),IF($D3836&lt;&gt;"",$G3836*INDEX(Υλικά!$I$3:$I$200,$F3836,1)/INDEX(Υλικά!$E$3:$E$200,$F3836,1),0))</f>
        <v>0</v>
      </c>
      <c r="K3836" s="16">
        <f>$H3836*Ref!$B$2</f>
        <v>0</v>
      </c>
      <c r="L3836" s="17">
        <f>$I3836*Ref!$B$3</f>
        <v>0</v>
      </c>
      <c r="M3836" s="18">
        <f>$J3836*Ref!$B$4</f>
        <v>0</v>
      </c>
      <c r="N3836" s="18">
        <f>IF($C3836&lt;&gt;"",0,IF($D3836&lt;&gt;"",$G3836*INDEX(Υλικά!$J$3:$J$200,$F3836,1)/INDEX(Υλικά!$E$3:$E$200,$F3836,1),0))</f>
        <v>0</v>
      </c>
      <c r="O3836" s="19">
        <f t="shared" si="71"/>
        <v>0</v>
      </c>
    </row>
    <row r="3837" spans="5:15" x14ac:dyDescent="0.35">
      <c r="E3837" s="3" t="str">
        <f>IF(C3837&lt;&gt;"",INDEX(ΣυνδΑθρ!$I$2:$I$96,MATCH(C3837,ΣυνδΑθρ!$A$2:$A$100,0),1),IF(D3837&lt;&gt;"",INDEX(Υλικά!$D$3:$D$200,MATCH(D3837,Υλικά!$B$3:$B$200,0),1),""))</f>
        <v/>
      </c>
      <c r="F3837" s="10">
        <f>IF(C3837&lt;&gt;"",MATCH($C3837,ΣυνδΑθρ!$A$2:$A$100,0),IF(D3837&lt;&gt;"",MATCH($D3837,Υλικά!$B$3:$B$200,0),0))</f>
        <v>0</v>
      </c>
      <c r="G3837" s="3"/>
      <c r="H3837" s="16">
        <f>IF($C3837&lt;&gt;"",$G3837*INDEX(ΣυνδΑθρ!$B$2:$B$96,$F3837,1)/INDEX(ΣυνδΑθρ!$J$2:$J$96,$F3837,1),IF($D3837&lt;&gt;"",$G3837*INDEX(Υλικά!$G$3:$G$200,$F3837,1)/INDEX(Υλικά!$E$3:$E$200,$F3837,1),0))</f>
        <v>0</v>
      </c>
      <c r="I3837" s="17">
        <f>IF($C3837&lt;&gt;"",$G3837*INDEX(ΣυνδΑθρ!$C$2:$C$100,$F3837,1)/INDEX(ΣυνδΑθρ!$J$2:$J$96,$F3837,1),IF($D3837&lt;&gt;"",$G3837*INDEX(Υλικά!$H$3:$H$200,$F3837,1)/INDEX(Υλικά!$E$3:$E$200,$F3837,1),0))</f>
        <v>0</v>
      </c>
      <c r="J3837" s="18">
        <f>IF($C3837&lt;&gt;"",$G3837*INDEX(ΣυνδΑθρ!$D$2:$D$96,$F3837,1)/INDEX(ΣυνδΑθρ!$J$2:$J$96,$F3837,1),IF($D3837&lt;&gt;"",$G3837*INDEX(Υλικά!$I$3:$I$200,$F3837,1)/INDEX(Υλικά!$E$3:$E$200,$F3837,1),0))</f>
        <v>0</v>
      </c>
      <c r="K3837" s="16">
        <f>$H3837*Ref!$B$2</f>
        <v>0</v>
      </c>
      <c r="L3837" s="17">
        <f>$I3837*Ref!$B$3</f>
        <v>0</v>
      </c>
      <c r="M3837" s="18">
        <f>$J3837*Ref!$B$4</f>
        <v>0</v>
      </c>
      <c r="N3837" s="18">
        <f>IF($C3837&lt;&gt;"",0,IF($D3837&lt;&gt;"",$G3837*INDEX(Υλικά!$J$3:$J$200,$F3837,1)/INDEX(Υλικά!$E$3:$E$200,$F3837,1),0))</f>
        <v>0</v>
      </c>
      <c r="O3837" s="19">
        <f t="shared" si="71"/>
        <v>0</v>
      </c>
    </row>
    <row r="3838" spans="5:15" x14ac:dyDescent="0.35">
      <c r="E3838" s="3" t="str">
        <f>IF(C3838&lt;&gt;"",INDEX(ΣυνδΑθρ!$I$2:$I$96,MATCH(C3838,ΣυνδΑθρ!$A$2:$A$100,0),1),IF(D3838&lt;&gt;"",INDEX(Υλικά!$D$3:$D$200,MATCH(D3838,Υλικά!$B$3:$B$200,0),1),""))</f>
        <v/>
      </c>
      <c r="F3838" s="10">
        <f>IF(C3838&lt;&gt;"",MATCH($C3838,ΣυνδΑθρ!$A$2:$A$100,0),IF(D3838&lt;&gt;"",MATCH($D3838,Υλικά!$B$3:$B$200,0),0))</f>
        <v>0</v>
      </c>
      <c r="G3838" s="3"/>
      <c r="H3838" s="16">
        <f>IF($C3838&lt;&gt;"",$G3838*INDEX(ΣυνδΑθρ!$B$2:$B$96,$F3838,1)/INDEX(ΣυνδΑθρ!$J$2:$J$96,$F3838,1),IF($D3838&lt;&gt;"",$G3838*INDEX(Υλικά!$G$3:$G$200,$F3838,1)/INDEX(Υλικά!$E$3:$E$200,$F3838,1),0))</f>
        <v>0</v>
      </c>
      <c r="I3838" s="17">
        <f>IF($C3838&lt;&gt;"",$G3838*INDEX(ΣυνδΑθρ!$C$2:$C$100,$F3838,1)/INDEX(ΣυνδΑθρ!$J$2:$J$96,$F3838,1),IF($D3838&lt;&gt;"",$G3838*INDEX(Υλικά!$H$3:$H$200,$F3838,1)/INDEX(Υλικά!$E$3:$E$200,$F3838,1),0))</f>
        <v>0</v>
      </c>
      <c r="J3838" s="18">
        <f>IF($C3838&lt;&gt;"",$G3838*INDEX(ΣυνδΑθρ!$D$2:$D$96,$F3838,1)/INDEX(ΣυνδΑθρ!$J$2:$J$96,$F3838,1),IF($D3838&lt;&gt;"",$G3838*INDEX(Υλικά!$I$3:$I$200,$F3838,1)/INDEX(Υλικά!$E$3:$E$200,$F3838,1),0))</f>
        <v>0</v>
      </c>
      <c r="K3838" s="16">
        <f>$H3838*Ref!$B$2</f>
        <v>0</v>
      </c>
      <c r="L3838" s="17">
        <f>$I3838*Ref!$B$3</f>
        <v>0</v>
      </c>
      <c r="M3838" s="18">
        <f>$J3838*Ref!$B$4</f>
        <v>0</v>
      </c>
      <c r="N3838" s="18">
        <f>IF($C3838&lt;&gt;"",0,IF($D3838&lt;&gt;"",$G3838*INDEX(Υλικά!$J$3:$J$200,$F3838,1)/INDEX(Υλικά!$E$3:$E$200,$F3838,1),0))</f>
        <v>0</v>
      </c>
      <c r="O3838" s="19">
        <f t="shared" si="71"/>
        <v>0</v>
      </c>
    </row>
    <row r="3839" spans="5:15" x14ac:dyDescent="0.35">
      <c r="E3839" s="3" t="str">
        <f>IF(C3839&lt;&gt;"",INDEX(ΣυνδΑθρ!$I$2:$I$96,MATCH(C3839,ΣυνδΑθρ!$A$2:$A$100,0),1),IF(D3839&lt;&gt;"",INDEX(Υλικά!$D$3:$D$200,MATCH(D3839,Υλικά!$B$3:$B$200,0),1),""))</f>
        <v/>
      </c>
      <c r="F3839" s="10">
        <f>IF(C3839&lt;&gt;"",MATCH($C3839,ΣυνδΑθρ!$A$2:$A$100,0),IF(D3839&lt;&gt;"",MATCH($D3839,Υλικά!$B$3:$B$200,0),0))</f>
        <v>0</v>
      </c>
      <c r="G3839" s="3"/>
      <c r="H3839" s="16">
        <f>IF($C3839&lt;&gt;"",$G3839*INDEX(ΣυνδΑθρ!$B$2:$B$96,$F3839,1)/INDEX(ΣυνδΑθρ!$J$2:$J$96,$F3839,1),IF($D3839&lt;&gt;"",$G3839*INDEX(Υλικά!$G$3:$G$200,$F3839,1)/INDEX(Υλικά!$E$3:$E$200,$F3839,1),0))</f>
        <v>0</v>
      </c>
      <c r="I3839" s="17">
        <f>IF($C3839&lt;&gt;"",$G3839*INDEX(ΣυνδΑθρ!$C$2:$C$100,$F3839,1)/INDEX(ΣυνδΑθρ!$J$2:$J$96,$F3839,1),IF($D3839&lt;&gt;"",$G3839*INDEX(Υλικά!$H$3:$H$200,$F3839,1)/INDEX(Υλικά!$E$3:$E$200,$F3839,1),0))</f>
        <v>0</v>
      </c>
      <c r="J3839" s="18">
        <f>IF($C3839&lt;&gt;"",$G3839*INDEX(ΣυνδΑθρ!$D$2:$D$96,$F3839,1)/INDEX(ΣυνδΑθρ!$J$2:$J$96,$F3839,1),IF($D3839&lt;&gt;"",$G3839*INDEX(Υλικά!$I$3:$I$200,$F3839,1)/INDEX(Υλικά!$E$3:$E$200,$F3839,1),0))</f>
        <v>0</v>
      </c>
      <c r="K3839" s="16">
        <f>$H3839*Ref!$B$2</f>
        <v>0</v>
      </c>
      <c r="L3839" s="17">
        <f>$I3839*Ref!$B$3</f>
        <v>0</v>
      </c>
      <c r="M3839" s="18">
        <f>$J3839*Ref!$B$4</f>
        <v>0</v>
      </c>
      <c r="N3839" s="18">
        <f>IF($C3839&lt;&gt;"",0,IF($D3839&lt;&gt;"",$G3839*INDEX(Υλικά!$J$3:$J$200,$F3839,1)/INDEX(Υλικά!$E$3:$E$200,$F3839,1),0))</f>
        <v>0</v>
      </c>
      <c r="O3839" s="19">
        <f t="shared" si="71"/>
        <v>0</v>
      </c>
    </row>
    <row r="3840" spans="5:15" x14ac:dyDescent="0.35">
      <c r="E3840" s="3" t="str">
        <f>IF(C3840&lt;&gt;"",INDEX(ΣυνδΑθρ!$I$2:$I$96,MATCH(C3840,ΣυνδΑθρ!$A$2:$A$100,0),1),IF(D3840&lt;&gt;"",INDEX(Υλικά!$D$3:$D$200,MATCH(D3840,Υλικά!$B$3:$B$200,0),1),""))</f>
        <v/>
      </c>
      <c r="F3840" s="10">
        <f>IF(C3840&lt;&gt;"",MATCH($C3840,ΣυνδΑθρ!$A$2:$A$100,0),IF(D3840&lt;&gt;"",MATCH($D3840,Υλικά!$B$3:$B$200,0),0))</f>
        <v>0</v>
      </c>
      <c r="G3840" s="3"/>
      <c r="H3840" s="16">
        <f>IF($C3840&lt;&gt;"",$G3840*INDEX(ΣυνδΑθρ!$B$2:$B$96,$F3840,1)/INDEX(ΣυνδΑθρ!$J$2:$J$96,$F3840,1),IF($D3840&lt;&gt;"",$G3840*INDEX(Υλικά!$G$3:$G$200,$F3840,1)/INDEX(Υλικά!$E$3:$E$200,$F3840,1),0))</f>
        <v>0</v>
      </c>
      <c r="I3840" s="17">
        <f>IF($C3840&lt;&gt;"",$G3840*INDEX(ΣυνδΑθρ!$C$2:$C$100,$F3840,1)/INDEX(ΣυνδΑθρ!$J$2:$J$96,$F3840,1),IF($D3840&lt;&gt;"",$G3840*INDEX(Υλικά!$H$3:$H$200,$F3840,1)/INDEX(Υλικά!$E$3:$E$200,$F3840,1),0))</f>
        <v>0</v>
      </c>
      <c r="J3840" s="18">
        <f>IF($C3840&lt;&gt;"",$G3840*INDEX(ΣυνδΑθρ!$D$2:$D$96,$F3840,1)/INDEX(ΣυνδΑθρ!$J$2:$J$96,$F3840,1),IF($D3840&lt;&gt;"",$G3840*INDEX(Υλικά!$I$3:$I$200,$F3840,1)/INDEX(Υλικά!$E$3:$E$200,$F3840,1),0))</f>
        <v>0</v>
      </c>
      <c r="K3840" s="16">
        <f>$H3840*Ref!$B$2</f>
        <v>0</v>
      </c>
      <c r="L3840" s="17">
        <f>$I3840*Ref!$B$3</f>
        <v>0</v>
      </c>
      <c r="M3840" s="18">
        <f>$J3840*Ref!$B$4</f>
        <v>0</v>
      </c>
      <c r="N3840" s="18">
        <f>IF($C3840&lt;&gt;"",0,IF($D3840&lt;&gt;"",$G3840*INDEX(Υλικά!$J$3:$J$200,$F3840,1)/INDEX(Υλικά!$E$3:$E$200,$F3840,1),0))</f>
        <v>0</v>
      </c>
      <c r="O3840" s="19">
        <f t="shared" si="71"/>
        <v>0</v>
      </c>
    </row>
    <row r="3841" spans="5:15" x14ac:dyDescent="0.35">
      <c r="E3841" s="3" t="str">
        <f>IF(C3841&lt;&gt;"",INDEX(ΣυνδΑθρ!$I$2:$I$96,MATCH(C3841,ΣυνδΑθρ!$A$2:$A$100,0),1),IF(D3841&lt;&gt;"",INDEX(Υλικά!$D$3:$D$200,MATCH(D3841,Υλικά!$B$3:$B$200,0),1),""))</f>
        <v/>
      </c>
      <c r="F3841" s="10">
        <f>IF(C3841&lt;&gt;"",MATCH($C3841,ΣυνδΑθρ!$A$2:$A$100,0),IF(D3841&lt;&gt;"",MATCH($D3841,Υλικά!$B$3:$B$200,0),0))</f>
        <v>0</v>
      </c>
      <c r="G3841" s="3"/>
      <c r="H3841" s="16">
        <f>IF($C3841&lt;&gt;"",$G3841*INDEX(ΣυνδΑθρ!$B$2:$B$96,$F3841,1)/INDEX(ΣυνδΑθρ!$J$2:$J$96,$F3841,1),IF($D3841&lt;&gt;"",$G3841*INDEX(Υλικά!$G$3:$G$200,$F3841,1)/INDEX(Υλικά!$E$3:$E$200,$F3841,1),0))</f>
        <v>0</v>
      </c>
      <c r="I3841" s="17">
        <f>IF($C3841&lt;&gt;"",$G3841*INDEX(ΣυνδΑθρ!$C$2:$C$100,$F3841,1)/INDEX(ΣυνδΑθρ!$J$2:$J$96,$F3841,1),IF($D3841&lt;&gt;"",$G3841*INDEX(Υλικά!$H$3:$H$200,$F3841,1)/INDEX(Υλικά!$E$3:$E$200,$F3841,1),0))</f>
        <v>0</v>
      </c>
      <c r="J3841" s="18">
        <f>IF($C3841&lt;&gt;"",$G3841*INDEX(ΣυνδΑθρ!$D$2:$D$96,$F3841,1)/INDEX(ΣυνδΑθρ!$J$2:$J$96,$F3841,1),IF($D3841&lt;&gt;"",$G3841*INDEX(Υλικά!$I$3:$I$200,$F3841,1)/INDEX(Υλικά!$E$3:$E$200,$F3841,1),0))</f>
        <v>0</v>
      </c>
      <c r="K3841" s="16">
        <f>$H3841*Ref!$B$2</f>
        <v>0</v>
      </c>
      <c r="L3841" s="17">
        <f>$I3841*Ref!$B$3</f>
        <v>0</v>
      </c>
      <c r="M3841" s="18">
        <f>$J3841*Ref!$B$4</f>
        <v>0</v>
      </c>
      <c r="N3841" s="18">
        <f>IF($C3841&lt;&gt;"",0,IF($D3841&lt;&gt;"",$G3841*INDEX(Υλικά!$J$3:$J$200,$F3841,1)/INDEX(Υλικά!$E$3:$E$200,$F3841,1),0))</f>
        <v>0</v>
      </c>
      <c r="O3841" s="19">
        <f t="shared" si="71"/>
        <v>0</v>
      </c>
    </row>
    <row r="3842" spans="5:15" x14ac:dyDescent="0.35">
      <c r="E3842" s="3" t="str">
        <f>IF(C3842&lt;&gt;"",INDEX(ΣυνδΑθρ!$I$2:$I$96,MATCH(C3842,ΣυνδΑθρ!$A$2:$A$100,0),1),IF(D3842&lt;&gt;"",INDEX(Υλικά!$D$3:$D$200,MATCH(D3842,Υλικά!$B$3:$B$200,0),1),""))</f>
        <v/>
      </c>
      <c r="F3842" s="10">
        <f>IF(C3842&lt;&gt;"",MATCH($C3842,ΣυνδΑθρ!$A$2:$A$100,0),IF(D3842&lt;&gt;"",MATCH($D3842,Υλικά!$B$3:$B$200,0),0))</f>
        <v>0</v>
      </c>
      <c r="G3842" s="3"/>
      <c r="H3842" s="16">
        <f>IF($C3842&lt;&gt;"",$G3842*INDEX(ΣυνδΑθρ!$B$2:$B$96,$F3842,1)/INDEX(ΣυνδΑθρ!$J$2:$J$96,$F3842,1),IF($D3842&lt;&gt;"",$G3842*INDEX(Υλικά!$G$3:$G$200,$F3842,1)/INDEX(Υλικά!$E$3:$E$200,$F3842,1),0))</f>
        <v>0</v>
      </c>
      <c r="I3842" s="17">
        <f>IF($C3842&lt;&gt;"",$G3842*INDEX(ΣυνδΑθρ!$C$2:$C$100,$F3842,1)/INDEX(ΣυνδΑθρ!$J$2:$J$96,$F3842,1),IF($D3842&lt;&gt;"",$G3842*INDEX(Υλικά!$H$3:$H$200,$F3842,1)/INDEX(Υλικά!$E$3:$E$200,$F3842,1),0))</f>
        <v>0</v>
      </c>
      <c r="J3842" s="18">
        <f>IF($C3842&lt;&gt;"",$G3842*INDEX(ΣυνδΑθρ!$D$2:$D$96,$F3842,1)/INDEX(ΣυνδΑθρ!$J$2:$J$96,$F3842,1),IF($D3842&lt;&gt;"",$G3842*INDEX(Υλικά!$I$3:$I$200,$F3842,1)/INDEX(Υλικά!$E$3:$E$200,$F3842,1),0))</f>
        <v>0</v>
      </c>
      <c r="K3842" s="16">
        <f>$H3842*Ref!$B$2</f>
        <v>0</v>
      </c>
      <c r="L3842" s="17">
        <f>$I3842*Ref!$B$3</f>
        <v>0</v>
      </c>
      <c r="M3842" s="18">
        <f>$J3842*Ref!$B$4</f>
        <v>0</v>
      </c>
      <c r="N3842" s="18">
        <f>IF($C3842&lt;&gt;"",0,IF($D3842&lt;&gt;"",$G3842*INDEX(Υλικά!$J$3:$J$200,$F3842,1)/INDEX(Υλικά!$E$3:$E$200,$F3842,1),0))</f>
        <v>0</v>
      </c>
      <c r="O3842" s="19">
        <f t="shared" si="71"/>
        <v>0</v>
      </c>
    </row>
    <row r="3843" spans="5:15" x14ac:dyDescent="0.35">
      <c r="E3843" s="3" t="str">
        <f>IF(C3843&lt;&gt;"",INDEX(ΣυνδΑθρ!$I$2:$I$96,MATCH(C3843,ΣυνδΑθρ!$A$2:$A$100,0),1),IF(D3843&lt;&gt;"",INDEX(Υλικά!$D$3:$D$200,MATCH(D3843,Υλικά!$B$3:$B$200,0),1),""))</f>
        <v/>
      </c>
      <c r="F3843" s="10">
        <f>IF(C3843&lt;&gt;"",MATCH($C3843,ΣυνδΑθρ!$A$2:$A$100,0),IF(D3843&lt;&gt;"",MATCH($D3843,Υλικά!$B$3:$B$200,0),0))</f>
        <v>0</v>
      </c>
      <c r="G3843" s="3"/>
      <c r="H3843" s="16">
        <f>IF($C3843&lt;&gt;"",$G3843*INDEX(ΣυνδΑθρ!$B$2:$B$96,$F3843,1)/INDEX(ΣυνδΑθρ!$J$2:$J$96,$F3843,1),IF($D3843&lt;&gt;"",$G3843*INDEX(Υλικά!$G$3:$G$200,$F3843,1)/INDEX(Υλικά!$E$3:$E$200,$F3843,1),0))</f>
        <v>0</v>
      </c>
      <c r="I3843" s="17">
        <f>IF($C3843&lt;&gt;"",$G3843*INDEX(ΣυνδΑθρ!$C$2:$C$100,$F3843,1)/INDEX(ΣυνδΑθρ!$J$2:$J$96,$F3843,1),IF($D3843&lt;&gt;"",$G3843*INDEX(Υλικά!$H$3:$H$200,$F3843,1)/INDEX(Υλικά!$E$3:$E$200,$F3843,1),0))</f>
        <v>0</v>
      </c>
      <c r="J3843" s="18">
        <f>IF($C3843&lt;&gt;"",$G3843*INDEX(ΣυνδΑθρ!$D$2:$D$96,$F3843,1)/INDEX(ΣυνδΑθρ!$J$2:$J$96,$F3843,1),IF($D3843&lt;&gt;"",$G3843*INDEX(Υλικά!$I$3:$I$200,$F3843,1)/INDEX(Υλικά!$E$3:$E$200,$F3843,1),0))</f>
        <v>0</v>
      </c>
      <c r="K3843" s="16">
        <f>$H3843*Ref!$B$2</f>
        <v>0</v>
      </c>
      <c r="L3843" s="17">
        <f>$I3843*Ref!$B$3</f>
        <v>0</v>
      </c>
      <c r="M3843" s="18">
        <f>$J3843*Ref!$B$4</f>
        <v>0</v>
      </c>
      <c r="N3843" s="18">
        <f>IF($C3843&lt;&gt;"",0,IF($D3843&lt;&gt;"",$G3843*INDEX(Υλικά!$J$3:$J$200,$F3843,1)/INDEX(Υλικά!$E$3:$E$200,$F3843,1),0))</f>
        <v>0</v>
      </c>
      <c r="O3843" s="19">
        <f t="shared" si="71"/>
        <v>0</v>
      </c>
    </row>
    <row r="3844" spans="5:15" x14ac:dyDescent="0.35">
      <c r="E3844" s="3" t="str">
        <f>IF(C3844&lt;&gt;"",INDEX(ΣυνδΑθρ!$I$2:$I$96,MATCH(C3844,ΣυνδΑθρ!$A$2:$A$100,0),1),IF(D3844&lt;&gt;"",INDEX(Υλικά!$D$3:$D$200,MATCH(D3844,Υλικά!$B$3:$B$200,0),1),""))</f>
        <v/>
      </c>
      <c r="F3844" s="10">
        <f>IF(C3844&lt;&gt;"",MATCH($C3844,ΣυνδΑθρ!$A$2:$A$100,0),IF(D3844&lt;&gt;"",MATCH($D3844,Υλικά!$B$3:$B$200,0),0))</f>
        <v>0</v>
      </c>
      <c r="G3844" s="3"/>
      <c r="H3844" s="16">
        <f>IF($C3844&lt;&gt;"",$G3844*INDEX(ΣυνδΑθρ!$B$2:$B$96,$F3844,1)/INDEX(ΣυνδΑθρ!$J$2:$J$96,$F3844,1),IF($D3844&lt;&gt;"",$G3844*INDEX(Υλικά!$G$3:$G$200,$F3844,1)/INDEX(Υλικά!$E$3:$E$200,$F3844,1),0))</f>
        <v>0</v>
      </c>
      <c r="I3844" s="17">
        <f>IF($C3844&lt;&gt;"",$G3844*INDEX(ΣυνδΑθρ!$C$2:$C$100,$F3844,1)/INDEX(ΣυνδΑθρ!$J$2:$J$96,$F3844,1),IF($D3844&lt;&gt;"",$G3844*INDEX(Υλικά!$H$3:$H$200,$F3844,1)/INDEX(Υλικά!$E$3:$E$200,$F3844,1),0))</f>
        <v>0</v>
      </c>
      <c r="J3844" s="18">
        <f>IF($C3844&lt;&gt;"",$G3844*INDEX(ΣυνδΑθρ!$D$2:$D$96,$F3844,1)/INDEX(ΣυνδΑθρ!$J$2:$J$96,$F3844,1),IF($D3844&lt;&gt;"",$G3844*INDEX(Υλικά!$I$3:$I$200,$F3844,1)/INDEX(Υλικά!$E$3:$E$200,$F3844,1),0))</f>
        <v>0</v>
      </c>
      <c r="K3844" s="16">
        <f>$H3844*Ref!$B$2</f>
        <v>0</v>
      </c>
      <c r="L3844" s="17">
        <f>$I3844*Ref!$B$3</f>
        <v>0</v>
      </c>
      <c r="M3844" s="18">
        <f>$J3844*Ref!$B$4</f>
        <v>0</v>
      </c>
      <c r="N3844" s="18">
        <f>IF($C3844&lt;&gt;"",0,IF($D3844&lt;&gt;"",$G3844*INDEX(Υλικά!$J$3:$J$200,$F3844,1)/INDEX(Υλικά!$E$3:$E$200,$F3844,1),0))</f>
        <v>0</v>
      </c>
      <c r="O3844" s="19">
        <f t="shared" si="71"/>
        <v>0</v>
      </c>
    </row>
    <row r="3845" spans="5:15" x14ac:dyDescent="0.35">
      <c r="E3845" s="3" t="str">
        <f>IF(C3845&lt;&gt;"",INDEX(ΣυνδΑθρ!$I$2:$I$96,MATCH(C3845,ΣυνδΑθρ!$A$2:$A$100,0),1),IF(D3845&lt;&gt;"",INDEX(Υλικά!$D$3:$D$200,MATCH(D3845,Υλικά!$B$3:$B$200,0),1),""))</f>
        <v/>
      </c>
      <c r="F3845" s="10">
        <f>IF(C3845&lt;&gt;"",MATCH($C3845,ΣυνδΑθρ!$A$2:$A$100,0),IF(D3845&lt;&gt;"",MATCH($D3845,Υλικά!$B$3:$B$200,0),0))</f>
        <v>0</v>
      </c>
      <c r="G3845" s="3"/>
      <c r="H3845" s="16">
        <f>IF($C3845&lt;&gt;"",$G3845*INDEX(ΣυνδΑθρ!$B$2:$B$96,$F3845,1)/INDEX(ΣυνδΑθρ!$J$2:$J$96,$F3845,1),IF($D3845&lt;&gt;"",$G3845*INDEX(Υλικά!$G$3:$G$200,$F3845,1)/INDEX(Υλικά!$E$3:$E$200,$F3845,1),0))</f>
        <v>0</v>
      </c>
      <c r="I3845" s="17">
        <f>IF($C3845&lt;&gt;"",$G3845*INDEX(ΣυνδΑθρ!$C$2:$C$100,$F3845,1)/INDEX(ΣυνδΑθρ!$J$2:$J$96,$F3845,1),IF($D3845&lt;&gt;"",$G3845*INDEX(Υλικά!$H$3:$H$200,$F3845,1)/INDEX(Υλικά!$E$3:$E$200,$F3845,1),0))</f>
        <v>0</v>
      </c>
      <c r="J3845" s="18">
        <f>IF($C3845&lt;&gt;"",$G3845*INDEX(ΣυνδΑθρ!$D$2:$D$96,$F3845,1)/INDEX(ΣυνδΑθρ!$J$2:$J$96,$F3845,1),IF($D3845&lt;&gt;"",$G3845*INDEX(Υλικά!$I$3:$I$200,$F3845,1)/INDEX(Υλικά!$E$3:$E$200,$F3845,1),0))</f>
        <v>0</v>
      </c>
      <c r="K3845" s="16">
        <f>$H3845*Ref!$B$2</f>
        <v>0</v>
      </c>
      <c r="L3845" s="17">
        <f>$I3845*Ref!$B$3</f>
        <v>0</v>
      </c>
      <c r="M3845" s="18">
        <f>$J3845*Ref!$B$4</f>
        <v>0</v>
      </c>
      <c r="N3845" s="18">
        <f>IF($C3845&lt;&gt;"",0,IF($D3845&lt;&gt;"",$G3845*INDEX(Υλικά!$J$3:$J$200,$F3845,1)/INDEX(Υλικά!$E$3:$E$200,$F3845,1),0))</f>
        <v>0</v>
      </c>
      <c r="O3845" s="19">
        <f t="shared" si="71"/>
        <v>0</v>
      </c>
    </row>
    <row r="3846" spans="5:15" x14ac:dyDescent="0.35">
      <c r="E3846" s="3" t="str">
        <f>IF(C3846&lt;&gt;"",INDEX(ΣυνδΑθρ!$I$2:$I$96,MATCH(C3846,ΣυνδΑθρ!$A$2:$A$100,0),1),IF(D3846&lt;&gt;"",INDEX(Υλικά!$D$3:$D$200,MATCH(D3846,Υλικά!$B$3:$B$200,0),1),""))</f>
        <v/>
      </c>
      <c r="F3846" s="10">
        <f>IF(C3846&lt;&gt;"",MATCH($C3846,ΣυνδΑθρ!$A$2:$A$100,0),IF(D3846&lt;&gt;"",MATCH($D3846,Υλικά!$B$3:$B$200,0),0))</f>
        <v>0</v>
      </c>
      <c r="G3846" s="3"/>
      <c r="H3846" s="16">
        <f>IF($C3846&lt;&gt;"",$G3846*INDEX(ΣυνδΑθρ!$B$2:$B$96,$F3846,1)/INDEX(ΣυνδΑθρ!$J$2:$J$96,$F3846,1),IF($D3846&lt;&gt;"",$G3846*INDEX(Υλικά!$G$3:$G$200,$F3846,1)/INDEX(Υλικά!$E$3:$E$200,$F3846,1),0))</f>
        <v>0</v>
      </c>
      <c r="I3846" s="17">
        <f>IF($C3846&lt;&gt;"",$G3846*INDEX(ΣυνδΑθρ!$C$2:$C$100,$F3846,1)/INDEX(ΣυνδΑθρ!$J$2:$J$96,$F3846,1),IF($D3846&lt;&gt;"",$G3846*INDEX(Υλικά!$H$3:$H$200,$F3846,1)/INDEX(Υλικά!$E$3:$E$200,$F3846,1),0))</f>
        <v>0</v>
      </c>
      <c r="J3846" s="18">
        <f>IF($C3846&lt;&gt;"",$G3846*INDEX(ΣυνδΑθρ!$D$2:$D$96,$F3846,1)/INDEX(ΣυνδΑθρ!$J$2:$J$96,$F3846,1),IF($D3846&lt;&gt;"",$G3846*INDEX(Υλικά!$I$3:$I$200,$F3846,1)/INDEX(Υλικά!$E$3:$E$200,$F3846,1),0))</f>
        <v>0</v>
      </c>
      <c r="K3846" s="16">
        <f>$H3846*Ref!$B$2</f>
        <v>0</v>
      </c>
      <c r="L3846" s="17">
        <f>$I3846*Ref!$B$3</f>
        <v>0</v>
      </c>
      <c r="M3846" s="18">
        <f>$J3846*Ref!$B$4</f>
        <v>0</v>
      </c>
      <c r="N3846" s="18">
        <f>IF($C3846&lt;&gt;"",0,IF($D3846&lt;&gt;"",$G3846*INDEX(Υλικά!$J$3:$J$200,$F3846,1)/INDEX(Υλικά!$E$3:$E$200,$F3846,1),0))</f>
        <v>0</v>
      </c>
      <c r="O3846" s="19">
        <f t="shared" si="71"/>
        <v>0</v>
      </c>
    </row>
    <row r="3847" spans="5:15" x14ac:dyDescent="0.35">
      <c r="E3847" s="3" t="str">
        <f>IF(C3847&lt;&gt;"",INDEX(ΣυνδΑθρ!$I$2:$I$96,MATCH(C3847,ΣυνδΑθρ!$A$2:$A$100,0),1),IF(D3847&lt;&gt;"",INDEX(Υλικά!$D$3:$D$200,MATCH(D3847,Υλικά!$B$3:$B$200,0),1),""))</f>
        <v/>
      </c>
      <c r="F3847" s="10">
        <f>IF(C3847&lt;&gt;"",MATCH($C3847,ΣυνδΑθρ!$A$2:$A$100,0),IF(D3847&lt;&gt;"",MATCH($D3847,Υλικά!$B$3:$B$200,0),0))</f>
        <v>0</v>
      </c>
      <c r="G3847" s="3"/>
      <c r="H3847" s="16">
        <f>IF($C3847&lt;&gt;"",$G3847*INDEX(ΣυνδΑθρ!$B$2:$B$96,$F3847,1)/INDEX(ΣυνδΑθρ!$J$2:$J$96,$F3847,1),IF($D3847&lt;&gt;"",$G3847*INDEX(Υλικά!$G$3:$G$200,$F3847,1)/INDEX(Υλικά!$E$3:$E$200,$F3847,1),0))</f>
        <v>0</v>
      </c>
      <c r="I3847" s="17">
        <f>IF($C3847&lt;&gt;"",$G3847*INDEX(ΣυνδΑθρ!$C$2:$C$100,$F3847,1)/INDEX(ΣυνδΑθρ!$J$2:$J$96,$F3847,1),IF($D3847&lt;&gt;"",$G3847*INDEX(Υλικά!$H$3:$H$200,$F3847,1)/INDEX(Υλικά!$E$3:$E$200,$F3847,1),0))</f>
        <v>0</v>
      </c>
      <c r="J3847" s="18">
        <f>IF($C3847&lt;&gt;"",$G3847*INDEX(ΣυνδΑθρ!$D$2:$D$96,$F3847,1)/INDEX(ΣυνδΑθρ!$J$2:$J$96,$F3847,1),IF($D3847&lt;&gt;"",$G3847*INDEX(Υλικά!$I$3:$I$200,$F3847,1)/INDEX(Υλικά!$E$3:$E$200,$F3847,1),0))</f>
        <v>0</v>
      </c>
      <c r="K3847" s="16">
        <f>$H3847*Ref!$B$2</f>
        <v>0</v>
      </c>
      <c r="L3847" s="17">
        <f>$I3847*Ref!$B$3</f>
        <v>0</v>
      </c>
      <c r="M3847" s="18">
        <f>$J3847*Ref!$B$4</f>
        <v>0</v>
      </c>
      <c r="N3847" s="18">
        <f>IF($C3847&lt;&gt;"",0,IF($D3847&lt;&gt;"",$G3847*INDEX(Υλικά!$J$3:$J$200,$F3847,1)/INDEX(Υλικά!$E$3:$E$200,$F3847,1),0))</f>
        <v>0</v>
      </c>
      <c r="O3847" s="19">
        <f t="shared" si="71"/>
        <v>0</v>
      </c>
    </row>
    <row r="3848" spans="5:15" x14ac:dyDescent="0.35">
      <c r="E3848" s="3" t="str">
        <f>IF(C3848&lt;&gt;"",INDEX(ΣυνδΑθρ!$I$2:$I$96,MATCH(C3848,ΣυνδΑθρ!$A$2:$A$100,0),1),IF(D3848&lt;&gt;"",INDEX(Υλικά!$D$3:$D$200,MATCH(D3848,Υλικά!$B$3:$B$200,0),1),""))</f>
        <v/>
      </c>
      <c r="F3848" s="10">
        <f>IF(C3848&lt;&gt;"",MATCH($C3848,ΣυνδΑθρ!$A$2:$A$100,0),IF(D3848&lt;&gt;"",MATCH($D3848,Υλικά!$B$3:$B$200,0),0))</f>
        <v>0</v>
      </c>
      <c r="G3848" s="3"/>
      <c r="H3848" s="16">
        <f>IF($C3848&lt;&gt;"",$G3848*INDEX(ΣυνδΑθρ!$B$2:$B$96,$F3848,1)/INDEX(ΣυνδΑθρ!$J$2:$J$96,$F3848,1),IF($D3848&lt;&gt;"",$G3848*INDEX(Υλικά!$G$3:$G$200,$F3848,1)/INDEX(Υλικά!$E$3:$E$200,$F3848,1),0))</f>
        <v>0</v>
      </c>
      <c r="I3848" s="17">
        <f>IF($C3848&lt;&gt;"",$G3848*INDEX(ΣυνδΑθρ!$C$2:$C$100,$F3848,1)/INDEX(ΣυνδΑθρ!$J$2:$J$96,$F3848,1),IF($D3848&lt;&gt;"",$G3848*INDEX(Υλικά!$H$3:$H$200,$F3848,1)/INDEX(Υλικά!$E$3:$E$200,$F3848,1),0))</f>
        <v>0</v>
      </c>
      <c r="J3848" s="18">
        <f>IF($C3848&lt;&gt;"",$G3848*INDEX(ΣυνδΑθρ!$D$2:$D$96,$F3848,1)/INDEX(ΣυνδΑθρ!$J$2:$J$96,$F3848,1),IF($D3848&lt;&gt;"",$G3848*INDEX(Υλικά!$I$3:$I$200,$F3848,1)/INDEX(Υλικά!$E$3:$E$200,$F3848,1),0))</f>
        <v>0</v>
      </c>
      <c r="K3848" s="16">
        <f>$H3848*Ref!$B$2</f>
        <v>0</v>
      </c>
      <c r="L3848" s="17">
        <f>$I3848*Ref!$B$3</f>
        <v>0</v>
      </c>
      <c r="M3848" s="18">
        <f>$J3848*Ref!$B$4</f>
        <v>0</v>
      </c>
      <c r="N3848" s="18">
        <f>IF($C3848&lt;&gt;"",0,IF($D3848&lt;&gt;"",$G3848*INDEX(Υλικά!$J$3:$J$200,$F3848,1)/INDEX(Υλικά!$E$3:$E$200,$F3848,1),0))</f>
        <v>0</v>
      </c>
      <c r="O3848" s="19">
        <f t="shared" si="71"/>
        <v>0</v>
      </c>
    </row>
    <row r="3849" spans="5:15" x14ac:dyDescent="0.35">
      <c r="E3849" s="3" t="str">
        <f>IF(C3849&lt;&gt;"",INDEX(ΣυνδΑθρ!$I$2:$I$96,MATCH(C3849,ΣυνδΑθρ!$A$2:$A$100,0),1),IF(D3849&lt;&gt;"",INDEX(Υλικά!$D$3:$D$200,MATCH(D3849,Υλικά!$B$3:$B$200,0),1),""))</f>
        <v/>
      </c>
      <c r="F3849" s="10">
        <f>IF(C3849&lt;&gt;"",MATCH($C3849,ΣυνδΑθρ!$A$2:$A$100,0),IF(D3849&lt;&gt;"",MATCH($D3849,Υλικά!$B$3:$B$200,0),0))</f>
        <v>0</v>
      </c>
      <c r="G3849" s="3"/>
      <c r="H3849" s="16">
        <f>IF($C3849&lt;&gt;"",$G3849*INDEX(ΣυνδΑθρ!$B$2:$B$96,$F3849,1)/INDEX(ΣυνδΑθρ!$J$2:$J$96,$F3849,1),IF($D3849&lt;&gt;"",$G3849*INDEX(Υλικά!$G$3:$G$200,$F3849,1)/INDEX(Υλικά!$E$3:$E$200,$F3849,1),0))</f>
        <v>0</v>
      </c>
      <c r="I3849" s="17">
        <f>IF($C3849&lt;&gt;"",$G3849*INDEX(ΣυνδΑθρ!$C$2:$C$100,$F3849,1)/INDEX(ΣυνδΑθρ!$J$2:$J$96,$F3849,1),IF($D3849&lt;&gt;"",$G3849*INDEX(Υλικά!$H$3:$H$200,$F3849,1)/INDEX(Υλικά!$E$3:$E$200,$F3849,1),0))</f>
        <v>0</v>
      </c>
      <c r="J3849" s="18">
        <f>IF($C3849&lt;&gt;"",$G3849*INDEX(ΣυνδΑθρ!$D$2:$D$96,$F3849,1)/INDEX(ΣυνδΑθρ!$J$2:$J$96,$F3849,1),IF($D3849&lt;&gt;"",$G3849*INDEX(Υλικά!$I$3:$I$200,$F3849,1)/INDEX(Υλικά!$E$3:$E$200,$F3849,1),0))</f>
        <v>0</v>
      </c>
      <c r="K3849" s="16">
        <f>$H3849*Ref!$B$2</f>
        <v>0</v>
      </c>
      <c r="L3849" s="17">
        <f>$I3849*Ref!$B$3</f>
        <v>0</v>
      </c>
      <c r="M3849" s="18">
        <f>$J3849*Ref!$B$4</f>
        <v>0</v>
      </c>
      <c r="N3849" s="18">
        <f>IF($C3849&lt;&gt;"",0,IF($D3849&lt;&gt;"",$G3849*INDEX(Υλικά!$J$3:$J$200,$F3849,1)/INDEX(Υλικά!$E$3:$E$200,$F3849,1),0))</f>
        <v>0</v>
      </c>
      <c r="O3849" s="19">
        <f t="shared" si="71"/>
        <v>0</v>
      </c>
    </row>
    <row r="3850" spans="5:15" x14ac:dyDescent="0.35">
      <c r="E3850" s="3" t="str">
        <f>IF(C3850&lt;&gt;"",INDEX(ΣυνδΑθρ!$I$2:$I$96,MATCH(C3850,ΣυνδΑθρ!$A$2:$A$100,0),1),IF(D3850&lt;&gt;"",INDEX(Υλικά!$D$3:$D$200,MATCH(D3850,Υλικά!$B$3:$B$200,0),1),""))</f>
        <v/>
      </c>
      <c r="F3850" s="10">
        <f>IF(C3850&lt;&gt;"",MATCH($C3850,ΣυνδΑθρ!$A$2:$A$100,0),IF(D3850&lt;&gt;"",MATCH($D3850,Υλικά!$B$3:$B$200,0),0))</f>
        <v>0</v>
      </c>
      <c r="G3850" s="3"/>
      <c r="H3850" s="16">
        <f>IF($C3850&lt;&gt;"",$G3850*INDEX(ΣυνδΑθρ!$B$2:$B$96,$F3850,1)/INDEX(ΣυνδΑθρ!$J$2:$J$96,$F3850,1),IF($D3850&lt;&gt;"",$G3850*INDEX(Υλικά!$G$3:$G$200,$F3850,1)/INDEX(Υλικά!$E$3:$E$200,$F3850,1),0))</f>
        <v>0</v>
      </c>
      <c r="I3850" s="17">
        <f>IF($C3850&lt;&gt;"",$G3850*INDEX(ΣυνδΑθρ!$C$2:$C$100,$F3850,1)/INDEX(ΣυνδΑθρ!$J$2:$J$96,$F3850,1),IF($D3850&lt;&gt;"",$G3850*INDEX(Υλικά!$H$3:$H$200,$F3850,1)/INDEX(Υλικά!$E$3:$E$200,$F3850,1),0))</f>
        <v>0</v>
      </c>
      <c r="J3850" s="18">
        <f>IF($C3850&lt;&gt;"",$G3850*INDEX(ΣυνδΑθρ!$D$2:$D$96,$F3850,1)/INDEX(ΣυνδΑθρ!$J$2:$J$96,$F3850,1),IF($D3850&lt;&gt;"",$G3850*INDEX(Υλικά!$I$3:$I$200,$F3850,1)/INDEX(Υλικά!$E$3:$E$200,$F3850,1),0))</f>
        <v>0</v>
      </c>
      <c r="K3850" s="16">
        <f>$H3850*Ref!$B$2</f>
        <v>0</v>
      </c>
      <c r="L3850" s="17">
        <f>$I3850*Ref!$B$3</f>
        <v>0</v>
      </c>
      <c r="M3850" s="18">
        <f>$J3850*Ref!$B$4</f>
        <v>0</v>
      </c>
      <c r="N3850" s="18">
        <f>IF($C3850&lt;&gt;"",0,IF($D3850&lt;&gt;"",$G3850*INDEX(Υλικά!$J$3:$J$200,$F3850,1)/INDEX(Υλικά!$E$3:$E$200,$F3850,1),0))</f>
        <v>0</v>
      </c>
      <c r="O3850" s="19">
        <f t="shared" si="71"/>
        <v>0</v>
      </c>
    </row>
    <row r="3851" spans="5:15" x14ac:dyDescent="0.35">
      <c r="E3851" s="3" t="str">
        <f>IF(C3851&lt;&gt;"",INDEX(ΣυνδΑθρ!$I$2:$I$96,MATCH(C3851,ΣυνδΑθρ!$A$2:$A$100,0),1),IF(D3851&lt;&gt;"",INDEX(Υλικά!$D$3:$D$200,MATCH(D3851,Υλικά!$B$3:$B$200,0),1),""))</f>
        <v/>
      </c>
      <c r="F3851" s="10">
        <f>IF(C3851&lt;&gt;"",MATCH($C3851,ΣυνδΑθρ!$A$2:$A$100,0),IF(D3851&lt;&gt;"",MATCH($D3851,Υλικά!$B$3:$B$200,0),0))</f>
        <v>0</v>
      </c>
      <c r="G3851" s="3"/>
      <c r="H3851" s="16">
        <f>IF($C3851&lt;&gt;"",$G3851*INDEX(ΣυνδΑθρ!$B$2:$B$96,$F3851,1)/INDEX(ΣυνδΑθρ!$J$2:$J$96,$F3851,1),IF($D3851&lt;&gt;"",$G3851*INDEX(Υλικά!$G$3:$G$200,$F3851,1)/INDEX(Υλικά!$E$3:$E$200,$F3851,1),0))</f>
        <v>0</v>
      </c>
      <c r="I3851" s="17">
        <f>IF($C3851&lt;&gt;"",$G3851*INDEX(ΣυνδΑθρ!$C$2:$C$100,$F3851,1)/INDEX(ΣυνδΑθρ!$J$2:$J$96,$F3851,1),IF($D3851&lt;&gt;"",$G3851*INDEX(Υλικά!$H$3:$H$200,$F3851,1)/INDEX(Υλικά!$E$3:$E$200,$F3851,1),0))</f>
        <v>0</v>
      </c>
      <c r="J3851" s="18">
        <f>IF($C3851&lt;&gt;"",$G3851*INDEX(ΣυνδΑθρ!$D$2:$D$96,$F3851,1)/INDEX(ΣυνδΑθρ!$J$2:$J$96,$F3851,1),IF($D3851&lt;&gt;"",$G3851*INDEX(Υλικά!$I$3:$I$200,$F3851,1)/INDEX(Υλικά!$E$3:$E$200,$F3851,1),0))</f>
        <v>0</v>
      </c>
      <c r="K3851" s="16">
        <f>$H3851*Ref!$B$2</f>
        <v>0</v>
      </c>
      <c r="L3851" s="17">
        <f>$I3851*Ref!$B$3</f>
        <v>0</v>
      </c>
      <c r="M3851" s="18">
        <f>$J3851*Ref!$B$4</f>
        <v>0</v>
      </c>
      <c r="N3851" s="18">
        <f>IF($C3851&lt;&gt;"",0,IF($D3851&lt;&gt;"",$G3851*INDEX(Υλικά!$J$3:$J$200,$F3851,1)/INDEX(Υλικά!$E$3:$E$200,$F3851,1),0))</f>
        <v>0</v>
      </c>
      <c r="O3851" s="19">
        <f t="shared" si="71"/>
        <v>0</v>
      </c>
    </row>
    <row r="3852" spans="5:15" x14ac:dyDescent="0.35">
      <c r="E3852" s="3" t="str">
        <f>IF(C3852&lt;&gt;"",INDEX(ΣυνδΑθρ!$I$2:$I$96,MATCH(C3852,ΣυνδΑθρ!$A$2:$A$100,0),1),IF(D3852&lt;&gt;"",INDEX(Υλικά!$D$3:$D$200,MATCH(D3852,Υλικά!$B$3:$B$200,0),1),""))</f>
        <v/>
      </c>
      <c r="F3852" s="10">
        <f>IF(C3852&lt;&gt;"",MATCH($C3852,ΣυνδΑθρ!$A$2:$A$100,0),IF(D3852&lt;&gt;"",MATCH($D3852,Υλικά!$B$3:$B$200,0),0))</f>
        <v>0</v>
      </c>
      <c r="G3852" s="3"/>
      <c r="H3852" s="16">
        <f>IF($C3852&lt;&gt;"",$G3852*INDEX(ΣυνδΑθρ!$B$2:$B$96,$F3852,1)/INDEX(ΣυνδΑθρ!$J$2:$J$96,$F3852,1),IF($D3852&lt;&gt;"",$G3852*INDEX(Υλικά!$G$3:$G$200,$F3852,1)/INDEX(Υλικά!$E$3:$E$200,$F3852,1),0))</f>
        <v>0</v>
      </c>
      <c r="I3852" s="17">
        <f>IF($C3852&lt;&gt;"",$G3852*INDEX(ΣυνδΑθρ!$C$2:$C$100,$F3852,1)/INDEX(ΣυνδΑθρ!$J$2:$J$96,$F3852,1),IF($D3852&lt;&gt;"",$G3852*INDEX(Υλικά!$H$3:$H$200,$F3852,1)/INDEX(Υλικά!$E$3:$E$200,$F3852,1),0))</f>
        <v>0</v>
      </c>
      <c r="J3852" s="18">
        <f>IF($C3852&lt;&gt;"",$G3852*INDEX(ΣυνδΑθρ!$D$2:$D$96,$F3852,1)/INDEX(ΣυνδΑθρ!$J$2:$J$96,$F3852,1),IF($D3852&lt;&gt;"",$G3852*INDEX(Υλικά!$I$3:$I$200,$F3852,1)/INDEX(Υλικά!$E$3:$E$200,$F3852,1),0))</f>
        <v>0</v>
      </c>
      <c r="K3852" s="16">
        <f>$H3852*Ref!$B$2</f>
        <v>0</v>
      </c>
      <c r="L3852" s="17">
        <f>$I3852*Ref!$B$3</f>
        <v>0</v>
      </c>
      <c r="M3852" s="18">
        <f>$J3852*Ref!$B$4</f>
        <v>0</v>
      </c>
      <c r="N3852" s="18">
        <f>IF($C3852&lt;&gt;"",0,IF($D3852&lt;&gt;"",$G3852*INDEX(Υλικά!$J$3:$J$200,$F3852,1)/INDEX(Υλικά!$E$3:$E$200,$F3852,1),0))</f>
        <v>0</v>
      </c>
      <c r="O3852" s="19">
        <f t="shared" si="71"/>
        <v>0</v>
      </c>
    </row>
    <row r="3853" spans="5:15" x14ac:dyDescent="0.35">
      <c r="E3853" s="3" t="str">
        <f>IF(C3853&lt;&gt;"",INDEX(ΣυνδΑθρ!$I$2:$I$96,MATCH(C3853,ΣυνδΑθρ!$A$2:$A$100,0),1),IF(D3853&lt;&gt;"",INDEX(Υλικά!$D$3:$D$200,MATCH(D3853,Υλικά!$B$3:$B$200,0),1),""))</f>
        <v/>
      </c>
      <c r="F3853" s="10">
        <f>IF(C3853&lt;&gt;"",MATCH($C3853,ΣυνδΑθρ!$A$2:$A$100,0),IF(D3853&lt;&gt;"",MATCH($D3853,Υλικά!$B$3:$B$200,0),0))</f>
        <v>0</v>
      </c>
      <c r="G3853" s="3"/>
      <c r="H3853" s="16">
        <f>IF($C3853&lt;&gt;"",$G3853*INDEX(ΣυνδΑθρ!$B$2:$B$96,$F3853,1)/INDEX(ΣυνδΑθρ!$J$2:$J$96,$F3853,1),IF($D3853&lt;&gt;"",$G3853*INDEX(Υλικά!$G$3:$G$200,$F3853,1)/INDEX(Υλικά!$E$3:$E$200,$F3853,1),0))</f>
        <v>0</v>
      </c>
      <c r="I3853" s="17">
        <f>IF($C3853&lt;&gt;"",$G3853*INDEX(ΣυνδΑθρ!$C$2:$C$100,$F3853,1)/INDEX(ΣυνδΑθρ!$J$2:$J$96,$F3853,1),IF($D3853&lt;&gt;"",$G3853*INDEX(Υλικά!$H$3:$H$200,$F3853,1)/INDEX(Υλικά!$E$3:$E$200,$F3853,1),0))</f>
        <v>0</v>
      </c>
      <c r="J3853" s="18">
        <f>IF($C3853&lt;&gt;"",$G3853*INDEX(ΣυνδΑθρ!$D$2:$D$96,$F3853,1)/INDEX(ΣυνδΑθρ!$J$2:$J$96,$F3853,1),IF($D3853&lt;&gt;"",$G3853*INDEX(Υλικά!$I$3:$I$200,$F3853,1)/INDEX(Υλικά!$E$3:$E$200,$F3853,1),0))</f>
        <v>0</v>
      </c>
      <c r="K3853" s="16">
        <f>$H3853*Ref!$B$2</f>
        <v>0</v>
      </c>
      <c r="L3853" s="17">
        <f>$I3853*Ref!$B$3</f>
        <v>0</v>
      </c>
      <c r="M3853" s="18">
        <f>$J3853*Ref!$B$4</f>
        <v>0</v>
      </c>
      <c r="N3853" s="18">
        <f>IF($C3853&lt;&gt;"",0,IF($D3853&lt;&gt;"",$G3853*INDEX(Υλικά!$J$3:$J$200,$F3853,1)/INDEX(Υλικά!$E$3:$E$200,$F3853,1),0))</f>
        <v>0</v>
      </c>
      <c r="O3853" s="19">
        <f t="shared" si="71"/>
        <v>0</v>
      </c>
    </row>
    <row r="3854" spans="5:15" x14ac:dyDescent="0.35">
      <c r="E3854" s="3" t="str">
        <f>IF(C3854&lt;&gt;"",INDEX(ΣυνδΑθρ!$I$2:$I$96,MATCH(C3854,ΣυνδΑθρ!$A$2:$A$100,0),1),IF(D3854&lt;&gt;"",INDEX(Υλικά!$D$3:$D$200,MATCH(D3854,Υλικά!$B$3:$B$200,0),1),""))</f>
        <v/>
      </c>
      <c r="F3854" s="10">
        <f>IF(C3854&lt;&gt;"",MATCH($C3854,ΣυνδΑθρ!$A$2:$A$100,0),IF(D3854&lt;&gt;"",MATCH($D3854,Υλικά!$B$3:$B$200,0),0))</f>
        <v>0</v>
      </c>
      <c r="G3854" s="3"/>
      <c r="H3854" s="16">
        <f>IF($C3854&lt;&gt;"",$G3854*INDEX(ΣυνδΑθρ!$B$2:$B$96,$F3854,1)/INDEX(ΣυνδΑθρ!$J$2:$J$96,$F3854,1),IF($D3854&lt;&gt;"",$G3854*INDEX(Υλικά!$G$3:$G$200,$F3854,1)/INDEX(Υλικά!$E$3:$E$200,$F3854,1),0))</f>
        <v>0</v>
      </c>
      <c r="I3854" s="17">
        <f>IF($C3854&lt;&gt;"",$G3854*INDEX(ΣυνδΑθρ!$C$2:$C$100,$F3854,1)/INDEX(ΣυνδΑθρ!$J$2:$J$96,$F3854,1),IF($D3854&lt;&gt;"",$G3854*INDEX(Υλικά!$H$3:$H$200,$F3854,1)/INDEX(Υλικά!$E$3:$E$200,$F3854,1),0))</f>
        <v>0</v>
      </c>
      <c r="J3854" s="18">
        <f>IF($C3854&lt;&gt;"",$G3854*INDEX(ΣυνδΑθρ!$D$2:$D$96,$F3854,1)/INDEX(ΣυνδΑθρ!$J$2:$J$96,$F3854,1),IF($D3854&lt;&gt;"",$G3854*INDEX(Υλικά!$I$3:$I$200,$F3854,1)/INDEX(Υλικά!$E$3:$E$200,$F3854,1),0))</f>
        <v>0</v>
      </c>
      <c r="K3854" s="16">
        <f>$H3854*Ref!$B$2</f>
        <v>0</v>
      </c>
      <c r="L3854" s="17">
        <f>$I3854*Ref!$B$3</f>
        <v>0</v>
      </c>
      <c r="M3854" s="18">
        <f>$J3854*Ref!$B$4</f>
        <v>0</v>
      </c>
      <c r="N3854" s="18">
        <f>IF($C3854&lt;&gt;"",0,IF($D3854&lt;&gt;"",$G3854*INDEX(Υλικά!$J$3:$J$200,$F3854,1)/INDEX(Υλικά!$E$3:$E$200,$F3854,1),0))</f>
        <v>0</v>
      </c>
      <c r="O3854" s="19">
        <f t="shared" si="71"/>
        <v>0</v>
      </c>
    </row>
    <row r="3855" spans="5:15" x14ac:dyDescent="0.35">
      <c r="E3855" s="3" t="str">
        <f>IF(C3855&lt;&gt;"",INDEX(ΣυνδΑθρ!$I$2:$I$96,MATCH(C3855,ΣυνδΑθρ!$A$2:$A$100,0),1),IF(D3855&lt;&gt;"",INDEX(Υλικά!$D$3:$D$200,MATCH(D3855,Υλικά!$B$3:$B$200,0),1),""))</f>
        <v/>
      </c>
      <c r="F3855" s="10">
        <f>IF(C3855&lt;&gt;"",MATCH($C3855,ΣυνδΑθρ!$A$2:$A$100,0),IF(D3855&lt;&gt;"",MATCH($D3855,Υλικά!$B$3:$B$200,0),0))</f>
        <v>0</v>
      </c>
      <c r="G3855" s="3"/>
      <c r="H3855" s="16">
        <f>IF($C3855&lt;&gt;"",$G3855*INDEX(ΣυνδΑθρ!$B$2:$B$96,$F3855,1)/INDEX(ΣυνδΑθρ!$J$2:$J$96,$F3855,1),IF($D3855&lt;&gt;"",$G3855*INDEX(Υλικά!$G$3:$G$200,$F3855,1)/INDEX(Υλικά!$E$3:$E$200,$F3855,1),0))</f>
        <v>0</v>
      </c>
      <c r="I3855" s="17">
        <f>IF($C3855&lt;&gt;"",$G3855*INDEX(ΣυνδΑθρ!$C$2:$C$100,$F3855,1)/INDEX(ΣυνδΑθρ!$J$2:$J$96,$F3855,1),IF($D3855&lt;&gt;"",$G3855*INDEX(Υλικά!$H$3:$H$200,$F3855,1)/INDEX(Υλικά!$E$3:$E$200,$F3855,1),0))</f>
        <v>0</v>
      </c>
      <c r="J3855" s="18">
        <f>IF($C3855&lt;&gt;"",$G3855*INDEX(ΣυνδΑθρ!$D$2:$D$96,$F3855,1)/INDEX(ΣυνδΑθρ!$J$2:$J$96,$F3855,1),IF($D3855&lt;&gt;"",$G3855*INDEX(Υλικά!$I$3:$I$200,$F3855,1)/INDEX(Υλικά!$E$3:$E$200,$F3855,1),0))</f>
        <v>0</v>
      </c>
      <c r="K3855" s="16">
        <f>$H3855*Ref!$B$2</f>
        <v>0</v>
      </c>
      <c r="L3855" s="17">
        <f>$I3855*Ref!$B$3</f>
        <v>0</v>
      </c>
      <c r="M3855" s="18">
        <f>$J3855*Ref!$B$4</f>
        <v>0</v>
      </c>
      <c r="N3855" s="18">
        <f>IF($C3855&lt;&gt;"",0,IF($D3855&lt;&gt;"",$G3855*INDEX(Υλικά!$J$3:$J$200,$F3855,1)/INDEX(Υλικά!$E$3:$E$200,$F3855,1),0))</f>
        <v>0</v>
      </c>
      <c r="O3855" s="19">
        <f t="shared" si="71"/>
        <v>0</v>
      </c>
    </row>
    <row r="3856" spans="5:15" x14ac:dyDescent="0.35">
      <c r="E3856" s="3" t="str">
        <f>IF(C3856&lt;&gt;"",INDEX(ΣυνδΑθρ!$I$2:$I$96,MATCH(C3856,ΣυνδΑθρ!$A$2:$A$100,0),1),IF(D3856&lt;&gt;"",INDEX(Υλικά!$D$3:$D$200,MATCH(D3856,Υλικά!$B$3:$B$200,0),1),""))</f>
        <v/>
      </c>
      <c r="F3856" s="10">
        <f>IF(C3856&lt;&gt;"",MATCH($C3856,ΣυνδΑθρ!$A$2:$A$100,0),IF(D3856&lt;&gt;"",MATCH($D3856,Υλικά!$B$3:$B$200,0),0))</f>
        <v>0</v>
      </c>
      <c r="G3856" s="3"/>
      <c r="H3856" s="16">
        <f>IF($C3856&lt;&gt;"",$G3856*INDEX(ΣυνδΑθρ!$B$2:$B$96,$F3856,1)/INDEX(ΣυνδΑθρ!$J$2:$J$96,$F3856,1),IF($D3856&lt;&gt;"",$G3856*INDEX(Υλικά!$G$3:$G$200,$F3856,1)/INDEX(Υλικά!$E$3:$E$200,$F3856,1),0))</f>
        <v>0</v>
      </c>
      <c r="I3856" s="17">
        <f>IF($C3856&lt;&gt;"",$G3856*INDEX(ΣυνδΑθρ!$C$2:$C$100,$F3856,1)/INDEX(ΣυνδΑθρ!$J$2:$J$96,$F3856,1),IF($D3856&lt;&gt;"",$G3856*INDEX(Υλικά!$H$3:$H$200,$F3856,1)/INDEX(Υλικά!$E$3:$E$200,$F3856,1),0))</f>
        <v>0</v>
      </c>
      <c r="J3856" s="18">
        <f>IF($C3856&lt;&gt;"",$G3856*INDEX(ΣυνδΑθρ!$D$2:$D$96,$F3856,1)/INDEX(ΣυνδΑθρ!$J$2:$J$96,$F3856,1),IF($D3856&lt;&gt;"",$G3856*INDEX(Υλικά!$I$3:$I$200,$F3856,1)/INDEX(Υλικά!$E$3:$E$200,$F3856,1),0))</f>
        <v>0</v>
      </c>
      <c r="K3856" s="16">
        <f>$H3856*Ref!$B$2</f>
        <v>0</v>
      </c>
      <c r="L3856" s="17">
        <f>$I3856*Ref!$B$3</f>
        <v>0</v>
      </c>
      <c r="M3856" s="18">
        <f>$J3856*Ref!$B$4</f>
        <v>0</v>
      </c>
      <c r="N3856" s="18">
        <f>IF($C3856&lt;&gt;"",0,IF($D3856&lt;&gt;"",$G3856*INDEX(Υλικά!$J$3:$J$200,$F3856,1)/INDEX(Υλικά!$E$3:$E$200,$F3856,1),0))</f>
        <v>0</v>
      </c>
      <c r="O3856" s="19">
        <f t="shared" si="71"/>
        <v>0</v>
      </c>
    </row>
    <row r="3857" spans="5:15" x14ac:dyDescent="0.35">
      <c r="E3857" s="3" t="str">
        <f>IF(C3857&lt;&gt;"",INDEX(ΣυνδΑθρ!$I$2:$I$96,MATCH(C3857,ΣυνδΑθρ!$A$2:$A$100,0),1),IF(D3857&lt;&gt;"",INDEX(Υλικά!$D$3:$D$200,MATCH(D3857,Υλικά!$B$3:$B$200,0),1),""))</f>
        <v/>
      </c>
      <c r="F3857" s="10">
        <f>IF(C3857&lt;&gt;"",MATCH($C3857,ΣυνδΑθρ!$A$2:$A$100,0),IF(D3857&lt;&gt;"",MATCH($D3857,Υλικά!$B$3:$B$200,0),0))</f>
        <v>0</v>
      </c>
      <c r="G3857" s="3"/>
      <c r="H3857" s="16">
        <f>IF($C3857&lt;&gt;"",$G3857*INDEX(ΣυνδΑθρ!$B$2:$B$96,$F3857,1)/INDEX(ΣυνδΑθρ!$J$2:$J$96,$F3857,1),IF($D3857&lt;&gt;"",$G3857*INDEX(Υλικά!$G$3:$G$200,$F3857,1)/INDEX(Υλικά!$E$3:$E$200,$F3857,1),0))</f>
        <v>0</v>
      </c>
      <c r="I3857" s="17">
        <f>IF($C3857&lt;&gt;"",$G3857*INDEX(ΣυνδΑθρ!$C$2:$C$100,$F3857,1)/INDEX(ΣυνδΑθρ!$J$2:$J$96,$F3857,1),IF($D3857&lt;&gt;"",$G3857*INDEX(Υλικά!$H$3:$H$200,$F3857,1)/INDEX(Υλικά!$E$3:$E$200,$F3857,1),0))</f>
        <v>0</v>
      </c>
      <c r="J3857" s="18">
        <f>IF($C3857&lt;&gt;"",$G3857*INDEX(ΣυνδΑθρ!$D$2:$D$96,$F3857,1)/INDEX(ΣυνδΑθρ!$J$2:$J$96,$F3857,1),IF($D3857&lt;&gt;"",$G3857*INDEX(Υλικά!$I$3:$I$200,$F3857,1)/INDEX(Υλικά!$E$3:$E$200,$F3857,1),0))</f>
        <v>0</v>
      </c>
      <c r="K3857" s="16">
        <f>$H3857*Ref!$B$2</f>
        <v>0</v>
      </c>
      <c r="L3857" s="17">
        <f>$I3857*Ref!$B$3</f>
        <v>0</v>
      </c>
      <c r="M3857" s="18">
        <f>$J3857*Ref!$B$4</f>
        <v>0</v>
      </c>
      <c r="N3857" s="18">
        <f>IF($C3857&lt;&gt;"",0,IF($D3857&lt;&gt;"",$G3857*INDEX(Υλικά!$J$3:$J$200,$F3857,1)/INDEX(Υλικά!$E$3:$E$200,$F3857,1),0))</f>
        <v>0</v>
      </c>
      <c r="O3857" s="19">
        <f t="shared" si="71"/>
        <v>0</v>
      </c>
    </row>
    <row r="3858" spans="5:15" x14ac:dyDescent="0.35">
      <c r="E3858" s="3" t="str">
        <f>IF(C3858&lt;&gt;"",INDEX(ΣυνδΑθρ!$I$2:$I$96,MATCH(C3858,ΣυνδΑθρ!$A$2:$A$100,0),1),IF(D3858&lt;&gt;"",INDEX(Υλικά!$D$3:$D$200,MATCH(D3858,Υλικά!$B$3:$B$200,0),1),""))</f>
        <v/>
      </c>
      <c r="F3858" s="10">
        <f>IF(C3858&lt;&gt;"",MATCH($C3858,ΣυνδΑθρ!$A$2:$A$100,0),IF(D3858&lt;&gt;"",MATCH($D3858,Υλικά!$B$3:$B$200,0),0))</f>
        <v>0</v>
      </c>
      <c r="G3858" s="3"/>
      <c r="H3858" s="16">
        <f>IF($C3858&lt;&gt;"",$G3858*INDEX(ΣυνδΑθρ!$B$2:$B$96,$F3858,1)/INDEX(ΣυνδΑθρ!$J$2:$J$96,$F3858,1),IF($D3858&lt;&gt;"",$G3858*INDEX(Υλικά!$G$3:$G$200,$F3858,1)/INDEX(Υλικά!$E$3:$E$200,$F3858,1),0))</f>
        <v>0</v>
      </c>
      <c r="I3858" s="17">
        <f>IF($C3858&lt;&gt;"",$G3858*INDEX(ΣυνδΑθρ!$C$2:$C$100,$F3858,1)/INDEX(ΣυνδΑθρ!$J$2:$J$96,$F3858,1),IF($D3858&lt;&gt;"",$G3858*INDEX(Υλικά!$H$3:$H$200,$F3858,1)/INDEX(Υλικά!$E$3:$E$200,$F3858,1),0))</f>
        <v>0</v>
      </c>
      <c r="J3858" s="18">
        <f>IF($C3858&lt;&gt;"",$G3858*INDEX(ΣυνδΑθρ!$D$2:$D$96,$F3858,1)/INDEX(ΣυνδΑθρ!$J$2:$J$96,$F3858,1),IF($D3858&lt;&gt;"",$G3858*INDEX(Υλικά!$I$3:$I$200,$F3858,1)/INDEX(Υλικά!$E$3:$E$200,$F3858,1),0))</f>
        <v>0</v>
      </c>
      <c r="K3858" s="16">
        <f>$H3858*Ref!$B$2</f>
        <v>0</v>
      </c>
      <c r="L3858" s="17">
        <f>$I3858*Ref!$B$3</f>
        <v>0</v>
      </c>
      <c r="M3858" s="18">
        <f>$J3858*Ref!$B$4</f>
        <v>0</v>
      </c>
      <c r="N3858" s="18">
        <f>IF($C3858&lt;&gt;"",0,IF($D3858&lt;&gt;"",$G3858*INDEX(Υλικά!$J$3:$J$200,$F3858,1)/INDEX(Υλικά!$E$3:$E$200,$F3858,1),0))</f>
        <v>0</v>
      </c>
      <c r="O3858" s="19">
        <f t="shared" si="71"/>
        <v>0</v>
      </c>
    </row>
    <row r="3859" spans="5:15" x14ac:dyDescent="0.35">
      <c r="E3859" s="3" t="str">
        <f>IF(C3859&lt;&gt;"",INDEX(ΣυνδΑθρ!$I$2:$I$96,MATCH(C3859,ΣυνδΑθρ!$A$2:$A$100,0),1),IF(D3859&lt;&gt;"",INDEX(Υλικά!$D$3:$D$200,MATCH(D3859,Υλικά!$B$3:$B$200,0),1),""))</f>
        <v/>
      </c>
      <c r="F3859" s="10">
        <f>IF(C3859&lt;&gt;"",MATCH($C3859,ΣυνδΑθρ!$A$2:$A$100,0),IF(D3859&lt;&gt;"",MATCH($D3859,Υλικά!$B$3:$B$200,0),0))</f>
        <v>0</v>
      </c>
      <c r="G3859" s="3"/>
      <c r="H3859" s="16">
        <f>IF($C3859&lt;&gt;"",$G3859*INDEX(ΣυνδΑθρ!$B$2:$B$96,$F3859,1)/INDEX(ΣυνδΑθρ!$J$2:$J$96,$F3859,1),IF($D3859&lt;&gt;"",$G3859*INDEX(Υλικά!$G$3:$G$200,$F3859,1)/INDEX(Υλικά!$E$3:$E$200,$F3859,1),0))</f>
        <v>0</v>
      </c>
      <c r="I3859" s="17">
        <f>IF($C3859&lt;&gt;"",$G3859*INDEX(ΣυνδΑθρ!$C$2:$C$100,$F3859,1)/INDEX(ΣυνδΑθρ!$J$2:$J$96,$F3859,1),IF($D3859&lt;&gt;"",$G3859*INDEX(Υλικά!$H$3:$H$200,$F3859,1)/INDEX(Υλικά!$E$3:$E$200,$F3859,1),0))</f>
        <v>0</v>
      </c>
      <c r="J3859" s="18">
        <f>IF($C3859&lt;&gt;"",$G3859*INDEX(ΣυνδΑθρ!$D$2:$D$96,$F3859,1)/INDEX(ΣυνδΑθρ!$J$2:$J$96,$F3859,1),IF($D3859&lt;&gt;"",$G3859*INDEX(Υλικά!$I$3:$I$200,$F3859,1)/INDEX(Υλικά!$E$3:$E$200,$F3859,1),0))</f>
        <v>0</v>
      </c>
      <c r="K3859" s="16">
        <f>$H3859*Ref!$B$2</f>
        <v>0</v>
      </c>
      <c r="L3859" s="17">
        <f>$I3859*Ref!$B$3</f>
        <v>0</v>
      </c>
      <c r="M3859" s="18">
        <f>$J3859*Ref!$B$4</f>
        <v>0</v>
      </c>
      <c r="N3859" s="18">
        <f>IF($C3859&lt;&gt;"",0,IF($D3859&lt;&gt;"",$G3859*INDEX(Υλικά!$J$3:$J$200,$F3859,1)/INDEX(Υλικά!$E$3:$E$200,$F3859,1),0))</f>
        <v>0</v>
      </c>
      <c r="O3859" s="19">
        <f t="shared" si="71"/>
        <v>0</v>
      </c>
    </row>
    <row r="3860" spans="5:15" x14ac:dyDescent="0.35">
      <c r="E3860" s="3" t="str">
        <f>IF(C3860&lt;&gt;"",INDEX(ΣυνδΑθρ!$I$2:$I$96,MATCH(C3860,ΣυνδΑθρ!$A$2:$A$100,0),1),IF(D3860&lt;&gt;"",INDEX(Υλικά!$D$3:$D$200,MATCH(D3860,Υλικά!$B$3:$B$200,0),1),""))</f>
        <v/>
      </c>
      <c r="F3860" s="10">
        <f>IF(C3860&lt;&gt;"",MATCH($C3860,ΣυνδΑθρ!$A$2:$A$100,0),IF(D3860&lt;&gt;"",MATCH($D3860,Υλικά!$B$3:$B$200,0),0))</f>
        <v>0</v>
      </c>
      <c r="G3860" s="3"/>
      <c r="H3860" s="16">
        <f>IF($C3860&lt;&gt;"",$G3860*INDEX(ΣυνδΑθρ!$B$2:$B$96,$F3860,1)/INDEX(ΣυνδΑθρ!$J$2:$J$96,$F3860,1),IF($D3860&lt;&gt;"",$G3860*INDEX(Υλικά!$G$3:$G$200,$F3860,1)/INDEX(Υλικά!$E$3:$E$200,$F3860,1),0))</f>
        <v>0</v>
      </c>
      <c r="I3860" s="17">
        <f>IF($C3860&lt;&gt;"",$G3860*INDEX(ΣυνδΑθρ!$C$2:$C$100,$F3860,1)/INDEX(ΣυνδΑθρ!$J$2:$J$96,$F3860,1),IF($D3860&lt;&gt;"",$G3860*INDEX(Υλικά!$H$3:$H$200,$F3860,1)/INDEX(Υλικά!$E$3:$E$200,$F3860,1),0))</f>
        <v>0</v>
      </c>
      <c r="J3860" s="18">
        <f>IF($C3860&lt;&gt;"",$G3860*INDEX(ΣυνδΑθρ!$D$2:$D$96,$F3860,1)/INDEX(ΣυνδΑθρ!$J$2:$J$96,$F3860,1),IF($D3860&lt;&gt;"",$G3860*INDEX(Υλικά!$I$3:$I$200,$F3860,1)/INDEX(Υλικά!$E$3:$E$200,$F3860,1),0))</f>
        <v>0</v>
      </c>
      <c r="K3860" s="16">
        <f>$H3860*Ref!$B$2</f>
        <v>0</v>
      </c>
      <c r="L3860" s="17">
        <f>$I3860*Ref!$B$3</f>
        <v>0</v>
      </c>
      <c r="M3860" s="18">
        <f>$J3860*Ref!$B$4</f>
        <v>0</v>
      </c>
      <c r="N3860" s="18">
        <f>IF($C3860&lt;&gt;"",0,IF($D3860&lt;&gt;"",$G3860*INDEX(Υλικά!$J$3:$J$200,$F3860,1)/INDEX(Υλικά!$E$3:$E$200,$F3860,1),0))</f>
        <v>0</v>
      </c>
      <c r="O3860" s="19">
        <f t="shared" si="71"/>
        <v>0</v>
      </c>
    </row>
    <row r="3861" spans="5:15" x14ac:dyDescent="0.35">
      <c r="E3861" s="3" t="str">
        <f>IF(C3861&lt;&gt;"",INDEX(ΣυνδΑθρ!$I$2:$I$96,MATCH(C3861,ΣυνδΑθρ!$A$2:$A$100,0),1),IF(D3861&lt;&gt;"",INDEX(Υλικά!$D$3:$D$200,MATCH(D3861,Υλικά!$B$3:$B$200,0),1),""))</f>
        <v/>
      </c>
      <c r="F3861" s="10">
        <f>IF(C3861&lt;&gt;"",MATCH($C3861,ΣυνδΑθρ!$A$2:$A$100,0),IF(D3861&lt;&gt;"",MATCH($D3861,Υλικά!$B$3:$B$200,0),0))</f>
        <v>0</v>
      </c>
      <c r="G3861" s="3"/>
      <c r="H3861" s="16">
        <f>IF($C3861&lt;&gt;"",$G3861*INDEX(ΣυνδΑθρ!$B$2:$B$96,$F3861,1)/INDEX(ΣυνδΑθρ!$J$2:$J$96,$F3861,1),IF($D3861&lt;&gt;"",$G3861*INDEX(Υλικά!$G$3:$G$200,$F3861,1)/INDEX(Υλικά!$E$3:$E$200,$F3861,1),0))</f>
        <v>0</v>
      </c>
      <c r="I3861" s="17">
        <f>IF($C3861&lt;&gt;"",$G3861*INDEX(ΣυνδΑθρ!$C$2:$C$100,$F3861,1)/INDEX(ΣυνδΑθρ!$J$2:$J$96,$F3861,1),IF($D3861&lt;&gt;"",$G3861*INDEX(Υλικά!$H$3:$H$200,$F3861,1)/INDEX(Υλικά!$E$3:$E$200,$F3861,1),0))</f>
        <v>0</v>
      </c>
      <c r="J3861" s="18">
        <f>IF($C3861&lt;&gt;"",$G3861*INDEX(ΣυνδΑθρ!$D$2:$D$96,$F3861,1)/INDEX(ΣυνδΑθρ!$J$2:$J$96,$F3861,1),IF($D3861&lt;&gt;"",$G3861*INDEX(Υλικά!$I$3:$I$200,$F3861,1)/INDEX(Υλικά!$E$3:$E$200,$F3861,1),0))</f>
        <v>0</v>
      </c>
      <c r="K3861" s="16">
        <f>$H3861*Ref!$B$2</f>
        <v>0</v>
      </c>
      <c r="L3861" s="17">
        <f>$I3861*Ref!$B$3</f>
        <v>0</v>
      </c>
      <c r="M3861" s="18">
        <f>$J3861*Ref!$B$4</f>
        <v>0</v>
      </c>
      <c r="N3861" s="18">
        <f>IF($C3861&lt;&gt;"",0,IF($D3861&lt;&gt;"",$G3861*INDEX(Υλικά!$J$3:$J$200,$F3861,1)/INDEX(Υλικά!$E$3:$E$200,$F3861,1),0))</f>
        <v>0</v>
      </c>
      <c r="O3861" s="19">
        <f t="shared" si="71"/>
        <v>0</v>
      </c>
    </row>
    <row r="3862" spans="5:15" x14ac:dyDescent="0.35">
      <c r="E3862" s="3" t="str">
        <f>IF(C3862&lt;&gt;"",INDEX(ΣυνδΑθρ!$I$2:$I$96,MATCH(C3862,ΣυνδΑθρ!$A$2:$A$100,0),1),IF(D3862&lt;&gt;"",INDEX(Υλικά!$D$3:$D$200,MATCH(D3862,Υλικά!$B$3:$B$200,0),1),""))</f>
        <v/>
      </c>
      <c r="F3862" s="10">
        <f>IF(C3862&lt;&gt;"",MATCH($C3862,ΣυνδΑθρ!$A$2:$A$100,0),IF(D3862&lt;&gt;"",MATCH($D3862,Υλικά!$B$3:$B$200,0),0))</f>
        <v>0</v>
      </c>
      <c r="G3862" s="3"/>
      <c r="H3862" s="16">
        <f>IF($C3862&lt;&gt;"",$G3862*INDEX(ΣυνδΑθρ!$B$2:$B$96,$F3862,1)/INDEX(ΣυνδΑθρ!$J$2:$J$96,$F3862,1),IF($D3862&lt;&gt;"",$G3862*INDEX(Υλικά!$G$3:$G$200,$F3862,1)/INDEX(Υλικά!$E$3:$E$200,$F3862,1),0))</f>
        <v>0</v>
      </c>
      <c r="I3862" s="17">
        <f>IF($C3862&lt;&gt;"",$G3862*INDEX(ΣυνδΑθρ!$C$2:$C$100,$F3862,1)/INDEX(ΣυνδΑθρ!$J$2:$J$96,$F3862,1),IF($D3862&lt;&gt;"",$G3862*INDEX(Υλικά!$H$3:$H$200,$F3862,1)/INDEX(Υλικά!$E$3:$E$200,$F3862,1),0))</f>
        <v>0</v>
      </c>
      <c r="J3862" s="18">
        <f>IF($C3862&lt;&gt;"",$G3862*INDEX(ΣυνδΑθρ!$D$2:$D$96,$F3862,1)/INDEX(ΣυνδΑθρ!$J$2:$J$96,$F3862,1),IF($D3862&lt;&gt;"",$G3862*INDEX(Υλικά!$I$3:$I$200,$F3862,1)/INDEX(Υλικά!$E$3:$E$200,$F3862,1),0))</f>
        <v>0</v>
      </c>
      <c r="K3862" s="16">
        <f>$H3862*Ref!$B$2</f>
        <v>0</v>
      </c>
      <c r="L3862" s="17">
        <f>$I3862*Ref!$B$3</f>
        <v>0</v>
      </c>
      <c r="M3862" s="18">
        <f>$J3862*Ref!$B$4</f>
        <v>0</v>
      </c>
      <c r="N3862" s="18">
        <f>IF($C3862&lt;&gt;"",0,IF($D3862&lt;&gt;"",$G3862*INDEX(Υλικά!$J$3:$J$200,$F3862,1)/INDEX(Υλικά!$E$3:$E$200,$F3862,1),0))</f>
        <v>0</v>
      </c>
      <c r="O3862" s="19">
        <f t="shared" si="71"/>
        <v>0</v>
      </c>
    </row>
    <row r="3863" spans="5:15" x14ac:dyDescent="0.35">
      <c r="E3863" s="3" t="str">
        <f>IF(C3863&lt;&gt;"",INDEX(ΣυνδΑθρ!$I$2:$I$96,MATCH(C3863,ΣυνδΑθρ!$A$2:$A$100,0),1),IF(D3863&lt;&gt;"",INDEX(Υλικά!$D$3:$D$200,MATCH(D3863,Υλικά!$B$3:$B$200,0),1),""))</f>
        <v/>
      </c>
      <c r="F3863" s="10">
        <f>IF(C3863&lt;&gt;"",MATCH($C3863,ΣυνδΑθρ!$A$2:$A$100,0),IF(D3863&lt;&gt;"",MATCH($D3863,Υλικά!$B$3:$B$200,0),0))</f>
        <v>0</v>
      </c>
      <c r="G3863" s="3"/>
      <c r="H3863" s="16">
        <f>IF($C3863&lt;&gt;"",$G3863*INDEX(ΣυνδΑθρ!$B$2:$B$96,$F3863,1)/INDEX(ΣυνδΑθρ!$J$2:$J$96,$F3863,1),IF($D3863&lt;&gt;"",$G3863*INDEX(Υλικά!$G$3:$G$200,$F3863,1)/INDEX(Υλικά!$E$3:$E$200,$F3863,1),0))</f>
        <v>0</v>
      </c>
      <c r="I3863" s="17">
        <f>IF($C3863&lt;&gt;"",$G3863*INDEX(ΣυνδΑθρ!$C$2:$C$100,$F3863,1)/INDEX(ΣυνδΑθρ!$J$2:$J$96,$F3863,1),IF($D3863&lt;&gt;"",$G3863*INDEX(Υλικά!$H$3:$H$200,$F3863,1)/INDEX(Υλικά!$E$3:$E$200,$F3863,1),0))</f>
        <v>0</v>
      </c>
      <c r="J3863" s="18">
        <f>IF($C3863&lt;&gt;"",$G3863*INDEX(ΣυνδΑθρ!$D$2:$D$96,$F3863,1)/INDEX(ΣυνδΑθρ!$J$2:$J$96,$F3863,1),IF($D3863&lt;&gt;"",$G3863*INDEX(Υλικά!$I$3:$I$200,$F3863,1)/INDEX(Υλικά!$E$3:$E$200,$F3863,1),0))</f>
        <v>0</v>
      </c>
      <c r="K3863" s="16">
        <f>$H3863*Ref!$B$2</f>
        <v>0</v>
      </c>
      <c r="L3863" s="17">
        <f>$I3863*Ref!$B$3</f>
        <v>0</v>
      </c>
      <c r="M3863" s="18">
        <f>$J3863*Ref!$B$4</f>
        <v>0</v>
      </c>
      <c r="N3863" s="18">
        <f>IF($C3863&lt;&gt;"",0,IF($D3863&lt;&gt;"",$G3863*INDEX(Υλικά!$J$3:$J$200,$F3863,1)/INDEX(Υλικά!$E$3:$E$200,$F3863,1),0))</f>
        <v>0</v>
      </c>
      <c r="O3863" s="19">
        <f t="shared" si="71"/>
        <v>0</v>
      </c>
    </row>
    <row r="3864" spans="5:15" x14ac:dyDescent="0.35">
      <c r="E3864" s="3" t="str">
        <f>IF(C3864&lt;&gt;"",INDEX(ΣυνδΑθρ!$I$2:$I$96,MATCH(C3864,ΣυνδΑθρ!$A$2:$A$100,0),1),IF(D3864&lt;&gt;"",INDEX(Υλικά!$D$3:$D$200,MATCH(D3864,Υλικά!$B$3:$B$200,0),1),""))</f>
        <v/>
      </c>
      <c r="F3864" s="10">
        <f>IF(C3864&lt;&gt;"",MATCH($C3864,ΣυνδΑθρ!$A$2:$A$100,0),IF(D3864&lt;&gt;"",MATCH($D3864,Υλικά!$B$3:$B$200,0),0))</f>
        <v>0</v>
      </c>
      <c r="G3864" s="3"/>
      <c r="H3864" s="16">
        <f>IF($C3864&lt;&gt;"",$G3864*INDEX(ΣυνδΑθρ!$B$2:$B$96,$F3864,1)/INDEX(ΣυνδΑθρ!$J$2:$J$96,$F3864,1),IF($D3864&lt;&gt;"",$G3864*INDEX(Υλικά!$G$3:$G$200,$F3864,1)/INDEX(Υλικά!$E$3:$E$200,$F3864,1),0))</f>
        <v>0</v>
      </c>
      <c r="I3864" s="17">
        <f>IF($C3864&lt;&gt;"",$G3864*INDEX(ΣυνδΑθρ!$C$2:$C$100,$F3864,1)/INDEX(ΣυνδΑθρ!$J$2:$J$96,$F3864,1),IF($D3864&lt;&gt;"",$G3864*INDEX(Υλικά!$H$3:$H$200,$F3864,1)/INDEX(Υλικά!$E$3:$E$200,$F3864,1),0))</f>
        <v>0</v>
      </c>
      <c r="J3864" s="18">
        <f>IF($C3864&lt;&gt;"",$G3864*INDEX(ΣυνδΑθρ!$D$2:$D$96,$F3864,1)/INDEX(ΣυνδΑθρ!$J$2:$J$96,$F3864,1),IF($D3864&lt;&gt;"",$G3864*INDEX(Υλικά!$I$3:$I$200,$F3864,1)/INDEX(Υλικά!$E$3:$E$200,$F3864,1),0))</f>
        <v>0</v>
      </c>
      <c r="K3864" s="16">
        <f>$H3864*Ref!$B$2</f>
        <v>0</v>
      </c>
      <c r="L3864" s="17">
        <f>$I3864*Ref!$B$3</f>
        <v>0</v>
      </c>
      <c r="M3864" s="18">
        <f>$J3864*Ref!$B$4</f>
        <v>0</v>
      </c>
      <c r="N3864" s="18">
        <f>IF($C3864&lt;&gt;"",0,IF($D3864&lt;&gt;"",$G3864*INDEX(Υλικά!$J$3:$J$200,$F3864,1)/INDEX(Υλικά!$E$3:$E$200,$F3864,1),0))</f>
        <v>0</v>
      </c>
      <c r="O3864" s="19">
        <f t="shared" si="71"/>
        <v>0</v>
      </c>
    </row>
    <row r="3865" spans="5:15" x14ac:dyDescent="0.35">
      <c r="E3865" s="3" t="str">
        <f>IF(C3865&lt;&gt;"",INDEX(ΣυνδΑθρ!$I$2:$I$96,MATCH(C3865,ΣυνδΑθρ!$A$2:$A$100,0),1),IF(D3865&lt;&gt;"",INDEX(Υλικά!$D$3:$D$200,MATCH(D3865,Υλικά!$B$3:$B$200,0),1),""))</f>
        <v/>
      </c>
      <c r="F3865" s="10">
        <f>IF(C3865&lt;&gt;"",MATCH($C3865,ΣυνδΑθρ!$A$2:$A$100,0),IF(D3865&lt;&gt;"",MATCH($D3865,Υλικά!$B$3:$B$200,0),0))</f>
        <v>0</v>
      </c>
      <c r="G3865" s="3"/>
      <c r="H3865" s="16">
        <f>IF($C3865&lt;&gt;"",$G3865*INDEX(ΣυνδΑθρ!$B$2:$B$96,$F3865,1)/INDEX(ΣυνδΑθρ!$J$2:$J$96,$F3865,1),IF($D3865&lt;&gt;"",$G3865*INDEX(Υλικά!$G$3:$G$200,$F3865,1)/INDEX(Υλικά!$E$3:$E$200,$F3865,1),0))</f>
        <v>0</v>
      </c>
      <c r="I3865" s="17">
        <f>IF($C3865&lt;&gt;"",$G3865*INDEX(ΣυνδΑθρ!$C$2:$C$100,$F3865,1)/INDEX(ΣυνδΑθρ!$J$2:$J$96,$F3865,1),IF($D3865&lt;&gt;"",$G3865*INDEX(Υλικά!$H$3:$H$200,$F3865,1)/INDEX(Υλικά!$E$3:$E$200,$F3865,1),0))</f>
        <v>0</v>
      </c>
      <c r="J3865" s="18">
        <f>IF($C3865&lt;&gt;"",$G3865*INDEX(ΣυνδΑθρ!$D$2:$D$96,$F3865,1)/INDEX(ΣυνδΑθρ!$J$2:$J$96,$F3865,1),IF($D3865&lt;&gt;"",$G3865*INDEX(Υλικά!$I$3:$I$200,$F3865,1)/INDEX(Υλικά!$E$3:$E$200,$F3865,1),0))</f>
        <v>0</v>
      </c>
      <c r="K3865" s="16">
        <f>$H3865*Ref!$B$2</f>
        <v>0</v>
      </c>
      <c r="L3865" s="17">
        <f>$I3865*Ref!$B$3</f>
        <v>0</v>
      </c>
      <c r="M3865" s="18">
        <f>$J3865*Ref!$B$4</f>
        <v>0</v>
      </c>
      <c r="N3865" s="18">
        <f>IF($C3865&lt;&gt;"",0,IF($D3865&lt;&gt;"",$G3865*INDEX(Υλικά!$J$3:$J$200,$F3865,1)/INDEX(Υλικά!$E$3:$E$200,$F3865,1),0))</f>
        <v>0</v>
      </c>
      <c r="O3865" s="19">
        <f t="shared" si="71"/>
        <v>0</v>
      </c>
    </row>
    <row r="3866" spans="5:15" x14ac:dyDescent="0.35">
      <c r="E3866" s="3" t="str">
        <f>IF(C3866&lt;&gt;"",INDEX(ΣυνδΑθρ!$I$2:$I$96,MATCH(C3866,ΣυνδΑθρ!$A$2:$A$100,0),1),IF(D3866&lt;&gt;"",INDEX(Υλικά!$D$3:$D$200,MATCH(D3866,Υλικά!$B$3:$B$200,0),1),""))</f>
        <v/>
      </c>
      <c r="F3866" s="10">
        <f>IF(C3866&lt;&gt;"",MATCH($C3866,ΣυνδΑθρ!$A$2:$A$100,0),IF(D3866&lt;&gt;"",MATCH($D3866,Υλικά!$B$3:$B$200,0),0))</f>
        <v>0</v>
      </c>
      <c r="G3866" s="3"/>
      <c r="H3866" s="16">
        <f>IF($C3866&lt;&gt;"",$G3866*INDEX(ΣυνδΑθρ!$B$2:$B$96,$F3866,1)/INDEX(ΣυνδΑθρ!$J$2:$J$96,$F3866,1),IF($D3866&lt;&gt;"",$G3866*INDEX(Υλικά!$G$3:$G$200,$F3866,1)/INDEX(Υλικά!$E$3:$E$200,$F3866,1),0))</f>
        <v>0</v>
      </c>
      <c r="I3866" s="17">
        <f>IF($C3866&lt;&gt;"",$G3866*INDEX(ΣυνδΑθρ!$C$2:$C$100,$F3866,1)/INDEX(ΣυνδΑθρ!$J$2:$J$96,$F3866,1),IF($D3866&lt;&gt;"",$G3866*INDEX(Υλικά!$H$3:$H$200,$F3866,1)/INDEX(Υλικά!$E$3:$E$200,$F3866,1),0))</f>
        <v>0</v>
      </c>
      <c r="J3866" s="18">
        <f>IF($C3866&lt;&gt;"",$G3866*INDEX(ΣυνδΑθρ!$D$2:$D$96,$F3866,1)/INDEX(ΣυνδΑθρ!$J$2:$J$96,$F3866,1),IF($D3866&lt;&gt;"",$G3866*INDEX(Υλικά!$I$3:$I$200,$F3866,1)/INDEX(Υλικά!$E$3:$E$200,$F3866,1),0))</f>
        <v>0</v>
      </c>
      <c r="K3866" s="16">
        <f>$H3866*Ref!$B$2</f>
        <v>0</v>
      </c>
      <c r="L3866" s="17">
        <f>$I3866*Ref!$B$3</f>
        <v>0</v>
      </c>
      <c r="M3866" s="18">
        <f>$J3866*Ref!$B$4</f>
        <v>0</v>
      </c>
      <c r="N3866" s="18">
        <f>IF($C3866&lt;&gt;"",0,IF($D3866&lt;&gt;"",$G3866*INDEX(Υλικά!$J$3:$J$200,$F3866,1)/INDEX(Υλικά!$E$3:$E$200,$F3866,1),0))</f>
        <v>0</v>
      </c>
      <c r="O3866" s="19">
        <f t="shared" si="71"/>
        <v>0</v>
      </c>
    </row>
    <row r="3867" spans="5:15" x14ac:dyDescent="0.35">
      <c r="E3867" s="3" t="str">
        <f>IF(C3867&lt;&gt;"",INDEX(ΣυνδΑθρ!$I$2:$I$96,MATCH(C3867,ΣυνδΑθρ!$A$2:$A$100,0),1),IF(D3867&lt;&gt;"",INDEX(Υλικά!$D$3:$D$200,MATCH(D3867,Υλικά!$B$3:$B$200,0),1),""))</f>
        <v/>
      </c>
      <c r="F3867" s="10">
        <f>IF(C3867&lt;&gt;"",MATCH($C3867,ΣυνδΑθρ!$A$2:$A$100,0),IF(D3867&lt;&gt;"",MATCH($D3867,Υλικά!$B$3:$B$200,0),0))</f>
        <v>0</v>
      </c>
      <c r="G3867" s="3"/>
      <c r="H3867" s="16">
        <f>IF($C3867&lt;&gt;"",$G3867*INDEX(ΣυνδΑθρ!$B$2:$B$96,$F3867,1)/INDEX(ΣυνδΑθρ!$J$2:$J$96,$F3867,1),IF($D3867&lt;&gt;"",$G3867*INDEX(Υλικά!$G$3:$G$200,$F3867,1)/INDEX(Υλικά!$E$3:$E$200,$F3867,1),0))</f>
        <v>0</v>
      </c>
      <c r="I3867" s="17">
        <f>IF($C3867&lt;&gt;"",$G3867*INDEX(ΣυνδΑθρ!$C$2:$C$100,$F3867,1)/INDEX(ΣυνδΑθρ!$J$2:$J$96,$F3867,1),IF($D3867&lt;&gt;"",$G3867*INDEX(Υλικά!$H$3:$H$200,$F3867,1)/INDEX(Υλικά!$E$3:$E$200,$F3867,1),0))</f>
        <v>0</v>
      </c>
      <c r="J3867" s="18">
        <f>IF($C3867&lt;&gt;"",$G3867*INDEX(ΣυνδΑθρ!$D$2:$D$96,$F3867,1)/INDEX(ΣυνδΑθρ!$J$2:$J$96,$F3867,1),IF($D3867&lt;&gt;"",$G3867*INDEX(Υλικά!$I$3:$I$200,$F3867,1)/INDEX(Υλικά!$E$3:$E$200,$F3867,1),0))</f>
        <v>0</v>
      </c>
      <c r="K3867" s="16">
        <f>$H3867*Ref!$B$2</f>
        <v>0</v>
      </c>
      <c r="L3867" s="17">
        <f>$I3867*Ref!$B$3</f>
        <v>0</v>
      </c>
      <c r="M3867" s="18">
        <f>$J3867*Ref!$B$4</f>
        <v>0</v>
      </c>
      <c r="N3867" s="18">
        <f>IF($C3867&lt;&gt;"",0,IF($D3867&lt;&gt;"",$G3867*INDEX(Υλικά!$J$3:$J$200,$F3867,1)/INDEX(Υλικά!$E$3:$E$200,$F3867,1),0))</f>
        <v>0</v>
      </c>
      <c r="O3867" s="19">
        <f t="shared" si="71"/>
        <v>0</v>
      </c>
    </row>
    <row r="3868" spans="5:15" x14ac:dyDescent="0.35">
      <c r="E3868" s="3" t="str">
        <f>IF(C3868&lt;&gt;"",INDEX(ΣυνδΑθρ!$I$2:$I$96,MATCH(C3868,ΣυνδΑθρ!$A$2:$A$100,0),1),IF(D3868&lt;&gt;"",INDEX(Υλικά!$D$3:$D$200,MATCH(D3868,Υλικά!$B$3:$B$200,0),1),""))</f>
        <v/>
      </c>
      <c r="F3868" s="10">
        <f>IF(C3868&lt;&gt;"",MATCH($C3868,ΣυνδΑθρ!$A$2:$A$100,0),IF(D3868&lt;&gt;"",MATCH($D3868,Υλικά!$B$3:$B$200,0),0))</f>
        <v>0</v>
      </c>
      <c r="G3868" s="3"/>
      <c r="H3868" s="16">
        <f>IF($C3868&lt;&gt;"",$G3868*INDEX(ΣυνδΑθρ!$B$2:$B$96,$F3868,1)/INDEX(ΣυνδΑθρ!$J$2:$J$96,$F3868,1),IF($D3868&lt;&gt;"",$G3868*INDEX(Υλικά!$G$3:$G$200,$F3868,1)/INDEX(Υλικά!$E$3:$E$200,$F3868,1),0))</f>
        <v>0</v>
      </c>
      <c r="I3868" s="17">
        <f>IF($C3868&lt;&gt;"",$G3868*INDEX(ΣυνδΑθρ!$C$2:$C$100,$F3868,1)/INDEX(ΣυνδΑθρ!$J$2:$J$96,$F3868,1),IF($D3868&lt;&gt;"",$G3868*INDEX(Υλικά!$H$3:$H$200,$F3868,1)/INDEX(Υλικά!$E$3:$E$200,$F3868,1),0))</f>
        <v>0</v>
      </c>
      <c r="J3868" s="18">
        <f>IF($C3868&lt;&gt;"",$G3868*INDEX(ΣυνδΑθρ!$D$2:$D$96,$F3868,1)/INDEX(ΣυνδΑθρ!$J$2:$J$96,$F3868,1),IF($D3868&lt;&gt;"",$G3868*INDEX(Υλικά!$I$3:$I$200,$F3868,1)/INDEX(Υλικά!$E$3:$E$200,$F3868,1),0))</f>
        <v>0</v>
      </c>
      <c r="K3868" s="16">
        <f>$H3868*Ref!$B$2</f>
        <v>0</v>
      </c>
      <c r="L3868" s="17">
        <f>$I3868*Ref!$B$3</f>
        <v>0</v>
      </c>
      <c r="M3868" s="18">
        <f>$J3868*Ref!$B$4</f>
        <v>0</v>
      </c>
      <c r="N3868" s="18">
        <f>IF($C3868&lt;&gt;"",0,IF($D3868&lt;&gt;"",$G3868*INDEX(Υλικά!$J$3:$J$200,$F3868,1)/INDEX(Υλικά!$E$3:$E$200,$F3868,1),0))</f>
        <v>0</v>
      </c>
      <c r="O3868" s="19">
        <f t="shared" si="71"/>
        <v>0</v>
      </c>
    </row>
    <row r="3869" spans="5:15" x14ac:dyDescent="0.35">
      <c r="E3869" s="3" t="str">
        <f>IF(C3869&lt;&gt;"",INDEX(ΣυνδΑθρ!$I$2:$I$96,MATCH(C3869,ΣυνδΑθρ!$A$2:$A$100,0),1),IF(D3869&lt;&gt;"",INDEX(Υλικά!$D$3:$D$200,MATCH(D3869,Υλικά!$B$3:$B$200,0),1),""))</f>
        <v/>
      </c>
      <c r="F3869" s="10">
        <f>IF(C3869&lt;&gt;"",MATCH($C3869,ΣυνδΑθρ!$A$2:$A$100,0),IF(D3869&lt;&gt;"",MATCH($D3869,Υλικά!$B$3:$B$200,0),0))</f>
        <v>0</v>
      </c>
      <c r="G3869" s="3"/>
      <c r="H3869" s="16">
        <f>IF($C3869&lt;&gt;"",$G3869*INDEX(ΣυνδΑθρ!$B$2:$B$96,$F3869,1)/INDEX(ΣυνδΑθρ!$J$2:$J$96,$F3869,1),IF($D3869&lt;&gt;"",$G3869*INDEX(Υλικά!$G$3:$G$200,$F3869,1)/INDEX(Υλικά!$E$3:$E$200,$F3869,1),0))</f>
        <v>0</v>
      </c>
      <c r="I3869" s="17">
        <f>IF($C3869&lt;&gt;"",$G3869*INDEX(ΣυνδΑθρ!$C$2:$C$100,$F3869,1)/INDEX(ΣυνδΑθρ!$J$2:$J$96,$F3869,1),IF($D3869&lt;&gt;"",$G3869*INDEX(Υλικά!$H$3:$H$200,$F3869,1)/INDEX(Υλικά!$E$3:$E$200,$F3869,1),0))</f>
        <v>0</v>
      </c>
      <c r="J3869" s="18">
        <f>IF($C3869&lt;&gt;"",$G3869*INDEX(ΣυνδΑθρ!$D$2:$D$96,$F3869,1)/INDEX(ΣυνδΑθρ!$J$2:$J$96,$F3869,1),IF($D3869&lt;&gt;"",$G3869*INDEX(Υλικά!$I$3:$I$200,$F3869,1)/INDEX(Υλικά!$E$3:$E$200,$F3869,1),0))</f>
        <v>0</v>
      </c>
      <c r="K3869" s="16">
        <f>$H3869*Ref!$B$2</f>
        <v>0</v>
      </c>
      <c r="L3869" s="17">
        <f>$I3869*Ref!$B$3</f>
        <v>0</v>
      </c>
      <c r="M3869" s="18">
        <f>$J3869*Ref!$B$4</f>
        <v>0</v>
      </c>
      <c r="N3869" s="18">
        <f>IF($C3869&lt;&gt;"",0,IF($D3869&lt;&gt;"",$G3869*INDEX(Υλικά!$J$3:$J$200,$F3869,1)/INDEX(Υλικά!$E$3:$E$200,$F3869,1),0))</f>
        <v>0</v>
      </c>
      <c r="O3869" s="19">
        <f t="shared" si="71"/>
        <v>0</v>
      </c>
    </row>
    <row r="3870" spans="5:15" x14ac:dyDescent="0.35">
      <c r="E3870" s="3" t="str">
        <f>IF(C3870&lt;&gt;"",INDEX(ΣυνδΑθρ!$I$2:$I$96,MATCH(C3870,ΣυνδΑθρ!$A$2:$A$100,0),1),IF(D3870&lt;&gt;"",INDEX(Υλικά!$D$3:$D$200,MATCH(D3870,Υλικά!$B$3:$B$200,0),1),""))</f>
        <v/>
      </c>
      <c r="F3870" s="10">
        <f>IF(C3870&lt;&gt;"",MATCH($C3870,ΣυνδΑθρ!$A$2:$A$100,0),IF(D3870&lt;&gt;"",MATCH($D3870,Υλικά!$B$3:$B$200,0),0))</f>
        <v>0</v>
      </c>
      <c r="G3870" s="3"/>
      <c r="H3870" s="16">
        <f>IF($C3870&lt;&gt;"",$G3870*INDEX(ΣυνδΑθρ!$B$2:$B$96,$F3870,1)/INDEX(ΣυνδΑθρ!$J$2:$J$96,$F3870,1),IF($D3870&lt;&gt;"",$G3870*INDEX(Υλικά!$G$3:$G$200,$F3870,1)/INDEX(Υλικά!$E$3:$E$200,$F3870,1),0))</f>
        <v>0</v>
      </c>
      <c r="I3870" s="17">
        <f>IF($C3870&lt;&gt;"",$G3870*INDEX(ΣυνδΑθρ!$C$2:$C$100,$F3870,1)/INDEX(ΣυνδΑθρ!$J$2:$J$96,$F3870,1),IF($D3870&lt;&gt;"",$G3870*INDEX(Υλικά!$H$3:$H$200,$F3870,1)/INDEX(Υλικά!$E$3:$E$200,$F3870,1),0))</f>
        <v>0</v>
      </c>
      <c r="J3870" s="18">
        <f>IF($C3870&lt;&gt;"",$G3870*INDEX(ΣυνδΑθρ!$D$2:$D$96,$F3870,1)/INDEX(ΣυνδΑθρ!$J$2:$J$96,$F3870,1),IF($D3870&lt;&gt;"",$G3870*INDEX(Υλικά!$I$3:$I$200,$F3870,1)/INDEX(Υλικά!$E$3:$E$200,$F3870,1),0))</f>
        <v>0</v>
      </c>
      <c r="K3870" s="16">
        <f>$H3870*Ref!$B$2</f>
        <v>0</v>
      </c>
      <c r="L3870" s="17">
        <f>$I3870*Ref!$B$3</f>
        <v>0</v>
      </c>
      <c r="M3870" s="18">
        <f>$J3870*Ref!$B$4</f>
        <v>0</v>
      </c>
      <c r="N3870" s="18">
        <f>IF($C3870&lt;&gt;"",0,IF($D3870&lt;&gt;"",$G3870*INDEX(Υλικά!$J$3:$J$200,$F3870,1)/INDEX(Υλικά!$E$3:$E$200,$F3870,1),0))</f>
        <v>0</v>
      </c>
      <c r="O3870" s="19">
        <f t="shared" si="71"/>
        <v>0</v>
      </c>
    </row>
    <row r="3871" spans="5:15" x14ac:dyDescent="0.35">
      <c r="E3871" s="3" t="str">
        <f>IF(C3871&lt;&gt;"",INDEX(ΣυνδΑθρ!$I$2:$I$96,MATCH(C3871,ΣυνδΑθρ!$A$2:$A$100,0),1),IF(D3871&lt;&gt;"",INDEX(Υλικά!$D$3:$D$200,MATCH(D3871,Υλικά!$B$3:$B$200,0),1),""))</f>
        <v/>
      </c>
      <c r="F3871" s="10">
        <f>IF(C3871&lt;&gt;"",MATCH($C3871,ΣυνδΑθρ!$A$2:$A$100,0),IF(D3871&lt;&gt;"",MATCH($D3871,Υλικά!$B$3:$B$200,0),0))</f>
        <v>0</v>
      </c>
      <c r="G3871" s="3"/>
      <c r="H3871" s="16">
        <f>IF($C3871&lt;&gt;"",$G3871*INDEX(ΣυνδΑθρ!$B$2:$B$96,$F3871,1)/INDEX(ΣυνδΑθρ!$J$2:$J$96,$F3871,1),IF($D3871&lt;&gt;"",$G3871*INDEX(Υλικά!$G$3:$G$200,$F3871,1)/INDEX(Υλικά!$E$3:$E$200,$F3871,1),0))</f>
        <v>0</v>
      </c>
      <c r="I3871" s="17">
        <f>IF($C3871&lt;&gt;"",$G3871*INDEX(ΣυνδΑθρ!$C$2:$C$100,$F3871,1)/INDEX(ΣυνδΑθρ!$J$2:$J$96,$F3871,1),IF($D3871&lt;&gt;"",$G3871*INDEX(Υλικά!$H$3:$H$200,$F3871,1)/INDEX(Υλικά!$E$3:$E$200,$F3871,1),0))</f>
        <v>0</v>
      </c>
      <c r="J3871" s="18">
        <f>IF($C3871&lt;&gt;"",$G3871*INDEX(ΣυνδΑθρ!$D$2:$D$96,$F3871,1)/INDEX(ΣυνδΑθρ!$J$2:$J$96,$F3871,1),IF($D3871&lt;&gt;"",$G3871*INDEX(Υλικά!$I$3:$I$200,$F3871,1)/INDEX(Υλικά!$E$3:$E$200,$F3871,1),0))</f>
        <v>0</v>
      </c>
      <c r="K3871" s="16">
        <f>$H3871*Ref!$B$2</f>
        <v>0</v>
      </c>
      <c r="L3871" s="17">
        <f>$I3871*Ref!$B$3</f>
        <v>0</v>
      </c>
      <c r="M3871" s="18">
        <f>$J3871*Ref!$B$4</f>
        <v>0</v>
      </c>
      <c r="N3871" s="18">
        <f>IF($C3871&lt;&gt;"",0,IF($D3871&lt;&gt;"",$G3871*INDEX(Υλικά!$J$3:$J$200,$F3871,1)/INDEX(Υλικά!$E$3:$E$200,$F3871,1),0))</f>
        <v>0</v>
      </c>
      <c r="O3871" s="19">
        <f t="shared" si="71"/>
        <v>0</v>
      </c>
    </row>
    <row r="3872" spans="5:15" x14ac:dyDescent="0.35">
      <c r="E3872" s="3" t="str">
        <f>IF(C3872&lt;&gt;"",INDEX(ΣυνδΑθρ!$I$2:$I$96,MATCH(C3872,ΣυνδΑθρ!$A$2:$A$100,0),1),IF(D3872&lt;&gt;"",INDEX(Υλικά!$D$3:$D$200,MATCH(D3872,Υλικά!$B$3:$B$200,0),1),""))</f>
        <v/>
      </c>
      <c r="F3872" s="10">
        <f>IF(C3872&lt;&gt;"",MATCH($C3872,ΣυνδΑθρ!$A$2:$A$100,0),IF(D3872&lt;&gt;"",MATCH($D3872,Υλικά!$B$3:$B$200,0),0))</f>
        <v>0</v>
      </c>
      <c r="G3872" s="3"/>
      <c r="H3872" s="16">
        <f>IF($C3872&lt;&gt;"",$G3872*INDEX(ΣυνδΑθρ!$B$2:$B$96,$F3872,1)/INDEX(ΣυνδΑθρ!$J$2:$J$96,$F3872,1),IF($D3872&lt;&gt;"",$G3872*INDEX(Υλικά!$G$3:$G$200,$F3872,1)/INDEX(Υλικά!$E$3:$E$200,$F3872,1),0))</f>
        <v>0</v>
      </c>
      <c r="I3872" s="17">
        <f>IF($C3872&lt;&gt;"",$G3872*INDEX(ΣυνδΑθρ!$C$2:$C$100,$F3872,1)/INDEX(ΣυνδΑθρ!$J$2:$J$96,$F3872,1),IF($D3872&lt;&gt;"",$G3872*INDEX(Υλικά!$H$3:$H$200,$F3872,1)/INDEX(Υλικά!$E$3:$E$200,$F3872,1),0))</f>
        <v>0</v>
      </c>
      <c r="J3872" s="18">
        <f>IF($C3872&lt;&gt;"",$G3872*INDEX(ΣυνδΑθρ!$D$2:$D$96,$F3872,1)/INDEX(ΣυνδΑθρ!$J$2:$J$96,$F3872,1),IF($D3872&lt;&gt;"",$G3872*INDEX(Υλικά!$I$3:$I$200,$F3872,1)/INDEX(Υλικά!$E$3:$E$200,$F3872,1),0))</f>
        <v>0</v>
      </c>
      <c r="K3872" s="16">
        <f>$H3872*Ref!$B$2</f>
        <v>0</v>
      </c>
      <c r="L3872" s="17">
        <f>$I3872*Ref!$B$3</f>
        <v>0</v>
      </c>
      <c r="M3872" s="18">
        <f>$J3872*Ref!$B$4</f>
        <v>0</v>
      </c>
      <c r="N3872" s="18">
        <f>IF($C3872&lt;&gt;"",0,IF($D3872&lt;&gt;"",$G3872*INDEX(Υλικά!$J$3:$J$200,$F3872,1)/INDEX(Υλικά!$E$3:$E$200,$F3872,1),0))</f>
        <v>0</v>
      </c>
      <c r="O3872" s="19">
        <f t="shared" si="71"/>
        <v>0</v>
      </c>
    </row>
    <row r="3873" spans="5:15" x14ac:dyDescent="0.35">
      <c r="E3873" s="3" t="str">
        <f>IF(C3873&lt;&gt;"",INDEX(ΣυνδΑθρ!$I$2:$I$96,MATCH(C3873,ΣυνδΑθρ!$A$2:$A$100,0),1),IF(D3873&lt;&gt;"",INDEX(Υλικά!$D$3:$D$200,MATCH(D3873,Υλικά!$B$3:$B$200,0),1),""))</f>
        <v/>
      </c>
      <c r="F3873" s="10">
        <f>IF(C3873&lt;&gt;"",MATCH($C3873,ΣυνδΑθρ!$A$2:$A$100,0),IF(D3873&lt;&gt;"",MATCH($D3873,Υλικά!$B$3:$B$200,0),0))</f>
        <v>0</v>
      </c>
      <c r="G3873" s="3"/>
      <c r="H3873" s="16">
        <f>IF($C3873&lt;&gt;"",$G3873*INDEX(ΣυνδΑθρ!$B$2:$B$96,$F3873,1)/INDEX(ΣυνδΑθρ!$J$2:$J$96,$F3873,1),IF($D3873&lt;&gt;"",$G3873*INDEX(Υλικά!$G$3:$G$200,$F3873,1)/INDEX(Υλικά!$E$3:$E$200,$F3873,1),0))</f>
        <v>0</v>
      </c>
      <c r="I3873" s="17">
        <f>IF($C3873&lt;&gt;"",$G3873*INDEX(ΣυνδΑθρ!$C$2:$C$100,$F3873,1)/INDEX(ΣυνδΑθρ!$J$2:$J$96,$F3873,1),IF($D3873&lt;&gt;"",$G3873*INDEX(Υλικά!$H$3:$H$200,$F3873,1)/INDEX(Υλικά!$E$3:$E$200,$F3873,1),0))</f>
        <v>0</v>
      </c>
      <c r="J3873" s="18">
        <f>IF($C3873&lt;&gt;"",$G3873*INDEX(ΣυνδΑθρ!$D$2:$D$96,$F3873,1)/INDEX(ΣυνδΑθρ!$J$2:$J$96,$F3873,1),IF($D3873&lt;&gt;"",$G3873*INDEX(Υλικά!$I$3:$I$200,$F3873,1)/INDEX(Υλικά!$E$3:$E$200,$F3873,1),0))</f>
        <v>0</v>
      </c>
      <c r="K3873" s="16">
        <f>$H3873*Ref!$B$2</f>
        <v>0</v>
      </c>
      <c r="L3873" s="17">
        <f>$I3873*Ref!$B$3</f>
        <v>0</v>
      </c>
      <c r="M3873" s="18">
        <f>$J3873*Ref!$B$4</f>
        <v>0</v>
      </c>
      <c r="N3873" s="18">
        <f>IF($C3873&lt;&gt;"",0,IF($D3873&lt;&gt;"",$G3873*INDEX(Υλικά!$J$3:$J$200,$F3873,1)/INDEX(Υλικά!$E$3:$E$200,$F3873,1),0))</f>
        <v>0</v>
      </c>
      <c r="O3873" s="19">
        <f t="shared" si="71"/>
        <v>0</v>
      </c>
    </row>
    <row r="3874" spans="5:15" x14ac:dyDescent="0.35">
      <c r="E3874" s="3" t="str">
        <f>IF(C3874&lt;&gt;"",INDEX(ΣυνδΑθρ!$I$2:$I$96,MATCH(C3874,ΣυνδΑθρ!$A$2:$A$100,0),1),IF(D3874&lt;&gt;"",INDEX(Υλικά!$D$3:$D$200,MATCH(D3874,Υλικά!$B$3:$B$200,0),1),""))</f>
        <v/>
      </c>
      <c r="F3874" s="10">
        <f>IF(C3874&lt;&gt;"",MATCH($C3874,ΣυνδΑθρ!$A$2:$A$100,0),IF(D3874&lt;&gt;"",MATCH($D3874,Υλικά!$B$3:$B$200,0),0))</f>
        <v>0</v>
      </c>
      <c r="G3874" s="3"/>
      <c r="H3874" s="16">
        <f>IF($C3874&lt;&gt;"",$G3874*INDEX(ΣυνδΑθρ!$B$2:$B$96,$F3874,1)/INDEX(ΣυνδΑθρ!$J$2:$J$96,$F3874,1),IF($D3874&lt;&gt;"",$G3874*INDEX(Υλικά!$G$3:$G$200,$F3874,1)/INDEX(Υλικά!$E$3:$E$200,$F3874,1),0))</f>
        <v>0</v>
      </c>
      <c r="I3874" s="17">
        <f>IF($C3874&lt;&gt;"",$G3874*INDEX(ΣυνδΑθρ!$C$2:$C$100,$F3874,1)/INDEX(ΣυνδΑθρ!$J$2:$J$96,$F3874,1),IF($D3874&lt;&gt;"",$G3874*INDEX(Υλικά!$H$3:$H$200,$F3874,1)/INDEX(Υλικά!$E$3:$E$200,$F3874,1),0))</f>
        <v>0</v>
      </c>
      <c r="J3874" s="18">
        <f>IF($C3874&lt;&gt;"",$G3874*INDEX(ΣυνδΑθρ!$D$2:$D$96,$F3874,1)/INDEX(ΣυνδΑθρ!$J$2:$J$96,$F3874,1),IF($D3874&lt;&gt;"",$G3874*INDEX(Υλικά!$I$3:$I$200,$F3874,1)/INDEX(Υλικά!$E$3:$E$200,$F3874,1),0))</f>
        <v>0</v>
      </c>
      <c r="K3874" s="16">
        <f>$H3874*Ref!$B$2</f>
        <v>0</v>
      </c>
      <c r="L3874" s="17">
        <f>$I3874*Ref!$B$3</f>
        <v>0</v>
      </c>
      <c r="M3874" s="18">
        <f>$J3874*Ref!$B$4</f>
        <v>0</v>
      </c>
      <c r="N3874" s="18">
        <f>IF($C3874&lt;&gt;"",0,IF($D3874&lt;&gt;"",$G3874*INDEX(Υλικά!$J$3:$J$200,$F3874,1)/INDEX(Υλικά!$E$3:$E$200,$F3874,1),0))</f>
        <v>0</v>
      </c>
      <c r="O3874" s="19">
        <f t="shared" si="71"/>
        <v>0</v>
      </c>
    </row>
    <row r="3875" spans="5:15" x14ac:dyDescent="0.35">
      <c r="E3875" s="3" t="str">
        <f>IF(C3875&lt;&gt;"",INDEX(ΣυνδΑθρ!$I$2:$I$96,MATCH(C3875,ΣυνδΑθρ!$A$2:$A$100,0),1),IF(D3875&lt;&gt;"",INDEX(Υλικά!$D$3:$D$200,MATCH(D3875,Υλικά!$B$3:$B$200,0),1),""))</f>
        <v/>
      </c>
      <c r="F3875" s="10">
        <f>IF(C3875&lt;&gt;"",MATCH($C3875,ΣυνδΑθρ!$A$2:$A$100,0),IF(D3875&lt;&gt;"",MATCH($D3875,Υλικά!$B$3:$B$200,0),0))</f>
        <v>0</v>
      </c>
      <c r="G3875" s="3"/>
      <c r="H3875" s="16">
        <f>IF($C3875&lt;&gt;"",$G3875*INDEX(ΣυνδΑθρ!$B$2:$B$96,$F3875,1)/INDEX(ΣυνδΑθρ!$J$2:$J$96,$F3875,1),IF($D3875&lt;&gt;"",$G3875*INDEX(Υλικά!$G$3:$G$200,$F3875,1)/INDEX(Υλικά!$E$3:$E$200,$F3875,1),0))</f>
        <v>0</v>
      </c>
      <c r="I3875" s="17">
        <f>IF($C3875&lt;&gt;"",$G3875*INDEX(ΣυνδΑθρ!$C$2:$C$100,$F3875,1)/INDEX(ΣυνδΑθρ!$J$2:$J$96,$F3875,1),IF($D3875&lt;&gt;"",$G3875*INDEX(Υλικά!$H$3:$H$200,$F3875,1)/INDEX(Υλικά!$E$3:$E$200,$F3875,1),0))</f>
        <v>0</v>
      </c>
      <c r="J3875" s="18">
        <f>IF($C3875&lt;&gt;"",$G3875*INDEX(ΣυνδΑθρ!$D$2:$D$96,$F3875,1)/INDEX(ΣυνδΑθρ!$J$2:$J$96,$F3875,1),IF($D3875&lt;&gt;"",$G3875*INDEX(Υλικά!$I$3:$I$200,$F3875,1)/INDEX(Υλικά!$E$3:$E$200,$F3875,1),0))</f>
        <v>0</v>
      </c>
      <c r="K3875" s="16">
        <f>$H3875*Ref!$B$2</f>
        <v>0</v>
      </c>
      <c r="L3875" s="17">
        <f>$I3875*Ref!$B$3</f>
        <v>0</v>
      </c>
      <c r="M3875" s="18">
        <f>$J3875*Ref!$B$4</f>
        <v>0</v>
      </c>
      <c r="N3875" s="18">
        <f>IF($C3875&lt;&gt;"",0,IF($D3875&lt;&gt;"",$G3875*INDEX(Υλικά!$J$3:$J$200,$F3875,1)/INDEX(Υλικά!$E$3:$E$200,$F3875,1),0))</f>
        <v>0</v>
      </c>
      <c r="O3875" s="19">
        <f t="shared" si="71"/>
        <v>0</v>
      </c>
    </row>
    <row r="3876" spans="5:15" x14ac:dyDescent="0.35">
      <c r="E3876" s="3" t="str">
        <f>IF(C3876&lt;&gt;"",INDEX(ΣυνδΑθρ!$I$2:$I$96,MATCH(C3876,ΣυνδΑθρ!$A$2:$A$100,0),1),IF(D3876&lt;&gt;"",INDEX(Υλικά!$D$3:$D$200,MATCH(D3876,Υλικά!$B$3:$B$200,0),1),""))</f>
        <v/>
      </c>
      <c r="F3876" s="10">
        <f>IF(C3876&lt;&gt;"",MATCH($C3876,ΣυνδΑθρ!$A$2:$A$100,0),IF(D3876&lt;&gt;"",MATCH($D3876,Υλικά!$B$3:$B$200,0),0))</f>
        <v>0</v>
      </c>
      <c r="G3876" s="3"/>
      <c r="H3876" s="16">
        <f>IF($C3876&lt;&gt;"",$G3876*INDEX(ΣυνδΑθρ!$B$2:$B$96,$F3876,1)/INDEX(ΣυνδΑθρ!$J$2:$J$96,$F3876,1),IF($D3876&lt;&gt;"",$G3876*INDEX(Υλικά!$G$3:$G$200,$F3876,1)/INDEX(Υλικά!$E$3:$E$200,$F3876,1),0))</f>
        <v>0</v>
      </c>
      <c r="I3876" s="17">
        <f>IF($C3876&lt;&gt;"",$G3876*INDEX(ΣυνδΑθρ!$C$2:$C$100,$F3876,1)/INDEX(ΣυνδΑθρ!$J$2:$J$96,$F3876,1),IF($D3876&lt;&gt;"",$G3876*INDEX(Υλικά!$H$3:$H$200,$F3876,1)/INDEX(Υλικά!$E$3:$E$200,$F3876,1),0))</f>
        <v>0</v>
      </c>
      <c r="J3876" s="18">
        <f>IF($C3876&lt;&gt;"",$G3876*INDEX(ΣυνδΑθρ!$D$2:$D$96,$F3876,1)/INDEX(ΣυνδΑθρ!$J$2:$J$96,$F3876,1),IF($D3876&lt;&gt;"",$G3876*INDEX(Υλικά!$I$3:$I$200,$F3876,1)/INDEX(Υλικά!$E$3:$E$200,$F3876,1),0))</f>
        <v>0</v>
      </c>
      <c r="K3876" s="16">
        <f>$H3876*Ref!$B$2</f>
        <v>0</v>
      </c>
      <c r="L3876" s="17">
        <f>$I3876*Ref!$B$3</f>
        <v>0</v>
      </c>
      <c r="M3876" s="18">
        <f>$J3876*Ref!$B$4</f>
        <v>0</v>
      </c>
      <c r="N3876" s="18">
        <f>IF($C3876&lt;&gt;"",0,IF($D3876&lt;&gt;"",$G3876*INDEX(Υλικά!$J$3:$J$200,$F3876,1)/INDEX(Υλικά!$E$3:$E$200,$F3876,1),0))</f>
        <v>0</v>
      </c>
      <c r="O3876" s="19">
        <f t="shared" si="71"/>
        <v>0</v>
      </c>
    </row>
    <row r="3877" spans="5:15" x14ac:dyDescent="0.35">
      <c r="E3877" s="3" t="str">
        <f>IF(C3877&lt;&gt;"",INDEX(ΣυνδΑθρ!$I$2:$I$96,MATCH(C3877,ΣυνδΑθρ!$A$2:$A$100,0),1),IF(D3877&lt;&gt;"",INDEX(Υλικά!$D$3:$D$200,MATCH(D3877,Υλικά!$B$3:$B$200,0),1),""))</f>
        <v/>
      </c>
      <c r="F3877" s="10">
        <f>IF(C3877&lt;&gt;"",MATCH($C3877,ΣυνδΑθρ!$A$2:$A$100,0),IF(D3877&lt;&gt;"",MATCH($D3877,Υλικά!$B$3:$B$200,0),0))</f>
        <v>0</v>
      </c>
      <c r="G3877" s="3"/>
      <c r="H3877" s="16">
        <f>IF($C3877&lt;&gt;"",$G3877*INDEX(ΣυνδΑθρ!$B$2:$B$96,$F3877,1)/INDEX(ΣυνδΑθρ!$J$2:$J$96,$F3877,1),IF($D3877&lt;&gt;"",$G3877*INDEX(Υλικά!$G$3:$G$200,$F3877,1)/INDEX(Υλικά!$E$3:$E$200,$F3877,1),0))</f>
        <v>0</v>
      </c>
      <c r="I3877" s="17">
        <f>IF($C3877&lt;&gt;"",$G3877*INDEX(ΣυνδΑθρ!$C$2:$C$100,$F3877,1)/INDEX(ΣυνδΑθρ!$J$2:$J$96,$F3877,1),IF($D3877&lt;&gt;"",$G3877*INDEX(Υλικά!$H$3:$H$200,$F3877,1)/INDEX(Υλικά!$E$3:$E$200,$F3877,1),0))</f>
        <v>0</v>
      </c>
      <c r="J3877" s="18">
        <f>IF($C3877&lt;&gt;"",$G3877*INDEX(ΣυνδΑθρ!$D$2:$D$96,$F3877,1)/INDEX(ΣυνδΑθρ!$J$2:$J$96,$F3877,1),IF($D3877&lt;&gt;"",$G3877*INDEX(Υλικά!$I$3:$I$200,$F3877,1)/INDEX(Υλικά!$E$3:$E$200,$F3877,1),0))</f>
        <v>0</v>
      </c>
      <c r="K3877" s="16">
        <f>$H3877*Ref!$B$2</f>
        <v>0</v>
      </c>
      <c r="L3877" s="17">
        <f>$I3877*Ref!$B$3</f>
        <v>0</v>
      </c>
      <c r="M3877" s="18">
        <f>$J3877*Ref!$B$4</f>
        <v>0</v>
      </c>
      <c r="N3877" s="18">
        <f>IF($C3877&lt;&gt;"",0,IF($D3877&lt;&gt;"",$G3877*INDEX(Υλικά!$J$3:$J$200,$F3877,1)/INDEX(Υλικά!$E$3:$E$200,$F3877,1),0))</f>
        <v>0</v>
      </c>
      <c r="O3877" s="19">
        <f t="shared" ref="O3877:O3940" si="72">SUM(K3877:N3877)</f>
        <v>0</v>
      </c>
    </row>
    <row r="3878" spans="5:15" x14ac:dyDescent="0.35">
      <c r="E3878" s="3" t="str">
        <f>IF(C3878&lt;&gt;"",INDEX(ΣυνδΑθρ!$I$2:$I$96,MATCH(C3878,ΣυνδΑθρ!$A$2:$A$100,0),1),IF(D3878&lt;&gt;"",INDEX(Υλικά!$D$3:$D$200,MATCH(D3878,Υλικά!$B$3:$B$200,0),1),""))</f>
        <v/>
      </c>
      <c r="F3878" s="10">
        <f>IF(C3878&lt;&gt;"",MATCH($C3878,ΣυνδΑθρ!$A$2:$A$100,0),IF(D3878&lt;&gt;"",MATCH($D3878,Υλικά!$B$3:$B$200,0),0))</f>
        <v>0</v>
      </c>
      <c r="G3878" s="3"/>
      <c r="H3878" s="16">
        <f>IF($C3878&lt;&gt;"",$G3878*INDEX(ΣυνδΑθρ!$B$2:$B$96,$F3878,1)/INDEX(ΣυνδΑθρ!$J$2:$J$96,$F3878,1),IF($D3878&lt;&gt;"",$G3878*INDEX(Υλικά!$G$3:$G$200,$F3878,1)/INDEX(Υλικά!$E$3:$E$200,$F3878,1),0))</f>
        <v>0</v>
      </c>
      <c r="I3878" s="17">
        <f>IF($C3878&lt;&gt;"",$G3878*INDEX(ΣυνδΑθρ!$C$2:$C$100,$F3878,1)/INDEX(ΣυνδΑθρ!$J$2:$J$96,$F3878,1),IF($D3878&lt;&gt;"",$G3878*INDEX(Υλικά!$H$3:$H$200,$F3878,1)/INDEX(Υλικά!$E$3:$E$200,$F3878,1),0))</f>
        <v>0</v>
      </c>
      <c r="J3878" s="18">
        <f>IF($C3878&lt;&gt;"",$G3878*INDEX(ΣυνδΑθρ!$D$2:$D$96,$F3878,1)/INDEX(ΣυνδΑθρ!$J$2:$J$96,$F3878,1),IF($D3878&lt;&gt;"",$G3878*INDEX(Υλικά!$I$3:$I$200,$F3878,1)/INDEX(Υλικά!$E$3:$E$200,$F3878,1),0))</f>
        <v>0</v>
      </c>
      <c r="K3878" s="16">
        <f>$H3878*Ref!$B$2</f>
        <v>0</v>
      </c>
      <c r="L3878" s="17">
        <f>$I3878*Ref!$B$3</f>
        <v>0</v>
      </c>
      <c r="M3878" s="18">
        <f>$J3878*Ref!$B$4</f>
        <v>0</v>
      </c>
      <c r="N3878" s="18">
        <f>IF($C3878&lt;&gt;"",0,IF($D3878&lt;&gt;"",$G3878*INDEX(Υλικά!$J$3:$J$200,$F3878,1)/INDEX(Υλικά!$E$3:$E$200,$F3878,1),0))</f>
        <v>0</v>
      </c>
      <c r="O3878" s="19">
        <f t="shared" si="72"/>
        <v>0</v>
      </c>
    </row>
    <row r="3879" spans="5:15" x14ac:dyDescent="0.35">
      <c r="E3879" s="3" t="str">
        <f>IF(C3879&lt;&gt;"",INDEX(ΣυνδΑθρ!$I$2:$I$96,MATCH(C3879,ΣυνδΑθρ!$A$2:$A$100,0),1),IF(D3879&lt;&gt;"",INDEX(Υλικά!$D$3:$D$200,MATCH(D3879,Υλικά!$B$3:$B$200,0),1),""))</f>
        <v/>
      </c>
      <c r="F3879" s="10">
        <f>IF(C3879&lt;&gt;"",MATCH($C3879,ΣυνδΑθρ!$A$2:$A$100,0),IF(D3879&lt;&gt;"",MATCH($D3879,Υλικά!$B$3:$B$200,0),0))</f>
        <v>0</v>
      </c>
      <c r="G3879" s="3"/>
      <c r="H3879" s="16">
        <f>IF($C3879&lt;&gt;"",$G3879*INDEX(ΣυνδΑθρ!$B$2:$B$96,$F3879,1)/INDEX(ΣυνδΑθρ!$J$2:$J$96,$F3879,1),IF($D3879&lt;&gt;"",$G3879*INDEX(Υλικά!$G$3:$G$200,$F3879,1)/INDEX(Υλικά!$E$3:$E$200,$F3879,1),0))</f>
        <v>0</v>
      </c>
      <c r="I3879" s="17">
        <f>IF($C3879&lt;&gt;"",$G3879*INDEX(ΣυνδΑθρ!$C$2:$C$100,$F3879,1)/INDEX(ΣυνδΑθρ!$J$2:$J$96,$F3879,1),IF($D3879&lt;&gt;"",$G3879*INDEX(Υλικά!$H$3:$H$200,$F3879,1)/INDEX(Υλικά!$E$3:$E$200,$F3879,1),0))</f>
        <v>0</v>
      </c>
      <c r="J3879" s="18">
        <f>IF($C3879&lt;&gt;"",$G3879*INDEX(ΣυνδΑθρ!$D$2:$D$96,$F3879,1)/INDEX(ΣυνδΑθρ!$J$2:$J$96,$F3879,1),IF($D3879&lt;&gt;"",$G3879*INDEX(Υλικά!$I$3:$I$200,$F3879,1)/INDEX(Υλικά!$E$3:$E$200,$F3879,1),0))</f>
        <v>0</v>
      </c>
      <c r="K3879" s="16">
        <f>$H3879*Ref!$B$2</f>
        <v>0</v>
      </c>
      <c r="L3879" s="17">
        <f>$I3879*Ref!$B$3</f>
        <v>0</v>
      </c>
      <c r="M3879" s="18">
        <f>$J3879*Ref!$B$4</f>
        <v>0</v>
      </c>
      <c r="N3879" s="18">
        <f>IF($C3879&lt;&gt;"",0,IF($D3879&lt;&gt;"",$G3879*INDEX(Υλικά!$J$3:$J$200,$F3879,1)/INDEX(Υλικά!$E$3:$E$200,$F3879,1),0))</f>
        <v>0</v>
      </c>
      <c r="O3879" s="19">
        <f t="shared" si="72"/>
        <v>0</v>
      </c>
    </row>
    <row r="3880" spans="5:15" x14ac:dyDescent="0.35">
      <c r="E3880" s="3" t="str">
        <f>IF(C3880&lt;&gt;"",INDEX(ΣυνδΑθρ!$I$2:$I$96,MATCH(C3880,ΣυνδΑθρ!$A$2:$A$100,0),1),IF(D3880&lt;&gt;"",INDEX(Υλικά!$D$3:$D$200,MATCH(D3880,Υλικά!$B$3:$B$200,0),1),""))</f>
        <v/>
      </c>
      <c r="F3880" s="10">
        <f>IF(C3880&lt;&gt;"",MATCH($C3880,ΣυνδΑθρ!$A$2:$A$100,0),IF(D3880&lt;&gt;"",MATCH($D3880,Υλικά!$B$3:$B$200,0),0))</f>
        <v>0</v>
      </c>
      <c r="G3880" s="3"/>
      <c r="H3880" s="16">
        <f>IF($C3880&lt;&gt;"",$G3880*INDEX(ΣυνδΑθρ!$B$2:$B$96,$F3880,1)/INDEX(ΣυνδΑθρ!$J$2:$J$96,$F3880,1),IF($D3880&lt;&gt;"",$G3880*INDEX(Υλικά!$G$3:$G$200,$F3880,1)/INDEX(Υλικά!$E$3:$E$200,$F3880,1),0))</f>
        <v>0</v>
      </c>
      <c r="I3880" s="17">
        <f>IF($C3880&lt;&gt;"",$G3880*INDEX(ΣυνδΑθρ!$C$2:$C$100,$F3880,1)/INDEX(ΣυνδΑθρ!$J$2:$J$96,$F3880,1),IF($D3880&lt;&gt;"",$G3880*INDEX(Υλικά!$H$3:$H$200,$F3880,1)/INDEX(Υλικά!$E$3:$E$200,$F3880,1),0))</f>
        <v>0</v>
      </c>
      <c r="J3880" s="18">
        <f>IF($C3880&lt;&gt;"",$G3880*INDEX(ΣυνδΑθρ!$D$2:$D$96,$F3880,1)/INDEX(ΣυνδΑθρ!$J$2:$J$96,$F3880,1),IF($D3880&lt;&gt;"",$G3880*INDEX(Υλικά!$I$3:$I$200,$F3880,1)/INDEX(Υλικά!$E$3:$E$200,$F3880,1),0))</f>
        <v>0</v>
      </c>
      <c r="K3880" s="16">
        <f>$H3880*Ref!$B$2</f>
        <v>0</v>
      </c>
      <c r="L3880" s="17">
        <f>$I3880*Ref!$B$3</f>
        <v>0</v>
      </c>
      <c r="M3880" s="18">
        <f>$J3880*Ref!$B$4</f>
        <v>0</v>
      </c>
      <c r="N3880" s="18">
        <f>IF($C3880&lt;&gt;"",0,IF($D3880&lt;&gt;"",$G3880*INDEX(Υλικά!$J$3:$J$200,$F3880,1)/INDEX(Υλικά!$E$3:$E$200,$F3880,1),0))</f>
        <v>0</v>
      </c>
      <c r="O3880" s="19">
        <f t="shared" si="72"/>
        <v>0</v>
      </c>
    </row>
    <row r="3881" spans="5:15" x14ac:dyDescent="0.35">
      <c r="E3881" s="3" t="str">
        <f>IF(C3881&lt;&gt;"",INDEX(ΣυνδΑθρ!$I$2:$I$96,MATCH(C3881,ΣυνδΑθρ!$A$2:$A$100,0),1),IF(D3881&lt;&gt;"",INDEX(Υλικά!$D$3:$D$200,MATCH(D3881,Υλικά!$B$3:$B$200,0),1),""))</f>
        <v/>
      </c>
      <c r="F3881" s="10">
        <f>IF(C3881&lt;&gt;"",MATCH($C3881,ΣυνδΑθρ!$A$2:$A$100,0),IF(D3881&lt;&gt;"",MATCH($D3881,Υλικά!$B$3:$B$200,0),0))</f>
        <v>0</v>
      </c>
      <c r="G3881" s="3"/>
      <c r="H3881" s="16">
        <f>IF($C3881&lt;&gt;"",$G3881*INDEX(ΣυνδΑθρ!$B$2:$B$96,$F3881,1)/INDEX(ΣυνδΑθρ!$J$2:$J$96,$F3881,1),IF($D3881&lt;&gt;"",$G3881*INDEX(Υλικά!$G$3:$G$200,$F3881,1)/INDEX(Υλικά!$E$3:$E$200,$F3881,1),0))</f>
        <v>0</v>
      </c>
      <c r="I3881" s="17">
        <f>IF($C3881&lt;&gt;"",$G3881*INDEX(ΣυνδΑθρ!$C$2:$C$100,$F3881,1)/INDEX(ΣυνδΑθρ!$J$2:$J$96,$F3881,1),IF($D3881&lt;&gt;"",$G3881*INDEX(Υλικά!$H$3:$H$200,$F3881,1)/INDEX(Υλικά!$E$3:$E$200,$F3881,1),0))</f>
        <v>0</v>
      </c>
      <c r="J3881" s="18">
        <f>IF($C3881&lt;&gt;"",$G3881*INDEX(ΣυνδΑθρ!$D$2:$D$96,$F3881,1)/INDEX(ΣυνδΑθρ!$J$2:$J$96,$F3881,1),IF($D3881&lt;&gt;"",$G3881*INDEX(Υλικά!$I$3:$I$200,$F3881,1)/INDEX(Υλικά!$E$3:$E$200,$F3881,1),0))</f>
        <v>0</v>
      </c>
      <c r="K3881" s="16">
        <f>$H3881*Ref!$B$2</f>
        <v>0</v>
      </c>
      <c r="L3881" s="17">
        <f>$I3881*Ref!$B$3</f>
        <v>0</v>
      </c>
      <c r="M3881" s="18">
        <f>$J3881*Ref!$B$4</f>
        <v>0</v>
      </c>
      <c r="N3881" s="18">
        <f>IF($C3881&lt;&gt;"",0,IF($D3881&lt;&gt;"",$G3881*INDEX(Υλικά!$J$3:$J$200,$F3881,1)/INDEX(Υλικά!$E$3:$E$200,$F3881,1),0))</f>
        <v>0</v>
      </c>
      <c r="O3881" s="19">
        <f t="shared" si="72"/>
        <v>0</v>
      </c>
    </row>
    <row r="3882" spans="5:15" x14ac:dyDescent="0.35">
      <c r="E3882" s="3" t="str">
        <f>IF(C3882&lt;&gt;"",INDEX(ΣυνδΑθρ!$I$2:$I$96,MATCH(C3882,ΣυνδΑθρ!$A$2:$A$100,0),1),IF(D3882&lt;&gt;"",INDEX(Υλικά!$D$3:$D$200,MATCH(D3882,Υλικά!$B$3:$B$200,0),1),""))</f>
        <v/>
      </c>
      <c r="F3882" s="10">
        <f>IF(C3882&lt;&gt;"",MATCH($C3882,ΣυνδΑθρ!$A$2:$A$100,0),IF(D3882&lt;&gt;"",MATCH($D3882,Υλικά!$B$3:$B$200,0),0))</f>
        <v>0</v>
      </c>
      <c r="G3882" s="3"/>
      <c r="H3882" s="16">
        <f>IF($C3882&lt;&gt;"",$G3882*INDEX(ΣυνδΑθρ!$B$2:$B$96,$F3882,1)/INDEX(ΣυνδΑθρ!$J$2:$J$96,$F3882,1),IF($D3882&lt;&gt;"",$G3882*INDEX(Υλικά!$G$3:$G$200,$F3882,1)/INDEX(Υλικά!$E$3:$E$200,$F3882,1),0))</f>
        <v>0</v>
      </c>
      <c r="I3882" s="17">
        <f>IF($C3882&lt;&gt;"",$G3882*INDEX(ΣυνδΑθρ!$C$2:$C$100,$F3882,1)/INDEX(ΣυνδΑθρ!$J$2:$J$96,$F3882,1),IF($D3882&lt;&gt;"",$G3882*INDEX(Υλικά!$H$3:$H$200,$F3882,1)/INDEX(Υλικά!$E$3:$E$200,$F3882,1),0))</f>
        <v>0</v>
      </c>
      <c r="J3882" s="18">
        <f>IF($C3882&lt;&gt;"",$G3882*INDEX(ΣυνδΑθρ!$D$2:$D$96,$F3882,1)/INDEX(ΣυνδΑθρ!$J$2:$J$96,$F3882,1),IF($D3882&lt;&gt;"",$G3882*INDEX(Υλικά!$I$3:$I$200,$F3882,1)/INDEX(Υλικά!$E$3:$E$200,$F3882,1),0))</f>
        <v>0</v>
      </c>
      <c r="K3882" s="16">
        <f>$H3882*Ref!$B$2</f>
        <v>0</v>
      </c>
      <c r="L3882" s="17">
        <f>$I3882*Ref!$B$3</f>
        <v>0</v>
      </c>
      <c r="M3882" s="18">
        <f>$J3882*Ref!$B$4</f>
        <v>0</v>
      </c>
      <c r="N3882" s="18">
        <f>IF($C3882&lt;&gt;"",0,IF($D3882&lt;&gt;"",$G3882*INDEX(Υλικά!$J$3:$J$200,$F3882,1)/INDEX(Υλικά!$E$3:$E$200,$F3882,1),0))</f>
        <v>0</v>
      </c>
      <c r="O3882" s="19">
        <f t="shared" si="72"/>
        <v>0</v>
      </c>
    </row>
    <row r="3883" spans="5:15" x14ac:dyDescent="0.35">
      <c r="E3883" s="3" t="str">
        <f>IF(C3883&lt;&gt;"",INDEX(ΣυνδΑθρ!$I$2:$I$96,MATCH(C3883,ΣυνδΑθρ!$A$2:$A$100,0),1),IF(D3883&lt;&gt;"",INDEX(Υλικά!$D$3:$D$200,MATCH(D3883,Υλικά!$B$3:$B$200,0),1),""))</f>
        <v/>
      </c>
      <c r="F3883" s="10">
        <f>IF(C3883&lt;&gt;"",MATCH($C3883,ΣυνδΑθρ!$A$2:$A$100,0),IF(D3883&lt;&gt;"",MATCH($D3883,Υλικά!$B$3:$B$200,0),0))</f>
        <v>0</v>
      </c>
      <c r="G3883" s="3"/>
      <c r="H3883" s="16">
        <f>IF($C3883&lt;&gt;"",$G3883*INDEX(ΣυνδΑθρ!$B$2:$B$96,$F3883,1)/INDEX(ΣυνδΑθρ!$J$2:$J$96,$F3883,1),IF($D3883&lt;&gt;"",$G3883*INDEX(Υλικά!$G$3:$G$200,$F3883,1)/INDEX(Υλικά!$E$3:$E$200,$F3883,1),0))</f>
        <v>0</v>
      </c>
      <c r="I3883" s="17">
        <f>IF($C3883&lt;&gt;"",$G3883*INDEX(ΣυνδΑθρ!$C$2:$C$100,$F3883,1)/INDEX(ΣυνδΑθρ!$J$2:$J$96,$F3883,1),IF($D3883&lt;&gt;"",$G3883*INDEX(Υλικά!$H$3:$H$200,$F3883,1)/INDEX(Υλικά!$E$3:$E$200,$F3883,1),0))</f>
        <v>0</v>
      </c>
      <c r="J3883" s="18">
        <f>IF($C3883&lt;&gt;"",$G3883*INDEX(ΣυνδΑθρ!$D$2:$D$96,$F3883,1)/INDEX(ΣυνδΑθρ!$J$2:$J$96,$F3883,1),IF($D3883&lt;&gt;"",$G3883*INDEX(Υλικά!$I$3:$I$200,$F3883,1)/INDEX(Υλικά!$E$3:$E$200,$F3883,1),0))</f>
        <v>0</v>
      </c>
      <c r="K3883" s="16">
        <f>$H3883*Ref!$B$2</f>
        <v>0</v>
      </c>
      <c r="L3883" s="17">
        <f>$I3883*Ref!$B$3</f>
        <v>0</v>
      </c>
      <c r="M3883" s="18">
        <f>$J3883*Ref!$B$4</f>
        <v>0</v>
      </c>
      <c r="N3883" s="18">
        <f>IF($C3883&lt;&gt;"",0,IF($D3883&lt;&gt;"",$G3883*INDEX(Υλικά!$J$3:$J$200,$F3883,1)/INDEX(Υλικά!$E$3:$E$200,$F3883,1),0))</f>
        <v>0</v>
      </c>
      <c r="O3883" s="19">
        <f t="shared" si="72"/>
        <v>0</v>
      </c>
    </row>
    <row r="3884" spans="5:15" x14ac:dyDescent="0.35">
      <c r="E3884" s="3" t="str">
        <f>IF(C3884&lt;&gt;"",INDEX(ΣυνδΑθρ!$I$2:$I$96,MATCH(C3884,ΣυνδΑθρ!$A$2:$A$100,0),1),IF(D3884&lt;&gt;"",INDEX(Υλικά!$D$3:$D$200,MATCH(D3884,Υλικά!$B$3:$B$200,0),1),""))</f>
        <v/>
      </c>
      <c r="F3884" s="10">
        <f>IF(C3884&lt;&gt;"",MATCH($C3884,ΣυνδΑθρ!$A$2:$A$100,0),IF(D3884&lt;&gt;"",MATCH($D3884,Υλικά!$B$3:$B$200,0),0))</f>
        <v>0</v>
      </c>
      <c r="G3884" s="3"/>
      <c r="H3884" s="16">
        <f>IF($C3884&lt;&gt;"",$G3884*INDEX(ΣυνδΑθρ!$B$2:$B$96,$F3884,1)/INDEX(ΣυνδΑθρ!$J$2:$J$96,$F3884,1),IF($D3884&lt;&gt;"",$G3884*INDEX(Υλικά!$G$3:$G$200,$F3884,1)/INDEX(Υλικά!$E$3:$E$200,$F3884,1),0))</f>
        <v>0</v>
      </c>
      <c r="I3884" s="17">
        <f>IF($C3884&lt;&gt;"",$G3884*INDEX(ΣυνδΑθρ!$C$2:$C$100,$F3884,1)/INDEX(ΣυνδΑθρ!$J$2:$J$96,$F3884,1),IF($D3884&lt;&gt;"",$G3884*INDEX(Υλικά!$H$3:$H$200,$F3884,1)/INDEX(Υλικά!$E$3:$E$200,$F3884,1),0))</f>
        <v>0</v>
      </c>
      <c r="J3884" s="18">
        <f>IF($C3884&lt;&gt;"",$G3884*INDEX(ΣυνδΑθρ!$D$2:$D$96,$F3884,1)/INDEX(ΣυνδΑθρ!$J$2:$J$96,$F3884,1),IF($D3884&lt;&gt;"",$G3884*INDEX(Υλικά!$I$3:$I$200,$F3884,1)/INDEX(Υλικά!$E$3:$E$200,$F3884,1),0))</f>
        <v>0</v>
      </c>
      <c r="K3884" s="16">
        <f>$H3884*Ref!$B$2</f>
        <v>0</v>
      </c>
      <c r="L3884" s="17">
        <f>$I3884*Ref!$B$3</f>
        <v>0</v>
      </c>
      <c r="M3884" s="18">
        <f>$J3884*Ref!$B$4</f>
        <v>0</v>
      </c>
      <c r="N3884" s="18">
        <f>IF($C3884&lt;&gt;"",0,IF($D3884&lt;&gt;"",$G3884*INDEX(Υλικά!$J$3:$J$200,$F3884,1)/INDEX(Υλικά!$E$3:$E$200,$F3884,1),0))</f>
        <v>0</v>
      </c>
      <c r="O3884" s="19">
        <f t="shared" si="72"/>
        <v>0</v>
      </c>
    </row>
    <row r="3885" spans="5:15" x14ac:dyDescent="0.35">
      <c r="E3885" s="3" t="str">
        <f>IF(C3885&lt;&gt;"",INDEX(ΣυνδΑθρ!$I$2:$I$96,MATCH(C3885,ΣυνδΑθρ!$A$2:$A$100,0),1),IF(D3885&lt;&gt;"",INDEX(Υλικά!$D$3:$D$200,MATCH(D3885,Υλικά!$B$3:$B$200,0),1),""))</f>
        <v/>
      </c>
      <c r="F3885" s="10">
        <f>IF(C3885&lt;&gt;"",MATCH($C3885,ΣυνδΑθρ!$A$2:$A$100,0),IF(D3885&lt;&gt;"",MATCH($D3885,Υλικά!$B$3:$B$200,0),0))</f>
        <v>0</v>
      </c>
      <c r="G3885" s="3"/>
      <c r="H3885" s="16">
        <f>IF($C3885&lt;&gt;"",$G3885*INDEX(ΣυνδΑθρ!$B$2:$B$96,$F3885,1)/INDEX(ΣυνδΑθρ!$J$2:$J$96,$F3885,1),IF($D3885&lt;&gt;"",$G3885*INDEX(Υλικά!$G$3:$G$200,$F3885,1)/INDEX(Υλικά!$E$3:$E$200,$F3885,1),0))</f>
        <v>0</v>
      </c>
      <c r="I3885" s="17">
        <f>IF($C3885&lt;&gt;"",$G3885*INDEX(ΣυνδΑθρ!$C$2:$C$100,$F3885,1)/INDEX(ΣυνδΑθρ!$J$2:$J$96,$F3885,1),IF($D3885&lt;&gt;"",$G3885*INDEX(Υλικά!$H$3:$H$200,$F3885,1)/INDEX(Υλικά!$E$3:$E$200,$F3885,1),0))</f>
        <v>0</v>
      </c>
      <c r="J3885" s="18">
        <f>IF($C3885&lt;&gt;"",$G3885*INDEX(ΣυνδΑθρ!$D$2:$D$96,$F3885,1)/INDEX(ΣυνδΑθρ!$J$2:$J$96,$F3885,1),IF($D3885&lt;&gt;"",$G3885*INDEX(Υλικά!$I$3:$I$200,$F3885,1)/INDEX(Υλικά!$E$3:$E$200,$F3885,1),0))</f>
        <v>0</v>
      </c>
      <c r="K3885" s="16">
        <f>$H3885*Ref!$B$2</f>
        <v>0</v>
      </c>
      <c r="L3885" s="17">
        <f>$I3885*Ref!$B$3</f>
        <v>0</v>
      </c>
      <c r="M3885" s="18">
        <f>$J3885*Ref!$B$4</f>
        <v>0</v>
      </c>
      <c r="N3885" s="18">
        <f>IF($C3885&lt;&gt;"",0,IF($D3885&lt;&gt;"",$G3885*INDEX(Υλικά!$J$3:$J$200,$F3885,1)/INDEX(Υλικά!$E$3:$E$200,$F3885,1),0))</f>
        <v>0</v>
      </c>
      <c r="O3885" s="19">
        <f t="shared" si="72"/>
        <v>0</v>
      </c>
    </row>
    <row r="3886" spans="5:15" x14ac:dyDescent="0.35">
      <c r="E3886" s="3" t="str">
        <f>IF(C3886&lt;&gt;"",INDEX(ΣυνδΑθρ!$I$2:$I$96,MATCH(C3886,ΣυνδΑθρ!$A$2:$A$100,0),1),IF(D3886&lt;&gt;"",INDEX(Υλικά!$D$3:$D$200,MATCH(D3886,Υλικά!$B$3:$B$200,0),1),""))</f>
        <v/>
      </c>
      <c r="F3886" s="10">
        <f>IF(C3886&lt;&gt;"",MATCH($C3886,ΣυνδΑθρ!$A$2:$A$100,0),IF(D3886&lt;&gt;"",MATCH($D3886,Υλικά!$B$3:$B$200,0),0))</f>
        <v>0</v>
      </c>
      <c r="G3886" s="3"/>
      <c r="H3886" s="16">
        <f>IF($C3886&lt;&gt;"",$G3886*INDEX(ΣυνδΑθρ!$B$2:$B$96,$F3886,1)/INDEX(ΣυνδΑθρ!$J$2:$J$96,$F3886,1),IF($D3886&lt;&gt;"",$G3886*INDEX(Υλικά!$G$3:$G$200,$F3886,1)/INDEX(Υλικά!$E$3:$E$200,$F3886,1),0))</f>
        <v>0</v>
      </c>
      <c r="I3886" s="17">
        <f>IF($C3886&lt;&gt;"",$G3886*INDEX(ΣυνδΑθρ!$C$2:$C$100,$F3886,1)/INDEX(ΣυνδΑθρ!$J$2:$J$96,$F3886,1),IF($D3886&lt;&gt;"",$G3886*INDEX(Υλικά!$H$3:$H$200,$F3886,1)/INDEX(Υλικά!$E$3:$E$200,$F3886,1),0))</f>
        <v>0</v>
      </c>
      <c r="J3886" s="18">
        <f>IF($C3886&lt;&gt;"",$G3886*INDEX(ΣυνδΑθρ!$D$2:$D$96,$F3886,1)/INDEX(ΣυνδΑθρ!$J$2:$J$96,$F3886,1),IF($D3886&lt;&gt;"",$G3886*INDEX(Υλικά!$I$3:$I$200,$F3886,1)/INDEX(Υλικά!$E$3:$E$200,$F3886,1),0))</f>
        <v>0</v>
      </c>
      <c r="K3886" s="16">
        <f>$H3886*Ref!$B$2</f>
        <v>0</v>
      </c>
      <c r="L3886" s="17">
        <f>$I3886*Ref!$B$3</f>
        <v>0</v>
      </c>
      <c r="M3886" s="18">
        <f>$J3886*Ref!$B$4</f>
        <v>0</v>
      </c>
      <c r="N3886" s="18">
        <f>IF($C3886&lt;&gt;"",0,IF($D3886&lt;&gt;"",$G3886*INDEX(Υλικά!$J$3:$J$200,$F3886,1)/INDEX(Υλικά!$E$3:$E$200,$F3886,1),0))</f>
        <v>0</v>
      </c>
      <c r="O3886" s="19">
        <f t="shared" si="72"/>
        <v>0</v>
      </c>
    </row>
    <row r="3887" spans="5:15" x14ac:dyDescent="0.35">
      <c r="E3887" s="3" t="str">
        <f>IF(C3887&lt;&gt;"",INDEX(ΣυνδΑθρ!$I$2:$I$96,MATCH(C3887,ΣυνδΑθρ!$A$2:$A$100,0),1),IF(D3887&lt;&gt;"",INDEX(Υλικά!$D$3:$D$200,MATCH(D3887,Υλικά!$B$3:$B$200,0),1),""))</f>
        <v/>
      </c>
      <c r="F3887" s="10">
        <f>IF(C3887&lt;&gt;"",MATCH($C3887,ΣυνδΑθρ!$A$2:$A$100,0),IF(D3887&lt;&gt;"",MATCH($D3887,Υλικά!$B$3:$B$200,0),0))</f>
        <v>0</v>
      </c>
      <c r="G3887" s="3"/>
      <c r="H3887" s="16">
        <f>IF($C3887&lt;&gt;"",$G3887*INDEX(ΣυνδΑθρ!$B$2:$B$96,$F3887,1)/INDEX(ΣυνδΑθρ!$J$2:$J$96,$F3887,1),IF($D3887&lt;&gt;"",$G3887*INDEX(Υλικά!$G$3:$G$200,$F3887,1)/INDEX(Υλικά!$E$3:$E$200,$F3887,1),0))</f>
        <v>0</v>
      </c>
      <c r="I3887" s="17">
        <f>IF($C3887&lt;&gt;"",$G3887*INDEX(ΣυνδΑθρ!$C$2:$C$100,$F3887,1)/INDEX(ΣυνδΑθρ!$J$2:$J$96,$F3887,1),IF($D3887&lt;&gt;"",$G3887*INDEX(Υλικά!$H$3:$H$200,$F3887,1)/INDEX(Υλικά!$E$3:$E$200,$F3887,1),0))</f>
        <v>0</v>
      </c>
      <c r="J3887" s="18">
        <f>IF($C3887&lt;&gt;"",$G3887*INDEX(ΣυνδΑθρ!$D$2:$D$96,$F3887,1)/INDEX(ΣυνδΑθρ!$J$2:$J$96,$F3887,1),IF($D3887&lt;&gt;"",$G3887*INDEX(Υλικά!$I$3:$I$200,$F3887,1)/INDEX(Υλικά!$E$3:$E$200,$F3887,1),0))</f>
        <v>0</v>
      </c>
      <c r="K3887" s="16">
        <f>$H3887*Ref!$B$2</f>
        <v>0</v>
      </c>
      <c r="L3887" s="17">
        <f>$I3887*Ref!$B$3</f>
        <v>0</v>
      </c>
      <c r="M3887" s="18">
        <f>$J3887*Ref!$B$4</f>
        <v>0</v>
      </c>
      <c r="N3887" s="18">
        <f>IF($C3887&lt;&gt;"",0,IF($D3887&lt;&gt;"",$G3887*INDEX(Υλικά!$J$3:$J$200,$F3887,1)/INDEX(Υλικά!$E$3:$E$200,$F3887,1),0))</f>
        <v>0</v>
      </c>
      <c r="O3887" s="19">
        <f t="shared" si="72"/>
        <v>0</v>
      </c>
    </row>
    <row r="3888" spans="5:15" x14ac:dyDescent="0.35">
      <c r="E3888" s="3" t="str">
        <f>IF(C3888&lt;&gt;"",INDEX(ΣυνδΑθρ!$I$2:$I$96,MATCH(C3888,ΣυνδΑθρ!$A$2:$A$100,0),1),IF(D3888&lt;&gt;"",INDEX(Υλικά!$D$3:$D$200,MATCH(D3888,Υλικά!$B$3:$B$200,0),1),""))</f>
        <v/>
      </c>
      <c r="F3888" s="10">
        <f>IF(C3888&lt;&gt;"",MATCH($C3888,ΣυνδΑθρ!$A$2:$A$100,0),IF(D3888&lt;&gt;"",MATCH($D3888,Υλικά!$B$3:$B$200,0),0))</f>
        <v>0</v>
      </c>
      <c r="G3888" s="3"/>
      <c r="H3888" s="16">
        <f>IF($C3888&lt;&gt;"",$G3888*INDEX(ΣυνδΑθρ!$B$2:$B$96,$F3888,1)/INDEX(ΣυνδΑθρ!$J$2:$J$96,$F3888,1),IF($D3888&lt;&gt;"",$G3888*INDEX(Υλικά!$G$3:$G$200,$F3888,1)/INDEX(Υλικά!$E$3:$E$200,$F3888,1),0))</f>
        <v>0</v>
      </c>
      <c r="I3888" s="17">
        <f>IF($C3888&lt;&gt;"",$G3888*INDEX(ΣυνδΑθρ!$C$2:$C$100,$F3888,1)/INDEX(ΣυνδΑθρ!$J$2:$J$96,$F3888,1),IF($D3888&lt;&gt;"",$G3888*INDEX(Υλικά!$H$3:$H$200,$F3888,1)/INDEX(Υλικά!$E$3:$E$200,$F3888,1),0))</f>
        <v>0</v>
      </c>
      <c r="J3888" s="18">
        <f>IF($C3888&lt;&gt;"",$G3888*INDEX(ΣυνδΑθρ!$D$2:$D$96,$F3888,1)/INDEX(ΣυνδΑθρ!$J$2:$J$96,$F3888,1),IF($D3888&lt;&gt;"",$G3888*INDEX(Υλικά!$I$3:$I$200,$F3888,1)/INDEX(Υλικά!$E$3:$E$200,$F3888,1),0))</f>
        <v>0</v>
      </c>
      <c r="K3888" s="16">
        <f>$H3888*Ref!$B$2</f>
        <v>0</v>
      </c>
      <c r="L3888" s="17">
        <f>$I3888*Ref!$B$3</f>
        <v>0</v>
      </c>
      <c r="M3888" s="18">
        <f>$J3888*Ref!$B$4</f>
        <v>0</v>
      </c>
      <c r="N3888" s="18">
        <f>IF($C3888&lt;&gt;"",0,IF($D3888&lt;&gt;"",$G3888*INDEX(Υλικά!$J$3:$J$200,$F3888,1)/INDEX(Υλικά!$E$3:$E$200,$F3888,1),0))</f>
        <v>0</v>
      </c>
      <c r="O3888" s="19">
        <f t="shared" si="72"/>
        <v>0</v>
      </c>
    </row>
    <row r="3889" spans="5:15" x14ac:dyDescent="0.35">
      <c r="E3889" s="3" t="str">
        <f>IF(C3889&lt;&gt;"",INDEX(ΣυνδΑθρ!$I$2:$I$96,MATCH(C3889,ΣυνδΑθρ!$A$2:$A$100,0),1),IF(D3889&lt;&gt;"",INDEX(Υλικά!$D$3:$D$200,MATCH(D3889,Υλικά!$B$3:$B$200,0),1),""))</f>
        <v/>
      </c>
      <c r="F3889" s="10">
        <f>IF(C3889&lt;&gt;"",MATCH($C3889,ΣυνδΑθρ!$A$2:$A$100,0),IF(D3889&lt;&gt;"",MATCH($D3889,Υλικά!$B$3:$B$200,0),0))</f>
        <v>0</v>
      </c>
      <c r="G3889" s="3"/>
      <c r="H3889" s="16">
        <f>IF($C3889&lt;&gt;"",$G3889*INDEX(ΣυνδΑθρ!$B$2:$B$96,$F3889,1)/INDEX(ΣυνδΑθρ!$J$2:$J$96,$F3889,1),IF($D3889&lt;&gt;"",$G3889*INDEX(Υλικά!$G$3:$G$200,$F3889,1)/INDEX(Υλικά!$E$3:$E$200,$F3889,1),0))</f>
        <v>0</v>
      </c>
      <c r="I3889" s="17">
        <f>IF($C3889&lt;&gt;"",$G3889*INDEX(ΣυνδΑθρ!$C$2:$C$100,$F3889,1)/INDEX(ΣυνδΑθρ!$J$2:$J$96,$F3889,1),IF($D3889&lt;&gt;"",$G3889*INDEX(Υλικά!$H$3:$H$200,$F3889,1)/INDEX(Υλικά!$E$3:$E$200,$F3889,1),0))</f>
        <v>0</v>
      </c>
      <c r="J3889" s="18">
        <f>IF($C3889&lt;&gt;"",$G3889*INDEX(ΣυνδΑθρ!$D$2:$D$96,$F3889,1)/INDEX(ΣυνδΑθρ!$J$2:$J$96,$F3889,1),IF($D3889&lt;&gt;"",$G3889*INDEX(Υλικά!$I$3:$I$200,$F3889,1)/INDEX(Υλικά!$E$3:$E$200,$F3889,1),0))</f>
        <v>0</v>
      </c>
      <c r="K3889" s="16">
        <f>$H3889*Ref!$B$2</f>
        <v>0</v>
      </c>
      <c r="L3889" s="17">
        <f>$I3889*Ref!$B$3</f>
        <v>0</v>
      </c>
      <c r="M3889" s="18">
        <f>$J3889*Ref!$B$4</f>
        <v>0</v>
      </c>
      <c r="N3889" s="18">
        <f>IF($C3889&lt;&gt;"",0,IF($D3889&lt;&gt;"",$G3889*INDEX(Υλικά!$J$3:$J$200,$F3889,1)/INDEX(Υλικά!$E$3:$E$200,$F3889,1),0))</f>
        <v>0</v>
      </c>
      <c r="O3889" s="19">
        <f t="shared" si="72"/>
        <v>0</v>
      </c>
    </row>
    <row r="3890" spans="5:15" x14ac:dyDescent="0.35">
      <c r="E3890" s="3" t="str">
        <f>IF(C3890&lt;&gt;"",INDEX(ΣυνδΑθρ!$I$2:$I$96,MATCH(C3890,ΣυνδΑθρ!$A$2:$A$100,0),1),IF(D3890&lt;&gt;"",INDEX(Υλικά!$D$3:$D$200,MATCH(D3890,Υλικά!$B$3:$B$200,0),1),""))</f>
        <v/>
      </c>
      <c r="F3890" s="10">
        <f>IF(C3890&lt;&gt;"",MATCH($C3890,ΣυνδΑθρ!$A$2:$A$100,0),IF(D3890&lt;&gt;"",MATCH($D3890,Υλικά!$B$3:$B$200,0),0))</f>
        <v>0</v>
      </c>
      <c r="G3890" s="3"/>
      <c r="H3890" s="16">
        <f>IF($C3890&lt;&gt;"",$G3890*INDEX(ΣυνδΑθρ!$B$2:$B$96,$F3890,1)/INDEX(ΣυνδΑθρ!$J$2:$J$96,$F3890,1),IF($D3890&lt;&gt;"",$G3890*INDEX(Υλικά!$G$3:$G$200,$F3890,1)/INDEX(Υλικά!$E$3:$E$200,$F3890,1),0))</f>
        <v>0</v>
      </c>
      <c r="I3890" s="17">
        <f>IF($C3890&lt;&gt;"",$G3890*INDEX(ΣυνδΑθρ!$C$2:$C$100,$F3890,1)/INDEX(ΣυνδΑθρ!$J$2:$J$96,$F3890,1),IF($D3890&lt;&gt;"",$G3890*INDEX(Υλικά!$H$3:$H$200,$F3890,1)/INDEX(Υλικά!$E$3:$E$200,$F3890,1),0))</f>
        <v>0</v>
      </c>
      <c r="J3890" s="18">
        <f>IF($C3890&lt;&gt;"",$G3890*INDEX(ΣυνδΑθρ!$D$2:$D$96,$F3890,1)/INDEX(ΣυνδΑθρ!$J$2:$J$96,$F3890,1),IF($D3890&lt;&gt;"",$G3890*INDEX(Υλικά!$I$3:$I$200,$F3890,1)/INDEX(Υλικά!$E$3:$E$200,$F3890,1),0))</f>
        <v>0</v>
      </c>
      <c r="K3890" s="16">
        <f>$H3890*Ref!$B$2</f>
        <v>0</v>
      </c>
      <c r="L3890" s="17">
        <f>$I3890*Ref!$B$3</f>
        <v>0</v>
      </c>
      <c r="M3890" s="18">
        <f>$J3890*Ref!$B$4</f>
        <v>0</v>
      </c>
      <c r="N3890" s="18">
        <f>IF($C3890&lt;&gt;"",0,IF($D3890&lt;&gt;"",$G3890*INDEX(Υλικά!$J$3:$J$200,$F3890,1)/INDEX(Υλικά!$E$3:$E$200,$F3890,1),0))</f>
        <v>0</v>
      </c>
      <c r="O3890" s="19">
        <f t="shared" si="72"/>
        <v>0</v>
      </c>
    </row>
    <row r="3891" spans="5:15" x14ac:dyDescent="0.35">
      <c r="E3891" s="3" t="str">
        <f>IF(C3891&lt;&gt;"",INDEX(ΣυνδΑθρ!$I$2:$I$96,MATCH(C3891,ΣυνδΑθρ!$A$2:$A$100,0),1),IF(D3891&lt;&gt;"",INDEX(Υλικά!$D$3:$D$200,MATCH(D3891,Υλικά!$B$3:$B$200,0),1),""))</f>
        <v/>
      </c>
      <c r="F3891" s="10">
        <f>IF(C3891&lt;&gt;"",MATCH($C3891,ΣυνδΑθρ!$A$2:$A$100,0),IF(D3891&lt;&gt;"",MATCH($D3891,Υλικά!$B$3:$B$200,0),0))</f>
        <v>0</v>
      </c>
      <c r="G3891" s="3"/>
      <c r="H3891" s="16">
        <f>IF($C3891&lt;&gt;"",$G3891*INDEX(ΣυνδΑθρ!$B$2:$B$96,$F3891,1)/INDEX(ΣυνδΑθρ!$J$2:$J$96,$F3891,1),IF($D3891&lt;&gt;"",$G3891*INDEX(Υλικά!$G$3:$G$200,$F3891,1)/INDEX(Υλικά!$E$3:$E$200,$F3891,1),0))</f>
        <v>0</v>
      </c>
      <c r="I3891" s="17">
        <f>IF($C3891&lt;&gt;"",$G3891*INDEX(ΣυνδΑθρ!$C$2:$C$100,$F3891,1)/INDEX(ΣυνδΑθρ!$J$2:$J$96,$F3891,1),IF($D3891&lt;&gt;"",$G3891*INDEX(Υλικά!$H$3:$H$200,$F3891,1)/INDEX(Υλικά!$E$3:$E$200,$F3891,1),0))</f>
        <v>0</v>
      </c>
      <c r="J3891" s="18">
        <f>IF($C3891&lt;&gt;"",$G3891*INDEX(ΣυνδΑθρ!$D$2:$D$96,$F3891,1)/INDEX(ΣυνδΑθρ!$J$2:$J$96,$F3891,1),IF($D3891&lt;&gt;"",$G3891*INDEX(Υλικά!$I$3:$I$200,$F3891,1)/INDEX(Υλικά!$E$3:$E$200,$F3891,1),0))</f>
        <v>0</v>
      </c>
      <c r="K3891" s="16">
        <f>$H3891*Ref!$B$2</f>
        <v>0</v>
      </c>
      <c r="L3891" s="17">
        <f>$I3891*Ref!$B$3</f>
        <v>0</v>
      </c>
      <c r="M3891" s="18">
        <f>$J3891*Ref!$B$4</f>
        <v>0</v>
      </c>
      <c r="N3891" s="18">
        <f>IF($C3891&lt;&gt;"",0,IF($D3891&lt;&gt;"",$G3891*INDEX(Υλικά!$J$3:$J$200,$F3891,1)/INDEX(Υλικά!$E$3:$E$200,$F3891,1),0))</f>
        <v>0</v>
      </c>
      <c r="O3891" s="19">
        <f t="shared" si="72"/>
        <v>0</v>
      </c>
    </row>
    <row r="3892" spans="5:15" x14ac:dyDescent="0.35">
      <c r="E3892" s="3" t="str">
        <f>IF(C3892&lt;&gt;"",INDEX(ΣυνδΑθρ!$I$2:$I$96,MATCH(C3892,ΣυνδΑθρ!$A$2:$A$100,0),1),IF(D3892&lt;&gt;"",INDEX(Υλικά!$D$3:$D$200,MATCH(D3892,Υλικά!$B$3:$B$200,0),1),""))</f>
        <v/>
      </c>
      <c r="F3892" s="10">
        <f>IF(C3892&lt;&gt;"",MATCH($C3892,ΣυνδΑθρ!$A$2:$A$100,0),IF(D3892&lt;&gt;"",MATCH($D3892,Υλικά!$B$3:$B$200,0),0))</f>
        <v>0</v>
      </c>
      <c r="G3892" s="3"/>
      <c r="H3892" s="16">
        <f>IF($C3892&lt;&gt;"",$G3892*INDEX(ΣυνδΑθρ!$B$2:$B$96,$F3892,1)/INDEX(ΣυνδΑθρ!$J$2:$J$96,$F3892,1),IF($D3892&lt;&gt;"",$G3892*INDEX(Υλικά!$G$3:$G$200,$F3892,1)/INDEX(Υλικά!$E$3:$E$200,$F3892,1),0))</f>
        <v>0</v>
      </c>
      <c r="I3892" s="17">
        <f>IF($C3892&lt;&gt;"",$G3892*INDEX(ΣυνδΑθρ!$C$2:$C$100,$F3892,1)/INDEX(ΣυνδΑθρ!$J$2:$J$96,$F3892,1),IF($D3892&lt;&gt;"",$G3892*INDEX(Υλικά!$H$3:$H$200,$F3892,1)/INDEX(Υλικά!$E$3:$E$200,$F3892,1),0))</f>
        <v>0</v>
      </c>
      <c r="J3892" s="18">
        <f>IF($C3892&lt;&gt;"",$G3892*INDEX(ΣυνδΑθρ!$D$2:$D$96,$F3892,1)/INDEX(ΣυνδΑθρ!$J$2:$J$96,$F3892,1),IF($D3892&lt;&gt;"",$G3892*INDEX(Υλικά!$I$3:$I$200,$F3892,1)/INDEX(Υλικά!$E$3:$E$200,$F3892,1),0))</f>
        <v>0</v>
      </c>
      <c r="K3892" s="16">
        <f>$H3892*Ref!$B$2</f>
        <v>0</v>
      </c>
      <c r="L3892" s="17">
        <f>$I3892*Ref!$B$3</f>
        <v>0</v>
      </c>
      <c r="M3892" s="18">
        <f>$J3892*Ref!$B$4</f>
        <v>0</v>
      </c>
      <c r="N3892" s="18">
        <f>IF($C3892&lt;&gt;"",0,IF($D3892&lt;&gt;"",$G3892*INDEX(Υλικά!$J$3:$J$200,$F3892,1)/INDEX(Υλικά!$E$3:$E$200,$F3892,1),0))</f>
        <v>0</v>
      </c>
      <c r="O3892" s="19">
        <f t="shared" si="72"/>
        <v>0</v>
      </c>
    </row>
    <row r="3893" spans="5:15" x14ac:dyDescent="0.35">
      <c r="E3893" s="3" t="str">
        <f>IF(C3893&lt;&gt;"",INDEX(ΣυνδΑθρ!$I$2:$I$96,MATCH(C3893,ΣυνδΑθρ!$A$2:$A$100,0),1),IF(D3893&lt;&gt;"",INDEX(Υλικά!$D$3:$D$200,MATCH(D3893,Υλικά!$B$3:$B$200,0),1),""))</f>
        <v/>
      </c>
      <c r="F3893" s="10">
        <f>IF(C3893&lt;&gt;"",MATCH($C3893,ΣυνδΑθρ!$A$2:$A$100,0),IF(D3893&lt;&gt;"",MATCH($D3893,Υλικά!$B$3:$B$200,0),0))</f>
        <v>0</v>
      </c>
      <c r="G3893" s="3"/>
      <c r="H3893" s="16">
        <f>IF($C3893&lt;&gt;"",$G3893*INDEX(ΣυνδΑθρ!$B$2:$B$96,$F3893,1)/INDEX(ΣυνδΑθρ!$J$2:$J$96,$F3893,1),IF($D3893&lt;&gt;"",$G3893*INDEX(Υλικά!$G$3:$G$200,$F3893,1)/INDEX(Υλικά!$E$3:$E$200,$F3893,1),0))</f>
        <v>0</v>
      </c>
      <c r="I3893" s="17">
        <f>IF($C3893&lt;&gt;"",$G3893*INDEX(ΣυνδΑθρ!$C$2:$C$100,$F3893,1)/INDEX(ΣυνδΑθρ!$J$2:$J$96,$F3893,1),IF($D3893&lt;&gt;"",$G3893*INDEX(Υλικά!$H$3:$H$200,$F3893,1)/INDEX(Υλικά!$E$3:$E$200,$F3893,1),0))</f>
        <v>0</v>
      </c>
      <c r="J3893" s="18">
        <f>IF($C3893&lt;&gt;"",$G3893*INDEX(ΣυνδΑθρ!$D$2:$D$96,$F3893,1)/INDEX(ΣυνδΑθρ!$J$2:$J$96,$F3893,1),IF($D3893&lt;&gt;"",$G3893*INDEX(Υλικά!$I$3:$I$200,$F3893,1)/INDEX(Υλικά!$E$3:$E$200,$F3893,1),0))</f>
        <v>0</v>
      </c>
      <c r="K3893" s="16">
        <f>$H3893*Ref!$B$2</f>
        <v>0</v>
      </c>
      <c r="L3893" s="17">
        <f>$I3893*Ref!$B$3</f>
        <v>0</v>
      </c>
      <c r="M3893" s="18">
        <f>$J3893*Ref!$B$4</f>
        <v>0</v>
      </c>
      <c r="N3893" s="18">
        <f>IF($C3893&lt;&gt;"",0,IF($D3893&lt;&gt;"",$G3893*INDEX(Υλικά!$J$3:$J$200,$F3893,1)/INDEX(Υλικά!$E$3:$E$200,$F3893,1),0))</f>
        <v>0</v>
      </c>
      <c r="O3893" s="19">
        <f t="shared" si="72"/>
        <v>0</v>
      </c>
    </row>
    <row r="3894" spans="5:15" x14ac:dyDescent="0.35">
      <c r="E3894" s="3" t="str">
        <f>IF(C3894&lt;&gt;"",INDEX(ΣυνδΑθρ!$I$2:$I$96,MATCH(C3894,ΣυνδΑθρ!$A$2:$A$100,0),1),IF(D3894&lt;&gt;"",INDEX(Υλικά!$D$3:$D$200,MATCH(D3894,Υλικά!$B$3:$B$200,0),1),""))</f>
        <v/>
      </c>
      <c r="F3894" s="10">
        <f>IF(C3894&lt;&gt;"",MATCH($C3894,ΣυνδΑθρ!$A$2:$A$100,0),IF(D3894&lt;&gt;"",MATCH($D3894,Υλικά!$B$3:$B$200,0),0))</f>
        <v>0</v>
      </c>
      <c r="G3894" s="3"/>
      <c r="H3894" s="16">
        <f>IF($C3894&lt;&gt;"",$G3894*INDEX(ΣυνδΑθρ!$B$2:$B$96,$F3894,1)/INDEX(ΣυνδΑθρ!$J$2:$J$96,$F3894,1),IF($D3894&lt;&gt;"",$G3894*INDEX(Υλικά!$G$3:$G$200,$F3894,1)/INDEX(Υλικά!$E$3:$E$200,$F3894,1),0))</f>
        <v>0</v>
      </c>
      <c r="I3894" s="17">
        <f>IF($C3894&lt;&gt;"",$G3894*INDEX(ΣυνδΑθρ!$C$2:$C$100,$F3894,1)/INDEX(ΣυνδΑθρ!$J$2:$J$96,$F3894,1),IF($D3894&lt;&gt;"",$G3894*INDEX(Υλικά!$H$3:$H$200,$F3894,1)/INDEX(Υλικά!$E$3:$E$200,$F3894,1),0))</f>
        <v>0</v>
      </c>
      <c r="J3894" s="18">
        <f>IF($C3894&lt;&gt;"",$G3894*INDEX(ΣυνδΑθρ!$D$2:$D$96,$F3894,1)/INDEX(ΣυνδΑθρ!$J$2:$J$96,$F3894,1),IF($D3894&lt;&gt;"",$G3894*INDEX(Υλικά!$I$3:$I$200,$F3894,1)/INDEX(Υλικά!$E$3:$E$200,$F3894,1),0))</f>
        <v>0</v>
      </c>
      <c r="K3894" s="16">
        <f>$H3894*Ref!$B$2</f>
        <v>0</v>
      </c>
      <c r="L3894" s="17">
        <f>$I3894*Ref!$B$3</f>
        <v>0</v>
      </c>
      <c r="M3894" s="18">
        <f>$J3894*Ref!$B$4</f>
        <v>0</v>
      </c>
      <c r="N3894" s="18">
        <f>IF($C3894&lt;&gt;"",0,IF($D3894&lt;&gt;"",$G3894*INDEX(Υλικά!$J$3:$J$200,$F3894,1)/INDEX(Υλικά!$E$3:$E$200,$F3894,1),0))</f>
        <v>0</v>
      </c>
      <c r="O3894" s="19">
        <f t="shared" si="72"/>
        <v>0</v>
      </c>
    </row>
    <row r="3895" spans="5:15" x14ac:dyDescent="0.35">
      <c r="E3895" s="3" t="str">
        <f>IF(C3895&lt;&gt;"",INDEX(ΣυνδΑθρ!$I$2:$I$96,MATCH(C3895,ΣυνδΑθρ!$A$2:$A$100,0),1),IF(D3895&lt;&gt;"",INDEX(Υλικά!$D$3:$D$200,MATCH(D3895,Υλικά!$B$3:$B$200,0),1),""))</f>
        <v/>
      </c>
      <c r="F3895" s="10">
        <f>IF(C3895&lt;&gt;"",MATCH($C3895,ΣυνδΑθρ!$A$2:$A$100,0),IF(D3895&lt;&gt;"",MATCH($D3895,Υλικά!$B$3:$B$200,0),0))</f>
        <v>0</v>
      </c>
      <c r="G3895" s="3"/>
      <c r="H3895" s="16">
        <f>IF($C3895&lt;&gt;"",$G3895*INDEX(ΣυνδΑθρ!$B$2:$B$96,$F3895,1)/INDEX(ΣυνδΑθρ!$J$2:$J$96,$F3895,1),IF($D3895&lt;&gt;"",$G3895*INDEX(Υλικά!$G$3:$G$200,$F3895,1)/INDEX(Υλικά!$E$3:$E$200,$F3895,1),0))</f>
        <v>0</v>
      </c>
      <c r="I3895" s="17">
        <f>IF($C3895&lt;&gt;"",$G3895*INDEX(ΣυνδΑθρ!$C$2:$C$100,$F3895,1)/INDEX(ΣυνδΑθρ!$J$2:$J$96,$F3895,1),IF($D3895&lt;&gt;"",$G3895*INDEX(Υλικά!$H$3:$H$200,$F3895,1)/INDEX(Υλικά!$E$3:$E$200,$F3895,1),0))</f>
        <v>0</v>
      </c>
      <c r="J3895" s="18">
        <f>IF($C3895&lt;&gt;"",$G3895*INDEX(ΣυνδΑθρ!$D$2:$D$96,$F3895,1)/INDEX(ΣυνδΑθρ!$J$2:$J$96,$F3895,1),IF($D3895&lt;&gt;"",$G3895*INDEX(Υλικά!$I$3:$I$200,$F3895,1)/INDEX(Υλικά!$E$3:$E$200,$F3895,1),0))</f>
        <v>0</v>
      </c>
      <c r="K3895" s="16">
        <f>$H3895*Ref!$B$2</f>
        <v>0</v>
      </c>
      <c r="L3895" s="17">
        <f>$I3895*Ref!$B$3</f>
        <v>0</v>
      </c>
      <c r="M3895" s="18">
        <f>$J3895*Ref!$B$4</f>
        <v>0</v>
      </c>
      <c r="N3895" s="18">
        <f>IF($C3895&lt;&gt;"",0,IF($D3895&lt;&gt;"",$G3895*INDEX(Υλικά!$J$3:$J$200,$F3895,1)/INDEX(Υλικά!$E$3:$E$200,$F3895,1),0))</f>
        <v>0</v>
      </c>
      <c r="O3895" s="19">
        <f t="shared" si="72"/>
        <v>0</v>
      </c>
    </row>
    <row r="3896" spans="5:15" x14ac:dyDescent="0.35">
      <c r="E3896" s="3" t="str">
        <f>IF(C3896&lt;&gt;"",INDEX(ΣυνδΑθρ!$I$2:$I$96,MATCH(C3896,ΣυνδΑθρ!$A$2:$A$100,0),1),IF(D3896&lt;&gt;"",INDEX(Υλικά!$D$3:$D$200,MATCH(D3896,Υλικά!$B$3:$B$200,0),1),""))</f>
        <v/>
      </c>
      <c r="F3896" s="10">
        <f>IF(C3896&lt;&gt;"",MATCH($C3896,ΣυνδΑθρ!$A$2:$A$100,0),IF(D3896&lt;&gt;"",MATCH($D3896,Υλικά!$B$3:$B$200,0),0))</f>
        <v>0</v>
      </c>
      <c r="G3896" s="3"/>
      <c r="H3896" s="16">
        <f>IF($C3896&lt;&gt;"",$G3896*INDEX(ΣυνδΑθρ!$B$2:$B$96,$F3896,1)/INDEX(ΣυνδΑθρ!$J$2:$J$96,$F3896,1),IF($D3896&lt;&gt;"",$G3896*INDEX(Υλικά!$G$3:$G$200,$F3896,1)/INDEX(Υλικά!$E$3:$E$200,$F3896,1),0))</f>
        <v>0</v>
      </c>
      <c r="I3896" s="17">
        <f>IF($C3896&lt;&gt;"",$G3896*INDEX(ΣυνδΑθρ!$C$2:$C$100,$F3896,1)/INDEX(ΣυνδΑθρ!$J$2:$J$96,$F3896,1),IF($D3896&lt;&gt;"",$G3896*INDEX(Υλικά!$H$3:$H$200,$F3896,1)/INDEX(Υλικά!$E$3:$E$200,$F3896,1),0))</f>
        <v>0</v>
      </c>
      <c r="J3896" s="18">
        <f>IF($C3896&lt;&gt;"",$G3896*INDEX(ΣυνδΑθρ!$D$2:$D$96,$F3896,1)/INDEX(ΣυνδΑθρ!$J$2:$J$96,$F3896,1),IF($D3896&lt;&gt;"",$G3896*INDEX(Υλικά!$I$3:$I$200,$F3896,1)/INDEX(Υλικά!$E$3:$E$200,$F3896,1),0))</f>
        <v>0</v>
      </c>
      <c r="K3896" s="16">
        <f>$H3896*Ref!$B$2</f>
        <v>0</v>
      </c>
      <c r="L3896" s="17">
        <f>$I3896*Ref!$B$3</f>
        <v>0</v>
      </c>
      <c r="M3896" s="18">
        <f>$J3896*Ref!$B$4</f>
        <v>0</v>
      </c>
      <c r="N3896" s="18">
        <f>IF($C3896&lt;&gt;"",0,IF($D3896&lt;&gt;"",$G3896*INDEX(Υλικά!$J$3:$J$200,$F3896,1)/INDEX(Υλικά!$E$3:$E$200,$F3896,1),0))</f>
        <v>0</v>
      </c>
      <c r="O3896" s="19">
        <f t="shared" si="72"/>
        <v>0</v>
      </c>
    </row>
    <row r="3897" spans="5:15" x14ac:dyDescent="0.35">
      <c r="E3897" s="3" t="str">
        <f>IF(C3897&lt;&gt;"",INDEX(ΣυνδΑθρ!$I$2:$I$96,MATCH(C3897,ΣυνδΑθρ!$A$2:$A$100,0),1),IF(D3897&lt;&gt;"",INDEX(Υλικά!$D$3:$D$200,MATCH(D3897,Υλικά!$B$3:$B$200,0),1),""))</f>
        <v/>
      </c>
      <c r="F3897" s="10">
        <f>IF(C3897&lt;&gt;"",MATCH($C3897,ΣυνδΑθρ!$A$2:$A$100,0),IF(D3897&lt;&gt;"",MATCH($D3897,Υλικά!$B$3:$B$200,0),0))</f>
        <v>0</v>
      </c>
      <c r="G3897" s="3"/>
      <c r="H3897" s="16">
        <f>IF($C3897&lt;&gt;"",$G3897*INDEX(ΣυνδΑθρ!$B$2:$B$96,$F3897,1)/INDEX(ΣυνδΑθρ!$J$2:$J$96,$F3897,1),IF($D3897&lt;&gt;"",$G3897*INDEX(Υλικά!$G$3:$G$200,$F3897,1)/INDEX(Υλικά!$E$3:$E$200,$F3897,1),0))</f>
        <v>0</v>
      </c>
      <c r="I3897" s="17">
        <f>IF($C3897&lt;&gt;"",$G3897*INDEX(ΣυνδΑθρ!$C$2:$C$100,$F3897,1)/INDEX(ΣυνδΑθρ!$J$2:$J$96,$F3897,1),IF($D3897&lt;&gt;"",$G3897*INDEX(Υλικά!$H$3:$H$200,$F3897,1)/INDEX(Υλικά!$E$3:$E$200,$F3897,1),0))</f>
        <v>0</v>
      </c>
      <c r="J3897" s="18">
        <f>IF($C3897&lt;&gt;"",$G3897*INDEX(ΣυνδΑθρ!$D$2:$D$96,$F3897,1)/INDEX(ΣυνδΑθρ!$J$2:$J$96,$F3897,1),IF($D3897&lt;&gt;"",$G3897*INDEX(Υλικά!$I$3:$I$200,$F3897,1)/INDEX(Υλικά!$E$3:$E$200,$F3897,1),0))</f>
        <v>0</v>
      </c>
      <c r="K3897" s="16">
        <f>$H3897*Ref!$B$2</f>
        <v>0</v>
      </c>
      <c r="L3897" s="17">
        <f>$I3897*Ref!$B$3</f>
        <v>0</v>
      </c>
      <c r="M3897" s="18">
        <f>$J3897*Ref!$B$4</f>
        <v>0</v>
      </c>
      <c r="N3897" s="18">
        <f>IF($C3897&lt;&gt;"",0,IF($D3897&lt;&gt;"",$G3897*INDEX(Υλικά!$J$3:$J$200,$F3897,1)/INDEX(Υλικά!$E$3:$E$200,$F3897,1),0))</f>
        <v>0</v>
      </c>
      <c r="O3897" s="19">
        <f t="shared" si="72"/>
        <v>0</v>
      </c>
    </row>
    <row r="3898" spans="5:15" x14ac:dyDescent="0.35">
      <c r="E3898" s="3" t="str">
        <f>IF(C3898&lt;&gt;"",INDEX(ΣυνδΑθρ!$I$2:$I$96,MATCH(C3898,ΣυνδΑθρ!$A$2:$A$100,0),1),IF(D3898&lt;&gt;"",INDEX(Υλικά!$D$3:$D$200,MATCH(D3898,Υλικά!$B$3:$B$200,0),1),""))</f>
        <v/>
      </c>
      <c r="F3898" s="10">
        <f>IF(C3898&lt;&gt;"",MATCH($C3898,ΣυνδΑθρ!$A$2:$A$100,0),IF(D3898&lt;&gt;"",MATCH($D3898,Υλικά!$B$3:$B$200,0),0))</f>
        <v>0</v>
      </c>
      <c r="G3898" s="3"/>
      <c r="H3898" s="16">
        <f>IF($C3898&lt;&gt;"",$G3898*INDEX(ΣυνδΑθρ!$B$2:$B$96,$F3898,1)/INDEX(ΣυνδΑθρ!$J$2:$J$96,$F3898,1),IF($D3898&lt;&gt;"",$G3898*INDEX(Υλικά!$G$3:$G$200,$F3898,1)/INDEX(Υλικά!$E$3:$E$200,$F3898,1),0))</f>
        <v>0</v>
      </c>
      <c r="I3898" s="17">
        <f>IF($C3898&lt;&gt;"",$G3898*INDEX(ΣυνδΑθρ!$C$2:$C$100,$F3898,1)/INDEX(ΣυνδΑθρ!$J$2:$J$96,$F3898,1),IF($D3898&lt;&gt;"",$G3898*INDEX(Υλικά!$H$3:$H$200,$F3898,1)/INDEX(Υλικά!$E$3:$E$200,$F3898,1),0))</f>
        <v>0</v>
      </c>
      <c r="J3898" s="18">
        <f>IF($C3898&lt;&gt;"",$G3898*INDEX(ΣυνδΑθρ!$D$2:$D$96,$F3898,1)/INDEX(ΣυνδΑθρ!$J$2:$J$96,$F3898,1),IF($D3898&lt;&gt;"",$G3898*INDEX(Υλικά!$I$3:$I$200,$F3898,1)/INDEX(Υλικά!$E$3:$E$200,$F3898,1),0))</f>
        <v>0</v>
      </c>
      <c r="K3898" s="16">
        <f>$H3898*Ref!$B$2</f>
        <v>0</v>
      </c>
      <c r="L3898" s="17">
        <f>$I3898*Ref!$B$3</f>
        <v>0</v>
      </c>
      <c r="M3898" s="18">
        <f>$J3898*Ref!$B$4</f>
        <v>0</v>
      </c>
      <c r="N3898" s="18">
        <f>IF($C3898&lt;&gt;"",0,IF($D3898&lt;&gt;"",$G3898*INDEX(Υλικά!$J$3:$J$200,$F3898,1)/INDEX(Υλικά!$E$3:$E$200,$F3898,1),0))</f>
        <v>0</v>
      </c>
      <c r="O3898" s="19">
        <f t="shared" si="72"/>
        <v>0</v>
      </c>
    </row>
    <row r="3899" spans="5:15" x14ac:dyDescent="0.35">
      <c r="E3899" s="3" t="str">
        <f>IF(C3899&lt;&gt;"",INDEX(ΣυνδΑθρ!$I$2:$I$96,MATCH(C3899,ΣυνδΑθρ!$A$2:$A$100,0),1),IF(D3899&lt;&gt;"",INDEX(Υλικά!$D$3:$D$200,MATCH(D3899,Υλικά!$B$3:$B$200,0),1),""))</f>
        <v/>
      </c>
      <c r="F3899" s="10">
        <f>IF(C3899&lt;&gt;"",MATCH($C3899,ΣυνδΑθρ!$A$2:$A$100,0),IF(D3899&lt;&gt;"",MATCH($D3899,Υλικά!$B$3:$B$200,0),0))</f>
        <v>0</v>
      </c>
      <c r="G3899" s="3"/>
      <c r="H3899" s="16">
        <f>IF($C3899&lt;&gt;"",$G3899*INDEX(ΣυνδΑθρ!$B$2:$B$96,$F3899,1)/INDEX(ΣυνδΑθρ!$J$2:$J$96,$F3899,1),IF($D3899&lt;&gt;"",$G3899*INDEX(Υλικά!$G$3:$G$200,$F3899,1)/INDEX(Υλικά!$E$3:$E$200,$F3899,1),0))</f>
        <v>0</v>
      </c>
      <c r="I3899" s="17">
        <f>IF($C3899&lt;&gt;"",$G3899*INDEX(ΣυνδΑθρ!$C$2:$C$100,$F3899,1)/INDEX(ΣυνδΑθρ!$J$2:$J$96,$F3899,1),IF($D3899&lt;&gt;"",$G3899*INDEX(Υλικά!$H$3:$H$200,$F3899,1)/INDEX(Υλικά!$E$3:$E$200,$F3899,1),0))</f>
        <v>0</v>
      </c>
      <c r="J3899" s="18">
        <f>IF($C3899&lt;&gt;"",$G3899*INDEX(ΣυνδΑθρ!$D$2:$D$96,$F3899,1)/INDEX(ΣυνδΑθρ!$J$2:$J$96,$F3899,1),IF($D3899&lt;&gt;"",$G3899*INDEX(Υλικά!$I$3:$I$200,$F3899,1)/INDEX(Υλικά!$E$3:$E$200,$F3899,1),0))</f>
        <v>0</v>
      </c>
      <c r="K3899" s="16">
        <f>$H3899*Ref!$B$2</f>
        <v>0</v>
      </c>
      <c r="L3899" s="17">
        <f>$I3899*Ref!$B$3</f>
        <v>0</v>
      </c>
      <c r="M3899" s="18">
        <f>$J3899*Ref!$B$4</f>
        <v>0</v>
      </c>
      <c r="N3899" s="18">
        <f>IF($C3899&lt;&gt;"",0,IF($D3899&lt;&gt;"",$G3899*INDEX(Υλικά!$J$3:$J$200,$F3899,1)/INDEX(Υλικά!$E$3:$E$200,$F3899,1),0))</f>
        <v>0</v>
      </c>
      <c r="O3899" s="19">
        <f t="shared" si="72"/>
        <v>0</v>
      </c>
    </row>
    <row r="3900" spans="5:15" x14ac:dyDescent="0.35">
      <c r="E3900" s="3" t="str">
        <f>IF(C3900&lt;&gt;"",INDEX(ΣυνδΑθρ!$I$2:$I$96,MATCH(C3900,ΣυνδΑθρ!$A$2:$A$100,0),1),IF(D3900&lt;&gt;"",INDEX(Υλικά!$D$3:$D$200,MATCH(D3900,Υλικά!$B$3:$B$200,0),1),""))</f>
        <v/>
      </c>
      <c r="F3900" s="10">
        <f>IF(C3900&lt;&gt;"",MATCH($C3900,ΣυνδΑθρ!$A$2:$A$100,0),IF(D3900&lt;&gt;"",MATCH($D3900,Υλικά!$B$3:$B$200,0),0))</f>
        <v>0</v>
      </c>
      <c r="G3900" s="3"/>
      <c r="H3900" s="16">
        <f>IF($C3900&lt;&gt;"",$G3900*INDEX(ΣυνδΑθρ!$B$2:$B$96,$F3900,1)/INDEX(ΣυνδΑθρ!$J$2:$J$96,$F3900,1),IF($D3900&lt;&gt;"",$G3900*INDEX(Υλικά!$G$3:$G$200,$F3900,1)/INDEX(Υλικά!$E$3:$E$200,$F3900,1),0))</f>
        <v>0</v>
      </c>
      <c r="I3900" s="17">
        <f>IF($C3900&lt;&gt;"",$G3900*INDEX(ΣυνδΑθρ!$C$2:$C$100,$F3900,1)/INDEX(ΣυνδΑθρ!$J$2:$J$96,$F3900,1),IF($D3900&lt;&gt;"",$G3900*INDEX(Υλικά!$H$3:$H$200,$F3900,1)/INDEX(Υλικά!$E$3:$E$200,$F3900,1),0))</f>
        <v>0</v>
      </c>
      <c r="J3900" s="18">
        <f>IF($C3900&lt;&gt;"",$G3900*INDEX(ΣυνδΑθρ!$D$2:$D$96,$F3900,1)/INDEX(ΣυνδΑθρ!$J$2:$J$96,$F3900,1),IF($D3900&lt;&gt;"",$G3900*INDEX(Υλικά!$I$3:$I$200,$F3900,1)/INDEX(Υλικά!$E$3:$E$200,$F3900,1),0))</f>
        <v>0</v>
      </c>
      <c r="K3900" s="16">
        <f>$H3900*Ref!$B$2</f>
        <v>0</v>
      </c>
      <c r="L3900" s="17">
        <f>$I3900*Ref!$B$3</f>
        <v>0</v>
      </c>
      <c r="M3900" s="18">
        <f>$J3900*Ref!$B$4</f>
        <v>0</v>
      </c>
      <c r="N3900" s="18">
        <f>IF($C3900&lt;&gt;"",0,IF($D3900&lt;&gt;"",$G3900*INDEX(Υλικά!$J$3:$J$200,$F3900,1)/INDEX(Υλικά!$E$3:$E$200,$F3900,1),0))</f>
        <v>0</v>
      </c>
      <c r="O3900" s="19">
        <f t="shared" si="72"/>
        <v>0</v>
      </c>
    </row>
    <row r="3901" spans="5:15" x14ac:dyDescent="0.35">
      <c r="E3901" s="3" t="str">
        <f>IF(C3901&lt;&gt;"",INDEX(ΣυνδΑθρ!$I$2:$I$96,MATCH(C3901,ΣυνδΑθρ!$A$2:$A$100,0),1),IF(D3901&lt;&gt;"",INDEX(Υλικά!$D$3:$D$200,MATCH(D3901,Υλικά!$B$3:$B$200,0),1),""))</f>
        <v/>
      </c>
      <c r="F3901" s="10">
        <f>IF(C3901&lt;&gt;"",MATCH($C3901,ΣυνδΑθρ!$A$2:$A$100,0),IF(D3901&lt;&gt;"",MATCH($D3901,Υλικά!$B$3:$B$200,0),0))</f>
        <v>0</v>
      </c>
      <c r="G3901" s="3"/>
      <c r="H3901" s="16">
        <f>IF($C3901&lt;&gt;"",$G3901*INDEX(ΣυνδΑθρ!$B$2:$B$96,$F3901,1)/INDEX(ΣυνδΑθρ!$J$2:$J$96,$F3901,1),IF($D3901&lt;&gt;"",$G3901*INDEX(Υλικά!$G$3:$G$200,$F3901,1)/INDEX(Υλικά!$E$3:$E$200,$F3901,1),0))</f>
        <v>0</v>
      </c>
      <c r="I3901" s="17">
        <f>IF($C3901&lt;&gt;"",$G3901*INDEX(ΣυνδΑθρ!$C$2:$C$100,$F3901,1)/INDEX(ΣυνδΑθρ!$J$2:$J$96,$F3901,1),IF($D3901&lt;&gt;"",$G3901*INDEX(Υλικά!$H$3:$H$200,$F3901,1)/INDEX(Υλικά!$E$3:$E$200,$F3901,1),0))</f>
        <v>0</v>
      </c>
      <c r="J3901" s="18">
        <f>IF($C3901&lt;&gt;"",$G3901*INDEX(ΣυνδΑθρ!$D$2:$D$96,$F3901,1)/INDEX(ΣυνδΑθρ!$J$2:$J$96,$F3901,1),IF($D3901&lt;&gt;"",$G3901*INDEX(Υλικά!$I$3:$I$200,$F3901,1)/INDEX(Υλικά!$E$3:$E$200,$F3901,1),0))</f>
        <v>0</v>
      </c>
      <c r="K3901" s="16">
        <f>$H3901*Ref!$B$2</f>
        <v>0</v>
      </c>
      <c r="L3901" s="17">
        <f>$I3901*Ref!$B$3</f>
        <v>0</v>
      </c>
      <c r="M3901" s="18">
        <f>$J3901*Ref!$B$4</f>
        <v>0</v>
      </c>
      <c r="N3901" s="18">
        <f>IF($C3901&lt;&gt;"",0,IF($D3901&lt;&gt;"",$G3901*INDEX(Υλικά!$J$3:$J$200,$F3901,1)/INDEX(Υλικά!$E$3:$E$200,$F3901,1),0))</f>
        <v>0</v>
      </c>
      <c r="O3901" s="19">
        <f t="shared" si="72"/>
        <v>0</v>
      </c>
    </row>
    <row r="3902" spans="5:15" x14ac:dyDescent="0.35">
      <c r="E3902" s="3" t="str">
        <f>IF(C3902&lt;&gt;"",INDEX(ΣυνδΑθρ!$I$2:$I$96,MATCH(C3902,ΣυνδΑθρ!$A$2:$A$100,0),1),IF(D3902&lt;&gt;"",INDEX(Υλικά!$D$3:$D$200,MATCH(D3902,Υλικά!$B$3:$B$200,0),1),""))</f>
        <v/>
      </c>
      <c r="F3902" s="10">
        <f>IF(C3902&lt;&gt;"",MATCH($C3902,ΣυνδΑθρ!$A$2:$A$100,0),IF(D3902&lt;&gt;"",MATCH($D3902,Υλικά!$B$3:$B$200,0),0))</f>
        <v>0</v>
      </c>
      <c r="G3902" s="3"/>
      <c r="H3902" s="16">
        <f>IF($C3902&lt;&gt;"",$G3902*INDEX(ΣυνδΑθρ!$B$2:$B$96,$F3902,1)/INDEX(ΣυνδΑθρ!$J$2:$J$96,$F3902,1),IF($D3902&lt;&gt;"",$G3902*INDEX(Υλικά!$G$3:$G$200,$F3902,1)/INDEX(Υλικά!$E$3:$E$200,$F3902,1),0))</f>
        <v>0</v>
      </c>
      <c r="I3902" s="17">
        <f>IF($C3902&lt;&gt;"",$G3902*INDEX(ΣυνδΑθρ!$C$2:$C$100,$F3902,1)/INDEX(ΣυνδΑθρ!$J$2:$J$96,$F3902,1),IF($D3902&lt;&gt;"",$G3902*INDEX(Υλικά!$H$3:$H$200,$F3902,1)/INDEX(Υλικά!$E$3:$E$200,$F3902,1),0))</f>
        <v>0</v>
      </c>
      <c r="J3902" s="18">
        <f>IF($C3902&lt;&gt;"",$G3902*INDEX(ΣυνδΑθρ!$D$2:$D$96,$F3902,1)/INDEX(ΣυνδΑθρ!$J$2:$J$96,$F3902,1),IF($D3902&lt;&gt;"",$G3902*INDEX(Υλικά!$I$3:$I$200,$F3902,1)/INDEX(Υλικά!$E$3:$E$200,$F3902,1),0))</f>
        <v>0</v>
      </c>
      <c r="K3902" s="16">
        <f>$H3902*Ref!$B$2</f>
        <v>0</v>
      </c>
      <c r="L3902" s="17">
        <f>$I3902*Ref!$B$3</f>
        <v>0</v>
      </c>
      <c r="M3902" s="18">
        <f>$J3902*Ref!$B$4</f>
        <v>0</v>
      </c>
      <c r="N3902" s="18">
        <f>IF($C3902&lt;&gt;"",0,IF($D3902&lt;&gt;"",$G3902*INDEX(Υλικά!$J$3:$J$200,$F3902,1)/INDEX(Υλικά!$E$3:$E$200,$F3902,1),0))</f>
        <v>0</v>
      </c>
      <c r="O3902" s="19">
        <f t="shared" si="72"/>
        <v>0</v>
      </c>
    </row>
    <row r="3903" spans="5:15" x14ac:dyDescent="0.35">
      <c r="E3903" s="3" t="str">
        <f>IF(C3903&lt;&gt;"",INDEX(ΣυνδΑθρ!$I$2:$I$96,MATCH(C3903,ΣυνδΑθρ!$A$2:$A$100,0),1),IF(D3903&lt;&gt;"",INDEX(Υλικά!$D$3:$D$200,MATCH(D3903,Υλικά!$B$3:$B$200,0),1),""))</f>
        <v/>
      </c>
      <c r="F3903" s="10">
        <f>IF(C3903&lt;&gt;"",MATCH($C3903,ΣυνδΑθρ!$A$2:$A$100,0),IF(D3903&lt;&gt;"",MATCH($D3903,Υλικά!$B$3:$B$200,0),0))</f>
        <v>0</v>
      </c>
      <c r="G3903" s="3"/>
      <c r="H3903" s="16">
        <f>IF($C3903&lt;&gt;"",$G3903*INDEX(ΣυνδΑθρ!$B$2:$B$96,$F3903,1)/INDEX(ΣυνδΑθρ!$J$2:$J$96,$F3903,1),IF($D3903&lt;&gt;"",$G3903*INDEX(Υλικά!$G$3:$G$200,$F3903,1)/INDEX(Υλικά!$E$3:$E$200,$F3903,1),0))</f>
        <v>0</v>
      </c>
      <c r="I3903" s="17">
        <f>IF($C3903&lt;&gt;"",$G3903*INDEX(ΣυνδΑθρ!$C$2:$C$100,$F3903,1)/INDEX(ΣυνδΑθρ!$J$2:$J$96,$F3903,1),IF($D3903&lt;&gt;"",$G3903*INDEX(Υλικά!$H$3:$H$200,$F3903,1)/INDEX(Υλικά!$E$3:$E$200,$F3903,1),0))</f>
        <v>0</v>
      </c>
      <c r="J3903" s="18">
        <f>IF($C3903&lt;&gt;"",$G3903*INDEX(ΣυνδΑθρ!$D$2:$D$96,$F3903,1)/INDEX(ΣυνδΑθρ!$J$2:$J$96,$F3903,1),IF($D3903&lt;&gt;"",$G3903*INDEX(Υλικά!$I$3:$I$200,$F3903,1)/INDEX(Υλικά!$E$3:$E$200,$F3903,1),0))</f>
        <v>0</v>
      </c>
      <c r="K3903" s="16">
        <f>$H3903*Ref!$B$2</f>
        <v>0</v>
      </c>
      <c r="L3903" s="17">
        <f>$I3903*Ref!$B$3</f>
        <v>0</v>
      </c>
      <c r="M3903" s="18">
        <f>$J3903*Ref!$B$4</f>
        <v>0</v>
      </c>
      <c r="N3903" s="18">
        <f>IF($C3903&lt;&gt;"",0,IF($D3903&lt;&gt;"",$G3903*INDEX(Υλικά!$J$3:$J$200,$F3903,1)/INDEX(Υλικά!$E$3:$E$200,$F3903,1),0))</f>
        <v>0</v>
      </c>
      <c r="O3903" s="19">
        <f t="shared" si="72"/>
        <v>0</v>
      </c>
    </row>
    <row r="3904" spans="5:15" x14ac:dyDescent="0.35">
      <c r="E3904" s="3" t="str">
        <f>IF(C3904&lt;&gt;"",INDEX(ΣυνδΑθρ!$I$2:$I$96,MATCH(C3904,ΣυνδΑθρ!$A$2:$A$100,0),1),IF(D3904&lt;&gt;"",INDEX(Υλικά!$D$3:$D$200,MATCH(D3904,Υλικά!$B$3:$B$200,0),1),""))</f>
        <v/>
      </c>
      <c r="F3904" s="10">
        <f>IF(C3904&lt;&gt;"",MATCH($C3904,ΣυνδΑθρ!$A$2:$A$100,0),IF(D3904&lt;&gt;"",MATCH($D3904,Υλικά!$B$3:$B$200,0),0))</f>
        <v>0</v>
      </c>
      <c r="G3904" s="3"/>
      <c r="H3904" s="16">
        <f>IF($C3904&lt;&gt;"",$G3904*INDEX(ΣυνδΑθρ!$B$2:$B$96,$F3904,1)/INDEX(ΣυνδΑθρ!$J$2:$J$96,$F3904,1),IF($D3904&lt;&gt;"",$G3904*INDEX(Υλικά!$G$3:$G$200,$F3904,1)/INDEX(Υλικά!$E$3:$E$200,$F3904,1),0))</f>
        <v>0</v>
      </c>
      <c r="I3904" s="17">
        <f>IF($C3904&lt;&gt;"",$G3904*INDEX(ΣυνδΑθρ!$C$2:$C$100,$F3904,1)/INDEX(ΣυνδΑθρ!$J$2:$J$96,$F3904,1),IF($D3904&lt;&gt;"",$G3904*INDEX(Υλικά!$H$3:$H$200,$F3904,1)/INDEX(Υλικά!$E$3:$E$200,$F3904,1),0))</f>
        <v>0</v>
      </c>
      <c r="J3904" s="18">
        <f>IF($C3904&lt;&gt;"",$G3904*INDEX(ΣυνδΑθρ!$D$2:$D$96,$F3904,1)/INDEX(ΣυνδΑθρ!$J$2:$J$96,$F3904,1),IF($D3904&lt;&gt;"",$G3904*INDEX(Υλικά!$I$3:$I$200,$F3904,1)/INDEX(Υλικά!$E$3:$E$200,$F3904,1),0))</f>
        <v>0</v>
      </c>
      <c r="K3904" s="16">
        <f>$H3904*Ref!$B$2</f>
        <v>0</v>
      </c>
      <c r="L3904" s="17">
        <f>$I3904*Ref!$B$3</f>
        <v>0</v>
      </c>
      <c r="M3904" s="18">
        <f>$J3904*Ref!$B$4</f>
        <v>0</v>
      </c>
      <c r="N3904" s="18">
        <f>IF($C3904&lt;&gt;"",0,IF($D3904&lt;&gt;"",$G3904*INDEX(Υλικά!$J$3:$J$200,$F3904,1)/INDEX(Υλικά!$E$3:$E$200,$F3904,1),0))</f>
        <v>0</v>
      </c>
      <c r="O3904" s="19">
        <f t="shared" si="72"/>
        <v>0</v>
      </c>
    </row>
    <row r="3905" spans="5:15" x14ac:dyDescent="0.35">
      <c r="E3905" s="3" t="str">
        <f>IF(C3905&lt;&gt;"",INDEX(ΣυνδΑθρ!$I$2:$I$96,MATCH(C3905,ΣυνδΑθρ!$A$2:$A$100,0),1),IF(D3905&lt;&gt;"",INDEX(Υλικά!$D$3:$D$200,MATCH(D3905,Υλικά!$B$3:$B$200,0),1),""))</f>
        <v/>
      </c>
      <c r="F3905" s="10">
        <f>IF(C3905&lt;&gt;"",MATCH($C3905,ΣυνδΑθρ!$A$2:$A$100,0),IF(D3905&lt;&gt;"",MATCH($D3905,Υλικά!$B$3:$B$200,0),0))</f>
        <v>0</v>
      </c>
      <c r="G3905" s="3"/>
      <c r="H3905" s="16">
        <f>IF($C3905&lt;&gt;"",$G3905*INDEX(ΣυνδΑθρ!$B$2:$B$96,$F3905,1)/INDEX(ΣυνδΑθρ!$J$2:$J$96,$F3905,1),IF($D3905&lt;&gt;"",$G3905*INDEX(Υλικά!$G$3:$G$200,$F3905,1)/INDEX(Υλικά!$E$3:$E$200,$F3905,1),0))</f>
        <v>0</v>
      </c>
      <c r="I3905" s="17">
        <f>IF($C3905&lt;&gt;"",$G3905*INDEX(ΣυνδΑθρ!$C$2:$C$100,$F3905,1)/INDEX(ΣυνδΑθρ!$J$2:$J$96,$F3905,1),IF($D3905&lt;&gt;"",$G3905*INDEX(Υλικά!$H$3:$H$200,$F3905,1)/INDEX(Υλικά!$E$3:$E$200,$F3905,1),0))</f>
        <v>0</v>
      </c>
      <c r="J3905" s="18">
        <f>IF($C3905&lt;&gt;"",$G3905*INDEX(ΣυνδΑθρ!$D$2:$D$96,$F3905,1)/INDEX(ΣυνδΑθρ!$J$2:$J$96,$F3905,1),IF($D3905&lt;&gt;"",$G3905*INDEX(Υλικά!$I$3:$I$200,$F3905,1)/INDEX(Υλικά!$E$3:$E$200,$F3905,1),0))</f>
        <v>0</v>
      </c>
      <c r="K3905" s="16">
        <f>$H3905*Ref!$B$2</f>
        <v>0</v>
      </c>
      <c r="L3905" s="17">
        <f>$I3905*Ref!$B$3</f>
        <v>0</v>
      </c>
      <c r="M3905" s="18">
        <f>$J3905*Ref!$B$4</f>
        <v>0</v>
      </c>
      <c r="N3905" s="18">
        <f>IF($C3905&lt;&gt;"",0,IF($D3905&lt;&gt;"",$G3905*INDEX(Υλικά!$J$3:$J$200,$F3905,1)/INDEX(Υλικά!$E$3:$E$200,$F3905,1),0))</f>
        <v>0</v>
      </c>
      <c r="O3905" s="19">
        <f t="shared" si="72"/>
        <v>0</v>
      </c>
    </row>
    <row r="3906" spans="5:15" x14ac:dyDescent="0.35">
      <c r="E3906" s="3" t="str">
        <f>IF(C3906&lt;&gt;"",INDEX(ΣυνδΑθρ!$I$2:$I$96,MATCH(C3906,ΣυνδΑθρ!$A$2:$A$100,0),1),IF(D3906&lt;&gt;"",INDEX(Υλικά!$D$3:$D$200,MATCH(D3906,Υλικά!$B$3:$B$200,0),1),""))</f>
        <v/>
      </c>
      <c r="F3906" s="10">
        <f>IF(C3906&lt;&gt;"",MATCH($C3906,ΣυνδΑθρ!$A$2:$A$100,0),IF(D3906&lt;&gt;"",MATCH($D3906,Υλικά!$B$3:$B$200,0),0))</f>
        <v>0</v>
      </c>
      <c r="G3906" s="3"/>
      <c r="H3906" s="16">
        <f>IF($C3906&lt;&gt;"",$G3906*INDEX(ΣυνδΑθρ!$B$2:$B$96,$F3906,1)/INDEX(ΣυνδΑθρ!$J$2:$J$96,$F3906,1),IF($D3906&lt;&gt;"",$G3906*INDEX(Υλικά!$G$3:$G$200,$F3906,1)/INDEX(Υλικά!$E$3:$E$200,$F3906,1),0))</f>
        <v>0</v>
      </c>
      <c r="I3906" s="17">
        <f>IF($C3906&lt;&gt;"",$G3906*INDEX(ΣυνδΑθρ!$C$2:$C$100,$F3906,1)/INDEX(ΣυνδΑθρ!$J$2:$J$96,$F3906,1),IF($D3906&lt;&gt;"",$G3906*INDEX(Υλικά!$H$3:$H$200,$F3906,1)/INDEX(Υλικά!$E$3:$E$200,$F3906,1),0))</f>
        <v>0</v>
      </c>
      <c r="J3906" s="18">
        <f>IF($C3906&lt;&gt;"",$G3906*INDEX(ΣυνδΑθρ!$D$2:$D$96,$F3906,1)/INDEX(ΣυνδΑθρ!$J$2:$J$96,$F3906,1),IF($D3906&lt;&gt;"",$G3906*INDEX(Υλικά!$I$3:$I$200,$F3906,1)/INDEX(Υλικά!$E$3:$E$200,$F3906,1),0))</f>
        <v>0</v>
      </c>
      <c r="K3906" s="16">
        <f>$H3906*Ref!$B$2</f>
        <v>0</v>
      </c>
      <c r="L3906" s="17">
        <f>$I3906*Ref!$B$3</f>
        <v>0</v>
      </c>
      <c r="M3906" s="18">
        <f>$J3906*Ref!$B$4</f>
        <v>0</v>
      </c>
      <c r="N3906" s="18">
        <f>IF($C3906&lt;&gt;"",0,IF($D3906&lt;&gt;"",$G3906*INDEX(Υλικά!$J$3:$J$200,$F3906,1)/INDEX(Υλικά!$E$3:$E$200,$F3906,1),0))</f>
        <v>0</v>
      </c>
      <c r="O3906" s="19">
        <f t="shared" si="72"/>
        <v>0</v>
      </c>
    </row>
    <row r="3907" spans="5:15" x14ac:dyDescent="0.35">
      <c r="E3907" s="3" t="str">
        <f>IF(C3907&lt;&gt;"",INDEX(ΣυνδΑθρ!$I$2:$I$96,MATCH(C3907,ΣυνδΑθρ!$A$2:$A$100,0),1),IF(D3907&lt;&gt;"",INDEX(Υλικά!$D$3:$D$200,MATCH(D3907,Υλικά!$B$3:$B$200,0),1),""))</f>
        <v/>
      </c>
      <c r="F3907" s="10">
        <f>IF(C3907&lt;&gt;"",MATCH($C3907,ΣυνδΑθρ!$A$2:$A$100,0),IF(D3907&lt;&gt;"",MATCH($D3907,Υλικά!$B$3:$B$200,0),0))</f>
        <v>0</v>
      </c>
      <c r="G3907" s="3"/>
      <c r="H3907" s="16">
        <f>IF($C3907&lt;&gt;"",$G3907*INDEX(ΣυνδΑθρ!$B$2:$B$96,$F3907,1)/INDEX(ΣυνδΑθρ!$J$2:$J$96,$F3907,1),IF($D3907&lt;&gt;"",$G3907*INDEX(Υλικά!$G$3:$G$200,$F3907,1)/INDEX(Υλικά!$E$3:$E$200,$F3907,1),0))</f>
        <v>0</v>
      </c>
      <c r="I3907" s="17">
        <f>IF($C3907&lt;&gt;"",$G3907*INDEX(ΣυνδΑθρ!$C$2:$C$100,$F3907,1)/INDEX(ΣυνδΑθρ!$J$2:$J$96,$F3907,1),IF($D3907&lt;&gt;"",$G3907*INDEX(Υλικά!$H$3:$H$200,$F3907,1)/INDEX(Υλικά!$E$3:$E$200,$F3907,1),0))</f>
        <v>0</v>
      </c>
      <c r="J3907" s="18">
        <f>IF($C3907&lt;&gt;"",$G3907*INDEX(ΣυνδΑθρ!$D$2:$D$96,$F3907,1)/INDEX(ΣυνδΑθρ!$J$2:$J$96,$F3907,1),IF($D3907&lt;&gt;"",$G3907*INDEX(Υλικά!$I$3:$I$200,$F3907,1)/INDEX(Υλικά!$E$3:$E$200,$F3907,1),0))</f>
        <v>0</v>
      </c>
      <c r="K3907" s="16">
        <f>$H3907*Ref!$B$2</f>
        <v>0</v>
      </c>
      <c r="L3907" s="17">
        <f>$I3907*Ref!$B$3</f>
        <v>0</v>
      </c>
      <c r="M3907" s="18">
        <f>$J3907*Ref!$B$4</f>
        <v>0</v>
      </c>
      <c r="N3907" s="18">
        <f>IF($C3907&lt;&gt;"",0,IF($D3907&lt;&gt;"",$G3907*INDEX(Υλικά!$J$3:$J$200,$F3907,1)/INDEX(Υλικά!$E$3:$E$200,$F3907,1),0))</f>
        <v>0</v>
      </c>
      <c r="O3907" s="19">
        <f t="shared" si="72"/>
        <v>0</v>
      </c>
    </row>
    <row r="3908" spans="5:15" x14ac:dyDescent="0.35">
      <c r="E3908" s="3" t="str">
        <f>IF(C3908&lt;&gt;"",INDEX(ΣυνδΑθρ!$I$2:$I$96,MATCH(C3908,ΣυνδΑθρ!$A$2:$A$100,0),1),IF(D3908&lt;&gt;"",INDEX(Υλικά!$D$3:$D$200,MATCH(D3908,Υλικά!$B$3:$B$200,0),1),""))</f>
        <v/>
      </c>
      <c r="F3908" s="10">
        <f>IF(C3908&lt;&gt;"",MATCH($C3908,ΣυνδΑθρ!$A$2:$A$100,0),IF(D3908&lt;&gt;"",MATCH($D3908,Υλικά!$B$3:$B$200,0),0))</f>
        <v>0</v>
      </c>
      <c r="G3908" s="3"/>
      <c r="H3908" s="16">
        <f>IF($C3908&lt;&gt;"",$G3908*INDEX(ΣυνδΑθρ!$B$2:$B$96,$F3908,1)/INDEX(ΣυνδΑθρ!$J$2:$J$96,$F3908,1),IF($D3908&lt;&gt;"",$G3908*INDEX(Υλικά!$G$3:$G$200,$F3908,1)/INDEX(Υλικά!$E$3:$E$200,$F3908,1),0))</f>
        <v>0</v>
      </c>
      <c r="I3908" s="17">
        <f>IF($C3908&lt;&gt;"",$G3908*INDEX(ΣυνδΑθρ!$C$2:$C$100,$F3908,1)/INDEX(ΣυνδΑθρ!$J$2:$J$96,$F3908,1),IF($D3908&lt;&gt;"",$G3908*INDEX(Υλικά!$H$3:$H$200,$F3908,1)/INDEX(Υλικά!$E$3:$E$200,$F3908,1),0))</f>
        <v>0</v>
      </c>
      <c r="J3908" s="18">
        <f>IF($C3908&lt;&gt;"",$G3908*INDEX(ΣυνδΑθρ!$D$2:$D$96,$F3908,1)/INDEX(ΣυνδΑθρ!$J$2:$J$96,$F3908,1),IF($D3908&lt;&gt;"",$G3908*INDEX(Υλικά!$I$3:$I$200,$F3908,1)/INDEX(Υλικά!$E$3:$E$200,$F3908,1),0))</f>
        <v>0</v>
      </c>
      <c r="K3908" s="16">
        <f>$H3908*Ref!$B$2</f>
        <v>0</v>
      </c>
      <c r="L3908" s="17">
        <f>$I3908*Ref!$B$3</f>
        <v>0</v>
      </c>
      <c r="M3908" s="18">
        <f>$J3908*Ref!$B$4</f>
        <v>0</v>
      </c>
      <c r="N3908" s="18">
        <f>IF($C3908&lt;&gt;"",0,IF($D3908&lt;&gt;"",$G3908*INDEX(Υλικά!$J$3:$J$200,$F3908,1)/INDEX(Υλικά!$E$3:$E$200,$F3908,1),0))</f>
        <v>0</v>
      </c>
      <c r="O3908" s="19">
        <f t="shared" si="72"/>
        <v>0</v>
      </c>
    </row>
    <row r="3909" spans="5:15" x14ac:dyDescent="0.35">
      <c r="E3909" s="3" t="str">
        <f>IF(C3909&lt;&gt;"",INDEX(ΣυνδΑθρ!$I$2:$I$96,MATCH(C3909,ΣυνδΑθρ!$A$2:$A$100,0),1),IF(D3909&lt;&gt;"",INDEX(Υλικά!$D$3:$D$200,MATCH(D3909,Υλικά!$B$3:$B$200,0),1),""))</f>
        <v/>
      </c>
      <c r="F3909" s="10">
        <f>IF(C3909&lt;&gt;"",MATCH($C3909,ΣυνδΑθρ!$A$2:$A$100,0),IF(D3909&lt;&gt;"",MATCH($D3909,Υλικά!$B$3:$B$200,0),0))</f>
        <v>0</v>
      </c>
      <c r="G3909" s="3"/>
      <c r="H3909" s="16">
        <f>IF($C3909&lt;&gt;"",$G3909*INDEX(ΣυνδΑθρ!$B$2:$B$96,$F3909,1)/INDEX(ΣυνδΑθρ!$J$2:$J$96,$F3909,1),IF($D3909&lt;&gt;"",$G3909*INDEX(Υλικά!$G$3:$G$200,$F3909,1)/INDEX(Υλικά!$E$3:$E$200,$F3909,1),0))</f>
        <v>0</v>
      </c>
      <c r="I3909" s="17">
        <f>IF($C3909&lt;&gt;"",$G3909*INDEX(ΣυνδΑθρ!$C$2:$C$100,$F3909,1)/INDEX(ΣυνδΑθρ!$J$2:$J$96,$F3909,1),IF($D3909&lt;&gt;"",$G3909*INDEX(Υλικά!$H$3:$H$200,$F3909,1)/INDEX(Υλικά!$E$3:$E$200,$F3909,1),0))</f>
        <v>0</v>
      </c>
      <c r="J3909" s="18">
        <f>IF($C3909&lt;&gt;"",$G3909*INDEX(ΣυνδΑθρ!$D$2:$D$96,$F3909,1)/INDEX(ΣυνδΑθρ!$J$2:$J$96,$F3909,1),IF($D3909&lt;&gt;"",$G3909*INDEX(Υλικά!$I$3:$I$200,$F3909,1)/INDEX(Υλικά!$E$3:$E$200,$F3909,1),0))</f>
        <v>0</v>
      </c>
      <c r="K3909" s="16">
        <f>$H3909*Ref!$B$2</f>
        <v>0</v>
      </c>
      <c r="L3909" s="17">
        <f>$I3909*Ref!$B$3</f>
        <v>0</v>
      </c>
      <c r="M3909" s="18">
        <f>$J3909*Ref!$B$4</f>
        <v>0</v>
      </c>
      <c r="N3909" s="18">
        <f>IF($C3909&lt;&gt;"",0,IF($D3909&lt;&gt;"",$G3909*INDEX(Υλικά!$J$3:$J$200,$F3909,1)/INDEX(Υλικά!$E$3:$E$200,$F3909,1),0))</f>
        <v>0</v>
      </c>
      <c r="O3909" s="19">
        <f t="shared" si="72"/>
        <v>0</v>
      </c>
    </row>
    <row r="3910" spans="5:15" x14ac:dyDescent="0.35">
      <c r="E3910" s="3" t="str">
        <f>IF(C3910&lt;&gt;"",INDEX(ΣυνδΑθρ!$I$2:$I$96,MATCH(C3910,ΣυνδΑθρ!$A$2:$A$100,0),1),IF(D3910&lt;&gt;"",INDEX(Υλικά!$D$3:$D$200,MATCH(D3910,Υλικά!$B$3:$B$200,0),1),""))</f>
        <v/>
      </c>
      <c r="F3910" s="10">
        <f>IF(C3910&lt;&gt;"",MATCH($C3910,ΣυνδΑθρ!$A$2:$A$100,0),IF(D3910&lt;&gt;"",MATCH($D3910,Υλικά!$B$3:$B$200,0),0))</f>
        <v>0</v>
      </c>
      <c r="G3910" s="3"/>
      <c r="H3910" s="16">
        <f>IF($C3910&lt;&gt;"",$G3910*INDEX(ΣυνδΑθρ!$B$2:$B$96,$F3910,1)/INDEX(ΣυνδΑθρ!$J$2:$J$96,$F3910,1),IF($D3910&lt;&gt;"",$G3910*INDEX(Υλικά!$G$3:$G$200,$F3910,1)/INDEX(Υλικά!$E$3:$E$200,$F3910,1),0))</f>
        <v>0</v>
      </c>
      <c r="I3910" s="17">
        <f>IF($C3910&lt;&gt;"",$G3910*INDEX(ΣυνδΑθρ!$C$2:$C$100,$F3910,1)/INDEX(ΣυνδΑθρ!$J$2:$J$96,$F3910,1),IF($D3910&lt;&gt;"",$G3910*INDEX(Υλικά!$H$3:$H$200,$F3910,1)/INDEX(Υλικά!$E$3:$E$200,$F3910,1),0))</f>
        <v>0</v>
      </c>
      <c r="J3910" s="18">
        <f>IF($C3910&lt;&gt;"",$G3910*INDEX(ΣυνδΑθρ!$D$2:$D$96,$F3910,1)/INDEX(ΣυνδΑθρ!$J$2:$J$96,$F3910,1),IF($D3910&lt;&gt;"",$G3910*INDEX(Υλικά!$I$3:$I$200,$F3910,1)/INDEX(Υλικά!$E$3:$E$200,$F3910,1),0))</f>
        <v>0</v>
      </c>
      <c r="K3910" s="16">
        <f>$H3910*Ref!$B$2</f>
        <v>0</v>
      </c>
      <c r="L3910" s="17">
        <f>$I3910*Ref!$B$3</f>
        <v>0</v>
      </c>
      <c r="M3910" s="18">
        <f>$J3910*Ref!$B$4</f>
        <v>0</v>
      </c>
      <c r="N3910" s="18">
        <f>IF($C3910&lt;&gt;"",0,IF($D3910&lt;&gt;"",$G3910*INDEX(Υλικά!$J$3:$J$200,$F3910,1)/INDEX(Υλικά!$E$3:$E$200,$F3910,1),0))</f>
        <v>0</v>
      </c>
      <c r="O3910" s="19">
        <f t="shared" si="72"/>
        <v>0</v>
      </c>
    </row>
    <row r="3911" spans="5:15" x14ac:dyDescent="0.35">
      <c r="E3911" s="3" t="str">
        <f>IF(C3911&lt;&gt;"",INDEX(ΣυνδΑθρ!$I$2:$I$96,MATCH(C3911,ΣυνδΑθρ!$A$2:$A$100,0),1),IF(D3911&lt;&gt;"",INDEX(Υλικά!$D$3:$D$200,MATCH(D3911,Υλικά!$B$3:$B$200,0),1),""))</f>
        <v/>
      </c>
      <c r="F3911" s="10">
        <f>IF(C3911&lt;&gt;"",MATCH($C3911,ΣυνδΑθρ!$A$2:$A$100,0),IF(D3911&lt;&gt;"",MATCH($D3911,Υλικά!$B$3:$B$200,0),0))</f>
        <v>0</v>
      </c>
      <c r="G3911" s="3"/>
      <c r="H3911" s="16">
        <f>IF($C3911&lt;&gt;"",$G3911*INDEX(ΣυνδΑθρ!$B$2:$B$96,$F3911,1)/INDEX(ΣυνδΑθρ!$J$2:$J$96,$F3911,1),IF($D3911&lt;&gt;"",$G3911*INDEX(Υλικά!$G$3:$G$200,$F3911,1)/INDEX(Υλικά!$E$3:$E$200,$F3911,1),0))</f>
        <v>0</v>
      </c>
      <c r="I3911" s="17">
        <f>IF($C3911&lt;&gt;"",$G3911*INDEX(ΣυνδΑθρ!$C$2:$C$100,$F3911,1)/INDEX(ΣυνδΑθρ!$J$2:$J$96,$F3911,1),IF($D3911&lt;&gt;"",$G3911*INDEX(Υλικά!$H$3:$H$200,$F3911,1)/INDEX(Υλικά!$E$3:$E$200,$F3911,1),0))</f>
        <v>0</v>
      </c>
      <c r="J3911" s="18">
        <f>IF($C3911&lt;&gt;"",$G3911*INDEX(ΣυνδΑθρ!$D$2:$D$96,$F3911,1)/INDEX(ΣυνδΑθρ!$J$2:$J$96,$F3911,1),IF($D3911&lt;&gt;"",$G3911*INDEX(Υλικά!$I$3:$I$200,$F3911,1)/INDEX(Υλικά!$E$3:$E$200,$F3911,1),0))</f>
        <v>0</v>
      </c>
      <c r="K3911" s="16">
        <f>$H3911*Ref!$B$2</f>
        <v>0</v>
      </c>
      <c r="L3911" s="17">
        <f>$I3911*Ref!$B$3</f>
        <v>0</v>
      </c>
      <c r="M3911" s="18">
        <f>$J3911*Ref!$B$4</f>
        <v>0</v>
      </c>
      <c r="N3911" s="18">
        <f>IF($C3911&lt;&gt;"",0,IF($D3911&lt;&gt;"",$G3911*INDEX(Υλικά!$J$3:$J$200,$F3911,1)/INDEX(Υλικά!$E$3:$E$200,$F3911,1),0))</f>
        <v>0</v>
      </c>
      <c r="O3911" s="19">
        <f t="shared" si="72"/>
        <v>0</v>
      </c>
    </row>
    <row r="3912" spans="5:15" x14ac:dyDescent="0.35">
      <c r="E3912" s="3" t="str">
        <f>IF(C3912&lt;&gt;"",INDEX(ΣυνδΑθρ!$I$2:$I$96,MATCH(C3912,ΣυνδΑθρ!$A$2:$A$100,0),1),IF(D3912&lt;&gt;"",INDEX(Υλικά!$D$3:$D$200,MATCH(D3912,Υλικά!$B$3:$B$200,0),1),""))</f>
        <v/>
      </c>
      <c r="F3912" s="10">
        <f>IF(C3912&lt;&gt;"",MATCH($C3912,ΣυνδΑθρ!$A$2:$A$100,0),IF(D3912&lt;&gt;"",MATCH($D3912,Υλικά!$B$3:$B$200,0),0))</f>
        <v>0</v>
      </c>
      <c r="G3912" s="3"/>
      <c r="H3912" s="16">
        <f>IF($C3912&lt;&gt;"",$G3912*INDEX(ΣυνδΑθρ!$B$2:$B$96,$F3912,1)/INDEX(ΣυνδΑθρ!$J$2:$J$96,$F3912,1),IF($D3912&lt;&gt;"",$G3912*INDEX(Υλικά!$G$3:$G$200,$F3912,1)/INDEX(Υλικά!$E$3:$E$200,$F3912,1),0))</f>
        <v>0</v>
      </c>
      <c r="I3912" s="17">
        <f>IF($C3912&lt;&gt;"",$G3912*INDEX(ΣυνδΑθρ!$C$2:$C$100,$F3912,1)/INDEX(ΣυνδΑθρ!$J$2:$J$96,$F3912,1),IF($D3912&lt;&gt;"",$G3912*INDEX(Υλικά!$H$3:$H$200,$F3912,1)/INDEX(Υλικά!$E$3:$E$200,$F3912,1),0))</f>
        <v>0</v>
      </c>
      <c r="J3912" s="18">
        <f>IF($C3912&lt;&gt;"",$G3912*INDEX(ΣυνδΑθρ!$D$2:$D$96,$F3912,1)/INDEX(ΣυνδΑθρ!$J$2:$J$96,$F3912,1),IF($D3912&lt;&gt;"",$G3912*INDEX(Υλικά!$I$3:$I$200,$F3912,1)/INDEX(Υλικά!$E$3:$E$200,$F3912,1),0))</f>
        <v>0</v>
      </c>
      <c r="K3912" s="16">
        <f>$H3912*Ref!$B$2</f>
        <v>0</v>
      </c>
      <c r="L3912" s="17">
        <f>$I3912*Ref!$B$3</f>
        <v>0</v>
      </c>
      <c r="M3912" s="18">
        <f>$J3912*Ref!$B$4</f>
        <v>0</v>
      </c>
      <c r="N3912" s="18">
        <f>IF($C3912&lt;&gt;"",0,IF($D3912&lt;&gt;"",$G3912*INDEX(Υλικά!$J$3:$J$200,$F3912,1)/INDEX(Υλικά!$E$3:$E$200,$F3912,1),0))</f>
        <v>0</v>
      </c>
      <c r="O3912" s="19">
        <f t="shared" si="72"/>
        <v>0</v>
      </c>
    </row>
    <row r="3913" spans="5:15" x14ac:dyDescent="0.35">
      <c r="E3913" s="3" t="str">
        <f>IF(C3913&lt;&gt;"",INDEX(ΣυνδΑθρ!$I$2:$I$96,MATCH(C3913,ΣυνδΑθρ!$A$2:$A$100,0),1),IF(D3913&lt;&gt;"",INDEX(Υλικά!$D$3:$D$200,MATCH(D3913,Υλικά!$B$3:$B$200,0),1),""))</f>
        <v/>
      </c>
      <c r="F3913" s="10">
        <f>IF(C3913&lt;&gt;"",MATCH($C3913,ΣυνδΑθρ!$A$2:$A$100,0),IF(D3913&lt;&gt;"",MATCH($D3913,Υλικά!$B$3:$B$200,0),0))</f>
        <v>0</v>
      </c>
      <c r="G3913" s="3"/>
      <c r="H3913" s="16">
        <f>IF($C3913&lt;&gt;"",$G3913*INDEX(ΣυνδΑθρ!$B$2:$B$96,$F3913,1)/INDEX(ΣυνδΑθρ!$J$2:$J$96,$F3913,1),IF($D3913&lt;&gt;"",$G3913*INDEX(Υλικά!$G$3:$G$200,$F3913,1)/INDEX(Υλικά!$E$3:$E$200,$F3913,1),0))</f>
        <v>0</v>
      </c>
      <c r="I3913" s="17">
        <f>IF($C3913&lt;&gt;"",$G3913*INDEX(ΣυνδΑθρ!$C$2:$C$100,$F3913,1)/INDEX(ΣυνδΑθρ!$J$2:$J$96,$F3913,1),IF($D3913&lt;&gt;"",$G3913*INDEX(Υλικά!$H$3:$H$200,$F3913,1)/INDEX(Υλικά!$E$3:$E$200,$F3913,1),0))</f>
        <v>0</v>
      </c>
      <c r="J3913" s="18">
        <f>IF($C3913&lt;&gt;"",$G3913*INDEX(ΣυνδΑθρ!$D$2:$D$96,$F3913,1)/INDEX(ΣυνδΑθρ!$J$2:$J$96,$F3913,1),IF($D3913&lt;&gt;"",$G3913*INDEX(Υλικά!$I$3:$I$200,$F3913,1)/INDEX(Υλικά!$E$3:$E$200,$F3913,1),0))</f>
        <v>0</v>
      </c>
      <c r="K3913" s="16">
        <f>$H3913*Ref!$B$2</f>
        <v>0</v>
      </c>
      <c r="L3913" s="17">
        <f>$I3913*Ref!$B$3</f>
        <v>0</v>
      </c>
      <c r="M3913" s="18">
        <f>$J3913*Ref!$B$4</f>
        <v>0</v>
      </c>
      <c r="N3913" s="18">
        <f>IF($C3913&lt;&gt;"",0,IF($D3913&lt;&gt;"",$G3913*INDEX(Υλικά!$J$3:$J$200,$F3913,1)/INDEX(Υλικά!$E$3:$E$200,$F3913,1),0))</f>
        <v>0</v>
      </c>
      <c r="O3913" s="19">
        <f t="shared" si="72"/>
        <v>0</v>
      </c>
    </row>
    <row r="3914" spans="5:15" x14ac:dyDescent="0.35">
      <c r="E3914" s="3" t="str">
        <f>IF(C3914&lt;&gt;"",INDEX(ΣυνδΑθρ!$I$2:$I$96,MATCH(C3914,ΣυνδΑθρ!$A$2:$A$100,0),1),IF(D3914&lt;&gt;"",INDEX(Υλικά!$D$3:$D$200,MATCH(D3914,Υλικά!$B$3:$B$200,0),1),""))</f>
        <v/>
      </c>
      <c r="F3914" s="10">
        <f>IF(C3914&lt;&gt;"",MATCH($C3914,ΣυνδΑθρ!$A$2:$A$100,0),IF(D3914&lt;&gt;"",MATCH($D3914,Υλικά!$B$3:$B$200,0),0))</f>
        <v>0</v>
      </c>
      <c r="G3914" s="3"/>
      <c r="H3914" s="16">
        <f>IF($C3914&lt;&gt;"",$G3914*INDEX(ΣυνδΑθρ!$B$2:$B$96,$F3914,1)/INDEX(ΣυνδΑθρ!$J$2:$J$96,$F3914,1),IF($D3914&lt;&gt;"",$G3914*INDEX(Υλικά!$G$3:$G$200,$F3914,1)/INDEX(Υλικά!$E$3:$E$200,$F3914,1),0))</f>
        <v>0</v>
      </c>
      <c r="I3914" s="17">
        <f>IF($C3914&lt;&gt;"",$G3914*INDEX(ΣυνδΑθρ!$C$2:$C$100,$F3914,1)/INDEX(ΣυνδΑθρ!$J$2:$J$96,$F3914,1),IF($D3914&lt;&gt;"",$G3914*INDEX(Υλικά!$H$3:$H$200,$F3914,1)/INDEX(Υλικά!$E$3:$E$200,$F3914,1),0))</f>
        <v>0</v>
      </c>
      <c r="J3914" s="18">
        <f>IF($C3914&lt;&gt;"",$G3914*INDEX(ΣυνδΑθρ!$D$2:$D$96,$F3914,1)/INDEX(ΣυνδΑθρ!$J$2:$J$96,$F3914,1),IF($D3914&lt;&gt;"",$G3914*INDEX(Υλικά!$I$3:$I$200,$F3914,1)/INDEX(Υλικά!$E$3:$E$200,$F3914,1),0))</f>
        <v>0</v>
      </c>
      <c r="K3914" s="16">
        <f>$H3914*Ref!$B$2</f>
        <v>0</v>
      </c>
      <c r="L3914" s="17">
        <f>$I3914*Ref!$B$3</f>
        <v>0</v>
      </c>
      <c r="M3914" s="18">
        <f>$J3914*Ref!$B$4</f>
        <v>0</v>
      </c>
      <c r="N3914" s="18">
        <f>IF($C3914&lt;&gt;"",0,IF($D3914&lt;&gt;"",$G3914*INDEX(Υλικά!$J$3:$J$200,$F3914,1)/INDEX(Υλικά!$E$3:$E$200,$F3914,1),0))</f>
        <v>0</v>
      </c>
      <c r="O3914" s="19">
        <f t="shared" si="72"/>
        <v>0</v>
      </c>
    </row>
    <row r="3915" spans="5:15" x14ac:dyDescent="0.35">
      <c r="E3915" s="3" t="str">
        <f>IF(C3915&lt;&gt;"",INDEX(ΣυνδΑθρ!$I$2:$I$96,MATCH(C3915,ΣυνδΑθρ!$A$2:$A$100,0),1),IF(D3915&lt;&gt;"",INDEX(Υλικά!$D$3:$D$200,MATCH(D3915,Υλικά!$B$3:$B$200,0),1),""))</f>
        <v/>
      </c>
      <c r="F3915" s="10">
        <f>IF(C3915&lt;&gt;"",MATCH($C3915,ΣυνδΑθρ!$A$2:$A$100,0),IF(D3915&lt;&gt;"",MATCH($D3915,Υλικά!$B$3:$B$200,0),0))</f>
        <v>0</v>
      </c>
      <c r="G3915" s="3"/>
      <c r="H3915" s="16">
        <f>IF($C3915&lt;&gt;"",$G3915*INDEX(ΣυνδΑθρ!$B$2:$B$96,$F3915,1)/INDEX(ΣυνδΑθρ!$J$2:$J$96,$F3915,1),IF($D3915&lt;&gt;"",$G3915*INDEX(Υλικά!$G$3:$G$200,$F3915,1)/INDEX(Υλικά!$E$3:$E$200,$F3915,1),0))</f>
        <v>0</v>
      </c>
      <c r="I3915" s="17">
        <f>IF($C3915&lt;&gt;"",$G3915*INDEX(ΣυνδΑθρ!$C$2:$C$100,$F3915,1)/INDEX(ΣυνδΑθρ!$J$2:$J$96,$F3915,1),IF($D3915&lt;&gt;"",$G3915*INDEX(Υλικά!$H$3:$H$200,$F3915,1)/INDEX(Υλικά!$E$3:$E$200,$F3915,1),0))</f>
        <v>0</v>
      </c>
      <c r="J3915" s="18">
        <f>IF($C3915&lt;&gt;"",$G3915*INDEX(ΣυνδΑθρ!$D$2:$D$96,$F3915,1)/INDEX(ΣυνδΑθρ!$J$2:$J$96,$F3915,1),IF($D3915&lt;&gt;"",$G3915*INDEX(Υλικά!$I$3:$I$200,$F3915,1)/INDEX(Υλικά!$E$3:$E$200,$F3915,1),0))</f>
        <v>0</v>
      </c>
      <c r="K3915" s="16">
        <f>$H3915*Ref!$B$2</f>
        <v>0</v>
      </c>
      <c r="L3915" s="17">
        <f>$I3915*Ref!$B$3</f>
        <v>0</v>
      </c>
      <c r="M3915" s="18">
        <f>$J3915*Ref!$B$4</f>
        <v>0</v>
      </c>
      <c r="N3915" s="18">
        <f>IF($C3915&lt;&gt;"",0,IF($D3915&lt;&gt;"",$G3915*INDEX(Υλικά!$J$3:$J$200,$F3915,1)/INDEX(Υλικά!$E$3:$E$200,$F3915,1),0))</f>
        <v>0</v>
      </c>
      <c r="O3915" s="19">
        <f t="shared" si="72"/>
        <v>0</v>
      </c>
    </row>
    <row r="3916" spans="5:15" x14ac:dyDescent="0.35">
      <c r="E3916" s="3" t="str">
        <f>IF(C3916&lt;&gt;"",INDEX(ΣυνδΑθρ!$I$2:$I$96,MATCH(C3916,ΣυνδΑθρ!$A$2:$A$100,0),1),IF(D3916&lt;&gt;"",INDEX(Υλικά!$D$3:$D$200,MATCH(D3916,Υλικά!$B$3:$B$200,0),1),""))</f>
        <v/>
      </c>
      <c r="F3916" s="10">
        <f>IF(C3916&lt;&gt;"",MATCH($C3916,ΣυνδΑθρ!$A$2:$A$100,0),IF(D3916&lt;&gt;"",MATCH($D3916,Υλικά!$B$3:$B$200,0),0))</f>
        <v>0</v>
      </c>
      <c r="G3916" s="3"/>
      <c r="H3916" s="16">
        <f>IF($C3916&lt;&gt;"",$G3916*INDEX(ΣυνδΑθρ!$B$2:$B$96,$F3916,1)/INDEX(ΣυνδΑθρ!$J$2:$J$96,$F3916,1),IF($D3916&lt;&gt;"",$G3916*INDEX(Υλικά!$G$3:$G$200,$F3916,1)/INDEX(Υλικά!$E$3:$E$200,$F3916,1),0))</f>
        <v>0</v>
      </c>
      <c r="I3916" s="17">
        <f>IF($C3916&lt;&gt;"",$G3916*INDEX(ΣυνδΑθρ!$C$2:$C$100,$F3916,1)/INDEX(ΣυνδΑθρ!$J$2:$J$96,$F3916,1),IF($D3916&lt;&gt;"",$G3916*INDEX(Υλικά!$H$3:$H$200,$F3916,1)/INDEX(Υλικά!$E$3:$E$200,$F3916,1),0))</f>
        <v>0</v>
      </c>
      <c r="J3916" s="18">
        <f>IF($C3916&lt;&gt;"",$G3916*INDEX(ΣυνδΑθρ!$D$2:$D$96,$F3916,1)/INDEX(ΣυνδΑθρ!$J$2:$J$96,$F3916,1),IF($D3916&lt;&gt;"",$G3916*INDEX(Υλικά!$I$3:$I$200,$F3916,1)/INDEX(Υλικά!$E$3:$E$200,$F3916,1),0))</f>
        <v>0</v>
      </c>
      <c r="K3916" s="16">
        <f>$H3916*Ref!$B$2</f>
        <v>0</v>
      </c>
      <c r="L3916" s="17">
        <f>$I3916*Ref!$B$3</f>
        <v>0</v>
      </c>
      <c r="M3916" s="18">
        <f>$J3916*Ref!$B$4</f>
        <v>0</v>
      </c>
      <c r="N3916" s="18">
        <f>IF($C3916&lt;&gt;"",0,IF($D3916&lt;&gt;"",$G3916*INDEX(Υλικά!$J$3:$J$200,$F3916,1)/INDEX(Υλικά!$E$3:$E$200,$F3916,1),0))</f>
        <v>0</v>
      </c>
      <c r="O3916" s="19">
        <f t="shared" si="72"/>
        <v>0</v>
      </c>
    </row>
    <row r="3917" spans="5:15" x14ac:dyDescent="0.35">
      <c r="E3917" s="3" t="str">
        <f>IF(C3917&lt;&gt;"",INDEX(ΣυνδΑθρ!$I$2:$I$96,MATCH(C3917,ΣυνδΑθρ!$A$2:$A$100,0),1),IF(D3917&lt;&gt;"",INDEX(Υλικά!$D$3:$D$200,MATCH(D3917,Υλικά!$B$3:$B$200,0),1),""))</f>
        <v/>
      </c>
      <c r="F3917" s="10">
        <f>IF(C3917&lt;&gt;"",MATCH($C3917,ΣυνδΑθρ!$A$2:$A$100,0),IF(D3917&lt;&gt;"",MATCH($D3917,Υλικά!$B$3:$B$200,0),0))</f>
        <v>0</v>
      </c>
      <c r="G3917" s="3"/>
      <c r="H3917" s="16">
        <f>IF($C3917&lt;&gt;"",$G3917*INDEX(ΣυνδΑθρ!$B$2:$B$96,$F3917,1)/INDEX(ΣυνδΑθρ!$J$2:$J$96,$F3917,1),IF($D3917&lt;&gt;"",$G3917*INDEX(Υλικά!$G$3:$G$200,$F3917,1)/INDEX(Υλικά!$E$3:$E$200,$F3917,1),0))</f>
        <v>0</v>
      </c>
      <c r="I3917" s="17">
        <f>IF($C3917&lt;&gt;"",$G3917*INDEX(ΣυνδΑθρ!$C$2:$C$100,$F3917,1)/INDEX(ΣυνδΑθρ!$J$2:$J$96,$F3917,1),IF($D3917&lt;&gt;"",$G3917*INDEX(Υλικά!$H$3:$H$200,$F3917,1)/INDEX(Υλικά!$E$3:$E$200,$F3917,1),0))</f>
        <v>0</v>
      </c>
      <c r="J3917" s="18">
        <f>IF($C3917&lt;&gt;"",$G3917*INDEX(ΣυνδΑθρ!$D$2:$D$96,$F3917,1)/INDEX(ΣυνδΑθρ!$J$2:$J$96,$F3917,1),IF($D3917&lt;&gt;"",$G3917*INDEX(Υλικά!$I$3:$I$200,$F3917,1)/INDEX(Υλικά!$E$3:$E$200,$F3917,1),0))</f>
        <v>0</v>
      </c>
      <c r="K3917" s="16">
        <f>$H3917*Ref!$B$2</f>
        <v>0</v>
      </c>
      <c r="L3917" s="17">
        <f>$I3917*Ref!$B$3</f>
        <v>0</v>
      </c>
      <c r="M3917" s="18">
        <f>$J3917*Ref!$B$4</f>
        <v>0</v>
      </c>
      <c r="N3917" s="18">
        <f>IF($C3917&lt;&gt;"",0,IF($D3917&lt;&gt;"",$G3917*INDEX(Υλικά!$J$3:$J$200,$F3917,1)/INDEX(Υλικά!$E$3:$E$200,$F3917,1),0))</f>
        <v>0</v>
      </c>
      <c r="O3917" s="19">
        <f t="shared" si="72"/>
        <v>0</v>
      </c>
    </row>
    <row r="3918" spans="5:15" x14ac:dyDescent="0.35">
      <c r="E3918" s="3" t="str">
        <f>IF(C3918&lt;&gt;"",INDEX(ΣυνδΑθρ!$I$2:$I$96,MATCH(C3918,ΣυνδΑθρ!$A$2:$A$100,0),1),IF(D3918&lt;&gt;"",INDEX(Υλικά!$D$3:$D$200,MATCH(D3918,Υλικά!$B$3:$B$200,0),1),""))</f>
        <v/>
      </c>
      <c r="F3918" s="10">
        <f>IF(C3918&lt;&gt;"",MATCH($C3918,ΣυνδΑθρ!$A$2:$A$100,0),IF(D3918&lt;&gt;"",MATCH($D3918,Υλικά!$B$3:$B$200,0),0))</f>
        <v>0</v>
      </c>
      <c r="G3918" s="3"/>
      <c r="H3918" s="16">
        <f>IF($C3918&lt;&gt;"",$G3918*INDEX(ΣυνδΑθρ!$B$2:$B$96,$F3918,1)/INDEX(ΣυνδΑθρ!$J$2:$J$96,$F3918,1),IF($D3918&lt;&gt;"",$G3918*INDEX(Υλικά!$G$3:$G$200,$F3918,1)/INDEX(Υλικά!$E$3:$E$200,$F3918,1),0))</f>
        <v>0</v>
      </c>
      <c r="I3918" s="17">
        <f>IF($C3918&lt;&gt;"",$G3918*INDEX(ΣυνδΑθρ!$C$2:$C$100,$F3918,1)/INDEX(ΣυνδΑθρ!$J$2:$J$96,$F3918,1),IF($D3918&lt;&gt;"",$G3918*INDEX(Υλικά!$H$3:$H$200,$F3918,1)/INDEX(Υλικά!$E$3:$E$200,$F3918,1),0))</f>
        <v>0</v>
      </c>
      <c r="J3918" s="18">
        <f>IF($C3918&lt;&gt;"",$G3918*INDEX(ΣυνδΑθρ!$D$2:$D$96,$F3918,1)/INDEX(ΣυνδΑθρ!$J$2:$J$96,$F3918,1),IF($D3918&lt;&gt;"",$G3918*INDEX(Υλικά!$I$3:$I$200,$F3918,1)/INDEX(Υλικά!$E$3:$E$200,$F3918,1),0))</f>
        <v>0</v>
      </c>
      <c r="K3918" s="16">
        <f>$H3918*Ref!$B$2</f>
        <v>0</v>
      </c>
      <c r="L3918" s="17">
        <f>$I3918*Ref!$B$3</f>
        <v>0</v>
      </c>
      <c r="M3918" s="18">
        <f>$J3918*Ref!$B$4</f>
        <v>0</v>
      </c>
      <c r="N3918" s="18">
        <f>IF($C3918&lt;&gt;"",0,IF($D3918&lt;&gt;"",$G3918*INDEX(Υλικά!$J$3:$J$200,$F3918,1)/INDEX(Υλικά!$E$3:$E$200,$F3918,1),0))</f>
        <v>0</v>
      </c>
      <c r="O3918" s="19">
        <f t="shared" si="72"/>
        <v>0</v>
      </c>
    </row>
    <row r="3919" spans="5:15" x14ac:dyDescent="0.35">
      <c r="E3919" s="3" t="str">
        <f>IF(C3919&lt;&gt;"",INDEX(ΣυνδΑθρ!$I$2:$I$96,MATCH(C3919,ΣυνδΑθρ!$A$2:$A$100,0),1),IF(D3919&lt;&gt;"",INDEX(Υλικά!$D$3:$D$200,MATCH(D3919,Υλικά!$B$3:$B$200,0),1),""))</f>
        <v/>
      </c>
      <c r="F3919" s="10">
        <f>IF(C3919&lt;&gt;"",MATCH($C3919,ΣυνδΑθρ!$A$2:$A$100,0),IF(D3919&lt;&gt;"",MATCH($D3919,Υλικά!$B$3:$B$200,0),0))</f>
        <v>0</v>
      </c>
      <c r="G3919" s="3"/>
      <c r="H3919" s="16">
        <f>IF($C3919&lt;&gt;"",$G3919*INDEX(ΣυνδΑθρ!$B$2:$B$96,$F3919,1)/INDEX(ΣυνδΑθρ!$J$2:$J$96,$F3919,1),IF($D3919&lt;&gt;"",$G3919*INDEX(Υλικά!$G$3:$G$200,$F3919,1)/INDEX(Υλικά!$E$3:$E$200,$F3919,1),0))</f>
        <v>0</v>
      </c>
      <c r="I3919" s="17">
        <f>IF($C3919&lt;&gt;"",$G3919*INDEX(ΣυνδΑθρ!$C$2:$C$100,$F3919,1)/INDEX(ΣυνδΑθρ!$J$2:$J$96,$F3919,1),IF($D3919&lt;&gt;"",$G3919*INDEX(Υλικά!$H$3:$H$200,$F3919,1)/INDEX(Υλικά!$E$3:$E$200,$F3919,1),0))</f>
        <v>0</v>
      </c>
      <c r="J3919" s="18">
        <f>IF($C3919&lt;&gt;"",$G3919*INDEX(ΣυνδΑθρ!$D$2:$D$96,$F3919,1)/INDEX(ΣυνδΑθρ!$J$2:$J$96,$F3919,1),IF($D3919&lt;&gt;"",$G3919*INDEX(Υλικά!$I$3:$I$200,$F3919,1)/INDEX(Υλικά!$E$3:$E$200,$F3919,1),0))</f>
        <v>0</v>
      </c>
      <c r="K3919" s="16">
        <f>$H3919*Ref!$B$2</f>
        <v>0</v>
      </c>
      <c r="L3919" s="17">
        <f>$I3919*Ref!$B$3</f>
        <v>0</v>
      </c>
      <c r="M3919" s="18">
        <f>$J3919*Ref!$B$4</f>
        <v>0</v>
      </c>
      <c r="N3919" s="18">
        <f>IF($C3919&lt;&gt;"",0,IF($D3919&lt;&gt;"",$G3919*INDEX(Υλικά!$J$3:$J$200,$F3919,1)/INDEX(Υλικά!$E$3:$E$200,$F3919,1),0))</f>
        <v>0</v>
      </c>
      <c r="O3919" s="19">
        <f t="shared" si="72"/>
        <v>0</v>
      </c>
    </row>
    <row r="3920" spans="5:15" x14ac:dyDescent="0.35">
      <c r="E3920" s="3" t="str">
        <f>IF(C3920&lt;&gt;"",INDEX(ΣυνδΑθρ!$I$2:$I$96,MATCH(C3920,ΣυνδΑθρ!$A$2:$A$100,0),1),IF(D3920&lt;&gt;"",INDEX(Υλικά!$D$3:$D$200,MATCH(D3920,Υλικά!$B$3:$B$200,0),1),""))</f>
        <v/>
      </c>
      <c r="F3920" s="10">
        <f>IF(C3920&lt;&gt;"",MATCH($C3920,ΣυνδΑθρ!$A$2:$A$100,0),IF(D3920&lt;&gt;"",MATCH($D3920,Υλικά!$B$3:$B$200,0),0))</f>
        <v>0</v>
      </c>
      <c r="G3920" s="3"/>
      <c r="H3920" s="16">
        <f>IF($C3920&lt;&gt;"",$G3920*INDEX(ΣυνδΑθρ!$B$2:$B$96,$F3920,1)/INDEX(ΣυνδΑθρ!$J$2:$J$96,$F3920,1),IF($D3920&lt;&gt;"",$G3920*INDEX(Υλικά!$G$3:$G$200,$F3920,1)/INDEX(Υλικά!$E$3:$E$200,$F3920,1),0))</f>
        <v>0</v>
      </c>
      <c r="I3920" s="17">
        <f>IF($C3920&lt;&gt;"",$G3920*INDEX(ΣυνδΑθρ!$C$2:$C$100,$F3920,1)/INDEX(ΣυνδΑθρ!$J$2:$J$96,$F3920,1),IF($D3920&lt;&gt;"",$G3920*INDEX(Υλικά!$H$3:$H$200,$F3920,1)/INDEX(Υλικά!$E$3:$E$200,$F3920,1),0))</f>
        <v>0</v>
      </c>
      <c r="J3920" s="18">
        <f>IF($C3920&lt;&gt;"",$G3920*INDEX(ΣυνδΑθρ!$D$2:$D$96,$F3920,1)/INDEX(ΣυνδΑθρ!$J$2:$J$96,$F3920,1),IF($D3920&lt;&gt;"",$G3920*INDEX(Υλικά!$I$3:$I$200,$F3920,1)/INDEX(Υλικά!$E$3:$E$200,$F3920,1),0))</f>
        <v>0</v>
      </c>
      <c r="K3920" s="16">
        <f>$H3920*Ref!$B$2</f>
        <v>0</v>
      </c>
      <c r="L3920" s="17">
        <f>$I3920*Ref!$B$3</f>
        <v>0</v>
      </c>
      <c r="M3920" s="18">
        <f>$J3920*Ref!$B$4</f>
        <v>0</v>
      </c>
      <c r="N3920" s="18">
        <f>IF($C3920&lt;&gt;"",0,IF($D3920&lt;&gt;"",$G3920*INDEX(Υλικά!$J$3:$J$200,$F3920,1)/INDEX(Υλικά!$E$3:$E$200,$F3920,1),0))</f>
        <v>0</v>
      </c>
      <c r="O3920" s="19">
        <f t="shared" si="72"/>
        <v>0</v>
      </c>
    </row>
    <row r="3921" spans="5:15" x14ac:dyDescent="0.35">
      <c r="E3921" s="3" t="str">
        <f>IF(C3921&lt;&gt;"",INDEX(ΣυνδΑθρ!$I$2:$I$96,MATCH(C3921,ΣυνδΑθρ!$A$2:$A$100,0),1),IF(D3921&lt;&gt;"",INDEX(Υλικά!$D$3:$D$200,MATCH(D3921,Υλικά!$B$3:$B$200,0),1),""))</f>
        <v/>
      </c>
      <c r="F3921" s="10">
        <f>IF(C3921&lt;&gt;"",MATCH($C3921,ΣυνδΑθρ!$A$2:$A$100,0),IF(D3921&lt;&gt;"",MATCH($D3921,Υλικά!$B$3:$B$200,0),0))</f>
        <v>0</v>
      </c>
      <c r="G3921" s="3"/>
      <c r="H3921" s="16">
        <f>IF($C3921&lt;&gt;"",$G3921*INDEX(ΣυνδΑθρ!$B$2:$B$96,$F3921,1)/INDEX(ΣυνδΑθρ!$J$2:$J$96,$F3921,1),IF($D3921&lt;&gt;"",$G3921*INDEX(Υλικά!$G$3:$G$200,$F3921,1)/INDEX(Υλικά!$E$3:$E$200,$F3921,1),0))</f>
        <v>0</v>
      </c>
      <c r="I3921" s="17">
        <f>IF($C3921&lt;&gt;"",$G3921*INDEX(ΣυνδΑθρ!$C$2:$C$100,$F3921,1)/INDEX(ΣυνδΑθρ!$J$2:$J$96,$F3921,1),IF($D3921&lt;&gt;"",$G3921*INDEX(Υλικά!$H$3:$H$200,$F3921,1)/INDEX(Υλικά!$E$3:$E$200,$F3921,1),0))</f>
        <v>0</v>
      </c>
      <c r="J3921" s="18">
        <f>IF($C3921&lt;&gt;"",$G3921*INDEX(ΣυνδΑθρ!$D$2:$D$96,$F3921,1)/INDEX(ΣυνδΑθρ!$J$2:$J$96,$F3921,1),IF($D3921&lt;&gt;"",$G3921*INDEX(Υλικά!$I$3:$I$200,$F3921,1)/INDEX(Υλικά!$E$3:$E$200,$F3921,1),0))</f>
        <v>0</v>
      </c>
      <c r="K3921" s="16">
        <f>$H3921*Ref!$B$2</f>
        <v>0</v>
      </c>
      <c r="L3921" s="17">
        <f>$I3921*Ref!$B$3</f>
        <v>0</v>
      </c>
      <c r="M3921" s="18">
        <f>$J3921*Ref!$B$4</f>
        <v>0</v>
      </c>
      <c r="N3921" s="18">
        <f>IF($C3921&lt;&gt;"",0,IF($D3921&lt;&gt;"",$G3921*INDEX(Υλικά!$J$3:$J$200,$F3921,1)/INDEX(Υλικά!$E$3:$E$200,$F3921,1),0))</f>
        <v>0</v>
      </c>
      <c r="O3921" s="19">
        <f t="shared" si="72"/>
        <v>0</v>
      </c>
    </row>
    <row r="3922" spans="5:15" x14ac:dyDescent="0.35">
      <c r="E3922" s="3" t="str">
        <f>IF(C3922&lt;&gt;"",INDEX(ΣυνδΑθρ!$I$2:$I$96,MATCH(C3922,ΣυνδΑθρ!$A$2:$A$100,0),1),IF(D3922&lt;&gt;"",INDEX(Υλικά!$D$3:$D$200,MATCH(D3922,Υλικά!$B$3:$B$200,0),1),""))</f>
        <v/>
      </c>
      <c r="F3922" s="10">
        <f>IF(C3922&lt;&gt;"",MATCH($C3922,ΣυνδΑθρ!$A$2:$A$100,0),IF(D3922&lt;&gt;"",MATCH($D3922,Υλικά!$B$3:$B$200,0),0))</f>
        <v>0</v>
      </c>
      <c r="G3922" s="3"/>
      <c r="H3922" s="16">
        <f>IF($C3922&lt;&gt;"",$G3922*INDEX(ΣυνδΑθρ!$B$2:$B$96,$F3922,1)/INDEX(ΣυνδΑθρ!$J$2:$J$96,$F3922,1),IF($D3922&lt;&gt;"",$G3922*INDEX(Υλικά!$G$3:$G$200,$F3922,1)/INDEX(Υλικά!$E$3:$E$200,$F3922,1),0))</f>
        <v>0</v>
      </c>
      <c r="I3922" s="17">
        <f>IF($C3922&lt;&gt;"",$G3922*INDEX(ΣυνδΑθρ!$C$2:$C$100,$F3922,1)/INDEX(ΣυνδΑθρ!$J$2:$J$96,$F3922,1),IF($D3922&lt;&gt;"",$G3922*INDEX(Υλικά!$H$3:$H$200,$F3922,1)/INDEX(Υλικά!$E$3:$E$200,$F3922,1),0))</f>
        <v>0</v>
      </c>
      <c r="J3922" s="18">
        <f>IF($C3922&lt;&gt;"",$G3922*INDEX(ΣυνδΑθρ!$D$2:$D$96,$F3922,1)/INDEX(ΣυνδΑθρ!$J$2:$J$96,$F3922,1),IF($D3922&lt;&gt;"",$G3922*INDEX(Υλικά!$I$3:$I$200,$F3922,1)/INDEX(Υλικά!$E$3:$E$200,$F3922,1),0))</f>
        <v>0</v>
      </c>
      <c r="K3922" s="16">
        <f>$H3922*Ref!$B$2</f>
        <v>0</v>
      </c>
      <c r="L3922" s="17">
        <f>$I3922*Ref!$B$3</f>
        <v>0</v>
      </c>
      <c r="M3922" s="18">
        <f>$J3922*Ref!$B$4</f>
        <v>0</v>
      </c>
      <c r="N3922" s="18">
        <f>IF($C3922&lt;&gt;"",0,IF($D3922&lt;&gt;"",$G3922*INDEX(Υλικά!$J$3:$J$200,$F3922,1)/INDEX(Υλικά!$E$3:$E$200,$F3922,1),0))</f>
        <v>0</v>
      </c>
      <c r="O3922" s="19">
        <f t="shared" si="72"/>
        <v>0</v>
      </c>
    </row>
    <row r="3923" spans="5:15" x14ac:dyDescent="0.35">
      <c r="E3923" s="3" t="str">
        <f>IF(C3923&lt;&gt;"",INDEX(ΣυνδΑθρ!$I$2:$I$96,MATCH(C3923,ΣυνδΑθρ!$A$2:$A$100,0),1),IF(D3923&lt;&gt;"",INDEX(Υλικά!$D$3:$D$200,MATCH(D3923,Υλικά!$B$3:$B$200,0),1),""))</f>
        <v/>
      </c>
      <c r="F3923" s="10">
        <f>IF(C3923&lt;&gt;"",MATCH($C3923,ΣυνδΑθρ!$A$2:$A$100,0),IF(D3923&lt;&gt;"",MATCH($D3923,Υλικά!$B$3:$B$200,0),0))</f>
        <v>0</v>
      </c>
      <c r="G3923" s="3"/>
      <c r="H3923" s="16">
        <f>IF($C3923&lt;&gt;"",$G3923*INDEX(ΣυνδΑθρ!$B$2:$B$96,$F3923,1)/INDEX(ΣυνδΑθρ!$J$2:$J$96,$F3923,1),IF($D3923&lt;&gt;"",$G3923*INDEX(Υλικά!$G$3:$G$200,$F3923,1)/INDEX(Υλικά!$E$3:$E$200,$F3923,1),0))</f>
        <v>0</v>
      </c>
      <c r="I3923" s="17">
        <f>IF($C3923&lt;&gt;"",$G3923*INDEX(ΣυνδΑθρ!$C$2:$C$100,$F3923,1)/INDEX(ΣυνδΑθρ!$J$2:$J$96,$F3923,1),IF($D3923&lt;&gt;"",$G3923*INDEX(Υλικά!$H$3:$H$200,$F3923,1)/INDEX(Υλικά!$E$3:$E$200,$F3923,1),0))</f>
        <v>0</v>
      </c>
      <c r="J3923" s="18">
        <f>IF($C3923&lt;&gt;"",$G3923*INDEX(ΣυνδΑθρ!$D$2:$D$96,$F3923,1)/INDEX(ΣυνδΑθρ!$J$2:$J$96,$F3923,1),IF($D3923&lt;&gt;"",$G3923*INDEX(Υλικά!$I$3:$I$200,$F3923,1)/INDEX(Υλικά!$E$3:$E$200,$F3923,1),0))</f>
        <v>0</v>
      </c>
      <c r="K3923" s="16">
        <f>$H3923*Ref!$B$2</f>
        <v>0</v>
      </c>
      <c r="L3923" s="17">
        <f>$I3923*Ref!$B$3</f>
        <v>0</v>
      </c>
      <c r="M3923" s="18">
        <f>$J3923*Ref!$B$4</f>
        <v>0</v>
      </c>
      <c r="N3923" s="18">
        <f>IF($C3923&lt;&gt;"",0,IF($D3923&lt;&gt;"",$G3923*INDEX(Υλικά!$J$3:$J$200,$F3923,1)/INDEX(Υλικά!$E$3:$E$200,$F3923,1),0))</f>
        <v>0</v>
      </c>
      <c r="O3923" s="19">
        <f t="shared" si="72"/>
        <v>0</v>
      </c>
    </row>
    <row r="3924" spans="5:15" x14ac:dyDescent="0.35">
      <c r="E3924" s="3" t="str">
        <f>IF(C3924&lt;&gt;"",INDEX(ΣυνδΑθρ!$I$2:$I$96,MATCH(C3924,ΣυνδΑθρ!$A$2:$A$100,0),1),IF(D3924&lt;&gt;"",INDEX(Υλικά!$D$3:$D$200,MATCH(D3924,Υλικά!$B$3:$B$200,0),1),""))</f>
        <v/>
      </c>
      <c r="F3924" s="10">
        <f>IF(C3924&lt;&gt;"",MATCH($C3924,ΣυνδΑθρ!$A$2:$A$100,0),IF(D3924&lt;&gt;"",MATCH($D3924,Υλικά!$B$3:$B$200,0),0))</f>
        <v>0</v>
      </c>
      <c r="G3924" s="3"/>
      <c r="H3924" s="16">
        <f>IF($C3924&lt;&gt;"",$G3924*INDEX(ΣυνδΑθρ!$B$2:$B$96,$F3924,1)/INDEX(ΣυνδΑθρ!$J$2:$J$96,$F3924,1),IF($D3924&lt;&gt;"",$G3924*INDEX(Υλικά!$G$3:$G$200,$F3924,1)/INDEX(Υλικά!$E$3:$E$200,$F3924,1),0))</f>
        <v>0</v>
      </c>
      <c r="I3924" s="17">
        <f>IF($C3924&lt;&gt;"",$G3924*INDEX(ΣυνδΑθρ!$C$2:$C$100,$F3924,1)/INDEX(ΣυνδΑθρ!$J$2:$J$96,$F3924,1),IF($D3924&lt;&gt;"",$G3924*INDEX(Υλικά!$H$3:$H$200,$F3924,1)/INDEX(Υλικά!$E$3:$E$200,$F3924,1),0))</f>
        <v>0</v>
      </c>
      <c r="J3924" s="18">
        <f>IF($C3924&lt;&gt;"",$G3924*INDEX(ΣυνδΑθρ!$D$2:$D$96,$F3924,1)/INDEX(ΣυνδΑθρ!$J$2:$J$96,$F3924,1),IF($D3924&lt;&gt;"",$G3924*INDEX(Υλικά!$I$3:$I$200,$F3924,1)/INDEX(Υλικά!$E$3:$E$200,$F3924,1),0))</f>
        <v>0</v>
      </c>
      <c r="K3924" s="16">
        <f>$H3924*Ref!$B$2</f>
        <v>0</v>
      </c>
      <c r="L3924" s="17">
        <f>$I3924*Ref!$B$3</f>
        <v>0</v>
      </c>
      <c r="M3924" s="18">
        <f>$J3924*Ref!$B$4</f>
        <v>0</v>
      </c>
      <c r="N3924" s="18">
        <f>IF($C3924&lt;&gt;"",0,IF($D3924&lt;&gt;"",$G3924*INDEX(Υλικά!$J$3:$J$200,$F3924,1)/INDEX(Υλικά!$E$3:$E$200,$F3924,1),0))</f>
        <v>0</v>
      </c>
      <c r="O3924" s="19">
        <f t="shared" si="72"/>
        <v>0</v>
      </c>
    </row>
    <row r="3925" spans="5:15" x14ac:dyDescent="0.35">
      <c r="E3925" s="3" t="str">
        <f>IF(C3925&lt;&gt;"",INDEX(ΣυνδΑθρ!$I$2:$I$96,MATCH(C3925,ΣυνδΑθρ!$A$2:$A$100,0),1),IF(D3925&lt;&gt;"",INDEX(Υλικά!$D$3:$D$200,MATCH(D3925,Υλικά!$B$3:$B$200,0),1),""))</f>
        <v/>
      </c>
      <c r="F3925" s="10">
        <f>IF(C3925&lt;&gt;"",MATCH($C3925,ΣυνδΑθρ!$A$2:$A$100,0),IF(D3925&lt;&gt;"",MATCH($D3925,Υλικά!$B$3:$B$200,0),0))</f>
        <v>0</v>
      </c>
      <c r="G3925" s="3"/>
      <c r="H3925" s="16">
        <f>IF($C3925&lt;&gt;"",$G3925*INDEX(ΣυνδΑθρ!$B$2:$B$96,$F3925,1)/INDEX(ΣυνδΑθρ!$J$2:$J$96,$F3925,1),IF($D3925&lt;&gt;"",$G3925*INDEX(Υλικά!$G$3:$G$200,$F3925,1)/INDEX(Υλικά!$E$3:$E$200,$F3925,1),0))</f>
        <v>0</v>
      </c>
      <c r="I3925" s="17">
        <f>IF($C3925&lt;&gt;"",$G3925*INDEX(ΣυνδΑθρ!$C$2:$C$100,$F3925,1)/INDEX(ΣυνδΑθρ!$J$2:$J$96,$F3925,1),IF($D3925&lt;&gt;"",$G3925*INDEX(Υλικά!$H$3:$H$200,$F3925,1)/INDEX(Υλικά!$E$3:$E$200,$F3925,1),0))</f>
        <v>0</v>
      </c>
      <c r="J3925" s="18">
        <f>IF($C3925&lt;&gt;"",$G3925*INDEX(ΣυνδΑθρ!$D$2:$D$96,$F3925,1)/INDEX(ΣυνδΑθρ!$J$2:$J$96,$F3925,1),IF($D3925&lt;&gt;"",$G3925*INDEX(Υλικά!$I$3:$I$200,$F3925,1)/INDEX(Υλικά!$E$3:$E$200,$F3925,1),0))</f>
        <v>0</v>
      </c>
      <c r="K3925" s="16">
        <f>$H3925*Ref!$B$2</f>
        <v>0</v>
      </c>
      <c r="L3925" s="17">
        <f>$I3925*Ref!$B$3</f>
        <v>0</v>
      </c>
      <c r="M3925" s="18">
        <f>$J3925*Ref!$B$4</f>
        <v>0</v>
      </c>
      <c r="N3925" s="18">
        <f>IF($C3925&lt;&gt;"",0,IF($D3925&lt;&gt;"",$G3925*INDEX(Υλικά!$J$3:$J$200,$F3925,1)/INDEX(Υλικά!$E$3:$E$200,$F3925,1),0))</f>
        <v>0</v>
      </c>
      <c r="O3925" s="19">
        <f t="shared" si="72"/>
        <v>0</v>
      </c>
    </row>
    <row r="3926" spans="5:15" x14ac:dyDescent="0.35">
      <c r="E3926" s="3" t="str">
        <f>IF(C3926&lt;&gt;"",INDEX(ΣυνδΑθρ!$I$2:$I$96,MATCH(C3926,ΣυνδΑθρ!$A$2:$A$100,0),1),IF(D3926&lt;&gt;"",INDEX(Υλικά!$D$3:$D$200,MATCH(D3926,Υλικά!$B$3:$B$200,0),1),""))</f>
        <v/>
      </c>
      <c r="F3926" s="10">
        <f>IF(C3926&lt;&gt;"",MATCH($C3926,ΣυνδΑθρ!$A$2:$A$100,0),IF(D3926&lt;&gt;"",MATCH($D3926,Υλικά!$B$3:$B$200,0),0))</f>
        <v>0</v>
      </c>
      <c r="G3926" s="3"/>
      <c r="H3926" s="16">
        <f>IF($C3926&lt;&gt;"",$G3926*INDEX(ΣυνδΑθρ!$B$2:$B$96,$F3926,1)/INDEX(ΣυνδΑθρ!$J$2:$J$96,$F3926,1),IF($D3926&lt;&gt;"",$G3926*INDEX(Υλικά!$G$3:$G$200,$F3926,1)/INDEX(Υλικά!$E$3:$E$200,$F3926,1),0))</f>
        <v>0</v>
      </c>
      <c r="I3926" s="17">
        <f>IF($C3926&lt;&gt;"",$G3926*INDEX(ΣυνδΑθρ!$C$2:$C$100,$F3926,1)/INDEX(ΣυνδΑθρ!$J$2:$J$96,$F3926,1),IF($D3926&lt;&gt;"",$G3926*INDEX(Υλικά!$H$3:$H$200,$F3926,1)/INDEX(Υλικά!$E$3:$E$200,$F3926,1),0))</f>
        <v>0</v>
      </c>
      <c r="J3926" s="18">
        <f>IF($C3926&lt;&gt;"",$G3926*INDEX(ΣυνδΑθρ!$D$2:$D$96,$F3926,1)/INDEX(ΣυνδΑθρ!$J$2:$J$96,$F3926,1),IF($D3926&lt;&gt;"",$G3926*INDEX(Υλικά!$I$3:$I$200,$F3926,1)/INDEX(Υλικά!$E$3:$E$200,$F3926,1),0))</f>
        <v>0</v>
      </c>
      <c r="K3926" s="16">
        <f>$H3926*Ref!$B$2</f>
        <v>0</v>
      </c>
      <c r="L3926" s="17">
        <f>$I3926*Ref!$B$3</f>
        <v>0</v>
      </c>
      <c r="M3926" s="18">
        <f>$J3926*Ref!$B$4</f>
        <v>0</v>
      </c>
      <c r="N3926" s="18">
        <f>IF($C3926&lt;&gt;"",0,IF($D3926&lt;&gt;"",$G3926*INDEX(Υλικά!$J$3:$J$200,$F3926,1)/INDEX(Υλικά!$E$3:$E$200,$F3926,1),0))</f>
        <v>0</v>
      </c>
      <c r="O3926" s="19">
        <f t="shared" si="72"/>
        <v>0</v>
      </c>
    </row>
    <row r="3927" spans="5:15" x14ac:dyDescent="0.35">
      <c r="E3927" s="3" t="str">
        <f>IF(C3927&lt;&gt;"",INDEX(ΣυνδΑθρ!$I$2:$I$96,MATCH(C3927,ΣυνδΑθρ!$A$2:$A$100,0),1),IF(D3927&lt;&gt;"",INDEX(Υλικά!$D$3:$D$200,MATCH(D3927,Υλικά!$B$3:$B$200,0),1),""))</f>
        <v/>
      </c>
      <c r="F3927" s="10">
        <f>IF(C3927&lt;&gt;"",MATCH($C3927,ΣυνδΑθρ!$A$2:$A$100,0),IF(D3927&lt;&gt;"",MATCH($D3927,Υλικά!$B$3:$B$200,0),0))</f>
        <v>0</v>
      </c>
      <c r="G3927" s="3"/>
      <c r="H3927" s="16">
        <f>IF($C3927&lt;&gt;"",$G3927*INDEX(ΣυνδΑθρ!$B$2:$B$96,$F3927,1)/INDEX(ΣυνδΑθρ!$J$2:$J$96,$F3927,1),IF($D3927&lt;&gt;"",$G3927*INDEX(Υλικά!$G$3:$G$200,$F3927,1)/INDEX(Υλικά!$E$3:$E$200,$F3927,1),0))</f>
        <v>0</v>
      </c>
      <c r="I3927" s="17">
        <f>IF($C3927&lt;&gt;"",$G3927*INDEX(ΣυνδΑθρ!$C$2:$C$100,$F3927,1)/INDEX(ΣυνδΑθρ!$J$2:$J$96,$F3927,1),IF($D3927&lt;&gt;"",$G3927*INDEX(Υλικά!$H$3:$H$200,$F3927,1)/INDEX(Υλικά!$E$3:$E$200,$F3927,1),0))</f>
        <v>0</v>
      </c>
      <c r="J3927" s="18">
        <f>IF($C3927&lt;&gt;"",$G3927*INDEX(ΣυνδΑθρ!$D$2:$D$96,$F3927,1)/INDEX(ΣυνδΑθρ!$J$2:$J$96,$F3927,1),IF($D3927&lt;&gt;"",$G3927*INDEX(Υλικά!$I$3:$I$200,$F3927,1)/INDEX(Υλικά!$E$3:$E$200,$F3927,1),0))</f>
        <v>0</v>
      </c>
      <c r="K3927" s="16">
        <f>$H3927*Ref!$B$2</f>
        <v>0</v>
      </c>
      <c r="L3927" s="17">
        <f>$I3927*Ref!$B$3</f>
        <v>0</v>
      </c>
      <c r="M3927" s="18">
        <f>$J3927*Ref!$B$4</f>
        <v>0</v>
      </c>
      <c r="N3927" s="18">
        <f>IF($C3927&lt;&gt;"",0,IF($D3927&lt;&gt;"",$G3927*INDEX(Υλικά!$J$3:$J$200,$F3927,1)/INDEX(Υλικά!$E$3:$E$200,$F3927,1),0))</f>
        <v>0</v>
      </c>
      <c r="O3927" s="19">
        <f t="shared" si="72"/>
        <v>0</v>
      </c>
    </row>
    <row r="3928" spans="5:15" x14ac:dyDescent="0.35">
      <c r="E3928" s="3" t="str">
        <f>IF(C3928&lt;&gt;"",INDEX(ΣυνδΑθρ!$I$2:$I$96,MATCH(C3928,ΣυνδΑθρ!$A$2:$A$100,0),1),IF(D3928&lt;&gt;"",INDEX(Υλικά!$D$3:$D$200,MATCH(D3928,Υλικά!$B$3:$B$200,0),1),""))</f>
        <v/>
      </c>
      <c r="F3928" s="10">
        <f>IF(C3928&lt;&gt;"",MATCH($C3928,ΣυνδΑθρ!$A$2:$A$100,0),IF(D3928&lt;&gt;"",MATCH($D3928,Υλικά!$B$3:$B$200,0),0))</f>
        <v>0</v>
      </c>
      <c r="G3928" s="3"/>
      <c r="H3928" s="16">
        <f>IF($C3928&lt;&gt;"",$G3928*INDEX(ΣυνδΑθρ!$B$2:$B$96,$F3928,1)/INDEX(ΣυνδΑθρ!$J$2:$J$96,$F3928,1),IF($D3928&lt;&gt;"",$G3928*INDEX(Υλικά!$G$3:$G$200,$F3928,1)/INDEX(Υλικά!$E$3:$E$200,$F3928,1),0))</f>
        <v>0</v>
      </c>
      <c r="I3928" s="17">
        <f>IF($C3928&lt;&gt;"",$G3928*INDEX(ΣυνδΑθρ!$C$2:$C$100,$F3928,1)/INDEX(ΣυνδΑθρ!$J$2:$J$96,$F3928,1),IF($D3928&lt;&gt;"",$G3928*INDEX(Υλικά!$H$3:$H$200,$F3928,1)/INDEX(Υλικά!$E$3:$E$200,$F3928,1),0))</f>
        <v>0</v>
      </c>
      <c r="J3928" s="18">
        <f>IF($C3928&lt;&gt;"",$G3928*INDEX(ΣυνδΑθρ!$D$2:$D$96,$F3928,1)/INDEX(ΣυνδΑθρ!$J$2:$J$96,$F3928,1),IF($D3928&lt;&gt;"",$G3928*INDEX(Υλικά!$I$3:$I$200,$F3928,1)/INDEX(Υλικά!$E$3:$E$200,$F3928,1),0))</f>
        <v>0</v>
      </c>
      <c r="K3928" s="16">
        <f>$H3928*Ref!$B$2</f>
        <v>0</v>
      </c>
      <c r="L3928" s="17">
        <f>$I3928*Ref!$B$3</f>
        <v>0</v>
      </c>
      <c r="M3928" s="18">
        <f>$J3928*Ref!$B$4</f>
        <v>0</v>
      </c>
      <c r="N3928" s="18">
        <f>IF($C3928&lt;&gt;"",0,IF($D3928&lt;&gt;"",$G3928*INDEX(Υλικά!$J$3:$J$200,$F3928,1)/INDEX(Υλικά!$E$3:$E$200,$F3928,1),0))</f>
        <v>0</v>
      </c>
      <c r="O3928" s="19">
        <f t="shared" si="72"/>
        <v>0</v>
      </c>
    </row>
    <row r="3929" spans="5:15" x14ac:dyDescent="0.35">
      <c r="E3929" s="3" t="str">
        <f>IF(C3929&lt;&gt;"",INDEX(ΣυνδΑθρ!$I$2:$I$96,MATCH(C3929,ΣυνδΑθρ!$A$2:$A$100,0),1),IF(D3929&lt;&gt;"",INDEX(Υλικά!$D$3:$D$200,MATCH(D3929,Υλικά!$B$3:$B$200,0),1),""))</f>
        <v/>
      </c>
      <c r="F3929" s="10">
        <f>IF(C3929&lt;&gt;"",MATCH($C3929,ΣυνδΑθρ!$A$2:$A$100,0),IF(D3929&lt;&gt;"",MATCH($D3929,Υλικά!$B$3:$B$200,0),0))</f>
        <v>0</v>
      </c>
      <c r="G3929" s="3"/>
      <c r="H3929" s="16">
        <f>IF($C3929&lt;&gt;"",$G3929*INDEX(ΣυνδΑθρ!$B$2:$B$96,$F3929,1)/INDEX(ΣυνδΑθρ!$J$2:$J$96,$F3929,1),IF($D3929&lt;&gt;"",$G3929*INDEX(Υλικά!$G$3:$G$200,$F3929,1)/INDEX(Υλικά!$E$3:$E$200,$F3929,1),0))</f>
        <v>0</v>
      </c>
      <c r="I3929" s="17">
        <f>IF($C3929&lt;&gt;"",$G3929*INDEX(ΣυνδΑθρ!$C$2:$C$100,$F3929,1)/INDEX(ΣυνδΑθρ!$J$2:$J$96,$F3929,1),IF($D3929&lt;&gt;"",$G3929*INDEX(Υλικά!$H$3:$H$200,$F3929,1)/INDEX(Υλικά!$E$3:$E$200,$F3929,1),0))</f>
        <v>0</v>
      </c>
      <c r="J3929" s="18">
        <f>IF($C3929&lt;&gt;"",$G3929*INDEX(ΣυνδΑθρ!$D$2:$D$96,$F3929,1)/INDEX(ΣυνδΑθρ!$J$2:$J$96,$F3929,1),IF($D3929&lt;&gt;"",$G3929*INDEX(Υλικά!$I$3:$I$200,$F3929,1)/INDEX(Υλικά!$E$3:$E$200,$F3929,1),0))</f>
        <v>0</v>
      </c>
      <c r="K3929" s="16">
        <f>$H3929*Ref!$B$2</f>
        <v>0</v>
      </c>
      <c r="L3929" s="17">
        <f>$I3929*Ref!$B$3</f>
        <v>0</v>
      </c>
      <c r="M3929" s="18">
        <f>$J3929*Ref!$B$4</f>
        <v>0</v>
      </c>
      <c r="N3929" s="18">
        <f>IF($C3929&lt;&gt;"",0,IF($D3929&lt;&gt;"",$G3929*INDEX(Υλικά!$J$3:$J$200,$F3929,1)/INDEX(Υλικά!$E$3:$E$200,$F3929,1),0))</f>
        <v>0</v>
      </c>
      <c r="O3929" s="19">
        <f t="shared" si="72"/>
        <v>0</v>
      </c>
    </row>
    <row r="3930" spans="5:15" x14ac:dyDescent="0.35">
      <c r="E3930" s="3" t="str">
        <f>IF(C3930&lt;&gt;"",INDEX(ΣυνδΑθρ!$I$2:$I$96,MATCH(C3930,ΣυνδΑθρ!$A$2:$A$100,0),1),IF(D3930&lt;&gt;"",INDEX(Υλικά!$D$3:$D$200,MATCH(D3930,Υλικά!$B$3:$B$200,0),1),""))</f>
        <v/>
      </c>
      <c r="F3930" s="10">
        <f>IF(C3930&lt;&gt;"",MATCH($C3930,ΣυνδΑθρ!$A$2:$A$100,0),IF(D3930&lt;&gt;"",MATCH($D3930,Υλικά!$B$3:$B$200,0),0))</f>
        <v>0</v>
      </c>
      <c r="G3930" s="3"/>
      <c r="H3930" s="16">
        <f>IF($C3930&lt;&gt;"",$G3930*INDEX(ΣυνδΑθρ!$B$2:$B$96,$F3930,1)/INDEX(ΣυνδΑθρ!$J$2:$J$96,$F3930,1),IF($D3930&lt;&gt;"",$G3930*INDEX(Υλικά!$G$3:$G$200,$F3930,1)/INDEX(Υλικά!$E$3:$E$200,$F3930,1),0))</f>
        <v>0</v>
      </c>
      <c r="I3930" s="17">
        <f>IF($C3930&lt;&gt;"",$G3930*INDEX(ΣυνδΑθρ!$C$2:$C$100,$F3930,1)/INDEX(ΣυνδΑθρ!$J$2:$J$96,$F3930,1),IF($D3930&lt;&gt;"",$G3930*INDEX(Υλικά!$H$3:$H$200,$F3930,1)/INDEX(Υλικά!$E$3:$E$200,$F3930,1),0))</f>
        <v>0</v>
      </c>
      <c r="J3930" s="18">
        <f>IF($C3930&lt;&gt;"",$G3930*INDEX(ΣυνδΑθρ!$D$2:$D$96,$F3930,1)/INDEX(ΣυνδΑθρ!$J$2:$J$96,$F3930,1),IF($D3930&lt;&gt;"",$G3930*INDEX(Υλικά!$I$3:$I$200,$F3930,1)/INDEX(Υλικά!$E$3:$E$200,$F3930,1),0))</f>
        <v>0</v>
      </c>
      <c r="K3930" s="16">
        <f>$H3930*Ref!$B$2</f>
        <v>0</v>
      </c>
      <c r="L3930" s="17">
        <f>$I3930*Ref!$B$3</f>
        <v>0</v>
      </c>
      <c r="M3930" s="18">
        <f>$J3930*Ref!$B$4</f>
        <v>0</v>
      </c>
      <c r="N3930" s="18">
        <f>IF($C3930&lt;&gt;"",0,IF($D3930&lt;&gt;"",$G3930*INDEX(Υλικά!$J$3:$J$200,$F3930,1)/INDEX(Υλικά!$E$3:$E$200,$F3930,1),0))</f>
        <v>0</v>
      </c>
      <c r="O3930" s="19">
        <f t="shared" si="72"/>
        <v>0</v>
      </c>
    </row>
    <row r="3931" spans="5:15" x14ac:dyDescent="0.35">
      <c r="E3931" s="3" t="str">
        <f>IF(C3931&lt;&gt;"",INDEX(ΣυνδΑθρ!$I$2:$I$96,MATCH(C3931,ΣυνδΑθρ!$A$2:$A$100,0),1),IF(D3931&lt;&gt;"",INDEX(Υλικά!$D$3:$D$200,MATCH(D3931,Υλικά!$B$3:$B$200,0),1),""))</f>
        <v/>
      </c>
      <c r="F3931" s="10">
        <f>IF(C3931&lt;&gt;"",MATCH($C3931,ΣυνδΑθρ!$A$2:$A$100,0),IF(D3931&lt;&gt;"",MATCH($D3931,Υλικά!$B$3:$B$200,0),0))</f>
        <v>0</v>
      </c>
      <c r="G3931" s="3"/>
      <c r="H3931" s="16">
        <f>IF($C3931&lt;&gt;"",$G3931*INDEX(ΣυνδΑθρ!$B$2:$B$96,$F3931,1)/INDEX(ΣυνδΑθρ!$J$2:$J$96,$F3931,1),IF($D3931&lt;&gt;"",$G3931*INDEX(Υλικά!$G$3:$G$200,$F3931,1)/INDEX(Υλικά!$E$3:$E$200,$F3931,1),0))</f>
        <v>0</v>
      </c>
      <c r="I3931" s="17">
        <f>IF($C3931&lt;&gt;"",$G3931*INDEX(ΣυνδΑθρ!$C$2:$C$100,$F3931,1)/INDEX(ΣυνδΑθρ!$J$2:$J$96,$F3931,1),IF($D3931&lt;&gt;"",$G3931*INDEX(Υλικά!$H$3:$H$200,$F3931,1)/INDEX(Υλικά!$E$3:$E$200,$F3931,1),0))</f>
        <v>0</v>
      </c>
      <c r="J3931" s="18">
        <f>IF($C3931&lt;&gt;"",$G3931*INDEX(ΣυνδΑθρ!$D$2:$D$96,$F3931,1)/INDEX(ΣυνδΑθρ!$J$2:$J$96,$F3931,1),IF($D3931&lt;&gt;"",$G3931*INDEX(Υλικά!$I$3:$I$200,$F3931,1)/INDEX(Υλικά!$E$3:$E$200,$F3931,1),0))</f>
        <v>0</v>
      </c>
      <c r="K3931" s="16">
        <f>$H3931*Ref!$B$2</f>
        <v>0</v>
      </c>
      <c r="L3931" s="17">
        <f>$I3931*Ref!$B$3</f>
        <v>0</v>
      </c>
      <c r="M3931" s="18">
        <f>$J3931*Ref!$B$4</f>
        <v>0</v>
      </c>
      <c r="N3931" s="18">
        <f>IF($C3931&lt;&gt;"",0,IF($D3931&lt;&gt;"",$G3931*INDEX(Υλικά!$J$3:$J$200,$F3931,1)/INDEX(Υλικά!$E$3:$E$200,$F3931,1),0))</f>
        <v>0</v>
      </c>
      <c r="O3931" s="19">
        <f t="shared" si="72"/>
        <v>0</v>
      </c>
    </row>
    <row r="3932" spans="5:15" x14ac:dyDescent="0.35">
      <c r="E3932" s="3" t="str">
        <f>IF(C3932&lt;&gt;"",INDEX(ΣυνδΑθρ!$I$2:$I$96,MATCH(C3932,ΣυνδΑθρ!$A$2:$A$100,0),1),IF(D3932&lt;&gt;"",INDEX(Υλικά!$D$3:$D$200,MATCH(D3932,Υλικά!$B$3:$B$200,0),1),""))</f>
        <v/>
      </c>
      <c r="F3932" s="10">
        <f>IF(C3932&lt;&gt;"",MATCH($C3932,ΣυνδΑθρ!$A$2:$A$100,0),IF(D3932&lt;&gt;"",MATCH($D3932,Υλικά!$B$3:$B$200,0),0))</f>
        <v>0</v>
      </c>
      <c r="G3932" s="3"/>
      <c r="H3932" s="16">
        <f>IF($C3932&lt;&gt;"",$G3932*INDEX(ΣυνδΑθρ!$B$2:$B$96,$F3932,1)/INDEX(ΣυνδΑθρ!$J$2:$J$96,$F3932,1),IF($D3932&lt;&gt;"",$G3932*INDEX(Υλικά!$G$3:$G$200,$F3932,1)/INDEX(Υλικά!$E$3:$E$200,$F3932,1),0))</f>
        <v>0</v>
      </c>
      <c r="I3932" s="17">
        <f>IF($C3932&lt;&gt;"",$G3932*INDEX(ΣυνδΑθρ!$C$2:$C$100,$F3932,1)/INDEX(ΣυνδΑθρ!$J$2:$J$96,$F3932,1),IF($D3932&lt;&gt;"",$G3932*INDEX(Υλικά!$H$3:$H$200,$F3932,1)/INDEX(Υλικά!$E$3:$E$200,$F3932,1),0))</f>
        <v>0</v>
      </c>
      <c r="J3932" s="18">
        <f>IF($C3932&lt;&gt;"",$G3932*INDEX(ΣυνδΑθρ!$D$2:$D$96,$F3932,1)/INDEX(ΣυνδΑθρ!$J$2:$J$96,$F3932,1),IF($D3932&lt;&gt;"",$G3932*INDEX(Υλικά!$I$3:$I$200,$F3932,1)/INDEX(Υλικά!$E$3:$E$200,$F3932,1),0))</f>
        <v>0</v>
      </c>
      <c r="K3932" s="16">
        <f>$H3932*Ref!$B$2</f>
        <v>0</v>
      </c>
      <c r="L3932" s="17">
        <f>$I3932*Ref!$B$3</f>
        <v>0</v>
      </c>
      <c r="M3932" s="18">
        <f>$J3932*Ref!$B$4</f>
        <v>0</v>
      </c>
      <c r="N3932" s="18">
        <f>IF($C3932&lt;&gt;"",0,IF($D3932&lt;&gt;"",$G3932*INDEX(Υλικά!$J$3:$J$200,$F3932,1)/INDEX(Υλικά!$E$3:$E$200,$F3932,1),0))</f>
        <v>0</v>
      </c>
      <c r="O3932" s="19">
        <f t="shared" si="72"/>
        <v>0</v>
      </c>
    </row>
    <row r="3933" spans="5:15" x14ac:dyDescent="0.35">
      <c r="E3933" s="3" t="str">
        <f>IF(C3933&lt;&gt;"",INDEX(ΣυνδΑθρ!$I$2:$I$96,MATCH(C3933,ΣυνδΑθρ!$A$2:$A$100,0),1),IF(D3933&lt;&gt;"",INDEX(Υλικά!$D$3:$D$200,MATCH(D3933,Υλικά!$B$3:$B$200,0),1),""))</f>
        <v/>
      </c>
      <c r="F3933" s="10">
        <f>IF(C3933&lt;&gt;"",MATCH($C3933,ΣυνδΑθρ!$A$2:$A$100,0),IF(D3933&lt;&gt;"",MATCH($D3933,Υλικά!$B$3:$B$200,0),0))</f>
        <v>0</v>
      </c>
      <c r="G3933" s="3"/>
      <c r="H3933" s="16">
        <f>IF($C3933&lt;&gt;"",$G3933*INDEX(ΣυνδΑθρ!$B$2:$B$96,$F3933,1)/INDEX(ΣυνδΑθρ!$J$2:$J$96,$F3933,1),IF($D3933&lt;&gt;"",$G3933*INDEX(Υλικά!$G$3:$G$200,$F3933,1)/INDEX(Υλικά!$E$3:$E$200,$F3933,1),0))</f>
        <v>0</v>
      </c>
      <c r="I3933" s="17">
        <f>IF($C3933&lt;&gt;"",$G3933*INDEX(ΣυνδΑθρ!$C$2:$C$100,$F3933,1)/INDEX(ΣυνδΑθρ!$J$2:$J$96,$F3933,1),IF($D3933&lt;&gt;"",$G3933*INDEX(Υλικά!$H$3:$H$200,$F3933,1)/INDEX(Υλικά!$E$3:$E$200,$F3933,1),0))</f>
        <v>0</v>
      </c>
      <c r="J3933" s="18">
        <f>IF($C3933&lt;&gt;"",$G3933*INDEX(ΣυνδΑθρ!$D$2:$D$96,$F3933,1)/INDEX(ΣυνδΑθρ!$J$2:$J$96,$F3933,1),IF($D3933&lt;&gt;"",$G3933*INDEX(Υλικά!$I$3:$I$200,$F3933,1)/INDEX(Υλικά!$E$3:$E$200,$F3933,1),0))</f>
        <v>0</v>
      </c>
      <c r="K3933" s="16">
        <f>$H3933*Ref!$B$2</f>
        <v>0</v>
      </c>
      <c r="L3933" s="17">
        <f>$I3933*Ref!$B$3</f>
        <v>0</v>
      </c>
      <c r="M3933" s="18">
        <f>$J3933*Ref!$B$4</f>
        <v>0</v>
      </c>
      <c r="N3933" s="18">
        <f>IF($C3933&lt;&gt;"",0,IF($D3933&lt;&gt;"",$G3933*INDEX(Υλικά!$J$3:$J$200,$F3933,1)/INDEX(Υλικά!$E$3:$E$200,$F3933,1),0))</f>
        <v>0</v>
      </c>
      <c r="O3933" s="19">
        <f t="shared" si="72"/>
        <v>0</v>
      </c>
    </row>
    <row r="3934" spans="5:15" x14ac:dyDescent="0.35">
      <c r="E3934" s="3" t="str">
        <f>IF(C3934&lt;&gt;"",INDEX(ΣυνδΑθρ!$I$2:$I$96,MATCH(C3934,ΣυνδΑθρ!$A$2:$A$100,0),1),IF(D3934&lt;&gt;"",INDEX(Υλικά!$D$3:$D$200,MATCH(D3934,Υλικά!$B$3:$B$200,0),1),""))</f>
        <v/>
      </c>
      <c r="F3934" s="10">
        <f>IF(C3934&lt;&gt;"",MATCH($C3934,ΣυνδΑθρ!$A$2:$A$100,0),IF(D3934&lt;&gt;"",MATCH($D3934,Υλικά!$B$3:$B$200,0),0))</f>
        <v>0</v>
      </c>
      <c r="G3934" s="3"/>
      <c r="H3934" s="16">
        <f>IF($C3934&lt;&gt;"",$G3934*INDEX(ΣυνδΑθρ!$B$2:$B$96,$F3934,1)/INDEX(ΣυνδΑθρ!$J$2:$J$96,$F3934,1),IF($D3934&lt;&gt;"",$G3934*INDEX(Υλικά!$G$3:$G$200,$F3934,1)/INDEX(Υλικά!$E$3:$E$200,$F3934,1),0))</f>
        <v>0</v>
      </c>
      <c r="I3934" s="17">
        <f>IF($C3934&lt;&gt;"",$G3934*INDEX(ΣυνδΑθρ!$C$2:$C$100,$F3934,1)/INDEX(ΣυνδΑθρ!$J$2:$J$96,$F3934,1),IF($D3934&lt;&gt;"",$G3934*INDEX(Υλικά!$H$3:$H$200,$F3934,1)/INDEX(Υλικά!$E$3:$E$200,$F3934,1),0))</f>
        <v>0</v>
      </c>
      <c r="J3934" s="18">
        <f>IF($C3934&lt;&gt;"",$G3934*INDEX(ΣυνδΑθρ!$D$2:$D$96,$F3934,1)/INDEX(ΣυνδΑθρ!$J$2:$J$96,$F3934,1),IF($D3934&lt;&gt;"",$G3934*INDEX(Υλικά!$I$3:$I$200,$F3934,1)/INDEX(Υλικά!$E$3:$E$200,$F3934,1),0))</f>
        <v>0</v>
      </c>
      <c r="K3934" s="16">
        <f>$H3934*Ref!$B$2</f>
        <v>0</v>
      </c>
      <c r="L3934" s="17">
        <f>$I3934*Ref!$B$3</f>
        <v>0</v>
      </c>
      <c r="M3934" s="18">
        <f>$J3934*Ref!$B$4</f>
        <v>0</v>
      </c>
      <c r="N3934" s="18">
        <f>IF($C3934&lt;&gt;"",0,IF($D3934&lt;&gt;"",$G3934*INDEX(Υλικά!$J$3:$J$200,$F3934,1)/INDEX(Υλικά!$E$3:$E$200,$F3934,1),0))</f>
        <v>0</v>
      </c>
      <c r="O3934" s="19">
        <f t="shared" si="72"/>
        <v>0</v>
      </c>
    </row>
    <row r="3935" spans="5:15" x14ac:dyDescent="0.35">
      <c r="E3935" s="3" t="str">
        <f>IF(C3935&lt;&gt;"",INDEX(ΣυνδΑθρ!$I$2:$I$96,MATCH(C3935,ΣυνδΑθρ!$A$2:$A$100,0),1),IF(D3935&lt;&gt;"",INDEX(Υλικά!$D$3:$D$200,MATCH(D3935,Υλικά!$B$3:$B$200,0),1),""))</f>
        <v/>
      </c>
      <c r="F3935" s="10">
        <f>IF(C3935&lt;&gt;"",MATCH($C3935,ΣυνδΑθρ!$A$2:$A$100,0),IF(D3935&lt;&gt;"",MATCH($D3935,Υλικά!$B$3:$B$200,0),0))</f>
        <v>0</v>
      </c>
      <c r="G3935" s="3"/>
      <c r="H3935" s="16">
        <f>IF($C3935&lt;&gt;"",$G3935*INDEX(ΣυνδΑθρ!$B$2:$B$96,$F3935,1)/INDEX(ΣυνδΑθρ!$J$2:$J$96,$F3935,1),IF($D3935&lt;&gt;"",$G3935*INDEX(Υλικά!$G$3:$G$200,$F3935,1)/INDEX(Υλικά!$E$3:$E$200,$F3935,1),0))</f>
        <v>0</v>
      </c>
      <c r="I3935" s="17">
        <f>IF($C3935&lt;&gt;"",$G3935*INDEX(ΣυνδΑθρ!$C$2:$C$100,$F3935,1)/INDEX(ΣυνδΑθρ!$J$2:$J$96,$F3935,1),IF($D3935&lt;&gt;"",$G3935*INDEX(Υλικά!$H$3:$H$200,$F3935,1)/INDEX(Υλικά!$E$3:$E$200,$F3935,1),0))</f>
        <v>0</v>
      </c>
      <c r="J3935" s="18">
        <f>IF($C3935&lt;&gt;"",$G3935*INDEX(ΣυνδΑθρ!$D$2:$D$96,$F3935,1)/INDEX(ΣυνδΑθρ!$J$2:$J$96,$F3935,1),IF($D3935&lt;&gt;"",$G3935*INDEX(Υλικά!$I$3:$I$200,$F3935,1)/INDEX(Υλικά!$E$3:$E$200,$F3935,1),0))</f>
        <v>0</v>
      </c>
      <c r="K3935" s="16">
        <f>$H3935*Ref!$B$2</f>
        <v>0</v>
      </c>
      <c r="L3935" s="17">
        <f>$I3935*Ref!$B$3</f>
        <v>0</v>
      </c>
      <c r="M3935" s="18">
        <f>$J3935*Ref!$B$4</f>
        <v>0</v>
      </c>
      <c r="N3935" s="18">
        <f>IF($C3935&lt;&gt;"",0,IF($D3935&lt;&gt;"",$G3935*INDEX(Υλικά!$J$3:$J$200,$F3935,1)/INDEX(Υλικά!$E$3:$E$200,$F3935,1),0))</f>
        <v>0</v>
      </c>
      <c r="O3935" s="19">
        <f t="shared" si="72"/>
        <v>0</v>
      </c>
    </row>
    <row r="3936" spans="5:15" x14ac:dyDescent="0.35">
      <c r="E3936" s="3" t="str">
        <f>IF(C3936&lt;&gt;"",INDEX(ΣυνδΑθρ!$I$2:$I$96,MATCH(C3936,ΣυνδΑθρ!$A$2:$A$100,0),1),IF(D3936&lt;&gt;"",INDEX(Υλικά!$D$3:$D$200,MATCH(D3936,Υλικά!$B$3:$B$200,0),1),""))</f>
        <v/>
      </c>
      <c r="F3936" s="10">
        <f>IF(C3936&lt;&gt;"",MATCH($C3936,ΣυνδΑθρ!$A$2:$A$100,0),IF(D3936&lt;&gt;"",MATCH($D3936,Υλικά!$B$3:$B$200,0),0))</f>
        <v>0</v>
      </c>
      <c r="G3936" s="3"/>
      <c r="H3936" s="16">
        <f>IF($C3936&lt;&gt;"",$G3936*INDEX(ΣυνδΑθρ!$B$2:$B$96,$F3936,1)/INDEX(ΣυνδΑθρ!$J$2:$J$96,$F3936,1),IF($D3936&lt;&gt;"",$G3936*INDEX(Υλικά!$G$3:$G$200,$F3936,1)/INDEX(Υλικά!$E$3:$E$200,$F3936,1),0))</f>
        <v>0</v>
      </c>
      <c r="I3936" s="17">
        <f>IF($C3936&lt;&gt;"",$G3936*INDEX(ΣυνδΑθρ!$C$2:$C$100,$F3936,1)/INDEX(ΣυνδΑθρ!$J$2:$J$96,$F3936,1),IF($D3936&lt;&gt;"",$G3936*INDEX(Υλικά!$H$3:$H$200,$F3936,1)/INDEX(Υλικά!$E$3:$E$200,$F3936,1),0))</f>
        <v>0</v>
      </c>
      <c r="J3936" s="18">
        <f>IF($C3936&lt;&gt;"",$G3936*INDEX(ΣυνδΑθρ!$D$2:$D$96,$F3936,1)/INDEX(ΣυνδΑθρ!$J$2:$J$96,$F3936,1),IF($D3936&lt;&gt;"",$G3936*INDEX(Υλικά!$I$3:$I$200,$F3936,1)/INDEX(Υλικά!$E$3:$E$200,$F3936,1),0))</f>
        <v>0</v>
      </c>
      <c r="K3936" s="16">
        <f>$H3936*Ref!$B$2</f>
        <v>0</v>
      </c>
      <c r="L3936" s="17">
        <f>$I3936*Ref!$B$3</f>
        <v>0</v>
      </c>
      <c r="M3936" s="18">
        <f>$J3936*Ref!$B$4</f>
        <v>0</v>
      </c>
      <c r="N3936" s="18">
        <f>IF($C3936&lt;&gt;"",0,IF($D3936&lt;&gt;"",$G3936*INDEX(Υλικά!$J$3:$J$200,$F3936,1)/INDEX(Υλικά!$E$3:$E$200,$F3936,1),0))</f>
        <v>0</v>
      </c>
      <c r="O3936" s="19">
        <f t="shared" si="72"/>
        <v>0</v>
      </c>
    </row>
    <row r="3937" spans="5:15" x14ac:dyDescent="0.35">
      <c r="E3937" s="3" t="str">
        <f>IF(C3937&lt;&gt;"",INDEX(ΣυνδΑθρ!$I$2:$I$96,MATCH(C3937,ΣυνδΑθρ!$A$2:$A$100,0),1),IF(D3937&lt;&gt;"",INDEX(Υλικά!$D$3:$D$200,MATCH(D3937,Υλικά!$B$3:$B$200,0),1),""))</f>
        <v/>
      </c>
      <c r="F3937" s="10">
        <f>IF(C3937&lt;&gt;"",MATCH($C3937,ΣυνδΑθρ!$A$2:$A$100,0),IF(D3937&lt;&gt;"",MATCH($D3937,Υλικά!$B$3:$B$200,0),0))</f>
        <v>0</v>
      </c>
      <c r="G3937" s="3"/>
      <c r="H3937" s="16">
        <f>IF($C3937&lt;&gt;"",$G3937*INDEX(ΣυνδΑθρ!$B$2:$B$96,$F3937,1)/INDEX(ΣυνδΑθρ!$J$2:$J$96,$F3937,1),IF($D3937&lt;&gt;"",$G3937*INDEX(Υλικά!$G$3:$G$200,$F3937,1)/INDEX(Υλικά!$E$3:$E$200,$F3937,1),0))</f>
        <v>0</v>
      </c>
      <c r="I3937" s="17">
        <f>IF($C3937&lt;&gt;"",$G3937*INDEX(ΣυνδΑθρ!$C$2:$C$100,$F3937,1)/INDEX(ΣυνδΑθρ!$J$2:$J$96,$F3937,1),IF($D3937&lt;&gt;"",$G3937*INDEX(Υλικά!$H$3:$H$200,$F3937,1)/INDEX(Υλικά!$E$3:$E$200,$F3937,1),0))</f>
        <v>0</v>
      </c>
      <c r="J3937" s="18">
        <f>IF($C3937&lt;&gt;"",$G3937*INDEX(ΣυνδΑθρ!$D$2:$D$96,$F3937,1)/INDEX(ΣυνδΑθρ!$J$2:$J$96,$F3937,1),IF($D3937&lt;&gt;"",$G3937*INDEX(Υλικά!$I$3:$I$200,$F3937,1)/INDEX(Υλικά!$E$3:$E$200,$F3937,1),0))</f>
        <v>0</v>
      </c>
      <c r="K3937" s="16">
        <f>$H3937*Ref!$B$2</f>
        <v>0</v>
      </c>
      <c r="L3937" s="17">
        <f>$I3937*Ref!$B$3</f>
        <v>0</v>
      </c>
      <c r="M3937" s="18">
        <f>$J3937*Ref!$B$4</f>
        <v>0</v>
      </c>
      <c r="N3937" s="18">
        <f>IF($C3937&lt;&gt;"",0,IF($D3937&lt;&gt;"",$G3937*INDEX(Υλικά!$J$3:$J$200,$F3937,1)/INDEX(Υλικά!$E$3:$E$200,$F3937,1),0))</f>
        <v>0</v>
      </c>
      <c r="O3937" s="19">
        <f t="shared" si="72"/>
        <v>0</v>
      </c>
    </row>
    <row r="3938" spans="5:15" x14ac:dyDescent="0.35">
      <c r="E3938" s="3" t="str">
        <f>IF(C3938&lt;&gt;"",INDEX(ΣυνδΑθρ!$I$2:$I$96,MATCH(C3938,ΣυνδΑθρ!$A$2:$A$100,0),1),IF(D3938&lt;&gt;"",INDEX(Υλικά!$D$3:$D$200,MATCH(D3938,Υλικά!$B$3:$B$200,0),1),""))</f>
        <v/>
      </c>
      <c r="F3938" s="10">
        <f>IF(C3938&lt;&gt;"",MATCH($C3938,ΣυνδΑθρ!$A$2:$A$100,0),IF(D3938&lt;&gt;"",MATCH($D3938,Υλικά!$B$3:$B$200,0),0))</f>
        <v>0</v>
      </c>
      <c r="G3938" s="3"/>
      <c r="H3938" s="16">
        <f>IF($C3938&lt;&gt;"",$G3938*INDEX(ΣυνδΑθρ!$B$2:$B$96,$F3938,1)/INDEX(ΣυνδΑθρ!$J$2:$J$96,$F3938,1),IF($D3938&lt;&gt;"",$G3938*INDEX(Υλικά!$G$3:$G$200,$F3938,1)/INDEX(Υλικά!$E$3:$E$200,$F3938,1),0))</f>
        <v>0</v>
      </c>
      <c r="I3938" s="17">
        <f>IF($C3938&lt;&gt;"",$G3938*INDEX(ΣυνδΑθρ!$C$2:$C$100,$F3938,1)/INDEX(ΣυνδΑθρ!$J$2:$J$96,$F3938,1),IF($D3938&lt;&gt;"",$G3938*INDEX(Υλικά!$H$3:$H$200,$F3938,1)/INDEX(Υλικά!$E$3:$E$200,$F3938,1),0))</f>
        <v>0</v>
      </c>
      <c r="J3938" s="18">
        <f>IF($C3938&lt;&gt;"",$G3938*INDEX(ΣυνδΑθρ!$D$2:$D$96,$F3938,1)/INDEX(ΣυνδΑθρ!$J$2:$J$96,$F3938,1),IF($D3938&lt;&gt;"",$G3938*INDEX(Υλικά!$I$3:$I$200,$F3938,1)/INDEX(Υλικά!$E$3:$E$200,$F3938,1),0))</f>
        <v>0</v>
      </c>
      <c r="K3938" s="16">
        <f>$H3938*Ref!$B$2</f>
        <v>0</v>
      </c>
      <c r="L3938" s="17">
        <f>$I3938*Ref!$B$3</f>
        <v>0</v>
      </c>
      <c r="M3938" s="18">
        <f>$J3938*Ref!$B$4</f>
        <v>0</v>
      </c>
      <c r="N3938" s="18">
        <f>IF($C3938&lt;&gt;"",0,IF($D3938&lt;&gt;"",$G3938*INDEX(Υλικά!$J$3:$J$200,$F3938,1)/INDEX(Υλικά!$E$3:$E$200,$F3938,1),0))</f>
        <v>0</v>
      </c>
      <c r="O3938" s="19">
        <f t="shared" si="72"/>
        <v>0</v>
      </c>
    </row>
    <row r="3939" spans="5:15" x14ac:dyDescent="0.35">
      <c r="E3939" s="3" t="str">
        <f>IF(C3939&lt;&gt;"",INDEX(ΣυνδΑθρ!$I$2:$I$96,MATCH(C3939,ΣυνδΑθρ!$A$2:$A$100,0),1),IF(D3939&lt;&gt;"",INDEX(Υλικά!$D$3:$D$200,MATCH(D3939,Υλικά!$B$3:$B$200,0),1),""))</f>
        <v/>
      </c>
      <c r="F3939" s="10">
        <f>IF(C3939&lt;&gt;"",MATCH($C3939,ΣυνδΑθρ!$A$2:$A$100,0),IF(D3939&lt;&gt;"",MATCH($D3939,Υλικά!$B$3:$B$200,0),0))</f>
        <v>0</v>
      </c>
      <c r="G3939" s="3"/>
      <c r="H3939" s="16">
        <f>IF($C3939&lt;&gt;"",$G3939*INDEX(ΣυνδΑθρ!$B$2:$B$96,$F3939,1)/INDEX(ΣυνδΑθρ!$J$2:$J$96,$F3939,1),IF($D3939&lt;&gt;"",$G3939*INDEX(Υλικά!$G$3:$G$200,$F3939,1)/INDEX(Υλικά!$E$3:$E$200,$F3939,1),0))</f>
        <v>0</v>
      </c>
      <c r="I3939" s="17">
        <f>IF($C3939&lt;&gt;"",$G3939*INDEX(ΣυνδΑθρ!$C$2:$C$100,$F3939,1)/INDEX(ΣυνδΑθρ!$J$2:$J$96,$F3939,1),IF($D3939&lt;&gt;"",$G3939*INDEX(Υλικά!$H$3:$H$200,$F3939,1)/INDEX(Υλικά!$E$3:$E$200,$F3939,1),0))</f>
        <v>0</v>
      </c>
      <c r="J3939" s="18">
        <f>IF($C3939&lt;&gt;"",$G3939*INDEX(ΣυνδΑθρ!$D$2:$D$96,$F3939,1)/INDEX(ΣυνδΑθρ!$J$2:$J$96,$F3939,1),IF($D3939&lt;&gt;"",$G3939*INDEX(Υλικά!$I$3:$I$200,$F3939,1)/INDEX(Υλικά!$E$3:$E$200,$F3939,1),0))</f>
        <v>0</v>
      </c>
      <c r="K3939" s="16">
        <f>$H3939*Ref!$B$2</f>
        <v>0</v>
      </c>
      <c r="L3939" s="17">
        <f>$I3939*Ref!$B$3</f>
        <v>0</v>
      </c>
      <c r="M3939" s="18">
        <f>$J3939*Ref!$B$4</f>
        <v>0</v>
      </c>
      <c r="N3939" s="18">
        <f>IF($C3939&lt;&gt;"",0,IF($D3939&lt;&gt;"",$G3939*INDEX(Υλικά!$J$3:$J$200,$F3939,1)/INDEX(Υλικά!$E$3:$E$200,$F3939,1),0))</f>
        <v>0</v>
      </c>
      <c r="O3939" s="19">
        <f t="shared" si="72"/>
        <v>0</v>
      </c>
    </row>
    <row r="3940" spans="5:15" x14ac:dyDescent="0.35">
      <c r="E3940" s="3" t="str">
        <f>IF(C3940&lt;&gt;"",INDEX(ΣυνδΑθρ!$I$2:$I$96,MATCH(C3940,ΣυνδΑθρ!$A$2:$A$100,0),1),IF(D3940&lt;&gt;"",INDEX(Υλικά!$D$3:$D$200,MATCH(D3940,Υλικά!$B$3:$B$200,0),1),""))</f>
        <v/>
      </c>
      <c r="F3940" s="10">
        <f>IF(C3940&lt;&gt;"",MATCH($C3940,ΣυνδΑθρ!$A$2:$A$100,0),IF(D3940&lt;&gt;"",MATCH($D3940,Υλικά!$B$3:$B$200,0),0))</f>
        <v>0</v>
      </c>
      <c r="G3940" s="3"/>
      <c r="H3940" s="16">
        <f>IF($C3940&lt;&gt;"",$G3940*INDEX(ΣυνδΑθρ!$B$2:$B$96,$F3940,1)/INDEX(ΣυνδΑθρ!$J$2:$J$96,$F3940,1),IF($D3940&lt;&gt;"",$G3940*INDEX(Υλικά!$G$3:$G$200,$F3940,1)/INDEX(Υλικά!$E$3:$E$200,$F3940,1),0))</f>
        <v>0</v>
      </c>
      <c r="I3940" s="17">
        <f>IF($C3940&lt;&gt;"",$G3940*INDEX(ΣυνδΑθρ!$C$2:$C$100,$F3940,1)/INDEX(ΣυνδΑθρ!$J$2:$J$96,$F3940,1),IF($D3940&lt;&gt;"",$G3940*INDEX(Υλικά!$H$3:$H$200,$F3940,1)/INDEX(Υλικά!$E$3:$E$200,$F3940,1),0))</f>
        <v>0</v>
      </c>
      <c r="J3940" s="18">
        <f>IF($C3940&lt;&gt;"",$G3940*INDEX(ΣυνδΑθρ!$D$2:$D$96,$F3940,1)/INDEX(ΣυνδΑθρ!$J$2:$J$96,$F3940,1),IF($D3940&lt;&gt;"",$G3940*INDEX(Υλικά!$I$3:$I$200,$F3940,1)/INDEX(Υλικά!$E$3:$E$200,$F3940,1),0))</f>
        <v>0</v>
      </c>
      <c r="K3940" s="16">
        <f>$H3940*Ref!$B$2</f>
        <v>0</v>
      </c>
      <c r="L3940" s="17">
        <f>$I3940*Ref!$B$3</f>
        <v>0</v>
      </c>
      <c r="M3940" s="18">
        <f>$J3940*Ref!$B$4</f>
        <v>0</v>
      </c>
      <c r="N3940" s="18">
        <f>IF($C3940&lt;&gt;"",0,IF($D3940&lt;&gt;"",$G3940*INDEX(Υλικά!$J$3:$J$200,$F3940,1)/INDEX(Υλικά!$E$3:$E$200,$F3940,1),0))</f>
        <v>0</v>
      </c>
      <c r="O3940" s="19">
        <f t="shared" si="72"/>
        <v>0</v>
      </c>
    </row>
    <row r="3941" spans="5:15" x14ac:dyDescent="0.35">
      <c r="E3941" s="3" t="str">
        <f>IF(C3941&lt;&gt;"",INDEX(ΣυνδΑθρ!$I$2:$I$96,MATCH(C3941,ΣυνδΑθρ!$A$2:$A$100,0),1),IF(D3941&lt;&gt;"",INDEX(Υλικά!$D$3:$D$200,MATCH(D3941,Υλικά!$B$3:$B$200,0),1),""))</f>
        <v/>
      </c>
      <c r="F3941" s="10">
        <f>IF(C3941&lt;&gt;"",MATCH($C3941,ΣυνδΑθρ!$A$2:$A$100,0),IF(D3941&lt;&gt;"",MATCH($D3941,Υλικά!$B$3:$B$200,0),0))</f>
        <v>0</v>
      </c>
      <c r="G3941" s="3"/>
      <c r="H3941" s="16">
        <f>IF($C3941&lt;&gt;"",$G3941*INDEX(ΣυνδΑθρ!$B$2:$B$96,$F3941,1)/INDEX(ΣυνδΑθρ!$J$2:$J$96,$F3941,1),IF($D3941&lt;&gt;"",$G3941*INDEX(Υλικά!$G$3:$G$200,$F3941,1)/INDEX(Υλικά!$E$3:$E$200,$F3941,1),0))</f>
        <v>0</v>
      </c>
      <c r="I3941" s="17">
        <f>IF($C3941&lt;&gt;"",$G3941*INDEX(ΣυνδΑθρ!$C$2:$C$100,$F3941,1)/INDEX(ΣυνδΑθρ!$J$2:$J$96,$F3941,1),IF($D3941&lt;&gt;"",$G3941*INDEX(Υλικά!$H$3:$H$200,$F3941,1)/INDEX(Υλικά!$E$3:$E$200,$F3941,1),0))</f>
        <v>0</v>
      </c>
      <c r="J3941" s="18">
        <f>IF($C3941&lt;&gt;"",$G3941*INDEX(ΣυνδΑθρ!$D$2:$D$96,$F3941,1)/INDEX(ΣυνδΑθρ!$J$2:$J$96,$F3941,1),IF($D3941&lt;&gt;"",$G3941*INDEX(Υλικά!$I$3:$I$200,$F3941,1)/INDEX(Υλικά!$E$3:$E$200,$F3941,1),0))</f>
        <v>0</v>
      </c>
      <c r="K3941" s="16">
        <f>$H3941*Ref!$B$2</f>
        <v>0</v>
      </c>
      <c r="L3941" s="17">
        <f>$I3941*Ref!$B$3</f>
        <v>0</v>
      </c>
      <c r="M3941" s="18">
        <f>$J3941*Ref!$B$4</f>
        <v>0</v>
      </c>
      <c r="N3941" s="18">
        <f>IF($C3941&lt;&gt;"",0,IF($D3941&lt;&gt;"",$G3941*INDEX(Υλικά!$J$3:$J$200,$F3941,1)/INDEX(Υλικά!$E$3:$E$200,$F3941,1),0))</f>
        <v>0</v>
      </c>
      <c r="O3941" s="19">
        <f t="shared" ref="O3941:O3998" si="73">SUM(K3941:N3941)</f>
        <v>0</v>
      </c>
    </row>
    <row r="3942" spans="5:15" x14ac:dyDescent="0.35">
      <c r="E3942" s="3" t="str">
        <f>IF(C3942&lt;&gt;"",INDEX(ΣυνδΑθρ!$I$2:$I$96,MATCH(C3942,ΣυνδΑθρ!$A$2:$A$100,0),1),IF(D3942&lt;&gt;"",INDEX(Υλικά!$D$3:$D$200,MATCH(D3942,Υλικά!$B$3:$B$200,0),1),""))</f>
        <v/>
      </c>
      <c r="F3942" s="10">
        <f>IF(C3942&lt;&gt;"",MATCH($C3942,ΣυνδΑθρ!$A$2:$A$100,0),IF(D3942&lt;&gt;"",MATCH($D3942,Υλικά!$B$3:$B$200,0),0))</f>
        <v>0</v>
      </c>
      <c r="G3942" s="3"/>
      <c r="H3942" s="16">
        <f>IF($C3942&lt;&gt;"",$G3942*INDEX(ΣυνδΑθρ!$B$2:$B$96,$F3942,1)/INDEX(ΣυνδΑθρ!$J$2:$J$96,$F3942,1),IF($D3942&lt;&gt;"",$G3942*INDEX(Υλικά!$G$3:$G$200,$F3942,1)/INDEX(Υλικά!$E$3:$E$200,$F3942,1),0))</f>
        <v>0</v>
      </c>
      <c r="I3942" s="17">
        <f>IF($C3942&lt;&gt;"",$G3942*INDEX(ΣυνδΑθρ!$C$2:$C$100,$F3942,1)/INDEX(ΣυνδΑθρ!$J$2:$J$96,$F3942,1),IF($D3942&lt;&gt;"",$G3942*INDEX(Υλικά!$H$3:$H$200,$F3942,1)/INDEX(Υλικά!$E$3:$E$200,$F3942,1),0))</f>
        <v>0</v>
      </c>
      <c r="J3942" s="18">
        <f>IF($C3942&lt;&gt;"",$G3942*INDEX(ΣυνδΑθρ!$D$2:$D$96,$F3942,1)/INDEX(ΣυνδΑθρ!$J$2:$J$96,$F3942,1),IF($D3942&lt;&gt;"",$G3942*INDEX(Υλικά!$I$3:$I$200,$F3942,1)/INDEX(Υλικά!$E$3:$E$200,$F3942,1),0))</f>
        <v>0</v>
      </c>
      <c r="K3942" s="16">
        <f>$H3942*Ref!$B$2</f>
        <v>0</v>
      </c>
      <c r="L3942" s="17">
        <f>$I3942*Ref!$B$3</f>
        <v>0</v>
      </c>
      <c r="M3942" s="18">
        <f>$J3942*Ref!$B$4</f>
        <v>0</v>
      </c>
      <c r="N3942" s="18">
        <f>IF($C3942&lt;&gt;"",0,IF($D3942&lt;&gt;"",$G3942*INDEX(Υλικά!$J$3:$J$200,$F3942,1)/INDEX(Υλικά!$E$3:$E$200,$F3942,1),0))</f>
        <v>0</v>
      </c>
      <c r="O3942" s="19">
        <f t="shared" si="73"/>
        <v>0</v>
      </c>
    </row>
    <row r="3943" spans="5:15" x14ac:dyDescent="0.35">
      <c r="E3943" s="3" t="str">
        <f>IF(C3943&lt;&gt;"",INDEX(ΣυνδΑθρ!$I$2:$I$96,MATCH(C3943,ΣυνδΑθρ!$A$2:$A$100,0),1),IF(D3943&lt;&gt;"",INDEX(Υλικά!$D$3:$D$200,MATCH(D3943,Υλικά!$B$3:$B$200,0),1),""))</f>
        <v/>
      </c>
      <c r="F3943" s="10">
        <f>IF(C3943&lt;&gt;"",MATCH($C3943,ΣυνδΑθρ!$A$2:$A$100,0),IF(D3943&lt;&gt;"",MATCH($D3943,Υλικά!$B$3:$B$200,0),0))</f>
        <v>0</v>
      </c>
      <c r="G3943" s="3"/>
      <c r="H3943" s="16">
        <f>IF($C3943&lt;&gt;"",$G3943*INDEX(ΣυνδΑθρ!$B$2:$B$96,$F3943,1)/INDEX(ΣυνδΑθρ!$J$2:$J$96,$F3943,1),IF($D3943&lt;&gt;"",$G3943*INDEX(Υλικά!$G$3:$G$200,$F3943,1)/INDEX(Υλικά!$E$3:$E$200,$F3943,1),0))</f>
        <v>0</v>
      </c>
      <c r="I3943" s="17">
        <f>IF($C3943&lt;&gt;"",$G3943*INDEX(ΣυνδΑθρ!$C$2:$C$100,$F3943,1)/INDEX(ΣυνδΑθρ!$J$2:$J$96,$F3943,1),IF($D3943&lt;&gt;"",$G3943*INDEX(Υλικά!$H$3:$H$200,$F3943,1)/INDEX(Υλικά!$E$3:$E$200,$F3943,1),0))</f>
        <v>0</v>
      </c>
      <c r="J3943" s="18">
        <f>IF($C3943&lt;&gt;"",$G3943*INDEX(ΣυνδΑθρ!$D$2:$D$96,$F3943,1)/INDEX(ΣυνδΑθρ!$J$2:$J$96,$F3943,1),IF($D3943&lt;&gt;"",$G3943*INDEX(Υλικά!$I$3:$I$200,$F3943,1)/INDEX(Υλικά!$E$3:$E$200,$F3943,1),0))</f>
        <v>0</v>
      </c>
      <c r="K3943" s="16">
        <f>$H3943*Ref!$B$2</f>
        <v>0</v>
      </c>
      <c r="L3943" s="17">
        <f>$I3943*Ref!$B$3</f>
        <v>0</v>
      </c>
      <c r="M3943" s="18">
        <f>$J3943*Ref!$B$4</f>
        <v>0</v>
      </c>
      <c r="N3943" s="18">
        <f>IF($C3943&lt;&gt;"",0,IF($D3943&lt;&gt;"",$G3943*INDEX(Υλικά!$J$3:$J$200,$F3943,1)/INDEX(Υλικά!$E$3:$E$200,$F3943,1),0))</f>
        <v>0</v>
      </c>
      <c r="O3943" s="19">
        <f t="shared" si="73"/>
        <v>0</v>
      </c>
    </row>
    <row r="3944" spans="5:15" x14ac:dyDescent="0.35">
      <c r="E3944" s="3" t="str">
        <f>IF(C3944&lt;&gt;"",INDEX(ΣυνδΑθρ!$I$2:$I$96,MATCH(C3944,ΣυνδΑθρ!$A$2:$A$100,0),1),IF(D3944&lt;&gt;"",INDEX(Υλικά!$D$3:$D$200,MATCH(D3944,Υλικά!$B$3:$B$200,0),1),""))</f>
        <v/>
      </c>
      <c r="F3944" s="10">
        <f>IF(C3944&lt;&gt;"",MATCH($C3944,ΣυνδΑθρ!$A$2:$A$100,0),IF(D3944&lt;&gt;"",MATCH($D3944,Υλικά!$B$3:$B$200,0),0))</f>
        <v>0</v>
      </c>
      <c r="G3944" s="3"/>
      <c r="H3944" s="16">
        <f>IF($C3944&lt;&gt;"",$G3944*INDEX(ΣυνδΑθρ!$B$2:$B$96,$F3944,1)/INDEX(ΣυνδΑθρ!$J$2:$J$96,$F3944,1),IF($D3944&lt;&gt;"",$G3944*INDEX(Υλικά!$G$3:$G$200,$F3944,1)/INDEX(Υλικά!$E$3:$E$200,$F3944,1),0))</f>
        <v>0</v>
      </c>
      <c r="I3944" s="17">
        <f>IF($C3944&lt;&gt;"",$G3944*INDEX(ΣυνδΑθρ!$C$2:$C$100,$F3944,1)/INDEX(ΣυνδΑθρ!$J$2:$J$96,$F3944,1),IF($D3944&lt;&gt;"",$G3944*INDEX(Υλικά!$H$3:$H$200,$F3944,1)/INDEX(Υλικά!$E$3:$E$200,$F3944,1),0))</f>
        <v>0</v>
      </c>
      <c r="J3944" s="18">
        <f>IF($C3944&lt;&gt;"",$G3944*INDEX(ΣυνδΑθρ!$D$2:$D$96,$F3944,1)/INDEX(ΣυνδΑθρ!$J$2:$J$96,$F3944,1),IF($D3944&lt;&gt;"",$G3944*INDEX(Υλικά!$I$3:$I$200,$F3944,1)/INDEX(Υλικά!$E$3:$E$200,$F3944,1),0))</f>
        <v>0</v>
      </c>
      <c r="K3944" s="16">
        <f>$H3944*Ref!$B$2</f>
        <v>0</v>
      </c>
      <c r="L3944" s="17">
        <f>$I3944*Ref!$B$3</f>
        <v>0</v>
      </c>
      <c r="M3944" s="18">
        <f>$J3944*Ref!$B$4</f>
        <v>0</v>
      </c>
      <c r="N3944" s="18">
        <f>IF($C3944&lt;&gt;"",0,IF($D3944&lt;&gt;"",$G3944*INDEX(Υλικά!$J$3:$J$200,$F3944,1)/INDEX(Υλικά!$E$3:$E$200,$F3944,1),0))</f>
        <v>0</v>
      </c>
      <c r="O3944" s="19">
        <f t="shared" si="73"/>
        <v>0</v>
      </c>
    </row>
    <row r="3945" spans="5:15" x14ac:dyDescent="0.35">
      <c r="E3945" s="3" t="str">
        <f>IF(C3945&lt;&gt;"",INDEX(ΣυνδΑθρ!$I$2:$I$96,MATCH(C3945,ΣυνδΑθρ!$A$2:$A$100,0),1),IF(D3945&lt;&gt;"",INDEX(Υλικά!$D$3:$D$200,MATCH(D3945,Υλικά!$B$3:$B$200,0),1),""))</f>
        <v/>
      </c>
      <c r="F3945" s="10">
        <f>IF(C3945&lt;&gt;"",MATCH($C3945,ΣυνδΑθρ!$A$2:$A$100,0),IF(D3945&lt;&gt;"",MATCH($D3945,Υλικά!$B$3:$B$200,0),0))</f>
        <v>0</v>
      </c>
      <c r="G3945" s="3"/>
      <c r="H3945" s="16">
        <f>IF($C3945&lt;&gt;"",$G3945*INDEX(ΣυνδΑθρ!$B$2:$B$96,$F3945,1)/INDEX(ΣυνδΑθρ!$J$2:$J$96,$F3945,1),IF($D3945&lt;&gt;"",$G3945*INDEX(Υλικά!$G$3:$G$200,$F3945,1)/INDEX(Υλικά!$E$3:$E$200,$F3945,1),0))</f>
        <v>0</v>
      </c>
      <c r="I3945" s="17">
        <f>IF($C3945&lt;&gt;"",$G3945*INDEX(ΣυνδΑθρ!$C$2:$C$100,$F3945,1)/INDEX(ΣυνδΑθρ!$J$2:$J$96,$F3945,1),IF($D3945&lt;&gt;"",$G3945*INDEX(Υλικά!$H$3:$H$200,$F3945,1)/INDEX(Υλικά!$E$3:$E$200,$F3945,1),0))</f>
        <v>0</v>
      </c>
      <c r="J3945" s="18">
        <f>IF($C3945&lt;&gt;"",$G3945*INDEX(ΣυνδΑθρ!$D$2:$D$96,$F3945,1)/INDEX(ΣυνδΑθρ!$J$2:$J$96,$F3945,1),IF($D3945&lt;&gt;"",$G3945*INDEX(Υλικά!$I$3:$I$200,$F3945,1)/INDEX(Υλικά!$E$3:$E$200,$F3945,1),0))</f>
        <v>0</v>
      </c>
      <c r="K3945" s="16">
        <f>$H3945*Ref!$B$2</f>
        <v>0</v>
      </c>
      <c r="L3945" s="17">
        <f>$I3945*Ref!$B$3</f>
        <v>0</v>
      </c>
      <c r="M3945" s="18">
        <f>$J3945*Ref!$B$4</f>
        <v>0</v>
      </c>
      <c r="N3945" s="18">
        <f>IF($C3945&lt;&gt;"",0,IF($D3945&lt;&gt;"",$G3945*INDEX(Υλικά!$J$3:$J$200,$F3945,1)/INDEX(Υλικά!$E$3:$E$200,$F3945,1),0))</f>
        <v>0</v>
      </c>
      <c r="O3945" s="19">
        <f t="shared" si="73"/>
        <v>0</v>
      </c>
    </row>
    <row r="3946" spans="5:15" x14ac:dyDescent="0.35">
      <c r="E3946" s="3" t="str">
        <f>IF(C3946&lt;&gt;"",INDEX(ΣυνδΑθρ!$I$2:$I$96,MATCH(C3946,ΣυνδΑθρ!$A$2:$A$100,0),1),IF(D3946&lt;&gt;"",INDEX(Υλικά!$D$3:$D$200,MATCH(D3946,Υλικά!$B$3:$B$200,0),1),""))</f>
        <v/>
      </c>
      <c r="F3946" s="10">
        <f>IF(C3946&lt;&gt;"",MATCH($C3946,ΣυνδΑθρ!$A$2:$A$100,0),IF(D3946&lt;&gt;"",MATCH($D3946,Υλικά!$B$3:$B$200,0),0))</f>
        <v>0</v>
      </c>
      <c r="G3946" s="3"/>
      <c r="H3946" s="16">
        <f>IF($C3946&lt;&gt;"",$G3946*INDEX(ΣυνδΑθρ!$B$2:$B$96,$F3946,1)/INDEX(ΣυνδΑθρ!$J$2:$J$96,$F3946,1),IF($D3946&lt;&gt;"",$G3946*INDEX(Υλικά!$G$3:$G$200,$F3946,1)/INDEX(Υλικά!$E$3:$E$200,$F3946,1),0))</f>
        <v>0</v>
      </c>
      <c r="I3946" s="17">
        <f>IF($C3946&lt;&gt;"",$G3946*INDEX(ΣυνδΑθρ!$C$2:$C$100,$F3946,1)/INDEX(ΣυνδΑθρ!$J$2:$J$96,$F3946,1),IF($D3946&lt;&gt;"",$G3946*INDEX(Υλικά!$H$3:$H$200,$F3946,1)/INDEX(Υλικά!$E$3:$E$200,$F3946,1),0))</f>
        <v>0</v>
      </c>
      <c r="J3946" s="18">
        <f>IF($C3946&lt;&gt;"",$G3946*INDEX(ΣυνδΑθρ!$D$2:$D$96,$F3946,1)/INDEX(ΣυνδΑθρ!$J$2:$J$96,$F3946,1),IF($D3946&lt;&gt;"",$G3946*INDEX(Υλικά!$I$3:$I$200,$F3946,1)/INDEX(Υλικά!$E$3:$E$200,$F3946,1),0))</f>
        <v>0</v>
      </c>
      <c r="K3946" s="16">
        <f>$H3946*Ref!$B$2</f>
        <v>0</v>
      </c>
      <c r="L3946" s="17">
        <f>$I3946*Ref!$B$3</f>
        <v>0</v>
      </c>
      <c r="M3946" s="18">
        <f>$J3946*Ref!$B$4</f>
        <v>0</v>
      </c>
      <c r="N3946" s="18">
        <f>IF($C3946&lt;&gt;"",0,IF($D3946&lt;&gt;"",$G3946*INDEX(Υλικά!$J$3:$J$200,$F3946,1)/INDEX(Υλικά!$E$3:$E$200,$F3946,1),0))</f>
        <v>0</v>
      </c>
      <c r="O3946" s="19">
        <f t="shared" si="73"/>
        <v>0</v>
      </c>
    </row>
    <row r="3947" spans="5:15" x14ac:dyDescent="0.35">
      <c r="E3947" s="3" t="str">
        <f>IF(C3947&lt;&gt;"",INDEX(ΣυνδΑθρ!$I$2:$I$96,MATCH(C3947,ΣυνδΑθρ!$A$2:$A$100,0),1),IF(D3947&lt;&gt;"",INDEX(Υλικά!$D$3:$D$200,MATCH(D3947,Υλικά!$B$3:$B$200,0),1),""))</f>
        <v/>
      </c>
      <c r="F3947" s="10">
        <f>IF(C3947&lt;&gt;"",MATCH($C3947,ΣυνδΑθρ!$A$2:$A$100,0),IF(D3947&lt;&gt;"",MATCH($D3947,Υλικά!$B$3:$B$200,0),0))</f>
        <v>0</v>
      </c>
      <c r="G3947" s="3"/>
      <c r="H3947" s="16">
        <f>IF($C3947&lt;&gt;"",$G3947*INDEX(ΣυνδΑθρ!$B$2:$B$96,$F3947,1)/INDEX(ΣυνδΑθρ!$J$2:$J$96,$F3947,1),IF($D3947&lt;&gt;"",$G3947*INDEX(Υλικά!$G$3:$G$200,$F3947,1)/INDEX(Υλικά!$E$3:$E$200,$F3947,1),0))</f>
        <v>0</v>
      </c>
      <c r="I3947" s="17">
        <f>IF($C3947&lt;&gt;"",$G3947*INDEX(ΣυνδΑθρ!$C$2:$C$100,$F3947,1)/INDEX(ΣυνδΑθρ!$J$2:$J$96,$F3947,1),IF($D3947&lt;&gt;"",$G3947*INDEX(Υλικά!$H$3:$H$200,$F3947,1)/INDEX(Υλικά!$E$3:$E$200,$F3947,1),0))</f>
        <v>0</v>
      </c>
      <c r="J3947" s="18">
        <f>IF($C3947&lt;&gt;"",$G3947*INDEX(ΣυνδΑθρ!$D$2:$D$96,$F3947,1)/INDEX(ΣυνδΑθρ!$J$2:$J$96,$F3947,1),IF($D3947&lt;&gt;"",$G3947*INDEX(Υλικά!$I$3:$I$200,$F3947,1)/INDEX(Υλικά!$E$3:$E$200,$F3947,1),0))</f>
        <v>0</v>
      </c>
      <c r="K3947" s="16">
        <f>$H3947*Ref!$B$2</f>
        <v>0</v>
      </c>
      <c r="L3947" s="17">
        <f>$I3947*Ref!$B$3</f>
        <v>0</v>
      </c>
      <c r="M3947" s="18">
        <f>$J3947*Ref!$B$4</f>
        <v>0</v>
      </c>
      <c r="N3947" s="18">
        <f>IF($C3947&lt;&gt;"",0,IF($D3947&lt;&gt;"",$G3947*INDEX(Υλικά!$J$3:$J$200,$F3947,1)/INDEX(Υλικά!$E$3:$E$200,$F3947,1),0))</f>
        <v>0</v>
      </c>
      <c r="O3947" s="19">
        <f t="shared" si="73"/>
        <v>0</v>
      </c>
    </row>
    <row r="3948" spans="5:15" x14ac:dyDescent="0.35">
      <c r="E3948" s="3" t="str">
        <f>IF(C3948&lt;&gt;"",INDEX(ΣυνδΑθρ!$I$2:$I$96,MATCH(C3948,ΣυνδΑθρ!$A$2:$A$100,0),1),IF(D3948&lt;&gt;"",INDEX(Υλικά!$D$3:$D$200,MATCH(D3948,Υλικά!$B$3:$B$200,0),1),""))</f>
        <v/>
      </c>
      <c r="F3948" s="10">
        <f>IF(C3948&lt;&gt;"",MATCH($C3948,ΣυνδΑθρ!$A$2:$A$100,0),IF(D3948&lt;&gt;"",MATCH($D3948,Υλικά!$B$3:$B$200,0),0))</f>
        <v>0</v>
      </c>
      <c r="G3948" s="3"/>
      <c r="H3948" s="16">
        <f>IF($C3948&lt;&gt;"",$G3948*INDEX(ΣυνδΑθρ!$B$2:$B$96,$F3948,1)/INDEX(ΣυνδΑθρ!$J$2:$J$96,$F3948,1),IF($D3948&lt;&gt;"",$G3948*INDEX(Υλικά!$G$3:$G$200,$F3948,1)/INDEX(Υλικά!$E$3:$E$200,$F3948,1),0))</f>
        <v>0</v>
      </c>
      <c r="I3948" s="17">
        <f>IF($C3948&lt;&gt;"",$G3948*INDEX(ΣυνδΑθρ!$C$2:$C$100,$F3948,1)/INDEX(ΣυνδΑθρ!$J$2:$J$96,$F3948,1),IF($D3948&lt;&gt;"",$G3948*INDEX(Υλικά!$H$3:$H$200,$F3948,1)/INDEX(Υλικά!$E$3:$E$200,$F3948,1),0))</f>
        <v>0</v>
      </c>
      <c r="J3948" s="18">
        <f>IF($C3948&lt;&gt;"",$G3948*INDEX(ΣυνδΑθρ!$D$2:$D$96,$F3948,1)/INDEX(ΣυνδΑθρ!$J$2:$J$96,$F3948,1),IF($D3948&lt;&gt;"",$G3948*INDEX(Υλικά!$I$3:$I$200,$F3948,1)/INDEX(Υλικά!$E$3:$E$200,$F3948,1),0))</f>
        <v>0</v>
      </c>
      <c r="K3948" s="16">
        <f>$H3948*Ref!$B$2</f>
        <v>0</v>
      </c>
      <c r="L3948" s="17">
        <f>$I3948*Ref!$B$3</f>
        <v>0</v>
      </c>
      <c r="M3948" s="18">
        <f>$J3948*Ref!$B$4</f>
        <v>0</v>
      </c>
      <c r="N3948" s="18">
        <f>IF($C3948&lt;&gt;"",0,IF($D3948&lt;&gt;"",$G3948*INDEX(Υλικά!$J$3:$J$200,$F3948,1)/INDEX(Υλικά!$E$3:$E$200,$F3948,1),0))</f>
        <v>0</v>
      </c>
      <c r="O3948" s="19">
        <f t="shared" si="73"/>
        <v>0</v>
      </c>
    </row>
    <row r="3949" spans="5:15" x14ac:dyDescent="0.35">
      <c r="E3949" s="3" t="str">
        <f>IF(C3949&lt;&gt;"",INDEX(ΣυνδΑθρ!$I$2:$I$96,MATCH(C3949,ΣυνδΑθρ!$A$2:$A$100,0),1),IF(D3949&lt;&gt;"",INDEX(Υλικά!$D$3:$D$200,MATCH(D3949,Υλικά!$B$3:$B$200,0),1),""))</f>
        <v/>
      </c>
      <c r="F3949" s="10">
        <f>IF(C3949&lt;&gt;"",MATCH($C3949,ΣυνδΑθρ!$A$2:$A$100,0),IF(D3949&lt;&gt;"",MATCH($D3949,Υλικά!$B$3:$B$200,0),0))</f>
        <v>0</v>
      </c>
      <c r="G3949" s="3"/>
      <c r="H3949" s="16">
        <f>IF($C3949&lt;&gt;"",$G3949*INDEX(ΣυνδΑθρ!$B$2:$B$96,$F3949,1)/INDEX(ΣυνδΑθρ!$J$2:$J$96,$F3949,1),IF($D3949&lt;&gt;"",$G3949*INDEX(Υλικά!$G$3:$G$200,$F3949,1)/INDEX(Υλικά!$E$3:$E$200,$F3949,1),0))</f>
        <v>0</v>
      </c>
      <c r="I3949" s="17">
        <f>IF($C3949&lt;&gt;"",$G3949*INDEX(ΣυνδΑθρ!$C$2:$C$100,$F3949,1)/INDEX(ΣυνδΑθρ!$J$2:$J$96,$F3949,1),IF($D3949&lt;&gt;"",$G3949*INDEX(Υλικά!$H$3:$H$200,$F3949,1)/INDEX(Υλικά!$E$3:$E$200,$F3949,1),0))</f>
        <v>0</v>
      </c>
      <c r="J3949" s="18">
        <f>IF($C3949&lt;&gt;"",$G3949*INDEX(ΣυνδΑθρ!$D$2:$D$96,$F3949,1)/INDEX(ΣυνδΑθρ!$J$2:$J$96,$F3949,1),IF($D3949&lt;&gt;"",$G3949*INDEX(Υλικά!$I$3:$I$200,$F3949,1)/INDEX(Υλικά!$E$3:$E$200,$F3949,1),0))</f>
        <v>0</v>
      </c>
      <c r="K3949" s="16">
        <f>$H3949*Ref!$B$2</f>
        <v>0</v>
      </c>
      <c r="L3949" s="17">
        <f>$I3949*Ref!$B$3</f>
        <v>0</v>
      </c>
      <c r="M3949" s="18">
        <f>$J3949*Ref!$B$4</f>
        <v>0</v>
      </c>
      <c r="N3949" s="18">
        <f>IF($C3949&lt;&gt;"",0,IF($D3949&lt;&gt;"",$G3949*INDEX(Υλικά!$J$3:$J$200,$F3949,1)/INDEX(Υλικά!$E$3:$E$200,$F3949,1),0))</f>
        <v>0</v>
      </c>
      <c r="O3949" s="19">
        <f t="shared" si="73"/>
        <v>0</v>
      </c>
    </row>
    <row r="3950" spans="5:15" x14ac:dyDescent="0.35">
      <c r="E3950" s="3" t="str">
        <f>IF(C3950&lt;&gt;"",INDEX(ΣυνδΑθρ!$I$2:$I$96,MATCH(C3950,ΣυνδΑθρ!$A$2:$A$100,0),1),IF(D3950&lt;&gt;"",INDEX(Υλικά!$D$3:$D$200,MATCH(D3950,Υλικά!$B$3:$B$200,0),1),""))</f>
        <v/>
      </c>
      <c r="F3950" s="10">
        <f>IF(C3950&lt;&gt;"",MATCH($C3950,ΣυνδΑθρ!$A$2:$A$100,0),IF(D3950&lt;&gt;"",MATCH($D3950,Υλικά!$B$3:$B$200,0),0))</f>
        <v>0</v>
      </c>
      <c r="G3950" s="3"/>
      <c r="H3950" s="16">
        <f>IF($C3950&lt;&gt;"",$G3950*INDEX(ΣυνδΑθρ!$B$2:$B$96,$F3950,1)/INDEX(ΣυνδΑθρ!$J$2:$J$96,$F3950,1),IF($D3950&lt;&gt;"",$G3950*INDEX(Υλικά!$G$3:$G$200,$F3950,1)/INDEX(Υλικά!$E$3:$E$200,$F3950,1),0))</f>
        <v>0</v>
      </c>
      <c r="I3950" s="17">
        <f>IF($C3950&lt;&gt;"",$G3950*INDEX(ΣυνδΑθρ!$C$2:$C$100,$F3950,1)/INDEX(ΣυνδΑθρ!$J$2:$J$96,$F3950,1),IF($D3950&lt;&gt;"",$G3950*INDEX(Υλικά!$H$3:$H$200,$F3950,1)/INDEX(Υλικά!$E$3:$E$200,$F3950,1),0))</f>
        <v>0</v>
      </c>
      <c r="J3950" s="18">
        <f>IF($C3950&lt;&gt;"",$G3950*INDEX(ΣυνδΑθρ!$D$2:$D$96,$F3950,1)/INDEX(ΣυνδΑθρ!$J$2:$J$96,$F3950,1),IF($D3950&lt;&gt;"",$G3950*INDEX(Υλικά!$I$3:$I$200,$F3950,1)/INDEX(Υλικά!$E$3:$E$200,$F3950,1),0))</f>
        <v>0</v>
      </c>
      <c r="K3950" s="16">
        <f>$H3950*Ref!$B$2</f>
        <v>0</v>
      </c>
      <c r="L3950" s="17">
        <f>$I3950*Ref!$B$3</f>
        <v>0</v>
      </c>
      <c r="M3950" s="18">
        <f>$J3950*Ref!$B$4</f>
        <v>0</v>
      </c>
      <c r="N3950" s="18">
        <f>IF($C3950&lt;&gt;"",0,IF($D3950&lt;&gt;"",$G3950*INDEX(Υλικά!$J$3:$J$200,$F3950,1)/INDEX(Υλικά!$E$3:$E$200,$F3950,1),0))</f>
        <v>0</v>
      </c>
      <c r="O3950" s="19">
        <f t="shared" si="73"/>
        <v>0</v>
      </c>
    </row>
    <row r="3951" spans="5:15" x14ac:dyDescent="0.35">
      <c r="E3951" s="3" t="str">
        <f>IF(C3951&lt;&gt;"",INDEX(ΣυνδΑθρ!$I$2:$I$96,MATCH(C3951,ΣυνδΑθρ!$A$2:$A$100,0),1),IF(D3951&lt;&gt;"",INDEX(Υλικά!$D$3:$D$200,MATCH(D3951,Υλικά!$B$3:$B$200,0),1),""))</f>
        <v/>
      </c>
      <c r="F3951" s="10">
        <f>IF(C3951&lt;&gt;"",MATCH($C3951,ΣυνδΑθρ!$A$2:$A$100,0),IF(D3951&lt;&gt;"",MATCH($D3951,Υλικά!$B$3:$B$200,0),0))</f>
        <v>0</v>
      </c>
      <c r="G3951" s="3"/>
      <c r="H3951" s="16">
        <f>IF($C3951&lt;&gt;"",$G3951*INDEX(ΣυνδΑθρ!$B$2:$B$96,$F3951,1)/INDEX(ΣυνδΑθρ!$J$2:$J$96,$F3951,1),IF($D3951&lt;&gt;"",$G3951*INDEX(Υλικά!$G$3:$G$200,$F3951,1)/INDEX(Υλικά!$E$3:$E$200,$F3951,1),0))</f>
        <v>0</v>
      </c>
      <c r="I3951" s="17">
        <f>IF($C3951&lt;&gt;"",$G3951*INDEX(ΣυνδΑθρ!$C$2:$C$100,$F3951,1)/INDEX(ΣυνδΑθρ!$J$2:$J$96,$F3951,1),IF($D3951&lt;&gt;"",$G3951*INDEX(Υλικά!$H$3:$H$200,$F3951,1)/INDEX(Υλικά!$E$3:$E$200,$F3951,1),0))</f>
        <v>0</v>
      </c>
      <c r="J3951" s="18">
        <f>IF($C3951&lt;&gt;"",$G3951*INDEX(ΣυνδΑθρ!$D$2:$D$96,$F3951,1)/INDEX(ΣυνδΑθρ!$J$2:$J$96,$F3951,1),IF($D3951&lt;&gt;"",$G3951*INDEX(Υλικά!$I$3:$I$200,$F3951,1)/INDEX(Υλικά!$E$3:$E$200,$F3951,1),0))</f>
        <v>0</v>
      </c>
      <c r="K3951" s="16">
        <f>$H3951*Ref!$B$2</f>
        <v>0</v>
      </c>
      <c r="L3951" s="17">
        <f>$I3951*Ref!$B$3</f>
        <v>0</v>
      </c>
      <c r="M3951" s="18">
        <f>$J3951*Ref!$B$4</f>
        <v>0</v>
      </c>
      <c r="N3951" s="18">
        <f>IF($C3951&lt;&gt;"",0,IF($D3951&lt;&gt;"",$G3951*INDEX(Υλικά!$J$3:$J$200,$F3951,1)/INDEX(Υλικά!$E$3:$E$200,$F3951,1),0))</f>
        <v>0</v>
      </c>
      <c r="O3951" s="19">
        <f t="shared" si="73"/>
        <v>0</v>
      </c>
    </row>
    <row r="3952" spans="5:15" x14ac:dyDescent="0.35">
      <c r="E3952" s="3" t="str">
        <f>IF(C3952&lt;&gt;"",INDEX(ΣυνδΑθρ!$I$2:$I$96,MATCH(C3952,ΣυνδΑθρ!$A$2:$A$100,0),1),IF(D3952&lt;&gt;"",INDEX(Υλικά!$D$3:$D$200,MATCH(D3952,Υλικά!$B$3:$B$200,0),1),""))</f>
        <v/>
      </c>
      <c r="F3952" s="10">
        <f>IF(C3952&lt;&gt;"",MATCH($C3952,ΣυνδΑθρ!$A$2:$A$100,0),IF(D3952&lt;&gt;"",MATCH($D3952,Υλικά!$B$3:$B$200,0),0))</f>
        <v>0</v>
      </c>
      <c r="G3952" s="3"/>
      <c r="H3952" s="16">
        <f>IF($C3952&lt;&gt;"",$G3952*INDEX(ΣυνδΑθρ!$B$2:$B$96,$F3952,1)/INDEX(ΣυνδΑθρ!$J$2:$J$96,$F3952,1),IF($D3952&lt;&gt;"",$G3952*INDEX(Υλικά!$G$3:$G$200,$F3952,1)/INDEX(Υλικά!$E$3:$E$200,$F3952,1),0))</f>
        <v>0</v>
      </c>
      <c r="I3952" s="17">
        <f>IF($C3952&lt;&gt;"",$G3952*INDEX(ΣυνδΑθρ!$C$2:$C$100,$F3952,1)/INDEX(ΣυνδΑθρ!$J$2:$J$96,$F3952,1),IF($D3952&lt;&gt;"",$G3952*INDEX(Υλικά!$H$3:$H$200,$F3952,1)/INDEX(Υλικά!$E$3:$E$200,$F3952,1),0))</f>
        <v>0</v>
      </c>
      <c r="J3952" s="18">
        <f>IF($C3952&lt;&gt;"",$G3952*INDEX(ΣυνδΑθρ!$D$2:$D$96,$F3952,1)/INDEX(ΣυνδΑθρ!$J$2:$J$96,$F3952,1),IF($D3952&lt;&gt;"",$G3952*INDEX(Υλικά!$I$3:$I$200,$F3952,1)/INDEX(Υλικά!$E$3:$E$200,$F3952,1),0))</f>
        <v>0</v>
      </c>
      <c r="K3952" s="16">
        <f>$H3952*Ref!$B$2</f>
        <v>0</v>
      </c>
      <c r="L3952" s="17">
        <f>$I3952*Ref!$B$3</f>
        <v>0</v>
      </c>
      <c r="M3952" s="18">
        <f>$J3952*Ref!$B$4</f>
        <v>0</v>
      </c>
      <c r="N3952" s="18">
        <f>IF($C3952&lt;&gt;"",0,IF($D3952&lt;&gt;"",$G3952*INDEX(Υλικά!$J$3:$J$200,$F3952,1)/INDEX(Υλικά!$E$3:$E$200,$F3952,1),0))</f>
        <v>0</v>
      </c>
      <c r="O3952" s="19">
        <f t="shared" si="73"/>
        <v>0</v>
      </c>
    </row>
    <row r="3953" spans="5:15" x14ac:dyDescent="0.35">
      <c r="E3953" s="3" t="str">
        <f>IF(C3953&lt;&gt;"",INDEX(ΣυνδΑθρ!$I$2:$I$96,MATCH(C3953,ΣυνδΑθρ!$A$2:$A$100,0),1),IF(D3953&lt;&gt;"",INDEX(Υλικά!$D$3:$D$200,MATCH(D3953,Υλικά!$B$3:$B$200,0),1),""))</f>
        <v/>
      </c>
      <c r="F3953" s="10">
        <f>IF(C3953&lt;&gt;"",MATCH($C3953,ΣυνδΑθρ!$A$2:$A$100,0),IF(D3953&lt;&gt;"",MATCH($D3953,Υλικά!$B$3:$B$200,0),0))</f>
        <v>0</v>
      </c>
      <c r="G3953" s="3"/>
      <c r="H3953" s="16">
        <f>IF($C3953&lt;&gt;"",$G3953*INDEX(ΣυνδΑθρ!$B$2:$B$96,$F3953,1)/INDEX(ΣυνδΑθρ!$J$2:$J$96,$F3953,1),IF($D3953&lt;&gt;"",$G3953*INDEX(Υλικά!$G$3:$G$200,$F3953,1)/INDEX(Υλικά!$E$3:$E$200,$F3953,1),0))</f>
        <v>0</v>
      </c>
      <c r="I3953" s="17">
        <f>IF($C3953&lt;&gt;"",$G3953*INDEX(ΣυνδΑθρ!$C$2:$C$100,$F3953,1)/INDEX(ΣυνδΑθρ!$J$2:$J$96,$F3953,1),IF($D3953&lt;&gt;"",$G3953*INDEX(Υλικά!$H$3:$H$200,$F3953,1)/INDEX(Υλικά!$E$3:$E$200,$F3953,1),0))</f>
        <v>0</v>
      </c>
      <c r="J3953" s="18">
        <f>IF($C3953&lt;&gt;"",$G3953*INDEX(ΣυνδΑθρ!$D$2:$D$96,$F3953,1)/INDEX(ΣυνδΑθρ!$J$2:$J$96,$F3953,1),IF($D3953&lt;&gt;"",$G3953*INDEX(Υλικά!$I$3:$I$200,$F3953,1)/INDEX(Υλικά!$E$3:$E$200,$F3953,1),0))</f>
        <v>0</v>
      </c>
      <c r="K3953" s="16">
        <f>$H3953*Ref!$B$2</f>
        <v>0</v>
      </c>
      <c r="L3953" s="17">
        <f>$I3953*Ref!$B$3</f>
        <v>0</v>
      </c>
      <c r="M3953" s="18">
        <f>$J3953*Ref!$B$4</f>
        <v>0</v>
      </c>
      <c r="N3953" s="18">
        <f>IF($C3953&lt;&gt;"",0,IF($D3953&lt;&gt;"",$G3953*INDEX(Υλικά!$J$3:$J$200,$F3953,1)/INDEX(Υλικά!$E$3:$E$200,$F3953,1),0))</f>
        <v>0</v>
      </c>
      <c r="O3953" s="19">
        <f t="shared" si="73"/>
        <v>0</v>
      </c>
    </row>
    <row r="3954" spans="5:15" x14ac:dyDescent="0.35">
      <c r="E3954" s="3" t="str">
        <f>IF(C3954&lt;&gt;"",INDEX(ΣυνδΑθρ!$I$2:$I$96,MATCH(C3954,ΣυνδΑθρ!$A$2:$A$100,0),1),IF(D3954&lt;&gt;"",INDEX(Υλικά!$D$3:$D$200,MATCH(D3954,Υλικά!$B$3:$B$200,0),1),""))</f>
        <v/>
      </c>
      <c r="F3954" s="10">
        <f>IF(C3954&lt;&gt;"",MATCH($C3954,ΣυνδΑθρ!$A$2:$A$100,0),IF(D3954&lt;&gt;"",MATCH($D3954,Υλικά!$B$3:$B$200,0),0))</f>
        <v>0</v>
      </c>
      <c r="G3954" s="3"/>
      <c r="H3954" s="16">
        <f>IF($C3954&lt;&gt;"",$G3954*INDEX(ΣυνδΑθρ!$B$2:$B$96,$F3954,1)/INDEX(ΣυνδΑθρ!$J$2:$J$96,$F3954,1),IF($D3954&lt;&gt;"",$G3954*INDEX(Υλικά!$G$3:$G$200,$F3954,1)/INDEX(Υλικά!$E$3:$E$200,$F3954,1),0))</f>
        <v>0</v>
      </c>
      <c r="I3954" s="17">
        <f>IF($C3954&lt;&gt;"",$G3954*INDEX(ΣυνδΑθρ!$C$2:$C$100,$F3954,1)/INDEX(ΣυνδΑθρ!$J$2:$J$96,$F3954,1),IF($D3954&lt;&gt;"",$G3954*INDEX(Υλικά!$H$3:$H$200,$F3954,1)/INDEX(Υλικά!$E$3:$E$200,$F3954,1),0))</f>
        <v>0</v>
      </c>
      <c r="J3954" s="18">
        <f>IF($C3954&lt;&gt;"",$G3954*INDEX(ΣυνδΑθρ!$D$2:$D$96,$F3954,1)/INDEX(ΣυνδΑθρ!$J$2:$J$96,$F3954,1),IF($D3954&lt;&gt;"",$G3954*INDEX(Υλικά!$I$3:$I$200,$F3954,1)/INDEX(Υλικά!$E$3:$E$200,$F3954,1),0))</f>
        <v>0</v>
      </c>
      <c r="K3954" s="16">
        <f>$H3954*Ref!$B$2</f>
        <v>0</v>
      </c>
      <c r="L3954" s="17">
        <f>$I3954*Ref!$B$3</f>
        <v>0</v>
      </c>
      <c r="M3954" s="18">
        <f>$J3954*Ref!$B$4</f>
        <v>0</v>
      </c>
      <c r="N3954" s="18">
        <f>IF($C3954&lt;&gt;"",0,IF($D3954&lt;&gt;"",$G3954*INDEX(Υλικά!$J$3:$J$200,$F3954,1)/INDEX(Υλικά!$E$3:$E$200,$F3954,1),0))</f>
        <v>0</v>
      </c>
      <c r="O3954" s="19">
        <f t="shared" si="73"/>
        <v>0</v>
      </c>
    </row>
    <row r="3955" spans="5:15" x14ac:dyDescent="0.35">
      <c r="E3955" s="3" t="str">
        <f>IF(C3955&lt;&gt;"",INDEX(ΣυνδΑθρ!$I$2:$I$96,MATCH(C3955,ΣυνδΑθρ!$A$2:$A$100,0),1),IF(D3955&lt;&gt;"",INDEX(Υλικά!$D$3:$D$200,MATCH(D3955,Υλικά!$B$3:$B$200,0),1),""))</f>
        <v/>
      </c>
      <c r="F3955" s="10">
        <f>IF(C3955&lt;&gt;"",MATCH($C3955,ΣυνδΑθρ!$A$2:$A$100,0),IF(D3955&lt;&gt;"",MATCH($D3955,Υλικά!$B$3:$B$200,0),0))</f>
        <v>0</v>
      </c>
      <c r="G3955" s="3"/>
      <c r="H3955" s="16">
        <f>IF($C3955&lt;&gt;"",$G3955*INDEX(ΣυνδΑθρ!$B$2:$B$96,$F3955,1)/INDEX(ΣυνδΑθρ!$J$2:$J$96,$F3955,1),IF($D3955&lt;&gt;"",$G3955*INDEX(Υλικά!$G$3:$G$200,$F3955,1)/INDEX(Υλικά!$E$3:$E$200,$F3955,1),0))</f>
        <v>0</v>
      </c>
      <c r="I3955" s="17">
        <f>IF($C3955&lt;&gt;"",$G3955*INDEX(ΣυνδΑθρ!$C$2:$C$100,$F3955,1)/INDEX(ΣυνδΑθρ!$J$2:$J$96,$F3955,1),IF($D3955&lt;&gt;"",$G3955*INDEX(Υλικά!$H$3:$H$200,$F3955,1)/INDEX(Υλικά!$E$3:$E$200,$F3955,1),0))</f>
        <v>0</v>
      </c>
      <c r="J3955" s="18">
        <f>IF($C3955&lt;&gt;"",$G3955*INDEX(ΣυνδΑθρ!$D$2:$D$96,$F3955,1)/INDEX(ΣυνδΑθρ!$J$2:$J$96,$F3955,1),IF($D3955&lt;&gt;"",$G3955*INDEX(Υλικά!$I$3:$I$200,$F3955,1)/INDEX(Υλικά!$E$3:$E$200,$F3955,1),0))</f>
        <v>0</v>
      </c>
      <c r="K3955" s="16">
        <f>$H3955*Ref!$B$2</f>
        <v>0</v>
      </c>
      <c r="L3955" s="17">
        <f>$I3955*Ref!$B$3</f>
        <v>0</v>
      </c>
      <c r="M3955" s="18">
        <f>$J3955*Ref!$B$4</f>
        <v>0</v>
      </c>
      <c r="N3955" s="18">
        <f>IF($C3955&lt;&gt;"",0,IF($D3955&lt;&gt;"",$G3955*INDEX(Υλικά!$J$3:$J$200,$F3955,1)/INDEX(Υλικά!$E$3:$E$200,$F3955,1),0))</f>
        <v>0</v>
      </c>
      <c r="O3955" s="19">
        <f t="shared" si="73"/>
        <v>0</v>
      </c>
    </row>
    <row r="3956" spans="5:15" x14ac:dyDescent="0.35">
      <c r="E3956" s="3" t="str">
        <f>IF(C3956&lt;&gt;"",INDEX(ΣυνδΑθρ!$I$2:$I$96,MATCH(C3956,ΣυνδΑθρ!$A$2:$A$100,0),1),IF(D3956&lt;&gt;"",INDEX(Υλικά!$D$3:$D$200,MATCH(D3956,Υλικά!$B$3:$B$200,0),1),""))</f>
        <v/>
      </c>
      <c r="F3956" s="10">
        <f>IF(C3956&lt;&gt;"",MATCH($C3956,ΣυνδΑθρ!$A$2:$A$100,0),IF(D3956&lt;&gt;"",MATCH($D3956,Υλικά!$B$3:$B$200,0),0))</f>
        <v>0</v>
      </c>
      <c r="G3956" s="3"/>
      <c r="H3956" s="16">
        <f>IF($C3956&lt;&gt;"",$G3956*INDEX(ΣυνδΑθρ!$B$2:$B$96,$F3956,1)/INDEX(ΣυνδΑθρ!$J$2:$J$96,$F3956,1),IF($D3956&lt;&gt;"",$G3956*INDEX(Υλικά!$G$3:$G$200,$F3956,1)/INDEX(Υλικά!$E$3:$E$200,$F3956,1),0))</f>
        <v>0</v>
      </c>
      <c r="I3956" s="17">
        <f>IF($C3956&lt;&gt;"",$G3956*INDEX(ΣυνδΑθρ!$C$2:$C$100,$F3956,1)/INDEX(ΣυνδΑθρ!$J$2:$J$96,$F3956,1),IF($D3956&lt;&gt;"",$G3956*INDEX(Υλικά!$H$3:$H$200,$F3956,1)/INDEX(Υλικά!$E$3:$E$200,$F3956,1),0))</f>
        <v>0</v>
      </c>
      <c r="J3956" s="18">
        <f>IF($C3956&lt;&gt;"",$G3956*INDEX(ΣυνδΑθρ!$D$2:$D$96,$F3956,1)/INDEX(ΣυνδΑθρ!$J$2:$J$96,$F3956,1),IF($D3956&lt;&gt;"",$G3956*INDEX(Υλικά!$I$3:$I$200,$F3956,1)/INDEX(Υλικά!$E$3:$E$200,$F3956,1),0))</f>
        <v>0</v>
      </c>
      <c r="K3956" s="16">
        <f>$H3956*Ref!$B$2</f>
        <v>0</v>
      </c>
      <c r="L3956" s="17">
        <f>$I3956*Ref!$B$3</f>
        <v>0</v>
      </c>
      <c r="M3956" s="18">
        <f>$J3956*Ref!$B$4</f>
        <v>0</v>
      </c>
      <c r="N3956" s="18">
        <f>IF($C3956&lt;&gt;"",0,IF($D3956&lt;&gt;"",$G3956*INDEX(Υλικά!$J$3:$J$200,$F3956,1)/INDEX(Υλικά!$E$3:$E$200,$F3956,1),0))</f>
        <v>0</v>
      </c>
      <c r="O3956" s="19">
        <f t="shared" si="73"/>
        <v>0</v>
      </c>
    </row>
    <row r="3957" spans="5:15" x14ac:dyDescent="0.35">
      <c r="E3957" s="3" t="str">
        <f>IF(C3957&lt;&gt;"",INDEX(ΣυνδΑθρ!$I$2:$I$96,MATCH(C3957,ΣυνδΑθρ!$A$2:$A$100,0),1),IF(D3957&lt;&gt;"",INDEX(Υλικά!$D$3:$D$200,MATCH(D3957,Υλικά!$B$3:$B$200,0),1),""))</f>
        <v/>
      </c>
      <c r="F3957" s="10">
        <f>IF(C3957&lt;&gt;"",MATCH($C3957,ΣυνδΑθρ!$A$2:$A$100,0),IF(D3957&lt;&gt;"",MATCH($D3957,Υλικά!$B$3:$B$200,0),0))</f>
        <v>0</v>
      </c>
      <c r="G3957" s="3"/>
      <c r="H3957" s="16">
        <f>IF($C3957&lt;&gt;"",$G3957*INDEX(ΣυνδΑθρ!$B$2:$B$96,$F3957,1)/INDEX(ΣυνδΑθρ!$J$2:$J$96,$F3957,1),IF($D3957&lt;&gt;"",$G3957*INDEX(Υλικά!$G$3:$G$200,$F3957,1)/INDEX(Υλικά!$E$3:$E$200,$F3957,1),0))</f>
        <v>0</v>
      </c>
      <c r="I3957" s="17">
        <f>IF($C3957&lt;&gt;"",$G3957*INDEX(ΣυνδΑθρ!$C$2:$C$100,$F3957,1)/INDEX(ΣυνδΑθρ!$J$2:$J$96,$F3957,1),IF($D3957&lt;&gt;"",$G3957*INDEX(Υλικά!$H$3:$H$200,$F3957,1)/INDEX(Υλικά!$E$3:$E$200,$F3957,1),0))</f>
        <v>0</v>
      </c>
      <c r="J3957" s="18">
        <f>IF($C3957&lt;&gt;"",$G3957*INDEX(ΣυνδΑθρ!$D$2:$D$96,$F3957,1)/INDEX(ΣυνδΑθρ!$J$2:$J$96,$F3957,1),IF($D3957&lt;&gt;"",$G3957*INDEX(Υλικά!$I$3:$I$200,$F3957,1)/INDEX(Υλικά!$E$3:$E$200,$F3957,1),0))</f>
        <v>0</v>
      </c>
      <c r="K3957" s="16">
        <f>$H3957*Ref!$B$2</f>
        <v>0</v>
      </c>
      <c r="L3957" s="17">
        <f>$I3957*Ref!$B$3</f>
        <v>0</v>
      </c>
      <c r="M3957" s="18">
        <f>$J3957*Ref!$B$4</f>
        <v>0</v>
      </c>
      <c r="N3957" s="18">
        <f>IF($C3957&lt;&gt;"",0,IF($D3957&lt;&gt;"",$G3957*INDEX(Υλικά!$J$3:$J$200,$F3957,1)/INDEX(Υλικά!$E$3:$E$200,$F3957,1),0))</f>
        <v>0</v>
      </c>
      <c r="O3957" s="19">
        <f t="shared" si="73"/>
        <v>0</v>
      </c>
    </row>
    <row r="3958" spans="5:15" x14ac:dyDescent="0.35">
      <c r="E3958" s="3" t="str">
        <f>IF(C3958&lt;&gt;"",INDEX(ΣυνδΑθρ!$I$2:$I$96,MATCH(C3958,ΣυνδΑθρ!$A$2:$A$100,0),1),IF(D3958&lt;&gt;"",INDEX(Υλικά!$D$3:$D$200,MATCH(D3958,Υλικά!$B$3:$B$200,0),1),""))</f>
        <v/>
      </c>
      <c r="F3958" s="10">
        <f>IF(C3958&lt;&gt;"",MATCH($C3958,ΣυνδΑθρ!$A$2:$A$100,0),IF(D3958&lt;&gt;"",MATCH($D3958,Υλικά!$B$3:$B$200,0),0))</f>
        <v>0</v>
      </c>
      <c r="G3958" s="3"/>
      <c r="H3958" s="16">
        <f>IF($C3958&lt;&gt;"",$G3958*INDEX(ΣυνδΑθρ!$B$2:$B$96,$F3958,1)/INDEX(ΣυνδΑθρ!$J$2:$J$96,$F3958,1),IF($D3958&lt;&gt;"",$G3958*INDEX(Υλικά!$G$3:$G$200,$F3958,1)/INDEX(Υλικά!$E$3:$E$200,$F3958,1),0))</f>
        <v>0</v>
      </c>
      <c r="I3958" s="17">
        <f>IF($C3958&lt;&gt;"",$G3958*INDEX(ΣυνδΑθρ!$C$2:$C$100,$F3958,1)/INDEX(ΣυνδΑθρ!$J$2:$J$96,$F3958,1),IF($D3958&lt;&gt;"",$G3958*INDEX(Υλικά!$H$3:$H$200,$F3958,1)/INDEX(Υλικά!$E$3:$E$200,$F3958,1),0))</f>
        <v>0</v>
      </c>
      <c r="J3958" s="18">
        <f>IF($C3958&lt;&gt;"",$G3958*INDEX(ΣυνδΑθρ!$D$2:$D$96,$F3958,1)/INDEX(ΣυνδΑθρ!$J$2:$J$96,$F3958,1),IF($D3958&lt;&gt;"",$G3958*INDEX(Υλικά!$I$3:$I$200,$F3958,1)/INDEX(Υλικά!$E$3:$E$200,$F3958,1),0))</f>
        <v>0</v>
      </c>
      <c r="K3958" s="16">
        <f>$H3958*Ref!$B$2</f>
        <v>0</v>
      </c>
      <c r="L3958" s="17">
        <f>$I3958*Ref!$B$3</f>
        <v>0</v>
      </c>
      <c r="M3958" s="18">
        <f>$J3958*Ref!$B$4</f>
        <v>0</v>
      </c>
      <c r="N3958" s="18">
        <f>IF($C3958&lt;&gt;"",0,IF($D3958&lt;&gt;"",$G3958*INDEX(Υλικά!$J$3:$J$200,$F3958,1)/INDEX(Υλικά!$E$3:$E$200,$F3958,1),0))</f>
        <v>0</v>
      </c>
      <c r="O3958" s="19">
        <f t="shared" si="73"/>
        <v>0</v>
      </c>
    </row>
    <row r="3959" spans="5:15" x14ac:dyDescent="0.35">
      <c r="E3959" s="3" t="str">
        <f>IF(C3959&lt;&gt;"",INDEX(ΣυνδΑθρ!$I$2:$I$96,MATCH(C3959,ΣυνδΑθρ!$A$2:$A$100,0),1),IF(D3959&lt;&gt;"",INDEX(Υλικά!$D$3:$D$200,MATCH(D3959,Υλικά!$B$3:$B$200,0),1),""))</f>
        <v/>
      </c>
      <c r="F3959" s="10">
        <f>IF(C3959&lt;&gt;"",MATCH($C3959,ΣυνδΑθρ!$A$2:$A$100,0),IF(D3959&lt;&gt;"",MATCH($D3959,Υλικά!$B$3:$B$200,0),0))</f>
        <v>0</v>
      </c>
      <c r="G3959" s="3"/>
      <c r="H3959" s="16">
        <f>IF($C3959&lt;&gt;"",$G3959*INDEX(ΣυνδΑθρ!$B$2:$B$96,$F3959,1)/INDEX(ΣυνδΑθρ!$J$2:$J$96,$F3959,1),IF($D3959&lt;&gt;"",$G3959*INDEX(Υλικά!$G$3:$G$200,$F3959,1)/INDEX(Υλικά!$E$3:$E$200,$F3959,1),0))</f>
        <v>0</v>
      </c>
      <c r="I3959" s="17">
        <f>IF($C3959&lt;&gt;"",$G3959*INDEX(ΣυνδΑθρ!$C$2:$C$100,$F3959,1)/INDEX(ΣυνδΑθρ!$J$2:$J$96,$F3959,1),IF($D3959&lt;&gt;"",$G3959*INDEX(Υλικά!$H$3:$H$200,$F3959,1)/INDEX(Υλικά!$E$3:$E$200,$F3959,1),0))</f>
        <v>0</v>
      </c>
      <c r="J3959" s="18">
        <f>IF($C3959&lt;&gt;"",$G3959*INDEX(ΣυνδΑθρ!$D$2:$D$96,$F3959,1)/INDEX(ΣυνδΑθρ!$J$2:$J$96,$F3959,1),IF($D3959&lt;&gt;"",$G3959*INDEX(Υλικά!$I$3:$I$200,$F3959,1)/INDEX(Υλικά!$E$3:$E$200,$F3959,1),0))</f>
        <v>0</v>
      </c>
      <c r="K3959" s="16">
        <f>$H3959*Ref!$B$2</f>
        <v>0</v>
      </c>
      <c r="L3959" s="17">
        <f>$I3959*Ref!$B$3</f>
        <v>0</v>
      </c>
      <c r="M3959" s="18">
        <f>$J3959*Ref!$B$4</f>
        <v>0</v>
      </c>
      <c r="N3959" s="18">
        <f>IF($C3959&lt;&gt;"",0,IF($D3959&lt;&gt;"",$G3959*INDEX(Υλικά!$J$3:$J$200,$F3959,1)/INDEX(Υλικά!$E$3:$E$200,$F3959,1),0))</f>
        <v>0</v>
      </c>
      <c r="O3959" s="19">
        <f t="shared" si="73"/>
        <v>0</v>
      </c>
    </row>
    <row r="3960" spans="5:15" x14ac:dyDescent="0.35">
      <c r="E3960" s="3" t="str">
        <f>IF(C3960&lt;&gt;"",INDEX(ΣυνδΑθρ!$I$2:$I$96,MATCH(C3960,ΣυνδΑθρ!$A$2:$A$100,0),1),IF(D3960&lt;&gt;"",INDEX(Υλικά!$D$3:$D$200,MATCH(D3960,Υλικά!$B$3:$B$200,0),1),""))</f>
        <v/>
      </c>
      <c r="F3960" s="10">
        <f>IF(C3960&lt;&gt;"",MATCH($C3960,ΣυνδΑθρ!$A$2:$A$100,0),IF(D3960&lt;&gt;"",MATCH($D3960,Υλικά!$B$3:$B$200,0),0))</f>
        <v>0</v>
      </c>
      <c r="G3960" s="3"/>
      <c r="H3960" s="16">
        <f>IF($C3960&lt;&gt;"",$G3960*INDEX(ΣυνδΑθρ!$B$2:$B$96,$F3960,1)/INDEX(ΣυνδΑθρ!$J$2:$J$96,$F3960,1),IF($D3960&lt;&gt;"",$G3960*INDEX(Υλικά!$G$3:$G$200,$F3960,1)/INDEX(Υλικά!$E$3:$E$200,$F3960,1),0))</f>
        <v>0</v>
      </c>
      <c r="I3960" s="17">
        <f>IF($C3960&lt;&gt;"",$G3960*INDEX(ΣυνδΑθρ!$C$2:$C$100,$F3960,1)/INDEX(ΣυνδΑθρ!$J$2:$J$96,$F3960,1),IF($D3960&lt;&gt;"",$G3960*INDEX(Υλικά!$H$3:$H$200,$F3960,1)/INDEX(Υλικά!$E$3:$E$200,$F3960,1),0))</f>
        <v>0</v>
      </c>
      <c r="J3960" s="18">
        <f>IF($C3960&lt;&gt;"",$G3960*INDEX(ΣυνδΑθρ!$D$2:$D$96,$F3960,1)/INDEX(ΣυνδΑθρ!$J$2:$J$96,$F3960,1),IF($D3960&lt;&gt;"",$G3960*INDEX(Υλικά!$I$3:$I$200,$F3960,1)/INDEX(Υλικά!$E$3:$E$200,$F3960,1),0))</f>
        <v>0</v>
      </c>
      <c r="K3960" s="16">
        <f>$H3960*Ref!$B$2</f>
        <v>0</v>
      </c>
      <c r="L3960" s="17">
        <f>$I3960*Ref!$B$3</f>
        <v>0</v>
      </c>
      <c r="M3960" s="18">
        <f>$J3960*Ref!$B$4</f>
        <v>0</v>
      </c>
      <c r="N3960" s="18">
        <f>IF($C3960&lt;&gt;"",0,IF($D3960&lt;&gt;"",$G3960*INDEX(Υλικά!$J$3:$J$200,$F3960,1)/INDEX(Υλικά!$E$3:$E$200,$F3960,1),0))</f>
        <v>0</v>
      </c>
      <c r="O3960" s="19">
        <f t="shared" si="73"/>
        <v>0</v>
      </c>
    </row>
    <row r="3961" spans="5:15" x14ac:dyDescent="0.35">
      <c r="E3961" s="3" t="str">
        <f>IF(C3961&lt;&gt;"",INDEX(ΣυνδΑθρ!$I$2:$I$96,MATCH(C3961,ΣυνδΑθρ!$A$2:$A$100,0),1),IF(D3961&lt;&gt;"",INDEX(Υλικά!$D$3:$D$200,MATCH(D3961,Υλικά!$B$3:$B$200,0),1),""))</f>
        <v/>
      </c>
      <c r="F3961" s="10">
        <f>IF(C3961&lt;&gt;"",MATCH($C3961,ΣυνδΑθρ!$A$2:$A$100,0),IF(D3961&lt;&gt;"",MATCH($D3961,Υλικά!$B$3:$B$200,0),0))</f>
        <v>0</v>
      </c>
      <c r="G3961" s="3"/>
      <c r="H3961" s="16">
        <f>IF($C3961&lt;&gt;"",$G3961*INDEX(ΣυνδΑθρ!$B$2:$B$96,$F3961,1)/INDEX(ΣυνδΑθρ!$J$2:$J$96,$F3961,1),IF($D3961&lt;&gt;"",$G3961*INDEX(Υλικά!$G$3:$G$200,$F3961,1)/INDEX(Υλικά!$E$3:$E$200,$F3961,1),0))</f>
        <v>0</v>
      </c>
      <c r="I3961" s="17">
        <f>IF($C3961&lt;&gt;"",$G3961*INDEX(ΣυνδΑθρ!$C$2:$C$100,$F3961,1)/INDEX(ΣυνδΑθρ!$J$2:$J$96,$F3961,1),IF($D3961&lt;&gt;"",$G3961*INDEX(Υλικά!$H$3:$H$200,$F3961,1)/INDEX(Υλικά!$E$3:$E$200,$F3961,1),0))</f>
        <v>0</v>
      </c>
      <c r="J3961" s="18">
        <f>IF($C3961&lt;&gt;"",$G3961*INDEX(ΣυνδΑθρ!$D$2:$D$96,$F3961,1)/INDEX(ΣυνδΑθρ!$J$2:$J$96,$F3961,1),IF($D3961&lt;&gt;"",$G3961*INDEX(Υλικά!$I$3:$I$200,$F3961,1)/INDEX(Υλικά!$E$3:$E$200,$F3961,1),0))</f>
        <v>0</v>
      </c>
      <c r="K3961" s="16">
        <f>$H3961*Ref!$B$2</f>
        <v>0</v>
      </c>
      <c r="L3961" s="17">
        <f>$I3961*Ref!$B$3</f>
        <v>0</v>
      </c>
      <c r="M3961" s="18">
        <f>$J3961*Ref!$B$4</f>
        <v>0</v>
      </c>
      <c r="N3961" s="18">
        <f>IF($C3961&lt;&gt;"",0,IF($D3961&lt;&gt;"",$G3961*INDEX(Υλικά!$J$3:$J$200,$F3961,1)/INDEX(Υλικά!$E$3:$E$200,$F3961,1),0))</f>
        <v>0</v>
      </c>
      <c r="O3961" s="19">
        <f t="shared" si="73"/>
        <v>0</v>
      </c>
    </row>
    <row r="3962" spans="5:15" x14ac:dyDescent="0.35">
      <c r="E3962" s="3" t="str">
        <f>IF(C3962&lt;&gt;"",INDEX(ΣυνδΑθρ!$I$2:$I$96,MATCH(C3962,ΣυνδΑθρ!$A$2:$A$100,0),1),IF(D3962&lt;&gt;"",INDEX(Υλικά!$D$3:$D$200,MATCH(D3962,Υλικά!$B$3:$B$200,0),1),""))</f>
        <v/>
      </c>
      <c r="F3962" s="10">
        <f>IF(C3962&lt;&gt;"",MATCH($C3962,ΣυνδΑθρ!$A$2:$A$100,0),IF(D3962&lt;&gt;"",MATCH($D3962,Υλικά!$B$3:$B$200,0),0))</f>
        <v>0</v>
      </c>
      <c r="G3962" s="3"/>
      <c r="H3962" s="16">
        <f>IF($C3962&lt;&gt;"",$G3962*INDEX(ΣυνδΑθρ!$B$2:$B$96,$F3962,1)/INDEX(ΣυνδΑθρ!$J$2:$J$96,$F3962,1),IF($D3962&lt;&gt;"",$G3962*INDEX(Υλικά!$G$3:$G$200,$F3962,1)/INDEX(Υλικά!$E$3:$E$200,$F3962,1),0))</f>
        <v>0</v>
      </c>
      <c r="I3962" s="17">
        <f>IF($C3962&lt;&gt;"",$G3962*INDEX(ΣυνδΑθρ!$C$2:$C$100,$F3962,1)/INDEX(ΣυνδΑθρ!$J$2:$J$96,$F3962,1),IF($D3962&lt;&gt;"",$G3962*INDEX(Υλικά!$H$3:$H$200,$F3962,1)/INDEX(Υλικά!$E$3:$E$200,$F3962,1),0))</f>
        <v>0</v>
      </c>
      <c r="J3962" s="18">
        <f>IF($C3962&lt;&gt;"",$G3962*INDEX(ΣυνδΑθρ!$D$2:$D$96,$F3962,1)/INDEX(ΣυνδΑθρ!$J$2:$J$96,$F3962,1),IF($D3962&lt;&gt;"",$G3962*INDEX(Υλικά!$I$3:$I$200,$F3962,1)/INDEX(Υλικά!$E$3:$E$200,$F3962,1),0))</f>
        <v>0</v>
      </c>
      <c r="K3962" s="16">
        <f>$H3962*Ref!$B$2</f>
        <v>0</v>
      </c>
      <c r="L3962" s="17">
        <f>$I3962*Ref!$B$3</f>
        <v>0</v>
      </c>
      <c r="M3962" s="18">
        <f>$J3962*Ref!$B$4</f>
        <v>0</v>
      </c>
      <c r="N3962" s="18">
        <f>IF($C3962&lt;&gt;"",0,IF($D3962&lt;&gt;"",$G3962*INDEX(Υλικά!$J$3:$J$200,$F3962,1)/INDEX(Υλικά!$E$3:$E$200,$F3962,1),0))</f>
        <v>0</v>
      </c>
      <c r="O3962" s="19">
        <f t="shared" si="73"/>
        <v>0</v>
      </c>
    </row>
    <row r="3963" spans="5:15" x14ac:dyDescent="0.35">
      <c r="E3963" s="3" t="str">
        <f>IF(C3963&lt;&gt;"",INDEX(ΣυνδΑθρ!$I$2:$I$96,MATCH(C3963,ΣυνδΑθρ!$A$2:$A$100,0),1),IF(D3963&lt;&gt;"",INDEX(Υλικά!$D$3:$D$200,MATCH(D3963,Υλικά!$B$3:$B$200,0),1),""))</f>
        <v/>
      </c>
      <c r="F3963" s="10">
        <f>IF(C3963&lt;&gt;"",MATCH($C3963,ΣυνδΑθρ!$A$2:$A$100,0),IF(D3963&lt;&gt;"",MATCH($D3963,Υλικά!$B$3:$B$200,0),0))</f>
        <v>0</v>
      </c>
      <c r="G3963" s="3"/>
      <c r="H3963" s="16">
        <f>IF($C3963&lt;&gt;"",$G3963*INDEX(ΣυνδΑθρ!$B$2:$B$96,$F3963,1)/INDEX(ΣυνδΑθρ!$J$2:$J$96,$F3963,1),IF($D3963&lt;&gt;"",$G3963*INDEX(Υλικά!$G$3:$G$200,$F3963,1)/INDEX(Υλικά!$E$3:$E$200,$F3963,1),0))</f>
        <v>0</v>
      </c>
      <c r="I3963" s="17">
        <f>IF($C3963&lt;&gt;"",$G3963*INDEX(ΣυνδΑθρ!$C$2:$C$100,$F3963,1)/INDEX(ΣυνδΑθρ!$J$2:$J$96,$F3963,1),IF($D3963&lt;&gt;"",$G3963*INDEX(Υλικά!$H$3:$H$200,$F3963,1)/INDEX(Υλικά!$E$3:$E$200,$F3963,1),0))</f>
        <v>0</v>
      </c>
      <c r="J3963" s="18">
        <f>IF($C3963&lt;&gt;"",$G3963*INDEX(ΣυνδΑθρ!$D$2:$D$96,$F3963,1)/INDEX(ΣυνδΑθρ!$J$2:$J$96,$F3963,1),IF($D3963&lt;&gt;"",$G3963*INDEX(Υλικά!$I$3:$I$200,$F3963,1)/INDEX(Υλικά!$E$3:$E$200,$F3963,1),0))</f>
        <v>0</v>
      </c>
      <c r="K3963" s="16">
        <f>$H3963*Ref!$B$2</f>
        <v>0</v>
      </c>
      <c r="L3963" s="17">
        <f>$I3963*Ref!$B$3</f>
        <v>0</v>
      </c>
      <c r="M3963" s="18">
        <f>$J3963*Ref!$B$4</f>
        <v>0</v>
      </c>
      <c r="N3963" s="18">
        <f>IF($C3963&lt;&gt;"",0,IF($D3963&lt;&gt;"",$G3963*INDEX(Υλικά!$J$3:$J$200,$F3963,1)/INDEX(Υλικά!$E$3:$E$200,$F3963,1),0))</f>
        <v>0</v>
      </c>
      <c r="O3963" s="19">
        <f t="shared" si="73"/>
        <v>0</v>
      </c>
    </row>
    <row r="3964" spans="5:15" x14ac:dyDescent="0.35">
      <c r="E3964" s="3" t="str">
        <f>IF(C3964&lt;&gt;"",INDEX(ΣυνδΑθρ!$I$2:$I$96,MATCH(C3964,ΣυνδΑθρ!$A$2:$A$100,0),1),IF(D3964&lt;&gt;"",INDEX(Υλικά!$D$3:$D$200,MATCH(D3964,Υλικά!$B$3:$B$200,0),1),""))</f>
        <v/>
      </c>
      <c r="F3964" s="10">
        <f>IF(C3964&lt;&gt;"",MATCH($C3964,ΣυνδΑθρ!$A$2:$A$100,0),IF(D3964&lt;&gt;"",MATCH($D3964,Υλικά!$B$3:$B$200,0),0))</f>
        <v>0</v>
      </c>
      <c r="G3964" s="3"/>
      <c r="H3964" s="16">
        <f>IF($C3964&lt;&gt;"",$G3964*INDEX(ΣυνδΑθρ!$B$2:$B$96,$F3964,1)/INDEX(ΣυνδΑθρ!$J$2:$J$96,$F3964,1),IF($D3964&lt;&gt;"",$G3964*INDEX(Υλικά!$G$3:$G$200,$F3964,1)/INDEX(Υλικά!$E$3:$E$200,$F3964,1),0))</f>
        <v>0</v>
      </c>
      <c r="I3964" s="17">
        <f>IF($C3964&lt;&gt;"",$G3964*INDEX(ΣυνδΑθρ!$C$2:$C$100,$F3964,1)/INDEX(ΣυνδΑθρ!$J$2:$J$96,$F3964,1),IF($D3964&lt;&gt;"",$G3964*INDEX(Υλικά!$H$3:$H$200,$F3964,1)/INDEX(Υλικά!$E$3:$E$200,$F3964,1),0))</f>
        <v>0</v>
      </c>
      <c r="J3964" s="18">
        <f>IF($C3964&lt;&gt;"",$G3964*INDEX(ΣυνδΑθρ!$D$2:$D$96,$F3964,1)/INDEX(ΣυνδΑθρ!$J$2:$J$96,$F3964,1),IF($D3964&lt;&gt;"",$G3964*INDEX(Υλικά!$I$3:$I$200,$F3964,1)/INDEX(Υλικά!$E$3:$E$200,$F3964,1),0))</f>
        <v>0</v>
      </c>
      <c r="K3964" s="16">
        <f>$H3964*Ref!$B$2</f>
        <v>0</v>
      </c>
      <c r="L3964" s="17">
        <f>$I3964*Ref!$B$3</f>
        <v>0</v>
      </c>
      <c r="M3964" s="18">
        <f>$J3964*Ref!$B$4</f>
        <v>0</v>
      </c>
      <c r="N3964" s="18">
        <f>IF($C3964&lt;&gt;"",0,IF($D3964&lt;&gt;"",$G3964*INDEX(Υλικά!$J$3:$J$200,$F3964,1)/INDEX(Υλικά!$E$3:$E$200,$F3964,1),0))</f>
        <v>0</v>
      </c>
      <c r="O3964" s="19">
        <f t="shared" si="73"/>
        <v>0</v>
      </c>
    </row>
    <row r="3965" spans="5:15" x14ac:dyDescent="0.35">
      <c r="E3965" s="3" t="str">
        <f>IF(C3965&lt;&gt;"",INDEX(ΣυνδΑθρ!$I$2:$I$96,MATCH(C3965,ΣυνδΑθρ!$A$2:$A$100,0),1),IF(D3965&lt;&gt;"",INDEX(Υλικά!$D$3:$D$200,MATCH(D3965,Υλικά!$B$3:$B$200,0),1),""))</f>
        <v/>
      </c>
      <c r="F3965" s="10">
        <f>IF(C3965&lt;&gt;"",MATCH($C3965,ΣυνδΑθρ!$A$2:$A$100,0),IF(D3965&lt;&gt;"",MATCH($D3965,Υλικά!$B$3:$B$200,0),0))</f>
        <v>0</v>
      </c>
      <c r="G3965" s="3"/>
      <c r="H3965" s="16">
        <f>IF($C3965&lt;&gt;"",$G3965*INDEX(ΣυνδΑθρ!$B$2:$B$96,$F3965,1)/INDEX(ΣυνδΑθρ!$J$2:$J$96,$F3965,1),IF($D3965&lt;&gt;"",$G3965*INDEX(Υλικά!$G$3:$G$200,$F3965,1)/INDEX(Υλικά!$E$3:$E$200,$F3965,1),0))</f>
        <v>0</v>
      </c>
      <c r="I3965" s="17">
        <f>IF($C3965&lt;&gt;"",$G3965*INDEX(ΣυνδΑθρ!$C$2:$C$100,$F3965,1)/INDEX(ΣυνδΑθρ!$J$2:$J$96,$F3965,1),IF($D3965&lt;&gt;"",$G3965*INDEX(Υλικά!$H$3:$H$200,$F3965,1)/INDEX(Υλικά!$E$3:$E$200,$F3965,1),0))</f>
        <v>0</v>
      </c>
      <c r="J3965" s="18">
        <f>IF($C3965&lt;&gt;"",$G3965*INDEX(ΣυνδΑθρ!$D$2:$D$96,$F3965,1)/INDEX(ΣυνδΑθρ!$J$2:$J$96,$F3965,1),IF($D3965&lt;&gt;"",$G3965*INDEX(Υλικά!$I$3:$I$200,$F3965,1)/INDEX(Υλικά!$E$3:$E$200,$F3965,1),0))</f>
        <v>0</v>
      </c>
      <c r="K3965" s="16">
        <f>$H3965*Ref!$B$2</f>
        <v>0</v>
      </c>
      <c r="L3965" s="17">
        <f>$I3965*Ref!$B$3</f>
        <v>0</v>
      </c>
      <c r="M3965" s="18">
        <f>$J3965*Ref!$B$4</f>
        <v>0</v>
      </c>
      <c r="N3965" s="18">
        <f>IF($C3965&lt;&gt;"",0,IF($D3965&lt;&gt;"",$G3965*INDEX(Υλικά!$J$3:$J$200,$F3965,1)/INDEX(Υλικά!$E$3:$E$200,$F3965,1),0))</f>
        <v>0</v>
      </c>
      <c r="O3965" s="19">
        <f t="shared" si="73"/>
        <v>0</v>
      </c>
    </row>
    <row r="3966" spans="5:15" x14ac:dyDescent="0.35">
      <c r="E3966" s="3" t="str">
        <f>IF(C3966&lt;&gt;"",INDEX(ΣυνδΑθρ!$I$2:$I$96,MATCH(C3966,ΣυνδΑθρ!$A$2:$A$100,0),1),IF(D3966&lt;&gt;"",INDEX(Υλικά!$D$3:$D$200,MATCH(D3966,Υλικά!$B$3:$B$200,0),1),""))</f>
        <v/>
      </c>
      <c r="F3966" s="10">
        <f>IF(C3966&lt;&gt;"",MATCH($C3966,ΣυνδΑθρ!$A$2:$A$100,0),IF(D3966&lt;&gt;"",MATCH($D3966,Υλικά!$B$3:$B$200,0),0))</f>
        <v>0</v>
      </c>
      <c r="G3966" s="3"/>
      <c r="H3966" s="16">
        <f>IF($C3966&lt;&gt;"",$G3966*INDEX(ΣυνδΑθρ!$B$2:$B$96,$F3966,1)/INDEX(ΣυνδΑθρ!$J$2:$J$96,$F3966,1),IF($D3966&lt;&gt;"",$G3966*INDEX(Υλικά!$G$3:$G$200,$F3966,1)/INDEX(Υλικά!$E$3:$E$200,$F3966,1),0))</f>
        <v>0</v>
      </c>
      <c r="I3966" s="17">
        <f>IF($C3966&lt;&gt;"",$G3966*INDEX(ΣυνδΑθρ!$C$2:$C$100,$F3966,1)/INDEX(ΣυνδΑθρ!$J$2:$J$96,$F3966,1),IF($D3966&lt;&gt;"",$G3966*INDEX(Υλικά!$H$3:$H$200,$F3966,1)/INDEX(Υλικά!$E$3:$E$200,$F3966,1),0))</f>
        <v>0</v>
      </c>
      <c r="J3966" s="18">
        <f>IF($C3966&lt;&gt;"",$G3966*INDEX(ΣυνδΑθρ!$D$2:$D$96,$F3966,1)/INDEX(ΣυνδΑθρ!$J$2:$J$96,$F3966,1),IF($D3966&lt;&gt;"",$G3966*INDEX(Υλικά!$I$3:$I$200,$F3966,1)/INDEX(Υλικά!$E$3:$E$200,$F3966,1),0))</f>
        <v>0</v>
      </c>
      <c r="K3966" s="16">
        <f>$H3966*Ref!$B$2</f>
        <v>0</v>
      </c>
      <c r="L3966" s="17">
        <f>$I3966*Ref!$B$3</f>
        <v>0</v>
      </c>
      <c r="M3966" s="18">
        <f>$J3966*Ref!$B$4</f>
        <v>0</v>
      </c>
      <c r="N3966" s="18">
        <f>IF($C3966&lt;&gt;"",0,IF($D3966&lt;&gt;"",$G3966*INDEX(Υλικά!$J$3:$J$200,$F3966,1)/INDEX(Υλικά!$E$3:$E$200,$F3966,1),0))</f>
        <v>0</v>
      </c>
      <c r="O3966" s="19">
        <f t="shared" si="73"/>
        <v>0</v>
      </c>
    </row>
    <row r="3967" spans="5:15" x14ac:dyDescent="0.35">
      <c r="E3967" s="3" t="str">
        <f>IF(C3967&lt;&gt;"",INDEX(ΣυνδΑθρ!$I$2:$I$96,MATCH(C3967,ΣυνδΑθρ!$A$2:$A$100,0),1),IF(D3967&lt;&gt;"",INDEX(Υλικά!$D$3:$D$200,MATCH(D3967,Υλικά!$B$3:$B$200,0),1),""))</f>
        <v/>
      </c>
      <c r="F3967" s="10">
        <f>IF(C3967&lt;&gt;"",MATCH($C3967,ΣυνδΑθρ!$A$2:$A$100,0),IF(D3967&lt;&gt;"",MATCH($D3967,Υλικά!$B$3:$B$200,0),0))</f>
        <v>0</v>
      </c>
      <c r="G3967" s="3"/>
      <c r="H3967" s="16">
        <f>IF($C3967&lt;&gt;"",$G3967*INDEX(ΣυνδΑθρ!$B$2:$B$96,$F3967,1)/INDEX(ΣυνδΑθρ!$J$2:$J$96,$F3967,1),IF($D3967&lt;&gt;"",$G3967*INDEX(Υλικά!$G$3:$G$200,$F3967,1)/INDEX(Υλικά!$E$3:$E$200,$F3967,1),0))</f>
        <v>0</v>
      </c>
      <c r="I3967" s="17">
        <f>IF($C3967&lt;&gt;"",$G3967*INDEX(ΣυνδΑθρ!$C$2:$C$100,$F3967,1)/INDEX(ΣυνδΑθρ!$J$2:$J$96,$F3967,1),IF($D3967&lt;&gt;"",$G3967*INDEX(Υλικά!$H$3:$H$200,$F3967,1)/INDEX(Υλικά!$E$3:$E$200,$F3967,1),0))</f>
        <v>0</v>
      </c>
      <c r="J3967" s="18">
        <f>IF($C3967&lt;&gt;"",$G3967*INDEX(ΣυνδΑθρ!$D$2:$D$96,$F3967,1)/INDEX(ΣυνδΑθρ!$J$2:$J$96,$F3967,1),IF($D3967&lt;&gt;"",$G3967*INDEX(Υλικά!$I$3:$I$200,$F3967,1)/INDEX(Υλικά!$E$3:$E$200,$F3967,1),0))</f>
        <v>0</v>
      </c>
      <c r="K3967" s="16">
        <f>$H3967*Ref!$B$2</f>
        <v>0</v>
      </c>
      <c r="L3967" s="17">
        <f>$I3967*Ref!$B$3</f>
        <v>0</v>
      </c>
      <c r="M3967" s="18">
        <f>$J3967*Ref!$B$4</f>
        <v>0</v>
      </c>
      <c r="N3967" s="18">
        <f>IF($C3967&lt;&gt;"",0,IF($D3967&lt;&gt;"",$G3967*INDEX(Υλικά!$J$3:$J$200,$F3967,1)/INDEX(Υλικά!$E$3:$E$200,$F3967,1),0))</f>
        <v>0</v>
      </c>
      <c r="O3967" s="19">
        <f t="shared" si="73"/>
        <v>0</v>
      </c>
    </row>
    <row r="3968" spans="5:15" x14ac:dyDescent="0.35">
      <c r="E3968" s="3" t="str">
        <f>IF(C3968&lt;&gt;"",INDEX(ΣυνδΑθρ!$I$2:$I$96,MATCH(C3968,ΣυνδΑθρ!$A$2:$A$100,0),1),IF(D3968&lt;&gt;"",INDEX(Υλικά!$D$3:$D$200,MATCH(D3968,Υλικά!$B$3:$B$200,0),1),""))</f>
        <v/>
      </c>
      <c r="F3968" s="10">
        <f>IF(C3968&lt;&gt;"",MATCH($C3968,ΣυνδΑθρ!$A$2:$A$100,0),IF(D3968&lt;&gt;"",MATCH($D3968,Υλικά!$B$3:$B$200,0),0))</f>
        <v>0</v>
      </c>
      <c r="G3968" s="3"/>
      <c r="H3968" s="16">
        <f>IF($C3968&lt;&gt;"",$G3968*INDEX(ΣυνδΑθρ!$B$2:$B$96,$F3968,1)/INDEX(ΣυνδΑθρ!$J$2:$J$96,$F3968,1),IF($D3968&lt;&gt;"",$G3968*INDEX(Υλικά!$G$3:$G$200,$F3968,1)/INDEX(Υλικά!$E$3:$E$200,$F3968,1),0))</f>
        <v>0</v>
      </c>
      <c r="I3968" s="17">
        <f>IF($C3968&lt;&gt;"",$G3968*INDEX(ΣυνδΑθρ!$C$2:$C$100,$F3968,1)/INDEX(ΣυνδΑθρ!$J$2:$J$96,$F3968,1),IF($D3968&lt;&gt;"",$G3968*INDEX(Υλικά!$H$3:$H$200,$F3968,1)/INDEX(Υλικά!$E$3:$E$200,$F3968,1),0))</f>
        <v>0</v>
      </c>
      <c r="J3968" s="18">
        <f>IF($C3968&lt;&gt;"",$G3968*INDEX(ΣυνδΑθρ!$D$2:$D$96,$F3968,1)/INDEX(ΣυνδΑθρ!$J$2:$J$96,$F3968,1),IF($D3968&lt;&gt;"",$G3968*INDEX(Υλικά!$I$3:$I$200,$F3968,1)/INDEX(Υλικά!$E$3:$E$200,$F3968,1),0))</f>
        <v>0</v>
      </c>
      <c r="K3968" s="16">
        <f>$H3968*Ref!$B$2</f>
        <v>0</v>
      </c>
      <c r="L3968" s="17">
        <f>$I3968*Ref!$B$3</f>
        <v>0</v>
      </c>
      <c r="M3968" s="18">
        <f>$J3968*Ref!$B$4</f>
        <v>0</v>
      </c>
      <c r="N3968" s="18">
        <f>IF($C3968&lt;&gt;"",0,IF($D3968&lt;&gt;"",$G3968*INDEX(Υλικά!$J$3:$J$200,$F3968,1)/INDEX(Υλικά!$E$3:$E$200,$F3968,1),0))</f>
        <v>0</v>
      </c>
      <c r="O3968" s="19">
        <f t="shared" si="73"/>
        <v>0</v>
      </c>
    </row>
    <row r="3969" spans="5:15" x14ac:dyDescent="0.35">
      <c r="E3969" s="3" t="str">
        <f>IF(C3969&lt;&gt;"",INDEX(ΣυνδΑθρ!$I$2:$I$96,MATCH(C3969,ΣυνδΑθρ!$A$2:$A$100,0),1),IF(D3969&lt;&gt;"",INDEX(Υλικά!$D$3:$D$200,MATCH(D3969,Υλικά!$B$3:$B$200,0),1),""))</f>
        <v/>
      </c>
      <c r="F3969" s="10">
        <f>IF(C3969&lt;&gt;"",MATCH($C3969,ΣυνδΑθρ!$A$2:$A$100,0),IF(D3969&lt;&gt;"",MATCH($D3969,Υλικά!$B$3:$B$200,0),0))</f>
        <v>0</v>
      </c>
      <c r="G3969" s="3"/>
      <c r="H3969" s="16">
        <f>IF($C3969&lt;&gt;"",$G3969*INDEX(ΣυνδΑθρ!$B$2:$B$96,$F3969,1)/INDEX(ΣυνδΑθρ!$J$2:$J$96,$F3969,1),IF($D3969&lt;&gt;"",$G3969*INDEX(Υλικά!$G$3:$G$200,$F3969,1)/INDEX(Υλικά!$E$3:$E$200,$F3969,1),0))</f>
        <v>0</v>
      </c>
      <c r="I3969" s="17">
        <f>IF($C3969&lt;&gt;"",$G3969*INDEX(ΣυνδΑθρ!$C$2:$C$100,$F3969,1)/INDEX(ΣυνδΑθρ!$J$2:$J$96,$F3969,1),IF($D3969&lt;&gt;"",$G3969*INDEX(Υλικά!$H$3:$H$200,$F3969,1)/INDEX(Υλικά!$E$3:$E$200,$F3969,1),0))</f>
        <v>0</v>
      </c>
      <c r="J3969" s="18">
        <f>IF($C3969&lt;&gt;"",$G3969*INDEX(ΣυνδΑθρ!$D$2:$D$96,$F3969,1)/INDEX(ΣυνδΑθρ!$J$2:$J$96,$F3969,1),IF($D3969&lt;&gt;"",$G3969*INDEX(Υλικά!$I$3:$I$200,$F3969,1)/INDEX(Υλικά!$E$3:$E$200,$F3969,1),0))</f>
        <v>0</v>
      </c>
      <c r="K3969" s="16">
        <f>$H3969*Ref!$B$2</f>
        <v>0</v>
      </c>
      <c r="L3969" s="17">
        <f>$I3969*Ref!$B$3</f>
        <v>0</v>
      </c>
      <c r="M3969" s="18">
        <f>$J3969*Ref!$B$4</f>
        <v>0</v>
      </c>
      <c r="N3969" s="18">
        <f>IF($C3969&lt;&gt;"",0,IF($D3969&lt;&gt;"",$G3969*INDEX(Υλικά!$J$3:$J$200,$F3969,1)/INDEX(Υλικά!$E$3:$E$200,$F3969,1),0))</f>
        <v>0</v>
      </c>
      <c r="O3969" s="19">
        <f t="shared" si="73"/>
        <v>0</v>
      </c>
    </row>
    <row r="3970" spans="5:15" x14ac:dyDescent="0.35">
      <c r="E3970" s="3" t="str">
        <f>IF(C3970&lt;&gt;"",INDEX(ΣυνδΑθρ!$I$2:$I$96,MATCH(C3970,ΣυνδΑθρ!$A$2:$A$100,0),1),IF(D3970&lt;&gt;"",INDEX(Υλικά!$D$3:$D$200,MATCH(D3970,Υλικά!$B$3:$B$200,0),1),""))</f>
        <v/>
      </c>
      <c r="F3970" s="10">
        <f>IF(C3970&lt;&gt;"",MATCH($C3970,ΣυνδΑθρ!$A$2:$A$100,0),IF(D3970&lt;&gt;"",MATCH($D3970,Υλικά!$B$3:$B$200,0),0))</f>
        <v>0</v>
      </c>
      <c r="G3970" s="3"/>
      <c r="H3970" s="16">
        <f>IF($C3970&lt;&gt;"",$G3970*INDEX(ΣυνδΑθρ!$B$2:$B$96,$F3970,1)/INDEX(ΣυνδΑθρ!$J$2:$J$96,$F3970,1),IF($D3970&lt;&gt;"",$G3970*INDEX(Υλικά!$G$3:$G$200,$F3970,1)/INDEX(Υλικά!$E$3:$E$200,$F3970,1),0))</f>
        <v>0</v>
      </c>
      <c r="I3970" s="17">
        <f>IF($C3970&lt;&gt;"",$G3970*INDEX(ΣυνδΑθρ!$C$2:$C$100,$F3970,1)/INDEX(ΣυνδΑθρ!$J$2:$J$96,$F3970,1),IF($D3970&lt;&gt;"",$G3970*INDEX(Υλικά!$H$3:$H$200,$F3970,1)/INDEX(Υλικά!$E$3:$E$200,$F3970,1),0))</f>
        <v>0</v>
      </c>
      <c r="J3970" s="18">
        <f>IF($C3970&lt;&gt;"",$G3970*INDEX(ΣυνδΑθρ!$D$2:$D$96,$F3970,1)/INDEX(ΣυνδΑθρ!$J$2:$J$96,$F3970,1),IF($D3970&lt;&gt;"",$G3970*INDEX(Υλικά!$I$3:$I$200,$F3970,1)/INDEX(Υλικά!$E$3:$E$200,$F3970,1),0))</f>
        <v>0</v>
      </c>
      <c r="K3970" s="16">
        <f>$H3970*Ref!$B$2</f>
        <v>0</v>
      </c>
      <c r="L3970" s="17">
        <f>$I3970*Ref!$B$3</f>
        <v>0</v>
      </c>
      <c r="M3970" s="18">
        <f>$J3970*Ref!$B$4</f>
        <v>0</v>
      </c>
      <c r="N3970" s="18">
        <f>IF($C3970&lt;&gt;"",0,IF($D3970&lt;&gt;"",$G3970*INDEX(Υλικά!$J$3:$J$200,$F3970,1)/INDEX(Υλικά!$E$3:$E$200,$F3970,1),0))</f>
        <v>0</v>
      </c>
      <c r="O3970" s="19">
        <f t="shared" si="73"/>
        <v>0</v>
      </c>
    </row>
    <row r="3971" spans="5:15" x14ac:dyDescent="0.35">
      <c r="E3971" s="3" t="str">
        <f>IF(C3971&lt;&gt;"",INDEX(ΣυνδΑθρ!$I$2:$I$96,MATCH(C3971,ΣυνδΑθρ!$A$2:$A$100,0),1),IF(D3971&lt;&gt;"",INDEX(Υλικά!$D$3:$D$200,MATCH(D3971,Υλικά!$B$3:$B$200,0),1),""))</f>
        <v/>
      </c>
      <c r="F3971" s="10">
        <f>IF(C3971&lt;&gt;"",MATCH($C3971,ΣυνδΑθρ!$A$2:$A$100,0),IF(D3971&lt;&gt;"",MATCH($D3971,Υλικά!$B$3:$B$200,0),0))</f>
        <v>0</v>
      </c>
      <c r="G3971" s="3"/>
      <c r="H3971" s="16">
        <f>IF($C3971&lt;&gt;"",$G3971*INDEX(ΣυνδΑθρ!$B$2:$B$96,$F3971,1)/INDEX(ΣυνδΑθρ!$J$2:$J$96,$F3971,1),IF($D3971&lt;&gt;"",$G3971*INDEX(Υλικά!$G$3:$G$200,$F3971,1)/INDEX(Υλικά!$E$3:$E$200,$F3971,1),0))</f>
        <v>0</v>
      </c>
      <c r="I3971" s="17">
        <f>IF($C3971&lt;&gt;"",$G3971*INDEX(ΣυνδΑθρ!$C$2:$C$100,$F3971,1)/INDEX(ΣυνδΑθρ!$J$2:$J$96,$F3971,1),IF($D3971&lt;&gt;"",$G3971*INDEX(Υλικά!$H$3:$H$200,$F3971,1)/INDEX(Υλικά!$E$3:$E$200,$F3971,1),0))</f>
        <v>0</v>
      </c>
      <c r="J3971" s="18">
        <f>IF($C3971&lt;&gt;"",$G3971*INDEX(ΣυνδΑθρ!$D$2:$D$96,$F3971,1)/INDEX(ΣυνδΑθρ!$J$2:$J$96,$F3971,1),IF($D3971&lt;&gt;"",$G3971*INDEX(Υλικά!$I$3:$I$200,$F3971,1)/INDEX(Υλικά!$E$3:$E$200,$F3971,1),0))</f>
        <v>0</v>
      </c>
      <c r="K3971" s="16">
        <f>$H3971*Ref!$B$2</f>
        <v>0</v>
      </c>
      <c r="L3971" s="17">
        <f>$I3971*Ref!$B$3</f>
        <v>0</v>
      </c>
      <c r="M3971" s="18">
        <f>$J3971*Ref!$B$4</f>
        <v>0</v>
      </c>
      <c r="N3971" s="18">
        <f>IF($C3971&lt;&gt;"",0,IF($D3971&lt;&gt;"",$G3971*INDEX(Υλικά!$J$3:$J$200,$F3971,1)/INDEX(Υλικά!$E$3:$E$200,$F3971,1),0))</f>
        <v>0</v>
      </c>
      <c r="O3971" s="19">
        <f t="shared" si="73"/>
        <v>0</v>
      </c>
    </row>
    <row r="3972" spans="5:15" x14ac:dyDescent="0.35">
      <c r="E3972" s="3" t="str">
        <f>IF(C3972&lt;&gt;"",INDEX(ΣυνδΑθρ!$I$2:$I$96,MATCH(C3972,ΣυνδΑθρ!$A$2:$A$100,0),1),IF(D3972&lt;&gt;"",INDEX(Υλικά!$D$3:$D$200,MATCH(D3972,Υλικά!$B$3:$B$200,0),1),""))</f>
        <v/>
      </c>
      <c r="F3972" s="10">
        <f>IF(C3972&lt;&gt;"",MATCH($C3972,ΣυνδΑθρ!$A$2:$A$100,0),IF(D3972&lt;&gt;"",MATCH($D3972,Υλικά!$B$3:$B$200,0),0))</f>
        <v>0</v>
      </c>
      <c r="G3972" s="3"/>
      <c r="H3972" s="16">
        <f>IF($C3972&lt;&gt;"",$G3972*INDEX(ΣυνδΑθρ!$B$2:$B$96,$F3972,1)/INDEX(ΣυνδΑθρ!$J$2:$J$96,$F3972,1),IF($D3972&lt;&gt;"",$G3972*INDEX(Υλικά!$G$3:$G$200,$F3972,1)/INDEX(Υλικά!$E$3:$E$200,$F3972,1),0))</f>
        <v>0</v>
      </c>
      <c r="I3972" s="17">
        <f>IF($C3972&lt;&gt;"",$G3972*INDEX(ΣυνδΑθρ!$C$2:$C$100,$F3972,1)/INDEX(ΣυνδΑθρ!$J$2:$J$96,$F3972,1),IF($D3972&lt;&gt;"",$G3972*INDEX(Υλικά!$H$3:$H$200,$F3972,1)/INDEX(Υλικά!$E$3:$E$200,$F3972,1),0))</f>
        <v>0</v>
      </c>
      <c r="J3972" s="18">
        <f>IF($C3972&lt;&gt;"",$G3972*INDEX(ΣυνδΑθρ!$D$2:$D$96,$F3972,1)/INDEX(ΣυνδΑθρ!$J$2:$J$96,$F3972,1),IF($D3972&lt;&gt;"",$G3972*INDEX(Υλικά!$I$3:$I$200,$F3972,1)/INDEX(Υλικά!$E$3:$E$200,$F3972,1),0))</f>
        <v>0</v>
      </c>
      <c r="K3972" s="16">
        <f>$H3972*Ref!$B$2</f>
        <v>0</v>
      </c>
      <c r="L3972" s="17">
        <f>$I3972*Ref!$B$3</f>
        <v>0</v>
      </c>
      <c r="M3972" s="18">
        <f>$J3972*Ref!$B$4</f>
        <v>0</v>
      </c>
      <c r="N3972" s="18">
        <f>IF($C3972&lt;&gt;"",0,IF($D3972&lt;&gt;"",$G3972*INDEX(Υλικά!$J$3:$J$200,$F3972,1)/INDEX(Υλικά!$E$3:$E$200,$F3972,1),0))</f>
        <v>0</v>
      </c>
      <c r="O3972" s="19">
        <f t="shared" si="73"/>
        <v>0</v>
      </c>
    </row>
    <row r="3973" spans="5:15" x14ac:dyDescent="0.35">
      <c r="E3973" s="3" t="str">
        <f>IF(C3973&lt;&gt;"",INDEX(ΣυνδΑθρ!$I$2:$I$96,MATCH(C3973,ΣυνδΑθρ!$A$2:$A$100,0),1),IF(D3973&lt;&gt;"",INDEX(Υλικά!$D$3:$D$200,MATCH(D3973,Υλικά!$B$3:$B$200,0),1),""))</f>
        <v/>
      </c>
      <c r="F3973" s="10">
        <f>IF(C3973&lt;&gt;"",MATCH($C3973,ΣυνδΑθρ!$A$2:$A$100,0),IF(D3973&lt;&gt;"",MATCH($D3973,Υλικά!$B$3:$B$200,0),0))</f>
        <v>0</v>
      </c>
      <c r="G3973" s="3"/>
      <c r="H3973" s="16">
        <f>IF($C3973&lt;&gt;"",$G3973*INDEX(ΣυνδΑθρ!$B$2:$B$96,$F3973,1)/INDEX(ΣυνδΑθρ!$J$2:$J$96,$F3973,1),IF($D3973&lt;&gt;"",$G3973*INDEX(Υλικά!$G$3:$G$200,$F3973,1)/INDEX(Υλικά!$E$3:$E$200,$F3973,1),0))</f>
        <v>0</v>
      </c>
      <c r="I3973" s="17">
        <f>IF($C3973&lt;&gt;"",$G3973*INDEX(ΣυνδΑθρ!$C$2:$C$100,$F3973,1)/INDEX(ΣυνδΑθρ!$J$2:$J$96,$F3973,1),IF($D3973&lt;&gt;"",$G3973*INDEX(Υλικά!$H$3:$H$200,$F3973,1)/INDEX(Υλικά!$E$3:$E$200,$F3973,1),0))</f>
        <v>0</v>
      </c>
      <c r="J3973" s="18">
        <f>IF($C3973&lt;&gt;"",$G3973*INDEX(ΣυνδΑθρ!$D$2:$D$96,$F3973,1)/INDEX(ΣυνδΑθρ!$J$2:$J$96,$F3973,1),IF($D3973&lt;&gt;"",$G3973*INDEX(Υλικά!$I$3:$I$200,$F3973,1)/INDEX(Υλικά!$E$3:$E$200,$F3973,1),0))</f>
        <v>0</v>
      </c>
      <c r="K3973" s="16">
        <f>$H3973*Ref!$B$2</f>
        <v>0</v>
      </c>
      <c r="L3973" s="17">
        <f>$I3973*Ref!$B$3</f>
        <v>0</v>
      </c>
      <c r="M3973" s="18">
        <f>$J3973*Ref!$B$4</f>
        <v>0</v>
      </c>
      <c r="N3973" s="18">
        <f>IF($C3973&lt;&gt;"",0,IF($D3973&lt;&gt;"",$G3973*INDEX(Υλικά!$J$3:$J$200,$F3973,1)/INDEX(Υλικά!$E$3:$E$200,$F3973,1),0))</f>
        <v>0</v>
      </c>
      <c r="O3973" s="19">
        <f t="shared" si="73"/>
        <v>0</v>
      </c>
    </row>
    <row r="3974" spans="5:15" x14ac:dyDescent="0.35">
      <c r="E3974" s="3" t="str">
        <f>IF(C3974&lt;&gt;"",INDEX(ΣυνδΑθρ!$I$2:$I$96,MATCH(C3974,ΣυνδΑθρ!$A$2:$A$100,0),1),IF(D3974&lt;&gt;"",INDEX(Υλικά!$D$3:$D$200,MATCH(D3974,Υλικά!$B$3:$B$200,0),1),""))</f>
        <v/>
      </c>
      <c r="F3974" s="10">
        <f>IF(C3974&lt;&gt;"",MATCH($C3974,ΣυνδΑθρ!$A$2:$A$100,0),IF(D3974&lt;&gt;"",MATCH($D3974,Υλικά!$B$3:$B$200,0),0))</f>
        <v>0</v>
      </c>
      <c r="G3974" s="3"/>
      <c r="H3974" s="16">
        <f>IF($C3974&lt;&gt;"",$G3974*INDEX(ΣυνδΑθρ!$B$2:$B$96,$F3974,1)/INDEX(ΣυνδΑθρ!$J$2:$J$96,$F3974,1),IF($D3974&lt;&gt;"",$G3974*INDEX(Υλικά!$G$3:$G$200,$F3974,1)/INDEX(Υλικά!$E$3:$E$200,$F3974,1),0))</f>
        <v>0</v>
      </c>
      <c r="I3974" s="17">
        <f>IF($C3974&lt;&gt;"",$G3974*INDEX(ΣυνδΑθρ!$C$2:$C$100,$F3974,1)/INDEX(ΣυνδΑθρ!$J$2:$J$96,$F3974,1),IF($D3974&lt;&gt;"",$G3974*INDEX(Υλικά!$H$3:$H$200,$F3974,1)/INDEX(Υλικά!$E$3:$E$200,$F3974,1),0))</f>
        <v>0</v>
      </c>
      <c r="J3974" s="18">
        <f>IF($C3974&lt;&gt;"",$G3974*INDEX(ΣυνδΑθρ!$D$2:$D$96,$F3974,1)/INDEX(ΣυνδΑθρ!$J$2:$J$96,$F3974,1),IF($D3974&lt;&gt;"",$G3974*INDEX(Υλικά!$I$3:$I$200,$F3974,1)/INDEX(Υλικά!$E$3:$E$200,$F3974,1),0))</f>
        <v>0</v>
      </c>
      <c r="K3974" s="16">
        <f>$H3974*Ref!$B$2</f>
        <v>0</v>
      </c>
      <c r="L3974" s="17">
        <f>$I3974*Ref!$B$3</f>
        <v>0</v>
      </c>
      <c r="M3974" s="18">
        <f>$J3974*Ref!$B$4</f>
        <v>0</v>
      </c>
      <c r="N3974" s="18">
        <f>IF($C3974&lt;&gt;"",0,IF($D3974&lt;&gt;"",$G3974*INDEX(Υλικά!$J$3:$J$200,$F3974,1)/INDEX(Υλικά!$E$3:$E$200,$F3974,1),0))</f>
        <v>0</v>
      </c>
      <c r="O3974" s="19">
        <f t="shared" si="73"/>
        <v>0</v>
      </c>
    </row>
    <row r="3975" spans="5:15" x14ac:dyDescent="0.35">
      <c r="E3975" s="3" t="str">
        <f>IF(C3975&lt;&gt;"",INDEX(ΣυνδΑθρ!$I$2:$I$96,MATCH(C3975,ΣυνδΑθρ!$A$2:$A$100,0),1),IF(D3975&lt;&gt;"",INDEX(Υλικά!$D$3:$D$200,MATCH(D3975,Υλικά!$B$3:$B$200,0),1),""))</f>
        <v/>
      </c>
      <c r="F3975" s="10">
        <f>IF(C3975&lt;&gt;"",MATCH($C3975,ΣυνδΑθρ!$A$2:$A$100,0),IF(D3975&lt;&gt;"",MATCH($D3975,Υλικά!$B$3:$B$200,0),0))</f>
        <v>0</v>
      </c>
      <c r="G3975" s="3"/>
      <c r="H3975" s="16">
        <f>IF($C3975&lt;&gt;"",$G3975*INDEX(ΣυνδΑθρ!$B$2:$B$96,$F3975,1)/INDEX(ΣυνδΑθρ!$J$2:$J$96,$F3975,1),IF($D3975&lt;&gt;"",$G3975*INDEX(Υλικά!$G$3:$G$200,$F3975,1)/INDEX(Υλικά!$E$3:$E$200,$F3975,1),0))</f>
        <v>0</v>
      </c>
      <c r="I3975" s="17">
        <f>IF($C3975&lt;&gt;"",$G3975*INDEX(ΣυνδΑθρ!$C$2:$C$100,$F3975,1)/INDEX(ΣυνδΑθρ!$J$2:$J$96,$F3975,1),IF($D3975&lt;&gt;"",$G3975*INDEX(Υλικά!$H$3:$H$200,$F3975,1)/INDEX(Υλικά!$E$3:$E$200,$F3975,1),0))</f>
        <v>0</v>
      </c>
      <c r="J3975" s="18">
        <f>IF($C3975&lt;&gt;"",$G3975*INDEX(ΣυνδΑθρ!$D$2:$D$96,$F3975,1)/INDEX(ΣυνδΑθρ!$J$2:$J$96,$F3975,1),IF($D3975&lt;&gt;"",$G3975*INDEX(Υλικά!$I$3:$I$200,$F3975,1)/INDEX(Υλικά!$E$3:$E$200,$F3975,1),0))</f>
        <v>0</v>
      </c>
      <c r="K3975" s="16">
        <f>$H3975*Ref!$B$2</f>
        <v>0</v>
      </c>
      <c r="L3975" s="17">
        <f>$I3975*Ref!$B$3</f>
        <v>0</v>
      </c>
      <c r="M3975" s="18">
        <f>$J3975*Ref!$B$4</f>
        <v>0</v>
      </c>
      <c r="N3975" s="18">
        <f>IF($C3975&lt;&gt;"",0,IF($D3975&lt;&gt;"",$G3975*INDEX(Υλικά!$J$3:$J$200,$F3975,1)/INDEX(Υλικά!$E$3:$E$200,$F3975,1),0))</f>
        <v>0</v>
      </c>
      <c r="O3975" s="19">
        <f t="shared" si="73"/>
        <v>0</v>
      </c>
    </row>
    <row r="3976" spans="5:15" x14ac:dyDescent="0.35">
      <c r="E3976" s="3" t="str">
        <f>IF(C3976&lt;&gt;"",INDEX(ΣυνδΑθρ!$I$2:$I$96,MATCH(C3976,ΣυνδΑθρ!$A$2:$A$100,0),1),IF(D3976&lt;&gt;"",INDEX(Υλικά!$D$3:$D$200,MATCH(D3976,Υλικά!$B$3:$B$200,0),1),""))</f>
        <v/>
      </c>
      <c r="F3976" s="10">
        <f>IF(C3976&lt;&gt;"",MATCH($C3976,ΣυνδΑθρ!$A$2:$A$100,0),IF(D3976&lt;&gt;"",MATCH($D3976,Υλικά!$B$3:$B$200,0),0))</f>
        <v>0</v>
      </c>
      <c r="G3976" s="3"/>
      <c r="H3976" s="16">
        <f>IF($C3976&lt;&gt;"",$G3976*INDEX(ΣυνδΑθρ!$B$2:$B$96,$F3976,1)/INDEX(ΣυνδΑθρ!$J$2:$J$96,$F3976,1),IF($D3976&lt;&gt;"",$G3976*INDEX(Υλικά!$G$3:$G$200,$F3976,1)/INDEX(Υλικά!$E$3:$E$200,$F3976,1),0))</f>
        <v>0</v>
      </c>
      <c r="I3976" s="17">
        <f>IF($C3976&lt;&gt;"",$G3976*INDEX(ΣυνδΑθρ!$C$2:$C$100,$F3976,1)/INDEX(ΣυνδΑθρ!$J$2:$J$96,$F3976,1),IF($D3976&lt;&gt;"",$G3976*INDEX(Υλικά!$H$3:$H$200,$F3976,1)/INDEX(Υλικά!$E$3:$E$200,$F3976,1),0))</f>
        <v>0</v>
      </c>
      <c r="J3976" s="18">
        <f>IF($C3976&lt;&gt;"",$G3976*INDEX(ΣυνδΑθρ!$D$2:$D$96,$F3976,1)/INDEX(ΣυνδΑθρ!$J$2:$J$96,$F3976,1),IF($D3976&lt;&gt;"",$G3976*INDEX(Υλικά!$I$3:$I$200,$F3976,1)/INDEX(Υλικά!$E$3:$E$200,$F3976,1),0))</f>
        <v>0</v>
      </c>
      <c r="K3976" s="16">
        <f>$H3976*Ref!$B$2</f>
        <v>0</v>
      </c>
      <c r="L3976" s="17">
        <f>$I3976*Ref!$B$3</f>
        <v>0</v>
      </c>
      <c r="M3976" s="18">
        <f>$J3976*Ref!$B$4</f>
        <v>0</v>
      </c>
      <c r="N3976" s="18">
        <f>IF($C3976&lt;&gt;"",0,IF($D3976&lt;&gt;"",$G3976*INDEX(Υλικά!$J$3:$J$200,$F3976,1)/INDEX(Υλικά!$E$3:$E$200,$F3976,1),0))</f>
        <v>0</v>
      </c>
      <c r="O3976" s="19">
        <f t="shared" si="73"/>
        <v>0</v>
      </c>
    </row>
    <row r="3977" spans="5:15" x14ac:dyDescent="0.35">
      <c r="E3977" s="3" t="str">
        <f>IF(C3977&lt;&gt;"",INDEX(ΣυνδΑθρ!$I$2:$I$96,MATCH(C3977,ΣυνδΑθρ!$A$2:$A$100,0),1),IF(D3977&lt;&gt;"",INDEX(Υλικά!$D$3:$D$200,MATCH(D3977,Υλικά!$B$3:$B$200,0),1),""))</f>
        <v/>
      </c>
      <c r="F3977" s="10">
        <f>IF(C3977&lt;&gt;"",MATCH($C3977,ΣυνδΑθρ!$A$2:$A$100,0),IF(D3977&lt;&gt;"",MATCH($D3977,Υλικά!$B$3:$B$200,0),0))</f>
        <v>0</v>
      </c>
      <c r="G3977" s="3"/>
      <c r="H3977" s="16">
        <f>IF($C3977&lt;&gt;"",$G3977*INDEX(ΣυνδΑθρ!$B$2:$B$96,$F3977,1)/INDEX(ΣυνδΑθρ!$J$2:$J$96,$F3977,1),IF($D3977&lt;&gt;"",$G3977*INDEX(Υλικά!$G$3:$G$200,$F3977,1)/INDEX(Υλικά!$E$3:$E$200,$F3977,1),0))</f>
        <v>0</v>
      </c>
      <c r="I3977" s="17">
        <f>IF($C3977&lt;&gt;"",$G3977*INDEX(ΣυνδΑθρ!$C$2:$C$100,$F3977,1)/INDEX(ΣυνδΑθρ!$J$2:$J$96,$F3977,1),IF($D3977&lt;&gt;"",$G3977*INDEX(Υλικά!$H$3:$H$200,$F3977,1)/INDEX(Υλικά!$E$3:$E$200,$F3977,1),0))</f>
        <v>0</v>
      </c>
      <c r="J3977" s="18">
        <f>IF($C3977&lt;&gt;"",$G3977*INDEX(ΣυνδΑθρ!$D$2:$D$96,$F3977,1)/INDEX(ΣυνδΑθρ!$J$2:$J$96,$F3977,1),IF($D3977&lt;&gt;"",$G3977*INDEX(Υλικά!$I$3:$I$200,$F3977,1)/INDEX(Υλικά!$E$3:$E$200,$F3977,1),0))</f>
        <v>0</v>
      </c>
      <c r="K3977" s="16">
        <f>$H3977*Ref!$B$2</f>
        <v>0</v>
      </c>
      <c r="L3977" s="17">
        <f>$I3977*Ref!$B$3</f>
        <v>0</v>
      </c>
      <c r="M3977" s="18">
        <f>$J3977*Ref!$B$4</f>
        <v>0</v>
      </c>
      <c r="N3977" s="18">
        <f>IF($C3977&lt;&gt;"",0,IF($D3977&lt;&gt;"",$G3977*INDEX(Υλικά!$J$3:$J$200,$F3977,1)/INDEX(Υλικά!$E$3:$E$200,$F3977,1),0))</f>
        <v>0</v>
      </c>
      <c r="O3977" s="19">
        <f t="shared" si="73"/>
        <v>0</v>
      </c>
    </row>
    <row r="3978" spans="5:15" x14ac:dyDescent="0.35">
      <c r="E3978" s="3" t="str">
        <f>IF(C3978&lt;&gt;"",INDEX(ΣυνδΑθρ!$I$2:$I$96,MATCH(C3978,ΣυνδΑθρ!$A$2:$A$100,0),1),IF(D3978&lt;&gt;"",INDEX(Υλικά!$D$3:$D$200,MATCH(D3978,Υλικά!$B$3:$B$200,0),1),""))</f>
        <v/>
      </c>
      <c r="F3978" s="10">
        <f>IF(C3978&lt;&gt;"",MATCH($C3978,ΣυνδΑθρ!$A$2:$A$100,0),IF(D3978&lt;&gt;"",MATCH($D3978,Υλικά!$B$3:$B$200,0),0))</f>
        <v>0</v>
      </c>
      <c r="G3978" s="3"/>
      <c r="H3978" s="16">
        <f>IF($C3978&lt;&gt;"",$G3978*INDEX(ΣυνδΑθρ!$B$2:$B$96,$F3978,1)/INDEX(ΣυνδΑθρ!$J$2:$J$96,$F3978,1),IF($D3978&lt;&gt;"",$G3978*INDEX(Υλικά!$G$3:$G$200,$F3978,1)/INDEX(Υλικά!$E$3:$E$200,$F3978,1),0))</f>
        <v>0</v>
      </c>
      <c r="I3978" s="17">
        <f>IF($C3978&lt;&gt;"",$G3978*INDEX(ΣυνδΑθρ!$C$2:$C$100,$F3978,1)/INDEX(ΣυνδΑθρ!$J$2:$J$96,$F3978,1),IF($D3978&lt;&gt;"",$G3978*INDEX(Υλικά!$H$3:$H$200,$F3978,1)/INDEX(Υλικά!$E$3:$E$200,$F3978,1),0))</f>
        <v>0</v>
      </c>
      <c r="J3978" s="18">
        <f>IF($C3978&lt;&gt;"",$G3978*INDEX(ΣυνδΑθρ!$D$2:$D$96,$F3978,1)/INDEX(ΣυνδΑθρ!$J$2:$J$96,$F3978,1),IF($D3978&lt;&gt;"",$G3978*INDEX(Υλικά!$I$3:$I$200,$F3978,1)/INDEX(Υλικά!$E$3:$E$200,$F3978,1),0))</f>
        <v>0</v>
      </c>
      <c r="K3978" s="16">
        <f>$H3978*Ref!$B$2</f>
        <v>0</v>
      </c>
      <c r="L3978" s="17">
        <f>$I3978*Ref!$B$3</f>
        <v>0</v>
      </c>
      <c r="M3978" s="18">
        <f>$J3978*Ref!$B$4</f>
        <v>0</v>
      </c>
      <c r="N3978" s="18">
        <f>IF($C3978&lt;&gt;"",0,IF($D3978&lt;&gt;"",$G3978*INDEX(Υλικά!$J$3:$J$200,$F3978,1)/INDEX(Υλικά!$E$3:$E$200,$F3978,1),0))</f>
        <v>0</v>
      </c>
      <c r="O3978" s="19">
        <f t="shared" si="73"/>
        <v>0</v>
      </c>
    </row>
    <row r="3979" spans="5:15" x14ac:dyDescent="0.35">
      <c r="E3979" s="3" t="str">
        <f>IF(C3979&lt;&gt;"",INDEX(ΣυνδΑθρ!$I$2:$I$96,MATCH(C3979,ΣυνδΑθρ!$A$2:$A$100,0),1),IF(D3979&lt;&gt;"",INDEX(Υλικά!$D$3:$D$200,MATCH(D3979,Υλικά!$B$3:$B$200,0),1),""))</f>
        <v/>
      </c>
      <c r="F3979" s="10">
        <f>IF(C3979&lt;&gt;"",MATCH($C3979,ΣυνδΑθρ!$A$2:$A$100,0),IF(D3979&lt;&gt;"",MATCH($D3979,Υλικά!$B$3:$B$200,0),0))</f>
        <v>0</v>
      </c>
      <c r="G3979" s="3"/>
      <c r="H3979" s="16">
        <f>IF($C3979&lt;&gt;"",$G3979*INDEX(ΣυνδΑθρ!$B$2:$B$96,$F3979,1)/INDEX(ΣυνδΑθρ!$J$2:$J$96,$F3979,1),IF($D3979&lt;&gt;"",$G3979*INDEX(Υλικά!$G$3:$G$200,$F3979,1)/INDEX(Υλικά!$E$3:$E$200,$F3979,1),0))</f>
        <v>0</v>
      </c>
      <c r="I3979" s="17">
        <f>IF($C3979&lt;&gt;"",$G3979*INDEX(ΣυνδΑθρ!$C$2:$C$100,$F3979,1)/INDEX(ΣυνδΑθρ!$J$2:$J$96,$F3979,1),IF($D3979&lt;&gt;"",$G3979*INDEX(Υλικά!$H$3:$H$200,$F3979,1)/INDEX(Υλικά!$E$3:$E$200,$F3979,1),0))</f>
        <v>0</v>
      </c>
      <c r="J3979" s="18">
        <f>IF($C3979&lt;&gt;"",$G3979*INDEX(ΣυνδΑθρ!$D$2:$D$96,$F3979,1)/INDEX(ΣυνδΑθρ!$J$2:$J$96,$F3979,1),IF($D3979&lt;&gt;"",$G3979*INDEX(Υλικά!$I$3:$I$200,$F3979,1)/INDEX(Υλικά!$E$3:$E$200,$F3979,1),0))</f>
        <v>0</v>
      </c>
      <c r="K3979" s="16">
        <f>$H3979*Ref!$B$2</f>
        <v>0</v>
      </c>
      <c r="L3979" s="17">
        <f>$I3979*Ref!$B$3</f>
        <v>0</v>
      </c>
      <c r="M3979" s="18">
        <f>$J3979*Ref!$B$4</f>
        <v>0</v>
      </c>
      <c r="N3979" s="18">
        <f>IF($C3979&lt;&gt;"",0,IF($D3979&lt;&gt;"",$G3979*INDEX(Υλικά!$J$3:$J$200,$F3979,1)/INDEX(Υλικά!$E$3:$E$200,$F3979,1),0))</f>
        <v>0</v>
      </c>
      <c r="O3979" s="19">
        <f t="shared" si="73"/>
        <v>0</v>
      </c>
    </row>
    <row r="3980" spans="5:15" x14ac:dyDescent="0.35">
      <c r="E3980" s="3" t="str">
        <f>IF(C3980&lt;&gt;"",INDEX(ΣυνδΑθρ!$I$2:$I$96,MATCH(C3980,ΣυνδΑθρ!$A$2:$A$100,0),1),IF(D3980&lt;&gt;"",INDEX(Υλικά!$D$3:$D$200,MATCH(D3980,Υλικά!$B$3:$B$200,0),1),""))</f>
        <v/>
      </c>
      <c r="F3980" s="10">
        <f>IF(C3980&lt;&gt;"",MATCH($C3980,ΣυνδΑθρ!$A$2:$A$100,0),IF(D3980&lt;&gt;"",MATCH($D3980,Υλικά!$B$3:$B$200,0),0))</f>
        <v>0</v>
      </c>
      <c r="G3980" s="3"/>
      <c r="H3980" s="16">
        <f>IF($C3980&lt;&gt;"",$G3980*INDEX(ΣυνδΑθρ!$B$2:$B$96,$F3980,1)/INDEX(ΣυνδΑθρ!$J$2:$J$96,$F3980,1),IF($D3980&lt;&gt;"",$G3980*INDEX(Υλικά!$G$3:$G$200,$F3980,1)/INDEX(Υλικά!$E$3:$E$200,$F3980,1),0))</f>
        <v>0</v>
      </c>
      <c r="I3980" s="17">
        <f>IF($C3980&lt;&gt;"",$G3980*INDEX(ΣυνδΑθρ!$C$2:$C$100,$F3980,1)/INDEX(ΣυνδΑθρ!$J$2:$J$96,$F3980,1),IF($D3980&lt;&gt;"",$G3980*INDEX(Υλικά!$H$3:$H$200,$F3980,1)/INDEX(Υλικά!$E$3:$E$200,$F3980,1),0))</f>
        <v>0</v>
      </c>
      <c r="J3980" s="18">
        <f>IF($C3980&lt;&gt;"",$G3980*INDEX(ΣυνδΑθρ!$D$2:$D$96,$F3980,1)/INDEX(ΣυνδΑθρ!$J$2:$J$96,$F3980,1),IF($D3980&lt;&gt;"",$G3980*INDEX(Υλικά!$I$3:$I$200,$F3980,1)/INDEX(Υλικά!$E$3:$E$200,$F3980,1),0))</f>
        <v>0</v>
      </c>
      <c r="K3980" s="16">
        <f>$H3980*Ref!$B$2</f>
        <v>0</v>
      </c>
      <c r="L3980" s="17">
        <f>$I3980*Ref!$B$3</f>
        <v>0</v>
      </c>
      <c r="M3980" s="18">
        <f>$J3980*Ref!$B$4</f>
        <v>0</v>
      </c>
      <c r="N3980" s="18">
        <f>IF($C3980&lt;&gt;"",0,IF($D3980&lt;&gt;"",$G3980*INDEX(Υλικά!$J$3:$J$200,$F3980,1)/INDEX(Υλικά!$E$3:$E$200,$F3980,1),0))</f>
        <v>0</v>
      </c>
      <c r="O3980" s="19">
        <f t="shared" si="73"/>
        <v>0</v>
      </c>
    </row>
    <row r="3981" spans="5:15" x14ac:dyDescent="0.35">
      <c r="E3981" s="3" t="str">
        <f>IF(C3981&lt;&gt;"",INDEX(ΣυνδΑθρ!$I$2:$I$96,MATCH(C3981,ΣυνδΑθρ!$A$2:$A$100,0),1),IF(D3981&lt;&gt;"",INDEX(Υλικά!$D$3:$D$200,MATCH(D3981,Υλικά!$B$3:$B$200,0),1),""))</f>
        <v/>
      </c>
      <c r="F3981" s="10">
        <f>IF(C3981&lt;&gt;"",MATCH($C3981,ΣυνδΑθρ!$A$2:$A$100,0),IF(D3981&lt;&gt;"",MATCH($D3981,Υλικά!$B$3:$B$200,0),0))</f>
        <v>0</v>
      </c>
      <c r="G3981" s="3"/>
      <c r="H3981" s="16">
        <f>IF($C3981&lt;&gt;"",$G3981*INDEX(ΣυνδΑθρ!$B$2:$B$96,$F3981,1)/INDEX(ΣυνδΑθρ!$J$2:$J$96,$F3981,1),IF($D3981&lt;&gt;"",$G3981*INDEX(Υλικά!$G$3:$G$200,$F3981,1)/INDEX(Υλικά!$E$3:$E$200,$F3981,1),0))</f>
        <v>0</v>
      </c>
      <c r="I3981" s="17">
        <f>IF($C3981&lt;&gt;"",$G3981*INDEX(ΣυνδΑθρ!$C$2:$C$100,$F3981,1)/INDEX(ΣυνδΑθρ!$J$2:$J$96,$F3981,1),IF($D3981&lt;&gt;"",$G3981*INDEX(Υλικά!$H$3:$H$200,$F3981,1)/INDEX(Υλικά!$E$3:$E$200,$F3981,1),0))</f>
        <v>0</v>
      </c>
      <c r="J3981" s="18">
        <f>IF($C3981&lt;&gt;"",$G3981*INDEX(ΣυνδΑθρ!$D$2:$D$96,$F3981,1)/INDEX(ΣυνδΑθρ!$J$2:$J$96,$F3981,1),IF($D3981&lt;&gt;"",$G3981*INDEX(Υλικά!$I$3:$I$200,$F3981,1)/INDEX(Υλικά!$E$3:$E$200,$F3981,1),0))</f>
        <v>0</v>
      </c>
      <c r="K3981" s="16">
        <f>$H3981*Ref!$B$2</f>
        <v>0</v>
      </c>
      <c r="L3981" s="17">
        <f>$I3981*Ref!$B$3</f>
        <v>0</v>
      </c>
      <c r="M3981" s="18">
        <f>$J3981*Ref!$B$4</f>
        <v>0</v>
      </c>
      <c r="N3981" s="18">
        <f>IF($C3981&lt;&gt;"",0,IF($D3981&lt;&gt;"",$G3981*INDEX(Υλικά!$J$3:$J$200,$F3981,1)/INDEX(Υλικά!$E$3:$E$200,$F3981,1),0))</f>
        <v>0</v>
      </c>
      <c r="O3981" s="19">
        <f t="shared" si="73"/>
        <v>0</v>
      </c>
    </row>
    <row r="3982" spans="5:15" x14ac:dyDescent="0.35">
      <c r="E3982" s="3" t="str">
        <f>IF(C3982&lt;&gt;"",INDEX(ΣυνδΑθρ!$I$2:$I$96,MATCH(C3982,ΣυνδΑθρ!$A$2:$A$100,0),1),IF(D3982&lt;&gt;"",INDEX(Υλικά!$D$3:$D$200,MATCH(D3982,Υλικά!$B$3:$B$200,0),1),""))</f>
        <v/>
      </c>
      <c r="F3982" s="10">
        <f>IF(C3982&lt;&gt;"",MATCH($C3982,ΣυνδΑθρ!$A$2:$A$100,0),IF(D3982&lt;&gt;"",MATCH($D3982,Υλικά!$B$3:$B$200,0),0))</f>
        <v>0</v>
      </c>
      <c r="G3982" s="3"/>
      <c r="H3982" s="16">
        <f>IF($C3982&lt;&gt;"",$G3982*INDEX(ΣυνδΑθρ!$B$2:$B$96,$F3982,1)/INDEX(ΣυνδΑθρ!$J$2:$J$96,$F3982,1),IF($D3982&lt;&gt;"",$G3982*INDEX(Υλικά!$G$3:$G$200,$F3982,1)/INDEX(Υλικά!$E$3:$E$200,$F3982,1),0))</f>
        <v>0</v>
      </c>
      <c r="I3982" s="17">
        <f>IF($C3982&lt;&gt;"",$G3982*INDEX(ΣυνδΑθρ!$C$2:$C$100,$F3982,1)/INDEX(ΣυνδΑθρ!$J$2:$J$96,$F3982,1),IF($D3982&lt;&gt;"",$G3982*INDEX(Υλικά!$H$3:$H$200,$F3982,1)/INDEX(Υλικά!$E$3:$E$200,$F3982,1),0))</f>
        <v>0</v>
      </c>
      <c r="J3982" s="18">
        <f>IF($C3982&lt;&gt;"",$G3982*INDEX(ΣυνδΑθρ!$D$2:$D$96,$F3982,1)/INDEX(ΣυνδΑθρ!$J$2:$J$96,$F3982,1),IF($D3982&lt;&gt;"",$G3982*INDEX(Υλικά!$I$3:$I$200,$F3982,1)/INDEX(Υλικά!$E$3:$E$200,$F3982,1),0))</f>
        <v>0</v>
      </c>
      <c r="K3982" s="16">
        <f>$H3982*Ref!$B$2</f>
        <v>0</v>
      </c>
      <c r="L3982" s="17">
        <f>$I3982*Ref!$B$3</f>
        <v>0</v>
      </c>
      <c r="M3982" s="18">
        <f>$J3982*Ref!$B$4</f>
        <v>0</v>
      </c>
      <c r="N3982" s="18">
        <f>IF($C3982&lt;&gt;"",0,IF($D3982&lt;&gt;"",$G3982*INDEX(Υλικά!$J$3:$J$200,$F3982,1)/INDEX(Υλικά!$E$3:$E$200,$F3982,1),0))</f>
        <v>0</v>
      </c>
      <c r="O3982" s="19">
        <f t="shared" si="73"/>
        <v>0</v>
      </c>
    </row>
    <row r="3983" spans="5:15" x14ac:dyDescent="0.35">
      <c r="E3983" s="3" t="str">
        <f>IF(C3983&lt;&gt;"",INDEX(ΣυνδΑθρ!$I$2:$I$96,MATCH(C3983,ΣυνδΑθρ!$A$2:$A$100,0),1),IF(D3983&lt;&gt;"",INDEX(Υλικά!$D$3:$D$200,MATCH(D3983,Υλικά!$B$3:$B$200,0),1),""))</f>
        <v/>
      </c>
      <c r="F3983" s="10">
        <f>IF(C3983&lt;&gt;"",MATCH($C3983,ΣυνδΑθρ!$A$2:$A$100,0),IF(D3983&lt;&gt;"",MATCH($D3983,Υλικά!$B$3:$B$200,0),0))</f>
        <v>0</v>
      </c>
      <c r="G3983" s="3"/>
      <c r="H3983" s="16">
        <f>IF($C3983&lt;&gt;"",$G3983*INDEX(ΣυνδΑθρ!$B$2:$B$96,$F3983,1)/INDEX(ΣυνδΑθρ!$J$2:$J$96,$F3983,1),IF($D3983&lt;&gt;"",$G3983*INDEX(Υλικά!$G$3:$G$200,$F3983,1)/INDEX(Υλικά!$E$3:$E$200,$F3983,1),0))</f>
        <v>0</v>
      </c>
      <c r="I3983" s="17">
        <f>IF($C3983&lt;&gt;"",$G3983*INDEX(ΣυνδΑθρ!$C$2:$C$100,$F3983,1)/INDEX(ΣυνδΑθρ!$J$2:$J$96,$F3983,1),IF($D3983&lt;&gt;"",$G3983*INDEX(Υλικά!$H$3:$H$200,$F3983,1)/INDEX(Υλικά!$E$3:$E$200,$F3983,1),0))</f>
        <v>0</v>
      </c>
      <c r="J3983" s="18">
        <f>IF($C3983&lt;&gt;"",$G3983*INDEX(ΣυνδΑθρ!$D$2:$D$96,$F3983,1)/INDEX(ΣυνδΑθρ!$J$2:$J$96,$F3983,1),IF($D3983&lt;&gt;"",$G3983*INDEX(Υλικά!$I$3:$I$200,$F3983,1)/INDEX(Υλικά!$E$3:$E$200,$F3983,1),0))</f>
        <v>0</v>
      </c>
      <c r="K3983" s="16">
        <f>$H3983*Ref!$B$2</f>
        <v>0</v>
      </c>
      <c r="L3983" s="17">
        <f>$I3983*Ref!$B$3</f>
        <v>0</v>
      </c>
      <c r="M3983" s="18">
        <f>$J3983*Ref!$B$4</f>
        <v>0</v>
      </c>
      <c r="N3983" s="18">
        <f>IF($C3983&lt;&gt;"",0,IF($D3983&lt;&gt;"",$G3983*INDEX(Υλικά!$J$3:$J$200,$F3983,1)/INDEX(Υλικά!$E$3:$E$200,$F3983,1),0))</f>
        <v>0</v>
      </c>
      <c r="O3983" s="19">
        <f t="shared" si="73"/>
        <v>0</v>
      </c>
    </row>
    <row r="3984" spans="5:15" x14ac:dyDescent="0.35">
      <c r="E3984" s="3" t="str">
        <f>IF(C3984&lt;&gt;"",INDEX(ΣυνδΑθρ!$I$2:$I$96,MATCH(C3984,ΣυνδΑθρ!$A$2:$A$100,0),1),IF(D3984&lt;&gt;"",INDEX(Υλικά!$D$3:$D$200,MATCH(D3984,Υλικά!$B$3:$B$200,0),1),""))</f>
        <v/>
      </c>
      <c r="F3984" s="10">
        <f>IF(C3984&lt;&gt;"",MATCH($C3984,ΣυνδΑθρ!$A$2:$A$100,0),IF(D3984&lt;&gt;"",MATCH($D3984,Υλικά!$B$3:$B$200,0),0))</f>
        <v>0</v>
      </c>
      <c r="G3984" s="3"/>
      <c r="H3984" s="16">
        <f>IF($C3984&lt;&gt;"",$G3984*INDEX(ΣυνδΑθρ!$B$2:$B$96,$F3984,1)/INDEX(ΣυνδΑθρ!$J$2:$J$96,$F3984,1),IF($D3984&lt;&gt;"",$G3984*INDEX(Υλικά!$G$3:$G$200,$F3984,1)/INDEX(Υλικά!$E$3:$E$200,$F3984,1),0))</f>
        <v>0</v>
      </c>
      <c r="I3984" s="17">
        <f>IF($C3984&lt;&gt;"",$G3984*INDEX(ΣυνδΑθρ!$C$2:$C$100,$F3984,1)/INDEX(ΣυνδΑθρ!$J$2:$J$96,$F3984,1),IF($D3984&lt;&gt;"",$G3984*INDEX(Υλικά!$H$3:$H$200,$F3984,1)/INDEX(Υλικά!$E$3:$E$200,$F3984,1),0))</f>
        <v>0</v>
      </c>
      <c r="J3984" s="18">
        <f>IF($C3984&lt;&gt;"",$G3984*INDEX(ΣυνδΑθρ!$D$2:$D$96,$F3984,1)/INDEX(ΣυνδΑθρ!$J$2:$J$96,$F3984,1),IF($D3984&lt;&gt;"",$G3984*INDEX(Υλικά!$I$3:$I$200,$F3984,1)/INDEX(Υλικά!$E$3:$E$200,$F3984,1),0))</f>
        <v>0</v>
      </c>
      <c r="K3984" s="16">
        <f>$H3984*Ref!$B$2</f>
        <v>0</v>
      </c>
      <c r="L3984" s="17">
        <f>$I3984*Ref!$B$3</f>
        <v>0</v>
      </c>
      <c r="M3984" s="18">
        <f>$J3984*Ref!$B$4</f>
        <v>0</v>
      </c>
      <c r="N3984" s="18">
        <f>IF($C3984&lt;&gt;"",0,IF($D3984&lt;&gt;"",$G3984*INDEX(Υλικά!$J$3:$J$200,$F3984,1)/INDEX(Υλικά!$E$3:$E$200,$F3984,1),0))</f>
        <v>0</v>
      </c>
      <c r="O3984" s="19">
        <f t="shared" si="73"/>
        <v>0</v>
      </c>
    </row>
    <row r="3985" spans="5:15" x14ac:dyDescent="0.35">
      <c r="E3985" s="3" t="str">
        <f>IF(C3985&lt;&gt;"",INDEX(ΣυνδΑθρ!$I$2:$I$96,MATCH(C3985,ΣυνδΑθρ!$A$2:$A$100,0),1),IF(D3985&lt;&gt;"",INDEX(Υλικά!$D$3:$D$200,MATCH(D3985,Υλικά!$B$3:$B$200,0),1),""))</f>
        <v/>
      </c>
      <c r="F3985" s="10">
        <f>IF(C3985&lt;&gt;"",MATCH($C3985,ΣυνδΑθρ!$A$2:$A$100,0),IF(D3985&lt;&gt;"",MATCH($D3985,Υλικά!$B$3:$B$200,0),0))</f>
        <v>0</v>
      </c>
      <c r="G3985" s="3"/>
      <c r="H3985" s="16">
        <f>IF($C3985&lt;&gt;"",$G3985*INDEX(ΣυνδΑθρ!$B$2:$B$96,$F3985,1)/INDEX(ΣυνδΑθρ!$J$2:$J$96,$F3985,1),IF($D3985&lt;&gt;"",$G3985*INDEX(Υλικά!$G$3:$G$200,$F3985,1)/INDEX(Υλικά!$E$3:$E$200,$F3985,1),0))</f>
        <v>0</v>
      </c>
      <c r="I3985" s="17">
        <f>IF($C3985&lt;&gt;"",$G3985*INDEX(ΣυνδΑθρ!$C$2:$C$100,$F3985,1)/INDEX(ΣυνδΑθρ!$J$2:$J$96,$F3985,1),IF($D3985&lt;&gt;"",$G3985*INDEX(Υλικά!$H$3:$H$200,$F3985,1)/INDEX(Υλικά!$E$3:$E$200,$F3985,1),0))</f>
        <v>0</v>
      </c>
      <c r="J3985" s="18">
        <f>IF($C3985&lt;&gt;"",$G3985*INDEX(ΣυνδΑθρ!$D$2:$D$96,$F3985,1)/INDEX(ΣυνδΑθρ!$J$2:$J$96,$F3985,1),IF($D3985&lt;&gt;"",$G3985*INDEX(Υλικά!$I$3:$I$200,$F3985,1)/INDEX(Υλικά!$E$3:$E$200,$F3985,1),0))</f>
        <v>0</v>
      </c>
      <c r="K3985" s="16">
        <f>$H3985*Ref!$B$2</f>
        <v>0</v>
      </c>
      <c r="L3985" s="17">
        <f>$I3985*Ref!$B$3</f>
        <v>0</v>
      </c>
      <c r="M3985" s="18">
        <f>$J3985*Ref!$B$4</f>
        <v>0</v>
      </c>
      <c r="N3985" s="18">
        <f>IF($C3985&lt;&gt;"",0,IF($D3985&lt;&gt;"",$G3985*INDEX(Υλικά!$J$3:$J$200,$F3985,1)/INDEX(Υλικά!$E$3:$E$200,$F3985,1),0))</f>
        <v>0</v>
      </c>
      <c r="O3985" s="19">
        <f t="shared" si="73"/>
        <v>0</v>
      </c>
    </row>
    <row r="3986" spans="5:15" x14ac:dyDescent="0.35">
      <c r="E3986" s="3" t="str">
        <f>IF(C3986&lt;&gt;"",INDEX(ΣυνδΑθρ!$I$2:$I$96,MATCH(C3986,ΣυνδΑθρ!$A$2:$A$100,0),1),IF(D3986&lt;&gt;"",INDEX(Υλικά!$D$3:$D$200,MATCH(D3986,Υλικά!$B$3:$B$200,0),1),""))</f>
        <v/>
      </c>
      <c r="F3986" s="10">
        <f>IF(C3986&lt;&gt;"",MATCH($C3986,ΣυνδΑθρ!$A$2:$A$100,0),IF(D3986&lt;&gt;"",MATCH($D3986,Υλικά!$B$3:$B$200,0),0))</f>
        <v>0</v>
      </c>
      <c r="G3986" s="3"/>
      <c r="H3986" s="16">
        <f>IF($C3986&lt;&gt;"",$G3986*INDEX(ΣυνδΑθρ!$B$2:$B$96,$F3986,1)/INDEX(ΣυνδΑθρ!$J$2:$J$96,$F3986,1),IF($D3986&lt;&gt;"",$G3986*INDEX(Υλικά!$G$3:$G$200,$F3986,1)/INDEX(Υλικά!$E$3:$E$200,$F3986,1),0))</f>
        <v>0</v>
      </c>
      <c r="I3986" s="17">
        <f>IF($C3986&lt;&gt;"",$G3986*INDEX(ΣυνδΑθρ!$C$2:$C$100,$F3986,1)/INDEX(ΣυνδΑθρ!$J$2:$J$96,$F3986,1),IF($D3986&lt;&gt;"",$G3986*INDEX(Υλικά!$H$3:$H$200,$F3986,1)/INDEX(Υλικά!$E$3:$E$200,$F3986,1),0))</f>
        <v>0</v>
      </c>
      <c r="J3986" s="18">
        <f>IF($C3986&lt;&gt;"",$G3986*INDEX(ΣυνδΑθρ!$D$2:$D$96,$F3986,1)/INDEX(ΣυνδΑθρ!$J$2:$J$96,$F3986,1),IF($D3986&lt;&gt;"",$G3986*INDEX(Υλικά!$I$3:$I$200,$F3986,1)/INDEX(Υλικά!$E$3:$E$200,$F3986,1),0))</f>
        <v>0</v>
      </c>
      <c r="K3986" s="16">
        <f>$H3986*Ref!$B$2</f>
        <v>0</v>
      </c>
      <c r="L3986" s="17">
        <f>$I3986*Ref!$B$3</f>
        <v>0</v>
      </c>
      <c r="M3986" s="18">
        <f>$J3986*Ref!$B$4</f>
        <v>0</v>
      </c>
      <c r="N3986" s="18">
        <f>IF($C3986&lt;&gt;"",0,IF($D3986&lt;&gt;"",$G3986*INDEX(Υλικά!$J$3:$J$200,$F3986,1)/INDEX(Υλικά!$E$3:$E$200,$F3986,1),0))</f>
        <v>0</v>
      </c>
      <c r="O3986" s="19">
        <f t="shared" si="73"/>
        <v>0</v>
      </c>
    </row>
    <row r="3987" spans="5:15" x14ac:dyDescent="0.35">
      <c r="E3987" s="3" t="str">
        <f>IF(C3987&lt;&gt;"",INDEX(ΣυνδΑθρ!$I$2:$I$96,MATCH(C3987,ΣυνδΑθρ!$A$2:$A$100,0),1),IF(D3987&lt;&gt;"",INDEX(Υλικά!$D$3:$D$200,MATCH(D3987,Υλικά!$B$3:$B$200,0),1),""))</f>
        <v/>
      </c>
      <c r="F3987" s="10">
        <f>IF(C3987&lt;&gt;"",MATCH($C3987,ΣυνδΑθρ!$A$2:$A$100,0),IF(D3987&lt;&gt;"",MATCH($D3987,Υλικά!$B$3:$B$200,0),0))</f>
        <v>0</v>
      </c>
      <c r="G3987" s="3"/>
      <c r="H3987" s="16">
        <f>IF($C3987&lt;&gt;"",$G3987*INDEX(ΣυνδΑθρ!$B$2:$B$96,$F3987,1)/INDEX(ΣυνδΑθρ!$J$2:$J$96,$F3987,1),IF($D3987&lt;&gt;"",$G3987*INDEX(Υλικά!$G$3:$G$200,$F3987,1)/INDEX(Υλικά!$E$3:$E$200,$F3987,1),0))</f>
        <v>0</v>
      </c>
      <c r="I3987" s="17">
        <f>IF($C3987&lt;&gt;"",$G3987*INDEX(ΣυνδΑθρ!$C$2:$C$100,$F3987,1)/INDEX(ΣυνδΑθρ!$J$2:$J$96,$F3987,1),IF($D3987&lt;&gt;"",$G3987*INDEX(Υλικά!$H$3:$H$200,$F3987,1)/INDEX(Υλικά!$E$3:$E$200,$F3987,1),0))</f>
        <v>0</v>
      </c>
      <c r="J3987" s="18">
        <f>IF($C3987&lt;&gt;"",$G3987*INDEX(ΣυνδΑθρ!$D$2:$D$96,$F3987,1)/INDEX(ΣυνδΑθρ!$J$2:$J$96,$F3987,1),IF($D3987&lt;&gt;"",$G3987*INDEX(Υλικά!$I$3:$I$200,$F3987,1)/INDEX(Υλικά!$E$3:$E$200,$F3987,1),0))</f>
        <v>0</v>
      </c>
      <c r="K3987" s="16">
        <f>$H3987*Ref!$B$2</f>
        <v>0</v>
      </c>
      <c r="L3987" s="17">
        <f>$I3987*Ref!$B$3</f>
        <v>0</v>
      </c>
      <c r="M3987" s="18">
        <f>$J3987*Ref!$B$4</f>
        <v>0</v>
      </c>
      <c r="N3987" s="18">
        <f>IF($C3987&lt;&gt;"",0,IF($D3987&lt;&gt;"",$G3987*INDEX(Υλικά!$J$3:$J$200,$F3987,1)/INDEX(Υλικά!$E$3:$E$200,$F3987,1),0))</f>
        <v>0</v>
      </c>
      <c r="O3987" s="19">
        <f t="shared" si="73"/>
        <v>0</v>
      </c>
    </row>
    <row r="3988" spans="5:15" x14ac:dyDescent="0.35">
      <c r="E3988" s="3" t="str">
        <f>IF(C3988&lt;&gt;"",INDEX(ΣυνδΑθρ!$I$2:$I$96,MATCH(C3988,ΣυνδΑθρ!$A$2:$A$100,0),1),IF(D3988&lt;&gt;"",INDEX(Υλικά!$D$3:$D$200,MATCH(D3988,Υλικά!$B$3:$B$200,0),1),""))</f>
        <v/>
      </c>
      <c r="F3988" s="10">
        <f>IF(C3988&lt;&gt;"",MATCH($C3988,ΣυνδΑθρ!$A$2:$A$100,0),IF(D3988&lt;&gt;"",MATCH($D3988,Υλικά!$B$3:$B$200,0),0))</f>
        <v>0</v>
      </c>
      <c r="G3988" s="3"/>
      <c r="H3988" s="16">
        <f>IF($C3988&lt;&gt;"",$G3988*INDEX(ΣυνδΑθρ!$B$2:$B$96,$F3988,1)/INDEX(ΣυνδΑθρ!$J$2:$J$96,$F3988,1),IF($D3988&lt;&gt;"",$G3988*INDEX(Υλικά!$G$3:$G$200,$F3988,1)/INDEX(Υλικά!$E$3:$E$200,$F3988,1),0))</f>
        <v>0</v>
      </c>
      <c r="I3988" s="17">
        <f>IF($C3988&lt;&gt;"",$G3988*INDEX(ΣυνδΑθρ!$C$2:$C$100,$F3988,1)/INDEX(ΣυνδΑθρ!$J$2:$J$96,$F3988,1),IF($D3988&lt;&gt;"",$G3988*INDEX(Υλικά!$H$3:$H$200,$F3988,1)/INDEX(Υλικά!$E$3:$E$200,$F3988,1),0))</f>
        <v>0</v>
      </c>
      <c r="J3988" s="18">
        <f>IF($C3988&lt;&gt;"",$G3988*INDEX(ΣυνδΑθρ!$D$2:$D$96,$F3988,1)/INDEX(ΣυνδΑθρ!$J$2:$J$96,$F3988,1),IF($D3988&lt;&gt;"",$G3988*INDEX(Υλικά!$I$3:$I$200,$F3988,1)/INDEX(Υλικά!$E$3:$E$200,$F3988,1),0))</f>
        <v>0</v>
      </c>
      <c r="K3988" s="16">
        <f>$H3988*Ref!$B$2</f>
        <v>0</v>
      </c>
      <c r="L3988" s="17">
        <f>$I3988*Ref!$B$3</f>
        <v>0</v>
      </c>
      <c r="M3988" s="18">
        <f>$J3988*Ref!$B$4</f>
        <v>0</v>
      </c>
      <c r="N3988" s="18">
        <f>IF($C3988&lt;&gt;"",0,IF($D3988&lt;&gt;"",$G3988*INDEX(Υλικά!$J$3:$J$200,$F3988,1)/INDEX(Υλικά!$E$3:$E$200,$F3988,1),0))</f>
        <v>0</v>
      </c>
      <c r="O3988" s="19">
        <f t="shared" si="73"/>
        <v>0</v>
      </c>
    </row>
    <row r="3989" spans="5:15" x14ac:dyDescent="0.35">
      <c r="E3989" s="3" t="str">
        <f>IF(C3989&lt;&gt;"",INDEX(ΣυνδΑθρ!$I$2:$I$96,MATCH(C3989,ΣυνδΑθρ!$A$2:$A$100,0),1),IF(D3989&lt;&gt;"",INDEX(Υλικά!$D$3:$D$200,MATCH(D3989,Υλικά!$B$3:$B$200,0),1),""))</f>
        <v/>
      </c>
      <c r="F3989" s="10">
        <f>IF(C3989&lt;&gt;"",MATCH($C3989,ΣυνδΑθρ!$A$2:$A$100,0),IF(D3989&lt;&gt;"",MATCH($D3989,Υλικά!$B$3:$B$200,0),0))</f>
        <v>0</v>
      </c>
      <c r="G3989" s="3"/>
      <c r="H3989" s="16">
        <f>IF($C3989&lt;&gt;"",$G3989*INDEX(ΣυνδΑθρ!$B$2:$B$96,$F3989,1)/INDEX(ΣυνδΑθρ!$J$2:$J$96,$F3989,1),IF($D3989&lt;&gt;"",$G3989*INDEX(Υλικά!$G$3:$G$200,$F3989,1)/INDEX(Υλικά!$E$3:$E$200,$F3989,1),0))</f>
        <v>0</v>
      </c>
      <c r="I3989" s="17">
        <f>IF($C3989&lt;&gt;"",$G3989*INDEX(ΣυνδΑθρ!$C$2:$C$100,$F3989,1)/INDEX(ΣυνδΑθρ!$J$2:$J$96,$F3989,1),IF($D3989&lt;&gt;"",$G3989*INDEX(Υλικά!$H$3:$H$200,$F3989,1)/INDEX(Υλικά!$E$3:$E$200,$F3989,1),0))</f>
        <v>0</v>
      </c>
      <c r="J3989" s="18">
        <f>IF($C3989&lt;&gt;"",$G3989*INDEX(ΣυνδΑθρ!$D$2:$D$96,$F3989,1)/INDEX(ΣυνδΑθρ!$J$2:$J$96,$F3989,1),IF($D3989&lt;&gt;"",$G3989*INDEX(Υλικά!$I$3:$I$200,$F3989,1)/INDEX(Υλικά!$E$3:$E$200,$F3989,1),0))</f>
        <v>0</v>
      </c>
      <c r="K3989" s="16">
        <f>$H3989*Ref!$B$2</f>
        <v>0</v>
      </c>
      <c r="L3989" s="17">
        <f>$I3989*Ref!$B$3</f>
        <v>0</v>
      </c>
      <c r="M3989" s="18">
        <f>$J3989*Ref!$B$4</f>
        <v>0</v>
      </c>
      <c r="N3989" s="18">
        <f>IF($C3989&lt;&gt;"",0,IF($D3989&lt;&gt;"",$G3989*INDEX(Υλικά!$J$3:$J$200,$F3989,1)/INDEX(Υλικά!$E$3:$E$200,$F3989,1),0))</f>
        <v>0</v>
      </c>
      <c r="O3989" s="19">
        <f t="shared" si="73"/>
        <v>0</v>
      </c>
    </row>
    <row r="3990" spans="5:15" x14ac:dyDescent="0.35">
      <c r="E3990" s="3" t="str">
        <f>IF(C3990&lt;&gt;"",INDEX(ΣυνδΑθρ!$I$2:$I$96,MATCH(C3990,ΣυνδΑθρ!$A$2:$A$100,0),1),IF(D3990&lt;&gt;"",INDEX(Υλικά!$D$3:$D$200,MATCH(D3990,Υλικά!$B$3:$B$200,0),1),""))</f>
        <v/>
      </c>
      <c r="F3990" s="10">
        <f>IF(C3990&lt;&gt;"",MATCH($C3990,ΣυνδΑθρ!$A$2:$A$100,0),IF(D3990&lt;&gt;"",MATCH($D3990,Υλικά!$B$3:$B$200,0),0))</f>
        <v>0</v>
      </c>
      <c r="G3990" s="3"/>
      <c r="H3990" s="16">
        <f>IF($C3990&lt;&gt;"",$G3990*INDEX(ΣυνδΑθρ!$B$2:$B$96,$F3990,1)/INDEX(ΣυνδΑθρ!$J$2:$J$96,$F3990,1),IF($D3990&lt;&gt;"",$G3990*INDEX(Υλικά!$G$3:$G$200,$F3990,1)/INDEX(Υλικά!$E$3:$E$200,$F3990,1),0))</f>
        <v>0</v>
      </c>
      <c r="I3990" s="17">
        <f>IF($C3990&lt;&gt;"",$G3990*INDEX(ΣυνδΑθρ!$C$2:$C$100,$F3990,1)/INDEX(ΣυνδΑθρ!$J$2:$J$96,$F3990,1),IF($D3990&lt;&gt;"",$G3990*INDEX(Υλικά!$H$3:$H$200,$F3990,1)/INDEX(Υλικά!$E$3:$E$200,$F3990,1),0))</f>
        <v>0</v>
      </c>
      <c r="J3990" s="18">
        <f>IF($C3990&lt;&gt;"",$G3990*INDEX(ΣυνδΑθρ!$D$2:$D$96,$F3990,1)/INDEX(ΣυνδΑθρ!$J$2:$J$96,$F3990,1),IF($D3990&lt;&gt;"",$G3990*INDEX(Υλικά!$I$3:$I$200,$F3990,1)/INDEX(Υλικά!$E$3:$E$200,$F3990,1),0))</f>
        <v>0</v>
      </c>
      <c r="K3990" s="16">
        <f>$H3990*Ref!$B$2</f>
        <v>0</v>
      </c>
      <c r="L3990" s="17">
        <f>$I3990*Ref!$B$3</f>
        <v>0</v>
      </c>
      <c r="M3990" s="18">
        <f>$J3990*Ref!$B$4</f>
        <v>0</v>
      </c>
      <c r="N3990" s="18">
        <f>IF($C3990&lt;&gt;"",0,IF($D3990&lt;&gt;"",$G3990*INDEX(Υλικά!$J$3:$J$200,$F3990,1)/INDEX(Υλικά!$E$3:$E$200,$F3990,1),0))</f>
        <v>0</v>
      </c>
      <c r="O3990" s="19">
        <f t="shared" si="73"/>
        <v>0</v>
      </c>
    </row>
    <row r="3991" spans="5:15" x14ac:dyDescent="0.35">
      <c r="E3991" s="3" t="str">
        <f>IF(C3991&lt;&gt;"",INDEX(ΣυνδΑθρ!$I$2:$I$96,MATCH(C3991,ΣυνδΑθρ!$A$2:$A$100,0),1),IF(D3991&lt;&gt;"",INDEX(Υλικά!$D$3:$D$200,MATCH(D3991,Υλικά!$B$3:$B$200,0),1),""))</f>
        <v/>
      </c>
      <c r="F3991" s="10">
        <f>IF(C3991&lt;&gt;"",MATCH($C3991,ΣυνδΑθρ!$A$2:$A$100,0),IF(D3991&lt;&gt;"",MATCH($D3991,Υλικά!$B$3:$B$200,0),0))</f>
        <v>0</v>
      </c>
      <c r="G3991" s="3"/>
      <c r="H3991" s="16">
        <f>IF($C3991&lt;&gt;"",$G3991*INDEX(ΣυνδΑθρ!$B$2:$B$96,$F3991,1)/INDEX(ΣυνδΑθρ!$J$2:$J$96,$F3991,1),IF($D3991&lt;&gt;"",$G3991*INDEX(Υλικά!$G$3:$G$200,$F3991,1)/INDEX(Υλικά!$E$3:$E$200,$F3991,1),0))</f>
        <v>0</v>
      </c>
      <c r="I3991" s="17">
        <f>IF($C3991&lt;&gt;"",$G3991*INDEX(ΣυνδΑθρ!$C$2:$C$100,$F3991,1)/INDEX(ΣυνδΑθρ!$J$2:$J$96,$F3991,1),IF($D3991&lt;&gt;"",$G3991*INDEX(Υλικά!$H$3:$H$200,$F3991,1)/INDEX(Υλικά!$E$3:$E$200,$F3991,1),0))</f>
        <v>0</v>
      </c>
      <c r="J3991" s="18">
        <f>IF($C3991&lt;&gt;"",$G3991*INDEX(ΣυνδΑθρ!$D$2:$D$96,$F3991,1)/INDEX(ΣυνδΑθρ!$J$2:$J$96,$F3991,1),IF($D3991&lt;&gt;"",$G3991*INDEX(Υλικά!$I$3:$I$200,$F3991,1)/INDEX(Υλικά!$E$3:$E$200,$F3991,1),0))</f>
        <v>0</v>
      </c>
      <c r="K3991" s="16">
        <f>$H3991*Ref!$B$2</f>
        <v>0</v>
      </c>
      <c r="L3991" s="17">
        <f>$I3991*Ref!$B$3</f>
        <v>0</v>
      </c>
      <c r="M3991" s="18">
        <f>$J3991*Ref!$B$4</f>
        <v>0</v>
      </c>
      <c r="N3991" s="18">
        <f>IF($C3991&lt;&gt;"",0,IF($D3991&lt;&gt;"",$G3991*INDEX(Υλικά!$J$3:$J$200,$F3991,1)/INDEX(Υλικά!$E$3:$E$200,$F3991,1),0))</f>
        <v>0</v>
      </c>
      <c r="O3991" s="19">
        <f t="shared" si="73"/>
        <v>0</v>
      </c>
    </row>
    <row r="3992" spans="5:15" x14ac:dyDescent="0.35">
      <c r="E3992" s="3" t="str">
        <f>IF(C3992&lt;&gt;"",INDEX(ΣυνδΑθρ!$I$2:$I$96,MATCH(C3992,ΣυνδΑθρ!$A$2:$A$100,0),1),IF(D3992&lt;&gt;"",INDEX(Υλικά!$D$3:$D$200,MATCH(D3992,Υλικά!$B$3:$B$200,0),1),""))</f>
        <v/>
      </c>
      <c r="F3992" s="10">
        <f>IF(C3992&lt;&gt;"",MATCH($C3992,ΣυνδΑθρ!$A$2:$A$100,0),IF(D3992&lt;&gt;"",MATCH($D3992,Υλικά!$B$3:$B$200,0),0))</f>
        <v>0</v>
      </c>
      <c r="G3992" s="3"/>
      <c r="H3992" s="16">
        <f>IF($C3992&lt;&gt;"",$G3992*INDEX(ΣυνδΑθρ!$B$2:$B$96,$F3992,1)/INDEX(ΣυνδΑθρ!$J$2:$J$96,$F3992,1),IF($D3992&lt;&gt;"",$G3992*INDEX(Υλικά!$G$3:$G$200,$F3992,1)/INDEX(Υλικά!$E$3:$E$200,$F3992,1),0))</f>
        <v>0</v>
      </c>
      <c r="I3992" s="17">
        <f>IF($C3992&lt;&gt;"",$G3992*INDEX(ΣυνδΑθρ!$C$2:$C$100,$F3992,1)/INDEX(ΣυνδΑθρ!$J$2:$J$96,$F3992,1),IF($D3992&lt;&gt;"",$G3992*INDEX(Υλικά!$H$3:$H$200,$F3992,1)/INDEX(Υλικά!$E$3:$E$200,$F3992,1),0))</f>
        <v>0</v>
      </c>
      <c r="J3992" s="18">
        <f>IF($C3992&lt;&gt;"",$G3992*INDEX(ΣυνδΑθρ!$D$2:$D$96,$F3992,1)/INDEX(ΣυνδΑθρ!$J$2:$J$96,$F3992,1),IF($D3992&lt;&gt;"",$G3992*INDEX(Υλικά!$I$3:$I$200,$F3992,1)/INDEX(Υλικά!$E$3:$E$200,$F3992,1),0))</f>
        <v>0</v>
      </c>
      <c r="K3992" s="16">
        <f>$H3992*Ref!$B$2</f>
        <v>0</v>
      </c>
      <c r="L3992" s="17">
        <f>$I3992*Ref!$B$3</f>
        <v>0</v>
      </c>
      <c r="M3992" s="18">
        <f>$J3992*Ref!$B$4</f>
        <v>0</v>
      </c>
      <c r="N3992" s="18">
        <f>IF($C3992&lt;&gt;"",0,IF($D3992&lt;&gt;"",$G3992*INDEX(Υλικά!$J$3:$J$200,$F3992,1)/INDEX(Υλικά!$E$3:$E$200,$F3992,1),0))</f>
        <v>0</v>
      </c>
      <c r="O3992" s="19">
        <f t="shared" si="73"/>
        <v>0</v>
      </c>
    </row>
    <row r="3993" spans="5:15" x14ac:dyDescent="0.35">
      <c r="E3993" s="3" t="str">
        <f>IF(C3993&lt;&gt;"",INDEX(ΣυνδΑθρ!$I$2:$I$96,MATCH(C3993,ΣυνδΑθρ!$A$2:$A$100,0),1),IF(D3993&lt;&gt;"",INDEX(Υλικά!$D$3:$D$200,MATCH(D3993,Υλικά!$B$3:$B$200,0),1),""))</f>
        <v/>
      </c>
      <c r="F3993" s="10">
        <f>IF(C3993&lt;&gt;"",MATCH($C3993,ΣυνδΑθρ!$A$2:$A$100,0),IF(D3993&lt;&gt;"",MATCH($D3993,Υλικά!$B$3:$B$200,0),0))</f>
        <v>0</v>
      </c>
      <c r="G3993" s="3"/>
      <c r="H3993" s="16">
        <f>IF($C3993&lt;&gt;"",$G3993*INDEX(ΣυνδΑθρ!$B$2:$B$96,$F3993,1)/INDEX(ΣυνδΑθρ!$J$2:$J$96,$F3993,1),IF($D3993&lt;&gt;"",$G3993*INDEX(Υλικά!$G$3:$G$200,$F3993,1)/INDEX(Υλικά!$E$3:$E$200,$F3993,1),0))</f>
        <v>0</v>
      </c>
      <c r="I3993" s="17">
        <f>IF($C3993&lt;&gt;"",$G3993*INDEX(ΣυνδΑθρ!$C$2:$C$100,$F3993,1)/INDEX(ΣυνδΑθρ!$J$2:$J$96,$F3993,1),IF($D3993&lt;&gt;"",$G3993*INDEX(Υλικά!$H$3:$H$200,$F3993,1)/INDEX(Υλικά!$E$3:$E$200,$F3993,1),0))</f>
        <v>0</v>
      </c>
      <c r="J3993" s="18">
        <f>IF($C3993&lt;&gt;"",$G3993*INDEX(ΣυνδΑθρ!$D$2:$D$96,$F3993,1)/INDEX(ΣυνδΑθρ!$J$2:$J$96,$F3993,1),IF($D3993&lt;&gt;"",$G3993*INDEX(Υλικά!$I$3:$I$200,$F3993,1)/INDEX(Υλικά!$E$3:$E$200,$F3993,1),0))</f>
        <v>0</v>
      </c>
      <c r="K3993" s="16">
        <f>$H3993*Ref!$B$2</f>
        <v>0</v>
      </c>
      <c r="L3993" s="17">
        <f>$I3993*Ref!$B$3</f>
        <v>0</v>
      </c>
      <c r="M3993" s="18">
        <f>$J3993*Ref!$B$4</f>
        <v>0</v>
      </c>
      <c r="N3993" s="18">
        <f>IF($C3993&lt;&gt;"",0,IF($D3993&lt;&gt;"",$G3993*INDEX(Υλικά!$J$3:$J$200,$F3993,1)/INDEX(Υλικά!$E$3:$E$200,$F3993,1),0))</f>
        <v>0</v>
      </c>
      <c r="O3993" s="19">
        <f t="shared" si="73"/>
        <v>0</v>
      </c>
    </row>
    <row r="3994" spans="5:15" x14ac:dyDescent="0.35">
      <c r="E3994" s="3" t="str">
        <f>IF(C3994&lt;&gt;"",INDEX(ΣυνδΑθρ!$I$2:$I$96,MATCH(C3994,ΣυνδΑθρ!$A$2:$A$100,0),1),IF(D3994&lt;&gt;"",INDEX(Υλικά!$D$3:$D$200,MATCH(D3994,Υλικά!$B$3:$B$200,0),1),""))</f>
        <v/>
      </c>
      <c r="F3994" s="10">
        <f>IF(C3994&lt;&gt;"",MATCH($C3994,ΣυνδΑθρ!$A$2:$A$100,0),IF(D3994&lt;&gt;"",MATCH($D3994,Υλικά!$B$3:$B$200,0),0))</f>
        <v>0</v>
      </c>
      <c r="G3994" s="3"/>
      <c r="H3994" s="16">
        <f>IF($C3994&lt;&gt;"",$G3994*INDEX(ΣυνδΑθρ!$B$2:$B$96,$F3994,1)/INDEX(ΣυνδΑθρ!$J$2:$J$96,$F3994,1),IF($D3994&lt;&gt;"",$G3994*INDEX(Υλικά!$G$3:$G$200,$F3994,1)/INDEX(Υλικά!$E$3:$E$200,$F3994,1),0))</f>
        <v>0</v>
      </c>
      <c r="I3994" s="17">
        <f>IF($C3994&lt;&gt;"",$G3994*INDEX(ΣυνδΑθρ!$C$2:$C$100,$F3994,1)/INDEX(ΣυνδΑθρ!$J$2:$J$96,$F3994,1),IF($D3994&lt;&gt;"",$G3994*INDEX(Υλικά!$H$3:$H$200,$F3994,1)/INDEX(Υλικά!$E$3:$E$200,$F3994,1),0))</f>
        <v>0</v>
      </c>
      <c r="J3994" s="18">
        <f>IF($C3994&lt;&gt;"",$G3994*INDEX(ΣυνδΑθρ!$D$2:$D$96,$F3994,1)/INDEX(ΣυνδΑθρ!$J$2:$J$96,$F3994,1),IF($D3994&lt;&gt;"",$G3994*INDEX(Υλικά!$I$3:$I$200,$F3994,1)/INDEX(Υλικά!$E$3:$E$200,$F3994,1),0))</f>
        <v>0</v>
      </c>
      <c r="K3994" s="16">
        <f>$H3994*Ref!$B$2</f>
        <v>0</v>
      </c>
      <c r="L3994" s="17">
        <f>$I3994*Ref!$B$3</f>
        <v>0</v>
      </c>
      <c r="M3994" s="18">
        <f>$J3994*Ref!$B$4</f>
        <v>0</v>
      </c>
      <c r="N3994" s="18">
        <f>IF($C3994&lt;&gt;"",0,IF($D3994&lt;&gt;"",$G3994*INDEX(Υλικά!$J$3:$J$200,$F3994,1)/INDEX(Υλικά!$E$3:$E$200,$F3994,1),0))</f>
        <v>0</v>
      </c>
      <c r="O3994" s="19">
        <f t="shared" si="73"/>
        <v>0</v>
      </c>
    </row>
    <row r="3995" spans="5:15" x14ac:dyDescent="0.35">
      <c r="E3995" s="3" t="str">
        <f>IF(C3995&lt;&gt;"",INDEX(ΣυνδΑθρ!$I$2:$I$96,MATCH(C3995,ΣυνδΑθρ!$A$2:$A$100,0),1),IF(D3995&lt;&gt;"",INDEX(Υλικά!$D$3:$D$200,MATCH(D3995,Υλικά!$B$3:$B$200,0),1),""))</f>
        <v/>
      </c>
      <c r="F3995" s="10">
        <f>IF(C3995&lt;&gt;"",MATCH($C3995,ΣυνδΑθρ!$A$2:$A$100,0),IF(D3995&lt;&gt;"",MATCH($D3995,Υλικά!$B$3:$B$200,0),0))</f>
        <v>0</v>
      </c>
      <c r="G3995" s="3"/>
      <c r="H3995" s="16">
        <f>IF($C3995&lt;&gt;"",$G3995*INDEX(ΣυνδΑθρ!$B$2:$B$96,$F3995,1)/INDEX(ΣυνδΑθρ!$J$2:$J$96,$F3995,1),IF($D3995&lt;&gt;"",$G3995*INDEX(Υλικά!$G$3:$G$200,$F3995,1)/INDEX(Υλικά!$E$3:$E$200,$F3995,1),0))</f>
        <v>0</v>
      </c>
      <c r="I3995" s="17">
        <f>IF($C3995&lt;&gt;"",$G3995*INDEX(ΣυνδΑθρ!$C$2:$C$100,$F3995,1)/INDEX(ΣυνδΑθρ!$J$2:$J$96,$F3995,1),IF($D3995&lt;&gt;"",$G3995*INDEX(Υλικά!$H$3:$H$200,$F3995,1)/INDEX(Υλικά!$E$3:$E$200,$F3995,1),0))</f>
        <v>0</v>
      </c>
      <c r="J3995" s="18">
        <f>IF($C3995&lt;&gt;"",$G3995*INDEX(ΣυνδΑθρ!$D$2:$D$96,$F3995,1)/INDEX(ΣυνδΑθρ!$J$2:$J$96,$F3995,1),IF($D3995&lt;&gt;"",$G3995*INDEX(Υλικά!$I$3:$I$200,$F3995,1)/INDEX(Υλικά!$E$3:$E$200,$F3995,1),0))</f>
        <v>0</v>
      </c>
      <c r="K3995" s="16">
        <f>$H3995*Ref!$B$2</f>
        <v>0</v>
      </c>
      <c r="L3995" s="17">
        <f>$I3995*Ref!$B$3</f>
        <v>0</v>
      </c>
      <c r="M3995" s="18">
        <f>$J3995*Ref!$B$4</f>
        <v>0</v>
      </c>
      <c r="N3995" s="18">
        <f>IF($C3995&lt;&gt;"",0,IF($D3995&lt;&gt;"",$G3995*INDEX(Υλικά!$J$3:$J$200,$F3995,1)/INDEX(Υλικά!$E$3:$E$200,$F3995,1),0))</f>
        <v>0</v>
      </c>
      <c r="O3995" s="19">
        <f t="shared" si="73"/>
        <v>0</v>
      </c>
    </row>
    <row r="3996" spans="5:15" x14ac:dyDescent="0.35">
      <c r="E3996" s="3" t="str">
        <f>IF(C3996&lt;&gt;"",INDEX(ΣυνδΑθρ!$I$2:$I$96,MATCH(C3996,ΣυνδΑθρ!$A$2:$A$100,0),1),IF(D3996&lt;&gt;"",INDEX(Υλικά!$D$3:$D$200,MATCH(D3996,Υλικά!$B$3:$B$200,0),1),""))</f>
        <v/>
      </c>
      <c r="F3996" s="10">
        <f>IF(C3996&lt;&gt;"",MATCH($C3996,ΣυνδΑθρ!$A$2:$A$100,0),IF(D3996&lt;&gt;"",MATCH($D3996,Υλικά!$B$3:$B$200,0),0))</f>
        <v>0</v>
      </c>
      <c r="G3996" s="3"/>
      <c r="H3996" s="16">
        <f>IF($C3996&lt;&gt;"",$G3996*INDEX(ΣυνδΑθρ!$B$2:$B$96,$F3996,1)/INDEX(ΣυνδΑθρ!$J$2:$J$96,$F3996,1),IF($D3996&lt;&gt;"",$G3996*INDEX(Υλικά!$G$3:$G$200,$F3996,1)/INDEX(Υλικά!$E$3:$E$200,$F3996,1),0))</f>
        <v>0</v>
      </c>
      <c r="I3996" s="17">
        <f>IF($C3996&lt;&gt;"",$G3996*INDEX(ΣυνδΑθρ!$C$2:$C$100,$F3996,1)/INDEX(ΣυνδΑθρ!$J$2:$J$96,$F3996,1),IF($D3996&lt;&gt;"",$G3996*INDEX(Υλικά!$H$3:$H$200,$F3996,1)/INDEX(Υλικά!$E$3:$E$200,$F3996,1),0))</f>
        <v>0</v>
      </c>
      <c r="J3996" s="18">
        <f>IF($C3996&lt;&gt;"",$G3996*INDEX(ΣυνδΑθρ!$D$2:$D$96,$F3996,1)/INDEX(ΣυνδΑθρ!$J$2:$J$96,$F3996,1),IF($D3996&lt;&gt;"",$G3996*INDEX(Υλικά!$I$3:$I$200,$F3996,1)/INDEX(Υλικά!$E$3:$E$200,$F3996,1),0))</f>
        <v>0</v>
      </c>
      <c r="K3996" s="16">
        <f>$H3996*Ref!$B$2</f>
        <v>0</v>
      </c>
      <c r="L3996" s="17">
        <f>$I3996*Ref!$B$3</f>
        <v>0</v>
      </c>
      <c r="M3996" s="18">
        <f>$J3996*Ref!$B$4</f>
        <v>0</v>
      </c>
      <c r="N3996" s="18">
        <f>IF($C3996&lt;&gt;"",0,IF($D3996&lt;&gt;"",$G3996*INDEX(Υλικά!$J$3:$J$200,$F3996,1)/INDEX(Υλικά!$E$3:$E$200,$F3996,1),0))</f>
        <v>0</v>
      </c>
      <c r="O3996" s="19">
        <f t="shared" si="73"/>
        <v>0</v>
      </c>
    </row>
    <row r="3997" spans="5:15" x14ac:dyDescent="0.35">
      <c r="E3997" s="3" t="str">
        <f>IF(C3997&lt;&gt;"",INDEX(ΣυνδΑθρ!$I$2:$I$96,MATCH(C3997,ΣυνδΑθρ!$A$2:$A$100,0),1),IF(D3997&lt;&gt;"",INDEX(Υλικά!$D$3:$D$200,MATCH(D3997,Υλικά!$B$3:$B$200,0),1),""))</f>
        <v/>
      </c>
      <c r="F3997" s="10">
        <f>IF(C3997&lt;&gt;"",MATCH($C3997,ΣυνδΑθρ!$A$2:$A$100,0),IF(D3997&lt;&gt;"",MATCH($D3997,Υλικά!$B$3:$B$200,0),0))</f>
        <v>0</v>
      </c>
      <c r="G3997" s="3"/>
      <c r="H3997" s="16">
        <f>IF($C3997&lt;&gt;"",$G3997*INDEX(ΣυνδΑθρ!$B$2:$B$96,$F3997,1)/INDEX(ΣυνδΑθρ!$J$2:$J$96,$F3997,1),IF($D3997&lt;&gt;"",$G3997*INDEX(Υλικά!$G$3:$G$200,$F3997,1)/INDEX(Υλικά!$E$3:$E$200,$F3997,1),0))</f>
        <v>0</v>
      </c>
      <c r="I3997" s="17">
        <f>IF($C3997&lt;&gt;"",$G3997*INDEX(ΣυνδΑθρ!$C$2:$C$100,$F3997,1)/INDEX(ΣυνδΑθρ!$J$2:$J$96,$F3997,1),IF($D3997&lt;&gt;"",$G3997*INDEX(Υλικά!$H$3:$H$200,$F3997,1)/INDEX(Υλικά!$E$3:$E$200,$F3997,1),0))</f>
        <v>0</v>
      </c>
      <c r="J3997" s="18">
        <f>IF($C3997&lt;&gt;"",$G3997*INDEX(ΣυνδΑθρ!$D$2:$D$96,$F3997,1)/INDEX(ΣυνδΑθρ!$J$2:$J$96,$F3997,1),IF($D3997&lt;&gt;"",$G3997*INDEX(Υλικά!$I$3:$I$200,$F3997,1)/INDEX(Υλικά!$E$3:$E$200,$F3997,1),0))</f>
        <v>0</v>
      </c>
      <c r="K3997" s="16">
        <f>$H3997*Ref!$B$2</f>
        <v>0</v>
      </c>
      <c r="L3997" s="17">
        <f>$I3997*Ref!$B$3</f>
        <v>0</v>
      </c>
      <c r="M3997" s="18">
        <f>$J3997*Ref!$B$4</f>
        <v>0</v>
      </c>
      <c r="N3997" s="18">
        <f>IF($C3997&lt;&gt;"",0,IF($D3997&lt;&gt;"",$G3997*INDEX(Υλικά!$J$3:$J$200,$F3997,1)/INDEX(Υλικά!$E$3:$E$200,$F3997,1),0))</f>
        <v>0</v>
      </c>
      <c r="O3997" s="19">
        <f t="shared" si="73"/>
        <v>0</v>
      </c>
    </row>
    <row r="3998" spans="5:15" x14ac:dyDescent="0.35">
      <c r="E3998" s="3" t="str">
        <f>IF(C3998&lt;&gt;"",INDEX(ΣυνδΑθρ!$I$2:$I$96,MATCH(C3998,ΣυνδΑθρ!$A$2:$A$100,0),1),IF(D3998&lt;&gt;"",INDEX(Υλικά!$D$3:$D$200,MATCH(D3998,Υλικά!$B$3:$B$200,0),1),""))</f>
        <v/>
      </c>
      <c r="F3998" s="10">
        <f>IF(C3998&lt;&gt;"",MATCH($C3998,ΣυνδΑθρ!$A$2:$A$100,0),IF(D3998&lt;&gt;"",MATCH($D3998,Υλικά!$B$3:$B$200,0),0))</f>
        <v>0</v>
      </c>
      <c r="G3998" s="3"/>
      <c r="H3998" s="16">
        <f>IF($C3998&lt;&gt;"",$G3998*INDEX(ΣυνδΑθρ!$B$2:$B$96,$F3998,1)/INDEX(ΣυνδΑθρ!$J$2:$J$96,$F3998,1),IF($D3998&lt;&gt;"",$G3998*INDEX(Υλικά!$G$3:$G$200,$F3998,1)/INDEX(Υλικά!$E$3:$E$200,$F3998,1),0))</f>
        <v>0</v>
      </c>
      <c r="I3998" s="17">
        <f>IF($C3998&lt;&gt;"",$G3998*INDEX(ΣυνδΑθρ!$C$2:$C$100,$F3998,1)/INDEX(ΣυνδΑθρ!$J$2:$J$96,$F3998,1),IF($D3998&lt;&gt;"",$G3998*INDEX(Υλικά!$H$3:$H$200,$F3998,1)/INDEX(Υλικά!$E$3:$E$200,$F3998,1),0))</f>
        <v>0</v>
      </c>
      <c r="J3998" s="18">
        <f>IF($C3998&lt;&gt;"",$G3998*INDEX(ΣυνδΑθρ!$D$2:$D$96,$F3998,1)/INDEX(ΣυνδΑθρ!$J$2:$J$96,$F3998,1),IF($D3998&lt;&gt;"",$G3998*INDEX(Υλικά!$I$3:$I$200,$F3998,1)/INDEX(Υλικά!$E$3:$E$200,$F3998,1),0))</f>
        <v>0</v>
      </c>
      <c r="K3998" s="16">
        <f>$H3998*Ref!$B$2</f>
        <v>0</v>
      </c>
      <c r="L3998" s="17">
        <f>$I3998*Ref!$B$3</f>
        <v>0</v>
      </c>
      <c r="M3998" s="18">
        <f>$J3998*Ref!$B$4</f>
        <v>0</v>
      </c>
      <c r="N3998" s="18">
        <f>IF($C3998&lt;&gt;"",0,IF($D3998&lt;&gt;"",$G3998*INDEX(Υλικά!$J$3:$J$200,$F3998,1)/INDEX(Υλικά!$E$3:$E$200,$F3998,1),0))</f>
        <v>0</v>
      </c>
      <c r="O3998" s="19">
        <f t="shared" si="73"/>
        <v>0</v>
      </c>
    </row>
  </sheetData>
  <dataValidations count="2">
    <dataValidation type="list" allowBlank="1" showInputMessage="1" showErrorMessage="1" sqref="Q2 C1:C1048576" xr:uid="{00000000-0002-0000-0400-000000000000}">
      <formula1>CombinationNamesSorted</formula1>
    </dataValidation>
    <dataValidation type="list" allowBlank="1" showInputMessage="1" showErrorMessage="1" sqref="D1:D1048576" xr:uid="{00000000-0002-0000-0400-000001000000}">
      <formula1>ItemNamesSorted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X304"/>
  <sheetViews>
    <sheetView workbookViewId="0">
      <pane ySplit="1" topLeftCell="A277" activePane="bottomLeft" state="frozen"/>
      <selection pane="bottomLeft" activeCell="I306" sqref="I306"/>
    </sheetView>
  </sheetViews>
  <sheetFormatPr defaultRowHeight="14.5" x14ac:dyDescent="0.35"/>
  <cols>
    <col min="1" max="1" width="11.81640625" style="27" bestFit="1" customWidth="1"/>
    <col min="2" max="2" width="6.08984375" bestFit="1" customWidth="1"/>
    <col min="3" max="3" width="6.36328125" bestFit="1" customWidth="1"/>
    <col min="4" max="4" width="5.26953125" bestFit="1" customWidth="1"/>
    <col min="5" max="5" width="7.81640625" bestFit="1" customWidth="1"/>
    <col min="6" max="6" width="8.08984375" bestFit="1" customWidth="1"/>
    <col min="7" max="7" width="7" bestFit="1" customWidth="1"/>
    <col min="8" max="8" width="8" style="1" bestFit="1" customWidth="1"/>
    <col min="9" max="9" width="9.26953125" bestFit="1" customWidth="1"/>
    <col min="10" max="10" width="9.6328125" bestFit="1" customWidth="1"/>
    <col min="11" max="11" width="8.26953125" bestFit="1" customWidth="1"/>
    <col min="13" max="13" width="4" customWidth="1"/>
    <col min="14" max="14" width="5" style="26" customWidth="1"/>
    <col min="15" max="15" width="5.36328125" customWidth="1"/>
    <col min="16" max="16" width="4.36328125" customWidth="1"/>
    <col min="17" max="18" width="4.08984375" style="26" bestFit="1" customWidth="1"/>
    <col min="21" max="21" width="9" style="32"/>
  </cols>
  <sheetData>
    <row r="1" spans="1:16" x14ac:dyDescent="0.35">
      <c r="A1" s="28" t="s">
        <v>90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89</v>
      </c>
      <c r="I1" s="1" t="s">
        <v>112</v>
      </c>
      <c r="J1" s="1" t="s">
        <v>113</v>
      </c>
      <c r="K1" s="1" t="s">
        <v>114</v>
      </c>
      <c r="N1" s="43" t="s">
        <v>207</v>
      </c>
      <c r="O1" s="1" t="s">
        <v>55</v>
      </c>
      <c r="P1" s="1" t="s">
        <v>56</v>
      </c>
    </row>
    <row r="2" spans="1:16" x14ac:dyDescent="0.35">
      <c r="A2" s="27">
        <f t="array" ref="A2">IFERROR(INDEX(Γεύματα!$A$2:$A$1001, MATCH(0,COUNTIF($A$1:$A1, Γεύματα!$A$2:$A$1001),0)),"")</f>
        <v>43668</v>
      </c>
      <c r="B2" s="26">
        <f>SUMIF(Γεύματα!$A$2:$A$1001,$A2,Γεύματα!$H$2:$H$1001)</f>
        <v>77.631999999999991</v>
      </c>
      <c r="C2" s="26">
        <f>SUMIF(Γεύματα!$A$2:$A$1001,$A2,Γεύματα!$I$2:$I$1001)</f>
        <v>116.02833333333334</v>
      </c>
      <c r="D2" s="26">
        <f>SUMIF(Γεύματα!$A$2:$A$1001,$A2,Γεύματα!$J$2:$J$1001)</f>
        <v>41.005055555555558</v>
      </c>
      <c r="E2" s="26">
        <f>SUMIF(Γεύματα!$A$2:$A$1001,$A2,Γεύματα!$K$2:$K$1001)</f>
        <v>310.52799999999996</v>
      </c>
      <c r="F2" s="26">
        <f>SUMIF(Γεύματα!$A$2:$A$1001,$A2,Γεύματα!$L$2:$L$1001)</f>
        <v>464.11333333333334</v>
      </c>
      <c r="G2" s="26">
        <f>SUMIF(Γεύματα!$A$2:$A$1001,$A2,Γεύματα!$M$2:$M$1001)</f>
        <v>369.04550000000006</v>
      </c>
      <c r="H2" s="43">
        <f>SUMIF(Γεύματα!$A$2:$A$1001,$A2,Γεύματα!$O$2:$O$1001)</f>
        <v>1143.6868333333334</v>
      </c>
      <c r="I2" s="32">
        <f>IF($H2&gt;0,100*$E2/$H2,0)</f>
        <v>27.151488584943337</v>
      </c>
      <c r="J2" s="32">
        <f>IF($H2&gt;0,100*$F2/$H2,0)</f>
        <v>40.580456100963538</v>
      </c>
      <c r="K2" s="32">
        <f>IF($H2&gt;0,100*$G2/$H2,0)</f>
        <v>32.268055314093118</v>
      </c>
      <c r="M2" s="40" t="s">
        <v>208</v>
      </c>
      <c r="N2" s="26">
        <v>25</v>
      </c>
      <c r="O2">
        <v>40</v>
      </c>
      <c r="P2">
        <v>20</v>
      </c>
    </row>
    <row r="3" spans="1:16" x14ac:dyDescent="0.35">
      <c r="A3" s="27">
        <f t="array" ref="A3">IFERROR(INDEX(Γεύματα!$A$2:$A$1001, MATCH(0,COUNTIF($A$1:$A2, Γεύματα!$A$2:$A$1001),0)),"")</f>
        <v>43669</v>
      </c>
      <c r="B3" s="26">
        <f>SUMIF(Γεύματα!$A$2:$A$1001,$A3,Γεύματα!$H$2:$H$1001)</f>
        <v>87.549999999999983</v>
      </c>
      <c r="C3" s="26">
        <f>SUMIF(Γεύματα!$A$2:$A$1001,$A3,Γεύματα!$I$2:$I$1001)</f>
        <v>99.333333333333329</v>
      </c>
      <c r="D3" s="26">
        <f>SUMIF(Γεύματα!$A$2:$A$1001,$A3,Γεύματα!$J$2:$J$1001)</f>
        <v>49.105055555555552</v>
      </c>
      <c r="E3" s="26">
        <f>SUMIF(Γεύματα!$A$2:$A$1001,$A3,Γεύματα!$K$2:$K$1001)</f>
        <v>350.19999999999993</v>
      </c>
      <c r="F3" s="26">
        <f>SUMIF(Γεύματα!$A$2:$A$1001,$A3,Γεύματα!$L$2:$L$1001)</f>
        <v>397.33333333333331</v>
      </c>
      <c r="G3" s="26">
        <f>SUMIF(Γεύματα!$A$2:$A$1001,$A3,Γεύματα!$M$2:$M$1001)</f>
        <v>441.94550000000004</v>
      </c>
      <c r="H3" s="43">
        <f>SUMIF(Γεύματα!$A$2:$A$1001,$A3,Γεύματα!$O$2:$O$1001)</f>
        <v>1189.4788333333336</v>
      </c>
      <c r="I3" s="32">
        <f t="shared" ref="I3:I66" si="0">IF($H3&gt;0,100*$E3/$H3,0)</f>
        <v>29.441465470942234</v>
      </c>
      <c r="J3" s="32">
        <f t="shared" ref="J3:J66" si="1">IF($H3&gt;0,100*$F3/$H3,0)</f>
        <v>33.403985190713065</v>
      </c>
      <c r="K3" s="32">
        <f t="shared" ref="K3:K66" si="2">IF($H3&gt;0,100*$G3/$H3,0)</f>
        <v>37.154549338344673</v>
      </c>
      <c r="M3" s="40" t="s">
        <v>209</v>
      </c>
      <c r="N3" s="26">
        <v>35</v>
      </c>
      <c r="O3">
        <v>50</v>
      </c>
      <c r="P3">
        <v>35</v>
      </c>
    </row>
    <row r="4" spans="1:16" x14ac:dyDescent="0.35">
      <c r="A4" s="27">
        <f t="array" ref="A4">IFERROR(INDEX(Γεύματα!$A$2:$A$1001, MATCH(0,COUNTIF($A$1:$A3, Γεύματα!$A$2:$A$1001),0)),"")</f>
        <v>43670</v>
      </c>
      <c r="B4" s="26">
        <f>SUMIF(Γεύματα!$A$2:$A$1001,$A4,Γεύματα!$H$2:$H$1001)</f>
        <v>156.82999999999998</v>
      </c>
      <c r="C4" s="26">
        <f>SUMIF(Γεύματα!$A$2:$A$1001,$A4,Γεύματα!$I$2:$I$1001)</f>
        <v>104.20999999999998</v>
      </c>
      <c r="D4" s="26">
        <f>SUMIF(Γεύματα!$A$2:$A$1001,$A4,Γεύματα!$J$2:$J$1001)</f>
        <v>44.915000000000006</v>
      </c>
      <c r="E4" s="26">
        <f>SUMIF(Γεύματα!$A$2:$A$1001,$A4,Γεύματα!$K$2:$K$1001)</f>
        <v>627.31999999999994</v>
      </c>
      <c r="F4" s="26">
        <f>SUMIF(Γεύματα!$A$2:$A$1001,$A4,Γεύματα!$L$2:$L$1001)</f>
        <v>416.83999999999992</v>
      </c>
      <c r="G4" s="26">
        <f>SUMIF(Γεύματα!$A$2:$A$1001,$A4,Γεύματα!$M$2:$M$1001)</f>
        <v>404.23500000000001</v>
      </c>
      <c r="H4" s="43">
        <f>SUMIF(Γεύματα!$A$2:$A$1001,$A4,Γεύματα!$O$2:$O$1001)</f>
        <v>1448.3949999999998</v>
      </c>
      <c r="I4" s="32">
        <f t="shared" si="0"/>
        <v>43.311389503553933</v>
      </c>
      <c r="J4" s="32">
        <f t="shared" si="1"/>
        <v>28.779442072086688</v>
      </c>
      <c r="K4" s="32">
        <f t="shared" si="2"/>
        <v>27.909168424359382</v>
      </c>
      <c r="M4" t="s">
        <v>210</v>
      </c>
      <c r="O4">
        <v>135</v>
      </c>
    </row>
    <row r="5" spans="1:16" x14ac:dyDescent="0.35">
      <c r="A5" s="27">
        <f t="array" ref="A5">IFERROR(INDEX(Γεύματα!$A$2:$A$1001, MATCH(0,COUNTIF($A$1:$A4, Γεύματα!$A$2:$A$1001),0)),"")</f>
        <v>43671</v>
      </c>
      <c r="B5" s="26">
        <f>SUMIF(Γεύματα!$A$2:$A$1001,$A5,Γεύματα!$H$2:$H$1001)</f>
        <v>163.78</v>
      </c>
      <c r="C5" s="26">
        <f>SUMIF(Γεύματα!$A$2:$A$1001,$A5,Γεύματα!$I$2:$I$1001)</f>
        <v>138.05000000000001</v>
      </c>
      <c r="D5" s="26">
        <f>SUMIF(Γεύματα!$A$2:$A$1001,$A5,Γεύματα!$J$2:$J$1001)</f>
        <v>87.358333333333348</v>
      </c>
      <c r="E5" s="26">
        <f>SUMIF(Γεύματα!$A$2:$A$1001,$A5,Γεύματα!$K$2:$K$1001)</f>
        <v>655.12</v>
      </c>
      <c r="F5" s="26">
        <f>SUMIF(Γεύματα!$A$2:$A$1001,$A5,Γεύματα!$L$2:$L$1001)</f>
        <v>552.20000000000005</v>
      </c>
      <c r="G5" s="26">
        <f>SUMIF(Γεύματα!$A$2:$A$1001,$A5,Γεύματα!$M$2:$M$1001)</f>
        <v>786.22500000000002</v>
      </c>
      <c r="H5" s="43">
        <f>SUMIF(Γεύματα!$A$2:$A$1001,$A5,Γεύματα!$O$2:$O$1001)</f>
        <v>2423.5450000000001</v>
      </c>
      <c r="I5" s="32">
        <f t="shared" si="0"/>
        <v>27.031476617929521</v>
      </c>
      <c r="J5" s="32">
        <f t="shared" si="1"/>
        <v>22.784804903560694</v>
      </c>
      <c r="K5" s="32">
        <f t="shared" si="2"/>
        <v>32.441114153027897</v>
      </c>
    </row>
    <row r="6" spans="1:16" x14ac:dyDescent="0.35">
      <c r="A6" s="27">
        <f t="array" ref="A6">IFERROR(INDEX(Γεύματα!$A$2:$A$1001, MATCH(0,COUNTIF($A$1:$A5, Γεύματα!$A$2:$A$1001),0)),"")</f>
        <v>43672</v>
      </c>
      <c r="B6" s="26">
        <f>SUMIF(Γεύματα!$A$2:$A$1001,$A6,Γεύματα!$H$2:$H$1001)</f>
        <v>103.23893805309736</v>
      </c>
      <c r="C6" s="26">
        <f>SUMIF(Γεύματα!$A$2:$A$1001,$A6,Γεύματα!$I$2:$I$1001)</f>
        <v>124.98752212389381</v>
      </c>
      <c r="D6" s="26">
        <f>SUMIF(Γεύματα!$A$2:$A$1001,$A6,Γεύματα!$J$2:$J$1001)</f>
        <v>52.19345378564406</v>
      </c>
      <c r="E6" s="26">
        <f>SUMIF(Γεύματα!$A$2:$A$1001,$A6,Γεύματα!$K$2:$K$1001)</f>
        <v>412.95575221238943</v>
      </c>
      <c r="F6" s="26">
        <f>SUMIF(Γεύματα!$A$2:$A$1001,$A6,Γεύματα!$L$2:$L$1001)</f>
        <v>499.95008849557524</v>
      </c>
      <c r="G6" s="26">
        <f>SUMIF(Γεύματα!$A$2:$A$1001,$A6,Γεύματα!$M$2:$M$1001)</f>
        <v>469.74108407079649</v>
      </c>
      <c r="H6" s="43">
        <f>SUMIF(Γεύματα!$A$2:$A$1001,$A6,Γεύματα!$O$2:$O$1001)</f>
        <v>1467.6469247787609</v>
      </c>
      <c r="I6" s="32">
        <f t="shared" si="0"/>
        <v>28.137268251670275</v>
      </c>
      <c r="J6" s="32">
        <f t="shared" si="1"/>
        <v>34.064738599914946</v>
      </c>
      <c r="K6" s="32">
        <f t="shared" si="2"/>
        <v>32.006409453118785</v>
      </c>
    </row>
    <row r="7" spans="1:16" x14ac:dyDescent="0.35">
      <c r="A7" s="27">
        <f t="array" ref="A7">IFERROR(INDEX(Γεύματα!$A$2:$A$1001, MATCH(0,COUNTIF($A$1:$A6, Γεύματα!$A$2:$A$1001),0)),"")</f>
        <v>43673</v>
      </c>
      <c r="B7" s="26">
        <f>SUMIF(Γεύματα!$A$2:$A$1001,$A7,Γεύματα!$H$2:$H$1001)</f>
        <v>140.72393805309736</v>
      </c>
      <c r="C7" s="26">
        <f>SUMIF(Γεύματα!$A$2:$A$1001,$A7,Γεύματα!$I$2:$I$1001)</f>
        <v>188.25418879056048</v>
      </c>
      <c r="D7" s="26">
        <f>SUMIF(Γεύματα!$A$2:$A$1001,$A7,Γεύματα!$J$2:$J$1001)</f>
        <v>71.440398230088505</v>
      </c>
      <c r="E7" s="26">
        <f>SUMIF(Γεύματα!$A$2:$A$1001,$A7,Γεύματα!$K$2:$K$1001)</f>
        <v>562.89575221238943</v>
      </c>
      <c r="F7" s="26">
        <f>SUMIF(Γεύματα!$A$2:$A$1001,$A7,Γεύματα!$L$2:$L$1001)</f>
        <v>753.01675516224191</v>
      </c>
      <c r="G7" s="26">
        <f>SUMIF(Γεύματα!$A$2:$A$1001,$A7,Γεύματα!$M$2:$M$1001)</f>
        <v>642.96358407079651</v>
      </c>
      <c r="H7" s="43">
        <f>SUMIF(Γεύματα!$A$2:$A$1001,$A7,Γεύματα!$O$2:$O$1001)</f>
        <v>2603.8760914454278</v>
      </c>
      <c r="I7" s="32">
        <f t="shared" si="0"/>
        <v>21.617608996898255</v>
      </c>
      <c r="J7" s="32">
        <f t="shared" si="1"/>
        <v>28.919070213676626</v>
      </c>
      <c r="K7" s="32">
        <f t="shared" si="2"/>
        <v>24.692556845663244</v>
      </c>
    </row>
    <row r="8" spans="1:16" x14ac:dyDescent="0.35">
      <c r="A8" s="27">
        <f t="array" ref="A8">IFERROR(INDEX(Γεύματα!$A$2:$A$1001, MATCH(0,COUNTIF($A$1:$A7, Γεύματα!$A$2:$A$1001),0)),"")</f>
        <v>43674</v>
      </c>
      <c r="B8" s="26">
        <f>SUMIF(Γεύματα!$A$2:$A$1001,$A8,Γεύματα!$H$2:$H$1001)</f>
        <v>116.35</v>
      </c>
      <c r="C8" s="26">
        <f>SUMIF(Γεύματα!$A$2:$A$1001,$A8,Γεύματα!$I$2:$I$1001)</f>
        <v>174.6</v>
      </c>
      <c r="D8" s="26">
        <f>SUMIF(Γεύματα!$A$2:$A$1001,$A8,Γεύματα!$J$2:$J$1001)</f>
        <v>52.564999999999998</v>
      </c>
      <c r="E8" s="26">
        <f>SUMIF(Γεύματα!$A$2:$A$1001,$A8,Γεύματα!$K$2:$K$1001)</f>
        <v>465.4</v>
      </c>
      <c r="F8" s="26">
        <f>SUMIF(Γεύματα!$A$2:$A$1001,$A8,Γεύματα!$L$2:$L$1001)</f>
        <v>698.4</v>
      </c>
      <c r="G8" s="26">
        <f>SUMIF(Γεύματα!$A$2:$A$1001,$A8,Γεύματα!$M$2:$M$1001)</f>
        <v>473.08500000000004</v>
      </c>
      <c r="H8" s="43">
        <f>SUMIF(Γεύματα!$A$2:$A$1001,$A8,Γεύματα!$O$2:$O$1001)</f>
        <v>1787.3850000000002</v>
      </c>
      <c r="I8" s="32">
        <f t="shared" si="0"/>
        <v>26.03803881088853</v>
      </c>
      <c r="J8" s="32">
        <f t="shared" si="1"/>
        <v>39.073842512944886</v>
      </c>
      <c r="K8" s="32">
        <f t="shared" si="2"/>
        <v>26.467996542434896</v>
      </c>
    </row>
    <row r="9" spans="1:16" x14ac:dyDescent="0.35">
      <c r="A9" s="27">
        <f t="array" ref="A9">IFERROR(INDEX(Γεύματα!$A$2:$A$1001, MATCH(0,COUNTIF($A$1:$A8, Γεύματα!$A$2:$A$1001),0)),"")</f>
        <v>43675</v>
      </c>
      <c r="B9" s="26">
        <f>SUMIF(Γεύματα!$A$2:$A$1001,$A9,Γεύματα!$H$2:$H$1001)</f>
        <v>66.8</v>
      </c>
      <c r="C9" s="26">
        <f>SUMIF(Γεύματα!$A$2:$A$1001,$A9,Γεύματα!$I$2:$I$1001)</f>
        <v>116.86099999999999</v>
      </c>
      <c r="D9" s="26">
        <f>SUMIF(Γεύματα!$A$2:$A$1001,$A9,Γεύματα!$J$2:$J$1001)</f>
        <v>55.105000000000004</v>
      </c>
      <c r="E9" s="26">
        <f>SUMIF(Γεύματα!$A$2:$A$1001,$A9,Γεύματα!$K$2:$K$1001)</f>
        <v>267.2</v>
      </c>
      <c r="F9" s="26">
        <f>SUMIF(Γεύματα!$A$2:$A$1001,$A9,Γεύματα!$L$2:$L$1001)</f>
        <v>467.44399999999996</v>
      </c>
      <c r="G9" s="26">
        <f>SUMIF(Γεύματα!$A$2:$A$1001,$A9,Γεύματα!$M$2:$M$1001)</f>
        <v>495.94499999999994</v>
      </c>
      <c r="H9" s="43">
        <f>SUMIF(Γεύματα!$A$2:$A$1001,$A9,Γεύματα!$O$2:$O$1001)</f>
        <v>1230.5889999999999</v>
      </c>
      <c r="I9" s="32">
        <f t="shared" si="0"/>
        <v>21.713179623741151</v>
      </c>
      <c r="J9" s="32">
        <f t="shared" si="1"/>
        <v>37.985387485179857</v>
      </c>
      <c r="K9" s="32">
        <f t="shared" si="2"/>
        <v>40.301432891078981</v>
      </c>
    </row>
    <row r="10" spans="1:16" x14ac:dyDescent="0.35">
      <c r="A10" s="27">
        <f t="array" ref="A10">IFERROR(INDEX(Γεύματα!$A$2:$A$1001, MATCH(0,COUNTIF($A$1:$A9, Γεύματα!$A$2:$A$1001),0)),"")</f>
        <v>43676</v>
      </c>
      <c r="B10" s="26">
        <f>SUMIF(Γεύματα!$A$2:$A$1001,$A10,Γεύματα!$H$2:$H$1001)</f>
        <v>110.626</v>
      </c>
      <c r="C10" s="26">
        <f>SUMIF(Γεύματα!$A$2:$A$1001,$A10,Γεύματα!$I$2:$I$1001)</f>
        <v>132.22900000000001</v>
      </c>
      <c r="D10" s="26">
        <f>SUMIF(Γεύματα!$A$2:$A$1001,$A10,Γεύματα!$J$2:$J$1001)</f>
        <v>50.754000000000005</v>
      </c>
      <c r="E10" s="26">
        <f>SUMIF(Γεύματα!$A$2:$A$1001,$A10,Γεύματα!$K$2:$K$1001)</f>
        <v>442.50400000000002</v>
      </c>
      <c r="F10" s="26">
        <f>SUMIF(Γεύματα!$A$2:$A$1001,$A10,Γεύματα!$L$2:$L$1001)</f>
        <v>528.91600000000005</v>
      </c>
      <c r="G10" s="26">
        <f>SUMIF(Γεύματα!$A$2:$A$1001,$A10,Γεύματα!$M$2:$M$1001)</f>
        <v>456.78600000000012</v>
      </c>
      <c r="H10" s="43">
        <f>SUMIF(Γεύματα!$A$2:$A$1001,$A10,Γεύματα!$O$2:$O$1001)</f>
        <v>1513.2060000000001</v>
      </c>
      <c r="I10" s="32">
        <f t="shared" si="0"/>
        <v>29.24281294152944</v>
      </c>
      <c r="J10" s="32">
        <f t="shared" si="1"/>
        <v>34.953337483462263</v>
      </c>
      <c r="K10" s="32">
        <f t="shared" si="2"/>
        <v>30.186636849179827</v>
      </c>
    </row>
    <row r="11" spans="1:16" x14ac:dyDescent="0.35">
      <c r="A11" s="27">
        <f t="array" ref="A11">IFERROR(INDEX(Γεύματα!$A$2:$A$1001, MATCH(0,COUNTIF($A$1:$A10, Γεύματα!$A$2:$A$1001),0)),"")</f>
        <v>43677</v>
      </c>
      <c r="B11" s="26">
        <f>SUMIF(Γεύματα!$A$2:$A$1001,$A11,Γεύματα!$H$2:$H$1001)</f>
        <v>116.93300000000001</v>
      </c>
      <c r="C11" s="26">
        <f>SUMIF(Γεύματα!$A$2:$A$1001,$A11,Γεύματα!$I$2:$I$1001)</f>
        <v>125.87199999999999</v>
      </c>
      <c r="D11" s="26">
        <f>SUMIF(Γεύματα!$A$2:$A$1001,$A11,Γεύματα!$J$2:$J$1001)</f>
        <v>49.694000000000003</v>
      </c>
      <c r="E11" s="26">
        <f>SUMIF(Γεύματα!$A$2:$A$1001,$A11,Γεύματα!$K$2:$K$1001)</f>
        <v>467.73200000000003</v>
      </c>
      <c r="F11" s="26">
        <f>SUMIF(Γεύματα!$A$2:$A$1001,$A11,Γεύματα!$L$2:$L$1001)</f>
        <v>503.48799999999994</v>
      </c>
      <c r="G11" s="26">
        <f>SUMIF(Γεύματα!$A$2:$A$1001,$A11,Γεύματα!$M$2:$M$1001)</f>
        <v>447.24600000000004</v>
      </c>
      <c r="H11" s="43">
        <f>SUMIF(Γεύματα!$A$2:$A$1001,$A11,Γεύματα!$O$2:$O$1001)</f>
        <v>1418.4659999999999</v>
      </c>
      <c r="I11" s="32">
        <f t="shared" si="0"/>
        <v>32.974494982607979</v>
      </c>
      <c r="J11" s="32">
        <f t="shared" si="1"/>
        <v>35.495246273086558</v>
      </c>
      <c r="K11" s="32">
        <f t="shared" si="2"/>
        <v>31.530258744305474</v>
      </c>
    </row>
    <row r="12" spans="1:16" x14ac:dyDescent="0.35">
      <c r="A12" s="27">
        <f t="array" ref="A12">IFERROR(INDEX(Γεύματα!$A$2:$A$1001, MATCH(0,COUNTIF($A$1:$A11, Γεύματα!$A$2:$A$1001),0)),"")</f>
        <v>43678</v>
      </c>
      <c r="B12" s="26">
        <f>SUMIF(Γεύματα!$A$2:$A$1001,$A12,Γεύματα!$H$2:$H$1001)</f>
        <v>168.791</v>
      </c>
      <c r="C12" s="26">
        <f>SUMIF(Γεύματα!$A$2:$A$1001,$A12,Γεύματα!$I$2:$I$1001)</f>
        <v>137.089</v>
      </c>
      <c r="D12" s="26">
        <f>SUMIF(Γεύματα!$A$2:$A$1001,$A12,Γεύματα!$J$2:$J$1001)</f>
        <v>78.668999999999997</v>
      </c>
      <c r="E12" s="26">
        <f>SUMIF(Γεύματα!$A$2:$A$1001,$A12,Γεύματα!$K$2:$K$1001)</f>
        <v>675.16399999999999</v>
      </c>
      <c r="F12" s="26">
        <f>SUMIF(Γεύματα!$A$2:$A$1001,$A12,Γεύματα!$L$2:$L$1001)</f>
        <v>548.35599999999999</v>
      </c>
      <c r="G12" s="26">
        <f>SUMIF(Γεύματα!$A$2:$A$1001,$A12,Γεύματα!$M$2:$M$1001)</f>
        <v>708.02099999999996</v>
      </c>
      <c r="H12" s="43">
        <f>SUMIF(Γεύματα!$A$2:$A$1001,$A12,Γεύματα!$O$2:$O$1001)</f>
        <v>2361.5410000000002</v>
      </c>
      <c r="I12" s="32">
        <f t="shared" si="0"/>
        <v>28.589975782762185</v>
      </c>
      <c r="J12" s="32">
        <f t="shared" si="1"/>
        <v>23.220261685060727</v>
      </c>
      <c r="K12" s="32">
        <f t="shared" si="2"/>
        <v>29.981313049402907</v>
      </c>
    </row>
    <row r="13" spans="1:16" x14ac:dyDescent="0.35">
      <c r="A13" s="27">
        <f t="array" ref="A13">IFERROR(INDEX(Γεύματα!$A$2:$A$1001, MATCH(0,COUNTIF($A$1:$A12, Γεύματα!$A$2:$A$1001),0)),"")</f>
        <v>43679</v>
      </c>
      <c r="B13" s="26">
        <f>SUMIF(Γεύματα!$A$2:$A$1001,$A13,Γεύματα!$H$2:$H$1001)</f>
        <v>67.823099999999997</v>
      </c>
      <c r="C13" s="26">
        <f>SUMIF(Γεύματα!$A$2:$A$1001,$A13,Γεύματα!$I$2:$I$1001)</f>
        <v>122.38939999999999</v>
      </c>
      <c r="D13" s="26">
        <f>SUMIF(Γεύματα!$A$2:$A$1001,$A13,Γεύματα!$J$2:$J$1001)</f>
        <v>50.209899999999998</v>
      </c>
      <c r="E13" s="26">
        <f>SUMIF(Γεύματα!$A$2:$A$1001,$A13,Γεύματα!$K$2:$K$1001)</f>
        <v>271.29239999999999</v>
      </c>
      <c r="F13" s="26">
        <f>SUMIF(Γεύματα!$A$2:$A$1001,$A13,Γεύματα!$L$2:$L$1001)</f>
        <v>489.55759999999998</v>
      </c>
      <c r="G13" s="26">
        <f>SUMIF(Γεύματα!$A$2:$A$1001,$A13,Γεύματα!$M$2:$M$1001)</f>
        <v>451.88910000000004</v>
      </c>
      <c r="H13" s="43">
        <f>SUMIF(Γεύματα!$A$2:$A$1001,$A13,Γεύματα!$O$2:$O$1001)</f>
        <v>1358.3390999999997</v>
      </c>
      <c r="I13" s="32">
        <f t="shared" si="0"/>
        <v>19.972361835126446</v>
      </c>
      <c r="J13" s="32">
        <f t="shared" si="1"/>
        <v>36.040897298767298</v>
      </c>
      <c r="K13" s="32">
        <f t="shared" si="2"/>
        <v>33.26776796751269</v>
      </c>
    </row>
    <row r="14" spans="1:16" x14ac:dyDescent="0.35">
      <c r="A14" s="27">
        <f t="array" ref="A14">IFERROR(INDEX(Γεύματα!$A$2:$A$1001, MATCH(0,COUNTIF($A$1:$A13, Γεύματα!$A$2:$A$1001),0)),"")</f>
        <v>43680</v>
      </c>
      <c r="B14" s="26">
        <f>SUMIF(Γεύματα!$A$2:$A$1001,$A14,Γεύματα!$H$2:$H$1001)</f>
        <v>84.88000000000001</v>
      </c>
      <c r="C14" s="26">
        <f>SUMIF(Γεύματα!$A$2:$A$1001,$A14,Γεύματα!$I$2:$I$1001)</f>
        <v>119.86499999999999</v>
      </c>
      <c r="D14" s="26">
        <f>SUMIF(Γεύματα!$A$2:$A$1001,$A14,Γεύματα!$J$2:$J$1001)</f>
        <v>34.489999999999995</v>
      </c>
      <c r="E14" s="26">
        <f>SUMIF(Γεύματα!$A$2:$A$1001,$A14,Γεύματα!$K$2:$K$1001)</f>
        <v>339.52000000000004</v>
      </c>
      <c r="F14" s="26">
        <f>SUMIF(Γεύματα!$A$2:$A$1001,$A14,Γεύματα!$L$2:$L$1001)</f>
        <v>479.46</v>
      </c>
      <c r="G14" s="26">
        <f>SUMIF(Γεύματα!$A$2:$A$1001,$A14,Γεύματα!$M$2:$M$1001)</f>
        <v>310.41000000000003</v>
      </c>
      <c r="H14" s="43">
        <f>SUMIF(Γεύματα!$A$2:$A$1001,$A14,Γεύματα!$O$2:$O$1001)</f>
        <v>1129.3900000000001</v>
      </c>
      <c r="I14" s="32">
        <f t="shared" si="0"/>
        <v>30.062245991198793</v>
      </c>
      <c r="J14" s="32">
        <f t="shared" si="1"/>
        <v>42.453005604795507</v>
      </c>
      <c r="K14" s="32">
        <f t="shared" si="2"/>
        <v>27.484748404005703</v>
      </c>
    </row>
    <row r="15" spans="1:16" x14ac:dyDescent="0.35">
      <c r="A15" s="27">
        <f t="array" ref="A15">IFERROR(INDEX(Γεύματα!$A$2:$A$1001, MATCH(0,COUNTIF($A$1:$A14, Γεύματα!$A$2:$A$1001),0)),"")</f>
        <v>43681</v>
      </c>
      <c r="B15" s="26">
        <f>SUMIF(Γεύματα!$A$2:$A$1001,$A15,Γεύματα!$H$2:$H$1001)</f>
        <v>124.94499999999999</v>
      </c>
      <c r="C15" s="26">
        <f>SUMIF(Γεύματα!$A$2:$A$1001,$A15,Γεύματα!$I$2:$I$1001)</f>
        <v>67.949999999999989</v>
      </c>
      <c r="D15" s="26">
        <f>SUMIF(Γεύματα!$A$2:$A$1001,$A15,Γεύματα!$J$2:$J$1001)</f>
        <v>61.575000000000003</v>
      </c>
      <c r="E15" s="26">
        <f>SUMIF(Γεύματα!$A$2:$A$1001,$A15,Γεύματα!$K$2:$K$1001)</f>
        <v>499.78</v>
      </c>
      <c r="F15" s="26">
        <f>SUMIF(Γεύματα!$A$2:$A$1001,$A15,Γεύματα!$L$2:$L$1001)</f>
        <v>271.79999999999995</v>
      </c>
      <c r="G15" s="26">
        <f>SUMIF(Γεύματα!$A$2:$A$1001,$A15,Γεύματα!$M$2:$M$1001)</f>
        <v>554.17499999999995</v>
      </c>
      <c r="H15" s="43">
        <f>SUMIF(Γεύματα!$A$2:$A$1001,$A15,Γεύματα!$O$2:$O$1001)</f>
        <v>1605.7550000000001</v>
      </c>
      <c r="I15" s="32">
        <f t="shared" si="0"/>
        <v>31.124299784213655</v>
      </c>
      <c r="J15" s="32">
        <f t="shared" si="1"/>
        <v>16.926617074211194</v>
      </c>
      <c r="K15" s="32">
        <f t="shared" si="2"/>
        <v>34.511802859091198</v>
      </c>
    </row>
    <row r="16" spans="1:16" x14ac:dyDescent="0.35">
      <c r="A16" s="27">
        <f t="array" ref="A16">IFERROR(INDEX(Γεύματα!$A$2:$A$1001, MATCH(0,COUNTIF($A$1:$A15, Γεύματα!$A$2:$A$1001),0)),"")</f>
        <v>43682</v>
      </c>
      <c r="B16" s="26">
        <f>SUMIF(Γεύματα!$A$2:$A$1001,$A16,Γεύματα!$H$2:$H$1001)</f>
        <v>89.066090909090917</v>
      </c>
      <c r="C16" s="26">
        <f>SUMIF(Γεύματα!$A$2:$A$1001,$A16,Γεύματα!$I$2:$I$1001)</f>
        <v>164.19090909090909</v>
      </c>
      <c r="D16" s="26">
        <f>SUMIF(Γεύματα!$A$2:$A$1001,$A16,Γεύματα!$J$2:$J$1001)</f>
        <v>19.931727272727272</v>
      </c>
      <c r="E16" s="26">
        <f>SUMIF(Γεύματα!$A$2:$A$1001,$A16,Γεύματα!$K$2:$K$1001)</f>
        <v>356.26436363636367</v>
      </c>
      <c r="F16" s="26">
        <f>SUMIF(Γεύματα!$A$2:$A$1001,$A16,Γεύματα!$L$2:$L$1001)</f>
        <v>656.76363636363635</v>
      </c>
      <c r="G16" s="26">
        <f>SUMIF(Γεύματα!$A$2:$A$1001,$A16,Γεύματα!$M$2:$M$1001)</f>
        <v>179.38554545454545</v>
      </c>
      <c r="H16" s="43">
        <f>SUMIF(Γεύματα!$A$2:$A$1001,$A16,Γεύματα!$O$2:$O$1001)</f>
        <v>1192.4135454545456</v>
      </c>
      <c r="I16" s="32">
        <f t="shared" si="0"/>
        <v>29.877584416449789</v>
      </c>
      <c r="J16" s="32">
        <f t="shared" si="1"/>
        <v>55.078511886015129</v>
      </c>
      <c r="K16" s="32">
        <f t="shared" si="2"/>
        <v>15.043903697535075</v>
      </c>
    </row>
    <row r="17" spans="1:21" x14ac:dyDescent="0.35">
      <c r="A17" s="27">
        <f t="array" ref="A17">IFERROR(INDEX(Γεύματα!$A$2:$A$1001, MATCH(0,COUNTIF($A$1:$A16, Γεύματα!$A$2:$A$1001),0)),"")</f>
        <v>43683</v>
      </c>
      <c r="B17" s="26">
        <f>SUMIF(Γεύματα!$A$2:$A$1001,$A17,Γεύματα!$H$2:$H$1001)</f>
        <v>169.56936363636362</v>
      </c>
      <c r="C17" s="26">
        <f>SUMIF(Γεύματα!$A$2:$A$1001,$A17,Γεύματα!$I$2:$I$1001)</f>
        <v>135.59613636363636</v>
      </c>
      <c r="D17" s="26">
        <f>SUMIF(Γεύματα!$A$2:$A$1001,$A17,Γεύματα!$J$2:$J$1001)</f>
        <v>43.892409090909098</v>
      </c>
      <c r="E17" s="26">
        <f>SUMIF(Γεύματα!$A$2:$A$1001,$A17,Γεύματα!$K$2:$K$1001)</f>
        <v>678.27745454545448</v>
      </c>
      <c r="F17" s="26">
        <f>SUMIF(Γεύματα!$A$2:$A$1001,$A17,Γεύματα!$L$2:$L$1001)</f>
        <v>542.38454545454545</v>
      </c>
      <c r="G17" s="26">
        <f>SUMIF(Γεύματα!$A$2:$A$1001,$A17,Γεύματα!$M$2:$M$1001)</f>
        <v>395.03168181818182</v>
      </c>
      <c r="H17" s="43">
        <f>SUMIF(Γεύματα!$A$2:$A$1001,$A17,Γεύματα!$O$2:$O$1001)</f>
        <v>1873.6936818181816</v>
      </c>
      <c r="I17" s="32">
        <f t="shared" si="0"/>
        <v>36.200018238161128</v>
      </c>
      <c r="J17" s="32">
        <f t="shared" si="1"/>
        <v>28.947343459483204</v>
      </c>
      <c r="K17" s="32">
        <f t="shared" si="2"/>
        <v>21.083044984965408</v>
      </c>
    </row>
    <row r="18" spans="1:21" x14ac:dyDescent="0.35">
      <c r="A18" s="27">
        <f t="array" ref="A18">IFERROR(INDEX(Γεύματα!$A$2:$A$1001, MATCH(0,COUNTIF($A$1:$A17, Γεύματα!$A$2:$A$1001),0)),"")</f>
        <v>43684</v>
      </c>
      <c r="B18" s="26">
        <f>SUMIF(Γεύματα!$A$2:$A$1001,$A18,Γεύματα!$H$2:$H$1001)</f>
        <v>55.234999999999999</v>
      </c>
      <c r="C18" s="26">
        <f>SUMIF(Γεύματα!$A$2:$A$1001,$A18,Γεύματα!$I$2:$I$1001)</f>
        <v>122.55499999999999</v>
      </c>
      <c r="D18" s="26">
        <f>SUMIF(Γεύματα!$A$2:$A$1001,$A18,Γεύματα!$J$2:$J$1001)</f>
        <v>31.175000000000004</v>
      </c>
      <c r="E18" s="26">
        <f>SUMIF(Γεύματα!$A$2:$A$1001,$A18,Γεύματα!$K$2:$K$1001)</f>
        <v>220.94</v>
      </c>
      <c r="F18" s="26">
        <f>SUMIF(Γεύματα!$A$2:$A$1001,$A18,Γεύματα!$L$2:$L$1001)</f>
        <v>490.21999999999997</v>
      </c>
      <c r="G18" s="26">
        <f>SUMIF(Γεύματα!$A$2:$A$1001,$A18,Γεύματα!$M$2:$M$1001)</f>
        <v>280.57499999999999</v>
      </c>
      <c r="H18" s="43">
        <f>SUMIF(Γεύματα!$A$2:$A$1001,$A18,Γεύματα!$O$2:$O$1001)</f>
        <v>991.7349999999999</v>
      </c>
      <c r="I18" s="32">
        <f t="shared" si="0"/>
        <v>22.278128733986399</v>
      </c>
      <c r="J18" s="32">
        <f t="shared" si="1"/>
        <v>49.430543441544366</v>
      </c>
      <c r="K18" s="32">
        <f t="shared" si="2"/>
        <v>28.291327824469242</v>
      </c>
    </row>
    <row r="19" spans="1:21" x14ac:dyDescent="0.35">
      <c r="A19" s="27">
        <f t="array" ref="A19">IFERROR(INDEX(Γεύματα!$A$2:$A$1001, MATCH(0,COUNTIF($A$1:$A18, Γεύματα!$A$2:$A$1001),0)),"")</f>
        <v>43685</v>
      </c>
      <c r="B19" s="26">
        <f>SUMIF(Γεύματα!$A$2:$A$1001,$A19,Γεύματα!$H$2:$H$1001)</f>
        <v>90.985090909090886</v>
      </c>
      <c r="C19" s="26">
        <f>SUMIF(Γεύματα!$A$2:$A$1001,$A19,Γεύματα!$I$2:$I$1001)</f>
        <v>116.95590909090907</v>
      </c>
      <c r="D19" s="26">
        <f>SUMIF(Γεύματα!$A$2:$A$1001,$A19,Γεύματα!$J$2:$J$1001)</f>
        <v>38.87972727272728</v>
      </c>
      <c r="E19" s="26">
        <f>SUMIF(Γεύματα!$A$2:$A$1001,$A19,Γεύματα!$K$2:$K$1001)</f>
        <v>363.94036363636354</v>
      </c>
      <c r="F19" s="26">
        <f>SUMIF(Γεύματα!$A$2:$A$1001,$A19,Γεύματα!$L$2:$L$1001)</f>
        <v>467.8236363636363</v>
      </c>
      <c r="G19" s="26">
        <f>SUMIF(Γεύματα!$A$2:$A$1001,$A19,Γεύματα!$M$2:$M$1001)</f>
        <v>349.91754545454546</v>
      </c>
      <c r="H19" s="43">
        <f>SUMIF(Γεύματα!$A$2:$A$1001,$A19,Γεύματα!$O$2:$O$1001)</f>
        <v>1396.6815454545456</v>
      </c>
      <c r="I19" s="32">
        <f t="shared" si="0"/>
        <v>26.057505006835349</v>
      </c>
      <c r="J19" s="32">
        <f t="shared" si="1"/>
        <v>33.49536892544711</v>
      </c>
      <c r="K19" s="32">
        <f t="shared" si="2"/>
        <v>25.053495307741461</v>
      </c>
    </row>
    <row r="20" spans="1:21" x14ac:dyDescent="0.35">
      <c r="A20" s="27">
        <f t="array" ref="A20">IFERROR(INDEX(Γεύματα!$A$2:$A$1001, MATCH(0,COUNTIF($A$1:$A19, Γεύματα!$A$2:$A$1001),0)),"")</f>
        <v>43686</v>
      </c>
      <c r="B20" s="26">
        <f>SUMIF(Γεύματα!$A$2:$A$1001,$A20,Γεύματα!$H$2:$H$1001)</f>
        <v>88.883818181818185</v>
      </c>
      <c r="C20" s="26">
        <f>SUMIF(Γεύματα!$A$2:$A$1001,$A20,Γεύματα!$I$2:$I$1001)</f>
        <v>138.74568181818182</v>
      </c>
      <c r="D20" s="26">
        <f>SUMIF(Γεύματα!$A$2:$A$1001,$A20,Γεύματα!$J$2:$J$1001)</f>
        <v>66.936045454545464</v>
      </c>
      <c r="E20" s="26">
        <f>SUMIF(Γεύματα!$A$2:$A$1001,$A20,Γεύματα!$K$2:$K$1001)</f>
        <v>355.53527272727274</v>
      </c>
      <c r="F20" s="26">
        <f>SUMIF(Γεύματα!$A$2:$A$1001,$A20,Γεύματα!$L$2:$L$1001)</f>
        <v>554.98272727272729</v>
      </c>
      <c r="G20" s="26">
        <f>SUMIF(Γεύματα!$A$2:$A$1001,$A20,Γεύματα!$M$2:$M$1001)</f>
        <v>602.42440909090908</v>
      </c>
      <c r="H20" s="43">
        <f>SUMIF(Γεύματα!$A$2:$A$1001,$A20,Γεύματα!$O$2:$O$1001)</f>
        <v>2071.9424090909092</v>
      </c>
      <c r="I20" s="32">
        <f t="shared" si="0"/>
        <v>17.15951520502292</v>
      </c>
      <c r="J20" s="32">
        <f t="shared" si="1"/>
        <v>26.785625162054234</v>
      </c>
      <c r="K20" s="32">
        <f t="shared" si="2"/>
        <v>29.075345262865216</v>
      </c>
    </row>
    <row r="21" spans="1:21" x14ac:dyDescent="0.35">
      <c r="A21" s="27">
        <f t="array" ref="A21">IFERROR(INDEX(Γεύματα!$A$2:$A$1001, MATCH(0,COUNTIF($A$1:$A20, Γεύματα!$A$2:$A$1001),0)),"")</f>
        <v>43687</v>
      </c>
      <c r="B21" s="26">
        <f>SUMIF(Γεύματα!$A$2:$A$1001,$A21,Γεύματα!$H$2:$H$1001)</f>
        <v>53.023818181818186</v>
      </c>
      <c r="C21" s="26">
        <f>SUMIF(Γεύματα!$A$2:$A$1001,$A21,Γεύματα!$I$2:$I$1001)</f>
        <v>73.585681818181811</v>
      </c>
      <c r="D21" s="26">
        <f>SUMIF(Γεύματα!$A$2:$A$1001,$A21,Γεύματα!$J$2:$J$1001)</f>
        <v>16.156045454545456</v>
      </c>
      <c r="E21" s="26">
        <f>SUMIF(Γεύματα!$A$2:$A$1001,$A21,Γεύματα!$K$2:$K$1001)</f>
        <v>212.09527272727274</v>
      </c>
      <c r="F21" s="26">
        <f>SUMIF(Γεύματα!$A$2:$A$1001,$A21,Γεύματα!$L$2:$L$1001)</f>
        <v>294.34272727272725</v>
      </c>
      <c r="G21" s="26">
        <f>SUMIF(Γεύματα!$A$2:$A$1001,$A21,Γεύματα!$M$2:$M$1001)</f>
        <v>145.4044090909091</v>
      </c>
      <c r="H21" s="43">
        <f>SUMIF(Γεύματα!$A$2:$A$1001,$A21,Γεύματα!$O$2:$O$1001)</f>
        <v>791.8424090909092</v>
      </c>
      <c r="I21" s="32">
        <f t="shared" si="0"/>
        <v>26.785035796551114</v>
      </c>
      <c r="J21" s="32">
        <f t="shared" si="1"/>
        <v>37.171882169162096</v>
      </c>
      <c r="K21" s="32">
        <f t="shared" si="2"/>
        <v>18.362796362200857</v>
      </c>
    </row>
    <row r="22" spans="1:21" x14ac:dyDescent="0.35">
      <c r="A22" s="27">
        <f t="array" ref="A22">IFERROR(INDEX(Γεύματα!$A$2:$A$1001, MATCH(0,COUNTIF($A$1:$A21, Γεύματα!$A$2:$A$1001),0)),"")</f>
        <v>43688</v>
      </c>
      <c r="B22" s="26">
        <f>SUMIF(Γεύματα!$A$2:$A$1001,$A22,Γεύματα!$H$2:$H$1001)</f>
        <v>80.043999999999997</v>
      </c>
      <c r="C22" s="26">
        <f>SUMIF(Γεύματα!$A$2:$A$1001,$A22,Γεύματα!$I$2:$I$1001)</f>
        <v>141.58899999999997</v>
      </c>
      <c r="D22" s="26">
        <f>SUMIF(Γεύματα!$A$2:$A$1001,$A22,Γεύματα!$J$2:$J$1001)</f>
        <v>56.200800000000001</v>
      </c>
      <c r="E22" s="26">
        <f>SUMIF(Γεύματα!$A$2:$A$1001,$A22,Γεύματα!$K$2:$K$1001)</f>
        <v>320.17599999999999</v>
      </c>
      <c r="F22" s="26">
        <f>SUMIF(Γεύματα!$A$2:$A$1001,$A22,Γεύματα!$L$2:$L$1001)</f>
        <v>566.35599999999988</v>
      </c>
      <c r="G22" s="26">
        <f>SUMIF(Γεύματα!$A$2:$A$1001,$A22,Γεύματα!$M$2:$M$1001)</f>
        <v>505.80720000000002</v>
      </c>
      <c r="H22" s="43">
        <f>SUMIF(Γεύματα!$A$2:$A$1001,$A22,Γεύματα!$O$2:$O$1001)</f>
        <v>1607.3392000000001</v>
      </c>
      <c r="I22" s="32">
        <f t="shared" si="0"/>
        <v>19.919628663321344</v>
      </c>
      <c r="J22" s="32">
        <f t="shared" si="1"/>
        <v>35.235624191832059</v>
      </c>
      <c r="K22" s="32">
        <f t="shared" si="2"/>
        <v>31.468603515673603</v>
      </c>
    </row>
    <row r="23" spans="1:21" x14ac:dyDescent="0.35">
      <c r="A23" s="27">
        <f t="array" ref="A23">IFERROR(INDEX(Γεύματα!$A$2:$A$1001, MATCH(0,COUNTIF($A$1:$A22, Γεύματα!$A$2:$A$1001),0)),"")</f>
        <v>43689</v>
      </c>
      <c r="B23" s="26">
        <f>SUMIF(Γεύματα!$A$2:$A$1001,$A23,Γεύματα!$H$2:$H$1001)</f>
        <v>86.961500000000001</v>
      </c>
      <c r="C23" s="26">
        <f>SUMIF(Γεύματα!$A$2:$A$1001,$A23,Γεύματα!$I$2:$I$1001)</f>
        <v>82.156000000000006</v>
      </c>
      <c r="D23" s="26">
        <f>SUMIF(Γεύματα!$A$2:$A$1001,$A23,Γεύματα!$J$2:$J$1001)</f>
        <v>49.842700000000008</v>
      </c>
      <c r="E23" s="26">
        <f>SUMIF(Γεύματα!$A$2:$A$1001,$A23,Γεύματα!$K$2:$K$1001)</f>
        <v>347.846</v>
      </c>
      <c r="F23" s="26">
        <f>SUMIF(Γεύματα!$A$2:$A$1001,$A23,Γεύματα!$L$2:$L$1001)</f>
        <v>328.62400000000002</v>
      </c>
      <c r="G23" s="26">
        <f>SUMIF(Γεύματα!$A$2:$A$1001,$A23,Γεύματα!$M$2:$M$1001)</f>
        <v>448.5843000000001</v>
      </c>
      <c r="H23" s="43">
        <f>SUMIF(Γεύματα!$A$2:$A$1001,$A23,Γεύματα!$O$2:$O$1001)</f>
        <v>1125.0543</v>
      </c>
      <c r="I23" s="32">
        <f t="shared" si="0"/>
        <v>30.918152128301717</v>
      </c>
      <c r="J23" s="32">
        <f t="shared" si="1"/>
        <v>29.209612371598421</v>
      </c>
      <c r="K23" s="32">
        <f t="shared" si="2"/>
        <v>39.872235500099869</v>
      </c>
    </row>
    <row r="24" spans="1:21" x14ac:dyDescent="0.35">
      <c r="A24" s="27">
        <f t="array" ref="A24">IFERROR(INDEX(Γεύματα!$A$2:$A$1001, MATCH(0,COUNTIF($A$1:$A23, Γεύματα!$A$2:$A$1001),0)),"")</f>
        <v>43690</v>
      </c>
      <c r="B24" s="26">
        <f>SUMIF(Γεύματα!$A$2:$A$1001,$A24,Γεύματα!$H$2:$H$1001)</f>
        <v>62.942499999999995</v>
      </c>
      <c r="C24" s="26">
        <f>SUMIF(Γεύματα!$A$2:$A$1001,$A24,Γεύματα!$I$2:$I$1001)</f>
        <v>56.89500000000001</v>
      </c>
      <c r="D24" s="26">
        <f>SUMIF(Γεύματα!$A$2:$A$1001,$A24,Γεύματα!$J$2:$J$1001)</f>
        <v>45.486500000000007</v>
      </c>
      <c r="E24" s="26">
        <f>SUMIF(Γεύματα!$A$2:$A$1001,$A24,Γεύματα!$K$2:$K$1001)</f>
        <v>251.76999999999998</v>
      </c>
      <c r="F24" s="26">
        <f>SUMIF(Γεύματα!$A$2:$A$1001,$A24,Γεύματα!$L$2:$L$1001)</f>
        <v>227.58000000000004</v>
      </c>
      <c r="G24" s="26">
        <f>SUMIF(Γεύματα!$A$2:$A$1001,$A24,Γεύματα!$M$2:$M$1001)</f>
        <v>409.37850000000003</v>
      </c>
      <c r="H24" s="43">
        <f>SUMIF(Γεύματα!$A$2:$A$1001,$A24,Γεύματα!$O$2:$O$1001)</f>
        <v>1048.5285000000001</v>
      </c>
      <c r="I24" s="32">
        <f t="shared" si="0"/>
        <v>24.011745984968456</v>
      </c>
      <c r="J24" s="32">
        <f t="shared" si="1"/>
        <v>21.704703305632609</v>
      </c>
      <c r="K24" s="32">
        <f t="shared" si="2"/>
        <v>39.043144749999641</v>
      </c>
    </row>
    <row r="25" spans="1:21" x14ac:dyDescent="0.35">
      <c r="A25" s="27">
        <f t="array" ref="A25">IFERROR(INDEX(Γεύματα!$A$2:$A$1001, MATCH(0,COUNTIF($A$1:$A24, Γεύματα!$A$2:$A$1001),0)),"")</f>
        <v>43691</v>
      </c>
      <c r="B25" s="26">
        <f>SUMIF(Γεύματα!$A$2:$A$1001,$A25,Γεύματα!$H$2:$H$1001)</f>
        <v>51.895333333333333</v>
      </c>
      <c r="C25" s="26">
        <f>SUMIF(Γεύματα!$A$2:$A$1001,$A25,Γεύματα!$I$2:$I$1001)</f>
        <v>71.147999999999996</v>
      </c>
      <c r="D25" s="26">
        <f>SUMIF(Γεύματα!$A$2:$A$1001,$A25,Γεύματα!$J$2:$J$1001)</f>
        <v>27.751600000000003</v>
      </c>
      <c r="E25" s="26">
        <f>SUMIF(Γεύματα!$A$2:$A$1001,$A25,Γεύματα!$K$2:$K$1001)</f>
        <v>207.58133333333333</v>
      </c>
      <c r="F25" s="26">
        <f>SUMIF(Γεύματα!$A$2:$A$1001,$A25,Γεύματα!$L$2:$L$1001)</f>
        <v>284.59199999999998</v>
      </c>
      <c r="G25" s="26">
        <f>SUMIF(Γεύματα!$A$2:$A$1001,$A25,Γεύματα!$M$2:$M$1001)</f>
        <v>249.76439999999999</v>
      </c>
      <c r="H25" s="43">
        <f>SUMIF(Γεύματα!$A$2:$A$1001,$A25,Γεύματα!$O$2:$O$1001)</f>
        <v>741.93773333333343</v>
      </c>
      <c r="I25" s="32">
        <f t="shared" si="0"/>
        <v>27.97826879632127</v>
      </c>
      <c r="J25" s="32">
        <f t="shared" si="1"/>
        <v>38.357935877098754</v>
      </c>
      <c r="K25" s="32">
        <f t="shared" si="2"/>
        <v>33.663795326579958</v>
      </c>
    </row>
    <row r="26" spans="1:21" x14ac:dyDescent="0.35">
      <c r="A26" s="27">
        <f t="array" ref="A26">IFERROR(INDEX(Γεύματα!$A$2:$A$1001, MATCH(0,COUNTIF($A$1:$A25, Γεύματα!$A$2:$A$1001),0)),"")</f>
        <v>0</v>
      </c>
      <c r="B26" s="26">
        <f>SUMIF(Γεύματα!$A$2:$A$1001,$A26,Γεύματα!$H$2:$H$1001)</f>
        <v>0</v>
      </c>
      <c r="C26" s="26">
        <f>SUMIF(Γεύματα!$A$2:$A$1001,$A26,Γεύματα!$I$2:$I$1001)</f>
        <v>0</v>
      </c>
      <c r="D26" s="26">
        <f>SUMIF(Γεύματα!$A$2:$A$1001,$A26,Γεύματα!$J$2:$J$1001)</f>
        <v>0</v>
      </c>
      <c r="E26" s="26">
        <f>SUMIF(Γεύματα!$A$2:$A$1001,$A26,Γεύματα!$K$2:$K$1001)</f>
        <v>0</v>
      </c>
      <c r="F26" s="26">
        <f>SUMIF(Γεύματα!$A$2:$A$1001,$A26,Γεύματα!$L$2:$L$1001)</f>
        <v>0</v>
      </c>
      <c r="G26" s="26">
        <f>SUMIF(Γεύματα!$A$2:$A$1001,$A26,Γεύματα!$M$2:$M$1001)</f>
        <v>0</v>
      </c>
      <c r="H26" s="43">
        <f>SUMIF(Γεύματα!$A$2:$A$1001,$A26,Γεύματα!$O$2:$O$1001)</f>
        <v>0</v>
      </c>
      <c r="I26" s="32">
        <f t="shared" si="0"/>
        <v>0</v>
      </c>
      <c r="J26" s="32">
        <f t="shared" si="1"/>
        <v>0</v>
      </c>
      <c r="K26" s="32">
        <f t="shared" si="2"/>
        <v>0</v>
      </c>
    </row>
    <row r="27" spans="1:21" x14ac:dyDescent="0.35">
      <c r="A27" s="27">
        <f t="array" ref="A27">IFERROR(INDEX(Γεύματα!$A$2:$A$1001, MATCH(0,COUNTIF($A$1:$A26, Γεύματα!$A$2:$A$1001),0)),"")</f>
        <v>43839</v>
      </c>
      <c r="B27" s="26">
        <f>SUMIF(Γεύματα!$A$2:$A$1001,$A27,Γεύματα!$H$2:$H$1001)</f>
        <v>57.372</v>
      </c>
      <c r="C27" s="26">
        <f>SUMIF(Γεύματα!$A$2:$A$1001,$A27,Γεύματα!$I$2:$I$1001)</f>
        <v>75.664000000000001</v>
      </c>
      <c r="D27" s="26">
        <f>SUMIF(Γεύματα!$A$2:$A$1001,$A27,Γεύματα!$J$2:$J$1001)</f>
        <v>19.657000000000004</v>
      </c>
      <c r="E27" s="26">
        <f>SUMIF(Γεύματα!$A$2:$A$1001,$A27,Γεύματα!$K$2:$K$1001)</f>
        <v>229.488</v>
      </c>
      <c r="F27" s="26">
        <f>SUMIF(Γεύματα!$A$2:$A$1001,$A27,Γεύματα!$L$2:$L$1001)</f>
        <v>302.65600000000001</v>
      </c>
      <c r="G27" s="26">
        <f>SUMIF(Γεύματα!$A$2:$A$1001,$A27,Γεύματα!$M$2:$M$1001)</f>
        <v>176.91300000000001</v>
      </c>
      <c r="H27" s="43">
        <f>SUMIF(Γεύματα!$A$2:$A$1001,$A27,Γεύματα!$O$2:$O$1001)</f>
        <v>709.05700000000002</v>
      </c>
      <c r="I27" s="32">
        <f t="shared" si="0"/>
        <v>32.365240030068101</v>
      </c>
      <c r="J27" s="32">
        <f t="shared" si="1"/>
        <v>42.684297595256801</v>
      </c>
      <c r="K27" s="32">
        <f t="shared" si="2"/>
        <v>24.950462374675102</v>
      </c>
    </row>
    <row r="28" spans="1:21" x14ac:dyDescent="0.35">
      <c r="A28" s="39">
        <f t="array" ref="A28">IFERROR(INDEX(Γεύματα!$A$2:$A$1001, MATCH(0,COUNTIF($A$1:$A27, Γεύματα!$A$2:$A$1001),0)),"")</f>
        <v>44205</v>
      </c>
      <c r="B28" s="26">
        <f>SUMIF(Γεύματα!$A$2:$A$1001,$A28,Γεύματα!$H$2:$H$1001)</f>
        <v>49.650500000000001</v>
      </c>
      <c r="C28" s="26">
        <f>SUMIF(Γεύματα!$A$2:$A$1001,$A28,Γεύματα!$I$2:$I$1001)</f>
        <v>156.70681249999998</v>
      </c>
      <c r="D28" s="26">
        <f>SUMIF(Γεύματα!$A$2:$A$1001,$A28,Γεύματα!$J$2:$J$1001)</f>
        <v>63.733312500000011</v>
      </c>
      <c r="E28" s="26">
        <f>SUMIF(Γεύματα!$A$2:$A$1001,$A28,Γεύματα!$K$2:$K$1001)</f>
        <v>198.602</v>
      </c>
      <c r="F28" s="26">
        <f>SUMIF(Γεύματα!$A$2:$A$1001,$A28,Γεύματα!$L$2:$L$1001)</f>
        <v>626.82724999999994</v>
      </c>
      <c r="G28" s="26">
        <f>SUMIF(Γεύματα!$A$2:$A$1001,$A28,Γεύματα!$M$2:$M$1001)</f>
        <v>573.59981249999998</v>
      </c>
      <c r="H28" s="43">
        <f>SUMIF(Γεύματα!$A$2:$A$1001,$A28,Γεύματα!$O$2:$O$1001)</f>
        <v>1399.0290625</v>
      </c>
      <c r="I28" s="32">
        <f t="shared" si="0"/>
        <v>14.195702242604414</v>
      </c>
      <c r="J28" s="32">
        <f t="shared" si="1"/>
        <v>44.804448084865996</v>
      </c>
      <c r="K28" s="32">
        <f t="shared" si="2"/>
        <v>40.999849672529585</v>
      </c>
      <c r="M28">
        <f>H28/10</f>
        <v>139.90290625</v>
      </c>
      <c r="N28" s="26">
        <f>SUM(B$28:B28)/COUNT(B$28:B28)</f>
        <v>49.650500000000001</v>
      </c>
      <c r="O28" s="26">
        <f>SUM(H$28:H28)/COUNT(H$28:H28)</f>
        <v>1399.0290625</v>
      </c>
      <c r="T28">
        <v>100</v>
      </c>
      <c r="U28" s="32">
        <f>T28/1.76/1.76</f>
        <v>32.283057851239668</v>
      </c>
    </row>
    <row r="29" spans="1:21" x14ac:dyDescent="0.35">
      <c r="A29" s="27">
        <f t="array" ref="A29">IFERROR(INDEX(Γεύματα!$A$2:$A$1001, MATCH(0,COUNTIF($A$1:$A28, Γεύματα!$A$2:$A$1001),0)),"")</f>
        <v>44206</v>
      </c>
      <c r="B29" s="26">
        <f>SUMIF(Γεύματα!$A$2:$A$1001,$A29,Γεύματα!$H$2:$H$1001)</f>
        <v>74.505750000000006</v>
      </c>
      <c r="C29" s="26">
        <f>SUMIF(Γεύματα!$A$2:$A$1001,$A29,Γεύματα!$I$2:$I$1001)</f>
        <v>177.37344999999999</v>
      </c>
      <c r="D29" s="26">
        <f>SUMIF(Γεύματα!$A$2:$A$1001,$A29,Γεύματα!$J$2:$J$1001)</f>
        <v>39.557500000000005</v>
      </c>
      <c r="E29" s="26">
        <f>SUMIF(Γεύματα!$A$2:$A$1001,$A29,Γεύματα!$K$2:$K$1001)</f>
        <v>298.02300000000002</v>
      </c>
      <c r="F29" s="26">
        <f>SUMIF(Γεύματα!$A$2:$A$1001,$A29,Γεύματα!$L$2:$L$1001)</f>
        <v>709.49379999999996</v>
      </c>
      <c r="G29" s="26">
        <f>SUMIF(Γεύματα!$A$2:$A$1001,$A29,Γεύματα!$M$2:$M$1001)</f>
        <v>356.01749999999993</v>
      </c>
      <c r="H29" s="43">
        <f>SUMIF(Γεύματα!$A$2:$A$1001,$A29,Γεύματα!$O$2:$O$1001)</f>
        <v>1431.5343</v>
      </c>
      <c r="I29" s="32">
        <f t="shared" si="0"/>
        <v>20.818432363094619</v>
      </c>
      <c r="J29" s="32">
        <f t="shared" si="1"/>
        <v>49.561774384309189</v>
      </c>
      <c r="K29" s="32">
        <f t="shared" si="2"/>
        <v>24.869645107350898</v>
      </c>
      <c r="M29">
        <f t="shared" ref="M29:M92" si="3">H29/10</f>
        <v>143.15343000000001</v>
      </c>
      <c r="N29" s="26">
        <f>SUM(B$28:B29)/COUNT(B$28:B29)</f>
        <v>62.078125</v>
      </c>
      <c r="O29" s="26">
        <f>SUM(H$28:H29)/COUNT(H$28:H29)</f>
        <v>1415.28168125</v>
      </c>
      <c r="U29" s="32">
        <f t="shared" ref="U29:U92" si="4">T29/1.76/1.76</f>
        <v>0</v>
      </c>
    </row>
    <row r="30" spans="1:21" x14ac:dyDescent="0.35">
      <c r="A30" s="27">
        <f t="array" ref="A30">IFERROR(INDEX(Γεύματα!$A$2:$A$1001, MATCH(0,COUNTIF($A$1:$A29, Γεύματα!$A$2:$A$1001),0)),"")</f>
        <v>44207</v>
      </c>
      <c r="B30" s="26">
        <f>SUMIF(Γεύματα!$A$2:$A$1001,$A30,Γεύματα!$H$2:$H$1001)</f>
        <v>92.238205479452034</v>
      </c>
      <c r="C30" s="26">
        <f>SUMIF(Γεύματα!$A$2:$A$1001,$A30,Γεύματα!$I$2:$I$1001)</f>
        <v>126.50527397260272</v>
      </c>
      <c r="D30" s="26">
        <f>SUMIF(Γεύματα!$A$2:$A$1001,$A30,Γεύματα!$J$2:$J$1001)</f>
        <v>55.057767123287668</v>
      </c>
      <c r="E30" s="26">
        <f>SUMIF(Γεύματα!$A$2:$A$1001,$A30,Γεύματα!$K$2:$K$1001)</f>
        <v>368.95282191780814</v>
      </c>
      <c r="F30" s="26">
        <f>SUMIF(Γεύματα!$A$2:$A$1001,$A30,Γεύματα!$L$2:$L$1001)</f>
        <v>506.02109589041089</v>
      </c>
      <c r="G30" s="26">
        <f>SUMIF(Γεύματα!$A$2:$A$1001,$A30,Γεύματα!$M$2:$M$1001)</f>
        <v>495.51990410958905</v>
      </c>
      <c r="H30" s="43">
        <f>SUMIF(Γεύματα!$A$2:$A$1001,$A30,Γεύματα!$O$2:$O$1001)</f>
        <v>1370.4938219178082</v>
      </c>
      <c r="I30" s="32">
        <f t="shared" si="0"/>
        <v>26.921159075457336</v>
      </c>
      <c r="J30" s="32">
        <f t="shared" si="1"/>
        <v>36.922537540687884</v>
      </c>
      <c r="K30" s="32">
        <f t="shared" si="2"/>
        <v>36.15630338385477</v>
      </c>
      <c r="M30">
        <f t="shared" si="3"/>
        <v>137.04938219178081</v>
      </c>
      <c r="N30" s="26">
        <f>SUM(B$28:B30)/COUNT(B$28:B30)</f>
        <v>72.131485159817345</v>
      </c>
      <c r="O30" s="26">
        <f>SUM(H$28:H30)/COUNT(H$28:H30)</f>
        <v>1400.3523948059362</v>
      </c>
      <c r="U30" s="32">
        <f t="shared" si="4"/>
        <v>0</v>
      </c>
    </row>
    <row r="31" spans="1:21" x14ac:dyDescent="0.35">
      <c r="A31" s="27">
        <f t="array" ref="A31">IFERROR(INDEX(Γεύματα!$A$2:$A$1001, MATCH(0,COUNTIF($A$1:$A30, Γεύματα!$A$2:$A$1001),0)),"")</f>
        <v>44208</v>
      </c>
      <c r="B31" s="26">
        <f>SUMIF(Γεύματα!$A$2:$A$1001,$A31,Γεύματα!$H$2:$H$1001)</f>
        <v>100.02714285714285</v>
      </c>
      <c r="C31" s="26">
        <f>SUMIF(Γεύματα!$A$2:$A$1001,$A31,Γεύματα!$I$2:$I$1001)</f>
        <v>161.98999999999998</v>
      </c>
      <c r="D31" s="26">
        <f>SUMIF(Γεύματα!$A$2:$A$1001,$A31,Γεύματα!$J$2:$J$1001)</f>
        <v>47.015714285714289</v>
      </c>
      <c r="E31" s="26">
        <f>SUMIF(Γεύματα!$A$2:$A$1001,$A31,Γεύματα!$K$2:$K$1001)</f>
        <v>400.10857142857139</v>
      </c>
      <c r="F31" s="26">
        <f>SUMIF(Γεύματα!$A$2:$A$1001,$A31,Γεύματα!$L$2:$L$1001)</f>
        <v>647.95999999999992</v>
      </c>
      <c r="G31" s="26">
        <f>SUMIF(Γεύματα!$A$2:$A$1001,$A31,Γεύματα!$M$2:$M$1001)</f>
        <v>423.14142857142855</v>
      </c>
      <c r="H31" s="43">
        <f>SUMIF(Γεύματα!$A$2:$A$1001,$A31,Γεύματα!$O$2:$O$1001)</f>
        <v>1471.21</v>
      </c>
      <c r="I31" s="32">
        <f t="shared" si="0"/>
        <v>27.195884437202803</v>
      </c>
      <c r="J31" s="32">
        <f t="shared" si="1"/>
        <v>44.042658763874627</v>
      </c>
      <c r="K31" s="32">
        <f t="shared" si="2"/>
        <v>28.761456798922556</v>
      </c>
      <c r="M31">
        <f t="shared" si="3"/>
        <v>147.12100000000001</v>
      </c>
      <c r="N31" s="26">
        <f>SUM(B$28:B31)/COUNT(B$28:B31)</f>
        <v>79.105399584148728</v>
      </c>
      <c r="O31" s="26">
        <f>SUM(H$28:H31)/COUNT(H$28:H31)</f>
        <v>1418.0667961044521</v>
      </c>
      <c r="T31">
        <v>99.5</v>
      </c>
      <c r="U31" s="32">
        <f t="shared" si="4"/>
        <v>32.121642561983471</v>
      </c>
    </row>
    <row r="32" spans="1:21" x14ac:dyDescent="0.35">
      <c r="A32" s="27">
        <f t="array" ref="A32">IFERROR(INDEX(Γεύματα!$A$2:$A$1001, MATCH(0,COUNTIF($A$1:$A31, Γεύματα!$A$2:$A$1001),0)),"")</f>
        <v>44209</v>
      </c>
      <c r="B32" s="26">
        <f>SUMIF(Γεύματα!$A$2:$A$1001,$A32,Γεύματα!$H$2:$H$1001)</f>
        <v>86.531999999999996</v>
      </c>
      <c r="C32" s="26">
        <f>SUMIF(Γεύματα!$A$2:$A$1001,$A32,Γεύματα!$I$2:$I$1001)</f>
        <v>195.76914285714287</v>
      </c>
      <c r="D32" s="26">
        <f>SUMIF(Γεύματα!$A$2:$A$1001,$A32,Γεύματα!$J$2:$J$1001)</f>
        <v>66.13128571428571</v>
      </c>
      <c r="E32" s="26">
        <f>SUMIF(Γεύματα!$A$2:$A$1001,$A32,Γεύματα!$K$2:$K$1001)</f>
        <v>346.12799999999999</v>
      </c>
      <c r="F32" s="26">
        <f>SUMIF(Γεύματα!$A$2:$A$1001,$A32,Γεύματα!$L$2:$L$1001)</f>
        <v>783.07657142857147</v>
      </c>
      <c r="G32" s="26">
        <f>SUMIF(Γεύματα!$A$2:$A$1001,$A32,Γεύματα!$M$2:$M$1001)</f>
        <v>595.18157142857137</v>
      </c>
      <c r="H32" s="43">
        <f>SUMIF(Γεύματα!$A$2:$A$1001,$A32,Γεύματα!$O$2:$O$1001)</f>
        <v>1724.3861428571431</v>
      </c>
      <c r="I32" s="32">
        <f t="shared" si="0"/>
        <v>20.072534300611981</v>
      </c>
      <c r="J32" s="32">
        <f t="shared" si="1"/>
        <v>45.411903515478755</v>
      </c>
      <c r="K32" s="32">
        <f t="shared" si="2"/>
        <v>34.515562183909246</v>
      </c>
      <c r="M32">
        <f t="shared" si="3"/>
        <v>172.43861428571432</v>
      </c>
      <c r="N32" s="26">
        <f>SUM(B$28:B32)/COUNT(B$28:B32)</f>
        <v>80.590719667318979</v>
      </c>
      <c r="O32" s="26">
        <f>SUM(H$28:H32)/COUNT(H$28:H32)</f>
        <v>1479.3306654549901</v>
      </c>
      <c r="U32" s="32">
        <f t="shared" si="4"/>
        <v>0</v>
      </c>
    </row>
    <row r="33" spans="1:21" x14ac:dyDescent="0.35">
      <c r="A33" s="27">
        <f t="array" ref="A33">IFERROR(INDEX(Γεύματα!$A$2:$A$1001, MATCH(0,COUNTIF($A$1:$A32, Γεύματα!$A$2:$A$1001),0)),"")</f>
        <v>44210</v>
      </c>
      <c r="B33" s="26">
        <f>SUMIF(Γεύματα!$A$2:$A$1001,$A33,Γεύματα!$H$2:$H$1001)</f>
        <v>71.073714285714289</v>
      </c>
      <c r="C33" s="26">
        <f>SUMIF(Γεύματα!$A$2:$A$1001,$A33,Γεύματα!$I$2:$I$1001)</f>
        <v>169.71657142857143</v>
      </c>
      <c r="D33" s="26">
        <f>SUMIF(Γεύματα!$A$2:$A$1001,$A33,Γεύματα!$J$2:$J$1001)</f>
        <v>67.648714285714277</v>
      </c>
      <c r="E33" s="26">
        <f>SUMIF(Γεύματα!$A$2:$A$1001,$A33,Γεύματα!$K$2:$K$1001)</f>
        <v>284.29485714285715</v>
      </c>
      <c r="F33" s="26">
        <f>SUMIF(Γεύματα!$A$2:$A$1001,$A33,Γεύματα!$L$2:$L$1001)</f>
        <v>678.86628571428571</v>
      </c>
      <c r="G33" s="26">
        <f>SUMIF(Γεύματα!$A$2:$A$1001,$A33,Γεύματα!$M$2:$M$1001)</f>
        <v>608.83842857142872</v>
      </c>
      <c r="H33" s="43">
        <f>SUMIF(Γεύματα!$A$2:$A$1001,$A33,Γεύματα!$O$2:$O$1001)</f>
        <v>1571.9995714285712</v>
      </c>
      <c r="I33" s="32">
        <f t="shared" si="0"/>
        <v>18.084919506975513</v>
      </c>
      <c r="J33" s="32">
        <f t="shared" si="1"/>
        <v>43.18488999951564</v>
      </c>
      <c r="K33" s="32">
        <f t="shared" si="2"/>
        <v>38.730190493508871</v>
      </c>
      <c r="M33">
        <f t="shared" si="3"/>
        <v>157.19995714285713</v>
      </c>
      <c r="N33" s="26">
        <f>SUM(B$28:B33)/COUNT(B$28:B33)</f>
        <v>79.004552103718197</v>
      </c>
      <c r="O33" s="26">
        <f>SUM(H$28:H33)/COUNT(H$28:H33)</f>
        <v>1494.7754831172535</v>
      </c>
      <c r="U33" s="32">
        <f t="shared" si="4"/>
        <v>0</v>
      </c>
    </row>
    <row r="34" spans="1:21" x14ac:dyDescent="0.35">
      <c r="A34" s="27">
        <f t="array" ref="A34">IFERROR(INDEX(Γεύματα!$A$2:$A$1001, MATCH(0,COUNTIF($A$1:$A33, Γεύματα!$A$2:$A$1001),0)),"")</f>
        <v>44211</v>
      </c>
      <c r="B34" s="26" t="e">
        <f>SUMIF(Γεύματα!$A$2:$A$1001,$A34,Γεύματα!$H$2:$H$1001)</f>
        <v>#N/A</v>
      </c>
      <c r="C34" s="26" t="e">
        <f>SUMIF(Γεύματα!$A$2:$A$1001,$A34,Γεύματα!$I$2:$I$1001)</f>
        <v>#N/A</v>
      </c>
      <c r="D34" s="26" t="e">
        <f>SUMIF(Γεύματα!$A$2:$A$1001,$A34,Γεύματα!$J$2:$J$1001)</f>
        <v>#N/A</v>
      </c>
      <c r="E34" s="26" t="e">
        <f>SUMIF(Γεύματα!$A$2:$A$1001,$A34,Γεύματα!$K$2:$K$1001)</f>
        <v>#N/A</v>
      </c>
      <c r="F34" s="26" t="e">
        <f>SUMIF(Γεύματα!$A$2:$A$1001,$A34,Γεύματα!$L$2:$L$1001)</f>
        <v>#N/A</v>
      </c>
      <c r="G34" s="26" t="e">
        <f>SUMIF(Γεύματα!$A$2:$A$1001,$A34,Γεύματα!$M$2:$M$1001)</f>
        <v>#N/A</v>
      </c>
      <c r="H34" s="43" t="e">
        <f>SUMIF(Γεύματα!$A$2:$A$1001,$A34,Γεύματα!$O$2:$O$1001)</f>
        <v>#N/A</v>
      </c>
      <c r="I34" s="32" t="e">
        <f t="shared" si="0"/>
        <v>#N/A</v>
      </c>
      <c r="J34" s="32" t="e">
        <f t="shared" si="1"/>
        <v>#N/A</v>
      </c>
      <c r="K34" s="32" t="e">
        <f t="shared" si="2"/>
        <v>#N/A</v>
      </c>
      <c r="M34" t="e">
        <f t="shared" si="3"/>
        <v>#N/A</v>
      </c>
      <c r="N34" s="26" t="e">
        <f>SUM(B$28:B34)/COUNT(B$28:B34)</f>
        <v>#N/A</v>
      </c>
      <c r="O34" s="26" t="e">
        <f>SUM(H$28:H34)/COUNT(H$28:H34)</f>
        <v>#N/A</v>
      </c>
      <c r="U34" s="32">
        <f t="shared" si="4"/>
        <v>0</v>
      </c>
    </row>
    <row r="35" spans="1:21" x14ac:dyDescent="0.35">
      <c r="A35" s="27">
        <f t="array" ref="A35">IFERROR(INDEX(Γεύματα!$A$2:$A$1001, MATCH(0,COUNTIF($A$1:$A34, Γεύματα!$A$2:$A$1001),0)),"")</f>
        <v>44212</v>
      </c>
      <c r="B35" s="26">
        <f>SUMIF(Γεύματα!$A$2:$A$1001,$A35,Γεύματα!$H$2:$H$1001)</f>
        <v>84.86999999999999</v>
      </c>
      <c r="C35" s="26">
        <f>SUMIF(Γεύματα!$A$2:$A$1001,$A35,Γεύματα!$I$2:$I$1001)</f>
        <v>120.05</v>
      </c>
      <c r="D35" s="26">
        <f>SUMIF(Γεύματα!$A$2:$A$1001,$A35,Γεύματα!$J$2:$J$1001)</f>
        <v>96.855000000000004</v>
      </c>
      <c r="E35" s="26">
        <f>SUMIF(Γεύματα!$A$2:$A$1001,$A35,Γεύματα!$K$2:$K$1001)</f>
        <v>339.47999999999996</v>
      </c>
      <c r="F35" s="26">
        <f>SUMIF(Γεύματα!$A$2:$A$1001,$A35,Γεύματα!$L$2:$L$1001)</f>
        <v>480.2</v>
      </c>
      <c r="G35" s="26">
        <f>SUMIF(Γεύματα!$A$2:$A$1001,$A35,Γεύματα!$M$2:$M$1001)</f>
        <v>871.69500000000005</v>
      </c>
      <c r="H35" s="43">
        <f>SUMIF(Γεύματα!$A$2:$A$1001,$A35,Γεύματα!$O$2:$O$1001)</f>
        <v>1691.375</v>
      </c>
      <c r="I35" s="32">
        <f t="shared" si="0"/>
        <v>20.071243810509198</v>
      </c>
      <c r="J35" s="32">
        <f t="shared" si="1"/>
        <v>28.391101914123126</v>
      </c>
      <c r="K35" s="32">
        <f t="shared" si="2"/>
        <v>51.537654275367672</v>
      </c>
      <c r="M35">
        <f t="shared" si="3"/>
        <v>169.13749999999999</v>
      </c>
      <c r="N35" s="26" t="e">
        <f>SUM(B$28:B35)/COUNT(B$28:B35)</f>
        <v>#N/A</v>
      </c>
      <c r="O35" s="26" t="e">
        <f>SUM(H$28:H35)/COUNT(H$28:H35)</f>
        <v>#N/A</v>
      </c>
      <c r="Q35" s="26" t="e">
        <f>SUM(B28:B34)/7</f>
        <v>#N/A</v>
      </c>
      <c r="R35" s="26" t="e">
        <f>SUM(H28:H34)/7/10</f>
        <v>#N/A</v>
      </c>
      <c r="T35">
        <v>99</v>
      </c>
      <c r="U35" s="32">
        <f t="shared" si="4"/>
        <v>31.960227272727273</v>
      </c>
    </row>
    <row r="36" spans="1:21" x14ac:dyDescent="0.35">
      <c r="A36" s="27">
        <f t="array" ref="A36">IFERROR(INDEX(Γεύματα!$A$2:$A$1001, MATCH(0,COUNTIF($A$1:$A35, Γεύματα!$A$2:$A$1001),0)),"")</f>
        <v>44213</v>
      </c>
      <c r="B36" s="26">
        <f>SUMIF(Γεύματα!$A$2:$A$1001,$A36,Γεύματα!$H$2:$H$1001)</f>
        <v>105.345</v>
      </c>
      <c r="C36" s="26">
        <f>SUMIF(Γεύματα!$A$2:$A$1001,$A36,Γεύματα!$I$2:$I$1001)</f>
        <v>177.35999999999999</v>
      </c>
      <c r="D36" s="26">
        <f>SUMIF(Γεύματα!$A$2:$A$1001,$A36,Γεύματα!$J$2:$J$1001)</f>
        <v>49.475000000000001</v>
      </c>
      <c r="E36" s="26">
        <f>SUMIF(Γεύματα!$A$2:$A$1001,$A36,Γεύματα!$K$2:$K$1001)</f>
        <v>421.38</v>
      </c>
      <c r="F36" s="26">
        <f>SUMIF(Γεύματα!$A$2:$A$1001,$A36,Γεύματα!$L$2:$L$1001)</f>
        <v>709.43999999999994</v>
      </c>
      <c r="G36" s="26">
        <f>SUMIF(Γεύματα!$A$2:$A$1001,$A36,Γεύματα!$M$2:$M$1001)</f>
        <v>445.27499999999992</v>
      </c>
      <c r="H36" s="43">
        <f>SUMIF(Γεύματα!$A$2:$A$1001,$A36,Γεύματα!$O$2:$O$1001)</f>
        <v>1918.595</v>
      </c>
      <c r="I36" s="32">
        <f t="shared" si="0"/>
        <v>21.962946843914427</v>
      </c>
      <c r="J36" s="32">
        <f t="shared" si="1"/>
        <v>36.977058733083325</v>
      </c>
      <c r="K36" s="32">
        <f t="shared" si="2"/>
        <v>23.208389472504614</v>
      </c>
      <c r="M36">
        <f t="shared" si="3"/>
        <v>191.8595</v>
      </c>
      <c r="N36" s="26" t="e">
        <f>SUM(B$28:B36)/COUNT(B$28:B36)</f>
        <v>#N/A</v>
      </c>
      <c r="O36" s="26" t="e">
        <f>SUM(H$28:H36)/COUNT(H$28:H36)</f>
        <v>#N/A</v>
      </c>
      <c r="Q36" s="26" t="e">
        <f t="shared" ref="Q36:Q99" si="5">SUM(B29:B35)/7</f>
        <v>#N/A</v>
      </c>
      <c r="R36" s="26" t="e">
        <f t="shared" ref="R36:R99" si="6">SUM(H29:H35)/7/10</f>
        <v>#N/A</v>
      </c>
      <c r="U36" s="32">
        <f t="shared" si="4"/>
        <v>0</v>
      </c>
    </row>
    <row r="37" spans="1:21" x14ac:dyDescent="0.35">
      <c r="A37" s="27">
        <f t="array" ref="A37">IFERROR(INDEX(Γεύματα!$A$2:$A$1001, MATCH(0,COUNTIF($A$1:$A36, Γεύματα!$A$2:$A$1001),0)),"")</f>
        <v>44214</v>
      </c>
      <c r="B37" s="26" t="e">
        <f>SUMIF(Γεύματα!$A$2:$A$1001,$A37,Γεύματα!$H$2:$H$1001)</f>
        <v>#N/A</v>
      </c>
      <c r="C37" s="26" t="e">
        <f>SUMIF(Γεύματα!$A$2:$A$1001,$A37,Γεύματα!$I$2:$I$1001)</f>
        <v>#N/A</v>
      </c>
      <c r="D37" s="26" t="e">
        <f>SUMIF(Γεύματα!$A$2:$A$1001,$A37,Γεύματα!$J$2:$J$1001)</f>
        <v>#N/A</v>
      </c>
      <c r="E37" s="26" t="e">
        <f>SUMIF(Γεύματα!$A$2:$A$1001,$A37,Γεύματα!$K$2:$K$1001)</f>
        <v>#N/A</v>
      </c>
      <c r="F37" s="26" t="e">
        <f>SUMIF(Γεύματα!$A$2:$A$1001,$A37,Γεύματα!$L$2:$L$1001)</f>
        <v>#N/A</v>
      </c>
      <c r="G37" s="26" t="e">
        <f>SUMIF(Γεύματα!$A$2:$A$1001,$A37,Γεύματα!$M$2:$M$1001)</f>
        <v>#N/A</v>
      </c>
      <c r="H37" s="43" t="e">
        <f>SUMIF(Γεύματα!$A$2:$A$1001,$A37,Γεύματα!$O$2:$O$1001)</f>
        <v>#N/A</v>
      </c>
      <c r="I37" s="32" t="e">
        <f t="shared" si="0"/>
        <v>#N/A</v>
      </c>
      <c r="J37" s="32" t="e">
        <f t="shared" si="1"/>
        <v>#N/A</v>
      </c>
      <c r="K37" s="32" t="e">
        <f t="shared" si="2"/>
        <v>#N/A</v>
      </c>
      <c r="M37" t="e">
        <f t="shared" si="3"/>
        <v>#N/A</v>
      </c>
      <c r="N37" s="26" t="e">
        <f>SUM(B$28:B37)/COUNT(B$28:B37)</f>
        <v>#N/A</v>
      </c>
      <c r="O37" s="26" t="e">
        <f>SUM(H$28:H37)/COUNT(H$28:H37)</f>
        <v>#N/A</v>
      </c>
      <c r="Q37" s="26" t="e">
        <f t="shared" si="5"/>
        <v>#N/A</v>
      </c>
      <c r="R37" s="26" t="e">
        <f t="shared" si="6"/>
        <v>#N/A</v>
      </c>
      <c r="U37" s="32">
        <f t="shared" si="4"/>
        <v>0</v>
      </c>
    </row>
    <row r="38" spans="1:21" x14ac:dyDescent="0.35">
      <c r="A38" s="27">
        <f t="array" ref="A38">IFERROR(INDEX(Γεύματα!$A$2:$A$1001, MATCH(0,COUNTIF($A$1:$A37, Γεύματα!$A$2:$A$1001),0)),"")</f>
        <v>44215</v>
      </c>
      <c r="B38" s="26">
        <f>SUMIF(Γεύματα!$A$2:$A$1001,$A38,Γεύματα!$H$2:$H$1001)</f>
        <v>118.0735399622404</v>
      </c>
      <c r="C38" s="26">
        <f>SUMIF(Γεύματα!$A$2:$A$1001,$A38,Γεύματα!$I$2:$I$1001)</f>
        <v>184.44414096916299</v>
      </c>
      <c r="D38" s="26">
        <f>SUMIF(Γεύματα!$A$2:$A$1001,$A38,Γεύματα!$J$2:$J$1001)</f>
        <v>49.538096286972937</v>
      </c>
      <c r="E38" s="26">
        <f>SUMIF(Γεύματα!$A$2:$A$1001,$A38,Γεύματα!$K$2:$K$1001)</f>
        <v>472.29415984896161</v>
      </c>
      <c r="F38" s="26">
        <f>SUMIF(Γεύματα!$A$2:$A$1001,$A38,Γεύματα!$L$2:$L$1001)</f>
        <v>737.77656387665195</v>
      </c>
      <c r="G38" s="26">
        <f>SUMIF(Γεύματα!$A$2:$A$1001,$A38,Γεύματα!$M$2:$M$1001)</f>
        <v>445.84286658275641</v>
      </c>
      <c r="H38" s="43">
        <f>SUMIF(Γεύματα!$A$2:$A$1001,$A38,Γεύματα!$O$2:$O$1001)</f>
        <v>1655.9135903083697</v>
      </c>
      <c r="I38" s="32">
        <f t="shared" si="0"/>
        <v>28.52166698873517</v>
      </c>
      <c r="J38" s="32">
        <f t="shared" si="1"/>
        <v>44.554049691642469</v>
      </c>
      <c r="K38" s="32">
        <f t="shared" si="2"/>
        <v>26.924283319622376</v>
      </c>
      <c r="M38">
        <f t="shared" si="3"/>
        <v>165.59135903083697</v>
      </c>
      <c r="N38" s="26" t="e">
        <f>SUM(B$28:B38)/COUNT(B$28:B38)</f>
        <v>#N/A</v>
      </c>
      <c r="O38" s="26" t="e">
        <f>SUM(H$28:H38)/COUNT(H$28:H38)</f>
        <v>#N/A</v>
      </c>
      <c r="Q38" s="26" t="e">
        <f t="shared" si="5"/>
        <v>#N/A</v>
      </c>
      <c r="R38" s="26" t="e">
        <f t="shared" si="6"/>
        <v>#N/A</v>
      </c>
      <c r="U38" s="32">
        <f t="shared" si="4"/>
        <v>0</v>
      </c>
    </row>
    <row r="39" spans="1:21" x14ac:dyDescent="0.35">
      <c r="A39" s="27">
        <f t="array" ref="A39">IFERROR(INDEX(Γεύματα!$A$2:$A$1001, MATCH(0,COUNTIF($A$1:$A38, Γεύματα!$A$2:$A$1001),0)),"")</f>
        <v>44216</v>
      </c>
      <c r="B39" s="26">
        <f>SUMIF(Γεύματα!$A$2:$A$1001,$A39,Γεύματα!$H$2:$H$1001)</f>
        <v>111.00582127123977</v>
      </c>
      <c r="C39" s="26">
        <f>SUMIF(Γεύματα!$A$2:$A$1001,$A39,Γεύματα!$I$2:$I$1001)</f>
        <v>164.85892070484581</v>
      </c>
      <c r="D39" s="26">
        <f>SUMIF(Γεύματα!$A$2:$A$1001,$A39,Γεύματα!$J$2:$J$1001)</f>
        <v>40.780758338577726</v>
      </c>
      <c r="E39" s="26">
        <f>SUMIF(Γεύματα!$A$2:$A$1001,$A39,Γεύματα!$K$2:$K$1001)</f>
        <v>444.02328508495907</v>
      </c>
      <c r="F39" s="26">
        <f>SUMIF(Γεύματα!$A$2:$A$1001,$A39,Γεύματα!$L$2:$L$1001)</f>
        <v>659.43568281938326</v>
      </c>
      <c r="G39" s="26">
        <f>SUMIF(Γεύματα!$A$2:$A$1001,$A39,Γεύματα!$M$2:$M$1001)</f>
        <v>367.02682504719951</v>
      </c>
      <c r="H39" s="43">
        <f>SUMIF(Γεύματα!$A$2:$A$1001,$A39,Γεύματα!$O$2:$O$1001)</f>
        <v>1470.4857929515417</v>
      </c>
      <c r="I39" s="32">
        <f t="shared" si="0"/>
        <v>30.195686841266298</v>
      </c>
      <c r="J39" s="32">
        <f t="shared" si="1"/>
        <v>44.84475035258734</v>
      </c>
      <c r="K39" s="32">
        <f t="shared" si="2"/>
        <v>24.959562806146369</v>
      </c>
      <c r="M39">
        <f t="shared" si="3"/>
        <v>147.04857929515418</v>
      </c>
      <c r="N39" s="26" t="e">
        <f>SUM(B$28:B39)/COUNT(B$28:B39)</f>
        <v>#N/A</v>
      </c>
      <c r="O39" s="26" t="e">
        <f>SUM(H$28:H39)/COUNT(H$28:H39)</f>
        <v>#N/A</v>
      </c>
      <c r="Q39" s="26" t="e">
        <f t="shared" si="5"/>
        <v>#N/A</v>
      </c>
      <c r="R39" s="26" t="e">
        <f t="shared" si="6"/>
        <v>#N/A</v>
      </c>
      <c r="T39">
        <v>98</v>
      </c>
      <c r="U39" s="32">
        <f t="shared" si="4"/>
        <v>31.637396694214875</v>
      </c>
    </row>
    <row r="40" spans="1:21" x14ac:dyDescent="0.35">
      <c r="A40" s="27">
        <f t="array" ref="A40">IFERROR(INDEX(Γεύματα!$A$2:$A$1001, MATCH(0,COUNTIF($A$1:$A39, Γεύματα!$A$2:$A$1001),0)),"")</f>
        <v>44217</v>
      </c>
      <c r="B40" s="26">
        <f>SUMIF(Γεύματα!$A$2:$A$1001,$A40,Γεύματα!$H$2:$H$1001)</f>
        <v>148.12797619047615</v>
      </c>
      <c r="C40" s="26">
        <f>SUMIF(Γεύματα!$A$2:$A$1001,$A40,Γεύματα!$I$2:$I$1001)</f>
        <v>177.07916666666665</v>
      </c>
      <c r="D40" s="26">
        <f>SUMIF(Γεύματα!$A$2:$A$1001,$A40,Γεύματα!$J$2:$J$1001)</f>
        <v>62.759047619047614</v>
      </c>
      <c r="E40" s="26">
        <f>SUMIF(Γεύματα!$A$2:$A$1001,$A40,Γεύματα!$K$2:$K$1001)</f>
        <v>592.51190476190459</v>
      </c>
      <c r="F40" s="26">
        <f>SUMIF(Γεύματα!$A$2:$A$1001,$A40,Γεύματα!$L$2:$L$1001)</f>
        <v>708.31666666666661</v>
      </c>
      <c r="G40" s="26">
        <f>SUMIF(Γεύματα!$A$2:$A$1001,$A40,Γεύματα!$M$2:$M$1001)</f>
        <v>564.83142857142855</v>
      </c>
      <c r="H40" s="43">
        <f>SUMIF(Γεύματα!$A$2:$A$1001,$A40,Γεύματα!$O$2:$O$1001)</f>
        <v>1865.6599999999999</v>
      </c>
      <c r="I40" s="32">
        <f t="shared" si="0"/>
        <v>31.758836270376417</v>
      </c>
      <c r="J40" s="32">
        <f t="shared" si="1"/>
        <v>37.966010241237235</v>
      </c>
      <c r="K40" s="32">
        <f t="shared" si="2"/>
        <v>30.275153488386341</v>
      </c>
      <c r="M40">
        <f t="shared" si="3"/>
        <v>186.56599999999997</v>
      </c>
      <c r="N40" s="26" t="e">
        <f>SUM(B$28:B40)/COUNT(B$28:B40)</f>
        <v>#N/A</v>
      </c>
      <c r="O40" s="26" t="e">
        <f>SUM(H$28:H40)/COUNT(H$28:H40)</f>
        <v>#N/A</v>
      </c>
      <c r="Q40" s="26" t="e">
        <f t="shared" si="5"/>
        <v>#N/A</v>
      </c>
      <c r="R40" s="26" t="e">
        <f t="shared" si="6"/>
        <v>#N/A</v>
      </c>
      <c r="U40" s="32">
        <f t="shared" si="4"/>
        <v>0</v>
      </c>
    </row>
    <row r="41" spans="1:21" x14ac:dyDescent="0.35">
      <c r="A41" s="27">
        <f t="array" ref="A41">IFERROR(INDEX(Γεύματα!$A$2:$A$1001, MATCH(0,COUNTIF($A$1:$A40, Γεύματα!$A$2:$A$1001),0)),"")</f>
        <v>44218</v>
      </c>
      <c r="B41" s="26">
        <f>SUMIF(Γεύματα!$A$2:$A$1001,$A41,Γεύματα!$H$2:$H$1001)</f>
        <v>142.97435119047617</v>
      </c>
      <c r="C41" s="26">
        <f>SUMIF(Γεύματα!$A$2:$A$1001,$A41,Γεύματα!$I$2:$I$1001)</f>
        <v>112.97404166666666</v>
      </c>
      <c r="D41" s="26">
        <f>SUMIF(Γεύματα!$A$2:$A$1001,$A41,Γεύματα!$J$2:$J$1001)</f>
        <v>95.790297619047635</v>
      </c>
      <c r="E41" s="26">
        <f>SUMIF(Γεύματα!$A$2:$A$1001,$A41,Γεύματα!$K$2:$K$1001)</f>
        <v>571.89740476190468</v>
      </c>
      <c r="F41" s="26">
        <f>SUMIF(Γεύματα!$A$2:$A$1001,$A41,Γεύματα!$L$2:$L$1001)</f>
        <v>451.89616666666666</v>
      </c>
      <c r="G41" s="26">
        <f>SUMIF(Γεύματα!$A$2:$A$1001,$A41,Γεύματα!$M$2:$M$1001)</f>
        <v>862.11267857142866</v>
      </c>
      <c r="H41" s="43">
        <f>SUMIF(Γεύματα!$A$2:$A$1001,$A41,Γεύματα!$O$2:$O$1001)</f>
        <v>1885.9062499999998</v>
      </c>
      <c r="I41" s="32">
        <f t="shared" si="0"/>
        <v>30.324805634527419</v>
      </c>
      <c r="J41" s="32">
        <f t="shared" si="1"/>
        <v>23.961751368429198</v>
      </c>
      <c r="K41" s="32">
        <f t="shared" si="2"/>
        <v>45.713442997043401</v>
      </c>
      <c r="M41">
        <f t="shared" si="3"/>
        <v>188.59062499999999</v>
      </c>
      <c r="N41" s="26" t="e">
        <f>SUM(B$28:B41)/COUNT(B$28:B41)</f>
        <v>#N/A</v>
      </c>
      <c r="O41" s="26" t="e">
        <f>SUM(H$28:H41)/COUNT(H$28:H41)</f>
        <v>#N/A</v>
      </c>
      <c r="Q41" s="26" t="e">
        <f t="shared" si="5"/>
        <v>#N/A</v>
      </c>
      <c r="R41" s="26" t="e">
        <f t="shared" si="6"/>
        <v>#N/A</v>
      </c>
      <c r="U41" s="32">
        <f t="shared" si="4"/>
        <v>0</v>
      </c>
    </row>
    <row r="42" spans="1:21" x14ac:dyDescent="0.35">
      <c r="A42" s="27">
        <f t="array" ref="A42">IFERROR(INDEX(Γεύματα!$A$2:$A$1001, MATCH(0,COUNTIF($A$1:$A41, Γεύματα!$A$2:$A$1001),0)),"")</f>
        <v>44219</v>
      </c>
      <c r="B42" s="26">
        <f>SUMIF(Γεύματα!$A$2:$A$1001,$A42,Γεύματα!$H$2:$H$1001)</f>
        <v>113.4705</v>
      </c>
      <c r="C42" s="26">
        <f>SUMIF(Γεύματα!$A$2:$A$1001,$A42,Γεύματα!$I$2:$I$1001)</f>
        <v>140.50475</v>
      </c>
      <c r="D42" s="26">
        <f>SUMIF(Γεύματα!$A$2:$A$1001,$A42,Γεύματα!$J$2:$J$1001)</f>
        <v>63.651999999999994</v>
      </c>
      <c r="E42" s="26">
        <f>SUMIF(Γεύματα!$A$2:$A$1001,$A42,Γεύματα!$K$2:$K$1001)</f>
        <v>453.88200000000001</v>
      </c>
      <c r="F42" s="26">
        <f>SUMIF(Γεύματα!$A$2:$A$1001,$A42,Γεύματα!$L$2:$L$1001)</f>
        <v>562.01900000000001</v>
      </c>
      <c r="G42" s="26">
        <f>SUMIF(Γεύματα!$A$2:$A$1001,$A42,Γεύματα!$M$2:$M$1001)</f>
        <v>572.86799999999982</v>
      </c>
      <c r="H42" s="43">
        <f>SUMIF(Γεύματα!$A$2:$A$1001,$A42,Γεύματα!$O$2:$O$1001)</f>
        <v>1588.769</v>
      </c>
      <c r="I42" s="32">
        <f t="shared" si="0"/>
        <v>28.568155597195059</v>
      </c>
      <c r="J42" s="32">
        <f t="shared" si="1"/>
        <v>35.374494341216376</v>
      </c>
      <c r="K42" s="32">
        <f t="shared" si="2"/>
        <v>36.057350061588551</v>
      </c>
      <c r="M42">
        <f t="shared" si="3"/>
        <v>158.87690000000001</v>
      </c>
      <c r="N42" s="26" t="e">
        <f>SUM(B$28:B42)/COUNT(B$28:B42)</f>
        <v>#N/A</v>
      </c>
      <c r="O42" s="26" t="e">
        <f>SUM(H$28:H42)/COUNT(H$28:H42)</f>
        <v>#N/A</v>
      </c>
      <c r="Q42" s="26" t="e">
        <f t="shared" si="5"/>
        <v>#N/A</v>
      </c>
      <c r="R42" s="26" t="e">
        <f t="shared" si="6"/>
        <v>#N/A</v>
      </c>
      <c r="U42" s="32">
        <f t="shared" si="4"/>
        <v>0</v>
      </c>
    </row>
    <row r="43" spans="1:21" x14ac:dyDescent="0.35">
      <c r="A43" s="27">
        <f t="array" ref="A43">IFERROR(INDEX(Γεύματα!$A$2:$A$1001, MATCH(0,COUNTIF($A$1:$A42, Γεύματα!$A$2:$A$1001),0)),"")</f>
        <v>44220</v>
      </c>
      <c r="B43" s="26" t="e">
        <f>SUMIF(Γεύματα!$A$2:$A$1001,$A43,Γεύματα!$H$2:$H$1001)</f>
        <v>#N/A</v>
      </c>
      <c r="C43" s="26" t="e">
        <f>SUMIF(Γεύματα!$A$2:$A$1001,$A43,Γεύματα!$I$2:$I$1001)</f>
        <v>#N/A</v>
      </c>
      <c r="D43" s="26" t="e">
        <f>SUMIF(Γεύματα!$A$2:$A$1001,$A43,Γεύματα!$J$2:$J$1001)</f>
        <v>#N/A</v>
      </c>
      <c r="E43" s="26" t="e">
        <f>SUMIF(Γεύματα!$A$2:$A$1001,$A43,Γεύματα!$K$2:$K$1001)</f>
        <v>#N/A</v>
      </c>
      <c r="F43" s="26" t="e">
        <f>SUMIF(Γεύματα!$A$2:$A$1001,$A43,Γεύματα!$L$2:$L$1001)</f>
        <v>#N/A</v>
      </c>
      <c r="G43" s="26" t="e">
        <f>SUMIF(Γεύματα!$A$2:$A$1001,$A43,Γεύματα!$M$2:$M$1001)</f>
        <v>#N/A</v>
      </c>
      <c r="H43" s="43" t="e">
        <f>SUMIF(Γεύματα!$A$2:$A$1001,$A43,Γεύματα!$O$2:$O$1001)</f>
        <v>#N/A</v>
      </c>
      <c r="I43" s="32" t="e">
        <f t="shared" si="0"/>
        <v>#N/A</v>
      </c>
      <c r="J43" s="32" t="e">
        <f t="shared" si="1"/>
        <v>#N/A</v>
      </c>
      <c r="K43" s="32" t="e">
        <f t="shared" si="2"/>
        <v>#N/A</v>
      </c>
      <c r="M43" t="e">
        <f t="shared" si="3"/>
        <v>#N/A</v>
      </c>
      <c r="N43" s="26" t="e">
        <f>SUM(B$28:B43)/COUNT(B$28:B43)</f>
        <v>#N/A</v>
      </c>
      <c r="O43" s="26" t="e">
        <f>SUM(H$28:H43)/COUNT(H$28:H43)</f>
        <v>#N/A</v>
      </c>
      <c r="Q43" s="26" t="e">
        <f t="shared" si="5"/>
        <v>#N/A</v>
      </c>
      <c r="R43" s="26" t="e">
        <f t="shared" si="6"/>
        <v>#N/A</v>
      </c>
      <c r="T43">
        <v>97.5</v>
      </c>
      <c r="U43" s="32">
        <f t="shared" si="4"/>
        <v>31.475981404958677</v>
      </c>
    </row>
    <row r="44" spans="1:21" x14ac:dyDescent="0.35">
      <c r="A44" s="27">
        <f t="array" ref="A44">IFERROR(INDEX(Γεύματα!$A$2:$A$1001, MATCH(0,COUNTIF($A$1:$A43, Γεύματα!$A$2:$A$1001),0)),"")</f>
        <v>44221</v>
      </c>
      <c r="B44" s="26">
        <f>SUMIF(Γεύματα!$A$2:$A$1001,$A44,Γεύματα!$H$2:$H$1001)</f>
        <v>121.51999999999998</v>
      </c>
      <c r="C44" s="26">
        <f>SUMIF(Γεύματα!$A$2:$A$1001,$A44,Γεύματα!$I$2:$I$1001)</f>
        <v>129.70999999999998</v>
      </c>
      <c r="D44" s="26">
        <f>SUMIF(Γεύματα!$A$2:$A$1001,$A44,Γεύματα!$J$2:$J$1001)</f>
        <v>58.11</v>
      </c>
      <c r="E44" s="26">
        <f>SUMIF(Γεύματα!$A$2:$A$1001,$A44,Γεύματα!$K$2:$K$1001)</f>
        <v>486.07999999999993</v>
      </c>
      <c r="F44" s="26">
        <f>SUMIF(Γεύματα!$A$2:$A$1001,$A44,Γεύματα!$L$2:$L$1001)</f>
        <v>518.83999999999992</v>
      </c>
      <c r="G44" s="26">
        <f>SUMIF(Γεύματα!$A$2:$A$1001,$A44,Γεύματα!$M$2:$M$1001)</f>
        <v>522.99</v>
      </c>
      <c r="H44" s="43">
        <f>SUMIF(Γεύματα!$A$2:$A$1001,$A44,Γεύματα!$O$2:$O$1001)</f>
        <v>1527.9099999999999</v>
      </c>
      <c r="I44" s="32">
        <f t="shared" si="0"/>
        <v>31.813392150061194</v>
      </c>
      <c r="J44" s="32">
        <f t="shared" si="1"/>
        <v>33.957497496580295</v>
      </c>
      <c r="K44" s="32">
        <f t="shared" si="2"/>
        <v>34.229110353358514</v>
      </c>
      <c r="M44">
        <f t="shared" si="3"/>
        <v>152.791</v>
      </c>
      <c r="N44" s="26" t="e">
        <f>SUM(B$28:B44)/COUNT(B$28:B44)</f>
        <v>#N/A</v>
      </c>
      <c r="O44" s="26" t="e">
        <f>SUM(H$28:H44)/COUNT(H$28:H44)</f>
        <v>#N/A</v>
      </c>
      <c r="Q44" s="26" t="e">
        <f t="shared" si="5"/>
        <v>#N/A</v>
      </c>
      <c r="R44" s="26" t="e">
        <f t="shared" si="6"/>
        <v>#N/A</v>
      </c>
      <c r="U44" s="32">
        <f t="shared" si="4"/>
        <v>0</v>
      </c>
    </row>
    <row r="45" spans="1:21" x14ac:dyDescent="0.35">
      <c r="A45" s="27">
        <f t="array" ref="A45">IFERROR(INDEX(Γεύματα!$A$2:$A$1001, MATCH(0,COUNTIF($A$1:$A44, Γεύματα!$A$2:$A$1001),0)),"")</f>
        <v>44222</v>
      </c>
      <c r="B45" s="26">
        <f>SUMIF(Γεύματα!$A$2:$A$1001,$A45,Γεύματα!$H$2:$H$1001)</f>
        <v>57.4512</v>
      </c>
      <c r="C45" s="26">
        <f>SUMIF(Γεύματα!$A$2:$A$1001,$A45,Γεύματα!$I$2:$I$1001)</f>
        <v>160.37880000000001</v>
      </c>
      <c r="D45" s="26">
        <f>SUMIF(Γεύματα!$A$2:$A$1001,$A45,Γεύματα!$J$2:$J$1001)</f>
        <v>58.94</v>
      </c>
      <c r="E45" s="26">
        <f>SUMIF(Γεύματα!$A$2:$A$1001,$A45,Γεύματα!$K$2:$K$1001)</f>
        <v>229.8048</v>
      </c>
      <c r="F45" s="26">
        <f>SUMIF(Γεύματα!$A$2:$A$1001,$A45,Γεύματα!$L$2:$L$1001)</f>
        <v>641.51520000000005</v>
      </c>
      <c r="G45" s="26">
        <f>SUMIF(Γεύματα!$A$2:$A$1001,$A45,Γεύματα!$M$2:$M$1001)</f>
        <v>530.46</v>
      </c>
      <c r="H45" s="43">
        <f>SUMIF(Γεύματα!$A$2:$A$1001,$A45,Γεύματα!$O$2:$O$1001)</f>
        <v>1401.7800000000002</v>
      </c>
      <c r="I45" s="32">
        <f t="shared" si="0"/>
        <v>16.39378504472884</v>
      </c>
      <c r="J45" s="32">
        <f t="shared" si="1"/>
        <v>45.764328211274233</v>
      </c>
      <c r="K45" s="32">
        <f t="shared" si="2"/>
        <v>37.841886743996916</v>
      </c>
      <c r="M45">
        <f t="shared" si="3"/>
        <v>140.17800000000003</v>
      </c>
      <c r="N45" s="26" t="e">
        <f>SUM(B$28:B45)/COUNT(B$28:B45)</f>
        <v>#N/A</v>
      </c>
      <c r="O45" s="26" t="e">
        <f>SUM(H$28:H45)/COUNT(H$28:H45)</f>
        <v>#N/A</v>
      </c>
      <c r="Q45" s="26" t="e">
        <f t="shared" si="5"/>
        <v>#N/A</v>
      </c>
      <c r="R45" s="26" t="e">
        <f t="shared" si="6"/>
        <v>#N/A</v>
      </c>
      <c r="U45" s="32">
        <f t="shared" si="4"/>
        <v>0</v>
      </c>
    </row>
    <row r="46" spans="1:21" x14ac:dyDescent="0.35">
      <c r="A46" s="27">
        <f t="array" ref="A46">IFERROR(INDEX(Γεύματα!$A$2:$A$1001, MATCH(0,COUNTIF($A$1:$A45, Γεύματα!$A$2:$A$1001),0)),"")</f>
        <v>44223</v>
      </c>
      <c r="B46" s="26">
        <f>SUMIF(Γεύματα!$A$2:$A$1001,$A46,Γεύματα!$H$2:$H$1001)</f>
        <v>120.98428571428572</v>
      </c>
      <c r="C46" s="26">
        <f>SUMIF(Γεύματα!$A$2:$A$1001,$A46,Γεύματα!$I$2:$I$1001)</f>
        <v>180.05</v>
      </c>
      <c r="D46" s="26">
        <f>SUMIF(Γεύματα!$A$2:$A$1001,$A46,Γεύματα!$J$2:$J$1001)</f>
        <v>33.161428571428573</v>
      </c>
      <c r="E46" s="26">
        <f>SUMIF(Γεύματα!$A$2:$A$1001,$A46,Γεύματα!$K$2:$K$1001)</f>
        <v>483.93714285714287</v>
      </c>
      <c r="F46" s="26">
        <f>SUMIF(Γεύματα!$A$2:$A$1001,$A46,Γεύματα!$L$2:$L$1001)</f>
        <v>720.2</v>
      </c>
      <c r="G46" s="26">
        <f>SUMIF(Γεύματα!$A$2:$A$1001,$A46,Γεύματα!$M$2:$M$1001)</f>
        <v>298.45285714285717</v>
      </c>
      <c r="H46" s="43">
        <f>SUMIF(Γεύματα!$A$2:$A$1001,$A46,Γεύματα!$O$2:$O$1001)</f>
        <v>1502.59</v>
      </c>
      <c r="I46" s="32">
        <f t="shared" si="0"/>
        <v>32.20686566908757</v>
      </c>
      <c r="J46" s="32">
        <f t="shared" si="1"/>
        <v>47.930573210256959</v>
      </c>
      <c r="K46" s="32">
        <f t="shared" si="2"/>
        <v>19.862561120655482</v>
      </c>
      <c r="M46">
        <f t="shared" si="3"/>
        <v>150.25899999999999</v>
      </c>
      <c r="N46" s="26" t="e">
        <f>SUM(B$28:B46)/COUNT(B$28:B46)</f>
        <v>#N/A</v>
      </c>
      <c r="O46" s="26" t="e">
        <f>SUM(H$28:H46)/COUNT(H$28:H46)</f>
        <v>#N/A</v>
      </c>
      <c r="Q46" s="26" t="e">
        <f t="shared" si="5"/>
        <v>#N/A</v>
      </c>
      <c r="R46" s="26" t="e">
        <f t="shared" si="6"/>
        <v>#N/A</v>
      </c>
      <c r="U46" s="32">
        <f t="shared" si="4"/>
        <v>0</v>
      </c>
    </row>
    <row r="47" spans="1:21" x14ac:dyDescent="0.35">
      <c r="A47" s="27">
        <f t="array" ref="A47">IFERROR(INDEX(Γεύματα!$A$2:$A$1001, MATCH(0,COUNTIF($A$1:$A46, Γεύματα!$A$2:$A$1001),0)),"")</f>
        <v>44224</v>
      </c>
      <c r="B47" s="26">
        <f>SUMIF(Γεύματα!$A$2:$A$1001,$A47,Γεύματα!$H$2:$H$1001)</f>
        <v>120.56666666666666</v>
      </c>
      <c r="C47" s="26">
        <f>SUMIF(Γεύματα!$A$2:$A$1001,$A47,Γεύματα!$I$2:$I$1001)</f>
        <v>109.12666666666667</v>
      </c>
      <c r="D47" s="26">
        <f>SUMIF(Γεύματα!$A$2:$A$1001,$A47,Γεύματα!$J$2:$J$1001)</f>
        <v>55.589999999999996</v>
      </c>
      <c r="E47" s="26">
        <f>SUMIF(Γεύματα!$A$2:$A$1001,$A47,Γεύματα!$K$2:$K$1001)</f>
        <v>482.26666666666665</v>
      </c>
      <c r="F47" s="26">
        <f>SUMIF(Γεύματα!$A$2:$A$1001,$A47,Γεύματα!$L$2:$L$1001)</f>
        <v>436.50666666666666</v>
      </c>
      <c r="G47" s="26">
        <f>SUMIF(Γεύματα!$A$2:$A$1001,$A47,Γεύματα!$M$2:$M$1001)</f>
        <v>500.31</v>
      </c>
      <c r="H47" s="43">
        <f>SUMIF(Γεύματα!$A$2:$A$1001,$A47,Γεύματα!$O$2:$O$1001)</f>
        <v>1419.0833333333333</v>
      </c>
      <c r="I47" s="32">
        <f t="shared" si="0"/>
        <v>33.984379587762056</v>
      </c>
      <c r="J47" s="32">
        <f t="shared" si="1"/>
        <v>30.759762757648716</v>
      </c>
      <c r="K47" s="32">
        <f t="shared" si="2"/>
        <v>35.255857654589235</v>
      </c>
      <c r="M47">
        <f t="shared" si="3"/>
        <v>141.90833333333333</v>
      </c>
      <c r="N47" s="26" t="e">
        <f>SUM(B$28:B47)/COUNT(B$28:B47)</f>
        <v>#N/A</v>
      </c>
      <c r="O47" s="26" t="e">
        <f>SUM(H$28:H47)/COUNT(H$28:H47)</f>
        <v>#N/A</v>
      </c>
      <c r="Q47" s="26" t="e">
        <f t="shared" si="5"/>
        <v>#N/A</v>
      </c>
      <c r="R47" s="26" t="e">
        <f t="shared" si="6"/>
        <v>#N/A</v>
      </c>
      <c r="T47">
        <v>97</v>
      </c>
      <c r="U47" s="32">
        <f t="shared" si="4"/>
        <v>31.31456611570248</v>
      </c>
    </row>
    <row r="48" spans="1:21" x14ac:dyDescent="0.35">
      <c r="A48" s="27">
        <f t="array" ref="A48">IFERROR(INDEX(Γεύματα!$A$2:$A$1001, MATCH(0,COUNTIF($A$1:$A47, Γεύματα!$A$2:$A$1001),0)),"")</f>
        <v>44225</v>
      </c>
      <c r="B48" s="26" t="e">
        <f>SUMIF(Γεύματα!$A$2:$A$1001,$A48,Γεύματα!$H$2:$H$1001)</f>
        <v>#N/A</v>
      </c>
      <c r="C48" s="26" t="e">
        <f>SUMIF(Γεύματα!$A$2:$A$1001,$A48,Γεύματα!$I$2:$I$1001)</f>
        <v>#N/A</v>
      </c>
      <c r="D48" s="26" t="e">
        <f>SUMIF(Γεύματα!$A$2:$A$1001,$A48,Γεύματα!$J$2:$J$1001)</f>
        <v>#N/A</v>
      </c>
      <c r="E48" s="26" t="e">
        <f>SUMIF(Γεύματα!$A$2:$A$1001,$A48,Γεύματα!$K$2:$K$1001)</f>
        <v>#N/A</v>
      </c>
      <c r="F48" s="26" t="e">
        <f>SUMIF(Γεύματα!$A$2:$A$1001,$A48,Γεύματα!$L$2:$L$1001)</f>
        <v>#N/A</v>
      </c>
      <c r="G48" s="26" t="e">
        <f>SUMIF(Γεύματα!$A$2:$A$1001,$A48,Γεύματα!$M$2:$M$1001)</f>
        <v>#N/A</v>
      </c>
      <c r="H48" s="43" t="e">
        <f>SUMIF(Γεύματα!$A$2:$A$1001,$A48,Γεύματα!$O$2:$O$1001)</f>
        <v>#N/A</v>
      </c>
      <c r="I48" s="32" t="e">
        <f t="shared" si="0"/>
        <v>#N/A</v>
      </c>
      <c r="J48" s="32" t="e">
        <f t="shared" si="1"/>
        <v>#N/A</v>
      </c>
      <c r="K48" s="32" t="e">
        <f t="shared" si="2"/>
        <v>#N/A</v>
      </c>
      <c r="M48" t="e">
        <f t="shared" si="3"/>
        <v>#N/A</v>
      </c>
      <c r="N48" s="26" t="e">
        <f>SUM(B$28:B48)/COUNT(B$28:B48)</f>
        <v>#N/A</v>
      </c>
      <c r="O48" s="26" t="e">
        <f>SUM(H$28:H48)/COUNT(H$28:H48)</f>
        <v>#N/A</v>
      </c>
      <c r="Q48" s="26" t="e">
        <f t="shared" si="5"/>
        <v>#N/A</v>
      </c>
      <c r="R48" s="26" t="e">
        <f t="shared" si="6"/>
        <v>#N/A</v>
      </c>
      <c r="U48" s="32">
        <f t="shared" si="4"/>
        <v>0</v>
      </c>
    </row>
    <row r="49" spans="1:21" x14ac:dyDescent="0.35">
      <c r="A49" s="27">
        <f t="array" ref="A49">IFERROR(INDEX(Γεύματα!$A$2:$A$1001, MATCH(0,COUNTIF($A$1:$A48, Γεύματα!$A$2:$A$1001),0)),"")</f>
        <v>44226</v>
      </c>
      <c r="B49" s="26">
        <f>SUMIF(Γεύματα!$A$2:$A$1001,$A49,Γεύματα!$H$2:$H$1001)</f>
        <v>120.70220833333335</v>
      </c>
      <c r="C49" s="26">
        <f>SUMIF(Γεύματα!$A$2:$A$1001,$A49,Γεύματα!$I$2:$I$1001)</f>
        <v>123.80695833333334</v>
      </c>
      <c r="D49" s="26">
        <f>SUMIF(Γεύματα!$A$2:$A$1001,$A49,Γεύματα!$J$2:$J$1001)</f>
        <v>41.140625</v>
      </c>
      <c r="E49" s="26">
        <f>SUMIF(Γεύματα!$A$2:$A$1001,$A49,Γεύματα!$K$2:$K$1001)</f>
        <v>482.80883333333338</v>
      </c>
      <c r="F49" s="26">
        <f>SUMIF(Γεύματα!$A$2:$A$1001,$A49,Γεύματα!$L$2:$L$1001)</f>
        <v>495.22783333333336</v>
      </c>
      <c r="G49" s="26">
        <f>SUMIF(Γεύματα!$A$2:$A$1001,$A49,Γεύματα!$M$2:$M$1001)</f>
        <v>370.265625</v>
      </c>
      <c r="H49" s="43">
        <f>SUMIF(Γεύματα!$A$2:$A$1001,$A49,Γεύματα!$O$2:$O$1001)</f>
        <v>1348.3022916666666</v>
      </c>
      <c r="I49" s="32">
        <f t="shared" si="0"/>
        <v>35.808648870315466</v>
      </c>
      <c r="J49" s="32">
        <f t="shared" si="1"/>
        <v>36.729733116538071</v>
      </c>
      <c r="K49" s="32">
        <f t="shared" si="2"/>
        <v>27.46161801314647</v>
      </c>
      <c r="M49">
        <f t="shared" si="3"/>
        <v>134.83022916666667</v>
      </c>
      <c r="N49" s="26" t="e">
        <f>SUM(B$28:B49)/COUNT(B$28:B49)</f>
        <v>#N/A</v>
      </c>
      <c r="O49" s="26" t="e">
        <f>SUM(H$28:H49)/COUNT(H$28:H49)</f>
        <v>#N/A</v>
      </c>
      <c r="Q49" s="26" t="e">
        <f t="shared" si="5"/>
        <v>#N/A</v>
      </c>
      <c r="R49" s="26" t="e">
        <f t="shared" si="6"/>
        <v>#N/A</v>
      </c>
      <c r="U49" s="32">
        <f t="shared" si="4"/>
        <v>0</v>
      </c>
    </row>
    <row r="50" spans="1:21" x14ac:dyDescent="0.35">
      <c r="A50" s="27">
        <f t="array" ref="A50">IFERROR(INDEX(Γεύματα!$A$2:$A$1001, MATCH(0,COUNTIF($A$1:$A49, Γεύματα!$A$2:$A$1001),0)),"")</f>
        <v>44227</v>
      </c>
      <c r="B50" s="26">
        <f>SUMIF(Γεύματα!$A$2:$A$1001,$A50,Γεύματα!$H$2:$H$1001)</f>
        <v>112.79256331168831</v>
      </c>
      <c r="C50" s="26">
        <f>SUMIF(Γεύματα!$A$2:$A$1001,$A50,Γεύματα!$I$2:$I$1001)</f>
        <v>126.56532196969697</v>
      </c>
      <c r="D50" s="26">
        <f>SUMIF(Γεύματα!$A$2:$A$1001,$A50,Γεύματα!$J$2:$J$1001)</f>
        <v>82.705551406926418</v>
      </c>
      <c r="E50" s="26">
        <f>SUMIF(Γεύματα!$A$2:$A$1001,$A50,Γεύματα!$K$2:$K$1001)</f>
        <v>451.17025324675325</v>
      </c>
      <c r="F50" s="26">
        <f>SUMIF(Γεύματα!$A$2:$A$1001,$A50,Γεύματα!$L$2:$L$1001)</f>
        <v>506.26128787878787</v>
      </c>
      <c r="G50" s="26">
        <f>SUMIF(Γεύματα!$A$2:$A$1001,$A50,Γεύματα!$M$2:$M$1001)</f>
        <v>744.34996266233759</v>
      </c>
      <c r="H50" s="43">
        <f>SUMIF(Γεύματα!$A$2:$A$1001,$A50,Γεύματα!$O$2:$O$1001)</f>
        <v>1786.7815037878786</v>
      </c>
      <c r="I50" s="32">
        <f t="shared" si="0"/>
        <v>25.250443453231249</v>
      </c>
      <c r="J50" s="32">
        <f t="shared" si="1"/>
        <v>28.333698709413643</v>
      </c>
      <c r="K50" s="32">
        <f t="shared" si="2"/>
        <v>41.658700914709307</v>
      </c>
      <c r="M50">
        <f t="shared" si="3"/>
        <v>178.67815037878785</v>
      </c>
      <c r="N50" s="26" t="e">
        <f>SUM(B$28:B50)/COUNT(B$28:B50)</f>
        <v>#N/A</v>
      </c>
      <c r="O50" s="26" t="e">
        <f>SUM(H$28:H50)/COUNT(H$28:H50)</f>
        <v>#N/A</v>
      </c>
      <c r="Q50" s="26" t="e">
        <f t="shared" si="5"/>
        <v>#N/A</v>
      </c>
      <c r="R50" s="26" t="e">
        <f t="shared" si="6"/>
        <v>#N/A</v>
      </c>
      <c r="U50" s="32">
        <f t="shared" si="4"/>
        <v>0</v>
      </c>
    </row>
    <row r="51" spans="1:21" x14ac:dyDescent="0.35">
      <c r="A51" s="27">
        <f t="array" ref="A51">IFERROR(INDEX(Γεύματα!$A$2:$A$1001, MATCH(0,COUNTIF($A$1:$A50, Γεύματα!$A$2:$A$1001),0)),"")</f>
        <v>44228</v>
      </c>
      <c r="B51" s="26">
        <f>SUMIF(Γεύματα!$A$2:$A$1001,$A51,Γεύματα!$H$2:$H$1001)</f>
        <v>93.415714285714273</v>
      </c>
      <c r="C51" s="26">
        <f>SUMIF(Γεύματα!$A$2:$A$1001,$A51,Γεύματα!$I$2:$I$1001)</f>
        <v>149.11500000000001</v>
      </c>
      <c r="D51" s="26">
        <f>SUMIF(Γεύματα!$A$2:$A$1001,$A51,Γεύματα!$J$2:$J$1001)</f>
        <v>35.713571428571427</v>
      </c>
      <c r="E51" s="26">
        <f>SUMIF(Γεύματα!$A$2:$A$1001,$A51,Γεύματα!$K$2:$K$1001)</f>
        <v>373.66285714285709</v>
      </c>
      <c r="F51" s="26">
        <f>SUMIF(Γεύματα!$A$2:$A$1001,$A51,Γεύματα!$L$2:$L$1001)</f>
        <v>596.46</v>
      </c>
      <c r="G51" s="26">
        <f>SUMIF(Γεύματα!$A$2:$A$1001,$A51,Γεύματα!$M$2:$M$1001)</f>
        <v>321.42214285714289</v>
      </c>
      <c r="H51" s="43">
        <f>SUMIF(Γεύματα!$A$2:$A$1001,$A51,Γεύματα!$O$2:$O$1001)</f>
        <v>1291.5449999999998</v>
      </c>
      <c r="I51" s="32">
        <f t="shared" si="0"/>
        <v>28.931462484300365</v>
      </c>
      <c r="J51" s="32">
        <f t="shared" si="1"/>
        <v>46.181898423980584</v>
      </c>
      <c r="K51" s="32">
        <f t="shared" si="2"/>
        <v>24.886639091719061</v>
      </c>
      <c r="M51">
        <f t="shared" si="3"/>
        <v>129.15449999999998</v>
      </c>
      <c r="N51" s="26" t="e">
        <f>SUM(B$28:B51)/COUNT(B$28:B51)</f>
        <v>#N/A</v>
      </c>
      <c r="O51" s="26" t="e">
        <f>SUM(H$28:H51)/COUNT(H$28:H51)</f>
        <v>#N/A</v>
      </c>
      <c r="Q51" s="26" t="e">
        <f t="shared" si="5"/>
        <v>#N/A</v>
      </c>
      <c r="R51" s="26" t="e">
        <f t="shared" si="6"/>
        <v>#N/A</v>
      </c>
      <c r="U51" s="32">
        <f t="shared" si="4"/>
        <v>0</v>
      </c>
    </row>
    <row r="52" spans="1:21" x14ac:dyDescent="0.35">
      <c r="A52" s="27">
        <f t="array" ref="A52">IFERROR(INDEX(Γεύματα!$A$2:$A$1001, MATCH(0,COUNTIF($A$1:$A51, Γεύματα!$A$2:$A$1001),0)),"")</f>
        <v>44229</v>
      </c>
      <c r="B52" s="26">
        <f>SUMIF(Γεύματα!$A$2:$A$1001,$A52,Γεύματα!$H$2:$H$1001)</f>
        <v>103.62785714285714</v>
      </c>
      <c r="C52" s="26">
        <f>SUMIF(Γεύματα!$A$2:$A$1001,$A52,Γεύματα!$I$2:$I$1001)</f>
        <v>106.52</v>
      </c>
      <c r="D52" s="26">
        <f>SUMIF(Γεύματα!$A$2:$A$1001,$A52,Γεύματα!$J$2:$J$1001)</f>
        <v>51.174285714285716</v>
      </c>
      <c r="E52" s="26">
        <f>SUMIF(Γεύματα!$A$2:$A$1001,$A52,Γεύματα!$K$2:$K$1001)</f>
        <v>414.51142857142855</v>
      </c>
      <c r="F52" s="26">
        <f>SUMIF(Γεύματα!$A$2:$A$1001,$A52,Γεύματα!$L$2:$L$1001)</f>
        <v>426.08</v>
      </c>
      <c r="G52" s="26">
        <f>SUMIF(Γεύματα!$A$2:$A$1001,$A52,Γεύματα!$M$2:$M$1001)</f>
        <v>460.56857142857143</v>
      </c>
      <c r="H52" s="43">
        <f>SUMIF(Γεύματα!$A$2:$A$1001,$A52,Γεύματα!$O$2:$O$1001)</f>
        <v>1301.1599999999999</v>
      </c>
      <c r="I52" s="32">
        <f t="shared" si="0"/>
        <v>31.857068198486626</v>
      </c>
      <c r="J52" s="32">
        <f t="shared" si="1"/>
        <v>32.746164960496792</v>
      </c>
      <c r="K52" s="32">
        <f t="shared" si="2"/>
        <v>35.396766841016593</v>
      </c>
      <c r="M52">
        <f t="shared" si="3"/>
        <v>130.11599999999999</v>
      </c>
      <c r="N52" s="26" t="e">
        <f>SUM(B$28:B52)/COUNT(B$28:B52)</f>
        <v>#N/A</v>
      </c>
      <c r="O52" s="26" t="e">
        <f>SUM(H$28:H52)/COUNT(H$28:H52)</f>
        <v>#N/A</v>
      </c>
      <c r="Q52" s="26" t="e">
        <f t="shared" si="5"/>
        <v>#N/A</v>
      </c>
      <c r="R52" s="26" t="e">
        <f t="shared" si="6"/>
        <v>#N/A</v>
      </c>
      <c r="T52">
        <v>97</v>
      </c>
      <c r="U52" s="32">
        <f t="shared" si="4"/>
        <v>31.31456611570248</v>
      </c>
    </row>
    <row r="53" spans="1:21" x14ac:dyDescent="0.35">
      <c r="A53" s="27">
        <f t="array" ref="A53">IFERROR(INDEX(Γεύματα!$A$2:$A$1001, MATCH(0,COUNTIF($A$1:$A52, Γεύματα!$A$2:$A$1001),0)),"")</f>
        <v>44230</v>
      </c>
      <c r="B53" s="26">
        <f>SUMIF(Γεύματα!$A$2:$A$1001,$A53,Γεύματα!$H$2:$H$1001)</f>
        <v>102.88214285714285</v>
      </c>
      <c r="C53" s="26">
        <f>SUMIF(Γεύματα!$A$2:$A$1001,$A53,Γεύματα!$I$2:$I$1001)</f>
        <v>172.5975</v>
      </c>
      <c r="D53" s="26">
        <f>SUMIF(Γεύματα!$A$2:$A$1001,$A53,Γεύματα!$J$2:$J$1001)</f>
        <v>41.218214285714282</v>
      </c>
      <c r="E53" s="26">
        <f>SUMIF(Γεύματα!$A$2:$A$1001,$A53,Γεύματα!$K$2:$K$1001)</f>
        <v>411.52857142857141</v>
      </c>
      <c r="F53" s="26">
        <f>SUMIF(Γεύματα!$A$2:$A$1001,$A53,Γεύματα!$L$2:$L$1001)</f>
        <v>690.39</v>
      </c>
      <c r="G53" s="26">
        <f>SUMIF(Γεύματα!$A$2:$A$1001,$A53,Γεύματα!$M$2:$M$1001)</f>
        <v>370.9639285714286</v>
      </c>
      <c r="H53" s="43">
        <f>SUMIF(Γεύματα!$A$2:$A$1001,$A53,Γεύματα!$O$2:$O$1001)</f>
        <v>1472.8824999999999</v>
      </c>
      <c r="I53" s="32">
        <f t="shared" si="0"/>
        <v>27.940353112252431</v>
      </c>
      <c r="J53" s="32">
        <f t="shared" si="1"/>
        <v>46.873392819861735</v>
      </c>
      <c r="K53" s="32">
        <f t="shared" si="2"/>
        <v>25.186254067885837</v>
      </c>
      <c r="M53">
        <f t="shared" si="3"/>
        <v>147.28825000000001</v>
      </c>
      <c r="N53" s="26" t="e">
        <f>SUM(B$28:B53)/COUNT(B$28:B53)</f>
        <v>#N/A</v>
      </c>
      <c r="O53" s="26" t="e">
        <f>SUM(H$28:H53)/COUNT(H$28:H53)</f>
        <v>#N/A</v>
      </c>
      <c r="Q53" s="26" t="e">
        <f t="shared" si="5"/>
        <v>#N/A</v>
      </c>
      <c r="R53" s="26" t="e">
        <f t="shared" si="6"/>
        <v>#N/A</v>
      </c>
      <c r="U53" s="32">
        <f t="shared" si="4"/>
        <v>0</v>
      </c>
    </row>
    <row r="54" spans="1:21" x14ac:dyDescent="0.35">
      <c r="A54" s="27">
        <f t="array" ref="A54">IFERROR(INDEX(Γεύματα!$A$2:$A$1001, MATCH(0,COUNTIF($A$1:$A53, Γεύματα!$A$2:$A$1001),0)),"")</f>
        <v>44231</v>
      </c>
      <c r="B54" s="26">
        <f>SUMIF(Γεύματα!$A$2:$A$1001,$A54,Γεύματα!$H$2:$H$1001)</f>
        <v>118.21714285714286</v>
      </c>
      <c r="C54" s="26">
        <f>SUMIF(Γεύματα!$A$2:$A$1001,$A54,Γεύματα!$I$2:$I$1001)</f>
        <v>139.64099999999999</v>
      </c>
      <c r="D54" s="26">
        <f>SUMIF(Γεύματα!$A$2:$A$1001,$A54,Γεύματα!$J$2:$J$1001)</f>
        <v>53.610714285714288</v>
      </c>
      <c r="E54" s="26">
        <f>SUMIF(Γεύματα!$A$2:$A$1001,$A54,Γεύματα!$K$2:$K$1001)</f>
        <v>472.86857142857144</v>
      </c>
      <c r="F54" s="26">
        <f>SUMIF(Γεύματα!$A$2:$A$1001,$A54,Γεύματα!$L$2:$L$1001)</f>
        <v>558.56399999999996</v>
      </c>
      <c r="G54" s="26">
        <f>SUMIF(Γεύματα!$A$2:$A$1001,$A54,Γεύματα!$M$2:$M$1001)</f>
        <v>482.49642857142857</v>
      </c>
      <c r="H54" s="43">
        <f>SUMIF(Γεύματα!$A$2:$A$1001,$A54,Γεύματα!$O$2:$O$1001)</f>
        <v>1513.9290000000001</v>
      </c>
      <c r="I54" s="32">
        <f t="shared" si="0"/>
        <v>31.234527605229268</v>
      </c>
      <c r="J54" s="32">
        <f t="shared" si="1"/>
        <v>36.894993094127919</v>
      </c>
      <c r="K54" s="32">
        <f t="shared" si="2"/>
        <v>31.870479300642799</v>
      </c>
      <c r="M54">
        <f t="shared" si="3"/>
        <v>151.3929</v>
      </c>
      <c r="N54" s="26" t="e">
        <f>SUM(B$28:B54)/COUNT(B$28:B54)</f>
        <v>#N/A</v>
      </c>
      <c r="O54" s="26" t="e">
        <f>SUM(H$28:H54)/COUNT(H$28:H54)</f>
        <v>#N/A</v>
      </c>
      <c r="Q54" s="26" t="e">
        <f t="shared" si="5"/>
        <v>#N/A</v>
      </c>
      <c r="R54" s="26" t="e">
        <f t="shared" si="6"/>
        <v>#N/A</v>
      </c>
      <c r="U54" s="32">
        <f t="shared" si="4"/>
        <v>0</v>
      </c>
    </row>
    <row r="55" spans="1:21" x14ac:dyDescent="0.35">
      <c r="A55" s="27">
        <f t="array" ref="A55">IFERROR(INDEX(Γεύματα!$A$2:$A$1001, MATCH(0,COUNTIF($A$1:$A54, Γεύματα!$A$2:$A$1001),0)),"")</f>
        <v>44232</v>
      </c>
      <c r="B55" s="26">
        <f>SUMIF(Γεύματα!$A$2:$A$1001,$A55,Γεύματα!$H$2:$H$1001)</f>
        <v>107.14</v>
      </c>
      <c r="C55" s="26">
        <f>SUMIF(Γεύματα!$A$2:$A$1001,$A55,Γεύματα!$I$2:$I$1001)</f>
        <v>121.285</v>
      </c>
      <c r="D55" s="26">
        <f>SUMIF(Γεύματα!$A$2:$A$1001,$A55,Γεύματα!$J$2:$J$1001)</f>
        <v>44.065000000000005</v>
      </c>
      <c r="E55" s="26">
        <f>SUMIF(Γεύματα!$A$2:$A$1001,$A55,Γεύματα!$K$2:$K$1001)</f>
        <v>428.56</v>
      </c>
      <c r="F55" s="26">
        <f>SUMIF(Γεύματα!$A$2:$A$1001,$A55,Γεύματα!$L$2:$L$1001)</f>
        <v>485.14</v>
      </c>
      <c r="G55" s="26">
        <f>SUMIF(Γεύματα!$A$2:$A$1001,$A55,Γεύματα!$M$2:$M$1001)</f>
        <v>396.58499999999998</v>
      </c>
      <c r="H55" s="43">
        <f>SUMIF(Γεύματα!$A$2:$A$1001,$A55,Γεύματα!$O$2:$O$1001)</f>
        <v>1310.2849999999999</v>
      </c>
      <c r="I55" s="32">
        <f t="shared" si="0"/>
        <v>32.707388087324517</v>
      </c>
      <c r="J55" s="32">
        <f t="shared" si="1"/>
        <v>37.025532613133791</v>
      </c>
      <c r="K55" s="32">
        <f t="shared" si="2"/>
        <v>30.267079299541706</v>
      </c>
      <c r="M55">
        <f t="shared" si="3"/>
        <v>131.02849999999998</v>
      </c>
      <c r="N55" s="26" t="e">
        <f>SUM(B$28:B55)/COUNT(B$28:B55)</f>
        <v>#N/A</v>
      </c>
      <c r="O55" s="26" t="e">
        <f>SUM(H$28:H55)/COUNT(H$28:H55)</f>
        <v>#N/A</v>
      </c>
      <c r="Q55" s="26" t="e">
        <f t="shared" si="5"/>
        <v>#N/A</v>
      </c>
      <c r="R55" s="26" t="e">
        <f t="shared" si="6"/>
        <v>#N/A</v>
      </c>
      <c r="U55" s="32">
        <f t="shared" si="4"/>
        <v>0</v>
      </c>
    </row>
    <row r="56" spans="1:21" x14ac:dyDescent="0.35">
      <c r="A56" s="27">
        <f t="array" ref="A56">IFERROR(INDEX(Γεύματα!$A$2:$A$1001, MATCH(0,COUNTIF($A$1:$A55, Γεύματα!$A$2:$A$1001),0)),"")</f>
        <v>44233</v>
      </c>
      <c r="B56" s="26">
        <f>SUMIF(Γεύματα!$A$2:$A$1001,$A56,Γεύματα!$H$2:$H$1001)</f>
        <v>102.82785714285713</v>
      </c>
      <c r="C56" s="26">
        <f>SUMIF(Γεύματα!$A$2:$A$1001,$A56,Γεύματα!$I$2:$I$1001)</f>
        <v>148</v>
      </c>
      <c r="D56" s="26">
        <f>SUMIF(Γεύματα!$A$2:$A$1001,$A56,Γεύματα!$J$2:$J$1001)</f>
        <v>57.229285714285716</v>
      </c>
      <c r="E56" s="26">
        <f>SUMIF(Γεύματα!$A$2:$A$1001,$A56,Γεύματα!$K$2:$K$1001)</f>
        <v>411.31142857142851</v>
      </c>
      <c r="F56" s="26">
        <f>SUMIF(Γεύματα!$A$2:$A$1001,$A56,Γεύματα!$L$2:$L$1001)</f>
        <v>592</v>
      </c>
      <c r="G56" s="26">
        <f>SUMIF(Γεύματα!$A$2:$A$1001,$A56,Γεύματα!$M$2:$M$1001)</f>
        <v>515.06357142857155</v>
      </c>
      <c r="H56" s="43">
        <f>SUMIF(Γεύματα!$A$2:$A$1001,$A56,Γεύματα!$O$2:$O$1001)</f>
        <v>1518.3750000000002</v>
      </c>
      <c r="I56" s="32">
        <f t="shared" si="0"/>
        <v>27.088922602876654</v>
      </c>
      <c r="J56" s="32">
        <f t="shared" si="1"/>
        <v>38.989050794434831</v>
      </c>
      <c r="K56" s="32">
        <f t="shared" si="2"/>
        <v>33.922026602688497</v>
      </c>
      <c r="M56">
        <f t="shared" si="3"/>
        <v>151.83750000000003</v>
      </c>
      <c r="N56" s="26" t="e">
        <f>SUM(B$28:B56)/COUNT(B$28:B56)</f>
        <v>#N/A</v>
      </c>
      <c r="O56" s="26" t="e">
        <f>SUM(H$28:H56)/COUNT(H$28:H56)</f>
        <v>#N/A</v>
      </c>
      <c r="Q56" s="26">
        <f t="shared" si="5"/>
        <v>108.39680411255412</v>
      </c>
      <c r="R56" s="26">
        <f t="shared" si="6"/>
        <v>143.21264707792204</v>
      </c>
      <c r="U56" s="32">
        <f t="shared" si="4"/>
        <v>0</v>
      </c>
    </row>
    <row r="57" spans="1:21" x14ac:dyDescent="0.35">
      <c r="A57" s="27">
        <f t="array" ref="A57">IFERROR(INDEX(Γεύματα!$A$2:$A$1001, MATCH(0,COUNTIF($A$1:$A56, Γεύματα!$A$2:$A$1001),0)),"")</f>
        <v>44234</v>
      </c>
      <c r="B57" s="26">
        <f>SUMIF(Γεύματα!$A$2:$A$1001,$A57,Γεύματα!$H$2:$H$1001)</f>
        <v>118.19931677018631</v>
      </c>
      <c r="C57" s="26">
        <f>SUMIF(Γεύματα!$A$2:$A$1001,$A57,Γεύματα!$I$2:$I$1001)</f>
        <v>172.13847826086953</v>
      </c>
      <c r="D57" s="26">
        <f>SUMIF(Γεύματα!$A$2:$A$1001,$A57,Γεύματα!$J$2:$J$1001)</f>
        <v>60.00593167701863</v>
      </c>
      <c r="E57" s="26">
        <f>SUMIF(Γεύματα!$A$2:$A$1001,$A57,Γεύματα!$K$2:$K$1001)</f>
        <v>472.79726708074526</v>
      </c>
      <c r="F57" s="26">
        <f>SUMIF(Γεύματα!$A$2:$A$1001,$A57,Γεύματα!$L$2:$L$1001)</f>
        <v>688.55391304347813</v>
      </c>
      <c r="G57" s="26">
        <f>SUMIF(Γεύματα!$A$2:$A$1001,$A57,Γεύματα!$M$2:$M$1001)</f>
        <v>540.05338509316766</v>
      </c>
      <c r="H57" s="43">
        <f>SUMIF(Γεύματα!$A$2:$A$1001,$A57,Γεύματα!$O$2:$O$1001)</f>
        <v>1701.4045652173913</v>
      </c>
      <c r="I57" s="32">
        <f t="shared" si="0"/>
        <v>27.788644555584291</v>
      </c>
      <c r="J57" s="32">
        <f t="shared" si="1"/>
        <v>40.469734660403972</v>
      </c>
      <c r="K57" s="32">
        <f t="shared" si="2"/>
        <v>31.741620784011715</v>
      </c>
      <c r="M57">
        <f t="shared" si="3"/>
        <v>170.14045652173914</v>
      </c>
      <c r="N57" s="26" t="e">
        <f>SUM(B$28:B57)/COUNT(B$28:B57)</f>
        <v>#N/A</v>
      </c>
      <c r="O57" s="26" t="e">
        <f>SUM(H$28:H57)/COUNT(H$28:H57)</f>
        <v>#N/A</v>
      </c>
      <c r="Q57" s="26">
        <f t="shared" si="5"/>
        <v>105.84332537105752</v>
      </c>
      <c r="R57" s="26">
        <f t="shared" si="6"/>
        <v>145.64225719696967</v>
      </c>
      <c r="T57">
        <v>96</v>
      </c>
      <c r="U57" s="32">
        <f t="shared" si="4"/>
        <v>30.991735537190085</v>
      </c>
    </row>
    <row r="58" spans="1:21" x14ac:dyDescent="0.35">
      <c r="A58" s="27">
        <f t="array" ref="A58">IFERROR(INDEX(Γεύματα!$A$2:$A$1001, MATCH(0,COUNTIF($A$1:$A57, Γεύματα!$A$2:$A$1001),0)),"")</f>
        <v>44235</v>
      </c>
      <c r="B58" s="26">
        <f>SUMIF(Γεύματα!$A$2:$A$1001,$A58,Γεύματα!$H$2:$H$1001)</f>
        <v>92.822888198757767</v>
      </c>
      <c r="C58" s="26">
        <f>SUMIF(Γεύματα!$A$2:$A$1001,$A58,Γεύματα!$I$2:$I$1001)</f>
        <v>179.41347826086957</v>
      </c>
      <c r="D58" s="26">
        <f>SUMIF(Γεύματα!$A$2:$A$1001,$A58,Γεύματα!$J$2:$J$1001)</f>
        <v>42.318788819875778</v>
      </c>
      <c r="E58" s="26">
        <f>SUMIF(Γεύματα!$A$2:$A$1001,$A58,Γεύματα!$K$2:$K$1001)</f>
        <v>371.29155279503107</v>
      </c>
      <c r="F58" s="26">
        <f>SUMIF(Γεύματα!$A$2:$A$1001,$A58,Γεύματα!$L$2:$L$1001)</f>
        <v>717.65391304347827</v>
      </c>
      <c r="G58" s="26">
        <f>SUMIF(Γεύματα!$A$2:$A$1001,$A58,Γεύματα!$M$2:$M$1001)</f>
        <v>380.86909937888197</v>
      </c>
      <c r="H58" s="43">
        <f>SUMIF(Γεύματα!$A$2:$A$1001,$A58,Γεύματα!$O$2:$O$1001)</f>
        <v>1469.8145652173912</v>
      </c>
      <c r="I58" s="32">
        <f t="shared" si="0"/>
        <v>25.261115353018404</v>
      </c>
      <c r="J58" s="32">
        <f t="shared" si="1"/>
        <v>48.826153313927357</v>
      </c>
      <c r="K58" s="32">
        <f t="shared" si="2"/>
        <v>25.912731333054246</v>
      </c>
      <c r="M58">
        <f t="shared" si="3"/>
        <v>146.98145652173912</v>
      </c>
      <c r="N58" s="26" t="e">
        <f>SUM(B$28:B58)/COUNT(B$28:B58)</f>
        <v>#N/A</v>
      </c>
      <c r="O58" s="26" t="e">
        <f>SUM(H$28:H58)/COUNT(H$28:H58)</f>
        <v>#N/A</v>
      </c>
      <c r="Q58" s="26">
        <f t="shared" si="5"/>
        <v>106.61571872227151</v>
      </c>
      <c r="R58" s="26">
        <f t="shared" si="6"/>
        <v>144.42258664596272</v>
      </c>
      <c r="U58" s="32">
        <f t="shared" si="4"/>
        <v>0</v>
      </c>
    </row>
    <row r="59" spans="1:21" x14ac:dyDescent="0.35">
      <c r="A59" s="27">
        <f t="array" ref="A59">IFERROR(INDEX(Γεύματα!$A$2:$A$1001, MATCH(0,COUNTIF($A$1:$A58, Γεύματα!$A$2:$A$1001),0)),"")</f>
        <v>44236</v>
      </c>
      <c r="B59" s="26" t="e">
        <f>SUMIF(Γεύματα!$A$2:$A$1001,$A59,Γεύματα!$H$2:$H$1001)</f>
        <v>#N/A</v>
      </c>
      <c r="C59" s="26" t="e">
        <f>SUMIF(Γεύματα!$A$2:$A$1001,$A59,Γεύματα!$I$2:$I$1001)</f>
        <v>#N/A</v>
      </c>
      <c r="D59" s="26" t="e">
        <f>SUMIF(Γεύματα!$A$2:$A$1001,$A59,Γεύματα!$J$2:$J$1001)</f>
        <v>#N/A</v>
      </c>
      <c r="E59" s="26" t="e">
        <f>SUMIF(Γεύματα!$A$2:$A$1001,$A59,Γεύματα!$K$2:$K$1001)</f>
        <v>#N/A</v>
      </c>
      <c r="F59" s="26" t="e">
        <f>SUMIF(Γεύματα!$A$2:$A$1001,$A59,Γεύματα!$L$2:$L$1001)</f>
        <v>#N/A</v>
      </c>
      <c r="G59" s="26" t="e">
        <f>SUMIF(Γεύματα!$A$2:$A$1001,$A59,Γεύματα!$M$2:$M$1001)</f>
        <v>#N/A</v>
      </c>
      <c r="H59" s="43" t="e">
        <f>SUMIF(Γεύματα!$A$2:$A$1001,$A59,Γεύματα!$O$2:$O$1001)</f>
        <v>#N/A</v>
      </c>
      <c r="I59" s="32" t="e">
        <f t="shared" si="0"/>
        <v>#N/A</v>
      </c>
      <c r="J59" s="32" t="e">
        <f t="shared" si="1"/>
        <v>#N/A</v>
      </c>
      <c r="K59" s="32" t="e">
        <f t="shared" si="2"/>
        <v>#N/A</v>
      </c>
      <c r="M59" t="e">
        <f t="shared" si="3"/>
        <v>#N/A</v>
      </c>
      <c r="N59" s="26" t="e">
        <f>SUM(B$28:B59)/COUNT(B$28:B59)</f>
        <v>#N/A</v>
      </c>
      <c r="O59" s="26" t="e">
        <f>SUM(H$28:H59)/COUNT(H$28:H59)</f>
        <v>#N/A</v>
      </c>
      <c r="Q59" s="26">
        <f t="shared" si="5"/>
        <v>106.53102928127772</v>
      </c>
      <c r="R59" s="26">
        <f t="shared" si="6"/>
        <v>146.96929472049689</v>
      </c>
      <c r="U59" s="32">
        <f t="shared" si="4"/>
        <v>0</v>
      </c>
    </row>
    <row r="60" spans="1:21" x14ac:dyDescent="0.35">
      <c r="A60" s="27">
        <f t="array" ref="A60">IFERROR(INDEX(Γεύματα!$A$2:$A$1001, MATCH(0,COUNTIF($A$1:$A59, Γεύματα!$A$2:$A$1001),0)),"")</f>
        <v>44237</v>
      </c>
      <c r="B60" s="26">
        <f>SUMIF(Γεύματα!$A$2:$A$1001,$A60,Γεύματα!$H$2:$H$1001)</f>
        <v>121.61582127123978</v>
      </c>
      <c r="C60" s="26">
        <f>SUMIF(Γεύματα!$A$2:$A$1001,$A60,Γεύματα!$I$2:$I$1001)</f>
        <v>152.58392070484581</v>
      </c>
      <c r="D60" s="26">
        <f>SUMIF(Γεύματα!$A$2:$A$1001,$A60,Γεύματα!$J$2:$J$1001)</f>
        <v>40.595758338577724</v>
      </c>
      <c r="E60" s="26">
        <f>SUMIF(Γεύματα!$A$2:$A$1001,$A60,Γεύματα!$K$2:$K$1001)</f>
        <v>486.46328508495913</v>
      </c>
      <c r="F60" s="26">
        <f>SUMIF(Γεύματα!$A$2:$A$1001,$A60,Γεύματα!$L$2:$L$1001)</f>
        <v>610.33568281938324</v>
      </c>
      <c r="G60" s="26">
        <f>SUMIF(Γεύματα!$A$2:$A$1001,$A60,Γεύματα!$M$2:$M$1001)</f>
        <v>365.36182504719949</v>
      </c>
      <c r="H60" s="43">
        <f>SUMIF(Γεύματα!$A$2:$A$1001,$A60,Γεύματα!$O$2:$O$1001)</f>
        <v>1462.1607929515419</v>
      </c>
      <c r="I60" s="32">
        <f t="shared" si="0"/>
        <v>33.270163406787589</v>
      </c>
      <c r="J60" s="32">
        <f t="shared" si="1"/>
        <v>41.742035880154432</v>
      </c>
      <c r="K60" s="32">
        <f t="shared" si="2"/>
        <v>24.987800713057968</v>
      </c>
      <c r="M60">
        <f t="shared" si="3"/>
        <v>146.2160792951542</v>
      </c>
      <c r="N60" s="26" t="e">
        <f>SUM(B$28:B60)/COUNT(B$28:B60)</f>
        <v>#N/A</v>
      </c>
      <c r="O60" s="26" t="e">
        <f>SUM(H$28:H60)/COUNT(H$28:H60)</f>
        <v>#N/A</v>
      </c>
      <c r="Q60" s="26" t="e">
        <f t="shared" si="5"/>
        <v>#N/A</v>
      </c>
      <c r="R60" s="26" t="e">
        <f t="shared" si="6"/>
        <v>#N/A</v>
      </c>
      <c r="T60">
        <v>95.5</v>
      </c>
      <c r="U60" s="32">
        <f t="shared" si="4"/>
        <v>30.830320247933884</v>
      </c>
    </row>
    <row r="61" spans="1:21" x14ac:dyDescent="0.35">
      <c r="A61" s="27">
        <f t="array" ref="A61">IFERROR(INDEX(Γεύματα!$A$2:$A$1001, MATCH(0,COUNTIF($A$1:$A60, Γεύματα!$A$2:$A$1001),0)),"")</f>
        <v>44238</v>
      </c>
      <c r="B61" s="26">
        <f>SUMIF(Γεύματα!$A$2:$A$1001,$A61,Γεύματα!$H$2:$H$1001)</f>
        <v>102.645</v>
      </c>
      <c r="C61" s="26">
        <f>SUMIF(Γεύματα!$A$2:$A$1001,$A61,Γεύματα!$I$2:$I$1001)</f>
        <v>156.4</v>
      </c>
      <c r="D61" s="26">
        <f>SUMIF(Γεύματα!$A$2:$A$1001,$A61,Γεύματα!$J$2:$J$1001)</f>
        <v>29.664999999999999</v>
      </c>
      <c r="E61" s="26">
        <f>SUMIF(Γεύματα!$A$2:$A$1001,$A61,Γεύματα!$K$2:$K$1001)</f>
        <v>410.58</v>
      </c>
      <c r="F61" s="26">
        <f>SUMIF(Γεύματα!$A$2:$A$1001,$A61,Γεύματα!$L$2:$L$1001)</f>
        <v>625.6</v>
      </c>
      <c r="G61" s="26">
        <f>SUMIF(Γεύματα!$A$2:$A$1001,$A61,Γεύματα!$M$2:$M$1001)</f>
        <v>266.98500000000001</v>
      </c>
      <c r="H61" s="43">
        <f>SUMIF(Γεύματα!$A$2:$A$1001,$A61,Γεύματα!$O$2:$O$1001)</f>
        <v>1303.165</v>
      </c>
      <c r="I61" s="32">
        <f t="shared" si="0"/>
        <v>31.506371027460069</v>
      </c>
      <c r="J61" s="32">
        <f t="shared" si="1"/>
        <v>48.006200289295677</v>
      </c>
      <c r="K61" s="32">
        <f t="shared" si="2"/>
        <v>20.487428683244257</v>
      </c>
      <c r="M61">
        <f t="shared" si="3"/>
        <v>130.31649999999999</v>
      </c>
      <c r="N61" s="26" t="e">
        <f>SUM(B$28:B61)/COUNT(B$28:B61)</f>
        <v>#N/A</v>
      </c>
      <c r="O61" s="26" t="e">
        <f>SUM(H$28:H61)/COUNT(H$28:H61)</f>
        <v>#N/A</v>
      </c>
      <c r="Q61" s="26" t="e">
        <f t="shared" si="5"/>
        <v>#N/A</v>
      </c>
      <c r="R61" s="26" t="e">
        <f t="shared" si="6"/>
        <v>#N/A</v>
      </c>
      <c r="U61" s="32">
        <f t="shared" si="4"/>
        <v>0</v>
      </c>
    </row>
    <row r="62" spans="1:21" x14ac:dyDescent="0.35">
      <c r="A62" s="27">
        <f t="array" ref="A62">IFERROR(INDEX(Γεύματα!$A$2:$A$1001, MATCH(0,COUNTIF($A$1:$A61, Γεύματα!$A$2:$A$1001),0)),"")</f>
        <v>44239</v>
      </c>
      <c r="B62" s="26">
        <f>SUMIF(Γεύματα!$A$2:$A$1001,$A62,Γεύματα!$H$2:$H$1001)</f>
        <v>78.232066865953442</v>
      </c>
      <c r="C62" s="26">
        <f>SUMIF(Γεύματα!$A$2:$A$1001,$A62,Γεύματα!$I$2:$I$1001)</f>
        <v>179.21085044052865</v>
      </c>
      <c r="D62" s="26">
        <f>SUMIF(Γεύματα!$A$2:$A$1001,$A62,Γεύματα!$J$2:$J$1001)</f>
        <v>54.844541818753932</v>
      </c>
      <c r="E62" s="26">
        <f>SUMIF(Γεύματα!$A$2:$A$1001,$A62,Γεύματα!$K$2:$K$1001)</f>
        <v>312.92826746381377</v>
      </c>
      <c r="F62" s="26">
        <f>SUMIF(Γεύματα!$A$2:$A$1001,$A62,Γεύματα!$L$2:$L$1001)</f>
        <v>716.84340176211458</v>
      </c>
      <c r="G62" s="26">
        <f>SUMIF(Γεύματα!$A$2:$A$1001,$A62,Γεύματα!$M$2:$M$1001)</f>
        <v>493.60087636878546</v>
      </c>
      <c r="H62" s="43">
        <f>SUMIF(Γεύματα!$A$2:$A$1001,$A62,Γεύματα!$O$2:$O$1001)</f>
        <v>1523.3725455947138</v>
      </c>
      <c r="I62" s="32">
        <f t="shared" si="0"/>
        <v>20.541808264087415</v>
      </c>
      <c r="J62" s="32">
        <f t="shared" si="1"/>
        <v>47.056342444603004</v>
      </c>
      <c r="K62" s="32">
        <f t="shared" si="2"/>
        <v>32.401849291309581</v>
      </c>
      <c r="M62">
        <f t="shared" si="3"/>
        <v>152.33725455947138</v>
      </c>
      <c r="N62" s="26" t="e">
        <f>SUM(B$28:B62)/COUNT(B$28:B62)</f>
        <v>#N/A</v>
      </c>
      <c r="O62" s="26" t="e">
        <f>SUM(H$28:H62)/COUNT(H$28:H62)</f>
        <v>#N/A</v>
      </c>
      <c r="Q62" s="26" t="e">
        <f t="shared" si="5"/>
        <v>#N/A</v>
      </c>
      <c r="R62" s="26" t="e">
        <f t="shared" si="6"/>
        <v>#N/A</v>
      </c>
      <c r="U62" s="32">
        <f t="shared" si="4"/>
        <v>0</v>
      </c>
    </row>
    <row r="63" spans="1:21" x14ac:dyDescent="0.35">
      <c r="A63" s="27">
        <f t="array" ref="A63">IFERROR(INDEX(Γεύματα!$A$2:$A$1001, MATCH(0,COUNTIF($A$1:$A62, Γεύματα!$A$2:$A$1001),0)),"")</f>
        <v>44240</v>
      </c>
      <c r="B63" s="26">
        <f>SUMIF(Γεύματα!$A$2:$A$1001,$A63,Γεύματα!$H$2:$H$1001)</f>
        <v>85.562084801762126</v>
      </c>
      <c r="C63" s="26">
        <f>SUMIF(Γεύματα!$A$2:$A$1001,$A63,Γεύματα!$I$2:$I$1001)</f>
        <v>125.97390437381999</v>
      </c>
      <c r="D63" s="26">
        <f>SUMIF(Γεύματα!$A$2:$A$1001,$A63,Γεύματα!$J$2:$J$1001)</f>
        <v>71.707119792322217</v>
      </c>
      <c r="E63" s="26">
        <f>SUMIF(Γεύματα!$A$2:$A$1001,$A63,Γεύματα!$K$2:$K$1001)</f>
        <v>342.2483392070485</v>
      </c>
      <c r="F63" s="26">
        <f>SUMIF(Γεύματα!$A$2:$A$1001,$A63,Γεύματα!$L$2:$L$1001)</f>
        <v>503.89561749527996</v>
      </c>
      <c r="G63" s="26">
        <f>SUMIF(Γεύματα!$A$2:$A$1001,$A63,Γεύματα!$M$2:$M$1001)</f>
        <v>645.3640781309</v>
      </c>
      <c r="H63" s="43">
        <f>SUMIF(Γεύματα!$A$2:$A$1001,$A63,Γεύματα!$O$2:$O$1001)</f>
        <v>1491.5080348332285</v>
      </c>
      <c r="I63" s="32">
        <f t="shared" si="0"/>
        <v>22.946462990078135</v>
      </c>
      <c r="J63" s="32">
        <f t="shared" si="1"/>
        <v>33.784304591535275</v>
      </c>
      <c r="K63" s="32">
        <f t="shared" si="2"/>
        <v>43.269232418386586</v>
      </c>
      <c r="M63">
        <f t="shared" si="3"/>
        <v>149.15080348332285</v>
      </c>
      <c r="N63" s="26" t="e">
        <f>SUM(B$28:B63)/COUNT(B$28:B63)</f>
        <v>#N/A</v>
      </c>
      <c r="O63" s="26" t="e">
        <f>SUM(H$28:H63)/COUNT(H$28:H63)</f>
        <v>#N/A</v>
      </c>
      <c r="Q63" s="26" t="e">
        <f t="shared" si="5"/>
        <v>#N/A</v>
      </c>
      <c r="R63" s="26" t="e">
        <f t="shared" si="6"/>
        <v>#N/A</v>
      </c>
      <c r="U63" s="32">
        <f t="shared" si="4"/>
        <v>0</v>
      </c>
    </row>
    <row r="64" spans="1:21" x14ac:dyDescent="0.35">
      <c r="A64" s="27">
        <f t="array" ref="A64">IFERROR(INDEX(Γεύματα!$A$2:$A$1001, MATCH(0,COUNTIF($A$1:$A63, Γεύματα!$A$2:$A$1001),0)),"")</f>
        <v>44241</v>
      </c>
      <c r="B64" s="26">
        <f>SUMIF(Γεύματα!$A$2:$A$1001,$A64,Γεύματα!$H$2:$H$1001)</f>
        <v>111.172875</v>
      </c>
      <c r="C64" s="26">
        <f>SUMIF(Γεύματα!$A$2:$A$1001,$A64,Γεύματα!$I$2:$I$1001)</f>
        <v>168.75648214285712</v>
      </c>
      <c r="D64" s="26">
        <f>SUMIF(Γεύματα!$A$2:$A$1001,$A64,Γεύματα!$J$2:$J$1001)</f>
        <v>41.445294642857149</v>
      </c>
      <c r="E64" s="26">
        <f>SUMIF(Γεύματα!$A$2:$A$1001,$A64,Γεύματα!$K$2:$K$1001)</f>
        <v>444.69150000000002</v>
      </c>
      <c r="F64" s="26">
        <f>SUMIF(Γεύματα!$A$2:$A$1001,$A64,Γεύματα!$L$2:$L$1001)</f>
        <v>675.02592857142849</v>
      </c>
      <c r="G64" s="26">
        <f>SUMIF(Γεύματα!$A$2:$A$1001,$A64,Γεύματα!$M$2:$M$1001)</f>
        <v>373.0076517857143</v>
      </c>
      <c r="H64" s="43">
        <f>SUMIF(Γεύματα!$A$2:$A$1001,$A64,Γεύματα!$O$2:$O$1001)</f>
        <v>1492.7250803571428</v>
      </c>
      <c r="I64" s="32">
        <f t="shared" si="0"/>
        <v>29.790582730317968</v>
      </c>
      <c r="J64" s="32">
        <f t="shared" si="1"/>
        <v>45.2210482328015</v>
      </c>
      <c r="K64" s="32">
        <f t="shared" si="2"/>
        <v>24.988369036880535</v>
      </c>
      <c r="M64">
        <f t="shared" si="3"/>
        <v>149.27250803571428</v>
      </c>
      <c r="N64" s="26" t="e">
        <f>SUM(B$28:B64)/COUNT(B$28:B64)</f>
        <v>#N/A</v>
      </c>
      <c r="O64" s="26" t="e">
        <f>SUM(H$28:H64)/COUNT(H$28:H64)</f>
        <v>#N/A</v>
      </c>
      <c r="Q64" s="26" t="e">
        <f t="shared" si="5"/>
        <v>#N/A</v>
      </c>
      <c r="R64" s="26" t="e">
        <f t="shared" si="6"/>
        <v>#N/A</v>
      </c>
      <c r="T64">
        <v>96</v>
      </c>
      <c r="U64" s="32">
        <f t="shared" si="4"/>
        <v>30.991735537190085</v>
      </c>
    </row>
    <row r="65" spans="1:21" x14ac:dyDescent="0.35">
      <c r="A65" s="27">
        <f t="array" ref="A65">IFERROR(INDEX(Γεύματα!$A$2:$A$1001, MATCH(0,COUNTIF($A$1:$A64, Γεύματα!$A$2:$A$1001),0)),"")</f>
        <v>44242</v>
      </c>
      <c r="B65" s="26">
        <f>SUMIF(Γεύματα!$A$2:$A$1001,$A65,Γεύματα!$H$2:$H$1001)</f>
        <v>101.13235714285715</v>
      </c>
      <c r="C65" s="26">
        <f>SUMIF(Γεύματα!$A$2:$A$1001,$A65,Γεύματα!$I$2:$I$1001)</f>
        <v>160.28944285714283</v>
      </c>
      <c r="D65" s="26">
        <f>SUMIF(Γεύματα!$A$2:$A$1001,$A65,Γεύματα!$J$2:$J$1001)</f>
        <v>49.174653571428571</v>
      </c>
      <c r="E65" s="26">
        <f>SUMIF(Γεύματα!$A$2:$A$1001,$A65,Γεύματα!$K$2:$K$1001)</f>
        <v>404.52942857142858</v>
      </c>
      <c r="F65" s="26">
        <f>SUMIF(Γεύματα!$A$2:$A$1001,$A65,Γεύματα!$L$2:$L$1001)</f>
        <v>641.15777142857132</v>
      </c>
      <c r="G65" s="26">
        <f>SUMIF(Γεύματα!$A$2:$A$1001,$A65,Γεύματα!$M$2:$M$1001)</f>
        <v>442.57188214285708</v>
      </c>
      <c r="H65" s="43">
        <f>SUMIF(Γεύματα!$A$2:$A$1001,$A65,Γεύματα!$O$2:$O$1001)</f>
        <v>1488.2590821428571</v>
      </c>
      <c r="I65" s="32">
        <f t="shared" si="0"/>
        <v>27.181384842548404</v>
      </c>
      <c r="J65" s="32">
        <f t="shared" si="1"/>
        <v>43.081058877558185</v>
      </c>
      <c r="K65" s="32">
        <f t="shared" si="2"/>
        <v>29.737556279893401</v>
      </c>
      <c r="M65">
        <f t="shared" si="3"/>
        <v>148.8259082142857</v>
      </c>
      <c r="N65" s="26" t="e">
        <f>SUM(B$28:B65)/COUNT(B$28:B65)</f>
        <v>#N/A</v>
      </c>
      <c r="O65" s="26" t="e">
        <f>SUM(H$28:H65)/COUNT(H$28:H65)</f>
        <v>#N/A</v>
      </c>
      <c r="Q65" s="26" t="e">
        <f t="shared" si="5"/>
        <v>#N/A</v>
      </c>
      <c r="R65" s="26" t="e">
        <f t="shared" si="6"/>
        <v>#N/A</v>
      </c>
      <c r="U65" s="32">
        <f t="shared" si="4"/>
        <v>0</v>
      </c>
    </row>
    <row r="66" spans="1:21" x14ac:dyDescent="0.35">
      <c r="A66" s="27">
        <f t="array" ref="A66">IFERROR(INDEX(Γεύματα!$A$2:$A$1001, MATCH(0,COUNTIF($A$1:$A65, Γεύματα!$A$2:$A$1001),0)),"")</f>
        <v>44243</v>
      </c>
      <c r="B66" s="26">
        <f>SUMIF(Γεύματα!$A$2:$A$1001,$A66,Γεύματα!$H$2:$H$1001)</f>
        <v>107.24799999999999</v>
      </c>
      <c r="C66" s="26">
        <f>SUMIF(Γεύματα!$A$2:$A$1001,$A66,Γεύματα!$I$2:$I$1001)</f>
        <v>163.42703571428569</v>
      </c>
      <c r="D66" s="26">
        <f>SUMIF(Γεύματα!$A$2:$A$1001,$A66,Γεύματα!$J$2:$J$1001)</f>
        <v>45.832535714285719</v>
      </c>
      <c r="E66" s="26">
        <f>SUMIF(Γεύματα!$A$2:$A$1001,$A66,Γεύματα!$K$2:$K$1001)</f>
        <v>428.99199999999996</v>
      </c>
      <c r="F66" s="26">
        <f>SUMIF(Γεύματα!$A$2:$A$1001,$A66,Γεύματα!$L$2:$L$1001)</f>
        <v>653.70814285714278</v>
      </c>
      <c r="G66" s="26">
        <f>SUMIF(Γεύματα!$A$2:$A$1001,$A66,Γεύματα!$M$2:$M$1001)</f>
        <v>412.4928214285714</v>
      </c>
      <c r="H66" s="43">
        <f>SUMIF(Γεύματα!$A$2:$A$1001,$A66,Γεύματα!$O$2:$O$1001)</f>
        <v>1495.192964285714</v>
      </c>
      <c r="I66" s="32">
        <f t="shared" si="0"/>
        <v>28.691413767114582</v>
      </c>
      <c r="J66" s="32">
        <f t="shared" si="1"/>
        <v>43.720654020695804</v>
      </c>
      <c r="K66" s="32">
        <f t="shared" si="2"/>
        <v>27.587932212189624</v>
      </c>
      <c r="M66">
        <f t="shared" si="3"/>
        <v>149.51929642857141</v>
      </c>
      <c r="N66" s="26" t="e">
        <f>SUM(B$28:B66)/COUNT(B$28:B66)</f>
        <v>#N/A</v>
      </c>
      <c r="O66" s="26" t="e">
        <f>SUM(H$28:H66)/COUNT(H$28:H66)</f>
        <v>#N/A</v>
      </c>
      <c r="Q66" s="26" t="e">
        <f t="shared" si="5"/>
        <v>#N/A</v>
      </c>
      <c r="R66" s="26" t="e">
        <f t="shared" si="6"/>
        <v>#N/A</v>
      </c>
      <c r="U66" s="32">
        <f t="shared" si="4"/>
        <v>0</v>
      </c>
    </row>
    <row r="67" spans="1:21" x14ac:dyDescent="0.35">
      <c r="A67" s="27">
        <f t="array" ref="A67">IFERROR(INDEX(Γεύματα!$A$2:$A$1001, MATCH(0,COUNTIF($A$1:$A66, Γεύματα!$A$2:$A$1001),0)),"")</f>
        <v>44244</v>
      </c>
      <c r="B67" s="26">
        <f>SUMIF(Γεύματα!$A$2:$A$1001,$A67,Γεύματα!$H$2:$H$1001)</f>
        <v>101.67314285714286</v>
      </c>
      <c r="C67" s="26">
        <f>SUMIF(Γεύματα!$A$2:$A$1001,$A67,Γεύματα!$I$2:$I$1001)</f>
        <v>171.81421428571426</v>
      </c>
      <c r="D67" s="26">
        <f>SUMIF(Γεύματα!$A$2:$A$1001,$A67,Γεύματα!$J$2:$J$1001)</f>
        <v>36.990928571428569</v>
      </c>
      <c r="E67" s="26">
        <f>SUMIF(Γεύματα!$A$2:$A$1001,$A67,Γεύματα!$K$2:$K$1001)</f>
        <v>406.69257142857145</v>
      </c>
      <c r="F67" s="26">
        <f>SUMIF(Γεύματα!$A$2:$A$1001,$A67,Γεύματα!$L$2:$L$1001)</f>
        <v>687.25685714285703</v>
      </c>
      <c r="G67" s="26">
        <f>SUMIF(Γεύματα!$A$2:$A$1001,$A67,Γεύματα!$M$2:$M$1001)</f>
        <v>332.91835714285708</v>
      </c>
      <c r="H67" s="43">
        <f>SUMIF(Γεύματα!$A$2:$A$1001,$A67,Γεύματα!$O$2:$O$1001)</f>
        <v>1426.8677857142857</v>
      </c>
      <c r="I67" s="32">
        <f t="shared" ref="I67:I130" si="7">IF($H67&gt;0,100*$E67/$H67,0)</f>
        <v>28.50247062133948</v>
      </c>
      <c r="J67" s="32">
        <f t="shared" ref="J67:J130" si="8">IF($H67&gt;0,100*$F67/$H67,0)</f>
        <v>48.165419671228918</v>
      </c>
      <c r="K67" s="32">
        <f t="shared" ref="K67:K130" si="9">IF($H67&gt;0,100*$G67/$H67,0)</f>
        <v>23.332109707431592</v>
      </c>
      <c r="M67">
        <f t="shared" si="3"/>
        <v>142.68677857142856</v>
      </c>
      <c r="N67" s="26" t="e">
        <f>SUM(B$28:B67)/COUNT(B$28:B67)</f>
        <v>#N/A</v>
      </c>
      <c r="O67" s="26" t="e">
        <f>SUM(H$28:H67)/COUNT(H$28:H67)</f>
        <v>#N/A</v>
      </c>
      <c r="Q67" s="26">
        <f t="shared" si="5"/>
        <v>101.08688644025892</v>
      </c>
      <c r="R67" s="26">
        <f t="shared" si="6"/>
        <v>146.51976428807424</v>
      </c>
      <c r="T67">
        <v>95</v>
      </c>
      <c r="U67" s="32">
        <f t="shared" si="4"/>
        <v>30.668904958677686</v>
      </c>
    </row>
    <row r="68" spans="1:21" x14ac:dyDescent="0.35">
      <c r="A68" s="27">
        <f t="array" ref="A68">IFERROR(INDEX(Γεύματα!$A$2:$A$1001, MATCH(0,COUNTIF($A$1:$A67, Γεύματα!$A$2:$A$1001),0)),"")</f>
        <v>44245</v>
      </c>
      <c r="B68" s="26">
        <f>SUMIF(Γεύματα!$A$2:$A$1001,$A68,Γεύματα!$H$2:$H$1001)</f>
        <v>126.35607142857145</v>
      </c>
      <c r="C68" s="26">
        <f>SUMIF(Γεύματα!$A$2:$A$1001,$A68,Γεύματα!$I$2:$I$1001)</f>
        <v>127.85071428571428</v>
      </c>
      <c r="D68" s="26">
        <f>SUMIF(Γεύματα!$A$2:$A$1001,$A68,Γεύματα!$J$2:$J$1001)</f>
        <v>58.803571428571431</v>
      </c>
      <c r="E68" s="26">
        <f>SUMIF(Γεύματα!$A$2:$A$1001,$A68,Γεύματα!$K$2:$K$1001)</f>
        <v>505.42428571428582</v>
      </c>
      <c r="F68" s="26">
        <f>SUMIF(Γεύματα!$A$2:$A$1001,$A68,Γεύματα!$L$2:$L$1001)</f>
        <v>511.4028571428571</v>
      </c>
      <c r="G68" s="26">
        <f>SUMIF(Γεύματα!$A$2:$A$1001,$A68,Γεύματα!$M$2:$M$1001)</f>
        <v>529.23214285714289</v>
      </c>
      <c r="H68" s="43">
        <f>SUMIF(Γεύματα!$A$2:$A$1001,$A68,Γεύματα!$O$2:$O$1001)</f>
        <v>1546.0592857142856</v>
      </c>
      <c r="I68" s="32">
        <f t="shared" si="7"/>
        <v>32.691132247284926</v>
      </c>
      <c r="J68" s="32">
        <f t="shared" si="8"/>
        <v>33.077829671103906</v>
      </c>
      <c r="K68" s="32">
        <f t="shared" si="9"/>
        <v>34.231038081611182</v>
      </c>
      <c r="M68">
        <f t="shared" si="3"/>
        <v>154.60592857142856</v>
      </c>
      <c r="N68" s="26" t="e">
        <f>SUM(B$28:B68)/COUNT(B$28:B68)</f>
        <v>#N/A</v>
      </c>
      <c r="O68" s="26" t="e">
        <f>SUM(H$28:H68)/COUNT(H$28:H68)</f>
        <v>#N/A</v>
      </c>
      <c r="Q68" s="26">
        <f t="shared" si="5"/>
        <v>98.237932381102226</v>
      </c>
      <c r="R68" s="26">
        <f t="shared" si="6"/>
        <v>146.01557847039916</v>
      </c>
      <c r="U68" s="32">
        <f t="shared" si="4"/>
        <v>0</v>
      </c>
    </row>
    <row r="69" spans="1:21" x14ac:dyDescent="0.35">
      <c r="A69" s="27">
        <f t="array" ref="A69">IFERROR(INDEX(Γεύματα!$A$2:$A$1001, MATCH(0,COUNTIF($A$1:$A68, Γεύματα!$A$2:$A$1001),0)),"")</f>
        <v>44246</v>
      </c>
      <c r="B69" s="26">
        <f>SUMIF(Γεύματα!$A$2:$A$1001,$A69,Γεύματα!$H$2:$H$1001)</f>
        <v>101.85660714285716</v>
      </c>
      <c r="C69" s="26">
        <f>SUMIF(Γεύματα!$A$2:$A$1001,$A69,Γεύματα!$I$2:$I$1001)</f>
        <v>157.86071428571427</v>
      </c>
      <c r="D69" s="26">
        <f>SUMIF(Γεύματα!$A$2:$A$1001,$A69,Γεύματα!$J$2:$J$1001)</f>
        <v>72.999999999999986</v>
      </c>
      <c r="E69" s="26">
        <f>SUMIF(Γεύματα!$A$2:$A$1001,$A69,Γεύματα!$K$2:$K$1001)</f>
        <v>407.42642857142863</v>
      </c>
      <c r="F69" s="26">
        <f>SUMIF(Γεύματα!$A$2:$A$1001,$A69,Γεύματα!$L$2:$L$1001)</f>
        <v>631.44285714285706</v>
      </c>
      <c r="G69" s="26">
        <f>SUMIF(Γεύματα!$A$2:$A$1001,$A69,Γεύματα!$M$2:$M$1001)</f>
        <v>657</v>
      </c>
      <c r="H69" s="43">
        <f>SUMIF(Γεύματα!$A$2:$A$1001,$A69,Γεύματα!$O$2:$O$1001)</f>
        <v>1695.8692857142858</v>
      </c>
      <c r="I69" s="32">
        <f t="shared" si="7"/>
        <v>24.024636332736225</v>
      </c>
      <c r="J69" s="32">
        <f t="shared" si="8"/>
        <v>37.23417025486718</v>
      </c>
      <c r="K69" s="32">
        <f t="shared" si="9"/>
        <v>38.741193412396591</v>
      </c>
      <c r="M69">
        <f t="shared" si="3"/>
        <v>169.58692857142859</v>
      </c>
      <c r="N69" s="26" t="e">
        <f>SUM(B$28:B69)/COUNT(B$28:B69)</f>
        <v>#N/A</v>
      </c>
      <c r="O69" s="26" t="e">
        <f>SUM(H$28:H69)/COUNT(H$28:H69)</f>
        <v>#N/A</v>
      </c>
      <c r="Q69" s="26">
        <f t="shared" si="5"/>
        <v>101.62522829946957</v>
      </c>
      <c r="R69" s="26">
        <f t="shared" si="6"/>
        <v>149.4854968377461</v>
      </c>
      <c r="U69" s="32">
        <f t="shared" si="4"/>
        <v>0</v>
      </c>
    </row>
    <row r="70" spans="1:21" x14ac:dyDescent="0.35">
      <c r="A70" s="27">
        <f t="array" ref="A70">IFERROR(INDEX(Γεύματα!$A$2:$A$1001, MATCH(0,COUNTIF($A$1:$A69, Γεύματα!$A$2:$A$1001),0)),"")</f>
        <v>44247</v>
      </c>
      <c r="B70" s="26">
        <f>SUMIF(Γεύματα!$A$2:$A$1001,$A70,Γεύματα!$H$2:$H$1001)</f>
        <v>99.984491193737767</v>
      </c>
      <c r="C70" s="26">
        <f>SUMIF(Γεύματα!$A$2:$A$1001,$A70,Γεύματα!$I$2:$I$1001)</f>
        <v>129.18598825831702</v>
      </c>
      <c r="D70" s="26">
        <f>SUMIF(Γεύματα!$A$2:$A$1001,$A70,Γεύματα!$J$2:$J$1001)</f>
        <v>47.97840998043052</v>
      </c>
      <c r="E70" s="26">
        <f>SUMIF(Γεύματα!$A$2:$A$1001,$A70,Γεύματα!$K$2:$K$1001)</f>
        <v>399.93796477495107</v>
      </c>
      <c r="F70" s="26">
        <f>SUMIF(Γεύματα!$A$2:$A$1001,$A70,Γεύματα!$L$2:$L$1001)</f>
        <v>516.7439530332681</v>
      </c>
      <c r="G70" s="26">
        <f>SUMIF(Γεύματα!$A$2:$A$1001,$A70,Γεύματα!$M$2:$M$1001)</f>
        <v>431.80568982387479</v>
      </c>
      <c r="H70" s="43">
        <f>SUMIF(Γεύματα!$A$2:$A$1001,$A70,Γεύματα!$O$2:$O$1001)</f>
        <v>1348.4876076320938</v>
      </c>
      <c r="I70" s="32">
        <f t="shared" si="7"/>
        <v>29.65826029927193</v>
      </c>
      <c r="J70" s="32">
        <f t="shared" si="8"/>
        <v>38.320259682671903</v>
      </c>
      <c r="K70" s="32">
        <f t="shared" si="9"/>
        <v>32.021480018056181</v>
      </c>
      <c r="M70">
        <f t="shared" si="3"/>
        <v>134.84876076320938</v>
      </c>
      <c r="N70" s="26" t="e">
        <f>SUM(B$28:B70)/COUNT(B$28:B70)</f>
        <v>#N/A</v>
      </c>
      <c r="O70" s="26" t="e">
        <f>SUM(H$28:H70)/COUNT(H$28:H70)</f>
        <v>#N/A</v>
      </c>
      <c r="Q70" s="26">
        <f t="shared" si="5"/>
        <v>105.00016262474152</v>
      </c>
      <c r="R70" s="26">
        <f t="shared" si="6"/>
        <v>151.94973598231141</v>
      </c>
      <c r="U70" s="32">
        <f t="shared" si="4"/>
        <v>0</v>
      </c>
    </row>
    <row r="71" spans="1:21" x14ac:dyDescent="0.35">
      <c r="A71" s="27">
        <f t="array" ref="A71">IFERROR(INDEX(Γεύματα!$A$2:$A$1001, MATCH(0,COUNTIF($A$1:$A70, Γεύματα!$A$2:$A$1001),0)),"")</f>
        <v>44248</v>
      </c>
      <c r="B71" s="26">
        <f>SUMIF(Γεύματα!$A$2:$A$1001,$A71,Γεύματα!$H$2:$H$1001)</f>
        <v>98.174735812133079</v>
      </c>
      <c r="C71" s="26">
        <f>SUMIF(Γεύματα!$A$2:$A$1001,$A71,Γεύματα!$I$2:$I$1001)</f>
        <v>140.74393346379648</v>
      </c>
      <c r="D71" s="26">
        <f>SUMIF(Γεύματα!$A$2:$A$1001,$A71,Γεύματα!$J$2:$J$1001)</f>
        <v>62.964085127201571</v>
      </c>
      <c r="E71" s="26">
        <f>SUMIF(Γεύματα!$A$2:$A$1001,$A71,Γεύματα!$K$2:$K$1001)</f>
        <v>392.69894324853232</v>
      </c>
      <c r="F71" s="26">
        <f>SUMIF(Γεύματα!$A$2:$A$1001,$A71,Γεύματα!$L$2:$L$1001)</f>
        <v>562.97573385518592</v>
      </c>
      <c r="G71" s="26">
        <f>SUMIF(Γεύματα!$A$2:$A$1001,$A71,Γεύματα!$M$2:$M$1001)</f>
        <v>566.676766144814</v>
      </c>
      <c r="H71" s="43">
        <f>SUMIF(Γεύματα!$A$2:$A$1001,$A71,Γεύματα!$O$2:$O$1001)</f>
        <v>1522.3514432485326</v>
      </c>
      <c r="I71" s="32">
        <f t="shared" si="7"/>
        <v>25.795551020108434</v>
      </c>
      <c r="J71" s="32">
        <f t="shared" si="8"/>
        <v>36.980668054799281</v>
      </c>
      <c r="K71" s="32">
        <f t="shared" si="9"/>
        <v>37.223780925092264</v>
      </c>
      <c r="M71">
        <f t="shared" si="3"/>
        <v>152.23514432485325</v>
      </c>
      <c r="N71" s="26" t="e">
        <f>SUM(B$28:B71)/COUNT(B$28:B71)</f>
        <v>#N/A</v>
      </c>
      <c r="O71" s="26" t="e">
        <f>SUM(H$28:H71)/COUNT(H$28:H71)</f>
        <v>#N/A</v>
      </c>
      <c r="Q71" s="26">
        <f t="shared" si="5"/>
        <v>107.06050639502378</v>
      </c>
      <c r="R71" s="26">
        <f t="shared" si="6"/>
        <v>149.90658702229521</v>
      </c>
      <c r="U71" s="32">
        <f t="shared" si="4"/>
        <v>0</v>
      </c>
    </row>
    <row r="72" spans="1:21" x14ac:dyDescent="0.35">
      <c r="A72" s="27">
        <f t="array" ref="A72">IFERROR(INDEX(Γεύματα!$A$2:$A$1001, MATCH(0,COUNTIF($A$1:$A71, Γεύματα!$A$2:$A$1001),0)),"")</f>
        <v>44249</v>
      </c>
      <c r="B72" s="26">
        <f>SUMIF(Γεύματα!$A$2:$A$1001,$A72,Γεύματα!$H$2:$H$1001)</f>
        <v>110.38187499999999</v>
      </c>
      <c r="C72" s="26">
        <f>SUMIF(Γεύματα!$A$2:$A$1001,$A72,Γεύματα!$I$2:$I$1001)</f>
        <v>166.8828125</v>
      </c>
      <c r="D72" s="26">
        <f>SUMIF(Γεύματα!$A$2:$A$1001,$A72,Γεύματα!$J$2:$J$1001)</f>
        <v>27.181249999999999</v>
      </c>
      <c r="E72" s="26">
        <f>SUMIF(Γεύματα!$A$2:$A$1001,$A72,Γεύματα!$K$2:$K$1001)</f>
        <v>441.52749999999997</v>
      </c>
      <c r="F72" s="26">
        <f>SUMIF(Γεύματα!$A$2:$A$1001,$A72,Γεύματα!$L$2:$L$1001)</f>
        <v>667.53125</v>
      </c>
      <c r="G72" s="26">
        <f>SUMIF(Γεύματα!$A$2:$A$1001,$A72,Γεύματα!$M$2:$M$1001)</f>
        <v>244.63125000000005</v>
      </c>
      <c r="H72" s="43">
        <f>SUMIF(Γεύματα!$A$2:$A$1001,$A72,Γεύματα!$O$2:$O$1001)</f>
        <v>1353.6899999999998</v>
      </c>
      <c r="I72" s="32">
        <f t="shared" si="7"/>
        <v>32.616588731541199</v>
      </c>
      <c r="J72" s="32">
        <f t="shared" si="8"/>
        <v>49.311973199181502</v>
      </c>
      <c r="K72" s="32">
        <f t="shared" si="9"/>
        <v>18.071438069277313</v>
      </c>
      <c r="M72">
        <f t="shared" si="3"/>
        <v>135.36899999999997</v>
      </c>
      <c r="N72" s="26" t="e">
        <f>SUM(B$28:B72)/COUNT(B$28:B72)</f>
        <v>#N/A</v>
      </c>
      <c r="O72" s="26" t="e">
        <f>SUM(H$28:H72)/COUNT(H$28:H72)</f>
        <v>#N/A</v>
      </c>
      <c r="Q72" s="26">
        <f t="shared" si="5"/>
        <v>105.20362936818563</v>
      </c>
      <c r="R72" s="26">
        <f t="shared" si="6"/>
        <v>150.32982077788651</v>
      </c>
      <c r="T72">
        <v>94.5</v>
      </c>
      <c r="U72" s="32">
        <f t="shared" si="4"/>
        <v>30.507489669421489</v>
      </c>
    </row>
    <row r="73" spans="1:21" x14ac:dyDescent="0.35">
      <c r="A73" s="27">
        <f t="array" ref="A73">IFERROR(INDEX(Γεύματα!$A$2:$A$1001, MATCH(0,COUNTIF($A$1:$A72, Γεύματα!$A$2:$A$1001),0)),"")</f>
        <v>44250</v>
      </c>
      <c r="B73" s="26">
        <f>SUMIF(Γεύματα!$A$2:$A$1001,$A73,Γεύματα!$H$2:$H$1001)</f>
        <v>115.15428571428572</v>
      </c>
      <c r="C73" s="26">
        <f>SUMIF(Γεύματα!$A$2:$A$1001,$A73,Γεύματα!$I$2:$I$1001)</f>
        <v>154.82624999999999</v>
      </c>
      <c r="D73" s="26">
        <f>SUMIF(Γεύματα!$A$2:$A$1001,$A73,Γεύματα!$J$2:$J$1001)</f>
        <v>33.193928571428572</v>
      </c>
      <c r="E73" s="26">
        <f>SUMIF(Γεύματα!$A$2:$A$1001,$A73,Γεύματα!$K$2:$K$1001)</f>
        <v>460.61714285714288</v>
      </c>
      <c r="F73" s="26">
        <f>SUMIF(Γεύματα!$A$2:$A$1001,$A73,Γεύματα!$L$2:$L$1001)</f>
        <v>619.30499999999995</v>
      </c>
      <c r="G73" s="26">
        <f>SUMIF(Γεύματα!$A$2:$A$1001,$A73,Γεύματα!$M$2:$M$1001)</f>
        <v>298.74535714285713</v>
      </c>
      <c r="H73" s="43">
        <f>SUMIF(Γεύματα!$A$2:$A$1001,$A73,Γεύματα!$O$2:$O$1001)</f>
        <v>1378.6675</v>
      </c>
      <c r="I73" s="32">
        <f t="shared" si="7"/>
        <v>33.410314151682179</v>
      </c>
      <c r="J73" s="32">
        <f t="shared" si="8"/>
        <v>44.920548283034158</v>
      </c>
      <c r="K73" s="32">
        <f t="shared" si="9"/>
        <v>21.669137565283663</v>
      </c>
      <c r="M73">
        <f t="shared" si="3"/>
        <v>137.86675</v>
      </c>
      <c r="N73" s="26" t="e">
        <f>SUM(B$28:B73)/COUNT(B$28:B73)</f>
        <v>#N/A</v>
      </c>
      <c r="O73" s="26" t="e">
        <f>SUM(H$28:H73)/COUNT(H$28:H73)</f>
        <v>#N/A</v>
      </c>
      <c r="Q73" s="26">
        <f t="shared" si="5"/>
        <v>106.52498906206321</v>
      </c>
      <c r="R73" s="26">
        <f t="shared" si="6"/>
        <v>148.40740531870284</v>
      </c>
      <c r="U73" s="32">
        <f t="shared" si="4"/>
        <v>0</v>
      </c>
    </row>
    <row r="74" spans="1:21" x14ac:dyDescent="0.35">
      <c r="A74" s="27">
        <f t="array" ref="A74">IFERROR(INDEX(Γεύματα!$A$2:$A$1001, MATCH(0,COUNTIF($A$1:$A73, Γεύματα!$A$2:$A$1001),0)),"")</f>
        <v>44251</v>
      </c>
      <c r="B74" s="26">
        <f>SUMIF(Γεύματα!$A$2:$A$1001,$A74,Γεύματα!$H$2:$H$1001)</f>
        <v>90.447857142857146</v>
      </c>
      <c r="C74" s="26">
        <f>SUMIF(Γεύματα!$A$2:$A$1001,$A74,Γεύματα!$I$2:$I$1001)</f>
        <v>231.50999999999993</v>
      </c>
      <c r="D74" s="26">
        <f>SUMIF(Γεύματα!$A$2:$A$1001,$A74,Γεύματα!$J$2:$J$1001)</f>
        <v>48.679285714285712</v>
      </c>
      <c r="E74" s="26">
        <f>SUMIF(Γεύματα!$A$2:$A$1001,$A74,Γεύματα!$K$2:$K$1001)</f>
        <v>361.79142857142858</v>
      </c>
      <c r="F74" s="26">
        <f>SUMIF(Γεύματα!$A$2:$A$1001,$A74,Γεύματα!$L$2:$L$1001)</f>
        <v>926.03999999999974</v>
      </c>
      <c r="G74" s="26">
        <f>SUMIF(Γεύματα!$A$2:$A$1001,$A74,Γεύματα!$M$2:$M$1001)</f>
        <v>438.11357142857139</v>
      </c>
      <c r="H74" s="43">
        <f>SUMIF(Γεύματα!$A$2:$A$1001,$A74,Γεύματα!$O$2:$O$1001)</f>
        <v>1725.9449999999999</v>
      </c>
      <c r="I74" s="32">
        <f t="shared" si="7"/>
        <v>20.961932655526599</v>
      </c>
      <c r="J74" s="32">
        <f t="shared" si="8"/>
        <v>53.654085153350756</v>
      </c>
      <c r="K74" s="32">
        <f t="shared" si="9"/>
        <v>25.383982191122627</v>
      </c>
      <c r="M74">
        <f t="shared" si="3"/>
        <v>172.59449999999998</v>
      </c>
      <c r="N74" s="26" t="e">
        <f>SUM(B$28:B74)/COUNT(B$28:B74)</f>
        <v>#N/A</v>
      </c>
      <c r="O74" s="26" t="e">
        <f>SUM(H$28:H74)/COUNT(H$28:H74)</f>
        <v>#N/A</v>
      </c>
      <c r="Q74" s="26">
        <f t="shared" si="5"/>
        <v>107.65445844981831</v>
      </c>
      <c r="R74" s="26">
        <f t="shared" si="6"/>
        <v>146.74275582890692</v>
      </c>
      <c r="U74" s="32">
        <f t="shared" si="4"/>
        <v>0</v>
      </c>
    </row>
    <row r="75" spans="1:21" x14ac:dyDescent="0.35">
      <c r="A75" s="27">
        <f t="array" ref="A75">IFERROR(INDEX(Γεύματα!$A$2:$A$1001, MATCH(0,COUNTIF($A$1:$A74, Γεύματα!$A$2:$A$1001),0)),"")</f>
        <v>44252</v>
      </c>
      <c r="B75" s="26">
        <f>SUMIF(Γεύματα!$A$2:$A$1001,$A75,Γεύματα!$H$2:$H$1001)</f>
        <v>84.492857142857147</v>
      </c>
      <c r="C75" s="26">
        <f>SUMIF(Γεύματα!$A$2:$A$1001,$A75,Γεύματα!$I$2:$I$1001)</f>
        <v>185.04999999999995</v>
      </c>
      <c r="D75" s="26">
        <f>SUMIF(Γεύματα!$A$2:$A$1001,$A75,Γεύματα!$J$2:$J$1001)</f>
        <v>47.08428571428572</v>
      </c>
      <c r="E75" s="26">
        <f>SUMIF(Γεύματα!$A$2:$A$1001,$A75,Γεύματα!$K$2:$K$1001)</f>
        <v>337.97142857142859</v>
      </c>
      <c r="F75" s="26">
        <f>SUMIF(Γεύματα!$A$2:$A$1001,$A75,Γεύματα!$L$2:$L$1001)</f>
        <v>740.19999999999982</v>
      </c>
      <c r="G75" s="26">
        <f>SUMIF(Γεύματα!$A$2:$A$1001,$A75,Γεύματα!$M$2:$M$1001)</f>
        <v>423.75857142857149</v>
      </c>
      <c r="H75" s="43">
        <f>SUMIF(Γεύματα!$A$2:$A$1001,$A75,Γεύματα!$O$2:$O$1001)</f>
        <v>1501.9299999999998</v>
      </c>
      <c r="I75" s="32">
        <f t="shared" si="7"/>
        <v>22.502475386431367</v>
      </c>
      <c r="J75" s="32">
        <f t="shared" si="8"/>
        <v>49.2832555445327</v>
      </c>
      <c r="K75" s="32">
        <f t="shared" si="9"/>
        <v>28.214269069035939</v>
      </c>
      <c r="M75">
        <f t="shared" si="3"/>
        <v>150.19299999999998</v>
      </c>
      <c r="N75" s="26" t="e">
        <f>SUM(B$28:B75)/COUNT(B$28:B75)</f>
        <v>#N/A</v>
      </c>
      <c r="O75" s="26" t="e">
        <f>SUM(H$28:H75)/COUNT(H$28:H75)</f>
        <v>#N/A</v>
      </c>
      <c r="Q75" s="26">
        <f t="shared" si="5"/>
        <v>106.05084620492035</v>
      </c>
      <c r="R75" s="26">
        <f t="shared" si="6"/>
        <v>151.01528746155995</v>
      </c>
      <c r="U75" s="32">
        <f t="shared" si="4"/>
        <v>0</v>
      </c>
    </row>
    <row r="76" spans="1:21" x14ac:dyDescent="0.35">
      <c r="A76" s="27">
        <f t="array" ref="A76">IFERROR(INDEX(Γεύματα!$A$2:$A$1001, MATCH(0,COUNTIF($A$1:$A75, Γεύματα!$A$2:$A$1001),0)),"")</f>
        <v>44253</v>
      </c>
      <c r="B76" s="26">
        <f>SUMIF(Γεύματα!$A$2:$A$1001,$A76,Γεύματα!$H$2:$H$1001)</f>
        <v>102.83714285714287</v>
      </c>
      <c r="C76" s="26">
        <f>SUMIF(Γεύματα!$A$2:$A$1001,$A76,Γεύματα!$I$2:$I$1001)</f>
        <v>164.86500000000001</v>
      </c>
      <c r="D76" s="26">
        <f>SUMIF(Γεύματα!$A$2:$A$1001,$A76,Γεύματα!$J$2:$J$1001)</f>
        <v>30.229214285714281</v>
      </c>
      <c r="E76" s="26">
        <f>SUMIF(Γεύματα!$A$2:$A$1001,$A76,Γεύματα!$K$2:$K$1001)</f>
        <v>411.34857142857146</v>
      </c>
      <c r="F76" s="26">
        <f>SUMIF(Γεύματα!$A$2:$A$1001,$A76,Γεύματα!$L$2:$L$1001)</f>
        <v>659.46</v>
      </c>
      <c r="G76" s="26">
        <f>SUMIF(Γεύματα!$A$2:$A$1001,$A76,Γεύματα!$M$2:$M$1001)</f>
        <v>272.06292857142859</v>
      </c>
      <c r="H76" s="43">
        <f>SUMIF(Γεύματα!$A$2:$A$1001,$A76,Γεύματα!$O$2:$O$1001)</f>
        <v>1342.8715</v>
      </c>
      <c r="I76" s="32">
        <f t="shared" si="7"/>
        <v>30.632012923691615</v>
      </c>
      <c r="J76" s="32">
        <f t="shared" si="8"/>
        <v>49.108198364474937</v>
      </c>
      <c r="K76" s="32">
        <f t="shared" si="9"/>
        <v>20.259788711833455</v>
      </c>
      <c r="M76">
        <f t="shared" si="3"/>
        <v>134.28715</v>
      </c>
      <c r="N76" s="26" t="e">
        <f>SUM(B$28:B76)/COUNT(B$28:B76)</f>
        <v>#N/A</v>
      </c>
      <c r="O76" s="26" t="e">
        <f>SUM(H$28:H76)/COUNT(H$28:H76)</f>
        <v>#N/A</v>
      </c>
      <c r="Q76" s="26">
        <f t="shared" si="5"/>
        <v>100.07038702124687</v>
      </c>
      <c r="R76" s="26">
        <f t="shared" si="6"/>
        <v>150.384869094213</v>
      </c>
      <c r="U76" s="32">
        <f t="shared" si="4"/>
        <v>0</v>
      </c>
    </row>
    <row r="77" spans="1:21" x14ac:dyDescent="0.35">
      <c r="A77" s="27">
        <f t="array" ref="A77">IFERROR(INDEX(Γεύματα!$A$2:$A$1001, MATCH(0,COUNTIF($A$1:$A76, Γεύματα!$A$2:$A$1001),0)),"")</f>
        <v>44254</v>
      </c>
      <c r="B77" s="26">
        <f>SUMIF(Γεύματα!$A$2:$A$1001,$A77,Γεύματα!$H$2:$H$1001)</f>
        <v>25.295714285714286</v>
      </c>
      <c r="C77" s="26">
        <f>SUMIF(Γεύματα!$A$2:$A$1001,$A77,Γεύματα!$I$2:$I$1001)</f>
        <v>52.149999999999991</v>
      </c>
      <c r="D77" s="26">
        <f>SUMIF(Γεύματα!$A$2:$A$1001,$A77,Γεύματα!$J$2:$J$1001)</f>
        <v>6.0185714285714287</v>
      </c>
      <c r="E77" s="26">
        <f>SUMIF(Γεύματα!$A$2:$A$1001,$A77,Γεύματα!$K$2:$K$1001)</f>
        <v>101.18285714285715</v>
      </c>
      <c r="F77" s="26">
        <f>SUMIF(Γεύματα!$A$2:$A$1001,$A77,Γεύματα!$L$2:$L$1001)</f>
        <v>208.59999999999997</v>
      </c>
      <c r="G77" s="26">
        <f>SUMIF(Γεύματα!$A$2:$A$1001,$A77,Γεύματα!$M$2:$M$1001)</f>
        <v>54.167142857142856</v>
      </c>
      <c r="H77" s="43">
        <f>SUMIF(Γεύματα!$A$2:$A$1001,$A77,Γεύματα!$O$2:$O$1001)</f>
        <v>363.95</v>
      </c>
      <c r="I77" s="32">
        <f t="shared" si="7"/>
        <v>27.801307086923241</v>
      </c>
      <c r="J77" s="32">
        <f t="shared" si="8"/>
        <v>57.315565324907261</v>
      </c>
      <c r="K77" s="32">
        <f t="shared" si="9"/>
        <v>14.883127588169488</v>
      </c>
      <c r="M77">
        <f t="shared" si="3"/>
        <v>36.394999999999996</v>
      </c>
      <c r="N77" s="26" t="e">
        <f>SUM(B$28:B77)/COUNT(B$28:B77)</f>
        <v>#N/A</v>
      </c>
      <c r="O77" s="26" t="e">
        <f>SUM(H$28:H77)/COUNT(H$28:H77)</f>
        <v>#N/A</v>
      </c>
      <c r="Q77" s="26">
        <f t="shared" si="5"/>
        <v>100.21046355185911</v>
      </c>
      <c r="R77" s="26">
        <f t="shared" si="6"/>
        <v>145.34204358400893</v>
      </c>
      <c r="U77" s="32">
        <f t="shared" si="4"/>
        <v>0</v>
      </c>
    </row>
    <row r="78" spans="1:21" x14ac:dyDescent="0.35">
      <c r="A78" s="27">
        <f t="array" ref="A78">IFERROR(INDEX(Γεύματα!$A$2:$A$1001, MATCH(0,COUNTIF($A$1:$A77, Γεύματα!$A$2:$A$1001),0)),"")</f>
        <v>44255</v>
      </c>
      <c r="B78" s="26">
        <f>SUMIF(Γεύματα!$A$2:$A$1001,$A78,Γεύματα!$H$2:$H$1001)</f>
        <v>74.460595238095237</v>
      </c>
      <c r="C78" s="26">
        <f>SUMIF(Γεύματα!$A$2:$A$1001,$A78,Γεύματα!$I$2:$I$1001)</f>
        <v>232.44761904761904</v>
      </c>
      <c r="D78" s="26">
        <f>SUMIF(Γεύματα!$A$2:$A$1001,$A78,Γεύματα!$J$2:$J$1001)</f>
        <v>51.245238095238093</v>
      </c>
      <c r="E78" s="26">
        <f>SUMIF(Γεύματα!$A$2:$A$1001,$A78,Γεύματα!$K$2:$K$1001)</f>
        <v>297.84238095238095</v>
      </c>
      <c r="F78" s="26">
        <f>SUMIF(Γεύματα!$A$2:$A$1001,$A78,Γεύματα!$L$2:$L$1001)</f>
        <v>929.79047619047617</v>
      </c>
      <c r="G78" s="26">
        <f>SUMIF(Γεύματα!$A$2:$A$1001,$A78,Γεύματα!$M$2:$M$1001)</f>
        <v>461.20714285714291</v>
      </c>
      <c r="H78" s="43">
        <f>SUMIF(Γεύματα!$A$2:$A$1001,$A78,Γεύματα!$O$2:$O$1001)</f>
        <v>1688.8400000000004</v>
      </c>
      <c r="I78" s="32">
        <f t="shared" si="7"/>
        <v>17.635914648657121</v>
      </c>
      <c r="J78" s="32">
        <f t="shared" si="8"/>
        <v>55.054977155353733</v>
      </c>
      <c r="K78" s="32">
        <f t="shared" si="9"/>
        <v>27.309108195989129</v>
      </c>
      <c r="M78">
        <f t="shared" si="3"/>
        <v>168.88400000000004</v>
      </c>
      <c r="N78" s="26" t="e">
        <f>SUM(B$28:B78)/COUNT(B$28:B78)</f>
        <v>#N/A</v>
      </c>
      <c r="O78" s="26" t="e">
        <f>SUM(H$28:H78)/COUNT(H$28:H78)</f>
        <v>#N/A</v>
      </c>
      <c r="Q78" s="26">
        <f t="shared" si="5"/>
        <v>89.540638279284323</v>
      </c>
      <c r="R78" s="26">
        <f t="shared" si="6"/>
        <v>131.27722061783618</v>
      </c>
      <c r="T78">
        <v>94</v>
      </c>
      <c r="U78" s="32">
        <f t="shared" si="4"/>
        <v>30.346074380165287</v>
      </c>
    </row>
    <row r="79" spans="1:21" x14ac:dyDescent="0.35">
      <c r="A79" s="27">
        <f t="array" ref="A79">IFERROR(INDEX(Γεύματα!$A$2:$A$1001, MATCH(0,COUNTIF($A$1:$A78, Γεύματα!$A$2:$A$1001),0)),"")</f>
        <v>44256</v>
      </c>
      <c r="B79" s="26" t="e">
        <f>SUMIF(Γεύματα!$A$2:$A$1001,$A79,Γεύματα!$H$2:$H$1001)</f>
        <v>#N/A</v>
      </c>
      <c r="C79" s="26" t="e">
        <f>SUMIF(Γεύματα!$A$2:$A$1001,$A79,Γεύματα!$I$2:$I$1001)</f>
        <v>#N/A</v>
      </c>
      <c r="D79" s="26" t="e">
        <f>SUMIF(Γεύματα!$A$2:$A$1001,$A79,Γεύματα!$J$2:$J$1001)</f>
        <v>#N/A</v>
      </c>
      <c r="E79" s="26" t="e">
        <f>SUMIF(Γεύματα!$A$2:$A$1001,$A79,Γεύματα!$K$2:$K$1001)</f>
        <v>#N/A</v>
      </c>
      <c r="F79" s="26" t="e">
        <f>SUMIF(Γεύματα!$A$2:$A$1001,$A79,Γεύματα!$L$2:$L$1001)</f>
        <v>#N/A</v>
      </c>
      <c r="G79" s="26" t="e">
        <f>SUMIF(Γεύματα!$A$2:$A$1001,$A79,Γεύματα!$M$2:$M$1001)</f>
        <v>#N/A</v>
      </c>
      <c r="H79" s="43" t="e">
        <f>SUMIF(Γεύματα!$A$2:$A$1001,$A79,Γεύματα!$O$2:$O$1001)</f>
        <v>#N/A</v>
      </c>
      <c r="I79" s="32" t="e">
        <f t="shared" si="7"/>
        <v>#N/A</v>
      </c>
      <c r="J79" s="32" t="e">
        <f t="shared" si="8"/>
        <v>#N/A</v>
      </c>
      <c r="K79" s="32" t="e">
        <f t="shared" si="9"/>
        <v>#N/A</v>
      </c>
      <c r="M79" t="e">
        <f t="shared" si="3"/>
        <v>#N/A</v>
      </c>
      <c r="N79" s="26" t="e">
        <f>SUM(B$28:B79)/COUNT(B$28:B79)</f>
        <v>#N/A</v>
      </c>
      <c r="O79" s="26" t="e">
        <f>SUM(H$28:H79)/COUNT(H$28:H79)</f>
        <v>#N/A</v>
      </c>
      <c r="Q79" s="26">
        <f t="shared" si="5"/>
        <v>86.152903911564621</v>
      </c>
      <c r="R79" s="26">
        <f t="shared" si="6"/>
        <v>133.65562857142857</v>
      </c>
      <c r="U79" s="32">
        <f t="shared" si="4"/>
        <v>0</v>
      </c>
    </row>
    <row r="80" spans="1:21" x14ac:dyDescent="0.35">
      <c r="A80" s="27">
        <f t="array" ref="A80">IFERROR(INDEX(Γεύματα!$A$2:$A$1001, MATCH(0,COUNTIF($A$1:$A79, Γεύματα!$A$2:$A$1001),0)),"")</f>
        <v>44257</v>
      </c>
      <c r="B80" s="26" t="e">
        <f>SUMIF(Γεύματα!$A$2:$A$1001,$A80,Γεύματα!$H$2:$H$1001)</f>
        <v>#N/A</v>
      </c>
      <c r="C80" s="26" t="e">
        <f>SUMIF(Γεύματα!$A$2:$A$1001,$A80,Γεύματα!$I$2:$I$1001)</f>
        <v>#N/A</v>
      </c>
      <c r="D80" s="26" t="e">
        <f>SUMIF(Γεύματα!$A$2:$A$1001,$A80,Γεύματα!$J$2:$J$1001)</f>
        <v>#N/A</v>
      </c>
      <c r="E80" s="26" t="e">
        <f>SUMIF(Γεύματα!$A$2:$A$1001,$A80,Γεύματα!$K$2:$K$1001)</f>
        <v>#N/A</v>
      </c>
      <c r="F80" s="26" t="e">
        <f>SUMIF(Γεύματα!$A$2:$A$1001,$A80,Γεύματα!$L$2:$L$1001)</f>
        <v>#N/A</v>
      </c>
      <c r="G80" s="26" t="e">
        <f>SUMIF(Γεύματα!$A$2:$A$1001,$A80,Γεύματα!$M$2:$M$1001)</f>
        <v>#N/A</v>
      </c>
      <c r="H80" s="43" t="e">
        <f>SUMIF(Γεύματα!$A$2:$A$1001,$A80,Γεύματα!$O$2:$O$1001)</f>
        <v>#N/A</v>
      </c>
      <c r="I80" s="32" t="e">
        <f t="shared" si="7"/>
        <v>#N/A</v>
      </c>
      <c r="J80" s="32" t="e">
        <f t="shared" si="8"/>
        <v>#N/A</v>
      </c>
      <c r="K80" s="32" t="e">
        <f t="shared" si="9"/>
        <v>#N/A</v>
      </c>
      <c r="M80" t="e">
        <f t="shared" si="3"/>
        <v>#N/A</v>
      </c>
      <c r="N80" s="26" t="e">
        <f>SUM(B$28:B80)/COUNT(B$28:B80)</f>
        <v>#N/A</v>
      </c>
      <c r="O80" s="26" t="e">
        <f>SUM(H$28:H80)/COUNT(H$28:H80)</f>
        <v>#N/A</v>
      </c>
      <c r="Q80" s="26" t="e">
        <f t="shared" si="5"/>
        <v>#N/A</v>
      </c>
      <c r="R80" s="26" t="e">
        <f t="shared" si="6"/>
        <v>#N/A</v>
      </c>
      <c r="U80" s="32">
        <f t="shared" si="4"/>
        <v>0</v>
      </c>
    </row>
    <row r="81" spans="1:21" x14ac:dyDescent="0.35">
      <c r="A81" s="27">
        <f t="array" ref="A81">IFERROR(INDEX(Γεύματα!$A$2:$A$1001, MATCH(0,COUNTIF($A$1:$A80, Γεύματα!$A$2:$A$1001),0)),"")</f>
        <v>44258</v>
      </c>
      <c r="B81" s="26">
        <f>SUMIF(Γεύματα!$A$2:$A$1001,$A81,Γεύματα!$H$2:$H$1001)</f>
        <v>121.52980952380953</v>
      </c>
      <c r="C81" s="26">
        <f>SUMIF(Γεύματα!$A$2:$A$1001,$A81,Γεύματα!$I$2:$I$1001)</f>
        <v>252.98447619047616</v>
      </c>
      <c r="D81" s="26">
        <f>SUMIF(Γεύματα!$A$2:$A$1001,$A81,Γεύματα!$J$2:$J$1001)</f>
        <v>33.107428571428571</v>
      </c>
      <c r="E81" s="26">
        <f>SUMIF(Γεύματα!$A$2:$A$1001,$A81,Γεύματα!$K$2:$K$1001)</f>
        <v>486.11923809523813</v>
      </c>
      <c r="F81" s="26">
        <f>SUMIF(Γεύματα!$A$2:$A$1001,$A81,Γεύματα!$L$2:$L$1001)</f>
        <v>1011.9379047619046</v>
      </c>
      <c r="G81" s="26">
        <f>SUMIF(Γεύματα!$A$2:$A$1001,$A81,Γεύματα!$M$2:$M$1001)</f>
        <v>297.96685714285718</v>
      </c>
      <c r="H81" s="43">
        <f>SUMIF(Γεύματα!$A$2:$A$1001,$A81,Γεύματα!$O$2:$O$1001)</f>
        <v>1796.0239999999999</v>
      </c>
      <c r="I81" s="32">
        <f t="shared" si="7"/>
        <v>27.066411033217715</v>
      </c>
      <c r="J81" s="32">
        <f t="shared" si="8"/>
        <v>56.34322841798911</v>
      </c>
      <c r="K81" s="32">
        <f t="shared" si="9"/>
        <v>16.590360548793178</v>
      </c>
      <c r="M81">
        <f t="shared" si="3"/>
        <v>179.60239999999999</v>
      </c>
      <c r="N81" s="26" t="e">
        <f>SUM(B$28:B81)/COUNT(B$28:B81)</f>
        <v>#N/A</v>
      </c>
      <c r="O81" s="26" t="e">
        <f>SUM(H$28:H81)/COUNT(H$28:H81)</f>
        <v>#N/A</v>
      </c>
      <c r="Q81" s="26" t="e">
        <f t="shared" si="5"/>
        <v>#N/A</v>
      </c>
      <c r="R81" s="26" t="e">
        <f t="shared" si="6"/>
        <v>#N/A</v>
      </c>
      <c r="T81">
        <v>94</v>
      </c>
      <c r="U81" s="32">
        <f t="shared" si="4"/>
        <v>30.346074380165287</v>
      </c>
    </row>
    <row r="82" spans="1:21" x14ac:dyDescent="0.35">
      <c r="A82" s="27">
        <f t="array" ref="A82">IFERROR(INDEX(Γεύματα!$A$2:$A$1001, MATCH(0,COUNTIF($A$1:$A81, Γεύματα!$A$2:$A$1001),0)),"")</f>
        <v>44259</v>
      </c>
      <c r="B82" s="26">
        <f>SUMIF(Γεύματα!$A$2:$A$1001,$A82,Γεύματα!$H$2:$H$1001)</f>
        <v>129.30404761904762</v>
      </c>
      <c r="C82" s="26">
        <f>SUMIF(Γεύματα!$A$2:$A$1001,$A82,Γεύματα!$I$2:$I$1001)</f>
        <v>175.99809523809523</v>
      </c>
      <c r="D82" s="26">
        <f>SUMIF(Γεύματα!$A$2:$A$1001,$A82,Γεύματα!$J$2:$J$1001)</f>
        <v>42.250714285714288</v>
      </c>
      <c r="E82" s="26">
        <f>SUMIF(Γεύματα!$A$2:$A$1001,$A82,Γεύματα!$K$2:$K$1001)</f>
        <v>517.21619047619049</v>
      </c>
      <c r="F82" s="26">
        <f>SUMIF(Γεύματα!$A$2:$A$1001,$A82,Γεύματα!$L$2:$L$1001)</f>
        <v>703.99238095238093</v>
      </c>
      <c r="G82" s="26">
        <f>SUMIF(Γεύματα!$A$2:$A$1001,$A82,Γεύματα!$M$2:$M$1001)</f>
        <v>380.25642857142861</v>
      </c>
      <c r="H82" s="43">
        <f>SUMIF(Γεύματα!$A$2:$A$1001,$A82,Γεύματα!$O$2:$O$1001)</f>
        <v>1601.4649999999999</v>
      </c>
      <c r="I82" s="32">
        <f t="shared" si="7"/>
        <v>32.296440476450655</v>
      </c>
      <c r="J82" s="32">
        <f t="shared" si="8"/>
        <v>43.959273599634145</v>
      </c>
      <c r="K82" s="32">
        <f t="shared" si="9"/>
        <v>23.744285923915207</v>
      </c>
      <c r="M82">
        <f t="shared" si="3"/>
        <v>160.1465</v>
      </c>
      <c r="N82" s="26" t="e">
        <f>SUM(B$28:B82)/COUNT(B$28:B82)</f>
        <v>#N/A</v>
      </c>
      <c r="O82" s="26" t="e">
        <f>SUM(H$28:H82)/COUNT(H$28:H82)</f>
        <v>#N/A</v>
      </c>
      <c r="Q82" s="26" t="e">
        <f t="shared" si="5"/>
        <v>#N/A</v>
      </c>
      <c r="R82" s="26" t="e">
        <f t="shared" si="6"/>
        <v>#N/A</v>
      </c>
      <c r="U82" s="32">
        <f t="shared" si="4"/>
        <v>0</v>
      </c>
    </row>
    <row r="83" spans="1:21" x14ac:dyDescent="0.35">
      <c r="A83" s="27">
        <f t="array" ref="A83">IFERROR(INDEX(Γεύματα!$A$2:$A$1001, MATCH(0,COUNTIF($A$1:$A82, Γεύματα!$A$2:$A$1001),0)),"")</f>
        <v>44260</v>
      </c>
      <c r="B83" s="26">
        <f>SUMIF(Γεύματα!$A$2:$A$1001,$A83,Γεύματα!$H$2:$H$1001)</f>
        <v>122.20764285714286</v>
      </c>
      <c r="C83" s="26">
        <f>SUMIF(Γεύματα!$A$2:$A$1001,$A83,Γεύματα!$I$2:$I$1001)</f>
        <v>175.11878571428571</v>
      </c>
      <c r="D83" s="26">
        <f>SUMIF(Γεύματα!$A$2:$A$1001,$A83,Γεύματα!$J$2:$J$1001)</f>
        <v>38.33314285714286</v>
      </c>
      <c r="E83" s="26">
        <f>SUMIF(Γεύματα!$A$2:$A$1001,$A83,Γεύματα!$K$2:$K$1001)</f>
        <v>488.83057142857143</v>
      </c>
      <c r="F83" s="26">
        <f>SUMIF(Γεύματα!$A$2:$A$1001,$A83,Γεύματα!$L$2:$L$1001)</f>
        <v>700.47514285714283</v>
      </c>
      <c r="G83" s="26">
        <f>SUMIF(Γεύματα!$A$2:$A$1001,$A83,Γεύματα!$M$2:$M$1001)</f>
        <v>344.99828571428571</v>
      </c>
      <c r="H83" s="43">
        <f>SUMIF(Γεύματα!$A$2:$A$1001,$A83,Γεύματα!$O$2:$O$1001)</f>
        <v>1534.3040000000001</v>
      </c>
      <c r="I83" s="32">
        <f t="shared" si="7"/>
        <v>31.860085838827988</v>
      </c>
      <c r="J83" s="32">
        <f t="shared" si="8"/>
        <v>45.654260358908189</v>
      </c>
      <c r="K83" s="32">
        <f t="shared" si="9"/>
        <v>22.485653802263808</v>
      </c>
      <c r="M83">
        <f t="shared" si="3"/>
        <v>153.43040000000002</v>
      </c>
      <c r="N83" s="26" t="e">
        <f>SUM(B$28:B83)/COUNT(B$28:B83)</f>
        <v>#N/A</v>
      </c>
      <c r="O83" s="26" t="e">
        <f>SUM(H$28:H83)/COUNT(H$28:H83)</f>
        <v>#N/A</v>
      </c>
      <c r="Q83" s="26" t="e">
        <f t="shared" si="5"/>
        <v>#N/A</v>
      </c>
      <c r="R83" s="26" t="e">
        <f t="shared" si="6"/>
        <v>#N/A</v>
      </c>
      <c r="U83" s="32">
        <f t="shared" si="4"/>
        <v>0</v>
      </c>
    </row>
    <row r="84" spans="1:21" x14ac:dyDescent="0.35">
      <c r="A84" s="27">
        <f t="array" ref="A84">IFERROR(INDEX(Γεύματα!$A$2:$A$1001, MATCH(0,COUNTIF($A$1:$A83, Γεύματα!$A$2:$A$1001),0)),"")</f>
        <v>44261</v>
      </c>
      <c r="B84" s="26">
        <f>SUMIF(Γεύματα!$A$2:$A$1001,$A84,Γεύματα!$H$2:$H$1001)</f>
        <v>109.04892857142856</v>
      </c>
      <c r="C84" s="26">
        <f>SUMIF(Γεύματα!$A$2:$A$1001,$A84,Γεύματα!$I$2:$I$1001)</f>
        <v>179.86814285714286</v>
      </c>
      <c r="D84" s="26">
        <f>SUMIF(Γεύματα!$A$2:$A$1001,$A84,Γεύματα!$J$2:$J$1001)</f>
        <v>42.493035714285725</v>
      </c>
      <c r="E84" s="26">
        <f>SUMIF(Γεύματα!$A$2:$A$1001,$A84,Γεύματα!$K$2:$K$1001)</f>
        <v>436.19571428571425</v>
      </c>
      <c r="F84" s="26">
        <f>SUMIF(Γεύματα!$A$2:$A$1001,$A84,Γεύματα!$L$2:$L$1001)</f>
        <v>719.47257142857143</v>
      </c>
      <c r="G84" s="26">
        <f>SUMIF(Γεύματα!$A$2:$A$1001,$A84,Γεύματα!$M$2:$M$1001)</f>
        <v>382.43732142857135</v>
      </c>
      <c r="H84" s="43">
        <f>SUMIF(Γεύματα!$A$2:$A$1001,$A84,Γεύματα!$O$2:$O$1001)</f>
        <v>1538.105607142857</v>
      </c>
      <c r="I84" s="32">
        <f t="shared" si="7"/>
        <v>28.359282500502648</v>
      </c>
      <c r="J84" s="32">
        <f t="shared" si="8"/>
        <v>46.776539145777122</v>
      </c>
      <c r="K84" s="32">
        <f t="shared" si="9"/>
        <v>24.864178353720231</v>
      </c>
      <c r="M84">
        <f t="shared" si="3"/>
        <v>153.81056071428571</v>
      </c>
      <c r="N84" s="26" t="e">
        <f>SUM(B$28:B84)/COUNT(B$28:B84)</f>
        <v>#N/A</v>
      </c>
      <c r="O84" s="26" t="e">
        <f>SUM(H$28:H84)/COUNT(H$28:H84)</f>
        <v>#N/A</v>
      </c>
      <c r="Q84" s="26" t="e">
        <f t="shared" si="5"/>
        <v>#N/A</v>
      </c>
      <c r="R84" s="26" t="e">
        <f t="shared" si="6"/>
        <v>#N/A</v>
      </c>
      <c r="U84" s="32">
        <f t="shared" si="4"/>
        <v>0</v>
      </c>
    </row>
    <row r="85" spans="1:21" x14ac:dyDescent="0.35">
      <c r="A85" s="27">
        <f t="array" ref="A85">IFERROR(INDEX(Γεύματα!$A$2:$A$1001, MATCH(0,COUNTIF($A$1:$A84, Γεύματα!$A$2:$A$1001),0)),"")</f>
        <v>44262</v>
      </c>
      <c r="B85" s="26" t="e">
        <f>SUMIF(Γεύματα!$A$2:$A$1001,$A85,Γεύματα!$H$2:$H$1001)</f>
        <v>#N/A</v>
      </c>
      <c r="C85" s="26" t="e">
        <f>SUMIF(Γεύματα!$A$2:$A$1001,$A85,Γεύματα!$I$2:$I$1001)</f>
        <v>#N/A</v>
      </c>
      <c r="D85" s="26" t="e">
        <f>SUMIF(Γεύματα!$A$2:$A$1001,$A85,Γεύματα!$J$2:$J$1001)</f>
        <v>#N/A</v>
      </c>
      <c r="E85" s="26" t="e">
        <f>SUMIF(Γεύματα!$A$2:$A$1001,$A85,Γεύματα!$K$2:$K$1001)</f>
        <v>#N/A</v>
      </c>
      <c r="F85" s="26" t="e">
        <f>SUMIF(Γεύματα!$A$2:$A$1001,$A85,Γεύματα!$L$2:$L$1001)</f>
        <v>#N/A</v>
      </c>
      <c r="G85" s="26" t="e">
        <f>SUMIF(Γεύματα!$A$2:$A$1001,$A85,Γεύματα!$M$2:$M$1001)</f>
        <v>#N/A</v>
      </c>
      <c r="H85" s="43" t="e">
        <f>SUMIF(Γεύματα!$A$2:$A$1001,$A85,Γεύματα!$O$2:$O$1001)</f>
        <v>#N/A</v>
      </c>
      <c r="I85" s="32" t="e">
        <f t="shared" si="7"/>
        <v>#N/A</v>
      </c>
      <c r="J85" s="32" t="e">
        <f t="shared" si="8"/>
        <v>#N/A</v>
      </c>
      <c r="K85" s="32" t="e">
        <f t="shared" si="9"/>
        <v>#N/A</v>
      </c>
      <c r="M85" t="e">
        <f t="shared" si="3"/>
        <v>#N/A</v>
      </c>
      <c r="N85" s="26" t="e">
        <f>SUM(B$28:B85)/COUNT(B$28:B85)</f>
        <v>#N/A</v>
      </c>
      <c r="O85" s="26" t="e">
        <f>SUM(H$28:H85)/COUNT(H$28:H85)</f>
        <v>#N/A</v>
      </c>
      <c r="Q85" s="26" t="e">
        <f t="shared" si="5"/>
        <v>#N/A</v>
      </c>
      <c r="R85" s="26" t="e">
        <f t="shared" si="6"/>
        <v>#N/A</v>
      </c>
      <c r="T85">
        <v>93.5</v>
      </c>
      <c r="U85" s="32">
        <f t="shared" si="4"/>
        <v>30.18465909090909</v>
      </c>
    </row>
    <row r="86" spans="1:21" x14ac:dyDescent="0.35">
      <c r="A86" s="27">
        <f t="array" ref="A86">IFERROR(INDEX(Γεύματα!$A$2:$A$1001, MATCH(0,COUNTIF($A$1:$A85, Γεύματα!$A$2:$A$1001),0)),"")</f>
        <v>44263</v>
      </c>
      <c r="B86" s="26">
        <f>SUMIF(Γεύματα!$A$2:$A$1001,$A86,Γεύματα!$H$2:$H$1001)</f>
        <v>102.99190476190476</v>
      </c>
      <c r="C86" s="26">
        <f>SUMIF(Γεύματα!$A$2:$A$1001,$A86,Γεύματα!$I$2:$I$1001)</f>
        <v>163.18309523809526</v>
      </c>
      <c r="D86" s="26">
        <f>SUMIF(Γεύματα!$A$2:$A$1001,$A86,Γεύματα!$J$2:$J$1001)</f>
        <v>38.610000000000007</v>
      </c>
      <c r="E86" s="26">
        <f>SUMIF(Γεύματα!$A$2:$A$1001,$A86,Γεύματα!$K$2:$K$1001)</f>
        <v>411.96761904761905</v>
      </c>
      <c r="F86" s="26">
        <f>SUMIF(Γεύματα!$A$2:$A$1001,$A86,Γεύματα!$L$2:$L$1001)</f>
        <v>652.73238095238105</v>
      </c>
      <c r="G86" s="26">
        <f>SUMIF(Γεύματα!$A$2:$A$1001,$A86,Γεύματα!$M$2:$M$1001)</f>
        <v>347.48999999999995</v>
      </c>
      <c r="H86" s="43">
        <f>SUMIF(Γεύματα!$A$2:$A$1001,$A86,Γεύματα!$O$2:$O$1001)</f>
        <v>1412.1900000000003</v>
      </c>
      <c r="I86" s="32">
        <f t="shared" si="7"/>
        <v>29.172251541762723</v>
      </c>
      <c r="J86" s="32">
        <f t="shared" si="8"/>
        <v>46.221286155006119</v>
      </c>
      <c r="K86" s="32">
        <f t="shared" si="9"/>
        <v>24.60646230323114</v>
      </c>
      <c r="M86">
        <f t="shared" si="3"/>
        <v>141.21900000000002</v>
      </c>
      <c r="N86" s="26" t="e">
        <f>SUM(B$28:B86)/COUNT(B$28:B86)</f>
        <v>#N/A</v>
      </c>
      <c r="O86" s="26" t="e">
        <f>SUM(H$28:H86)/COUNT(H$28:H86)</f>
        <v>#N/A</v>
      </c>
      <c r="Q86" s="26" t="e">
        <f t="shared" si="5"/>
        <v>#N/A</v>
      </c>
      <c r="R86" s="26" t="e">
        <f t="shared" si="6"/>
        <v>#N/A</v>
      </c>
      <c r="U86" s="32">
        <f t="shared" si="4"/>
        <v>0</v>
      </c>
    </row>
    <row r="87" spans="1:21" x14ac:dyDescent="0.35">
      <c r="A87" s="27">
        <f t="array" ref="A87">IFERROR(INDEX(Γεύματα!$A$2:$A$1001, MATCH(0,COUNTIF($A$1:$A86, Γεύματα!$A$2:$A$1001),0)),"")</f>
        <v>44264</v>
      </c>
      <c r="B87" s="26">
        <f>SUMIF(Γεύματα!$A$2:$A$1001,$A87,Γεύματα!$H$2:$H$1001)</f>
        <v>115.95166666666665</v>
      </c>
      <c r="C87" s="26">
        <f>SUMIF(Γεύματα!$A$2:$A$1001,$A87,Γεύματα!$I$2:$I$1001)</f>
        <v>189.76488095238096</v>
      </c>
      <c r="D87" s="26">
        <f>SUMIF(Γεύματα!$A$2:$A$1001,$A87,Γεύματα!$J$2:$J$1001)</f>
        <v>34.559880952380951</v>
      </c>
      <c r="E87" s="26">
        <f>SUMIF(Γεύματα!$A$2:$A$1001,$A87,Γεύματα!$K$2:$K$1001)</f>
        <v>463.80666666666662</v>
      </c>
      <c r="F87" s="26">
        <f>SUMIF(Γεύματα!$A$2:$A$1001,$A87,Γεύματα!$L$2:$L$1001)</f>
        <v>759.05952380952385</v>
      </c>
      <c r="G87" s="26">
        <f>SUMIF(Γεύματα!$A$2:$A$1001,$A87,Γεύματα!$M$2:$M$1001)</f>
        <v>311.03892857142858</v>
      </c>
      <c r="H87" s="43">
        <f>SUMIF(Γεύματα!$A$2:$A$1001,$A87,Γεύματα!$O$2:$O$1001)</f>
        <v>1533.9051190476191</v>
      </c>
      <c r="I87" s="32">
        <f t="shared" si="7"/>
        <v>30.236985385030717</v>
      </c>
      <c r="J87" s="32">
        <f t="shared" si="8"/>
        <v>49.485428686802585</v>
      </c>
      <c r="K87" s="32">
        <f t="shared" si="9"/>
        <v>20.277585928166694</v>
      </c>
      <c r="M87">
        <f t="shared" si="3"/>
        <v>153.39051190476192</v>
      </c>
      <c r="N87" s="26" t="e">
        <f>SUM(B$28:B87)/COUNT(B$28:B87)</f>
        <v>#N/A</v>
      </c>
      <c r="O87" s="26" t="e">
        <f>SUM(H$28:H87)/COUNT(H$28:H87)</f>
        <v>#N/A</v>
      </c>
      <c r="Q87" s="26" t="e">
        <f t="shared" si="5"/>
        <v>#N/A</v>
      </c>
      <c r="R87" s="26" t="e">
        <f t="shared" si="6"/>
        <v>#N/A</v>
      </c>
      <c r="U87" s="32">
        <f t="shared" si="4"/>
        <v>0</v>
      </c>
    </row>
    <row r="88" spans="1:21" x14ac:dyDescent="0.35">
      <c r="A88" s="27">
        <f t="array" ref="A88">IFERROR(INDEX(Γεύματα!$A$2:$A$1001, MATCH(0,COUNTIF($A$1:$A87, Γεύματα!$A$2:$A$1001),0)),"")</f>
        <v>44265</v>
      </c>
      <c r="B88" s="26">
        <f>SUMIF(Γεύματα!$A$2:$A$1001,$A88,Γεύματα!$H$2:$H$1001)</f>
        <v>79.66652380952381</v>
      </c>
      <c r="C88" s="26">
        <f>SUMIF(Γεύματα!$A$2:$A$1001,$A88,Γεύματα!$I$2:$I$1001)</f>
        <v>231.83442857142859</v>
      </c>
      <c r="D88" s="26">
        <f>SUMIF(Γεύματα!$A$2:$A$1001,$A88,Γεύματα!$J$2:$J$1001)</f>
        <v>34.246761904761904</v>
      </c>
      <c r="E88" s="26">
        <f>SUMIF(Γεύματα!$A$2:$A$1001,$A88,Γεύματα!$K$2:$K$1001)</f>
        <v>318.66609523809524</v>
      </c>
      <c r="F88" s="26">
        <f>SUMIF(Γεύματα!$A$2:$A$1001,$A88,Γεύματα!$L$2:$L$1001)</f>
        <v>927.33771428571436</v>
      </c>
      <c r="G88" s="26">
        <f>SUMIF(Γεύματα!$A$2:$A$1001,$A88,Γεύματα!$M$2:$M$1001)</f>
        <v>308.2208571428572</v>
      </c>
      <c r="H88" s="43">
        <f>SUMIF(Γεύματα!$A$2:$A$1001,$A88,Γεύματα!$O$2:$O$1001)</f>
        <v>1554.2246666666667</v>
      </c>
      <c r="I88" s="32">
        <f t="shared" si="7"/>
        <v>20.503219519835305</v>
      </c>
      <c r="J88" s="32">
        <f t="shared" si="8"/>
        <v>59.665615542865375</v>
      </c>
      <c r="K88" s="32">
        <f t="shared" si="9"/>
        <v>19.831164937299317</v>
      </c>
      <c r="M88">
        <f t="shared" si="3"/>
        <v>155.42246666666668</v>
      </c>
      <c r="N88" s="26" t="e">
        <f>SUM(B$28:B88)/COUNT(B$28:B88)</f>
        <v>#N/A</v>
      </c>
      <c r="O88" s="26" t="e">
        <f>SUM(H$28:H88)/COUNT(H$28:H88)</f>
        <v>#N/A</v>
      </c>
      <c r="Q88" s="26" t="e">
        <f t="shared" si="5"/>
        <v>#N/A</v>
      </c>
      <c r="R88" s="26" t="e">
        <f t="shared" si="6"/>
        <v>#N/A</v>
      </c>
      <c r="U88" s="32">
        <f t="shared" si="4"/>
        <v>0</v>
      </c>
    </row>
    <row r="89" spans="1:21" x14ac:dyDescent="0.35">
      <c r="A89" s="27">
        <f t="array" ref="A89">IFERROR(INDEX(Γεύματα!$A$2:$A$1001, MATCH(0,COUNTIF($A$1:$A88, Γεύματα!$A$2:$A$1001),0)),"")</f>
        <v>44266</v>
      </c>
      <c r="B89" s="26">
        <f>SUMIF(Γεύματα!$A$2:$A$1001,$A89,Γεύματα!$H$2:$H$1001)</f>
        <v>107.50185714285715</v>
      </c>
      <c r="C89" s="26">
        <f>SUMIF(Γεύματα!$A$2:$A$1001,$A89,Γεύματα!$I$2:$I$1001)</f>
        <v>195.22199999999998</v>
      </c>
      <c r="D89" s="26">
        <f>SUMIF(Γεύματα!$A$2:$A$1001,$A89,Γεύματα!$J$2:$J$1001)</f>
        <v>39.671285714285709</v>
      </c>
      <c r="E89" s="26">
        <f>SUMIF(Γεύματα!$A$2:$A$1001,$A89,Γεύματα!$K$2:$K$1001)</f>
        <v>430.00742857142859</v>
      </c>
      <c r="F89" s="26">
        <f>SUMIF(Γεύματα!$A$2:$A$1001,$A89,Γεύματα!$L$2:$L$1001)</f>
        <v>780.88799999999992</v>
      </c>
      <c r="G89" s="26">
        <f>SUMIF(Γεύματα!$A$2:$A$1001,$A89,Γεύματα!$M$2:$M$1001)</f>
        <v>357.04157142857139</v>
      </c>
      <c r="H89" s="43">
        <f>SUMIF(Γεύματα!$A$2:$A$1001,$A89,Γεύματα!$O$2:$O$1001)</f>
        <v>1567.9369999999999</v>
      </c>
      <c r="I89" s="32">
        <f t="shared" si="7"/>
        <v>27.425045047819438</v>
      </c>
      <c r="J89" s="32">
        <f t="shared" si="8"/>
        <v>49.803531646998564</v>
      </c>
      <c r="K89" s="32">
        <f t="shared" si="9"/>
        <v>22.771423305181997</v>
      </c>
      <c r="M89">
        <f t="shared" si="3"/>
        <v>156.7937</v>
      </c>
      <c r="N89" s="26" t="e">
        <f>SUM(B$28:B89)/COUNT(B$28:B89)</f>
        <v>#N/A</v>
      </c>
      <c r="O89" s="26" t="e">
        <f>SUM(H$28:H89)/COUNT(H$28:H89)</f>
        <v>#N/A</v>
      </c>
      <c r="Q89" s="26" t="e">
        <f t="shared" si="5"/>
        <v>#N/A</v>
      </c>
      <c r="R89" s="26" t="e">
        <f t="shared" si="6"/>
        <v>#N/A</v>
      </c>
      <c r="T89">
        <v>93</v>
      </c>
      <c r="U89" s="32">
        <f t="shared" si="4"/>
        <v>30.023243801652892</v>
      </c>
    </row>
    <row r="90" spans="1:21" x14ac:dyDescent="0.35">
      <c r="A90" s="27">
        <f t="array" ref="A90">IFERROR(INDEX(Γεύματα!$A$2:$A$1001, MATCH(0,COUNTIF($A$1:$A89, Γεύματα!$A$2:$A$1001),0)),"")</f>
        <v>44267</v>
      </c>
      <c r="B90" s="26" t="e">
        <f>SUMIF(Γεύματα!$A$2:$A$1001,$A90,Γεύματα!$H$2:$H$1001)</f>
        <v>#N/A</v>
      </c>
      <c r="C90" s="26" t="e">
        <f>SUMIF(Γεύματα!$A$2:$A$1001,$A90,Γεύματα!$I$2:$I$1001)</f>
        <v>#N/A</v>
      </c>
      <c r="D90" s="26" t="e">
        <f>SUMIF(Γεύματα!$A$2:$A$1001,$A90,Γεύματα!$J$2:$J$1001)</f>
        <v>#N/A</v>
      </c>
      <c r="E90" s="26" t="e">
        <f>SUMIF(Γεύματα!$A$2:$A$1001,$A90,Γεύματα!$K$2:$K$1001)</f>
        <v>#N/A</v>
      </c>
      <c r="F90" s="26" t="e">
        <f>SUMIF(Γεύματα!$A$2:$A$1001,$A90,Γεύματα!$L$2:$L$1001)</f>
        <v>#N/A</v>
      </c>
      <c r="G90" s="26" t="e">
        <f>SUMIF(Γεύματα!$A$2:$A$1001,$A90,Γεύματα!$M$2:$M$1001)</f>
        <v>#N/A</v>
      </c>
      <c r="H90" s="43" t="e">
        <f>SUMIF(Γεύματα!$A$2:$A$1001,$A90,Γεύματα!$O$2:$O$1001)</f>
        <v>#N/A</v>
      </c>
      <c r="I90" s="32" t="e">
        <f t="shared" si="7"/>
        <v>#N/A</v>
      </c>
      <c r="J90" s="32" t="e">
        <f t="shared" si="8"/>
        <v>#N/A</v>
      </c>
      <c r="K90" s="32" t="e">
        <f t="shared" si="9"/>
        <v>#N/A</v>
      </c>
      <c r="M90" t="e">
        <f t="shared" si="3"/>
        <v>#N/A</v>
      </c>
      <c r="N90" s="26" t="e">
        <f>SUM(B$28:B90)/COUNT(B$28:B90)</f>
        <v>#N/A</v>
      </c>
      <c r="O90" s="26" t="e">
        <f>SUM(H$28:H90)/COUNT(H$28:H90)</f>
        <v>#N/A</v>
      </c>
      <c r="Q90" s="26" t="e">
        <f t="shared" si="5"/>
        <v>#N/A</v>
      </c>
      <c r="R90" s="26" t="e">
        <f t="shared" si="6"/>
        <v>#N/A</v>
      </c>
      <c r="U90" s="32">
        <f t="shared" si="4"/>
        <v>0</v>
      </c>
    </row>
    <row r="91" spans="1:21" x14ac:dyDescent="0.35">
      <c r="A91" s="27">
        <f t="array" ref="A91">IFERROR(INDEX(Γεύματα!$A$2:$A$1001, MATCH(0,COUNTIF($A$1:$A90, Γεύματα!$A$2:$A$1001),0)),"")</f>
        <v>44268</v>
      </c>
      <c r="B91" s="26">
        <f>SUMIF(Γεύματα!$A$2:$A$1001,$A91,Γεύματα!$H$2:$H$1001)</f>
        <v>119.08238095238096</v>
      </c>
      <c r="C91" s="26">
        <f>SUMIF(Γεύματα!$A$2:$A$1001,$A91,Γεύματα!$I$2:$I$1001)</f>
        <v>177.35619047619051</v>
      </c>
      <c r="D91" s="26">
        <f>SUMIF(Γεύματα!$A$2:$A$1001,$A91,Γεύματα!$J$2:$J$1001)</f>
        <v>28.377857142857138</v>
      </c>
      <c r="E91" s="26">
        <f>SUMIF(Γεύματα!$A$2:$A$1001,$A91,Γεύματα!$K$2:$K$1001)</f>
        <v>476.32952380952383</v>
      </c>
      <c r="F91" s="26">
        <f>SUMIF(Γεύματα!$A$2:$A$1001,$A91,Γεύματα!$L$2:$L$1001)</f>
        <v>709.42476190476202</v>
      </c>
      <c r="G91" s="26">
        <f>SUMIF(Γεύματα!$A$2:$A$1001,$A91,Γεύματα!$M$2:$M$1001)</f>
        <v>255.40071428571429</v>
      </c>
      <c r="H91" s="43">
        <f>SUMIF(Γεύματα!$A$2:$A$1001,$A91,Γεύματα!$O$2:$O$1001)</f>
        <v>1441.155</v>
      </c>
      <c r="I91" s="32">
        <f t="shared" si="7"/>
        <v>33.051928752252451</v>
      </c>
      <c r="J91" s="32">
        <f t="shared" si="8"/>
        <v>49.226125011172428</v>
      </c>
      <c r="K91" s="32">
        <f t="shared" si="9"/>
        <v>17.721946236575128</v>
      </c>
      <c r="M91">
        <f t="shared" si="3"/>
        <v>144.1155</v>
      </c>
      <c r="N91" s="26" t="e">
        <f>SUM(B$28:B91)/COUNT(B$28:B91)</f>
        <v>#N/A</v>
      </c>
      <c r="O91" s="26" t="e">
        <f>SUM(H$28:H91)/COUNT(H$28:H91)</f>
        <v>#N/A</v>
      </c>
      <c r="Q91" s="26" t="e">
        <f t="shared" si="5"/>
        <v>#N/A</v>
      </c>
      <c r="R91" s="26" t="e">
        <f t="shared" si="6"/>
        <v>#N/A</v>
      </c>
      <c r="T91">
        <v>92</v>
      </c>
      <c r="U91" s="32">
        <f t="shared" si="4"/>
        <v>29.700413223140497</v>
      </c>
    </row>
    <row r="92" spans="1:21" x14ac:dyDescent="0.35">
      <c r="A92" s="27">
        <f t="array" ref="A92">IFERROR(INDEX(Γεύματα!$A$2:$A$1001, MATCH(0,COUNTIF($A$1:$A91, Γεύματα!$A$2:$A$1001),0)),"")</f>
        <v>44269</v>
      </c>
      <c r="B92" s="26">
        <f>SUMIF(Γεύματα!$A$2:$A$1001,$A92,Γεύματα!$H$2:$H$1001)</f>
        <v>116.54192857142854</v>
      </c>
      <c r="C92" s="26">
        <f>SUMIF(Γεύματα!$A$2:$A$1001,$A92,Γεύματα!$I$2:$I$1001)</f>
        <v>171.9087857142857</v>
      </c>
      <c r="D92" s="26">
        <f>SUMIF(Γεύματα!$A$2:$A$1001,$A92,Γεύματα!$J$2:$J$1001)</f>
        <v>32.564571428571426</v>
      </c>
      <c r="E92" s="26">
        <f>SUMIF(Γεύματα!$A$2:$A$1001,$A92,Γεύματα!$K$2:$K$1001)</f>
        <v>466.16771428571417</v>
      </c>
      <c r="F92" s="26">
        <f>SUMIF(Γεύματα!$A$2:$A$1001,$A92,Γεύματα!$L$2:$L$1001)</f>
        <v>687.6351428571428</v>
      </c>
      <c r="G92" s="26">
        <f>SUMIF(Γεύματα!$A$2:$A$1001,$A92,Γεύματα!$M$2:$M$1001)</f>
        <v>293.08114285714282</v>
      </c>
      <c r="H92" s="43">
        <f>SUMIF(Γεύματα!$A$2:$A$1001,$A92,Γεύματα!$O$2:$O$1001)</f>
        <v>1446.8840000000002</v>
      </c>
      <c r="I92" s="32">
        <f t="shared" si="7"/>
        <v>32.218734486366159</v>
      </c>
      <c r="J92" s="32">
        <f t="shared" si="8"/>
        <v>47.525243409778717</v>
      </c>
      <c r="K92" s="32">
        <f t="shared" si="9"/>
        <v>20.256022103855098</v>
      </c>
      <c r="M92">
        <f t="shared" si="3"/>
        <v>144.68840000000003</v>
      </c>
      <c r="N92" s="26" t="e">
        <f>SUM(B$28:B92)/COUNT(B$28:B92)</f>
        <v>#N/A</v>
      </c>
      <c r="O92" s="26" t="e">
        <f>SUM(H$28:H92)/COUNT(H$28:H92)</f>
        <v>#N/A</v>
      </c>
      <c r="Q92" s="26" t="e">
        <f t="shared" si="5"/>
        <v>#N/A</v>
      </c>
      <c r="R92" s="26" t="e">
        <f t="shared" si="6"/>
        <v>#N/A</v>
      </c>
      <c r="U92" s="32">
        <f t="shared" si="4"/>
        <v>0</v>
      </c>
    </row>
    <row r="93" spans="1:21" x14ac:dyDescent="0.35">
      <c r="A93" s="27">
        <f t="array" ref="A93">IFERROR(INDEX(Γεύματα!$A$2:$A$1001, MATCH(0,COUNTIF($A$1:$A92, Γεύματα!$A$2:$A$1001),0)),"")</f>
        <v>44270</v>
      </c>
      <c r="B93" s="26">
        <f>SUMIF(Γεύματα!$A$2:$A$1001,$A93,Γεύματα!$H$2:$H$1001)</f>
        <v>38.649761904761903</v>
      </c>
      <c r="C93" s="26">
        <f>SUMIF(Γεύματα!$A$2:$A$1001,$A93,Γεύματα!$I$2:$I$1001)</f>
        <v>77.993095238095236</v>
      </c>
      <c r="D93" s="26">
        <f>SUMIF(Γεύματα!$A$2:$A$1001,$A93,Γεύματα!$J$2:$J$1001)</f>
        <v>10.604285714285716</v>
      </c>
      <c r="E93" s="26">
        <f>SUMIF(Γεύματα!$A$2:$A$1001,$A93,Γεύματα!$K$2:$K$1001)</f>
        <v>154.59904761904761</v>
      </c>
      <c r="F93" s="26">
        <f>SUMIF(Γεύματα!$A$2:$A$1001,$A93,Γεύματα!$L$2:$L$1001)</f>
        <v>311.97238095238095</v>
      </c>
      <c r="G93" s="26">
        <f>SUMIF(Γεύματα!$A$2:$A$1001,$A93,Γεύματα!$M$2:$M$1001)</f>
        <v>95.438571428571436</v>
      </c>
      <c r="H93" s="43">
        <f>SUMIF(Γεύματα!$A$2:$A$1001,$A93,Γεύματα!$O$2:$O$1001)</f>
        <v>562.01</v>
      </c>
      <c r="I93" s="32">
        <f t="shared" si="7"/>
        <v>27.508237863925483</v>
      </c>
      <c r="J93" s="32">
        <f t="shared" si="8"/>
        <v>55.510112089176516</v>
      </c>
      <c r="K93" s="32">
        <f t="shared" si="9"/>
        <v>16.981650046897997</v>
      </c>
      <c r="M93">
        <f t="shared" ref="M93:M140" si="10">H93/10</f>
        <v>56.201000000000001</v>
      </c>
      <c r="N93" s="26" t="e">
        <f>SUM(B$28:B93)/COUNT(B$28:B93)</f>
        <v>#N/A</v>
      </c>
      <c r="O93" s="26" t="e">
        <f>SUM(H$28:H93)/COUNT(H$28:H93)</f>
        <v>#N/A</v>
      </c>
      <c r="Q93" s="26" t="e">
        <f t="shared" si="5"/>
        <v>#N/A</v>
      </c>
      <c r="R93" s="26" t="e">
        <f t="shared" si="6"/>
        <v>#N/A</v>
      </c>
      <c r="U93" s="32">
        <f t="shared" ref="U93:U148" si="11">T93/1.76/1.76</f>
        <v>0</v>
      </c>
    </row>
    <row r="94" spans="1:21" x14ac:dyDescent="0.35">
      <c r="A94" s="27">
        <f t="array" ref="A94">IFERROR(INDEX(Γεύματα!$A$2:$A$1001, MATCH(0,COUNTIF($A$1:$A93, Γεύματα!$A$2:$A$1001),0)),"")</f>
        <v>44271</v>
      </c>
      <c r="B94" s="26" t="e">
        <f>SUMIF(Γεύματα!$A$2:$A$1001,$A94,Γεύματα!$H$2:$H$1001)</f>
        <v>#N/A</v>
      </c>
      <c r="C94" s="26" t="e">
        <f>SUMIF(Γεύματα!$A$2:$A$1001,$A94,Γεύματα!$I$2:$I$1001)</f>
        <v>#N/A</v>
      </c>
      <c r="D94" s="26" t="e">
        <f>SUMIF(Γεύματα!$A$2:$A$1001,$A94,Γεύματα!$J$2:$J$1001)</f>
        <v>#N/A</v>
      </c>
      <c r="E94" s="26" t="e">
        <f>SUMIF(Γεύματα!$A$2:$A$1001,$A94,Γεύματα!$K$2:$K$1001)</f>
        <v>#N/A</v>
      </c>
      <c r="F94" s="26" t="e">
        <f>SUMIF(Γεύματα!$A$2:$A$1001,$A94,Γεύματα!$L$2:$L$1001)</f>
        <v>#N/A</v>
      </c>
      <c r="G94" s="26" t="e">
        <f>SUMIF(Γεύματα!$A$2:$A$1001,$A94,Γεύματα!$M$2:$M$1001)</f>
        <v>#N/A</v>
      </c>
      <c r="H94" s="43" t="e">
        <f>SUMIF(Γεύματα!$A$2:$A$1001,$A94,Γεύματα!$O$2:$O$1001)</f>
        <v>#N/A</v>
      </c>
      <c r="I94" s="32" t="e">
        <f t="shared" si="7"/>
        <v>#N/A</v>
      </c>
      <c r="J94" s="32" t="e">
        <f t="shared" si="8"/>
        <v>#N/A</v>
      </c>
      <c r="K94" s="32" t="e">
        <f t="shared" si="9"/>
        <v>#N/A</v>
      </c>
      <c r="M94" t="e">
        <f t="shared" si="10"/>
        <v>#N/A</v>
      </c>
      <c r="N94" s="26" t="e">
        <f>SUM(B$28:B94)/COUNT(B$28:B94)</f>
        <v>#N/A</v>
      </c>
      <c r="O94" s="26" t="e">
        <f>SUM(H$28:H94)/COUNT(H$28:H94)</f>
        <v>#N/A</v>
      </c>
      <c r="Q94" s="26" t="e">
        <f t="shared" si="5"/>
        <v>#N/A</v>
      </c>
      <c r="R94" s="26" t="e">
        <f t="shared" si="6"/>
        <v>#N/A</v>
      </c>
      <c r="U94" s="32">
        <f t="shared" si="11"/>
        <v>0</v>
      </c>
    </row>
    <row r="95" spans="1:21" x14ac:dyDescent="0.35">
      <c r="A95" s="27">
        <f t="array" ref="A95">IFERROR(INDEX(Γεύματα!$A$2:$A$1001, MATCH(0,COUNTIF($A$1:$A94, Γεύματα!$A$2:$A$1001),0)),"")</f>
        <v>44272</v>
      </c>
      <c r="B95" s="26">
        <f>SUMIF(Γεύματα!$A$2:$A$1001,$A95,Γεύματα!$H$2:$H$1001)</f>
        <v>83.184404761904759</v>
      </c>
      <c r="C95" s="26">
        <f>SUMIF(Γεύματα!$A$2:$A$1001,$A95,Γεύματα!$I$2:$I$1001)</f>
        <v>197.37778273809522</v>
      </c>
      <c r="D95" s="26">
        <f>SUMIF(Γεύματα!$A$2:$A$1001,$A95,Γεύματα!$J$2:$J$1001)</f>
        <v>39.920187499999997</v>
      </c>
      <c r="E95" s="26">
        <f>SUMIF(Γεύματα!$A$2:$A$1001,$A95,Γεύματα!$K$2:$K$1001)</f>
        <v>332.73761904761903</v>
      </c>
      <c r="F95" s="26">
        <f>SUMIF(Γεύματα!$A$2:$A$1001,$A95,Γεύματα!$L$2:$L$1001)</f>
        <v>789.51113095238088</v>
      </c>
      <c r="G95" s="26">
        <f>SUMIF(Γεύματα!$A$2:$A$1001,$A95,Γεύματα!$M$2:$M$1001)</f>
        <v>359.28168749999998</v>
      </c>
      <c r="H95" s="43">
        <f>SUMIF(Γεύματα!$A$2:$A$1001,$A95,Γεύματα!$O$2:$O$1001)</f>
        <v>1481.5304375000003</v>
      </c>
      <c r="I95" s="32">
        <f t="shared" si="7"/>
        <v>22.459047119483763</v>
      </c>
      <c r="J95" s="32">
        <f t="shared" si="8"/>
        <v>53.290240346640246</v>
      </c>
      <c r="K95" s="32">
        <f t="shared" si="9"/>
        <v>24.250712533875962</v>
      </c>
      <c r="M95">
        <f t="shared" si="10"/>
        <v>148.15304375000002</v>
      </c>
      <c r="N95" s="26" t="e">
        <f>SUM(B$28:B95)/COUNT(B$28:B95)</f>
        <v>#N/A</v>
      </c>
      <c r="O95" s="26" t="e">
        <f>SUM(H$28:H95)/COUNT(H$28:H95)</f>
        <v>#N/A</v>
      </c>
      <c r="Q95" s="26" t="e">
        <f t="shared" si="5"/>
        <v>#N/A</v>
      </c>
      <c r="R95" s="26" t="e">
        <f t="shared" si="6"/>
        <v>#N/A</v>
      </c>
      <c r="T95">
        <v>91.5</v>
      </c>
      <c r="U95" s="32">
        <f t="shared" si="11"/>
        <v>29.5389979338843</v>
      </c>
    </row>
    <row r="96" spans="1:21" x14ac:dyDescent="0.35">
      <c r="A96" s="27">
        <f t="array" ref="A96">IFERROR(INDEX(Γεύματα!$A$2:$A$1996, MATCH(0,COUNTIF($A$1:$A95, Γεύματα!$A$2:$A$1996),0)),"")</f>
        <v>44273</v>
      </c>
      <c r="B96" s="26" t="e">
        <f>SUMIF(Γεύματα!$A$2:$A$1001,$A96,Γεύματα!$H$2:$H$1001)</f>
        <v>#N/A</v>
      </c>
      <c r="C96" s="26" t="e">
        <f>SUMIF(Γεύματα!$A$2:$A$1001,$A96,Γεύματα!$I$2:$I$1001)</f>
        <v>#N/A</v>
      </c>
      <c r="D96" s="26" t="e">
        <f>SUMIF(Γεύματα!$A$2:$A$1001,$A96,Γεύματα!$J$2:$J$1001)</f>
        <v>#N/A</v>
      </c>
      <c r="E96" s="26" t="e">
        <f>SUMIF(Γεύματα!$A$2:$A$1001,$A96,Γεύματα!$K$2:$K$1001)</f>
        <v>#N/A</v>
      </c>
      <c r="F96" s="26" t="e">
        <f>SUMIF(Γεύματα!$A$2:$A$1001,$A96,Γεύματα!$L$2:$L$1001)</f>
        <v>#N/A</v>
      </c>
      <c r="G96" s="26" t="e">
        <f>SUMIF(Γεύματα!$A$2:$A$1001,$A96,Γεύματα!$M$2:$M$1001)</f>
        <v>#N/A</v>
      </c>
      <c r="H96" s="43" t="e">
        <f>SUMIF(Γεύματα!$A$2:$A$1001,$A96,Γεύματα!$O$2:$O$1001)</f>
        <v>#N/A</v>
      </c>
      <c r="I96" s="32" t="e">
        <f t="shared" si="7"/>
        <v>#N/A</v>
      </c>
      <c r="J96" s="32" t="e">
        <f t="shared" si="8"/>
        <v>#N/A</v>
      </c>
      <c r="K96" s="32" t="e">
        <f t="shared" si="9"/>
        <v>#N/A</v>
      </c>
      <c r="M96" t="e">
        <f t="shared" si="10"/>
        <v>#N/A</v>
      </c>
      <c r="N96" s="26" t="e">
        <f>SUM(B$28:B96)/COUNT(B$28:B96)</f>
        <v>#N/A</v>
      </c>
      <c r="O96" s="26" t="e">
        <f>SUM(H$28:H96)/COUNT(H$28:H96)</f>
        <v>#N/A</v>
      </c>
      <c r="Q96" s="26" t="e">
        <f t="shared" si="5"/>
        <v>#N/A</v>
      </c>
      <c r="R96" s="26" t="e">
        <f t="shared" si="6"/>
        <v>#N/A</v>
      </c>
      <c r="U96" s="32">
        <f t="shared" si="11"/>
        <v>0</v>
      </c>
    </row>
    <row r="97" spans="1:21" x14ac:dyDescent="0.35">
      <c r="A97" s="27">
        <f t="array" ref="A97">IFERROR(INDEX(Γεύματα!$A$2:$A$1996, MATCH(0,COUNTIF($A$1:$A96, Γεύματα!$A$2:$A$1996),0)),"")</f>
        <v>44274</v>
      </c>
      <c r="B97" s="26">
        <f>SUMIF(Γεύματα!$A$2:$A$1997,$A97,Γεύματα!$H$2:$H$1997)</f>
        <v>118.11715686274511</v>
      </c>
      <c r="C97" s="26">
        <f>SUMIF(Γεύματα!$A$2:$A$1997,$A97,Γεύματα!$I$2:$I$1997)</f>
        <v>176.42897759103641</v>
      </c>
      <c r="D97" s="26">
        <f>SUMIF(Γεύματα!$A$2:$A$1997,$A97,Γεύματα!$J$2:$J$1997)</f>
        <v>41.793319327731098</v>
      </c>
      <c r="E97" s="26">
        <f>SUMIF(Γεύματα!$A$2:$A$1997,$A97,Γεύματα!$K$2:$K$1997)</f>
        <v>472.46862745098042</v>
      </c>
      <c r="F97" s="26">
        <f>SUMIF(Γεύματα!$A$2:$A$1997,$A97,Γεύματα!$L$2:$L$1997)</f>
        <v>705.71591036414566</v>
      </c>
      <c r="G97" s="26">
        <f>SUMIF(Γεύματα!$A$2:$A$1997,$A97,Γεύματα!$M$2:$M$1997)</f>
        <v>376.13987394957985</v>
      </c>
      <c r="H97" s="43">
        <f>SUMIF(Γεύματα!$A$2:$A$1997,$A97,Γεύματα!$O$2:$O$1997)</f>
        <v>1554.3244117647059</v>
      </c>
      <c r="I97" s="32">
        <f t="shared" si="7"/>
        <v>30.397040918540426</v>
      </c>
      <c r="J97" s="32">
        <f t="shared" si="8"/>
        <v>45.403385871222945</v>
      </c>
      <c r="K97" s="32">
        <f t="shared" si="9"/>
        <v>24.199573210236629</v>
      </c>
      <c r="M97">
        <f t="shared" si="10"/>
        <v>155.4324411764706</v>
      </c>
      <c r="N97" s="26" t="e">
        <f>SUM(B$28:B97)/COUNT(B$28:B97)</f>
        <v>#N/A</v>
      </c>
      <c r="O97" s="26" t="e">
        <f>SUM(H$28:H97)/COUNT(H$28:H97)</f>
        <v>#N/A</v>
      </c>
      <c r="Q97" s="26" t="e">
        <f t="shared" si="5"/>
        <v>#N/A</v>
      </c>
      <c r="R97" s="26" t="e">
        <f t="shared" si="6"/>
        <v>#N/A</v>
      </c>
      <c r="U97" s="32">
        <f t="shared" si="11"/>
        <v>0</v>
      </c>
    </row>
    <row r="98" spans="1:21" x14ac:dyDescent="0.35">
      <c r="A98" s="27">
        <f t="array" ref="A98">IFERROR(INDEX(Γεύματα!$A$2:$A$1996, MATCH(0,COUNTIF($A$1:$A97, Γεύματα!$A$2:$A$1996),0)),"")</f>
        <v>44275</v>
      </c>
      <c r="B98" s="26">
        <f>SUMIF(Γεύματα!$A$2:$A$1997,$A98,Γεύματα!$H$2:$H$1997)</f>
        <v>96.449509803921572</v>
      </c>
      <c r="C98" s="26">
        <f>SUMIF(Γεύματα!$A$2:$A$1997,$A98,Γεύματα!$I$2:$I$1997)</f>
        <v>205.02721288515406</v>
      </c>
      <c r="D98" s="26">
        <f>SUMIF(Γεύματα!$A$2:$A$1997,$A98,Γεύματα!$J$2:$J$1997)</f>
        <v>51.166966386554627</v>
      </c>
      <c r="E98" s="26">
        <f>SUMIF(Γεύματα!$A$2:$A$1997,$A98,Γεύματα!$K$2:$K$1997)</f>
        <v>385.79803921568629</v>
      </c>
      <c r="F98" s="26">
        <f>SUMIF(Γεύματα!$A$2:$A$1997,$A98,Γεύματα!$L$2:$L$1997)</f>
        <v>820.10885154061623</v>
      </c>
      <c r="G98" s="26">
        <f>SUMIF(Γεύματα!$A$2:$A$1997,$A98,Γεύματα!$M$2:$M$1997)</f>
        <v>460.50269747899159</v>
      </c>
      <c r="H98" s="43">
        <f>SUMIF(Γεύματα!$A$2:$A$1997,$A98,Γεύματα!$O$2:$O$1997)</f>
        <v>1666.409588235294</v>
      </c>
      <c r="I98" s="32">
        <f t="shared" si="7"/>
        <v>23.151453396535086</v>
      </c>
      <c r="J98" s="32">
        <f t="shared" si="8"/>
        <v>49.214122226042925</v>
      </c>
      <c r="K98" s="32">
        <f t="shared" si="9"/>
        <v>27.634424377421997</v>
      </c>
      <c r="M98">
        <f t="shared" si="10"/>
        <v>166.64095882352939</v>
      </c>
      <c r="N98" s="26" t="e">
        <f>SUM(B$28:B98)/COUNT(B$28:B98)</f>
        <v>#N/A</v>
      </c>
      <c r="O98" s="26" t="e">
        <f>SUM(H$28:H98)/COUNT(H$28:H98)</f>
        <v>#N/A</v>
      </c>
      <c r="Q98" s="26" t="e">
        <f t="shared" si="5"/>
        <v>#N/A</v>
      </c>
      <c r="R98" s="26" t="e">
        <f t="shared" si="6"/>
        <v>#N/A</v>
      </c>
      <c r="U98" s="32">
        <f t="shared" si="11"/>
        <v>0</v>
      </c>
    </row>
    <row r="99" spans="1:21" x14ac:dyDescent="0.35">
      <c r="A99" s="27">
        <f t="array" ref="A99">IFERROR(INDEX(Γεύματα!$A$2:$A$1996, MATCH(0,COUNTIF($A$1:$A98, Γεύματα!$A$2:$A$1996),0)),"")</f>
        <v>44276</v>
      </c>
      <c r="B99" s="26">
        <f>SUMIF(Γεύματα!$A$2:$A$1997,$A99,Γεύματα!$H$2:$H$1997)</f>
        <v>94.044999999999987</v>
      </c>
      <c r="C99" s="26">
        <f>SUMIF(Γεύματα!$A$2:$A$1997,$A99,Γεύματα!$I$2:$I$1997)</f>
        <v>132.09</v>
      </c>
      <c r="D99" s="26">
        <f>SUMIF(Γεύματα!$A$2:$A$1997,$A99,Γεύματα!$J$2:$J$1997)</f>
        <v>63.128999999999998</v>
      </c>
      <c r="E99" s="26">
        <f>SUMIF(Γεύματα!$A$2:$A$1997,$A99,Γεύματα!$K$2:$K$1997)</f>
        <v>376.17999999999995</v>
      </c>
      <c r="F99" s="26">
        <f>SUMIF(Γεύματα!$A$2:$A$1997,$A99,Γεύματα!$L$2:$L$1997)</f>
        <v>528.36</v>
      </c>
      <c r="G99" s="26">
        <f>SUMIF(Γεύματα!$A$2:$A$1997,$A99,Γεύματα!$M$2:$M$1997)</f>
        <v>568.16099999999994</v>
      </c>
      <c r="H99" s="43">
        <f>SUMIF(Γεύματα!$A$2:$A$1997,$A99,Γεύματα!$O$2:$O$1997)</f>
        <v>1472.7009999999998</v>
      </c>
      <c r="I99" s="32">
        <f t="shared" si="7"/>
        <v>25.543542103930125</v>
      </c>
      <c r="J99" s="32">
        <f t="shared" si="8"/>
        <v>35.876936323123303</v>
      </c>
      <c r="K99" s="32">
        <f t="shared" si="9"/>
        <v>38.579521572946575</v>
      </c>
      <c r="M99">
        <f t="shared" si="10"/>
        <v>147.27009999999999</v>
      </c>
      <c r="N99" s="26" t="e">
        <f>SUM(B$28:B99)/COUNT(B$28:B99)</f>
        <v>#N/A</v>
      </c>
      <c r="O99" s="26" t="e">
        <f>SUM(H$28:H99)/COUNT(H$28:H99)</f>
        <v>#N/A</v>
      </c>
      <c r="Q99" s="26" t="e">
        <f t="shared" si="5"/>
        <v>#N/A</v>
      </c>
      <c r="R99" s="26" t="e">
        <f t="shared" si="6"/>
        <v>#N/A</v>
      </c>
      <c r="U99" s="32">
        <f t="shared" si="11"/>
        <v>0</v>
      </c>
    </row>
    <row r="100" spans="1:21" x14ac:dyDescent="0.35">
      <c r="A100" s="27">
        <f t="array" ref="A100">IFERROR(INDEX(Γεύματα!$A$2:$A$1996, MATCH(0,COUNTIF($A$1:$A99, Γεύματα!$A$2:$A$1996),0)),"")</f>
        <v>44277</v>
      </c>
      <c r="B100" s="26">
        <f>SUMIF(Γεύματα!$A$2:$A$1997,$A100,Γεύματα!$H$2:$H$1997)</f>
        <v>113.29119047619047</v>
      </c>
      <c r="C100" s="26">
        <f>SUMIF(Γεύματα!$A$2:$A$1997,$A100,Γεύματα!$I$2:$I$1997)</f>
        <v>154.81309523809523</v>
      </c>
      <c r="D100" s="26">
        <f>SUMIF(Γεύματα!$A$2:$A$1997,$A100,Γεύματα!$J$2:$J$1997)</f>
        <v>79.219428571428566</v>
      </c>
      <c r="E100" s="26">
        <f>SUMIF(Γεύματα!$A$2:$A$1997,$A100,Γεύματα!$K$2:$K$1997)</f>
        <v>453.16476190476186</v>
      </c>
      <c r="F100" s="26">
        <f>SUMIF(Γεύματα!$A$2:$A$1997,$A100,Γεύματα!$L$2:$L$1997)</f>
        <v>619.25238095238092</v>
      </c>
      <c r="G100" s="26">
        <f>SUMIF(Γεύματα!$A$2:$A$1997,$A100,Γεύματα!$M$2:$M$1997)</f>
        <v>712.97485714285722</v>
      </c>
      <c r="H100" s="43">
        <f>SUMIF(Γεύματα!$A$2:$A$1997,$A100,Γεύματα!$O$2:$O$1997)</f>
        <v>1785.3919999999998</v>
      </c>
      <c r="I100" s="32">
        <f t="shared" si="7"/>
        <v>25.381807575297856</v>
      </c>
      <c r="J100" s="32">
        <f t="shared" si="8"/>
        <v>34.684393172613127</v>
      </c>
      <c r="K100" s="32">
        <f t="shared" si="9"/>
        <v>39.933799252089024</v>
      </c>
      <c r="M100">
        <f t="shared" si="10"/>
        <v>178.53919999999999</v>
      </c>
      <c r="N100" s="26" t="e">
        <f>SUM(B$28:B100)/COUNT(B$28:B100)</f>
        <v>#N/A</v>
      </c>
      <c r="O100" s="26" t="e">
        <f>SUM(H$28:H100)/COUNT(H$28:H100)</f>
        <v>#N/A</v>
      </c>
      <c r="Q100" s="26" t="e">
        <f t="shared" ref="Q100:Q130" si="12">SUM(B93:B99)/7</f>
        <v>#N/A</v>
      </c>
      <c r="R100" s="26" t="e">
        <f t="shared" ref="R100:R130" si="13">SUM(H93:H99)/7/10</f>
        <v>#N/A</v>
      </c>
      <c r="T100">
        <v>91</v>
      </c>
      <c r="U100" s="32">
        <f t="shared" si="11"/>
        <v>29.377582644628099</v>
      </c>
    </row>
    <row r="101" spans="1:21" x14ac:dyDescent="0.35">
      <c r="A101" s="27">
        <f t="array" ref="A101">IFERROR(INDEX(Γεύματα!$A$2:$A$1996, MATCH(0,COUNTIF($A$1:$A100, Γεύματα!$A$2:$A$1996),0)),"")</f>
        <v>44278</v>
      </c>
      <c r="B101" s="26">
        <f>SUMIF(Γεύματα!$A$2:$A$1997,$A101,Γεύματα!$H$2:$H$1997)</f>
        <v>123.0153081232493</v>
      </c>
      <c r="C101" s="26">
        <f>SUMIF(Γεύματα!$A$2:$A$1997,$A101,Γεύματα!$I$2:$I$1997)</f>
        <v>226.10250700280108</v>
      </c>
      <c r="D101" s="26">
        <f>SUMIF(Γεύματα!$A$2:$A$1997,$A101,Γεύματα!$J$2:$J$1997)</f>
        <v>38.931310924369754</v>
      </c>
      <c r="E101" s="26">
        <f>SUMIF(Γεύματα!$A$2:$A$1997,$A101,Γεύματα!$K$2:$K$1997)</f>
        <v>492.06123249299719</v>
      </c>
      <c r="F101" s="26">
        <f>SUMIF(Γεύματα!$A$2:$A$1997,$A101,Γεύματα!$L$2:$L$1997)</f>
        <v>904.4100280112043</v>
      </c>
      <c r="G101" s="26">
        <f>SUMIF(Γεύματα!$A$2:$A$1997,$A101,Γεύματα!$M$2:$M$1997)</f>
        <v>350.38179831932769</v>
      </c>
      <c r="H101" s="43">
        <f>SUMIF(Γεύματα!$A$2:$A$1997,$A101,Γεύματα!$O$2:$O$1997)</f>
        <v>1746.8530588235294</v>
      </c>
      <c r="I101" s="32">
        <f t="shared" si="7"/>
        <v>28.168438667897494</v>
      </c>
      <c r="J101" s="32">
        <f t="shared" si="8"/>
        <v>51.773675149317157</v>
      </c>
      <c r="K101" s="32">
        <f t="shared" si="9"/>
        <v>20.057886182785335</v>
      </c>
      <c r="M101">
        <f t="shared" si="10"/>
        <v>174.68530588235294</v>
      </c>
      <c r="N101" s="26" t="e">
        <f>SUM(B$28:B101)/COUNT(B$28:B101)</f>
        <v>#N/A</v>
      </c>
      <c r="O101" s="26" t="e">
        <f>SUM(H$28:H101)/COUNT(H$28:H101)</f>
        <v>#N/A</v>
      </c>
      <c r="Q101" s="26" t="e">
        <f t="shared" si="12"/>
        <v>#N/A</v>
      </c>
      <c r="R101" s="26" t="e">
        <f t="shared" si="13"/>
        <v>#N/A</v>
      </c>
      <c r="U101" s="32">
        <f t="shared" si="11"/>
        <v>0</v>
      </c>
    </row>
    <row r="102" spans="1:21" x14ac:dyDescent="0.35">
      <c r="A102" s="27">
        <f t="array" ref="A102">IFERROR(INDEX(Γεύματα!$A$2:$A$1996, MATCH(0,COUNTIF($A$1:$A101, Γεύματα!$A$2:$A$1996),0)),"")</f>
        <v>44279</v>
      </c>
      <c r="B102" s="26">
        <f>SUMIF(Γεύματα!$A$2:$A$1997,$A102,Γεύματα!$H$2:$H$1997)</f>
        <v>126.97333333333334</v>
      </c>
      <c r="C102" s="26">
        <f>SUMIF(Γεύματα!$A$2:$A$1997,$A102,Γεύματα!$I$2:$I$1997)</f>
        <v>175.11809523809524</v>
      </c>
      <c r="D102" s="26">
        <f>SUMIF(Γεύματα!$A$2:$A$1997,$A102,Γεύματα!$J$2:$J$1997)</f>
        <v>87.162142857142868</v>
      </c>
      <c r="E102" s="26">
        <f>SUMIF(Γεύματα!$A$2:$A$1997,$A102,Γεύματα!$K$2:$K$1997)</f>
        <v>507.89333333333337</v>
      </c>
      <c r="F102" s="26">
        <f>SUMIF(Γεύματα!$A$2:$A$1997,$A102,Γεύματα!$L$2:$L$1997)</f>
        <v>700.47238095238095</v>
      </c>
      <c r="G102" s="26">
        <f>SUMIF(Γεύματα!$A$2:$A$1997,$A102,Γεύματα!$M$2:$M$1997)</f>
        <v>784.45928571428567</v>
      </c>
      <c r="H102" s="43">
        <f>SUMIF(Γεύματα!$A$2:$A$1997,$A102,Γεύματα!$O$2:$O$1997)</f>
        <v>1992.825</v>
      </c>
      <c r="I102" s="32">
        <f t="shared" si="7"/>
        <v>25.486098043397355</v>
      </c>
      <c r="J102" s="32">
        <f t="shared" si="8"/>
        <v>35.149718663323718</v>
      </c>
      <c r="K102" s="32">
        <f t="shared" si="9"/>
        <v>39.36418329327892</v>
      </c>
      <c r="M102">
        <f t="shared" si="10"/>
        <v>199.2825</v>
      </c>
      <c r="N102" s="26" t="e">
        <f>SUM(B$28:B102)/COUNT(B$28:B102)</f>
        <v>#N/A</v>
      </c>
      <c r="O102" s="26" t="e">
        <f>SUM(H$28:H102)/COUNT(H$28:H102)</f>
        <v>#N/A</v>
      </c>
      <c r="Q102" s="26" t="e">
        <f t="shared" si="12"/>
        <v>#N/A</v>
      </c>
      <c r="R102" s="26" t="e">
        <f t="shared" si="13"/>
        <v>#N/A</v>
      </c>
      <c r="U102" s="32">
        <f t="shared" si="11"/>
        <v>0</v>
      </c>
    </row>
    <row r="103" spans="1:21" x14ac:dyDescent="0.35">
      <c r="A103" s="27">
        <f t="array" ref="A103">IFERROR(INDEX(Γεύματα!$A$2:$A$1996, MATCH(0,COUNTIF($A$1:$A102, Γεύματα!$A$2:$A$1996),0)),"")</f>
        <v>44280</v>
      </c>
      <c r="B103" s="26">
        <f>SUMIF(Γεύματα!$A$2:$A$1997,$A103,Γεύματα!$H$2:$H$1997)</f>
        <v>109.24190476190473</v>
      </c>
      <c r="C103" s="26">
        <f>SUMIF(Γεύματα!$A$2:$A$1997,$A103,Γεύματα!$I$2:$I$1997)</f>
        <v>173.81309523809523</v>
      </c>
      <c r="D103" s="26">
        <f>SUMIF(Γεύματα!$A$2:$A$1997,$A103,Γεύματα!$J$2:$J$1997)</f>
        <v>45.307000000000002</v>
      </c>
      <c r="E103" s="26">
        <f>SUMIF(Γεύματα!$A$2:$A$1997,$A103,Γεύματα!$K$2:$K$1997)</f>
        <v>436.96761904761894</v>
      </c>
      <c r="F103" s="26">
        <f>SUMIF(Γεύματα!$A$2:$A$1997,$A103,Γεύματα!$L$2:$L$1997)</f>
        <v>695.25238095238092</v>
      </c>
      <c r="G103" s="26">
        <f>SUMIF(Γεύματα!$A$2:$A$1997,$A103,Γεύματα!$M$2:$M$1997)</f>
        <v>407.76299999999998</v>
      </c>
      <c r="H103" s="43">
        <f>SUMIF(Γεύματα!$A$2:$A$1997,$A103,Γεύματα!$O$2:$O$1997)</f>
        <v>1539.9829999999997</v>
      </c>
      <c r="I103" s="32">
        <f t="shared" si="7"/>
        <v>28.374833946064275</v>
      </c>
      <c r="J103" s="32">
        <f t="shared" si="8"/>
        <v>45.146756876691562</v>
      </c>
      <c r="K103" s="32">
        <f t="shared" si="9"/>
        <v>26.478409177244167</v>
      </c>
      <c r="M103">
        <f t="shared" si="10"/>
        <v>153.99829999999997</v>
      </c>
      <c r="N103" s="26" t="e">
        <f>SUM(B$28:B103)/COUNT(B$28:B103)</f>
        <v>#N/A</v>
      </c>
      <c r="O103" s="26" t="e">
        <f>SUM(H$28:H103)/COUNT(H$28:H103)</f>
        <v>#N/A</v>
      </c>
      <c r="Q103" s="26" t="e">
        <f t="shared" si="12"/>
        <v>#N/A</v>
      </c>
      <c r="R103" s="26" t="e">
        <f t="shared" si="13"/>
        <v>#N/A</v>
      </c>
      <c r="U103" s="32">
        <f t="shared" si="11"/>
        <v>0</v>
      </c>
    </row>
    <row r="104" spans="1:21" x14ac:dyDescent="0.35">
      <c r="A104" s="27">
        <f t="array" ref="A104">IFERROR(INDEX(Γεύματα!$A$2:$A$1996, MATCH(0,COUNTIF($A$1:$A103, Γεύματα!$A$2:$A$1996),0)),"")</f>
        <v>44281</v>
      </c>
      <c r="B104" s="26">
        <f>SUMIF(Γεύματα!$A$2:$A$1997,$A104,Γεύματα!$H$2:$H$1997)</f>
        <v>135.01338095238094</v>
      </c>
      <c r="C104" s="26">
        <f>SUMIF(Γεύματα!$A$2:$A$1997,$A104,Γεύματα!$I$2:$I$1997)</f>
        <v>196.4744761904762</v>
      </c>
      <c r="D104" s="26">
        <f>SUMIF(Γεύματα!$A$2:$A$1997,$A104,Γεύματα!$J$2:$J$1997)</f>
        <v>56.110285714285709</v>
      </c>
      <c r="E104" s="26">
        <f>SUMIF(Γεύματα!$A$2:$A$1997,$A104,Γεύματα!$K$2:$K$1997)</f>
        <v>540.05352380952377</v>
      </c>
      <c r="F104" s="26">
        <f>SUMIF(Γεύματα!$A$2:$A$1997,$A104,Γεύματα!$L$2:$L$1997)</f>
        <v>785.89790476190478</v>
      </c>
      <c r="G104" s="26">
        <f>SUMIF(Γεύματα!$A$2:$A$1997,$A104,Γεύματα!$M$2:$M$1997)</f>
        <v>504.99257142857147</v>
      </c>
      <c r="H104" s="43">
        <f>SUMIF(Γεύματα!$A$2:$A$1997,$A104,Γεύματα!$O$2:$O$1997)</f>
        <v>1830.9439999999997</v>
      </c>
      <c r="I104" s="32">
        <f t="shared" si="7"/>
        <v>29.495906145110055</v>
      </c>
      <c r="J104" s="32">
        <f t="shared" si="8"/>
        <v>42.923098945784517</v>
      </c>
      <c r="K104" s="32">
        <f t="shared" si="9"/>
        <v>27.580994909105442</v>
      </c>
      <c r="M104">
        <f t="shared" si="10"/>
        <v>183.09439999999998</v>
      </c>
      <c r="N104" s="26" t="e">
        <f>SUM(B$28:B104)/COUNT(B$28:B104)</f>
        <v>#N/A</v>
      </c>
      <c r="O104" s="26" t="e">
        <f>SUM(H$28:H104)/COUNT(H$28:H104)</f>
        <v>#N/A</v>
      </c>
      <c r="Q104" s="26">
        <f t="shared" si="12"/>
        <v>111.59048619447779</v>
      </c>
      <c r="R104" s="26">
        <f t="shared" si="13"/>
        <v>167.97840084033615</v>
      </c>
      <c r="U104" s="32">
        <f t="shared" si="11"/>
        <v>0</v>
      </c>
    </row>
    <row r="105" spans="1:21" x14ac:dyDescent="0.35">
      <c r="A105" s="27">
        <f t="array" ref="A105">IFERROR(INDEX(Γεύματα!$A$2:$A$1996, MATCH(0,COUNTIF($A$1:$A104, Γεύματα!$A$2:$A$1996),0)),"")</f>
        <v>44282</v>
      </c>
      <c r="B105" s="26">
        <f>SUMIF(Γεύματα!$A$2:$A$1997,$A105,Γεύματα!$H$2:$H$1997)</f>
        <v>99.470952380952383</v>
      </c>
      <c r="C105" s="26">
        <f>SUMIF(Γεύματα!$A$2:$A$1997,$A105,Γεύματα!$I$2:$I$1997)</f>
        <v>163.88309523809522</v>
      </c>
      <c r="D105" s="26">
        <f>SUMIF(Γεύματα!$A$2:$A$1997,$A105,Γεύματα!$J$2:$J$1997)</f>
        <v>70.532404761904758</v>
      </c>
      <c r="E105" s="26">
        <f>SUMIF(Γεύματα!$A$2:$A$1997,$A105,Γεύματα!$K$2:$K$1997)</f>
        <v>397.88380952380953</v>
      </c>
      <c r="F105" s="26">
        <f>SUMIF(Γεύματα!$A$2:$A$1997,$A105,Γεύματα!$L$2:$L$1997)</f>
        <v>655.53238095238089</v>
      </c>
      <c r="G105" s="26">
        <f>SUMIF(Γεύματα!$A$2:$A$1997,$A105,Γεύματα!$M$2:$M$1997)</f>
        <v>634.79164285714296</v>
      </c>
      <c r="H105" s="43">
        <f>SUMIF(Γεύματα!$A$2:$A$1997,$A105,Γεύματα!$O$2:$O$1997)</f>
        <v>1688.2078333333334</v>
      </c>
      <c r="I105" s="32">
        <f t="shared" si="7"/>
        <v>23.568413892393554</v>
      </c>
      <c r="J105" s="32">
        <f t="shared" si="8"/>
        <v>38.83007577675108</v>
      </c>
      <c r="K105" s="32">
        <f t="shared" si="9"/>
        <v>37.601510330855369</v>
      </c>
      <c r="M105">
        <f t="shared" si="10"/>
        <v>168.82078333333334</v>
      </c>
      <c r="N105" s="26" t="e">
        <f>SUM(B$28:B105)/COUNT(B$28:B105)</f>
        <v>#N/A</v>
      </c>
      <c r="O105" s="26" t="e">
        <f>SUM(H$28:H105)/COUNT(H$28:H105)</f>
        <v>#N/A</v>
      </c>
      <c r="Q105" s="26">
        <f t="shared" si="12"/>
        <v>114.00423249299719</v>
      </c>
      <c r="R105" s="26">
        <f t="shared" si="13"/>
        <v>171.93010924369747</v>
      </c>
      <c r="T105">
        <v>90.5</v>
      </c>
      <c r="U105" s="32">
        <f t="shared" si="11"/>
        <v>29.216167355371901</v>
      </c>
    </row>
    <row r="106" spans="1:21" x14ac:dyDescent="0.35">
      <c r="A106" s="27">
        <f t="array" ref="A106">IFERROR(INDEX(Γεύματα!$A$2:$A$1996, MATCH(0,COUNTIF($A$1:$A105, Γεύματα!$A$2:$A$1996),0)),"")</f>
        <v>44283</v>
      </c>
      <c r="B106" s="26">
        <f>SUMIF(Γεύματα!$A$2:$A$1997,$A106,Γεύματα!$H$2:$H$1997)</f>
        <v>68.345238095238088</v>
      </c>
      <c r="C106" s="26">
        <f>SUMIF(Γεύματα!$A$2:$A$1997,$A106,Γεύματα!$I$2:$I$1997)</f>
        <v>106.85619047619048</v>
      </c>
      <c r="D106" s="26">
        <f>SUMIF(Γεύματα!$A$2:$A$1997,$A106,Γεύματα!$J$2:$J$1997)</f>
        <v>38.50714285714286</v>
      </c>
      <c r="E106" s="26">
        <f>SUMIF(Γεύματα!$A$2:$A$1997,$A106,Γεύματα!$K$2:$K$1997)</f>
        <v>273.38095238095235</v>
      </c>
      <c r="F106" s="26">
        <f>SUMIF(Γεύματα!$A$2:$A$1997,$A106,Γεύματα!$L$2:$L$1997)</f>
        <v>427.42476190476191</v>
      </c>
      <c r="G106" s="26">
        <f>SUMIF(Γεύματα!$A$2:$A$1997,$A106,Γεύματα!$M$2:$M$1997)</f>
        <v>346.56428571428569</v>
      </c>
      <c r="H106" s="43">
        <f>SUMIF(Γεύματα!$A$2:$A$1997,$A106,Γεύματα!$O$2:$O$1997)</f>
        <v>1847.3700000000001</v>
      </c>
      <c r="I106" s="32">
        <f t="shared" si="7"/>
        <v>14.798386483538888</v>
      </c>
      <c r="J106" s="32">
        <f t="shared" si="8"/>
        <v>23.136933148463051</v>
      </c>
      <c r="K106" s="32">
        <f t="shared" si="9"/>
        <v>18.759874075809698</v>
      </c>
      <c r="M106">
        <f t="shared" si="10"/>
        <v>184.73700000000002</v>
      </c>
      <c r="N106" s="26" t="e">
        <f>SUM(B$28:B106)/COUNT(B$28:B106)</f>
        <v>#N/A</v>
      </c>
      <c r="O106" s="26" t="e">
        <f>SUM(H$28:H106)/COUNT(H$28:H106)</f>
        <v>#N/A</v>
      </c>
      <c r="Q106" s="26">
        <f t="shared" si="12"/>
        <v>114.43586714685875</v>
      </c>
      <c r="R106" s="26">
        <f t="shared" si="13"/>
        <v>172.24151274509802</v>
      </c>
      <c r="U106" s="32">
        <f t="shared" si="11"/>
        <v>0</v>
      </c>
    </row>
    <row r="107" spans="1:21" x14ac:dyDescent="0.35">
      <c r="A107" s="27">
        <f t="array" ref="A107">IFERROR(INDEX(Γεύματα!$A$2:$A$1996, MATCH(0,COUNTIF($A$1:$A106, Γεύματα!$A$2:$A$1996),0)),"")</f>
        <v>44284</v>
      </c>
      <c r="B107" s="26">
        <f>SUMIF(Γεύματα!$A$2:$A$1997,$A107,Γεύματα!$H$2:$H$1997)</f>
        <v>106.40209109730849</v>
      </c>
      <c r="C107" s="26">
        <f>SUMIF(Γεύματα!$A$2:$A$1997,$A107,Γεύματα!$I$2:$I$1997)</f>
        <v>176.99548654244307</v>
      </c>
      <c r="D107" s="26">
        <f>SUMIF(Γεύματα!$A$2:$A$1997,$A107,Γεύματα!$J$2:$J$1997)</f>
        <v>32.938322981366461</v>
      </c>
      <c r="E107" s="26">
        <f>SUMIF(Γεύματα!$A$2:$A$1997,$A107,Γεύματα!$K$2:$K$1997)</f>
        <v>425.60836438923394</v>
      </c>
      <c r="F107" s="26">
        <f>SUMIF(Γεύματα!$A$2:$A$1997,$A107,Γεύματα!$L$2:$L$1997)</f>
        <v>707.9819461697723</v>
      </c>
      <c r="G107" s="26">
        <f>SUMIF(Γεύματα!$A$2:$A$1997,$A107,Γεύματα!$M$2:$M$1997)</f>
        <v>296.44490683229816</v>
      </c>
      <c r="H107" s="43">
        <f>SUMIF(Γεύματα!$A$2:$A$1997,$A107,Γεύματα!$O$2:$O$1997)</f>
        <v>1430.0352173913043</v>
      </c>
      <c r="I107" s="32">
        <f t="shared" si="7"/>
        <v>29.762089717317334</v>
      </c>
      <c r="J107" s="32">
        <f t="shared" si="8"/>
        <v>49.508007744122942</v>
      </c>
      <c r="K107" s="32">
        <f t="shared" si="9"/>
        <v>20.729902538559731</v>
      </c>
      <c r="M107">
        <f t="shared" si="10"/>
        <v>143.00352173913043</v>
      </c>
      <c r="N107" s="26" t="e">
        <f>SUM(B$28:B107)/COUNT(B$28:B107)</f>
        <v>#N/A</v>
      </c>
      <c r="O107" s="26" t="e">
        <f>SUM(H$28:H107)/COUNT(H$28:H107)</f>
        <v>#N/A</v>
      </c>
      <c r="Q107" s="26">
        <f t="shared" si="12"/>
        <v>110.76447258903561</v>
      </c>
      <c r="R107" s="26">
        <f t="shared" si="13"/>
        <v>177.59392703081232</v>
      </c>
      <c r="U107" s="32">
        <f t="shared" si="11"/>
        <v>0</v>
      </c>
    </row>
    <row r="108" spans="1:21" x14ac:dyDescent="0.35">
      <c r="A108" s="27">
        <f t="array" ref="A108">IFERROR(INDEX(Γεύματα!$A$2:$A$1996, MATCH(0,COUNTIF($A$1:$A107, Γεύματα!$A$2:$A$1996),0)),"")</f>
        <v>44285</v>
      </c>
      <c r="B108" s="26">
        <f>SUMIF(Γεύματα!$A$2:$A$1997,$A108,Γεύματα!$H$2:$H$1997)</f>
        <v>115.26974891774891</v>
      </c>
      <c r="C108" s="26">
        <f>SUMIF(Γεύματα!$A$2:$A$1997,$A108,Γεύματα!$I$2:$I$1997)</f>
        <v>182.05167965367966</v>
      </c>
      <c r="D108" s="26">
        <f>SUMIF(Γεύματα!$A$2:$A$1997,$A108,Γεύματα!$J$2:$J$1997)</f>
        <v>44.581142857142865</v>
      </c>
      <c r="E108" s="26">
        <f>SUMIF(Γεύματα!$A$2:$A$1997,$A108,Γεύματα!$K$2:$K$1997)</f>
        <v>461.07899567099565</v>
      </c>
      <c r="F108" s="26">
        <f>SUMIF(Γεύματα!$A$2:$A$1997,$A108,Γεύματα!$L$2:$L$1997)</f>
        <v>728.20671861471862</v>
      </c>
      <c r="G108" s="26">
        <f>SUMIF(Γεύματα!$A$2:$A$1997,$A108,Γεύματα!$M$2:$M$1997)</f>
        <v>401.23028571428563</v>
      </c>
      <c r="H108" s="43">
        <f>SUMIF(Γεύματα!$A$2:$A$1997,$A108,Γεύματα!$O$2:$O$1997)</f>
        <v>1590.5160000000001</v>
      </c>
      <c r="I108" s="32">
        <f t="shared" si="7"/>
        <v>28.989271134084511</v>
      </c>
      <c r="J108" s="32">
        <f t="shared" si="8"/>
        <v>45.784306389543929</v>
      </c>
      <c r="K108" s="32">
        <f t="shared" si="9"/>
        <v>25.226422476371543</v>
      </c>
      <c r="M108">
        <f t="shared" si="10"/>
        <v>159.05160000000001</v>
      </c>
      <c r="N108" s="26" t="e">
        <f>SUM(B$28:B108)/COUNT(B$28:B108)</f>
        <v>#N/A</v>
      </c>
      <c r="O108" s="26" t="e">
        <f>SUM(H$28:H108)/COUNT(H$28:H108)</f>
        <v>#N/A</v>
      </c>
      <c r="Q108" s="26">
        <f t="shared" si="12"/>
        <v>109.7803155349096</v>
      </c>
      <c r="R108" s="26">
        <f t="shared" si="13"/>
        <v>172.51740156497382</v>
      </c>
      <c r="U108" s="32">
        <f t="shared" si="11"/>
        <v>0</v>
      </c>
    </row>
    <row r="109" spans="1:21" x14ac:dyDescent="0.35">
      <c r="A109" s="27">
        <f t="array" ref="A109">IFERROR(INDEX(Γεύματα!$A$2:$A$1996, MATCH(0,COUNTIF($A$1:$A108, Γεύματα!$A$2:$A$1996),0)),"")</f>
        <v>44286</v>
      </c>
      <c r="B109" s="26" t="e">
        <f>SUMIF(Γεύματα!$A$2:$A$1997,$A109,Γεύματα!$H$2:$H$1997)</f>
        <v>#N/A</v>
      </c>
      <c r="C109" s="26" t="e">
        <f>SUMIF(Γεύματα!$A$2:$A$1997,$A109,Γεύματα!$I$2:$I$1997)</f>
        <v>#N/A</v>
      </c>
      <c r="D109" s="26" t="e">
        <f>SUMIF(Γεύματα!$A$2:$A$1997,$A109,Γεύματα!$J$2:$J$1997)</f>
        <v>#N/A</v>
      </c>
      <c r="E109" s="26" t="e">
        <f>SUMIF(Γεύματα!$A$2:$A$1997,$A109,Γεύματα!$K$2:$K$1997)</f>
        <v>#N/A</v>
      </c>
      <c r="F109" s="26" t="e">
        <f>SUMIF(Γεύματα!$A$2:$A$1997,$A109,Γεύματα!$L$2:$L$1997)</f>
        <v>#N/A</v>
      </c>
      <c r="G109" s="26" t="e">
        <f>SUMIF(Γεύματα!$A$2:$A$1997,$A109,Γεύματα!$M$2:$M$1997)</f>
        <v>#N/A</v>
      </c>
      <c r="H109" s="43" t="e">
        <f>SUMIF(Γεύματα!$A$2:$A$1997,$A109,Γεύματα!$O$2:$O$1997)</f>
        <v>#N/A</v>
      </c>
      <c r="I109" s="32" t="e">
        <f t="shared" si="7"/>
        <v>#N/A</v>
      </c>
      <c r="J109" s="32" t="e">
        <f t="shared" si="8"/>
        <v>#N/A</v>
      </c>
      <c r="K109" s="32" t="e">
        <f t="shared" si="9"/>
        <v>#N/A</v>
      </c>
      <c r="M109" t="e">
        <f t="shared" si="10"/>
        <v>#N/A</v>
      </c>
      <c r="N109" s="26" t="e">
        <f>SUM(B$28:B109)/COUNT(B$28:B109)</f>
        <v>#N/A</v>
      </c>
      <c r="O109" s="26" t="e">
        <f>SUM(H$28:H109)/COUNT(H$28:H109)</f>
        <v>#N/A</v>
      </c>
      <c r="Q109" s="26">
        <f t="shared" si="12"/>
        <v>108.67380707698098</v>
      </c>
      <c r="R109" s="26">
        <f t="shared" si="13"/>
        <v>170.28401501035199</v>
      </c>
      <c r="U109" s="32">
        <f t="shared" si="11"/>
        <v>0</v>
      </c>
    </row>
    <row r="110" spans="1:21" x14ac:dyDescent="0.35">
      <c r="A110" s="27">
        <f t="array" ref="A110">IFERROR(INDEX(Γεύματα!$A$2:$A$1996, MATCH(0,COUNTIF($A$1:$A109, Γεύματα!$A$2:$A$1996),0)),"")</f>
        <v>44287</v>
      </c>
      <c r="B110" s="26">
        <f>SUMIF(Γεύματα!$A$2:$A$1997,$A110,Γεύματα!$H$2:$H$1997)</f>
        <v>109.01754285714284</v>
      </c>
      <c r="C110" s="26">
        <f>SUMIF(Γεύματα!$A$2:$A$1997,$A110,Γεύματα!$I$2:$I$1997)</f>
        <v>203.01661428571427</v>
      </c>
      <c r="D110" s="26">
        <f>SUMIF(Γεύματα!$A$2:$A$1997,$A110,Γεύματα!$J$2:$J$1997)</f>
        <v>39.868085714285712</v>
      </c>
      <c r="E110" s="26">
        <f>SUMIF(Γεύματα!$A$2:$A$1997,$A110,Γεύματα!$K$2:$K$1997)</f>
        <v>436.07017142857137</v>
      </c>
      <c r="F110" s="26">
        <f>SUMIF(Γεύματα!$A$2:$A$1997,$A110,Γεύματα!$L$2:$L$1997)</f>
        <v>812.06645714285708</v>
      </c>
      <c r="G110" s="26">
        <f>SUMIF(Γεύματα!$A$2:$A$1997,$A110,Γεύματα!$M$2:$M$1997)</f>
        <v>358.81277142857141</v>
      </c>
      <c r="H110" s="43">
        <f>SUMIF(Γεύματα!$A$2:$A$1997,$A110,Γεύματα!$O$2:$O$1997)</f>
        <v>1606.9494</v>
      </c>
      <c r="I110" s="32">
        <f t="shared" si="7"/>
        <v>27.136521624674142</v>
      </c>
      <c r="J110" s="32">
        <f t="shared" si="8"/>
        <v>50.534662581339347</v>
      </c>
      <c r="K110" s="32">
        <f t="shared" si="9"/>
        <v>22.328815793986507</v>
      </c>
      <c r="M110">
        <f t="shared" si="10"/>
        <v>160.69494</v>
      </c>
      <c r="N110" s="26" t="e">
        <f>SUM(B$28:B110)/COUNT(B$28:B110)</f>
        <v>#N/A</v>
      </c>
      <c r="O110" s="26" t="e">
        <f>SUM(H$28:H110)/COUNT(H$28:H110)</f>
        <v>#N/A</v>
      </c>
      <c r="Q110" s="26" t="e">
        <f t="shared" si="12"/>
        <v>#N/A</v>
      </c>
      <c r="R110" s="26" t="e">
        <f t="shared" si="13"/>
        <v>#N/A</v>
      </c>
      <c r="U110" s="32">
        <f t="shared" si="11"/>
        <v>0</v>
      </c>
    </row>
    <row r="111" spans="1:21" x14ac:dyDescent="0.35">
      <c r="A111" s="27">
        <f t="array" ref="A111">IFERROR(INDEX(Γεύματα!$A$2:$A$1996, MATCH(0,COUNTIF($A$1:$A110, Γεύματα!$A$2:$A$1996),0)),"")</f>
        <v>44288</v>
      </c>
      <c r="B111" s="26">
        <f>SUMIF(Γεύματα!$A$2:$A$1997,$A111,Γεύματα!$H$2:$H$1997)</f>
        <v>105.66221428571427</v>
      </c>
      <c r="C111" s="26">
        <f>SUMIF(Γεύματα!$A$2:$A$1997,$A111,Γεύματα!$I$2:$I$1997)</f>
        <v>215.77921428571432</v>
      </c>
      <c r="D111" s="26">
        <f>SUMIF(Γεύματα!$A$2:$A$1997,$A111,Γεύματα!$J$2:$J$1997)</f>
        <v>36.343142857142865</v>
      </c>
      <c r="E111" s="26">
        <f>SUMIF(Γεύματα!$A$2:$A$1997,$A111,Γεύματα!$K$2:$K$1997)</f>
        <v>422.64885714285708</v>
      </c>
      <c r="F111" s="26">
        <f>SUMIF(Γεύματα!$A$2:$A$1997,$A111,Γεύματα!$L$2:$L$1997)</f>
        <v>863.11685714285727</v>
      </c>
      <c r="G111" s="26">
        <f>SUMIF(Γεύματα!$A$2:$A$1997,$A111,Γεύματα!$M$2:$M$1997)</f>
        <v>327.08828571428569</v>
      </c>
      <c r="H111" s="43">
        <f>SUMIF(Γεύματα!$A$2:$A$1997,$A111,Γεύματα!$O$2:$O$1997)</f>
        <v>1612.8539999999998</v>
      </c>
      <c r="I111" s="32">
        <f t="shared" si="7"/>
        <v>26.205028920339792</v>
      </c>
      <c r="J111" s="32">
        <f t="shared" si="8"/>
        <v>53.514878416946445</v>
      </c>
      <c r="K111" s="32">
        <f t="shared" si="9"/>
        <v>20.280092662713781</v>
      </c>
      <c r="M111">
        <f t="shared" si="10"/>
        <v>161.28539999999998</v>
      </c>
      <c r="N111" s="26" t="e">
        <f>SUM(B$28:B111)/COUNT(B$28:B111)</f>
        <v>#N/A</v>
      </c>
      <c r="O111" s="26" t="e">
        <f>SUM(H$28:H111)/COUNT(H$28:H111)</f>
        <v>#N/A</v>
      </c>
      <c r="Q111" s="26" t="e">
        <f t="shared" si="12"/>
        <v>#N/A</v>
      </c>
      <c r="R111" s="26" t="e">
        <f t="shared" si="13"/>
        <v>#N/A</v>
      </c>
      <c r="T111">
        <v>90</v>
      </c>
      <c r="U111" s="32">
        <f t="shared" si="11"/>
        <v>29.0547520661157</v>
      </c>
    </row>
    <row r="112" spans="1:21" x14ac:dyDescent="0.35">
      <c r="A112" s="27">
        <f t="array" ref="A112">IFERROR(INDEX(Γεύματα!$A$2:$A$1996, MATCH(0,COUNTIF($A$1:$A111, Γεύματα!$A$2:$A$1996),0)),"")</f>
        <v>44289</v>
      </c>
      <c r="B112" s="26">
        <f>SUMIF(Γεύματα!$A$2:$A$1997,$A112,Γεύματα!$H$2:$H$1997)</f>
        <v>104.49554761904763</v>
      </c>
      <c r="C112" s="26">
        <f>SUMIF(Γεύματα!$A$2:$A$1997,$A112,Γεύματα!$I$2:$I$1997)</f>
        <v>193.95634523809522</v>
      </c>
      <c r="D112" s="26">
        <f>SUMIF(Γεύματα!$A$2:$A$1997,$A112,Γεύματα!$J$2:$J$1997)</f>
        <v>39.897214285714284</v>
      </c>
      <c r="E112" s="26">
        <f>SUMIF(Γεύματα!$A$2:$A$1997,$A112,Γεύματα!$K$2:$K$1997)</f>
        <v>417.98219047619051</v>
      </c>
      <c r="F112" s="26">
        <f>SUMIF(Γεύματα!$A$2:$A$1997,$A112,Γεύματα!$L$2:$L$1997)</f>
        <v>775.8253809523809</v>
      </c>
      <c r="G112" s="26">
        <f>SUMIF(Γεύματα!$A$2:$A$1997,$A112,Γεύματα!$M$2:$M$1997)</f>
        <v>359.07492857142859</v>
      </c>
      <c r="H112" s="43">
        <f>SUMIF(Γεύματα!$A$2:$A$1997,$A112,Γεύματα!$O$2:$O$1997)</f>
        <v>1552.8824999999997</v>
      </c>
      <c r="I112" s="32">
        <f t="shared" si="7"/>
        <v>26.916536858145456</v>
      </c>
      <c r="J112" s="32">
        <f t="shared" si="8"/>
        <v>49.960340267366078</v>
      </c>
      <c r="K112" s="32">
        <f t="shared" si="9"/>
        <v>23.123122874488487</v>
      </c>
      <c r="M112">
        <f t="shared" si="10"/>
        <v>155.28824999999998</v>
      </c>
      <c r="N112" s="26" t="e">
        <f>SUM(B$28:B112)/COUNT(B$28:B112)</f>
        <v>#N/A</v>
      </c>
      <c r="O112" s="26" t="e">
        <f>SUM(H$28:H112)/COUNT(H$28:H112)</f>
        <v>#N/A</v>
      </c>
      <c r="Q112" s="26" t="e">
        <f t="shared" si="12"/>
        <v>#N/A</v>
      </c>
      <c r="R112" s="26" t="e">
        <f t="shared" si="13"/>
        <v>#N/A</v>
      </c>
      <c r="T112">
        <v>90.5</v>
      </c>
      <c r="U112" s="32">
        <f t="shared" si="11"/>
        <v>29.216167355371901</v>
      </c>
    </row>
    <row r="113" spans="1:21" x14ac:dyDescent="0.35">
      <c r="A113" s="27">
        <f t="array" ref="A113">IFERROR(INDEX(Γεύματα!$A$2:$A$1996, MATCH(0,COUNTIF($A$1:$A112, Γεύματα!$A$2:$A$1996),0)),"")</f>
        <v>44290</v>
      </c>
      <c r="B113" s="26">
        <f>SUMIF(Γεύματα!$A$2:$A$1997,$A113,Γεύματα!$H$2:$H$1997)</f>
        <v>98.980190476190458</v>
      </c>
      <c r="C113" s="26">
        <f>SUMIF(Γεύματα!$A$2:$A$1997,$A113,Γεύματα!$I$2:$I$1997)</f>
        <v>181.50449999999998</v>
      </c>
      <c r="D113" s="26">
        <f>SUMIF(Γεύματα!$A$2:$A$1997,$A113,Γεύματα!$J$2:$J$1997)</f>
        <v>41.186841269841274</v>
      </c>
      <c r="E113" s="26">
        <f>SUMIF(Γεύματα!$A$2:$A$1997,$A113,Γεύματα!$K$2:$K$1997)</f>
        <v>395.92076190476183</v>
      </c>
      <c r="F113" s="26">
        <f>SUMIF(Γεύματα!$A$2:$A$1997,$A113,Γεύματα!$L$2:$L$1997)</f>
        <v>726.01799999999992</v>
      </c>
      <c r="G113" s="26">
        <f>SUMIF(Γεύματα!$A$2:$A$1997,$A113,Γεύματα!$M$2:$M$1997)</f>
        <v>370.68157142857143</v>
      </c>
      <c r="H113" s="43">
        <f>SUMIF(Γεύματα!$A$2:$A$1997,$A113,Γεύματα!$O$2:$O$1997)</f>
        <v>1492.6203333333335</v>
      </c>
      <c r="I113" s="32">
        <f t="shared" si="7"/>
        <v>26.525215626708494</v>
      </c>
      <c r="J113" s="32">
        <f t="shared" si="8"/>
        <v>48.640500453229777</v>
      </c>
      <c r="K113" s="32">
        <f t="shared" si="9"/>
        <v>24.834283920061701</v>
      </c>
      <c r="M113">
        <f t="shared" si="10"/>
        <v>149.26203333333336</v>
      </c>
      <c r="N113" s="26" t="e">
        <f>SUM(B$28:B113)/COUNT(B$28:B113)</f>
        <v>#N/A</v>
      </c>
      <c r="O113" s="26" t="e">
        <f>SUM(H$28:H113)/COUNT(H$28:H113)</f>
        <v>#N/A</v>
      </c>
      <c r="Q113" s="26" t="e">
        <f t="shared" si="12"/>
        <v>#N/A</v>
      </c>
      <c r="R113" s="26" t="e">
        <f t="shared" si="13"/>
        <v>#N/A</v>
      </c>
      <c r="T113">
        <v>90</v>
      </c>
      <c r="U113" s="32">
        <f t="shared" si="11"/>
        <v>29.0547520661157</v>
      </c>
    </row>
    <row r="114" spans="1:21" x14ac:dyDescent="0.35">
      <c r="A114" s="27">
        <f t="array" ref="A114">IFERROR(INDEX(Γεύματα!$A$2:$A$1996, MATCH(0,COUNTIF($A$1:$A113, Γεύματα!$A$2:$A$1996),0)),"")</f>
        <v>44291</v>
      </c>
      <c r="B114" s="26">
        <f>SUMIF(Γεύματα!$A$2:$A$1997,$A114,Γεύματα!$H$2:$H$1997)</f>
        <v>82.965142857142851</v>
      </c>
      <c r="C114" s="26">
        <f>SUMIF(Γεύματα!$A$2:$A$1997,$A114,Γεύματα!$I$2:$I$1997)</f>
        <v>203.23399999999995</v>
      </c>
      <c r="D114" s="26">
        <f>SUMIF(Γεύματα!$A$2:$A$1997,$A114,Γεύματα!$J$2:$J$1997)</f>
        <v>50.140047619047614</v>
      </c>
      <c r="E114" s="26">
        <f>SUMIF(Γεύματα!$A$2:$A$1997,$A114,Γεύματα!$K$2:$K$1997)</f>
        <v>331.8605714285714</v>
      </c>
      <c r="F114" s="26">
        <f>SUMIF(Γεύματα!$A$2:$A$1997,$A114,Γεύματα!$L$2:$L$1997)</f>
        <v>812.93599999999981</v>
      </c>
      <c r="G114" s="26">
        <f>SUMIF(Γεύματα!$A$2:$A$1997,$A114,Γεύματα!$M$2:$M$1997)</f>
        <v>451.26042857142858</v>
      </c>
      <c r="H114" s="43">
        <f>SUMIF(Γεύματα!$A$2:$A$1997,$A114,Γεύματα!$O$2:$O$1997)</f>
        <v>1596.057</v>
      </c>
      <c r="I114" s="32">
        <f t="shared" si="7"/>
        <v>20.792526296277103</v>
      </c>
      <c r="J114" s="32">
        <f t="shared" si="8"/>
        <v>50.934020526835809</v>
      </c>
      <c r="K114" s="32">
        <f t="shared" si="9"/>
        <v>28.273453176887077</v>
      </c>
      <c r="M114">
        <f t="shared" si="10"/>
        <v>159.60570000000001</v>
      </c>
      <c r="N114" s="26" t="e">
        <f>SUM(B$28:B114)/COUNT(B$28:B114)</f>
        <v>#N/A</v>
      </c>
      <c r="O114" s="26" t="e">
        <f>SUM(H$28:H114)/COUNT(H$28:H114)</f>
        <v>#N/A</v>
      </c>
      <c r="Q114" s="26" t="e">
        <f t="shared" si="12"/>
        <v>#N/A</v>
      </c>
      <c r="R114" s="26" t="e">
        <f t="shared" si="13"/>
        <v>#N/A</v>
      </c>
      <c r="T114">
        <v>91</v>
      </c>
      <c r="U114" s="32">
        <f t="shared" si="11"/>
        <v>29.377582644628099</v>
      </c>
    </row>
    <row r="115" spans="1:21" x14ac:dyDescent="0.35">
      <c r="A115" s="27">
        <f t="array" ref="A115">IFERROR(INDEX(Γεύματα!$A$2:$A$1996, MATCH(0,COUNTIF($A$1:$A114, Γεύματα!$A$2:$A$1996),0)),"")</f>
        <v>44292</v>
      </c>
      <c r="B115" s="26">
        <f>SUMIF(Γεύματα!$A$2:$A$1997,$A115,Γεύματα!$H$2:$H$1997)</f>
        <v>130.02938095238096</v>
      </c>
      <c r="C115" s="26">
        <f>SUMIF(Γεύματα!$A$2:$A$1997,$A115,Γεύματα!$I$2:$I$1997)</f>
        <v>193.673</v>
      </c>
      <c r="D115" s="26">
        <f>SUMIF(Γεύματα!$A$2:$A$1997,$A115,Γεύματα!$J$2:$J$1997)</f>
        <v>33.86434920634921</v>
      </c>
      <c r="E115" s="26">
        <f>SUMIF(Γεύματα!$A$2:$A$1997,$A115,Γεύματα!$K$2:$K$1997)</f>
        <v>520.11752380952385</v>
      </c>
      <c r="F115" s="26">
        <f>SUMIF(Γεύματα!$A$2:$A$1997,$A115,Γεύματα!$L$2:$L$1997)</f>
        <v>774.69200000000001</v>
      </c>
      <c r="G115" s="26">
        <f>SUMIF(Γεύματα!$A$2:$A$1997,$A115,Γεύματα!$M$2:$M$1997)</f>
        <v>304.77914285714292</v>
      </c>
      <c r="H115" s="43">
        <f>SUMIF(Γεύματα!$A$2:$A$1997,$A115,Γεύματα!$O$2:$O$1997)</f>
        <v>1599.5886666666665</v>
      </c>
      <c r="I115" s="32">
        <f t="shared" si="7"/>
        <v>32.515704483789619</v>
      </c>
      <c r="J115" s="32">
        <f t="shared" si="8"/>
        <v>48.430700725978305</v>
      </c>
      <c r="K115" s="32">
        <f t="shared" si="9"/>
        <v>19.05359479023209</v>
      </c>
      <c r="M115">
        <f t="shared" si="10"/>
        <v>159.95886666666667</v>
      </c>
      <c r="N115" s="26" t="e">
        <f>SUM(B$28:B115)/COUNT(B$28:B115)</f>
        <v>#N/A</v>
      </c>
      <c r="O115" s="26" t="e">
        <f>SUM(H$28:H115)/COUNT(H$28:H115)</f>
        <v>#N/A</v>
      </c>
      <c r="Q115" s="26" t="e">
        <f t="shared" si="12"/>
        <v>#N/A</v>
      </c>
      <c r="R115" s="26" t="e">
        <f t="shared" si="13"/>
        <v>#N/A</v>
      </c>
      <c r="T115">
        <v>90</v>
      </c>
      <c r="U115" s="32">
        <f t="shared" si="11"/>
        <v>29.0547520661157</v>
      </c>
    </row>
    <row r="116" spans="1:21" x14ac:dyDescent="0.35">
      <c r="A116" s="27">
        <f t="array" ref="A116">IFERROR(INDEX(Γεύματα!$A$2:$A$1996, MATCH(0,COUNTIF($A$1:$A115, Γεύματα!$A$2:$A$1996),0)),"")</f>
        <v>44293</v>
      </c>
      <c r="B116" s="26">
        <f>SUMIF(Γεύματα!$A$2:$A$1997,$A116,Γεύματα!$H$2:$H$1997)</f>
        <v>76.468571428571437</v>
      </c>
      <c r="C116" s="26">
        <f>SUMIF(Γεύματα!$A$2:$A$1997,$A116,Γεύματα!$I$2:$I$1997)</f>
        <v>183.77666666666664</v>
      </c>
      <c r="D116" s="26">
        <f>SUMIF(Γεύματα!$A$2:$A$1997,$A116,Γεύματα!$J$2:$J$1997)</f>
        <v>58.2895238095238</v>
      </c>
      <c r="E116" s="26">
        <f>SUMIF(Γεύματα!$A$2:$A$1997,$A116,Γεύματα!$K$2:$K$1997)</f>
        <v>305.87428571428575</v>
      </c>
      <c r="F116" s="26">
        <f>SUMIF(Γεύματα!$A$2:$A$1997,$A116,Γεύματα!$L$2:$L$1997)</f>
        <v>735.10666666666657</v>
      </c>
      <c r="G116" s="26">
        <f>SUMIF(Γεύματα!$A$2:$A$1997,$A116,Γεύματα!$M$2:$M$1997)</f>
        <v>524.60571428571427</v>
      </c>
      <c r="H116" s="43">
        <f>SUMIF(Γεύματα!$A$2:$A$1997,$A116,Γεύματα!$O$2:$O$1997)</f>
        <v>1565.5866666666668</v>
      </c>
      <c r="I116" s="32">
        <f t="shared" si="7"/>
        <v>19.537358884483286</v>
      </c>
      <c r="J116" s="32">
        <f t="shared" si="8"/>
        <v>46.954070465597553</v>
      </c>
      <c r="K116" s="32">
        <f t="shared" si="9"/>
        <v>33.50857064991915</v>
      </c>
      <c r="M116">
        <f t="shared" si="10"/>
        <v>156.55866666666668</v>
      </c>
      <c r="N116" s="26" t="e">
        <f>SUM(B$28:B116)/COUNT(B$28:B116)</f>
        <v>#N/A</v>
      </c>
      <c r="O116" s="26" t="e">
        <f>SUM(H$28:H116)/COUNT(H$28:H116)</f>
        <v>#N/A</v>
      </c>
      <c r="Q116" s="26" t="e">
        <f t="shared" si="12"/>
        <v>#N/A</v>
      </c>
      <c r="R116" s="26" t="e">
        <f t="shared" si="13"/>
        <v>#N/A</v>
      </c>
      <c r="T116">
        <v>90</v>
      </c>
      <c r="U116" s="32">
        <f t="shared" si="11"/>
        <v>29.0547520661157</v>
      </c>
    </row>
    <row r="117" spans="1:21" x14ac:dyDescent="0.35">
      <c r="A117" s="27">
        <f t="array" ref="A117">IFERROR(INDEX(Γεύματα!$A$2:$A$1996, MATCH(0,COUNTIF($A$1:$A116, Γεύματα!$A$2:$A$1996),0)),"")</f>
        <v>44294</v>
      </c>
      <c r="B117" s="26">
        <f>SUMIF(Γεύματα!$A$2:$A$1997,$A117,Γεύματα!$H$2:$H$1997)</f>
        <v>129.91666666666666</v>
      </c>
      <c r="C117" s="26">
        <f>SUMIF(Γεύματα!$A$2:$A$1997,$A117,Γεύματα!$I$2:$I$1997)</f>
        <v>232.23619047619044</v>
      </c>
      <c r="D117" s="26">
        <f>SUMIF(Γεύματα!$A$2:$A$1997,$A117,Γεύματα!$J$2:$J$1997)</f>
        <v>22.337619047619047</v>
      </c>
      <c r="E117" s="26">
        <f>SUMIF(Γεύματα!$A$2:$A$1997,$A117,Γεύματα!$K$2:$K$1997)</f>
        <v>519.66666666666663</v>
      </c>
      <c r="F117" s="26">
        <f>SUMIF(Γεύματα!$A$2:$A$1997,$A117,Γεύματα!$L$2:$L$1997)</f>
        <v>928.94476190476178</v>
      </c>
      <c r="G117" s="26">
        <f>SUMIF(Γεύματα!$A$2:$A$1997,$A117,Γεύματα!$M$2:$M$1997)</f>
        <v>201.03857142857146</v>
      </c>
      <c r="H117" s="43">
        <f>SUMIF(Γεύματα!$A$2:$A$1997,$A117,Γεύματα!$O$2:$O$1997)</f>
        <v>1649.65</v>
      </c>
      <c r="I117" s="32">
        <f t="shared" si="7"/>
        <v>31.501631659240847</v>
      </c>
      <c r="J117" s="32">
        <f t="shared" si="8"/>
        <v>56.311627430349574</v>
      </c>
      <c r="K117" s="32">
        <f t="shared" si="9"/>
        <v>12.186740910409569</v>
      </c>
      <c r="M117">
        <f t="shared" si="10"/>
        <v>164.965</v>
      </c>
      <c r="N117" s="26" t="e">
        <f>SUM(B$28:B117)/COUNT(B$28:B117)</f>
        <v>#N/A</v>
      </c>
      <c r="O117" s="26" t="e">
        <f>SUM(H$28:H117)/COUNT(H$28:H117)</f>
        <v>#N/A</v>
      </c>
      <c r="Q117" s="26">
        <f t="shared" si="12"/>
        <v>101.0883700680272</v>
      </c>
      <c r="R117" s="26">
        <f t="shared" si="13"/>
        <v>157.52197952380953</v>
      </c>
      <c r="T117">
        <v>90</v>
      </c>
      <c r="U117" s="32">
        <f t="shared" si="11"/>
        <v>29.0547520661157</v>
      </c>
    </row>
    <row r="118" spans="1:21" x14ac:dyDescent="0.35">
      <c r="A118" s="27">
        <f t="array" ref="A118">IFERROR(INDEX(Γεύματα!$A$2:$A$1996, MATCH(0,COUNTIF($A$1:$A117, Γεύματα!$A$2:$A$1996),0)),"")</f>
        <v>44295</v>
      </c>
      <c r="B118" s="26">
        <f>SUMIF(Γεύματα!$A$2:$A$1997,$A118,Γεύματα!$H$2:$H$1997)</f>
        <v>135.2868831168831</v>
      </c>
      <c r="C118" s="26">
        <f>SUMIF(Γεύματα!$A$2:$A$1997,$A118,Γεύματα!$I$2:$I$1997)</f>
        <v>160.35999999999999</v>
      </c>
      <c r="D118" s="26">
        <f>SUMIF(Γεύματα!$A$2:$A$1997,$A118,Γεύματα!$J$2:$J$1997)</f>
        <v>42.367142857142852</v>
      </c>
      <c r="E118" s="26">
        <f>SUMIF(Γεύματα!$A$2:$A$1997,$A118,Γεύματα!$K$2:$K$1997)</f>
        <v>541.14753246753241</v>
      </c>
      <c r="F118" s="26">
        <f>SUMIF(Γεύματα!$A$2:$A$1997,$A118,Γεύματα!$L$2:$L$1997)</f>
        <v>641.43999999999994</v>
      </c>
      <c r="G118" s="26">
        <f>SUMIF(Γεύματα!$A$2:$A$1997,$A118,Γεύματα!$M$2:$M$1997)</f>
        <v>381.3042857142857</v>
      </c>
      <c r="H118" s="43">
        <f>SUMIF(Γεύματα!$A$2:$A$1997,$A118,Γεύματα!$O$2:$O$1997)</f>
        <v>1563.8918181818181</v>
      </c>
      <c r="I118" s="32">
        <f t="shared" si="7"/>
        <v>34.6026193229063</v>
      </c>
      <c r="J118" s="32">
        <f t="shared" si="8"/>
        <v>41.015624772929534</v>
      </c>
      <c r="K118" s="32">
        <f t="shared" si="9"/>
        <v>24.381755904164166</v>
      </c>
      <c r="M118">
        <f t="shared" si="10"/>
        <v>156.38918181818181</v>
      </c>
      <c r="N118" s="26" t="e">
        <f>SUM(B$28:B118)/COUNT(B$28:B118)</f>
        <v>#N/A</v>
      </c>
      <c r="O118" s="26" t="e">
        <f>SUM(H$28:H118)/COUNT(H$28:H118)</f>
        <v>#N/A</v>
      </c>
      <c r="Q118" s="26">
        <f t="shared" si="12"/>
        <v>104.07395918367345</v>
      </c>
      <c r="R118" s="26">
        <f t="shared" si="13"/>
        <v>158.13198809523809</v>
      </c>
      <c r="T118">
        <v>90.5</v>
      </c>
      <c r="U118" s="32">
        <f t="shared" si="11"/>
        <v>29.216167355371901</v>
      </c>
    </row>
    <row r="119" spans="1:21" x14ac:dyDescent="0.35">
      <c r="A119" s="27">
        <f t="array" ref="A119">IFERROR(INDEX(Γεύματα!$A$2:$A$1996, MATCH(0,COUNTIF($A$1:$A118, Γεύματα!$A$2:$A$1996),0)),"")</f>
        <v>44296</v>
      </c>
      <c r="B119" s="26">
        <f>SUMIF(Γεύματα!$A$2:$A$1997,$A119,Γεύματα!$H$2:$H$1997)</f>
        <v>135.42999999999998</v>
      </c>
      <c r="C119" s="26">
        <f>SUMIF(Γεύματα!$A$2:$A$1997,$A119,Γεύματα!$I$2:$I$1997)</f>
        <v>150.505</v>
      </c>
      <c r="D119" s="26">
        <f>SUMIF(Γεύματα!$A$2:$A$1997,$A119,Γεύματα!$J$2:$J$1997)</f>
        <v>46.134999999999998</v>
      </c>
      <c r="E119" s="26">
        <f>SUMIF(Γεύματα!$A$2:$A$1997,$A119,Γεύματα!$K$2:$K$1997)</f>
        <v>541.71999999999991</v>
      </c>
      <c r="F119" s="26">
        <f>SUMIF(Γεύματα!$A$2:$A$1997,$A119,Γεύματα!$L$2:$L$1997)</f>
        <v>602.02</v>
      </c>
      <c r="G119" s="26">
        <f>SUMIF(Γεύματα!$A$2:$A$1997,$A119,Γεύματα!$M$2:$M$1997)</f>
        <v>415.21500000000003</v>
      </c>
      <c r="H119" s="43">
        <f>SUMIF(Γεύματα!$A$2:$A$1997,$A119,Γεύματα!$O$2:$O$1997)</f>
        <v>1558.9549999999999</v>
      </c>
      <c r="I119" s="32">
        <f t="shared" si="7"/>
        <v>34.748918345943274</v>
      </c>
      <c r="J119" s="32">
        <f t="shared" si="8"/>
        <v>38.616894009127911</v>
      </c>
      <c r="K119" s="32">
        <f t="shared" si="9"/>
        <v>26.634187644928815</v>
      </c>
      <c r="M119">
        <f t="shared" si="10"/>
        <v>155.8955</v>
      </c>
      <c r="N119" s="26" t="e">
        <f>SUM(B$28:B119)/COUNT(B$28:B119)</f>
        <v>#N/A</v>
      </c>
      <c r="O119" s="26" t="e">
        <f>SUM(H$28:H119)/COUNT(H$28:H119)</f>
        <v>#N/A</v>
      </c>
      <c r="Q119" s="26">
        <f t="shared" si="12"/>
        <v>108.30605473098331</v>
      </c>
      <c r="R119" s="26">
        <f t="shared" si="13"/>
        <v>157.43252835497839</v>
      </c>
      <c r="T119">
        <v>90</v>
      </c>
      <c r="U119" s="32">
        <f t="shared" si="11"/>
        <v>29.0547520661157</v>
      </c>
    </row>
    <row r="120" spans="1:21" x14ac:dyDescent="0.35">
      <c r="A120" s="27">
        <f t="array" ref="A120">IFERROR(INDEX(Γεύματα!$A$2:$A$1996, MATCH(0,COUNTIF($A$1:$A119, Γεύματα!$A$2:$A$1996),0)),"")</f>
        <v>44297</v>
      </c>
      <c r="B120" s="26">
        <f>SUMIF(Γεύματα!$A$2:$A$1997,$A120,Γεύματα!$H$2:$H$1997)</f>
        <v>93.753464285714259</v>
      </c>
      <c r="C120" s="26">
        <f>SUMIF(Γεύματα!$A$2:$A$1997,$A120,Γεύματα!$I$2:$I$1997)</f>
        <v>130.12405000000001</v>
      </c>
      <c r="D120" s="26">
        <f>SUMIF(Γεύματα!$A$2:$A$1997,$A120,Γεύματα!$J$2:$J$1997)</f>
        <v>54.775421428571427</v>
      </c>
      <c r="E120" s="26">
        <f>SUMIF(Γεύματα!$A$2:$A$1997,$A120,Γεύματα!$K$2:$K$1997)</f>
        <v>375.01385714285703</v>
      </c>
      <c r="F120" s="26">
        <f>SUMIF(Γεύματα!$A$2:$A$1997,$A120,Γεύματα!$L$2:$L$1997)</f>
        <v>520.49620000000004</v>
      </c>
      <c r="G120" s="26">
        <f>SUMIF(Γεύματα!$A$2:$A$1997,$A120,Γεύματα!$M$2:$M$1997)</f>
        <v>492.97879285714282</v>
      </c>
      <c r="H120" s="43">
        <f>SUMIF(Γεύματα!$A$2:$A$1997,$A120,Γεύματα!$O$2:$O$1997)</f>
        <v>1388.4888500000002</v>
      </c>
      <c r="I120" s="32">
        <f t="shared" si="7"/>
        <v>27.008776998306971</v>
      </c>
      <c r="J120" s="32">
        <f t="shared" si="8"/>
        <v>37.486523568410362</v>
      </c>
      <c r="K120" s="32">
        <f t="shared" si="9"/>
        <v>35.504699433282646</v>
      </c>
      <c r="M120">
        <f t="shared" si="10"/>
        <v>138.84888500000002</v>
      </c>
      <c r="N120" s="26" t="e">
        <f>SUM(B$28:B120)/COUNT(B$28:B120)</f>
        <v>#N/A</v>
      </c>
      <c r="O120" s="26" t="e">
        <f>SUM(H$28:H120)/COUNT(H$28:H120)</f>
        <v>#N/A</v>
      </c>
      <c r="Q120" s="26">
        <f t="shared" si="12"/>
        <v>112.72526221397649</v>
      </c>
      <c r="R120" s="26">
        <f t="shared" si="13"/>
        <v>157.51927835497838</v>
      </c>
      <c r="T120">
        <v>90</v>
      </c>
      <c r="U120" s="32">
        <f t="shared" si="11"/>
        <v>29.0547520661157</v>
      </c>
    </row>
    <row r="121" spans="1:21" x14ac:dyDescent="0.35">
      <c r="A121" s="27">
        <f t="array" ref="A121">IFERROR(INDEX(Γεύματα!$A$2:$A$1996, MATCH(0,COUNTIF($A$1:$A120, Γεύματα!$A$2:$A$1996),0)),"")</f>
        <v>44298</v>
      </c>
      <c r="B121" s="26">
        <f>SUMIF(Γεύματα!$A$2:$A$1997,$A121,Γεύματα!$H$2:$H$1997)</f>
        <v>66.023690476190481</v>
      </c>
      <c r="C121" s="26">
        <f>SUMIF(Γεύματα!$A$2:$A$1997,$A121,Γεύματα!$I$2:$I$1997)</f>
        <v>181.19833333333332</v>
      </c>
      <c r="D121" s="26">
        <f>SUMIF(Γεύματα!$A$2:$A$1997,$A121,Γεύματα!$J$2:$J$1997)</f>
        <v>42.133452380952377</v>
      </c>
      <c r="E121" s="26">
        <f>SUMIF(Γεύματα!$A$2:$A$1997,$A121,Γεύματα!$K$2:$K$1997)</f>
        <v>264.09476190476192</v>
      </c>
      <c r="F121" s="26">
        <f>SUMIF(Γεύματα!$A$2:$A$1997,$A121,Γεύματα!$L$2:$L$1997)</f>
        <v>724.79333333333329</v>
      </c>
      <c r="G121" s="26">
        <f>SUMIF(Γεύματα!$A$2:$A$1997,$A121,Γεύματα!$M$2:$M$1997)</f>
        <v>379.20107142857142</v>
      </c>
      <c r="H121" s="43">
        <f>SUMIF(Γεύματα!$A$2:$A$1997,$A121,Γεύματα!$O$2:$O$1997)</f>
        <v>1368.0891666666666</v>
      </c>
      <c r="I121" s="32">
        <f t="shared" si="7"/>
        <v>19.30391441869434</v>
      </c>
      <c r="J121" s="32">
        <f t="shared" si="8"/>
        <v>52.978515654742289</v>
      </c>
      <c r="K121" s="32">
        <f t="shared" si="9"/>
        <v>27.717569926563371</v>
      </c>
      <c r="M121">
        <f t="shared" si="10"/>
        <v>136.80891666666668</v>
      </c>
      <c r="N121" s="26" t="e">
        <f>SUM(B$28:B121)/COUNT(B$28:B121)</f>
        <v>#N/A</v>
      </c>
      <c r="O121" s="26" t="e">
        <f>SUM(H$28:H121)/COUNT(H$28:H121)</f>
        <v>#N/A</v>
      </c>
      <c r="Q121" s="26">
        <f t="shared" si="12"/>
        <v>111.97858704390845</v>
      </c>
      <c r="R121" s="26">
        <f t="shared" si="13"/>
        <v>156.03168573593072</v>
      </c>
      <c r="T121">
        <v>91</v>
      </c>
      <c r="U121" s="32">
        <f t="shared" si="11"/>
        <v>29.377582644628099</v>
      </c>
    </row>
    <row r="122" spans="1:21" x14ac:dyDescent="0.35">
      <c r="A122" s="27">
        <f t="array" ref="A122">IFERROR(INDEX(Γεύματα!$A$2:$A$1996, MATCH(0,COUNTIF($A$1:$A121, Γεύματα!$A$2:$A$1996),0)),"")</f>
        <v>44299</v>
      </c>
      <c r="B122" s="26" t="e">
        <f>SUMIF(Γεύματα!$A$2:$A$1997,$A122,Γεύματα!$H$2:$H$1997)</f>
        <v>#N/A</v>
      </c>
      <c r="C122" s="26" t="e">
        <f>SUMIF(Γεύματα!$A$2:$A$1997,$A122,Γεύματα!$I$2:$I$1997)</f>
        <v>#N/A</v>
      </c>
      <c r="D122" s="26" t="e">
        <f>SUMIF(Γεύματα!$A$2:$A$1997,$A122,Γεύματα!$J$2:$J$1997)</f>
        <v>#N/A</v>
      </c>
      <c r="E122" s="26" t="e">
        <f>SUMIF(Γεύματα!$A$2:$A$1997,$A122,Γεύματα!$K$2:$K$1997)</f>
        <v>#N/A</v>
      </c>
      <c r="F122" s="26" t="e">
        <f>SUMIF(Γεύματα!$A$2:$A$1997,$A122,Γεύματα!$L$2:$L$1997)</f>
        <v>#N/A</v>
      </c>
      <c r="G122" s="26" t="e">
        <f>SUMIF(Γεύματα!$A$2:$A$1997,$A122,Γεύματα!$M$2:$M$1997)</f>
        <v>#N/A</v>
      </c>
      <c r="H122" s="43" t="e">
        <f>SUMIF(Γεύματα!$A$2:$A$1997,$A122,Γεύματα!$O$2:$O$1997)</f>
        <v>#N/A</v>
      </c>
      <c r="I122" s="32" t="e">
        <f t="shared" si="7"/>
        <v>#N/A</v>
      </c>
      <c r="J122" s="32" t="e">
        <f t="shared" si="8"/>
        <v>#N/A</v>
      </c>
      <c r="K122" s="32" t="e">
        <f t="shared" si="9"/>
        <v>#N/A</v>
      </c>
      <c r="M122" t="e">
        <f t="shared" si="10"/>
        <v>#N/A</v>
      </c>
      <c r="N122" s="26" t="e">
        <f>SUM(B$28:B122)/COUNT(B$28:B122)</f>
        <v>#N/A</v>
      </c>
      <c r="O122" s="26" t="e">
        <f>SUM(H$28:H122)/COUNT(H$28:H122)</f>
        <v>#N/A</v>
      </c>
      <c r="Q122" s="26">
        <f t="shared" si="12"/>
        <v>109.55837956091526</v>
      </c>
      <c r="R122" s="26">
        <f t="shared" si="13"/>
        <v>152.77500240259741</v>
      </c>
      <c r="T122">
        <v>91</v>
      </c>
      <c r="U122" s="32">
        <f t="shared" si="11"/>
        <v>29.377582644628099</v>
      </c>
    </row>
    <row r="123" spans="1:21" x14ac:dyDescent="0.35">
      <c r="A123" s="27">
        <f t="array" ref="A123">IFERROR(INDEX(Γεύματα!$A$2:$A$1996, MATCH(0,COUNTIF($A$1:$A122, Γεύματα!$A$2:$A$1996),0)),"")</f>
        <v>44300</v>
      </c>
      <c r="B123" s="26">
        <f>SUMIF(Γεύματα!$A$2:$A$1997,$A123,Γεύματα!$H$2:$H$1997)</f>
        <v>119.59785714285712</v>
      </c>
      <c r="C123" s="26">
        <f>SUMIF(Γεύματα!$A$2:$A$1997,$A123,Γεύματα!$I$2:$I$1997)</f>
        <v>198.13499999999999</v>
      </c>
      <c r="D123" s="26">
        <f>SUMIF(Γεύματα!$A$2:$A$1997,$A123,Γεύματα!$J$2:$J$1997)</f>
        <v>32.352285714285713</v>
      </c>
      <c r="E123" s="26">
        <f>SUMIF(Γεύματα!$A$2:$A$1997,$A123,Γεύματα!$K$2:$K$1997)</f>
        <v>478.39142857142849</v>
      </c>
      <c r="F123" s="26">
        <f>SUMIF(Γεύματα!$A$2:$A$1997,$A123,Γεύματα!$L$2:$L$1997)</f>
        <v>792.54</v>
      </c>
      <c r="G123" s="26">
        <f>SUMIF(Γεύματα!$A$2:$A$1997,$A123,Γεύματα!$M$2:$M$1997)</f>
        <v>291.17057142857141</v>
      </c>
      <c r="H123" s="43">
        <f>SUMIF(Γεύματα!$A$2:$A$1997,$A123,Γεύματα!$O$2:$O$1997)</f>
        <v>1562.1020000000003</v>
      </c>
      <c r="I123" s="32">
        <f t="shared" si="7"/>
        <v>30.624852190921487</v>
      </c>
      <c r="J123" s="32">
        <f t="shared" si="8"/>
        <v>50.735483342316947</v>
      </c>
      <c r="K123" s="32">
        <f t="shared" si="9"/>
        <v>18.639664466761541</v>
      </c>
      <c r="M123">
        <f t="shared" si="10"/>
        <v>156.21020000000004</v>
      </c>
      <c r="N123" s="26" t="e">
        <f>SUM(B$28:B123)/COUNT(B$28:B123)</f>
        <v>#N/A</v>
      </c>
      <c r="O123" s="26" t="e">
        <f>SUM(H$28:H123)/COUNT(H$28:H123)</f>
        <v>#N/A</v>
      </c>
      <c r="Q123" s="26" t="e">
        <f t="shared" si="12"/>
        <v>#N/A</v>
      </c>
      <c r="R123" s="26" t="e">
        <f t="shared" si="13"/>
        <v>#N/A</v>
      </c>
      <c r="T123">
        <v>90</v>
      </c>
      <c r="U123" s="32">
        <f t="shared" si="11"/>
        <v>29.0547520661157</v>
      </c>
    </row>
    <row r="124" spans="1:21" x14ac:dyDescent="0.35">
      <c r="A124" s="27">
        <f t="array" ref="A124">IFERROR(INDEX(Γεύματα!$A$2:$A$1996, MATCH(0,COUNTIF($A$1:$A123, Γεύματα!$A$2:$A$1996),0)),"")</f>
        <v>44301</v>
      </c>
      <c r="B124" s="26">
        <f>SUMIF(Γεύματα!$A$2:$A$1997,$A124,Γεύματα!$H$2:$H$1997)</f>
        <v>104.39663664596273</v>
      </c>
      <c r="C124" s="26">
        <f>SUMIF(Γεύματα!$A$2:$A$1997,$A124,Γεύματα!$I$2:$I$1997)</f>
        <v>193.77108695652171</v>
      </c>
      <c r="D124" s="26">
        <f>SUMIF(Γεύματα!$A$2:$A$1997,$A124,Γεύματα!$J$2:$J$1997)</f>
        <v>34.6462701863354</v>
      </c>
      <c r="E124" s="26">
        <f>SUMIF(Γεύματα!$A$2:$A$1997,$A124,Γεύματα!$K$2:$K$1997)</f>
        <v>417.58654658385092</v>
      </c>
      <c r="F124" s="26">
        <f>SUMIF(Γεύματα!$A$2:$A$1997,$A124,Γεύματα!$L$2:$L$1997)</f>
        <v>775.08434782608686</v>
      </c>
      <c r="G124" s="26">
        <f>SUMIF(Γεύματα!$A$2:$A$1997,$A124,Γεύματα!$M$2:$M$1997)</f>
        <v>311.81643167701861</v>
      </c>
      <c r="H124" s="43">
        <f>SUMIF(Γεύματα!$A$2:$A$1997,$A124,Γεύματα!$O$2:$O$1997)</f>
        <v>1504.4873260869567</v>
      </c>
      <c r="I124" s="32">
        <f t="shared" si="7"/>
        <v>27.756069416015485</v>
      </c>
      <c r="J124" s="32">
        <f t="shared" si="8"/>
        <v>51.518170634379167</v>
      </c>
      <c r="K124" s="32">
        <f t="shared" si="9"/>
        <v>20.72575994960533</v>
      </c>
      <c r="M124">
        <f t="shared" si="10"/>
        <v>150.44873260869568</v>
      </c>
      <c r="N124" s="26" t="e">
        <f>SUM(B$28:B124)/COUNT(B$28:B124)</f>
        <v>#N/A</v>
      </c>
      <c r="O124" s="26" t="e">
        <f>SUM(H$28:H124)/COUNT(H$28:H124)</f>
        <v>#N/A</v>
      </c>
      <c r="Q124" s="26" t="e">
        <f t="shared" si="12"/>
        <v>#N/A</v>
      </c>
      <c r="R124" s="26" t="e">
        <f t="shared" si="13"/>
        <v>#N/A</v>
      </c>
      <c r="T124">
        <v>90</v>
      </c>
      <c r="U124" s="32">
        <f t="shared" si="11"/>
        <v>29.0547520661157</v>
      </c>
    </row>
    <row r="125" spans="1:21" x14ac:dyDescent="0.35">
      <c r="A125" s="27">
        <f t="array" ref="A125">IFERROR(INDEX(Γεύματα!$A$2:$A$1996, MATCH(0,COUNTIF($A$1:$A124, Γεύματα!$A$2:$A$1996),0)),"")</f>
        <v>44302</v>
      </c>
      <c r="B125" s="26">
        <f>SUMIF(Γεύματα!$A$2:$A$1997,$A125,Γεύματα!$H$2:$H$1997)</f>
        <v>100.96840372670806</v>
      </c>
      <c r="C125" s="26">
        <f>SUMIF(Γεύματα!$A$2:$A$1997,$A125,Γεύματα!$I$2:$I$1997)</f>
        <v>167.62434782608693</v>
      </c>
      <c r="D125" s="26">
        <f>SUMIF(Γεύματα!$A$2:$A$1997,$A125,Γεύματα!$J$2:$J$1997)</f>
        <v>39.915366459627329</v>
      </c>
      <c r="E125" s="26">
        <f>SUMIF(Γεύματα!$A$2:$A$1997,$A125,Γεύματα!$K$2:$K$1997)</f>
        <v>403.87361490683224</v>
      </c>
      <c r="F125" s="26">
        <f>SUMIF(Γεύματα!$A$2:$A$1997,$A125,Γεύματα!$L$2:$L$1997)</f>
        <v>670.49739130434773</v>
      </c>
      <c r="G125" s="26">
        <f>SUMIF(Γεύματα!$A$2:$A$1997,$A125,Γεύματα!$M$2:$M$1997)</f>
        <v>359.23829813664594</v>
      </c>
      <c r="H125" s="43">
        <f>SUMIF(Γεύματα!$A$2:$A$1997,$A125,Γεύματα!$O$2:$O$1997)</f>
        <v>1433.6093043478261</v>
      </c>
      <c r="I125" s="32">
        <f t="shared" si="7"/>
        <v>28.171804806370268</v>
      </c>
      <c r="J125" s="32">
        <f t="shared" si="8"/>
        <v>46.76988278960485</v>
      </c>
      <c r="K125" s="32">
        <f t="shared" si="9"/>
        <v>25.058312404024871</v>
      </c>
      <c r="M125">
        <f t="shared" si="10"/>
        <v>143.3609304347826</v>
      </c>
      <c r="N125" s="26" t="e">
        <f>SUM(B$28:B125)/COUNT(B$28:B125)</f>
        <v>#N/A</v>
      </c>
      <c r="O125" s="26" t="e">
        <f>SUM(H$28:H125)/COUNT(H$28:H125)</f>
        <v>#N/A</v>
      </c>
      <c r="Q125" s="26" t="e">
        <f t="shared" si="12"/>
        <v>#N/A</v>
      </c>
      <c r="R125" s="26" t="e">
        <f t="shared" si="13"/>
        <v>#N/A</v>
      </c>
      <c r="T125">
        <v>90</v>
      </c>
      <c r="U125" s="32">
        <f t="shared" si="11"/>
        <v>29.0547520661157</v>
      </c>
    </row>
    <row r="126" spans="1:21" x14ac:dyDescent="0.35">
      <c r="A126" s="27">
        <f t="array" ref="A126">IFERROR(INDEX(Γεύματα!$A$2:$A$1996, MATCH(0,COUNTIF($A$1:$A125, Γεύματα!$A$2:$A$1996),0)),"")</f>
        <v>44303</v>
      </c>
      <c r="B126" s="26">
        <f>SUMIF(Γεύματα!$A$2:$A$1997,$A126,Γεύματα!$H$2:$H$1997)</f>
        <v>107.74428571428571</v>
      </c>
      <c r="C126" s="26">
        <f>SUMIF(Γεύματα!$A$2:$A$1997,$A126,Γεύματα!$I$2:$I$1997)</f>
        <v>138.89999999999998</v>
      </c>
      <c r="D126" s="26">
        <f>SUMIF(Γεύματα!$A$2:$A$1997,$A126,Γεύματα!$J$2:$J$1997)</f>
        <v>40.286428571428573</v>
      </c>
      <c r="E126" s="26">
        <f>SUMIF(Γεύματα!$A$2:$A$1997,$A126,Γεύματα!$K$2:$K$1997)</f>
        <v>430.97714285714284</v>
      </c>
      <c r="F126" s="26">
        <f>SUMIF(Γεύματα!$A$2:$A$1997,$A126,Γεύματα!$L$2:$L$1997)</f>
        <v>555.59999999999991</v>
      </c>
      <c r="G126" s="26">
        <f>SUMIF(Γεύματα!$A$2:$A$1997,$A126,Γεύματα!$M$2:$M$1997)</f>
        <v>362.57785714285717</v>
      </c>
      <c r="H126" s="43">
        <f>SUMIF(Γεύματα!$A$2:$A$1997,$A126,Γεύματα!$O$2:$O$1997)</f>
        <v>1349.155</v>
      </c>
      <c r="I126" s="32">
        <f t="shared" si="7"/>
        <v>31.944227524424015</v>
      </c>
      <c r="J126" s="32">
        <f t="shared" si="8"/>
        <v>41.181332018930362</v>
      </c>
      <c r="K126" s="32">
        <f t="shared" si="9"/>
        <v>26.874440456645619</v>
      </c>
      <c r="M126">
        <f t="shared" si="10"/>
        <v>134.91550000000001</v>
      </c>
      <c r="N126" s="26" t="e">
        <f>SUM(B$28:B126)/COUNT(B$28:B126)</f>
        <v>#N/A</v>
      </c>
      <c r="O126" s="26" t="e">
        <f>SUM(H$28:H126)/COUNT(H$28:H126)</f>
        <v>#N/A</v>
      </c>
      <c r="Q126" s="26" t="e">
        <f t="shared" si="12"/>
        <v>#N/A</v>
      </c>
      <c r="R126" s="26" t="e">
        <f t="shared" si="13"/>
        <v>#N/A</v>
      </c>
      <c r="T126">
        <v>90</v>
      </c>
      <c r="U126" s="32">
        <f t="shared" si="11"/>
        <v>29.0547520661157</v>
      </c>
    </row>
    <row r="127" spans="1:21" x14ac:dyDescent="0.35">
      <c r="A127" s="27">
        <f t="array" ref="A127">IFERROR(INDEX(Γεύματα!$A$2:$A$1996, MATCH(0,COUNTIF($A$1:$A126, Γεύματα!$A$2:$A$1996),0)),"")</f>
        <v>44304</v>
      </c>
      <c r="B127" s="26">
        <f>SUMIF(Γεύματα!$A$2:$A$1997,$A127,Γεύματα!$H$2:$H$1997)</f>
        <v>113.80714285714286</v>
      </c>
      <c r="C127" s="26">
        <f>SUMIF(Γεύματα!$A$2:$A$1997,$A127,Γεύματα!$I$2:$I$1997)</f>
        <v>173.4</v>
      </c>
      <c r="D127" s="26">
        <f>SUMIF(Γεύματα!$A$2:$A$1997,$A127,Γεύματα!$J$2:$J$1997)</f>
        <v>70.72571428571429</v>
      </c>
      <c r="E127" s="26">
        <f>SUMIF(Γεύματα!$A$2:$A$1997,$A127,Γεύματα!$K$2:$K$1997)</f>
        <v>455.22857142857146</v>
      </c>
      <c r="F127" s="26">
        <f>SUMIF(Γεύματα!$A$2:$A$1997,$A127,Γεύματα!$L$2:$L$1997)</f>
        <v>693.6</v>
      </c>
      <c r="G127" s="26">
        <f>SUMIF(Γεύματα!$A$2:$A$1997,$A127,Γεύματα!$M$2:$M$1997)</f>
        <v>636.53142857142859</v>
      </c>
      <c r="H127" s="43">
        <f>SUMIF(Γεύματα!$A$2:$A$1997,$A127,Γεύματα!$O$2:$O$1997)</f>
        <v>2185.36</v>
      </c>
      <c r="I127" s="32">
        <f t="shared" si="7"/>
        <v>20.830827480532793</v>
      </c>
      <c r="J127" s="32">
        <f t="shared" si="8"/>
        <v>31.738477870922868</v>
      </c>
      <c r="K127" s="32">
        <f t="shared" si="9"/>
        <v>29.127074192418117</v>
      </c>
      <c r="M127">
        <f t="shared" si="10"/>
        <v>218.536</v>
      </c>
      <c r="N127" s="26" t="e">
        <f>SUM(B$28:B127)/COUNT(B$28:B127)</f>
        <v>#N/A</v>
      </c>
      <c r="O127" s="26" t="e">
        <f>SUM(H$28:H127)/COUNT(H$28:H127)</f>
        <v>#N/A</v>
      </c>
      <c r="Q127" s="26" t="e">
        <f t="shared" si="12"/>
        <v>#N/A</v>
      </c>
      <c r="R127" s="26" t="e">
        <f t="shared" si="13"/>
        <v>#N/A</v>
      </c>
      <c r="T127">
        <v>89.8</v>
      </c>
      <c r="U127" s="32">
        <f t="shared" si="11"/>
        <v>28.990185950413224</v>
      </c>
    </row>
    <row r="128" spans="1:21" x14ac:dyDescent="0.35">
      <c r="A128" s="27">
        <f t="array" ref="A128">IFERROR(INDEX(Γεύματα!$A$2:$A$1996, MATCH(0,COUNTIF($A$1:$A127, Γεύματα!$A$2:$A$1996),0)),"")</f>
        <v>44305</v>
      </c>
      <c r="B128" s="26">
        <f>SUMIF(Γεύματα!$A$2:$A$1997,$A128,Γεύματα!$H$2:$H$1997)</f>
        <v>119.57928571428572</v>
      </c>
      <c r="C128" s="26">
        <f>SUMIF(Γεύματα!$A$2:$A$1997,$A128,Γεύματα!$I$2:$I$1997)</f>
        <v>141.44000000000003</v>
      </c>
      <c r="D128" s="26">
        <f>SUMIF(Γεύματα!$A$2:$A$1997,$A128,Γεύματα!$J$2:$J$1997)</f>
        <v>60.396428571428572</v>
      </c>
      <c r="E128" s="26">
        <f>SUMIF(Γεύματα!$A$2:$A$1997,$A128,Γεύματα!$K$2:$K$1997)</f>
        <v>478.31714285714287</v>
      </c>
      <c r="F128" s="26">
        <f>SUMIF(Γεύματα!$A$2:$A$1997,$A128,Γεύματα!$L$2:$L$1997)</f>
        <v>565.7600000000001</v>
      </c>
      <c r="G128" s="26">
        <f>SUMIF(Γεύματα!$A$2:$A$1997,$A128,Γεύματα!$M$2:$M$1997)</f>
        <v>543.56785714285706</v>
      </c>
      <c r="H128" s="43">
        <f>SUMIF(Γεύματα!$A$2:$A$1997,$A128,Γεύματα!$O$2:$O$1997)</f>
        <v>1587.645</v>
      </c>
      <c r="I128" s="32">
        <f t="shared" si="7"/>
        <v>30.127461923612831</v>
      </c>
      <c r="J128" s="32">
        <f t="shared" si="8"/>
        <v>35.635170330898916</v>
      </c>
      <c r="K128" s="32">
        <f t="shared" si="9"/>
        <v>34.237367745488264</v>
      </c>
      <c r="M128">
        <f t="shared" si="10"/>
        <v>158.7645</v>
      </c>
      <c r="N128" s="26" t="e">
        <f>SUM(B$28:B128)/COUNT(B$28:B128)</f>
        <v>#N/A</v>
      </c>
      <c r="O128" s="26" t="e">
        <f>SUM(H$28:H128)/COUNT(H$28:H128)</f>
        <v>#N/A</v>
      </c>
      <c r="Q128" s="26" t="e">
        <f t="shared" si="12"/>
        <v>#N/A</v>
      </c>
      <c r="R128" s="26" t="e">
        <f t="shared" si="13"/>
        <v>#N/A</v>
      </c>
      <c r="T128">
        <v>90.5</v>
      </c>
      <c r="U128" s="32">
        <f t="shared" si="11"/>
        <v>29.216167355371901</v>
      </c>
    </row>
    <row r="129" spans="1:21" x14ac:dyDescent="0.35">
      <c r="A129" s="27">
        <f t="array" ref="A129">IFERROR(INDEX(Γεύματα!$A$2:$A$1996, MATCH(0,COUNTIF($A$1:$A128, Γεύματα!$A$2:$A$1996),0)),"")</f>
        <v>44306</v>
      </c>
      <c r="B129" s="26">
        <f>SUMIF(Γεύματα!$A$2:$A$1997,$A129,Γεύματα!$H$2:$H$1997)</f>
        <v>94.612142857142857</v>
      </c>
      <c r="C129" s="26">
        <f>SUMIF(Γεύματα!$A$2:$A$1997,$A129,Γεύματα!$I$2:$I$1997)</f>
        <v>188.18</v>
      </c>
      <c r="D129" s="26">
        <f>SUMIF(Γεύματα!$A$2:$A$1997,$A129,Γεύματα!$J$2:$J$1997)</f>
        <v>31.231714285714286</v>
      </c>
      <c r="E129" s="26">
        <f>SUMIF(Γεύματα!$A$2:$A$1997,$A129,Γεύματα!$K$2:$K$1997)</f>
        <v>378.44857142857143</v>
      </c>
      <c r="F129" s="26">
        <f>SUMIF(Γεύματα!$A$2:$A$1997,$A129,Γεύματα!$L$2:$L$1997)</f>
        <v>752.72</v>
      </c>
      <c r="G129" s="26">
        <f>SUMIF(Γεύματα!$A$2:$A$1997,$A129,Γεύματα!$M$2:$M$1997)</f>
        <v>281.08542857142857</v>
      </c>
      <c r="H129" s="43">
        <f>SUMIF(Γεύματα!$A$2:$A$1997,$A129,Γεύματα!$O$2:$O$1997)</f>
        <v>1612.2540000000001</v>
      </c>
      <c r="I129" s="32">
        <f t="shared" si="7"/>
        <v>23.473259885140394</v>
      </c>
      <c r="J129" s="32">
        <f t="shared" si="8"/>
        <v>46.687432625380367</v>
      </c>
      <c r="K129" s="32">
        <f t="shared" si="9"/>
        <v>17.434314231593071</v>
      </c>
      <c r="M129">
        <f t="shared" si="10"/>
        <v>161.22540000000001</v>
      </c>
      <c r="N129" s="26" t="e">
        <f>SUM(B$28:B129)/COUNT(B$28:B129)</f>
        <v>#N/A</v>
      </c>
      <c r="O129" s="26" t="e">
        <f>SUM(H$28:H129)/COUNT(H$28:H129)</f>
        <v>#N/A</v>
      </c>
      <c r="Q129" s="26" t="e">
        <f t="shared" si="12"/>
        <v>#N/A</v>
      </c>
      <c r="R129" s="26" t="e">
        <f t="shared" si="13"/>
        <v>#N/A</v>
      </c>
      <c r="T129">
        <v>90</v>
      </c>
      <c r="U129" s="32">
        <f t="shared" si="11"/>
        <v>29.0547520661157</v>
      </c>
    </row>
    <row r="130" spans="1:21" x14ac:dyDescent="0.35">
      <c r="A130" s="27">
        <f t="array" ref="A130">IFERROR(INDEX(Γεύματα!$A$2:$A$1996, MATCH(0,COUNTIF($A$1:$A129, Γεύματα!$A$2:$A$1996),0)),"")</f>
        <v>44307</v>
      </c>
      <c r="B130" s="26">
        <f>SUMIF(Γεύματα!$A$2:$A$1997,$A130,Γεύματα!$H$2:$H$1997)</f>
        <v>89.281151667715534</v>
      </c>
      <c r="C130" s="26">
        <f>SUMIF(Γεύματα!$A$2:$A$1997,$A130,Γεύματα!$I$2:$I$1997)</f>
        <v>179.06544052863438</v>
      </c>
      <c r="D130" s="26">
        <f>SUMIF(Γεύματα!$A$2:$A$1997,$A130,Γεύματα!$J$2:$J$1997)</f>
        <v>53.01624732536186</v>
      </c>
      <c r="E130" s="26">
        <f>SUMIF(Γεύματα!$A$2:$A$1997,$A130,Γεύματα!$K$2:$K$1997)</f>
        <v>357.12460667086214</v>
      </c>
      <c r="F130" s="26">
        <f>SUMIF(Γεύματα!$A$2:$A$1997,$A130,Γεύματα!$L$2:$L$1997)</f>
        <v>716.26176211453753</v>
      </c>
      <c r="G130" s="26">
        <f>SUMIF(Γεύματα!$A$2:$A$1997,$A130,Γεύματα!$M$2:$M$1997)</f>
        <v>477.14622592825674</v>
      </c>
      <c r="H130" s="43">
        <f>SUMIF(Γεύματα!$A$2:$A$1997,$A130,Γεύματα!$O$2:$O$1997)</f>
        <v>1600.5325947136566</v>
      </c>
      <c r="I130" s="32">
        <f t="shared" si="7"/>
        <v>22.312860597178499</v>
      </c>
      <c r="J130" s="32">
        <f t="shared" si="8"/>
        <v>44.75146363655783</v>
      </c>
      <c r="K130" s="32">
        <f t="shared" si="9"/>
        <v>29.811715644167847</v>
      </c>
      <c r="M130">
        <f t="shared" si="10"/>
        <v>160.05325947136566</v>
      </c>
      <c r="N130" s="26" t="e">
        <f>SUM(B$28:B130)/COUNT(B$28:B130)</f>
        <v>#N/A</v>
      </c>
      <c r="O130" s="26" t="e">
        <f>SUM(H$28:H130)/COUNT(H$28:H130)</f>
        <v>#N/A</v>
      </c>
      <c r="Q130" s="26">
        <f t="shared" si="12"/>
        <v>108.67225066548357</v>
      </c>
      <c r="R130" s="26">
        <f t="shared" si="13"/>
        <v>160.49446614906833</v>
      </c>
      <c r="T130">
        <v>90</v>
      </c>
      <c r="U130" s="32">
        <f t="shared" si="11"/>
        <v>29.0547520661157</v>
      </c>
    </row>
    <row r="131" spans="1:21" x14ac:dyDescent="0.35">
      <c r="A131" s="27">
        <f t="array" ref="A131">IFERROR(INDEX(Γεύματα!$A$2:$A$1996, MATCH(0,COUNTIF($A$1:$A130, Γεύματα!$A$2:$A$1996),0)),"")</f>
        <v>44308</v>
      </c>
      <c r="B131" s="26" t="e">
        <f>SUMIF(Γεύματα!$A$2:$A$1997,$A131,Γεύματα!$H$2:$H$1997)</f>
        <v>#N/A</v>
      </c>
      <c r="C131" s="26" t="e">
        <f>SUMIF(Γεύματα!$A$2:$A$1997,$A131,Γεύματα!$I$2:$I$1997)</f>
        <v>#N/A</v>
      </c>
      <c r="D131" s="26" t="e">
        <f>SUMIF(Γεύματα!$A$2:$A$1997,$A131,Γεύματα!$J$2:$J$1997)</f>
        <v>#N/A</v>
      </c>
      <c r="E131" s="26" t="e">
        <f>SUMIF(Γεύματα!$A$2:$A$1997,$A131,Γεύματα!$K$2:$K$1997)</f>
        <v>#N/A</v>
      </c>
      <c r="F131" s="26" t="e">
        <f>SUMIF(Γεύματα!$A$2:$A$1997,$A131,Γεύματα!$L$2:$L$1997)</f>
        <v>#N/A</v>
      </c>
      <c r="G131" s="26" t="e">
        <f>SUMIF(Γεύματα!$A$2:$A$1997,$A131,Γεύματα!$M$2:$M$1997)</f>
        <v>#N/A</v>
      </c>
      <c r="H131" s="43" t="e">
        <f>SUMIF(Γεύματα!$A$2:$A$1997,$A131,Γεύματα!$O$2:$O$1997)</f>
        <v>#N/A</v>
      </c>
      <c r="I131" s="32" t="e">
        <f t="shared" ref="I131:I221" si="14">IF($H131&gt;0,100*$E131/$H131,0)</f>
        <v>#N/A</v>
      </c>
      <c r="J131" s="32" t="e">
        <f t="shared" ref="J131:J221" si="15">IF($H131&gt;0,100*$F131/$H131,0)</f>
        <v>#N/A</v>
      </c>
      <c r="K131" s="32" t="e">
        <f t="shared" ref="K131:K221" si="16">IF($H131&gt;0,100*$G131/$H131,0)</f>
        <v>#N/A</v>
      </c>
      <c r="M131" t="e">
        <f t="shared" si="10"/>
        <v>#N/A</v>
      </c>
      <c r="N131" s="26" t="e">
        <f>SUM(B$28:B131)/COUNT(B$28:B131)</f>
        <v>#N/A</v>
      </c>
      <c r="O131" s="26" t="e">
        <f>SUM(H$28:H131)/COUNT(H$28:H131)</f>
        <v>#N/A</v>
      </c>
      <c r="Q131" s="26">
        <f>SUM(B124:B130)/7</f>
        <v>104.34129274046336</v>
      </c>
      <c r="R131" s="26">
        <f>SUM(H124:H130)/7/10</f>
        <v>161.04347464497772</v>
      </c>
      <c r="T131">
        <v>90</v>
      </c>
      <c r="U131" s="32">
        <f t="shared" si="11"/>
        <v>29.0547520661157</v>
      </c>
    </row>
    <row r="132" spans="1:21" x14ac:dyDescent="0.35">
      <c r="A132" s="27">
        <f t="array" ref="A132">IFERROR(INDEX(Γεύματα!$A$2:$A$1996, MATCH(0,COUNTIF($A$1:$A131, Γεύματα!$A$2:$A$1996),0)),"")</f>
        <v>44309</v>
      </c>
      <c r="B132" s="26">
        <f>SUMIF(Γεύματα!$A$2:$A$1997,$A132,Γεύματα!$H$2:$H$1997)</f>
        <v>76.762142857142848</v>
      </c>
      <c r="C132" s="26">
        <f>SUMIF(Γεύματα!$A$2:$A$1997,$A132,Γεύματα!$I$2:$I$1997)</f>
        <v>111.19200000000001</v>
      </c>
      <c r="D132" s="26">
        <f>SUMIF(Γεύματα!$A$2:$A$1997,$A132,Γεύματα!$J$2:$J$1997)</f>
        <v>51.305714285714281</v>
      </c>
      <c r="E132" s="26">
        <f>SUMIF(Γεύματα!$A$2:$A$1997,$A132,Γεύματα!$K$2:$K$1997)</f>
        <v>307.04857142857139</v>
      </c>
      <c r="F132" s="26">
        <f>SUMIF(Γεύματα!$A$2:$A$1997,$A132,Γεύματα!$L$2:$L$1997)</f>
        <v>444.76800000000003</v>
      </c>
      <c r="G132" s="26">
        <f>SUMIF(Γεύματα!$A$2:$A$1997,$A132,Γεύματα!$M$2:$M$1997)</f>
        <v>461.75142857142856</v>
      </c>
      <c r="H132" s="43">
        <f>SUMIF(Γεύματα!$A$2:$A$1997,$A132,Γεύματα!$O$2:$O$1997)</f>
        <v>1500.3780000000002</v>
      </c>
      <c r="I132" s="32">
        <f t="shared" si="14"/>
        <v>20.46474764549809</v>
      </c>
      <c r="J132" s="32">
        <f t="shared" si="15"/>
        <v>29.643729780095416</v>
      </c>
      <c r="K132" s="32">
        <f t="shared" si="16"/>
        <v>30.775673101806913</v>
      </c>
      <c r="M132">
        <f t="shared" si="10"/>
        <v>150.0378</v>
      </c>
      <c r="N132" s="26" t="e">
        <f>SUM(B$28:B132)/COUNT(B$28:B132)</f>
        <v>#N/A</v>
      </c>
      <c r="O132" s="26" t="e">
        <f>SUM(H$28:H132)/COUNT(H$28:H132)</f>
        <v>#N/A</v>
      </c>
      <c r="Q132" s="26" t="e">
        <f>SUM(B125:B131)/7</f>
        <v>#N/A</v>
      </c>
      <c r="R132" s="26" t="e">
        <f>SUM(H125:H131)/7/10</f>
        <v>#N/A</v>
      </c>
      <c r="T132">
        <v>90</v>
      </c>
      <c r="U132" s="32">
        <f t="shared" si="11"/>
        <v>29.0547520661157</v>
      </c>
    </row>
    <row r="133" spans="1:21" x14ac:dyDescent="0.35">
      <c r="A133" s="27">
        <f t="array" ref="A133">IFERROR(INDEX(Γεύματα!$A$2:$A$1996, MATCH(0,COUNTIF($A$1:$A132, Γεύματα!$A$2:$A$1996),0)),"")</f>
        <v>44310</v>
      </c>
      <c r="B133" s="26">
        <v>100</v>
      </c>
      <c r="C133" s="26">
        <f>SUMIF(Γεύματα!$A$2:$A$1997,$A133,Γεύματα!$I$2:$I$1997)</f>
        <v>0</v>
      </c>
      <c r="D133" s="26">
        <f>SUMIF(Γεύματα!$A$2:$A$1997,$A133,Γεύματα!$J$2:$J$1997)</f>
        <v>0</v>
      </c>
      <c r="E133" s="26">
        <f>SUMIF(Γεύματα!$A$2:$A$1997,$A133,Γεύματα!$K$2:$K$1997)</f>
        <v>0</v>
      </c>
      <c r="F133" s="26">
        <f>SUMIF(Γεύματα!$A$2:$A$1997,$A133,Γεύματα!$L$2:$L$1997)</f>
        <v>0</v>
      </c>
      <c r="G133" s="26">
        <f>SUMIF(Γεύματα!$A$2:$A$1997,$A133,Γεύματα!$M$2:$M$1997)</f>
        <v>0</v>
      </c>
      <c r="H133" s="43">
        <v>1500</v>
      </c>
      <c r="I133" s="32">
        <f t="shared" si="14"/>
        <v>0</v>
      </c>
      <c r="J133" s="32">
        <f t="shared" si="15"/>
        <v>0</v>
      </c>
      <c r="K133" s="32">
        <f t="shared" si="16"/>
        <v>0</v>
      </c>
      <c r="M133">
        <f t="shared" si="10"/>
        <v>150</v>
      </c>
      <c r="N133" s="26" t="e">
        <f>SUM(B$28:B133)/COUNT(B$28:B133)</f>
        <v>#N/A</v>
      </c>
      <c r="O133" s="26" t="e">
        <f>SUM(H$28:H133)/COUNT(H$28:H133)</f>
        <v>#N/A</v>
      </c>
      <c r="Q133" s="26" t="e">
        <f>SUM(B126:B132)/7</f>
        <v>#N/A</v>
      </c>
      <c r="R133" s="26" t="e">
        <f>SUM(H126:H132)/7/10</f>
        <v>#N/A</v>
      </c>
      <c r="T133">
        <v>90</v>
      </c>
      <c r="U133" s="32">
        <f t="shared" si="11"/>
        <v>29.0547520661157</v>
      </c>
    </row>
    <row r="134" spans="1:21" x14ac:dyDescent="0.35">
      <c r="A134" s="27">
        <f t="array" ref="A134">IFERROR(INDEX(Γεύματα!$A$2:$A$1996, MATCH(0,COUNTIF($A$1:$A133, Γεύματα!$A$2:$A$1996),0)),"")</f>
        <v>44311</v>
      </c>
      <c r="B134" s="26">
        <v>100</v>
      </c>
      <c r="C134" s="26">
        <f>SUMIF(Γεύματα!$A$2:$A$1997,$A134,Γεύματα!$I$2:$I$1997)</f>
        <v>0</v>
      </c>
      <c r="D134" s="26">
        <f>SUMIF(Γεύματα!$A$2:$A$1997,$A134,Γεύματα!$J$2:$J$1997)</f>
        <v>0</v>
      </c>
      <c r="E134" s="26">
        <f>SUMIF(Γεύματα!$A$2:$A$1997,$A134,Γεύματα!$K$2:$K$1997)</f>
        <v>0</v>
      </c>
      <c r="F134" s="26">
        <f>SUMIF(Γεύματα!$A$2:$A$1997,$A134,Γεύματα!$L$2:$L$1997)</f>
        <v>0</v>
      </c>
      <c r="G134" s="26">
        <f>SUMIF(Γεύματα!$A$2:$A$1997,$A134,Γεύματα!$M$2:$M$1997)</f>
        <v>0</v>
      </c>
      <c r="H134" s="43">
        <v>1500</v>
      </c>
      <c r="I134" s="32">
        <f t="shared" si="14"/>
        <v>0</v>
      </c>
      <c r="J134" s="32">
        <f t="shared" si="15"/>
        <v>0</v>
      </c>
      <c r="K134" s="32">
        <f t="shared" si="16"/>
        <v>0</v>
      </c>
      <c r="M134">
        <f t="shared" si="10"/>
        <v>150</v>
      </c>
      <c r="N134" s="26" t="e">
        <f>SUM(B$28:B134)/COUNT(B$28:B134)</f>
        <v>#N/A</v>
      </c>
      <c r="O134" s="26" t="e">
        <f>SUM(H$28:H134)/COUNT(H$28:H134)</f>
        <v>#N/A</v>
      </c>
      <c r="Q134" s="26" t="e">
        <f t="shared" ref="Q134:Q144" si="17">SUM(B127:B133)/7</f>
        <v>#N/A</v>
      </c>
      <c r="R134" s="26" t="e">
        <f t="shared" ref="R134:R144" si="18">SUM(H127:H133)/7/10</f>
        <v>#N/A</v>
      </c>
      <c r="T134">
        <v>90</v>
      </c>
      <c r="U134" s="32">
        <f t="shared" si="11"/>
        <v>29.0547520661157</v>
      </c>
    </row>
    <row r="135" spans="1:21" x14ac:dyDescent="0.35">
      <c r="A135" s="27">
        <f t="array" ref="A135">IFERROR(INDEX(Γεύματα!$A$2:$A$1996, MATCH(0,COUNTIF($A$1:$A134, Γεύματα!$A$2:$A$1996),0)),"")</f>
        <v>44312</v>
      </c>
      <c r="B135" s="26">
        <v>100</v>
      </c>
      <c r="C135" s="26">
        <f>SUMIF(Γεύματα!$A$2:$A$1997,$A135,Γεύματα!$I$2:$I$1997)</f>
        <v>0</v>
      </c>
      <c r="D135" s="26">
        <f>SUMIF(Γεύματα!$A$2:$A$1997,$A135,Γεύματα!$J$2:$J$1997)</f>
        <v>0</v>
      </c>
      <c r="E135" s="26">
        <f>SUMIF(Γεύματα!$A$2:$A$1997,$A135,Γεύματα!$K$2:$K$1997)</f>
        <v>0</v>
      </c>
      <c r="F135" s="26">
        <f>SUMIF(Γεύματα!$A$2:$A$1997,$A135,Γεύματα!$L$2:$L$1997)</f>
        <v>0</v>
      </c>
      <c r="G135" s="26">
        <f>SUMIF(Γεύματα!$A$2:$A$1997,$A135,Γεύματα!$M$2:$M$1997)</f>
        <v>0</v>
      </c>
      <c r="H135" s="43">
        <v>1500</v>
      </c>
      <c r="I135" s="32">
        <f t="shared" si="14"/>
        <v>0</v>
      </c>
      <c r="J135" s="32">
        <f t="shared" si="15"/>
        <v>0</v>
      </c>
      <c r="K135" s="32">
        <f t="shared" si="16"/>
        <v>0</v>
      </c>
      <c r="M135">
        <f t="shared" si="10"/>
        <v>150</v>
      </c>
      <c r="N135" s="26" t="e">
        <f>SUM(B$28:B135)/COUNT(B$28:B135)</f>
        <v>#N/A</v>
      </c>
      <c r="O135" s="26" t="e">
        <f>SUM(H$28:H135)/COUNT(H$28:H135)</f>
        <v>#N/A</v>
      </c>
      <c r="Q135" s="26" t="e">
        <f t="shared" si="17"/>
        <v>#N/A</v>
      </c>
      <c r="R135" s="26" t="e">
        <f t="shared" si="18"/>
        <v>#N/A</v>
      </c>
      <c r="T135">
        <v>90</v>
      </c>
      <c r="U135" s="32">
        <f t="shared" si="11"/>
        <v>29.0547520661157</v>
      </c>
    </row>
    <row r="136" spans="1:21" x14ac:dyDescent="0.35">
      <c r="A136" s="27">
        <f t="array" ref="A136">IFERROR(INDEX(Γεύματα!$A$2:$A$1996, MATCH(0,COUNTIF($A$1:$A135, Γεύματα!$A$2:$A$1996),0)),"")</f>
        <v>44313</v>
      </c>
      <c r="B136" s="26">
        <v>100</v>
      </c>
      <c r="C136" s="26">
        <f>SUMIF(Γεύματα!$A$2:$A$1997,$A136,Γεύματα!$I$2:$I$1997)</f>
        <v>0</v>
      </c>
      <c r="D136" s="26">
        <f>SUMIF(Γεύματα!$A$2:$A$1997,$A136,Γεύματα!$J$2:$J$1997)</f>
        <v>0</v>
      </c>
      <c r="E136" s="26">
        <f>SUMIF(Γεύματα!$A$2:$A$1997,$A136,Γεύματα!$K$2:$K$1997)</f>
        <v>0</v>
      </c>
      <c r="F136" s="26">
        <f>SUMIF(Γεύματα!$A$2:$A$1997,$A136,Γεύματα!$L$2:$L$1997)</f>
        <v>0</v>
      </c>
      <c r="G136" s="26">
        <f>SUMIF(Γεύματα!$A$2:$A$1997,$A136,Γεύματα!$M$2:$M$1997)</f>
        <v>0</v>
      </c>
      <c r="H136" s="43">
        <v>1500</v>
      </c>
      <c r="I136" s="32">
        <f t="shared" si="14"/>
        <v>0</v>
      </c>
      <c r="J136" s="32">
        <f t="shared" si="15"/>
        <v>0</v>
      </c>
      <c r="K136" s="32">
        <f t="shared" si="16"/>
        <v>0</v>
      </c>
      <c r="M136">
        <f t="shared" si="10"/>
        <v>150</v>
      </c>
      <c r="N136" s="26" t="e">
        <f>SUM(B$28:B136)/COUNT(B$28:B136)</f>
        <v>#N/A</v>
      </c>
      <c r="O136" s="26" t="e">
        <f>SUM(H$28:H136)/COUNT(H$28:H136)</f>
        <v>#N/A</v>
      </c>
      <c r="Q136" s="26" t="e">
        <f t="shared" si="17"/>
        <v>#N/A</v>
      </c>
      <c r="R136" s="26" t="e">
        <f t="shared" si="18"/>
        <v>#N/A</v>
      </c>
      <c r="T136">
        <v>90</v>
      </c>
      <c r="U136" s="32">
        <f t="shared" si="11"/>
        <v>29.0547520661157</v>
      </c>
    </row>
    <row r="137" spans="1:21" x14ac:dyDescent="0.35">
      <c r="A137" s="27">
        <f t="array" ref="A137">IFERROR(INDEX(Γεύματα!$A$2:$A$1996, MATCH(0,COUNTIF($A$1:$A136, Γεύματα!$A$2:$A$1996),0)),"")</f>
        <v>44314</v>
      </c>
      <c r="B137" s="26">
        <v>100</v>
      </c>
      <c r="C137" s="26">
        <f>SUMIF(Γεύματα!$A$2:$A$1997,$A137,Γεύματα!$I$2:$I$1997)</f>
        <v>209.3836</v>
      </c>
      <c r="D137" s="26">
        <f>SUMIF(Γεύματα!$A$2:$A$1997,$A137,Γεύματα!$J$2:$J$1997)</f>
        <v>69.917699999999996</v>
      </c>
      <c r="E137" s="26">
        <f>SUMIF(Γεύματα!$A$2:$A$1997,$A137,Γεύματα!$K$2:$K$1997)</f>
        <v>234.11799999999999</v>
      </c>
      <c r="F137" s="26">
        <f>SUMIF(Γεύματα!$A$2:$A$1997,$A137,Γεύματα!$L$2:$L$1997)</f>
        <v>837.53440000000001</v>
      </c>
      <c r="G137" s="26">
        <f>SUMIF(Γεύματα!$A$2:$A$1997,$A137,Γεύματα!$M$2:$M$1997)</f>
        <v>629.25930000000005</v>
      </c>
      <c r="H137" s="43">
        <v>1500</v>
      </c>
      <c r="I137" s="32">
        <f t="shared" si="14"/>
        <v>15.607866666666666</v>
      </c>
      <c r="J137" s="32">
        <f t="shared" si="15"/>
        <v>55.83562666666667</v>
      </c>
      <c r="K137" s="32">
        <f t="shared" si="16"/>
        <v>41.950620000000008</v>
      </c>
      <c r="M137">
        <f t="shared" si="10"/>
        <v>150</v>
      </c>
      <c r="N137" s="26" t="e">
        <f>SUM(B$28:B137)/COUNT(B$28:B137)</f>
        <v>#N/A</v>
      </c>
      <c r="O137" s="26" t="e">
        <f>SUM(H$28:H137)/COUNT(H$28:H137)</f>
        <v>#N/A</v>
      </c>
      <c r="Q137" s="26" t="e">
        <f t="shared" si="17"/>
        <v>#N/A</v>
      </c>
      <c r="R137" s="26" t="e">
        <f t="shared" si="18"/>
        <v>#N/A</v>
      </c>
      <c r="T137">
        <v>90</v>
      </c>
      <c r="U137" s="32">
        <f t="shared" si="11"/>
        <v>29.0547520661157</v>
      </c>
    </row>
    <row r="138" spans="1:21" x14ac:dyDescent="0.35">
      <c r="A138" s="27">
        <f t="array" ref="A138">IFERROR(INDEX(Γεύματα!$A$2:$A$1996, MATCH(0,COUNTIF($A$1:$A137, Γεύματα!$A$2:$A$1996),0)),"")</f>
        <v>44315</v>
      </c>
      <c r="B138" s="26">
        <v>100</v>
      </c>
      <c r="C138" s="26">
        <f>SUMIF(Γεύματα!$A$2:$A$1997,$A138,Γεύματα!$I$2:$I$1997)</f>
        <v>38.739999999999995</v>
      </c>
      <c r="D138" s="26">
        <f>SUMIF(Γεύματα!$A$2:$A$1997,$A138,Γεύματα!$J$2:$J$1997)</f>
        <v>8.2750000000000004</v>
      </c>
      <c r="E138" s="26">
        <f>SUMIF(Γεύματα!$A$2:$A$1997,$A138,Γεύματα!$K$2:$K$1997)</f>
        <v>50.804000000000002</v>
      </c>
      <c r="F138" s="26">
        <f>SUMIF(Γεύματα!$A$2:$A$1997,$A138,Γεύματα!$L$2:$L$1997)</f>
        <v>154.95999999999998</v>
      </c>
      <c r="G138" s="26">
        <f>SUMIF(Γεύματα!$A$2:$A$1997,$A138,Γεύματα!$M$2:$M$1997)</f>
        <v>74.474999999999994</v>
      </c>
      <c r="H138" s="43">
        <v>1500</v>
      </c>
      <c r="I138" s="32">
        <f t="shared" si="14"/>
        <v>3.3869333333333338</v>
      </c>
      <c r="J138" s="32">
        <f t="shared" si="15"/>
        <v>10.330666666666666</v>
      </c>
      <c r="K138" s="32">
        <f t="shared" si="16"/>
        <v>4.964999999999999</v>
      </c>
      <c r="M138">
        <f t="shared" si="10"/>
        <v>150</v>
      </c>
      <c r="N138" s="26" t="e">
        <f>SUM(B$28:B138)/COUNT(B$28:B138)</f>
        <v>#N/A</v>
      </c>
      <c r="O138" s="26" t="e">
        <f>SUM(H$28:H138)/COUNT(H$28:H138)</f>
        <v>#N/A</v>
      </c>
      <c r="Q138" s="26" t="e">
        <f t="shared" si="17"/>
        <v>#N/A</v>
      </c>
      <c r="R138" s="26" t="e">
        <f t="shared" si="18"/>
        <v>#N/A</v>
      </c>
      <c r="T138">
        <v>90</v>
      </c>
      <c r="U138" s="32">
        <f t="shared" si="11"/>
        <v>29.0547520661157</v>
      </c>
    </row>
    <row r="139" spans="1:21" x14ac:dyDescent="0.35">
      <c r="A139" s="27">
        <f t="array" ref="A139">IFERROR(INDEX(Γεύματα!$A$2:$A$1996, MATCH(0,COUNTIF($A$1:$A138, Γεύματα!$A$2:$A$1996),0)),"")</f>
        <v>44316</v>
      </c>
      <c r="B139" s="26">
        <v>100</v>
      </c>
      <c r="C139" s="26">
        <f>SUMIF(Γεύματα!$A$2:$A$1997,$A139,Γεύματα!$I$2:$I$1997)</f>
        <v>0</v>
      </c>
      <c r="D139" s="26">
        <f>SUMIF(Γεύματα!$A$2:$A$1997,$A139,Γεύματα!$J$2:$J$1997)</f>
        <v>0</v>
      </c>
      <c r="E139" s="26">
        <f>SUMIF(Γεύματα!$A$2:$A$1997,$A139,Γεύματα!$K$2:$K$1997)</f>
        <v>0</v>
      </c>
      <c r="F139" s="26">
        <f>SUMIF(Γεύματα!$A$2:$A$1997,$A139,Γεύματα!$L$2:$L$1997)</f>
        <v>0</v>
      </c>
      <c r="G139" s="26">
        <f>SUMIF(Γεύματα!$A$2:$A$1997,$A139,Γεύματα!$M$2:$M$1997)</f>
        <v>0</v>
      </c>
      <c r="H139" s="43">
        <v>1500</v>
      </c>
      <c r="I139" s="32">
        <f t="shared" si="14"/>
        <v>0</v>
      </c>
      <c r="J139" s="32">
        <f t="shared" si="15"/>
        <v>0</v>
      </c>
      <c r="K139" s="32">
        <f t="shared" si="16"/>
        <v>0</v>
      </c>
      <c r="M139">
        <f t="shared" si="10"/>
        <v>150</v>
      </c>
      <c r="N139" s="26" t="e">
        <f>SUM(B$28:B139)/COUNT(B$28:B139)</f>
        <v>#N/A</v>
      </c>
      <c r="O139" s="26" t="e">
        <f>SUM(H$28:H139)/COUNT(H$28:H139)</f>
        <v>#N/A</v>
      </c>
      <c r="Q139" s="26">
        <f t="shared" si="17"/>
        <v>96.680306122448982</v>
      </c>
      <c r="R139" s="26">
        <f t="shared" si="18"/>
        <v>150.00540000000001</v>
      </c>
      <c r="T139">
        <v>90</v>
      </c>
      <c r="U139" s="32">
        <f t="shared" si="11"/>
        <v>29.0547520661157</v>
      </c>
    </row>
    <row r="140" spans="1:21" x14ac:dyDescent="0.35">
      <c r="A140" s="27">
        <f t="array" ref="A140">IFERROR(INDEX(Γεύματα!$A$2:$A$1996, MATCH(0,COUNTIF($A$1:$A139, Γεύματα!$A$2:$A$1996),0)),"")</f>
        <v>44317</v>
      </c>
      <c r="B140" s="26">
        <v>100</v>
      </c>
      <c r="C140" s="26">
        <f>SUMIF(Γεύματα!$A$2:$A$1997,$A140,Γεύματα!$I$2:$I$1997)</f>
        <v>0</v>
      </c>
      <c r="D140" s="26">
        <f>SUMIF(Γεύματα!$A$2:$A$1997,$A140,Γεύματα!$J$2:$J$1997)</f>
        <v>0</v>
      </c>
      <c r="E140" s="26">
        <f>SUMIF(Γεύματα!$A$2:$A$1997,$A140,Γεύματα!$K$2:$K$1997)</f>
        <v>0</v>
      </c>
      <c r="F140" s="26">
        <f>SUMIF(Γεύματα!$A$2:$A$1997,$A140,Γεύματα!$L$2:$L$1997)</f>
        <v>0</v>
      </c>
      <c r="G140" s="26">
        <f>SUMIF(Γεύματα!$A$2:$A$1997,$A140,Γεύματα!$M$2:$M$1997)</f>
        <v>0</v>
      </c>
      <c r="H140" s="43">
        <v>1500</v>
      </c>
      <c r="I140" s="32">
        <f t="shared" si="14"/>
        <v>0</v>
      </c>
      <c r="J140" s="32">
        <f t="shared" si="15"/>
        <v>0</v>
      </c>
      <c r="K140" s="32">
        <f t="shared" si="16"/>
        <v>0</v>
      </c>
      <c r="M140">
        <f t="shared" si="10"/>
        <v>150</v>
      </c>
      <c r="N140" s="26" t="e">
        <f>SUM(B$28:B140)/COUNT(B$28:B140)</f>
        <v>#N/A</v>
      </c>
      <c r="O140" s="26" t="e">
        <f>SUM(H$28:H140)/COUNT(H$28:H140)</f>
        <v>#N/A</v>
      </c>
      <c r="Q140" s="26">
        <f t="shared" si="17"/>
        <v>100</v>
      </c>
      <c r="R140" s="26">
        <f t="shared" si="18"/>
        <v>150</v>
      </c>
      <c r="U140" s="32">
        <f t="shared" si="11"/>
        <v>0</v>
      </c>
    </row>
    <row r="141" spans="1:21" x14ac:dyDescent="0.35">
      <c r="A141" s="27">
        <f t="array" ref="A141">IFERROR(INDEX(Γεύματα!$A$2:$A$1996, MATCH(0,COUNTIF($A$1:$A140, Γεύματα!$A$2:$A$1996),0)),"")</f>
        <v>44318</v>
      </c>
      <c r="B141" s="26">
        <v>100</v>
      </c>
      <c r="C141" s="26">
        <f>SUMIF(Γεύματα!$A$2:$A$1997,$A141,Γεύματα!$I$2:$I$1997)</f>
        <v>0</v>
      </c>
      <c r="D141" s="26">
        <f>SUMIF(Γεύματα!$A$2:$A$1997,$A141,Γεύματα!$J$2:$J$1997)</f>
        <v>0</v>
      </c>
      <c r="E141" s="26">
        <f>SUMIF(Γεύματα!$A$2:$A$1997,$A141,Γεύματα!$K$2:$K$1997)</f>
        <v>0</v>
      </c>
      <c r="F141" s="26">
        <f>SUMIF(Γεύματα!$A$2:$A$1997,$A141,Γεύματα!$L$2:$L$1997)</f>
        <v>0</v>
      </c>
      <c r="G141" s="26">
        <f>SUMIF(Γεύματα!$A$2:$A$1997,$A141,Γεύματα!$M$2:$M$1997)</f>
        <v>0</v>
      </c>
      <c r="H141" s="43">
        <v>1500</v>
      </c>
      <c r="I141" s="32">
        <f t="shared" si="14"/>
        <v>0</v>
      </c>
      <c r="J141" s="32">
        <f t="shared" si="15"/>
        <v>0</v>
      </c>
      <c r="K141" s="32">
        <f t="shared" si="16"/>
        <v>0</v>
      </c>
      <c r="M141">
        <f t="shared" ref="M141:M151" si="19">H141/10</f>
        <v>150</v>
      </c>
      <c r="N141" s="26" t="e">
        <f>SUM(B$28:B141)/COUNT(B$28:B141)</f>
        <v>#N/A</v>
      </c>
      <c r="O141" s="26" t="e">
        <f>SUM(H$28:H141)/COUNT(H$28:H141)</f>
        <v>#N/A</v>
      </c>
      <c r="Q141" s="26">
        <f t="shared" si="17"/>
        <v>100</v>
      </c>
      <c r="R141" s="26">
        <f t="shared" si="18"/>
        <v>150</v>
      </c>
      <c r="U141" s="32">
        <f t="shared" si="11"/>
        <v>0</v>
      </c>
    </row>
    <row r="142" spans="1:21" x14ac:dyDescent="0.35">
      <c r="A142" s="27">
        <f t="array" ref="A142">IFERROR(INDEX(Γεύματα!$A$2:$A$1996, MATCH(0,COUNTIF($A$1:$A141, Γεύματα!$A$2:$A$1996),0)),"")</f>
        <v>44319</v>
      </c>
      <c r="B142" s="26">
        <v>100</v>
      </c>
      <c r="C142" s="26">
        <f>SUMIF(Γεύματα!$A$2:$A$1997,$A142,Γεύματα!$I$2:$I$1997)</f>
        <v>0</v>
      </c>
      <c r="D142" s="26">
        <f>SUMIF(Γεύματα!$A$2:$A$1997,$A142,Γεύματα!$J$2:$J$1997)</f>
        <v>0</v>
      </c>
      <c r="E142" s="26">
        <f>SUMIF(Γεύματα!$A$2:$A$1997,$A142,Γεύματα!$K$2:$K$1997)</f>
        <v>0</v>
      </c>
      <c r="F142" s="26">
        <f>SUMIF(Γεύματα!$A$2:$A$1997,$A142,Γεύματα!$L$2:$L$1997)</f>
        <v>0</v>
      </c>
      <c r="G142" s="26">
        <f>SUMIF(Γεύματα!$A$2:$A$1997,$A142,Γεύματα!$M$2:$M$1997)</f>
        <v>0</v>
      </c>
      <c r="H142" s="43">
        <v>1500</v>
      </c>
      <c r="I142" s="32">
        <f t="shared" si="14"/>
        <v>0</v>
      </c>
      <c r="J142" s="32">
        <f t="shared" si="15"/>
        <v>0</v>
      </c>
      <c r="K142" s="32">
        <f t="shared" si="16"/>
        <v>0</v>
      </c>
      <c r="M142">
        <f t="shared" si="19"/>
        <v>150</v>
      </c>
      <c r="N142" s="26" t="e">
        <f>SUM(B$28:B142)/COUNT(B$28:B142)</f>
        <v>#N/A</v>
      </c>
      <c r="O142" s="26" t="e">
        <f>SUM(H$28:H142)/COUNT(H$28:H142)</f>
        <v>#N/A</v>
      </c>
      <c r="Q142" s="26">
        <f t="shared" si="17"/>
        <v>100</v>
      </c>
      <c r="R142" s="26">
        <f t="shared" si="18"/>
        <v>150</v>
      </c>
      <c r="U142" s="32">
        <f t="shared" si="11"/>
        <v>0</v>
      </c>
    </row>
    <row r="143" spans="1:21" x14ac:dyDescent="0.35">
      <c r="A143" s="27">
        <f t="array" ref="A143">IFERROR(INDEX(Γεύματα!$A$2:$A$1996, MATCH(0,COUNTIF($A$1:$A142, Γεύματα!$A$2:$A$1996),0)),"")</f>
        <v>44320</v>
      </c>
      <c r="B143" s="26">
        <v>100</v>
      </c>
      <c r="C143" s="26">
        <f>SUMIF(Γεύματα!$A$2:$A$1997,$A143,Γεύματα!$I$2:$I$1997)</f>
        <v>0</v>
      </c>
      <c r="D143" s="26">
        <f>SUMIF(Γεύματα!$A$2:$A$1997,$A143,Γεύματα!$J$2:$J$1997)</f>
        <v>0</v>
      </c>
      <c r="E143" s="26">
        <f>SUMIF(Γεύματα!$A$2:$A$1997,$A143,Γεύματα!$K$2:$K$1997)</f>
        <v>0</v>
      </c>
      <c r="F143" s="26">
        <f>SUMIF(Γεύματα!$A$2:$A$1997,$A143,Γεύματα!$L$2:$L$1997)</f>
        <v>0</v>
      </c>
      <c r="G143" s="26">
        <f>SUMIF(Γεύματα!$A$2:$A$1997,$A143,Γεύματα!$M$2:$M$1997)</f>
        <v>0</v>
      </c>
      <c r="H143" s="43">
        <v>1500</v>
      </c>
      <c r="I143" s="32">
        <f t="shared" si="14"/>
        <v>0</v>
      </c>
      <c r="J143" s="32">
        <f t="shared" si="15"/>
        <v>0</v>
      </c>
      <c r="K143" s="32">
        <f t="shared" si="16"/>
        <v>0</v>
      </c>
      <c r="M143">
        <f t="shared" si="19"/>
        <v>150</v>
      </c>
      <c r="N143" s="26" t="e">
        <f>SUM(B$28:B143)/COUNT(B$28:B143)</f>
        <v>#N/A</v>
      </c>
      <c r="O143" s="26" t="e">
        <f>SUM(H$28:H143)/COUNT(H$28:H143)</f>
        <v>#N/A</v>
      </c>
      <c r="Q143" s="26">
        <f t="shared" si="17"/>
        <v>100</v>
      </c>
      <c r="R143" s="26">
        <f t="shared" si="18"/>
        <v>150</v>
      </c>
      <c r="U143" s="32">
        <f t="shared" si="11"/>
        <v>0</v>
      </c>
    </row>
    <row r="144" spans="1:21" x14ac:dyDescent="0.35">
      <c r="A144" s="27">
        <f t="array" ref="A144">IFERROR(INDEX(Γεύματα!$A$2:$A$1996, MATCH(0,COUNTIF($A$1:$A143, Γεύματα!$A$2:$A$1996),0)),"")</f>
        <v>44321</v>
      </c>
      <c r="B144" s="26">
        <f>SUMIF(Γεύματα!$A$2:$A$1997,$A144,Γεύματα!$H$2:$H$1997)</f>
        <v>111.49499999999998</v>
      </c>
      <c r="C144" s="26">
        <f>SUMIF(Γεύματα!$A$2:$A$1997,$A144,Γεύματα!$I$2:$I$1997)</f>
        <v>167.51</v>
      </c>
      <c r="D144" s="26">
        <f>SUMIF(Γεύματα!$A$2:$A$1997,$A144,Γεύματα!$J$2:$J$1997)</f>
        <v>24.886999999999993</v>
      </c>
      <c r="E144" s="26">
        <f>SUMIF(Γεύματα!$A$2:$A$1997,$A144,Γεύματα!$K$2:$K$1997)</f>
        <v>445.9799999999999</v>
      </c>
      <c r="F144" s="26">
        <f>SUMIF(Γεύματα!$A$2:$A$1997,$A144,Γεύματα!$L$2:$L$1997)</f>
        <v>670.04</v>
      </c>
      <c r="G144" s="26">
        <f>SUMIF(Γεύματα!$A$2:$A$1997,$A144,Γεύματα!$M$2:$M$1997)</f>
        <v>223.983</v>
      </c>
      <c r="H144" s="43">
        <f>SUMIF(Γεύματα!$A$2:$A$1997,$A144,Γεύματα!$O$2:$O$1997)</f>
        <v>1340.0030000000002</v>
      </c>
      <c r="I144" s="32">
        <f t="shared" si="14"/>
        <v>33.282015040264824</v>
      </c>
      <c r="J144" s="32">
        <f t="shared" si="15"/>
        <v>50.002873127895974</v>
      </c>
      <c r="K144" s="32">
        <f t="shared" si="16"/>
        <v>16.715111831839181</v>
      </c>
      <c r="M144">
        <f t="shared" si="19"/>
        <v>134.00030000000001</v>
      </c>
      <c r="N144" s="26" t="e">
        <f>SUM(B$28:B144)/COUNT(B$28:B144)</f>
        <v>#N/A</v>
      </c>
      <c r="O144" s="26" t="e">
        <f>SUM(H$28:H144)/COUNT(H$28:H144)</f>
        <v>#N/A</v>
      </c>
      <c r="Q144" s="26">
        <f t="shared" si="17"/>
        <v>100</v>
      </c>
      <c r="R144" s="26">
        <f t="shared" si="18"/>
        <v>150</v>
      </c>
      <c r="T144">
        <v>91.5</v>
      </c>
      <c r="U144" s="32">
        <f t="shared" si="11"/>
        <v>29.5389979338843</v>
      </c>
    </row>
    <row r="145" spans="1:21" x14ac:dyDescent="0.35">
      <c r="A145" s="27">
        <f t="array" ref="A145">IFERROR(INDEX(Γεύματα!$A$2:$A$1996, MATCH(0,COUNTIF($A$1:$A144, Γεύματα!$A$2:$A$1996),0)),"")</f>
        <v>44322</v>
      </c>
      <c r="B145" s="26">
        <f>SUMIF(Γεύματα!$A$2:$A$1997,$A145,Γεύματα!$H$2:$H$1997)</f>
        <v>114.22704968944099</v>
      </c>
      <c r="C145" s="26">
        <f>SUMIF(Γεύματα!$A$2:$A$1997,$A145,Γεύματα!$I$2:$I$1997)</f>
        <v>130.05956521739131</v>
      </c>
      <c r="D145" s="26">
        <f>SUMIF(Γεύματα!$A$2:$A$1997,$A145,Γεύματα!$J$2:$J$1997)</f>
        <v>44.540204968944103</v>
      </c>
      <c r="E145" s="26">
        <f>SUMIF(Γεύματα!$A$2:$A$1997,$A145,Γεύματα!$K$2:$K$1997)</f>
        <v>456.90819875776396</v>
      </c>
      <c r="F145" s="26">
        <f>SUMIF(Γεύματα!$A$2:$A$1997,$A145,Γεύματα!$L$2:$L$1997)</f>
        <v>520.23826086956524</v>
      </c>
      <c r="G145" s="26">
        <f>SUMIF(Γεύματα!$A$2:$A$1997,$A145,Γεύματα!$M$2:$M$1997)</f>
        <v>400.86184472049689</v>
      </c>
      <c r="H145" s="43">
        <f>SUMIF(Γεύματα!$A$2:$A$1997,$A145,Γεύματα!$O$2:$O$1997)</f>
        <v>1378.008304347826</v>
      </c>
      <c r="I145" s="32">
        <f t="shared" si="14"/>
        <v>33.157144069172084</v>
      </c>
      <c r="J145" s="32">
        <f t="shared" si="15"/>
        <v>37.752911882180562</v>
      </c>
      <c r="K145" s="32">
        <f t="shared" si="16"/>
        <v>29.089944048647364</v>
      </c>
      <c r="M145">
        <f t="shared" si="19"/>
        <v>137.8008304347826</v>
      </c>
      <c r="N145" s="26" t="e">
        <f>SUM(B$28:B145)/COUNT(B$28:B145)</f>
        <v>#N/A</v>
      </c>
      <c r="O145" s="26" t="e">
        <f>SUM(H$28:H145)/COUNT(H$28:H145)</f>
        <v>#N/A</v>
      </c>
      <c r="Q145" s="26">
        <f>SUM(B138:B144)/7</f>
        <v>101.64214285714286</v>
      </c>
      <c r="R145" s="26">
        <f>SUM(H138:H144)/7/10</f>
        <v>147.71432857142858</v>
      </c>
      <c r="T145">
        <v>91</v>
      </c>
      <c r="U145" s="32">
        <f t="shared" si="11"/>
        <v>29.377582644628099</v>
      </c>
    </row>
    <row r="146" spans="1:21" x14ac:dyDescent="0.35">
      <c r="A146" s="27">
        <f t="array" ref="A146">IFERROR(INDEX(Γεύματα!$A$2:$A$1996, MATCH(0,COUNTIF($A$1:$A145, Γεύματα!$A$2:$A$1996),0)),"")</f>
        <v>44323</v>
      </c>
      <c r="B146" s="26">
        <f>SUMIF(Γεύματα!$A$2:$A$1997,$A146,Γεύματα!$H$2:$H$1997)</f>
        <v>84.911714285714282</v>
      </c>
      <c r="C146" s="26">
        <f>SUMIF(Γεύματα!$A$2:$A$1997,$A146,Γεύματα!$I$2:$I$1997)</f>
        <v>139.66079999999999</v>
      </c>
      <c r="D146" s="26">
        <f>SUMIF(Γεύματα!$A$2:$A$1997,$A146,Γεύματα!$J$2:$J$1997)</f>
        <v>39.25817142857143</v>
      </c>
      <c r="E146" s="26">
        <f>SUMIF(Γεύματα!$A$2:$A$1997,$A146,Γεύματα!$K$2:$K$1997)</f>
        <v>339.64685714285713</v>
      </c>
      <c r="F146" s="26">
        <f>SUMIF(Γεύματα!$A$2:$A$1997,$A146,Γεύματα!$L$2:$L$1997)</f>
        <v>558.64319999999998</v>
      </c>
      <c r="G146" s="26">
        <f>SUMIF(Γεύματα!$A$2:$A$1997,$A146,Γεύματα!$M$2:$M$1997)</f>
        <v>353.32354285714285</v>
      </c>
      <c r="H146" s="43">
        <f>SUMIF(Γεύματα!$A$2:$A$1997,$A146,Γεύματα!$O$2:$O$1997)</f>
        <v>1251.6135999999999</v>
      </c>
      <c r="I146" s="32">
        <f t="shared" si="14"/>
        <v>27.136718324477869</v>
      </c>
      <c r="J146" s="32">
        <f t="shared" si="15"/>
        <v>44.633839069821555</v>
      </c>
      <c r="K146" s="32">
        <f t="shared" si="16"/>
        <v>28.22944260570058</v>
      </c>
      <c r="M146">
        <f t="shared" si="19"/>
        <v>125.16135999999999</v>
      </c>
      <c r="N146" s="26" t="e">
        <f>SUM(B$28:B146)/COUNT(B$28:B146)</f>
        <v>#N/A</v>
      </c>
      <c r="O146" s="26" t="e">
        <f>SUM(H$28:H146)/COUNT(H$28:H146)</f>
        <v>#N/A</v>
      </c>
      <c r="Q146" s="26">
        <f>SUM(B139:B145)/7</f>
        <v>103.67457852706299</v>
      </c>
      <c r="R146" s="26">
        <f>SUM(H139:H145)/7/10</f>
        <v>145.97159006211183</v>
      </c>
      <c r="T146">
        <v>90.5</v>
      </c>
      <c r="U146" s="32">
        <f t="shared" si="11"/>
        <v>29.216167355371901</v>
      </c>
    </row>
    <row r="147" spans="1:21" x14ac:dyDescent="0.35">
      <c r="A147" s="27">
        <f t="array" ref="A147">IFERROR(INDEX(Γεύματα!$A$2:$A$1996, MATCH(0,COUNTIF($A$1:$A146, Γεύματα!$A$2:$A$1996),0)),"")</f>
        <v>44324</v>
      </c>
      <c r="B147" s="26">
        <f>SUMIF(Γεύματα!$A$2:$A$1997,$A147,Γεύματα!$H$2:$H$1997)</f>
        <v>97.85</v>
      </c>
      <c r="C147" s="26">
        <f>SUMIF(Γεύματα!$A$2:$A$1997,$A147,Γεύματα!$I$2:$I$1997)</f>
        <v>46.674999999999997</v>
      </c>
      <c r="D147" s="26">
        <f>SUMIF(Γεύματα!$A$2:$A$1997,$A147,Γεύματα!$J$2:$J$1997)</f>
        <v>91.625</v>
      </c>
      <c r="E147" s="26">
        <f>SUMIF(Γεύματα!$A$2:$A$1997,$A147,Γεύματα!$K$2:$K$1997)</f>
        <v>391.4</v>
      </c>
      <c r="F147" s="26">
        <f>SUMIF(Γεύματα!$A$2:$A$1997,$A147,Γεύματα!$L$2:$L$1997)</f>
        <v>186.7</v>
      </c>
      <c r="G147" s="26">
        <f>SUMIF(Γεύματα!$A$2:$A$1997,$A147,Γεύματα!$M$2:$M$1997)</f>
        <v>824.625</v>
      </c>
      <c r="H147" s="43">
        <f>SUMIF(Γεύματα!$A$2:$A$1997,$A147,Γεύματα!$O$2:$O$1997)</f>
        <v>1402.7250000000001</v>
      </c>
      <c r="I147" s="32">
        <f t="shared" si="14"/>
        <v>27.90283198773815</v>
      </c>
      <c r="J147" s="32">
        <f t="shared" si="15"/>
        <v>13.309807695735087</v>
      </c>
      <c r="K147" s="32">
        <f t="shared" si="16"/>
        <v>58.787360316526758</v>
      </c>
      <c r="M147">
        <f t="shared" si="19"/>
        <v>140.27250000000001</v>
      </c>
      <c r="N147" s="26" t="e">
        <f>SUM(B$28:B147)/COUNT(B$28:B147)</f>
        <v>#N/A</v>
      </c>
      <c r="O147" s="26" t="e">
        <f>SUM(H$28:H147)/COUNT(H$28:H147)</f>
        <v>#N/A</v>
      </c>
      <c r="Q147" s="26">
        <f>SUM(B140:B146)/7</f>
        <v>101.5191091393079</v>
      </c>
      <c r="R147" s="26">
        <f>SUM(H140:H146)/7/10</f>
        <v>142.42321291925469</v>
      </c>
      <c r="T147">
        <v>91</v>
      </c>
      <c r="U147" s="32">
        <f t="shared" si="11"/>
        <v>29.377582644628099</v>
      </c>
    </row>
    <row r="148" spans="1:21" x14ac:dyDescent="0.35">
      <c r="A148" s="27">
        <f t="array" ref="A148">IFERROR(INDEX(Γεύματα!$A$2:$A$1996, MATCH(0,COUNTIF($A$1:$A147, Γεύματα!$A$2:$A$1996),0)),"")</f>
        <v>44325</v>
      </c>
      <c r="B148" s="26">
        <f>SUMIF(Γεύματα!$A$2:$A$1997,$A148,Γεύματα!$H$2:$H$1997)</f>
        <v>180.55714285714285</v>
      </c>
      <c r="C148" s="26">
        <f>SUMIF(Γεύματα!$A$2:$A$1997,$A148,Γεύματα!$I$2:$I$1997)</f>
        <v>83.75</v>
      </c>
      <c r="D148" s="26">
        <f>SUMIF(Γεύματα!$A$2:$A$1997,$A148,Γεύματα!$J$2:$J$1997)</f>
        <v>50.575714285714284</v>
      </c>
      <c r="E148" s="26">
        <f>SUMIF(Γεύματα!$A$2:$A$1997,$A148,Γεύματα!$K$2:$K$1997)</f>
        <v>722.2285714285714</v>
      </c>
      <c r="F148" s="26">
        <f>SUMIF(Γεύματα!$A$2:$A$1997,$A148,Γεύματα!$L$2:$L$1997)</f>
        <v>335</v>
      </c>
      <c r="G148" s="26">
        <f>SUMIF(Γεύματα!$A$2:$A$1997,$A148,Γεύματα!$M$2:$M$1997)</f>
        <v>455.18142857142857</v>
      </c>
      <c r="H148" s="43">
        <f>SUMIF(Γεύματα!$A$2:$A$1997,$A148,Γεύματα!$O$2:$O$1997)</f>
        <v>1512.41</v>
      </c>
      <c r="I148" s="32">
        <f t="shared" si="14"/>
        <v>47.753490880685227</v>
      </c>
      <c r="J148" s="32">
        <f t="shared" si="15"/>
        <v>22.15007835176969</v>
      </c>
      <c r="K148" s="32">
        <f t="shared" si="16"/>
        <v>30.09643076754508</v>
      </c>
      <c r="M148">
        <f t="shared" si="19"/>
        <v>151.24100000000001</v>
      </c>
      <c r="N148" s="26" t="e">
        <f>SUM(B$28:B148)/COUNT(B$28:B148)</f>
        <v>#N/A</v>
      </c>
      <c r="O148" s="26" t="e">
        <f>SUM(H$28:H148)/COUNT(H$28:H148)</f>
        <v>#N/A</v>
      </c>
      <c r="Q148" s="26">
        <f>SUM(B141:B147)/7</f>
        <v>101.21196628216504</v>
      </c>
      <c r="R148" s="26">
        <f>SUM(H141:H147)/7/10</f>
        <v>141.03357006211183</v>
      </c>
      <c r="T148">
        <v>90.5</v>
      </c>
      <c r="U148" s="32">
        <f t="shared" si="11"/>
        <v>29.216167355371901</v>
      </c>
    </row>
    <row r="149" spans="1:21" x14ac:dyDescent="0.35">
      <c r="A149" s="27">
        <f t="array" ref="A149">IFERROR(INDEX(Γεύματα!$A$2:$A$1996, MATCH(0,COUNTIF($A$1:$A148, Γεύματα!$A$2:$A$1996),0)),"")</f>
        <v>44326</v>
      </c>
      <c r="B149" s="26">
        <f>SUMIF(Γεύματα!$A$2:$A$1997,$A149,Γεύματα!$H$2:$H$1997)</f>
        <v>55.379047619047626</v>
      </c>
      <c r="C149" s="26">
        <f>SUMIF(Γεύματα!$A$2:$A$1997,$A149,Γεύματα!$I$2:$I$1997)</f>
        <v>157.38</v>
      </c>
      <c r="D149" s="26">
        <f>SUMIF(Γεύματα!$A$2:$A$1997,$A149,Γεύματα!$J$2:$J$1997)</f>
        <v>18.137404761904762</v>
      </c>
      <c r="E149" s="26">
        <f>SUMIF(Γεύματα!$A$2:$A$1997,$A149,Γεύματα!$K$2:$K$1997)</f>
        <v>221.5161904761905</v>
      </c>
      <c r="F149" s="26">
        <f>SUMIF(Γεύματα!$A$2:$A$1997,$A149,Γεύματα!$L$2:$L$1997)</f>
        <v>629.52</v>
      </c>
      <c r="G149" s="26">
        <f>SUMIF(Γεύματα!$A$2:$A$1997,$A149,Γεύματα!$M$2:$M$1997)</f>
        <v>163.23664285714284</v>
      </c>
      <c r="H149" s="43">
        <f>SUMIF(Γεύματα!$A$2:$A$1997,$A149,Γεύματα!$O$2:$O$1997)</f>
        <v>1014.2728333333332</v>
      </c>
      <c r="I149" s="32">
        <f t="shared" si="14"/>
        <v>21.839901769644545</v>
      </c>
      <c r="J149" s="32">
        <f t="shared" si="15"/>
        <v>62.066140323519143</v>
      </c>
      <c r="K149" s="32">
        <f t="shared" si="16"/>
        <v>16.093957906836327</v>
      </c>
      <c r="M149">
        <f t="shared" si="19"/>
        <v>101.42728333333332</v>
      </c>
    </row>
    <row r="150" spans="1:21" x14ac:dyDescent="0.35">
      <c r="A150" s="27">
        <f t="array" ref="A150">IFERROR(INDEX(Γεύματα!$A$2:$A$1996, MATCH(0,COUNTIF($A$1:$A149, Γεύματα!$A$2:$A$1996),0)),"")</f>
        <v>44378</v>
      </c>
      <c r="B150" s="26">
        <f>SUMIF(Γεύματα!$A$2:$A$1997,$A150,Γεύματα!$H$2:$H$1997)</f>
        <v>35.450000000000003</v>
      </c>
      <c r="C150" s="26">
        <f>SUMIF(Γεύματα!$A$2:$A$1997,$A150,Γεύματα!$I$2:$I$1997)</f>
        <v>60.75</v>
      </c>
      <c r="D150" s="26">
        <f>SUMIF(Γεύματα!$A$2:$A$1997,$A150,Γεύματα!$J$2:$J$1997)</f>
        <v>9.9499999999999993</v>
      </c>
      <c r="E150" s="26">
        <f>SUMIF(Γεύματα!$A$2:$A$1997,$A150,Γεύματα!$K$2:$K$1997)</f>
        <v>141.80000000000001</v>
      </c>
      <c r="F150" s="26">
        <f>SUMIF(Γεύματα!$A$2:$A$1997,$A150,Γεύματα!$L$2:$L$1997)</f>
        <v>243</v>
      </c>
      <c r="G150" s="26">
        <f>SUMIF(Γεύματα!$A$2:$A$1997,$A150,Γεύματα!$M$2:$M$1997)</f>
        <v>89.55</v>
      </c>
      <c r="H150" s="43">
        <f>SUMIF(Γεύματα!$A$2:$A$1997,$A150,Γεύματα!$O$2:$O$1997)</f>
        <v>474.35</v>
      </c>
      <c r="I150" s="32">
        <f t="shared" si="14"/>
        <v>29.893538526404555</v>
      </c>
      <c r="J150" s="32">
        <f t="shared" si="15"/>
        <v>51.227996205333611</v>
      </c>
      <c r="K150" s="32">
        <f t="shared" si="16"/>
        <v>18.878465268261831</v>
      </c>
      <c r="M150">
        <f t="shared" si="19"/>
        <v>47.435000000000002</v>
      </c>
    </row>
    <row r="151" spans="1:21" x14ac:dyDescent="0.35">
      <c r="A151" s="27">
        <f t="array" ref="A151">IFERROR(INDEX(Γεύματα!$A$2:$A$1996, MATCH(0,COUNTIF($A$1:$A150, Γεύματα!$A$2:$A$1996),0)),"")</f>
        <v>44440</v>
      </c>
      <c r="B151" s="26" t="e">
        <f>SUMIF(Γεύματα!$A$2:$A$1997,$A151,Γεύματα!$H$2:$H$1997)</f>
        <v>#N/A</v>
      </c>
      <c r="C151" s="26" t="e">
        <f>SUMIF(Γεύματα!$A$2:$A$1997,$A151,Γεύματα!$I$2:$I$1997)</f>
        <v>#N/A</v>
      </c>
      <c r="D151" s="26" t="e">
        <f>SUMIF(Γεύματα!$A$2:$A$1997,$A151,Γεύματα!$J$2:$J$1997)</f>
        <v>#N/A</v>
      </c>
      <c r="E151" s="26" t="e">
        <f>SUMIF(Γεύματα!$A$2:$A$1997,$A151,Γεύματα!$K$2:$K$1997)</f>
        <v>#N/A</v>
      </c>
      <c r="F151" s="26" t="e">
        <f>SUMIF(Γεύματα!$A$2:$A$1997,$A151,Γεύματα!$L$2:$L$1997)</f>
        <v>#N/A</v>
      </c>
      <c r="G151" s="26" t="e">
        <f>SUMIF(Γεύματα!$A$2:$A$1997,$A151,Γεύματα!$M$2:$M$1997)</f>
        <v>#N/A</v>
      </c>
      <c r="H151" s="43" t="e">
        <f>SUMIF(Γεύματα!$A$2:$A$1997,$A151,Γεύματα!$O$2:$O$1997)</f>
        <v>#N/A</v>
      </c>
      <c r="I151" s="32" t="e">
        <f t="shared" si="14"/>
        <v>#N/A</v>
      </c>
      <c r="J151" s="32" t="e">
        <f t="shared" si="15"/>
        <v>#N/A</v>
      </c>
      <c r="K151" s="32" t="e">
        <f t="shared" si="16"/>
        <v>#N/A</v>
      </c>
      <c r="M151" t="e">
        <f t="shared" si="19"/>
        <v>#N/A</v>
      </c>
    </row>
    <row r="152" spans="1:21" x14ac:dyDescent="0.35">
      <c r="A152" s="27">
        <f t="array" ref="A152">IFERROR(INDEX(Γεύματα!$A$2:$A$1996, MATCH(0,COUNTIF($A$1:$A151, Γεύματα!$A$2:$A$1996),0)),"")</f>
        <v>44441</v>
      </c>
      <c r="B152" s="26" t="e">
        <f>SUMIF(Γεύματα!$A$2:$A$1997,$A152,Γεύματα!$H$2:$H$1997)</f>
        <v>#N/A</v>
      </c>
      <c r="C152" s="26" t="e">
        <f>SUMIF(Γεύματα!$A$2:$A$1997,$A152,Γεύματα!$I$2:$I$1997)</f>
        <v>#N/A</v>
      </c>
      <c r="D152" s="26" t="e">
        <f>SUMIF(Γεύματα!$A$2:$A$1997,$A152,Γεύματα!$J$2:$J$1997)</f>
        <v>#N/A</v>
      </c>
      <c r="E152" s="26" t="e">
        <f>SUMIF(Γεύματα!$A$2:$A$1997,$A152,Γεύματα!$K$2:$K$1997)</f>
        <v>#N/A</v>
      </c>
      <c r="F152" s="26" t="e">
        <f>SUMIF(Γεύματα!$A$2:$A$1997,$A152,Γεύματα!$L$2:$L$1997)</f>
        <v>#N/A</v>
      </c>
      <c r="G152" s="26" t="e">
        <f>SUMIF(Γεύματα!$A$2:$A$1997,$A152,Γεύματα!$M$2:$M$1997)</f>
        <v>#N/A</v>
      </c>
      <c r="H152" s="43" t="e">
        <f>SUMIF(Γεύματα!$A$2:$A$1997,$A152,Γεύματα!$O$2:$O$1997)</f>
        <v>#N/A</v>
      </c>
      <c r="I152" s="32" t="e">
        <f t="shared" si="14"/>
        <v>#N/A</v>
      </c>
      <c r="J152" s="32" t="e">
        <f t="shared" si="15"/>
        <v>#N/A</v>
      </c>
      <c r="K152" s="32" t="e">
        <f t="shared" si="16"/>
        <v>#N/A</v>
      </c>
      <c r="M152" t="e">
        <f>H152/10</f>
        <v>#N/A</v>
      </c>
    </row>
    <row r="153" spans="1:21" x14ac:dyDescent="0.35">
      <c r="A153" s="27">
        <f t="array" ref="A153">IFERROR(INDEX(Γεύματα!$A$2:$A$1996, MATCH(0,COUNTIF($A$1:$A152, Γεύματα!$A$2:$A$1996),0)),"")</f>
        <v>44442</v>
      </c>
      <c r="B153" s="26">
        <f>SUMIF(Γεύματα!$A$2:$A$1997,$A153,Γεύματα!$H$2:$H$1997)</f>
        <v>108.20785714285714</v>
      </c>
      <c r="C153" s="26">
        <f>SUMIF(Γεύματα!$A$2:$A$1997,$A153,Γεύματα!$I$2:$I$1997)</f>
        <v>139.64928571428572</v>
      </c>
      <c r="D153" s="26">
        <f>SUMIF(Γεύματα!$A$2:$A$1997,$A153,Γεύματα!$J$2:$J$1997)</f>
        <v>59.390714285714289</v>
      </c>
      <c r="E153" s="26">
        <f>SUMIF(Γεύματα!$A$2:$A$1997,$A153,Γεύματα!$K$2:$K$1997)</f>
        <v>432.83142857142855</v>
      </c>
      <c r="F153" s="26">
        <f>SUMIF(Γεύματα!$A$2:$A$1997,$A153,Γεύματα!$L$2:$L$1997)</f>
        <v>558.5971428571429</v>
      </c>
      <c r="G153" s="26">
        <f>SUMIF(Γεύματα!$A$2:$A$1997,$A153,Γεύματα!$M$2:$M$1997)</f>
        <v>534.51642857142861</v>
      </c>
      <c r="H153" s="43">
        <f>SUMIF(Γεύματα!$A$2:$A$1997,$A153,Γεύματα!$O$2:$O$1997)</f>
        <v>1525.9449999999999</v>
      </c>
      <c r="I153" s="32">
        <f t="shared" si="14"/>
        <v>28.364811875357798</v>
      </c>
      <c r="J153" s="32">
        <f t="shared" si="15"/>
        <v>36.606636730494408</v>
      </c>
      <c r="K153" s="32">
        <f t="shared" si="16"/>
        <v>35.028551394147797</v>
      </c>
      <c r="M153">
        <f t="shared" ref="M153:M164" si="20">H153/10</f>
        <v>152.59449999999998</v>
      </c>
    </row>
    <row r="154" spans="1:21" x14ac:dyDescent="0.35">
      <c r="A154" s="27">
        <f t="array" ref="A154">IFERROR(INDEX(Γεύματα!$A$2:$A$1996, MATCH(0,COUNTIF($A$1:$A153, Γεύματα!$A$2:$A$1996),0)),"")</f>
        <v>44445</v>
      </c>
      <c r="B154" s="26">
        <f>SUMIF(Γεύματα!$A$2:$A$1997,$A154,Γεύματα!$H$2:$H$1997)</f>
        <v>102.82</v>
      </c>
      <c r="C154" s="26">
        <f>SUMIF(Γεύματα!$A$2:$A$1997,$A154,Γεύματα!$I$2:$I$1997)</f>
        <v>179.63</v>
      </c>
      <c r="D154" s="26">
        <f>SUMIF(Γεύματα!$A$2:$A$1997,$A154,Γεύματα!$J$2:$J$1997)</f>
        <v>80.56</v>
      </c>
      <c r="E154" s="26">
        <f>SUMIF(Γεύματα!$A$2:$A$1997,$A154,Γεύματα!$K$2:$K$1997)</f>
        <v>411.28</v>
      </c>
      <c r="F154" s="26">
        <f>SUMIF(Γεύματα!$A$2:$A$1997,$A154,Γεύματα!$L$2:$L$1997)</f>
        <v>718.52</v>
      </c>
      <c r="G154" s="26">
        <f>SUMIF(Γεύματα!$A$2:$A$1997,$A154,Γεύματα!$M$2:$M$1997)</f>
        <v>725.04</v>
      </c>
      <c r="H154" s="43">
        <f>SUMIF(Γεύματα!$A$2:$A$1997,$A154,Γεύματα!$O$2:$O$1997)</f>
        <v>2484.84</v>
      </c>
      <c r="I154" s="32">
        <f t="shared" si="14"/>
        <v>16.551568712673653</v>
      </c>
      <c r="J154" s="32">
        <f t="shared" si="15"/>
        <v>28.916147518552499</v>
      </c>
      <c r="K154" s="32">
        <f t="shared" si="16"/>
        <v>29.178538658424685</v>
      </c>
      <c r="M154">
        <f t="shared" si="20"/>
        <v>248.48400000000001</v>
      </c>
    </row>
    <row r="155" spans="1:21" x14ac:dyDescent="0.35">
      <c r="A155" s="27">
        <f t="array" ref="A155">IFERROR(INDEX(Γεύματα!$A$2:$A$1996, MATCH(0,COUNTIF($A$1:$A154, Γεύματα!$A$2:$A$1996),0)),"")</f>
        <v>44446</v>
      </c>
      <c r="B155" s="26">
        <f>SUMIF(Γεύματα!$A$2:$A$1997,$A155,Γεύματα!$H$2:$H$1997)</f>
        <v>72.596608695652165</v>
      </c>
      <c r="C155" s="26">
        <f>SUMIF(Γεύματα!$A$2:$A$1997,$A155,Γεύματα!$I$2:$I$1997)</f>
        <v>138.98627826086957</v>
      </c>
      <c r="D155" s="26">
        <f>SUMIF(Γεύματα!$A$2:$A$1997,$A155,Γεύματα!$J$2:$J$1997)</f>
        <v>21.086921739130432</v>
      </c>
      <c r="E155" s="26">
        <f>SUMIF(Γεύματα!$A$2:$A$1997,$A155,Γεύματα!$K$2:$K$1997)</f>
        <v>290.38643478260866</v>
      </c>
      <c r="F155" s="26">
        <f>SUMIF(Γεύματα!$A$2:$A$1997,$A155,Γεύματα!$L$2:$L$1997)</f>
        <v>555.94511304347827</v>
      </c>
      <c r="G155" s="26">
        <f>SUMIF(Γεύματα!$A$2:$A$1997,$A155,Γεύματα!$M$2:$M$1997)</f>
        <v>189.7822956521739</v>
      </c>
      <c r="H155" s="43">
        <f>SUMIF(Γεύματα!$A$2:$A$1997,$A155,Γεύματα!$O$2:$O$1997)</f>
        <v>1036.1138434782608</v>
      </c>
      <c r="I155" s="32">
        <f t="shared" si="14"/>
        <v>28.026498884309269</v>
      </c>
      <c r="J155" s="32">
        <f t="shared" si="15"/>
        <v>53.656759490555231</v>
      </c>
      <c r="K155" s="32">
        <f t="shared" si="16"/>
        <v>18.316741625135499</v>
      </c>
      <c r="M155">
        <f t="shared" si="20"/>
        <v>103.61138434782609</v>
      </c>
    </row>
    <row r="156" spans="1:21" x14ac:dyDescent="0.35">
      <c r="A156" s="27">
        <f t="array" ref="A156">IFERROR(INDEX(Γεύματα!$A$2:$A$1996, MATCH(0,COUNTIF($A$1:$A155, Γεύματα!$A$2:$A$1996),0)),"")</f>
        <v>44447</v>
      </c>
      <c r="B156" s="26">
        <f>SUMIF(Γεύματα!$A$2:$A$1997,$A156,Γεύματα!$H$2:$H$1997)</f>
        <v>153.56434782608693</v>
      </c>
      <c r="C156" s="26">
        <f>SUMIF(Γεύματα!$A$2:$A$1997,$A156,Γεύματα!$I$2:$I$1997)</f>
        <v>206.1091304347826</v>
      </c>
      <c r="D156" s="26">
        <f>SUMIF(Γεύματα!$A$2:$A$1997,$A156,Γεύματα!$J$2:$J$1997)</f>
        <v>80.490869565217395</v>
      </c>
      <c r="E156" s="26">
        <f>SUMIF(Γεύματα!$A$2:$A$1997,$A156,Γεύματα!$K$2:$K$1997)</f>
        <v>614.25739130434772</v>
      </c>
      <c r="F156" s="26">
        <f>SUMIF(Γεύματα!$A$2:$A$1997,$A156,Γεύματα!$L$2:$L$1997)</f>
        <v>824.4365217391304</v>
      </c>
      <c r="G156" s="26">
        <f>SUMIF(Γεύματα!$A$2:$A$1997,$A156,Γεύματα!$M$2:$M$1997)</f>
        <v>724.41782608695655</v>
      </c>
      <c r="H156" s="43">
        <f>SUMIF(Γεύματα!$A$2:$A$1997,$A156,Γεύματα!$O$2:$O$1997)</f>
        <v>2163.1117391304351</v>
      </c>
      <c r="I156" s="32">
        <f t="shared" si="14"/>
        <v>28.396933001310298</v>
      </c>
      <c r="J156" s="32">
        <f t="shared" si="15"/>
        <v>38.11345049010513</v>
      </c>
      <c r="K156" s="32">
        <f t="shared" si="16"/>
        <v>33.489616508584547</v>
      </c>
      <c r="M156">
        <f t="shared" si="20"/>
        <v>216.31117391304352</v>
      </c>
    </row>
    <row r="157" spans="1:21" x14ac:dyDescent="0.35">
      <c r="A157" s="27">
        <f t="array" ref="A157">IFERROR(INDEX(Γεύματα!$A$2:$A$1996, MATCH(0,COUNTIF($A$1:$A156, Γεύματα!$A$2:$A$1996),0)),"")</f>
        <v>44448</v>
      </c>
      <c r="B157" s="26">
        <f>SUMIF(Γεύματα!$A$2:$A$1997,$A157,Γεύματα!$H$2:$H$1997)</f>
        <v>109.92833333333331</v>
      </c>
      <c r="C157" s="26">
        <f>SUMIF(Γεύματα!$A$2:$A$1997,$A157,Γεύματα!$I$2:$I$1997)</f>
        <v>128.14166666666668</v>
      </c>
      <c r="D157" s="26">
        <f>SUMIF(Γεύματα!$A$2:$A$1997,$A157,Γεύματα!$J$2:$J$1997)</f>
        <v>59.453333333333333</v>
      </c>
      <c r="E157" s="26">
        <f>SUMIF(Γεύματα!$A$2:$A$1997,$A157,Γεύματα!$K$2:$K$1997)</f>
        <v>439.71333333333325</v>
      </c>
      <c r="F157" s="26">
        <f>SUMIF(Γεύματα!$A$2:$A$1997,$A157,Γεύματα!$L$2:$L$1997)</f>
        <v>512.56666666666672</v>
      </c>
      <c r="G157" s="26">
        <f>SUMIF(Γεύματα!$A$2:$A$1997,$A157,Γεύματα!$M$2:$M$1997)</f>
        <v>535.08000000000004</v>
      </c>
      <c r="H157" s="43">
        <f>SUMIF(Γεύματα!$A$2:$A$1997,$A157,Γεύματα!$O$2:$O$1997)</f>
        <v>1487.36</v>
      </c>
      <c r="I157" s="32">
        <f t="shared" si="14"/>
        <v>29.563342656339643</v>
      </c>
      <c r="J157" s="32">
        <f t="shared" si="15"/>
        <v>34.461506741250723</v>
      </c>
      <c r="K157" s="32">
        <f t="shared" si="16"/>
        <v>35.975150602409649</v>
      </c>
      <c r="M157">
        <f t="shared" si="20"/>
        <v>148.73599999999999</v>
      </c>
    </row>
    <row r="158" spans="1:21" x14ac:dyDescent="0.35">
      <c r="A158" s="27">
        <f t="array" ref="A158">IFERROR(INDEX(Γεύματα!$A$2:$A$1996, MATCH(0,COUNTIF($A$1:$A157, Γεύματα!$A$2:$A$1996),0)),"")</f>
        <v>44449</v>
      </c>
      <c r="B158" s="26">
        <f>SUMIF(Γεύματα!$A$2:$A$1997,$A158,Γεύματα!$H$2:$H$1997)</f>
        <v>112.95547619047618</v>
      </c>
      <c r="C158" s="26">
        <f>SUMIF(Γεύματα!$A$2:$A$1997,$A158,Γεύματα!$I$2:$I$1997)</f>
        <v>180.53666666666666</v>
      </c>
      <c r="D158" s="26">
        <f>SUMIF(Γεύματα!$A$2:$A$1997,$A158,Γεύματα!$J$2:$J$1997)</f>
        <v>62.234047619047622</v>
      </c>
      <c r="E158" s="26">
        <f>SUMIF(Γεύματα!$A$2:$A$1997,$A158,Γεύματα!$K$2:$K$1997)</f>
        <v>451.8219047619047</v>
      </c>
      <c r="F158" s="26">
        <f>SUMIF(Γεύματα!$A$2:$A$1997,$A158,Γεύματα!$L$2:$L$1997)</f>
        <v>722.14666666666665</v>
      </c>
      <c r="G158" s="26">
        <f>SUMIF(Γεύματα!$A$2:$A$1997,$A158,Γεύματα!$M$2:$M$1997)</f>
        <v>560.10642857142852</v>
      </c>
      <c r="H158" s="43">
        <f>SUMIF(Γεύματα!$A$2:$A$1997,$A158,Γεύματα!$O$2:$O$1997)</f>
        <v>1734.0749999999998</v>
      </c>
      <c r="I158" s="32">
        <f t="shared" si="14"/>
        <v>26.055499604221545</v>
      </c>
      <c r="J158" s="32">
        <f t="shared" si="15"/>
        <v>41.644488656296112</v>
      </c>
      <c r="K158" s="32">
        <f t="shared" si="16"/>
        <v>32.30001173948235</v>
      </c>
      <c r="M158">
        <f t="shared" si="20"/>
        <v>173.40749999999997</v>
      </c>
    </row>
    <row r="159" spans="1:21" x14ac:dyDescent="0.35">
      <c r="A159" s="27">
        <f t="array" ref="A159">IFERROR(INDEX(Γεύματα!$A$2:$A$1996, MATCH(0,COUNTIF($A$1:$A158, Γεύματα!$A$2:$A$1996),0)),"")</f>
        <v>44620</v>
      </c>
      <c r="B159" s="26">
        <f>SUMIF(Γεύματα!$A$2:$A$1997,$A159,Γεύματα!$H$2:$H$1997)</f>
        <v>30.384357142857141</v>
      </c>
      <c r="C159" s="26">
        <f>SUMIF(Γεύματα!$A$2:$A$1997,$A159,Γεύματα!$I$2:$I$1997)</f>
        <v>87.243285714285719</v>
      </c>
      <c r="D159" s="26">
        <f>SUMIF(Γεύματα!$A$2:$A$1997,$A159,Γεύματα!$J$2:$J$1997)</f>
        <v>15.179357142857144</v>
      </c>
      <c r="E159" s="26">
        <f>SUMIF(Γεύματα!$A$2:$A$1997,$A159,Γεύματα!$K$2:$K$1997)</f>
        <v>121.53742857142856</v>
      </c>
      <c r="F159" s="26">
        <f>SUMIF(Γεύματα!$A$2:$A$1997,$A159,Γεύματα!$L$2:$L$1997)</f>
        <v>348.97314285714288</v>
      </c>
      <c r="G159" s="26">
        <f>SUMIF(Γεύματα!$A$2:$A$1997,$A159,Γεύματα!$M$2:$M$1997)</f>
        <v>136.6142142857143</v>
      </c>
      <c r="H159" s="43">
        <f>SUMIF(Γεύματα!$A$2:$A$1997,$A159,Γεύματα!$O$2:$O$1997)</f>
        <v>807.12478571428574</v>
      </c>
      <c r="I159" s="32">
        <f t="shared" si="14"/>
        <v>15.058071654170664</v>
      </c>
      <c r="J159" s="32">
        <f t="shared" si="15"/>
        <v>43.236578659681498</v>
      </c>
      <c r="K159" s="32">
        <f t="shared" si="16"/>
        <v>16.926033830668953</v>
      </c>
      <c r="M159">
        <f t="shared" si="20"/>
        <v>80.712478571428576</v>
      </c>
    </row>
    <row r="160" spans="1:21" x14ac:dyDescent="0.35">
      <c r="A160" s="27">
        <f t="array" ref="A160">IFERROR(INDEX(Γεύματα!$A$2:$A$1996, MATCH(0,COUNTIF($A$1:$A159, Γεύματα!$A$2:$A$1996),0)),"")</f>
        <v>44621</v>
      </c>
      <c r="B160" s="26">
        <f>SUMIF(Γεύματα!$A$2:$A$1997,$A160,Γεύματα!$H$2:$H$1997)</f>
        <v>82.086956521739125</v>
      </c>
      <c r="C160" s="26">
        <f>SUMIF(Γεύματα!$A$2:$A$1997,$A160,Γεύματα!$I$2:$I$1997)</f>
        <v>108.08260869565217</v>
      </c>
      <c r="D160" s="26">
        <f>SUMIF(Γεύματα!$A$2:$A$1997,$A160,Γεύματα!$J$2:$J$1997)</f>
        <v>15.117391304347827</v>
      </c>
      <c r="E160" s="26">
        <f>SUMIF(Γεύματα!$A$2:$A$1997,$A160,Γεύματα!$K$2:$K$1997)</f>
        <v>328.3478260869565</v>
      </c>
      <c r="F160" s="26">
        <f>SUMIF(Γεύματα!$A$2:$A$1997,$A160,Γεύματα!$L$2:$L$1997)</f>
        <v>432.33043478260868</v>
      </c>
      <c r="G160" s="26">
        <f>SUMIF(Γεύματα!$A$2:$A$1997,$A160,Γεύματα!$M$2:$M$1997)</f>
        <v>136.05652173913043</v>
      </c>
      <c r="H160" s="43">
        <f>SUMIF(Γεύματα!$A$2:$A$1997,$A160,Γεύματα!$O$2:$O$1997)</f>
        <v>896.7347826086957</v>
      </c>
      <c r="I160" s="32">
        <f t="shared" si="14"/>
        <v>36.615935107564155</v>
      </c>
      <c r="J160" s="32">
        <f t="shared" si="15"/>
        <v>48.211627692740322</v>
      </c>
      <c r="K160" s="32">
        <f t="shared" si="16"/>
        <v>15.172437199695514</v>
      </c>
      <c r="M160">
        <f t="shared" si="20"/>
        <v>89.673478260869572</v>
      </c>
    </row>
    <row r="161" spans="1:13" x14ac:dyDescent="0.35">
      <c r="A161" s="27">
        <f t="array" ref="A161">IFERROR(INDEX(Γεύματα!$A$2:$A$1996, MATCH(0,COUNTIF($A$1:$A160, Γεύματα!$A$2:$A$1996),0)),"")</f>
        <v>44622</v>
      </c>
      <c r="B161" s="26">
        <f>SUMIF(Γεύματα!$A$2:$A$1997,$A161,Γεύματα!$H$2:$H$1997)</f>
        <v>85.815473602484474</v>
      </c>
      <c r="C161" s="26">
        <f>SUMIF(Γεύματα!$A$2:$A$1997,$A161,Γεύματα!$I$2:$I$1997)</f>
        <v>151.38586956521738</v>
      </c>
      <c r="D161" s="26">
        <f>SUMIF(Γεύματα!$A$2:$A$1997,$A161,Γεύματα!$J$2:$J$1997)</f>
        <v>34.920737577639748</v>
      </c>
      <c r="E161" s="26">
        <f>SUMIF(Γεύματα!$A$2:$A$1997,$A161,Γεύματα!$K$2:$K$1997)</f>
        <v>343.2618944099379</v>
      </c>
      <c r="F161" s="26">
        <f>SUMIF(Γεύματα!$A$2:$A$1997,$A161,Γεύματα!$L$2:$L$1997)</f>
        <v>605.54347826086951</v>
      </c>
      <c r="G161" s="26">
        <f>SUMIF(Γεύματα!$A$2:$A$1997,$A161,Γεύματα!$M$2:$M$1997)</f>
        <v>314.28663819875777</v>
      </c>
      <c r="H161" s="43">
        <f>SUMIF(Γεύματα!$A$2:$A$1997,$A161,Γεύματα!$O$2:$O$1997)</f>
        <v>1263.092010869565</v>
      </c>
      <c r="I161" s="32">
        <f t="shared" si="14"/>
        <v>27.176317438158929</v>
      </c>
      <c r="J161" s="32">
        <f t="shared" si="15"/>
        <v>47.941359224019493</v>
      </c>
      <c r="K161" s="32">
        <f t="shared" si="16"/>
        <v>24.882323337821589</v>
      </c>
      <c r="M161">
        <f t="shared" si="20"/>
        <v>126.30920108695651</v>
      </c>
    </row>
    <row r="162" spans="1:13" x14ac:dyDescent="0.35">
      <c r="A162" s="27">
        <f t="array" ref="A162">IFERROR(INDEX(Γεύματα!$A$2:$A$1996, MATCH(0,COUNTIF($A$1:$A161, Γεύματα!$A$2:$A$1996),0)),"")</f>
        <v>44623</v>
      </c>
      <c r="B162" s="26">
        <f>SUMIF(Γεύματα!$A$2:$A$1997,$A162,Γεύματα!$H$2:$H$1997)</f>
        <v>96.18151785714285</v>
      </c>
      <c r="C162" s="26">
        <f>SUMIF(Γεύματα!$A$2:$A$1997,$A162,Γεύματα!$I$2:$I$1997)</f>
        <v>168.81249999999997</v>
      </c>
      <c r="D162" s="26">
        <f>SUMIF(Γεύματα!$A$2:$A$1997,$A162,Γεύματα!$J$2:$J$1997)</f>
        <v>48.213839285714286</v>
      </c>
      <c r="E162" s="26">
        <f>SUMIF(Γεύματα!$A$2:$A$1997,$A162,Γεύματα!$K$2:$K$1997)</f>
        <v>384.7260714285714</v>
      </c>
      <c r="F162" s="26">
        <f>SUMIF(Γεύματα!$A$2:$A$1997,$A162,Γεύματα!$L$2:$L$1997)</f>
        <v>675.24999999999989</v>
      </c>
      <c r="G162" s="26">
        <f>SUMIF(Γεύματα!$A$2:$A$1997,$A162,Γεύματα!$M$2:$M$1997)</f>
        <v>433.92455357142853</v>
      </c>
      <c r="H162" s="43">
        <f>SUMIF(Γεύματα!$A$2:$A$1997,$A162,Γεύματα!$O$2:$O$1997)</f>
        <v>1493.900625</v>
      </c>
      <c r="I162" s="32">
        <f t="shared" si="14"/>
        <v>25.753123399929724</v>
      </c>
      <c r="J162" s="32">
        <f t="shared" si="15"/>
        <v>45.20046304954186</v>
      </c>
      <c r="K162" s="32">
        <f t="shared" si="16"/>
        <v>29.046413550528406</v>
      </c>
      <c r="M162">
        <f t="shared" si="20"/>
        <v>149.3900625</v>
      </c>
    </row>
    <row r="163" spans="1:13" x14ac:dyDescent="0.35">
      <c r="A163" s="27">
        <f t="array" ref="A163">IFERROR(INDEX(Γεύματα!$A$2:$A$1996, MATCH(0,COUNTIF($A$1:$A162, Γεύματα!$A$2:$A$1996),0)),"")</f>
        <v>44624</v>
      </c>
      <c r="B163" s="26">
        <f>SUMIF(Γεύματα!$A$2:$A$1997,$A163,Γεύματα!$H$2:$H$1997)</f>
        <v>121.0903214285714</v>
      </c>
      <c r="C163" s="26">
        <f>SUMIF(Γεύματα!$A$2:$A$1997,$A163,Γεύματα!$I$2:$I$1997)</f>
        <v>170.34499999999997</v>
      </c>
      <c r="D163" s="26">
        <f>SUMIF(Γεύματα!$A$2:$A$1997,$A163,Γεύματα!$J$2:$J$1997)</f>
        <v>48.043107142857139</v>
      </c>
      <c r="E163" s="26">
        <f>SUMIF(Γεύματα!$A$2:$A$1997,$A163,Γεύματα!$K$2:$K$1997)</f>
        <v>484.3612857142856</v>
      </c>
      <c r="F163" s="26">
        <f>SUMIF(Γεύματα!$A$2:$A$1997,$A163,Γεύματα!$L$2:$L$1997)</f>
        <v>681.37999999999988</v>
      </c>
      <c r="G163" s="26">
        <f>SUMIF(Γεύματα!$A$2:$A$1997,$A163,Γεύματα!$M$2:$M$1997)</f>
        <v>432.3879642857143</v>
      </c>
      <c r="H163" s="43">
        <f>SUMIF(Γεύματα!$A$2:$A$1997,$A163,Γεύματα!$O$2:$O$1997)</f>
        <v>1598.1292500000002</v>
      </c>
      <c r="I163" s="32">
        <f t="shared" si="14"/>
        <v>30.308017058963507</v>
      </c>
      <c r="J163" s="32">
        <f t="shared" si="15"/>
        <v>42.636100928632636</v>
      </c>
      <c r="K163" s="32">
        <f t="shared" si="16"/>
        <v>27.055882012403831</v>
      </c>
      <c r="M163">
        <f t="shared" si="20"/>
        <v>159.81292500000001</v>
      </c>
    </row>
    <row r="164" spans="1:13" x14ac:dyDescent="0.35">
      <c r="A164" s="27">
        <f t="array" ref="A164">IFERROR(INDEX(Γεύματα!$A$2:$A$1996, MATCH(0,COUNTIF($A$1:$A163, Γεύματα!$A$2:$A$1996),0)),"")</f>
        <v>44625</v>
      </c>
      <c r="B164" s="26">
        <f>SUMIF(Γεύματα!$A$2:$A$1997,$A164,Γεύματα!$H$2:$H$1997)</f>
        <v>128.28749999999999</v>
      </c>
      <c r="C164" s="26">
        <f>SUMIF(Γεύματα!$A$2:$A$1997,$A164,Γεύματα!$I$2:$I$1997)</f>
        <v>165.33500000000001</v>
      </c>
      <c r="D164" s="26">
        <f>SUMIF(Γεύματα!$A$2:$A$1997,$A164,Γεύματα!$J$2:$J$1997)</f>
        <v>46.308500000000002</v>
      </c>
      <c r="E164" s="26">
        <f>SUMIF(Γεύματα!$A$2:$A$1997,$A164,Γεύματα!$K$2:$K$1997)</f>
        <v>513.15</v>
      </c>
      <c r="F164" s="26">
        <f>SUMIF(Γεύματα!$A$2:$A$1997,$A164,Γεύματα!$L$2:$L$1997)</f>
        <v>661.34</v>
      </c>
      <c r="G164" s="26">
        <f>SUMIF(Γεύματα!$A$2:$A$1997,$A164,Γεύματα!$M$2:$M$1997)</f>
        <v>416.7765</v>
      </c>
      <c r="H164" s="43">
        <f>SUMIF(Γεύματα!$A$2:$A$1997,$A164,Γεύματα!$O$2:$O$1997)</f>
        <v>1973.7665</v>
      </c>
      <c r="I164" s="32">
        <f t="shared" si="14"/>
        <v>25.998516035204773</v>
      </c>
      <c r="J164" s="32">
        <f t="shared" si="15"/>
        <v>33.50649633581277</v>
      </c>
      <c r="K164" s="32">
        <f t="shared" si="16"/>
        <v>21.115795612094949</v>
      </c>
      <c r="M164">
        <f t="shared" si="20"/>
        <v>197.37664999999998</v>
      </c>
    </row>
    <row r="165" spans="1:13" x14ac:dyDescent="0.35">
      <c r="A165" s="27">
        <f t="array" ref="A165">IFERROR(INDEX(Γεύματα!$A$2:$A$1996, MATCH(0,COUNTIF($A$1:$A164, Γεύματα!$A$2:$A$1996),0)),"")</f>
        <v>44626</v>
      </c>
      <c r="B165" s="26">
        <f>SUMIF(Γεύματα!$A$2:$A$1997,$A165,Γεύματα!$H$2:$H$1997)</f>
        <v>79.033660714285702</v>
      </c>
      <c r="C165" s="26">
        <f>SUMIF(Γεύματα!$A$2:$A$1997,$A165,Γεύματα!$I$2:$I$1997)</f>
        <v>160.16749999999996</v>
      </c>
      <c r="D165" s="26">
        <f>SUMIF(Γεύματα!$A$2:$A$1997,$A165,Γεύματα!$J$2:$J$1997)</f>
        <v>47.904553571428579</v>
      </c>
      <c r="E165" s="26">
        <f>SUMIF(Γεύματα!$A$2:$A$1997,$A165,Γεύματα!$K$2:$K$1997)</f>
        <v>316.13464285714281</v>
      </c>
      <c r="F165" s="26">
        <f>SUMIF(Γεύματα!$A$2:$A$1997,$A165,Γεύματα!$L$2:$L$1997)</f>
        <v>640.66999999999985</v>
      </c>
      <c r="G165" s="26">
        <f>SUMIF(Γεύματα!$A$2:$A$1997,$A165,Γεύματα!$M$2:$M$1997)</f>
        <v>431.14098214285713</v>
      </c>
      <c r="H165" s="43">
        <f>SUMIF(Γεύματα!$A$2:$A$1997,$A165,Γεύματα!$O$2:$O$1997)</f>
        <v>1387.9456249999998</v>
      </c>
      <c r="I165" s="32">
        <f t="shared" si="14"/>
        <v>22.77716339623484</v>
      </c>
      <c r="J165" s="32">
        <f t="shared" si="15"/>
        <v>46.159589285062943</v>
      </c>
      <c r="K165" s="32">
        <f t="shared" si="16"/>
        <v>31.06324731870221</v>
      </c>
      <c r="M165">
        <f t="shared" ref="M165:M172" si="21">H165/10</f>
        <v>138.79456249999998</v>
      </c>
    </row>
    <row r="166" spans="1:13" x14ac:dyDescent="0.35">
      <c r="A166" s="27">
        <f t="array" ref="A166">IFERROR(INDEX(Γεύματα!$A$2:$A$1996, MATCH(0,COUNTIF($A$1:$A165, Γεύματα!$A$2:$A$1996),0)),"")</f>
        <v>44627</v>
      </c>
      <c r="B166" s="26">
        <f>SUMIF(Γεύματα!$A$2:$A$1997,$A166,Γεύματα!$H$2:$H$1997)</f>
        <v>24.276428571428571</v>
      </c>
      <c r="C166" s="26">
        <f>SUMIF(Γεύματα!$A$2:$A$1997,$A166,Γεύματα!$I$2:$I$1997)</f>
        <v>54.05</v>
      </c>
      <c r="D166" s="26">
        <f>SUMIF(Γεύματα!$A$2:$A$1997,$A166,Γεύματα!$J$2:$J$1997)</f>
        <v>5.4021428571428576</v>
      </c>
      <c r="E166" s="26">
        <f>SUMIF(Γεύματα!$A$2:$A$1997,$A166,Γεύματα!$K$2:$K$1997)</f>
        <v>97.105714285714285</v>
      </c>
      <c r="F166" s="26">
        <f>SUMIF(Γεύματα!$A$2:$A$1997,$A166,Γεύματα!$L$2:$L$1997)</f>
        <v>216.2</v>
      </c>
      <c r="G166" s="26">
        <f>SUMIF(Γεύματα!$A$2:$A$1997,$A166,Γεύματα!$M$2:$M$1997)</f>
        <v>48.619285714285716</v>
      </c>
      <c r="H166" s="43">
        <f>SUMIF(Γεύματα!$A$2:$A$1997,$A166,Γεύματα!$O$2:$O$1997)</f>
        <v>361.92499999999995</v>
      </c>
      <c r="I166" s="32">
        <f t="shared" si="14"/>
        <v>26.830341724311474</v>
      </c>
      <c r="J166" s="32">
        <f t="shared" si="15"/>
        <v>59.736133176763147</v>
      </c>
      <c r="K166" s="32">
        <f t="shared" si="16"/>
        <v>13.433525098925392</v>
      </c>
      <c r="M166">
        <f t="shared" si="21"/>
        <v>36.192499999999995</v>
      </c>
    </row>
    <row r="167" spans="1:13" x14ac:dyDescent="0.35">
      <c r="A167" s="27">
        <f t="array" ref="A167">IFERROR(INDEX(Γεύματα!$A$2:$A$1996, MATCH(0,COUNTIF($A$1:$A166, Γεύματα!$A$2:$A$1996),0)),"")</f>
        <v>44634</v>
      </c>
      <c r="B167" s="26">
        <f>SUMIF(Γεύματα!$A$2:$A$1997,$A167,Γεύματα!$H$2:$H$1997)</f>
        <v>149.46131277056276</v>
      </c>
      <c r="C167" s="26">
        <f>SUMIF(Γεύματα!$A$2:$A$1997,$A167,Γεύματα!$I$2:$I$1997)</f>
        <v>221.51751136363634</v>
      </c>
      <c r="D167" s="26">
        <f>SUMIF(Γεύματα!$A$2:$A$1997,$A167,Γεύματα!$J$2:$J$1997)</f>
        <v>70.15158279220779</v>
      </c>
      <c r="E167" s="26">
        <f>SUMIF(Γεύματα!$A$2:$A$1997,$A167,Γεύματα!$K$2:$K$1997)</f>
        <v>597.84525108225102</v>
      </c>
      <c r="F167" s="26">
        <f>SUMIF(Γεύματα!$A$2:$A$1997,$A167,Γεύματα!$L$2:$L$1997)</f>
        <v>886.07004545454538</v>
      </c>
      <c r="G167" s="26">
        <f>SUMIF(Γεύματα!$A$2:$A$1997,$A167,Γεύματα!$M$2:$M$1997)</f>
        <v>631.36424512987003</v>
      </c>
      <c r="H167" s="43">
        <f>SUMIF(Γεύματα!$A$2:$A$1997,$A167,Γεύματα!$O$2:$O$1997)</f>
        <v>2115.2795416666668</v>
      </c>
      <c r="I167" s="32">
        <f t="shared" si="14"/>
        <v>28.263179372084224</v>
      </c>
      <c r="J167" s="32">
        <f t="shared" si="15"/>
        <v>41.889028282115127</v>
      </c>
      <c r="K167" s="32">
        <f t="shared" si="16"/>
        <v>29.847792345800631</v>
      </c>
      <c r="M167">
        <f t="shared" si="21"/>
        <v>211.52795416666669</v>
      </c>
    </row>
    <row r="168" spans="1:13" x14ac:dyDescent="0.35">
      <c r="A168" s="27">
        <f t="array" ref="A168">IFERROR(INDEX(Γεύματα!$A$2:$A$1996, MATCH(0,COUNTIF($A$1:$A167, Γεύματα!$A$2:$A$1996),0)),"")</f>
        <v>44635</v>
      </c>
      <c r="B168" s="26">
        <f>SUMIF(Γεύματα!$A$2:$A$1997,$A168,Γεύματα!$H$2:$H$1997)</f>
        <v>56.791554621848739</v>
      </c>
      <c r="C168" s="26">
        <f>SUMIF(Γεύματα!$A$2:$A$1997,$A168,Γεύματα!$I$2:$I$1997)</f>
        <v>130.4811764705882</v>
      </c>
      <c r="D168" s="26">
        <f>SUMIF(Γεύματα!$A$2:$A$1997,$A168,Γεύματα!$J$2:$J$1997)</f>
        <v>31.48659663865546</v>
      </c>
      <c r="E168" s="26">
        <f>SUMIF(Γεύματα!$A$2:$A$1997,$A168,Γεύματα!$K$2:$K$1997)</f>
        <v>227.16621848739496</v>
      </c>
      <c r="F168" s="26">
        <f>SUMIF(Γεύματα!$A$2:$A$1997,$A168,Γεύματα!$L$2:$L$1997)</f>
        <v>521.92470588235278</v>
      </c>
      <c r="G168" s="26">
        <f>SUMIF(Γεύματα!$A$2:$A$1997,$A168,Γεύματα!$M$2:$M$1997)</f>
        <v>283.37936974789915</v>
      </c>
      <c r="H168" s="43">
        <f>SUMIF(Γεύματα!$A$2:$A$1997,$A168,Γεύματα!$O$2:$O$1997)</f>
        <v>1032.470294117647</v>
      </c>
      <c r="I168" s="32">
        <f t="shared" si="14"/>
        <v>22.002203819484421</v>
      </c>
      <c r="J168" s="32">
        <f t="shared" si="15"/>
        <v>50.551062713953591</v>
      </c>
      <c r="K168" s="32">
        <f t="shared" si="16"/>
        <v>27.446733466561984</v>
      </c>
      <c r="M168">
        <f t="shared" si="21"/>
        <v>103.2470294117647</v>
      </c>
    </row>
    <row r="169" spans="1:13" x14ac:dyDescent="0.35">
      <c r="A169" s="27">
        <f t="array" ref="A169">IFERROR(INDEX(Γεύματα!$A$2:$A$1996, MATCH(0,COUNTIF($A$1:$A168, Γεύματα!$A$2:$A$1996),0)),"")</f>
        <v>44636</v>
      </c>
      <c r="B169" s="26">
        <f>SUMIF(Γεύματα!$A$2:$A$1997,$A169,Γεύματα!$H$2:$H$1997)</f>
        <v>95.818659281894554</v>
      </c>
      <c r="C169" s="26">
        <f>SUMIF(Γεύματα!$A$2:$A$1997,$A169,Γεύματα!$I$2:$I$1997)</f>
        <v>301.50339572192513</v>
      </c>
      <c r="D169" s="26">
        <f>SUMIF(Γεύματα!$A$2:$A$1997,$A169,Γεύματα!$J$2:$J$1997)</f>
        <v>37.379446142093201</v>
      </c>
      <c r="E169" s="26">
        <f>SUMIF(Γεύματα!$A$2:$A$1997,$A169,Γεύματα!$K$2:$K$1997)</f>
        <v>383.27463712757822</v>
      </c>
      <c r="F169" s="26">
        <f>SUMIF(Γεύματα!$A$2:$A$1997,$A169,Γεύματα!$L$2:$L$1997)</f>
        <v>1206.0135828877005</v>
      </c>
      <c r="G169" s="26">
        <f>SUMIF(Γεύματα!$A$2:$A$1997,$A169,Γεύματα!$M$2:$M$1997)</f>
        <v>336.41501527883878</v>
      </c>
      <c r="H169" s="43">
        <f>SUMIF(Γεύματα!$A$2:$A$1997,$A169,Γεύματα!$O$2:$O$1997)</f>
        <v>1925.7032352941176</v>
      </c>
      <c r="I169" s="32">
        <f t="shared" si="14"/>
        <v>19.903099818443195</v>
      </c>
      <c r="J169" s="32">
        <f t="shared" si="15"/>
        <v>62.627177479062759</v>
      </c>
      <c r="K169" s="32">
        <f t="shared" si="16"/>
        <v>17.469722702494046</v>
      </c>
      <c r="M169">
        <f t="shared" si="21"/>
        <v>192.57032352941175</v>
      </c>
    </row>
    <row r="170" spans="1:13" x14ac:dyDescent="0.35">
      <c r="A170" s="27">
        <f t="array" ref="A170">IFERROR(INDEX(Γεύματα!$A$2:$A$1996, MATCH(0,COUNTIF($A$1:$A169, Γεύματα!$A$2:$A$1996),0)),"")</f>
        <v>44637</v>
      </c>
      <c r="B170" s="26">
        <f>SUMIF(Γεύματα!$A$2:$A$1997,$A170,Γεύματα!$H$2:$H$1997)</f>
        <v>83.161722689075617</v>
      </c>
      <c r="C170" s="26">
        <f>SUMIF(Γεύματα!$A$2:$A$1997,$A170,Γεύματα!$I$2:$I$1997)</f>
        <v>234.91941176470584</v>
      </c>
      <c r="D170" s="26">
        <f>SUMIF(Γεύματα!$A$2:$A$1997,$A170,Γεύματα!$J$2:$J$1997)</f>
        <v>47.079201680672263</v>
      </c>
      <c r="E170" s="26">
        <f>SUMIF(Γεύματα!$A$2:$A$1997,$A170,Γεύματα!$K$2:$K$1997)</f>
        <v>332.64689075630247</v>
      </c>
      <c r="F170" s="26">
        <f>SUMIF(Γεύματα!$A$2:$A$1997,$A170,Γεύματα!$L$2:$L$1997)</f>
        <v>939.67764705882337</v>
      </c>
      <c r="G170" s="26">
        <f>SUMIF(Γεύματα!$A$2:$A$1997,$A170,Γεύματα!$M$2:$M$1997)</f>
        <v>423.71281512605037</v>
      </c>
      <c r="H170" s="43">
        <f>SUMIF(Γεύματα!$A$2:$A$1997,$A170,Γεύματα!$O$2:$O$1997)</f>
        <v>1696.0373529411763</v>
      </c>
      <c r="I170" s="32">
        <f t="shared" si="14"/>
        <v>19.613181878302633</v>
      </c>
      <c r="J170" s="32">
        <f t="shared" si="15"/>
        <v>55.404301410537045</v>
      </c>
      <c r="K170" s="32">
        <f t="shared" si="16"/>
        <v>24.982516711160315</v>
      </c>
      <c r="M170">
        <f t="shared" si="21"/>
        <v>169.60373529411763</v>
      </c>
    </row>
    <row r="171" spans="1:13" x14ac:dyDescent="0.35">
      <c r="A171" s="27">
        <f t="array" ref="A171">IFERROR(INDEX(Γεύματα!$A$2:$A$1996, MATCH(0,COUNTIF($A$1:$A170, Γεύματα!$A$2:$A$1996),0)),"")</f>
        <v>44638</v>
      </c>
      <c r="B171" s="26">
        <f>SUMIF(Γεύματα!$A$2:$A$1997,$A171,Γεύματα!$H$2:$H$1997)</f>
        <v>107.11785714285713</v>
      </c>
      <c r="C171" s="26">
        <f>SUMIF(Γεύματα!$A$2:$A$1997,$A171,Γεύματα!$I$2:$I$1997)</f>
        <v>221.26333333333335</v>
      </c>
      <c r="D171" s="26">
        <f>SUMIF(Γεύματα!$A$2:$A$1997,$A171,Γεύματα!$J$2:$J$1997)</f>
        <v>48.396952380952378</v>
      </c>
      <c r="E171" s="26">
        <f>SUMIF(Γεύματα!$A$2:$A$1997,$A171,Γεύματα!$K$2:$K$1997)</f>
        <v>428.47142857142853</v>
      </c>
      <c r="F171" s="26">
        <f>SUMIF(Γεύματα!$A$2:$A$1997,$A171,Γεύματα!$L$2:$L$1997)</f>
        <v>885.0533333333334</v>
      </c>
      <c r="G171" s="26">
        <f>SUMIF(Γεύματα!$A$2:$A$1997,$A171,Γεύματα!$M$2:$M$1997)</f>
        <v>435.57257142857145</v>
      </c>
      <c r="H171" s="43">
        <f>SUMIF(Γεύματα!$A$2:$A$1997,$A171,Γεύματα!$O$2:$O$1997)</f>
        <v>1749.0973333333334</v>
      </c>
      <c r="I171" s="32">
        <f t="shared" si="14"/>
        <v>24.4967172727244</v>
      </c>
      <c r="J171" s="32">
        <f t="shared" si="15"/>
        <v>50.600576449719213</v>
      </c>
      <c r="K171" s="32">
        <f t="shared" si="16"/>
        <v>24.902706277556391</v>
      </c>
      <c r="M171">
        <f t="shared" si="21"/>
        <v>174.90973333333335</v>
      </c>
    </row>
    <row r="172" spans="1:13" x14ac:dyDescent="0.35">
      <c r="A172" s="27">
        <f t="array" ref="A172">IFERROR(INDEX(Γεύματα!$A$2:$A$1996, MATCH(0,COUNTIF($A$1:$A171, Γεύματα!$A$2:$A$1996),0)),"")</f>
        <v>44711</v>
      </c>
      <c r="B172" s="26">
        <f>SUMIF(Γεύματα!$A$2:$A$1997,$A172,Γεύματα!$H$2:$H$1997)</f>
        <v>98.499999999999986</v>
      </c>
      <c r="C172" s="26">
        <f>SUMIF(Γεύματα!$A$2:$A$1997,$A172,Γεύματα!$I$2:$I$1997)</f>
        <v>167.65</v>
      </c>
      <c r="D172" s="26">
        <f>SUMIF(Γεύματα!$A$2:$A$1997,$A172,Γεύματα!$J$2:$J$1997)</f>
        <v>33.83</v>
      </c>
      <c r="E172" s="26">
        <f>SUMIF(Γεύματα!$A$2:$A$1997,$A172,Γεύματα!$K$2:$K$1997)</f>
        <v>393.99999999999994</v>
      </c>
      <c r="F172" s="26">
        <f>SUMIF(Γεύματα!$A$2:$A$1997,$A172,Γεύματα!$L$2:$L$1997)</f>
        <v>670.6</v>
      </c>
      <c r="G172" s="26">
        <f>SUMIF(Γεύματα!$A$2:$A$1997,$A172,Γεύματα!$M$2:$M$1997)</f>
        <v>304.46999999999997</v>
      </c>
      <c r="H172" s="43">
        <f>SUMIF(Γεύματα!$A$2:$A$1997,$A172,Γεύματα!$O$2:$O$1997)</f>
        <v>1369.0700000000002</v>
      </c>
      <c r="I172" s="32">
        <f t="shared" si="14"/>
        <v>28.778659966254455</v>
      </c>
      <c r="J172" s="32">
        <f t="shared" si="15"/>
        <v>48.982155769975236</v>
      </c>
      <c r="K172" s="32">
        <f t="shared" si="16"/>
        <v>22.239184263770291</v>
      </c>
      <c r="M172">
        <f t="shared" si="21"/>
        <v>136.90700000000001</v>
      </c>
    </row>
    <row r="173" spans="1:13" x14ac:dyDescent="0.35">
      <c r="A173" s="27">
        <f t="array" ref="A173">IFERROR(INDEX(Γεύματα!$A$2:$A$1996, MATCH(0,COUNTIF($A$1:$A172, Γεύματα!$A$2:$A$1996),0)),"")</f>
        <v>44712</v>
      </c>
      <c r="B173" s="26">
        <f>SUMIF(Γεύματα!$A$2:$A$1997,$A173,Γεύματα!$H$2:$H$1997)</f>
        <v>139.68707142857144</v>
      </c>
      <c r="C173" s="26">
        <f>SUMIF(Γεύματα!$A$2:$A$1997,$A173,Γεύματα!$I$2:$I$1997)</f>
        <v>155.935</v>
      </c>
      <c r="D173" s="26">
        <f>SUMIF(Γεύματα!$A$2:$A$1997,$A173,Γεύματα!$J$2:$J$1997)</f>
        <v>33.669357142857145</v>
      </c>
      <c r="E173" s="26">
        <f>SUMIF(Γεύματα!$A$2:$A$1997,$A173,Γεύματα!$K$2:$K$1997)</f>
        <v>558.74828571428577</v>
      </c>
      <c r="F173" s="26">
        <f>SUMIF(Γεύματα!$A$2:$A$1997,$A173,Γεύματα!$L$2:$L$1997)</f>
        <v>623.74</v>
      </c>
      <c r="G173" s="26">
        <f>SUMIF(Γεύματα!$A$2:$A$1997,$A173,Γεύματα!$M$2:$M$1997)</f>
        <v>303.02421428571432</v>
      </c>
      <c r="H173" s="43">
        <f>SUMIF(Γεύματα!$A$2:$A$1997,$A173,Γεύματα!$O$2:$O$1997)</f>
        <v>1485.5125</v>
      </c>
      <c r="I173" s="32">
        <f t="shared" si="14"/>
        <v>37.613166211276294</v>
      </c>
      <c r="J173" s="32">
        <f t="shared" si="15"/>
        <v>41.9882027246489</v>
      </c>
      <c r="K173" s="32">
        <f t="shared" si="16"/>
        <v>20.398631064074809</v>
      </c>
      <c r="M173">
        <f t="shared" ref="M173:M179" si="22">H173/10</f>
        <v>148.55125000000001</v>
      </c>
    </row>
    <row r="174" spans="1:13" x14ac:dyDescent="0.35">
      <c r="A174" s="27">
        <f t="array" ref="A174">IFERROR(INDEX(Γεύματα!$A$2:$A$1996, MATCH(0,COUNTIF($A$1:$A173, Γεύματα!$A$2:$A$1996),0)),"")</f>
        <v>44713</v>
      </c>
      <c r="B174" s="26">
        <f>SUMIF(Γεύματα!$A$2:$A$1997,$A174,Γεύματα!$H$2:$H$1997)</f>
        <v>90.501770186335392</v>
      </c>
      <c r="C174" s="26">
        <f>SUMIF(Γεύματα!$A$2:$A$1997,$A174,Γεύματα!$I$2:$I$1997)</f>
        <v>176.62021739130435</v>
      </c>
      <c r="D174" s="26">
        <f>SUMIF(Γεύματα!$A$2:$A$1997,$A174,Γεύματα!$J$2:$J$1997)</f>
        <v>28.904068322981367</v>
      </c>
      <c r="E174" s="26">
        <f>SUMIF(Γεύματα!$A$2:$A$1997,$A174,Γεύματα!$K$2:$K$1997)</f>
        <v>362.00708074534157</v>
      </c>
      <c r="F174" s="26">
        <f>SUMIF(Γεύματα!$A$2:$A$1997,$A174,Γεύματα!$L$2:$L$1997)</f>
        <v>706.4808695652174</v>
      </c>
      <c r="G174" s="26">
        <f>SUMIF(Γεύματα!$A$2:$A$1997,$A174,Γεύματα!$M$2:$M$1997)</f>
        <v>260.13661490683228</v>
      </c>
      <c r="H174" s="43">
        <f>SUMIF(Γεύματα!$A$2:$A$1997,$A174,Γεύματα!$O$2:$O$1997)</f>
        <v>1457.6245652173916</v>
      </c>
      <c r="I174" s="32">
        <f t="shared" si="14"/>
        <v>24.835412998912481</v>
      </c>
      <c r="J174" s="32">
        <f t="shared" si="15"/>
        <v>48.467958514396479</v>
      </c>
      <c r="K174" s="32">
        <f t="shared" si="16"/>
        <v>17.846612983504105</v>
      </c>
      <c r="M174">
        <f t="shared" si="22"/>
        <v>145.76245652173915</v>
      </c>
    </row>
    <row r="175" spans="1:13" x14ac:dyDescent="0.35">
      <c r="A175" s="27">
        <f t="array" ref="A175">IFERROR(INDEX(Γεύματα!$A$2:$A$1996, MATCH(0,COUNTIF($A$1:$A174, Γεύματα!$A$2:$A$1996),0)),"")</f>
        <v>44714</v>
      </c>
      <c r="B175" s="26">
        <f>SUMIF(Γεύματα!$A$2:$A$1997,$A175,Γεύματα!$H$2:$H$1997)</f>
        <v>103.9375358554489</v>
      </c>
      <c r="C175" s="26">
        <f>SUMIF(Γεύματα!$A$2:$A$1997,$A175,Γεύματα!$I$2:$I$1997)</f>
        <v>201.18895256916997</v>
      </c>
      <c r="D175" s="26">
        <f>SUMIF(Γεύματα!$A$2:$A$1997,$A175,Γεύματα!$J$2:$J$1997)</f>
        <v>42.052813664596279</v>
      </c>
      <c r="E175" s="26">
        <f>SUMIF(Γεύματα!$A$2:$A$1997,$A175,Γεύματα!$K$2:$K$1997)</f>
        <v>415.7501434217956</v>
      </c>
      <c r="F175" s="26">
        <f>SUMIF(Γεύματα!$A$2:$A$1997,$A175,Γεύματα!$L$2:$L$1997)</f>
        <v>804.75581027667988</v>
      </c>
      <c r="G175" s="26">
        <f>SUMIF(Γεύματα!$A$2:$A$1997,$A175,Γεύματα!$M$2:$M$1997)</f>
        <v>378.4753229813665</v>
      </c>
      <c r="H175" s="43">
        <f>SUMIF(Γεύματα!$A$2:$A$1997,$A175,Γεύματα!$O$2:$O$1997)</f>
        <v>1878.4812766798423</v>
      </c>
      <c r="I175" s="32">
        <f t="shared" si="14"/>
        <v>22.132248459597168</v>
      </c>
      <c r="J175" s="32">
        <f t="shared" si="15"/>
        <v>42.84076824545523</v>
      </c>
      <c r="K175" s="32">
        <f t="shared" si="16"/>
        <v>20.147942259520942</v>
      </c>
      <c r="M175">
        <f t="shared" si="22"/>
        <v>187.84812766798422</v>
      </c>
    </row>
    <row r="176" spans="1:13" x14ac:dyDescent="0.35">
      <c r="A176" s="27">
        <f t="array" ref="A176">IFERROR(INDEX(Γεύματα!$A$2:$A$1996, MATCH(0,COUNTIF($A$1:$A175, Γεύματα!$A$2:$A$1996),0)),"")</f>
        <v>44715</v>
      </c>
      <c r="B176" s="26">
        <f>SUMIF(Γεύματα!$A$2:$A$1997,$A176,Γεύματα!$H$2:$H$1997)</f>
        <v>76.419889610389603</v>
      </c>
      <c r="C176" s="26">
        <f>SUMIF(Γεύματα!$A$2:$A$1997,$A176,Γεύματα!$I$2:$I$1997)</f>
        <v>180.01559090909089</v>
      </c>
      <c r="D176" s="26">
        <f>SUMIF(Γεύματα!$A$2:$A$1997,$A176,Γεύματα!$J$2:$J$1997)</f>
        <v>61.28885714285714</v>
      </c>
      <c r="E176" s="26">
        <f>SUMIF(Γεύματα!$A$2:$A$1997,$A176,Γεύματα!$K$2:$K$1997)</f>
        <v>305.67955844155841</v>
      </c>
      <c r="F176" s="26">
        <f>SUMIF(Γεύματα!$A$2:$A$1997,$A176,Γεύματα!$L$2:$L$1997)</f>
        <v>720.06236363636356</v>
      </c>
      <c r="G176" s="26">
        <f>SUMIF(Γεύματα!$A$2:$A$1997,$A176,Γεύματα!$M$2:$M$1997)</f>
        <v>551.59971428571441</v>
      </c>
      <c r="H176" s="43">
        <f>SUMIF(Γεύματα!$A$2:$A$1997,$A176,Γεύματα!$O$2:$O$1997)</f>
        <v>1832.3416363636363</v>
      </c>
      <c r="I176" s="32">
        <f t="shared" si="14"/>
        <v>16.682454427450175</v>
      </c>
      <c r="J176" s="32">
        <f t="shared" si="15"/>
        <v>39.297385888439422</v>
      </c>
      <c r="K176" s="32">
        <f t="shared" si="16"/>
        <v>30.103540919388191</v>
      </c>
      <c r="M176">
        <f t="shared" si="22"/>
        <v>183.23416363636363</v>
      </c>
    </row>
    <row r="177" spans="1:21" x14ac:dyDescent="0.35">
      <c r="A177" s="27">
        <f t="array" ref="A177">IFERROR(INDEX(Γεύματα!$A$2:$A$1996, MATCH(0,COUNTIF($A$1:$A176, Γεύματα!$A$2:$A$1996),0)),"")</f>
        <v>44716</v>
      </c>
      <c r="B177" s="26">
        <f>SUMIF(Γεύματα!$A$2:$A$1997,$A177,Γεύματα!$H$2:$H$1997)</f>
        <v>34.438000000000002</v>
      </c>
      <c r="C177" s="26">
        <f>SUMIF(Γεύματα!$A$2:$A$1997,$A177,Γεύματα!$I$2:$I$1997)</f>
        <v>53.286000000000001</v>
      </c>
      <c r="D177" s="26">
        <f>SUMIF(Γεύματα!$A$2:$A$1997,$A177,Γεύματα!$J$2:$J$1997)</f>
        <v>16.483999999999998</v>
      </c>
      <c r="E177" s="26">
        <f>SUMIF(Γεύματα!$A$2:$A$1997,$A177,Γεύματα!$K$2:$K$1997)</f>
        <v>137.75200000000001</v>
      </c>
      <c r="F177" s="26">
        <f>SUMIF(Γεύματα!$A$2:$A$1997,$A177,Γεύματα!$L$2:$L$1997)</f>
        <v>213.14400000000001</v>
      </c>
      <c r="G177" s="26">
        <f>SUMIF(Γεύματα!$A$2:$A$1997,$A177,Γεύματα!$M$2:$M$1997)</f>
        <v>148.35599999999999</v>
      </c>
      <c r="H177" s="43">
        <f>SUMIF(Γεύματα!$A$2:$A$1997,$A177,Γεύματα!$O$2:$O$1997)</f>
        <v>499.25199999999995</v>
      </c>
      <c r="I177" s="32">
        <f t="shared" si="14"/>
        <v>27.591677149014931</v>
      </c>
      <c r="J177" s="32">
        <f t="shared" si="15"/>
        <v>42.692668231674595</v>
      </c>
      <c r="K177" s="32">
        <f t="shared" si="16"/>
        <v>29.715654619310488</v>
      </c>
      <c r="M177">
        <f t="shared" si="22"/>
        <v>49.925199999999997</v>
      </c>
    </row>
    <row r="178" spans="1:21" x14ac:dyDescent="0.35">
      <c r="A178" s="27">
        <f t="array" ref="A178">IFERROR(INDEX(Γεύματα!$A$2:$A$1996, MATCH(0,COUNTIF($A$1:$A177, Γεύματα!$A$2:$A$1996),0)),"")</f>
        <v>44728</v>
      </c>
      <c r="B178" s="26">
        <f>SUMIF(Γεύματα!$A$2:$A$1997,$A178,Γεύματα!$H$2:$H$1997)</f>
        <v>160.95913043478262</v>
      </c>
      <c r="C178" s="26">
        <f>SUMIF(Γεύματα!$A$2:$A$1997,$A178,Γεύματα!$I$2:$I$1997)</f>
        <v>197.08817391304348</v>
      </c>
      <c r="D178" s="26">
        <f>SUMIF(Γεύματα!$A$2:$A$1997,$A178,Γεύματα!$J$2:$J$1997)</f>
        <v>73.310826086956538</v>
      </c>
      <c r="E178" s="26">
        <f>SUMIF(Γεύματα!$A$2:$A$1997,$A178,Γεύματα!$K$2:$K$1997)</f>
        <v>643.83652173913049</v>
      </c>
      <c r="F178" s="26">
        <f>SUMIF(Γεύματα!$A$2:$A$1997,$A178,Γεύματα!$L$2:$L$1997)</f>
        <v>788.35269565217391</v>
      </c>
      <c r="G178" s="26">
        <f>SUMIF(Γεύματα!$A$2:$A$1997,$A178,Γεύματα!$M$2:$M$1997)</f>
        <v>659.79743478260866</v>
      </c>
      <c r="H178" s="43">
        <f>SUMIF(Γεύματα!$A$2:$A$1997,$A178,Γεύματα!$O$2:$O$1997)</f>
        <v>2306.9866521739132</v>
      </c>
      <c r="I178" s="32">
        <f t="shared" si="14"/>
        <v>27.908116465798891</v>
      </c>
      <c r="J178" s="32">
        <f t="shared" si="15"/>
        <v>34.172399519923339</v>
      </c>
      <c r="K178" s="32">
        <f t="shared" si="16"/>
        <v>28.599967588059954</v>
      </c>
      <c r="M178">
        <f t="shared" si="22"/>
        <v>230.69866521739132</v>
      </c>
    </row>
    <row r="179" spans="1:21" x14ac:dyDescent="0.35">
      <c r="A179" s="27">
        <f t="array" ref="A179">IFERROR(INDEX(Γεύματα!$A$2:$A$1996, MATCH(0,COUNTIF($A$1:$A178, Γεύματα!$A$2:$A$1996),0)),"")</f>
        <v>44729</v>
      </c>
      <c r="B179" s="26">
        <f>SUMIF(Γεύματα!$A$2:$A$1997,$A179,Γεύματα!$H$2:$H$1997)</f>
        <v>97.826428571428551</v>
      </c>
      <c r="C179" s="26">
        <f>SUMIF(Γεύματα!$A$2:$A$1997,$A179,Γεύματα!$I$2:$I$1997)</f>
        <v>118.81999999999998</v>
      </c>
      <c r="D179" s="26">
        <f>SUMIF(Γεύματα!$A$2:$A$1997,$A179,Γεύματα!$J$2:$J$1997)</f>
        <v>40.512142857142855</v>
      </c>
      <c r="E179" s="26">
        <f>SUMIF(Γεύματα!$A$2:$A$1997,$A179,Γεύματα!$K$2:$K$1997)</f>
        <v>391.3057142857142</v>
      </c>
      <c r="F179" s="26">
        <f>SUMIF(Γεύματα!$A$2:$A$1997,$A179,Γεύματα!$L$2:$L$1997)</f>
        <v>475.27999999999992</v>
      </c>
      <c r="G179" s="26">
        <f>SUMIF(Γεύματα!$A$2:$A$1997,$A179,Γεύματα!$M$2:$M$1997)</f>
        <v>364.6092857142857</v>
      </c>
      <c r="H179" s="43">
        <f>SUMIF(Γεύματα!$A$2:$A$1997,$A179,Γεύματα!$O$2:$O$1997)</f>
        <v>1231.1949999999999</v>
      </c>
      <c r="I179" s="32">
        <f t="shared" si="14"/>
        <v>31.782594494431365</v>
      </c>
      <c r="J179" s="32">
        <f t="shared" si="15"/>
        <v>38.603145724276004</v>
      </c>
      <c r="K179" s="32">
        <f t="shared" si="16"/>
        <v>29.614259781292624</v>
      </c>
      <c r="M179">
        <f t="shared" si="22"/>
        <v>123.11949999999999</v>
      </c>
    </row>
    <row r="180" spans="1:21" x14ac:dyDescent="0.35">
      <c r="A180" s="27">
        <f t="array" ref="A180">IFERROR(INDEX(Γεύματα!$A$2:$A$1996, MATCH(0,COUNTIF($A$1:$A179, Γεύματα!$A$2:$A$1996),0)),"")</f>
        <v>44935</v>
      </c>
      <c r="B180" s="26">
        <f>SUMIF(Γεύματα!$A$2:$A$1997,$A180,Γεύματα!$H$2:$H$1997)</f>
        <v>113.32478260869564</v>
      </c>
      <c r="C180" s="26">
        <f>SUMIF(Γεύματα!$A$2:$A$1997,$A180,Γεύματα!$I$2:$I$1997)</f>
        <v>232.32704347826089</v>
      </c>
      <c r="D180" s="26">
        <f>SUMIF(Γεύματα!$A$2:$A$1997,$A180,Γεύματα!$J$2:$J$1997)</f>
        <v>48.637956521739127</v>
      </c>
      <c r="E180" s="26">
        <f>SUMIF(Γεύματα!$A$2:$A$1997,$A180,Γεύματα!$K$2:$K$1997)</f>
        <v>453.29913043478257</v>
      </c>
      <c r="F180" s="26">
        <f>SUMIF(Γεύματα!$A$2:$A$1997,$A180,Γεύματα!$L$2:$L$1997)</f>
        <v>929.30817391304356</v>
      </c>
      <c r="G180" s="26">
        <f>SUMIF(Γεύματα!$A$2:$A$1997,$A180,Γεύματα!$M$2:$M$1997)</f>
        <v>437.74160869565213</v>
      </c>
      <c r="H180" s="43">
        <f>SUMIF(Γεύματα!$A$2:$A$1997,$A180,Γεύματα!$O$2:$O$1997)</f>
        <v>1905.3489130434787</v>
      </c>
      <c r="I180" s="32">
        <f t="shared" si="14"/>
        <v>23.790872492257201</v>
      </c>
      <c r="J180" s="32">
        <f t="shared" si="15"/>
        <v>48.773648099372416</v>
      </c>
      <c r="K180" s="32">
        <f t="shared" si="16"/>
        <v>22.974354235016857</v>
      </c>
      <c r="M180">
        <f t="shared" ref="M180" si="23">H180/10</f>
        <v>190.53489130434787</v>
      </c>
      <c r="T180">
        <v>102.1</v>
      </c>
      <c r="U180" s="32">
        <f>T180/1.76/1.76</f>
        <v>32.961002066115704</v>
      </c>
    </row>
    <row r="181" spans="1:21" x14ac:dyDescent="0.35">
      <c r="A181" s="27">
        <f t="array" ref="A181">IFERROR(INDEX(Γεύματα!$A$2:$A$1996, MATCH(0,COUNTIF($A$1:$A180, Γεύματα!$A$2:$A$1996),0)),"")</f>
        <v>44936</v>
      </c>
      <c r="B181" s="26">
        <f>SUMIF(Γεύματα!$A$2:$A$1997,$A181,Γεύματα!$H$2:$H$1997)</f>
        <v>114.53978260869565</v>
      </c>
      <c r="C181" s="26">
        <f>SUMIF(Γεύματα!$A$2:$A$1997,$A181,Γεύματα!$I$2:$I$1997)</f>
        <v>150.63304347826087</v>
      </c>
      <c r="D181" s="26">
        <f>SUMIF(Γεύματα!$A$2:$A$1997,$A181,Γεύματα!$J$2:$J$1997)</f>
        <v>38.499456521739134</v>
      </c>
      <c r="E181" s="26">
        <f>SUMIF(Γεύματα!$A$2:$A$1997,$A181,Γεύματα!$K$2:$K$1997)</f>
        <v>458.15913043478258</v>
      </c>
      <c r="F181" s="26">
        <f>SUMIF(Γεύματα!$A$2:$A$1997,$A181,Γεύματα!$L$2:$L$1997)</f>
        <v>602.53217391304349</v>
      </c>
      <c r="G181" s="26">
        <f>SUMIF(Γεύματα!$A$2:$A$1997,$A181,Γεύματα!$M$2:$M$1997)</f>
        <v>346.49510869565211</v>
      </c>
      <c r="H181" s="43">
        <f>SUMIF(Γεύματα!$A$2:$A$1997,$A181,Γεύματα!$O$2:$O$1997)</f>
        <v>2407.1864130434783</v>
      </c>
      <c r="I181" s="32">
        <f t="shared" si="14"/>
        <v>19.032972600386117</v>
      </c>
      <c r="J181" s="32">
        <f t="shared" si="15"/>
        <v>25.030557278330761</v>
      </c>
      <c r="K181" s="32">
        <f t="shared" si="16"/>
        <v>14.394195099230719</v>
      </c>
      <c r="M181">
        <f t="shared" ref="M181" si="24">H181/10</f>
        <v>240.71864130434784</v>
      </c>
      <c r="T181">
        <v>102.2</v>
      </c>
    </row>
    <row r="182" spans="1:21" x14ac:dyDescent="0.35">
      <c r="A182" s="27">
        <f t="array" ref="A182">IFERROR(INDEX(Γεύματα!$A$2:$A$1996, MATCH(0,COUNTIF($A$1:$A181, Γεύματα!$A$2:$A$1996),0)),"")</f>
        <v>44937</v>
      </c>
      <c r="B182" s="26">
        <f>SUMIF(Γεύματα!$A$2:$A$1997,$A182,Γεύματα!$H$2:$H$1997)</f>
        <v>97.07</v>
      </c>
      <c r="C182" s="26">
        <f>SUMIF(Γεύματα!$A$2:$A$1997,$A182,Γεύματα!$I$2:$I$1997)</f>
        <v>238.99</v>
      </c>
      <c r="D182" s="26">
        <f>SUMIF(Γεύματα!$A$2:$A$1997,$A182,Γεύματα!$J$2:$J$1997)</f>
        <v>34.920999999999999</v>
      </c>
      <c r="E182" s="26">
        <f>SUMIF(Γεύματα!$A$2:$A$1997,$A182,Γεύματα!$K$2:$K$1997)</f>
        <v>388.28</v>
      </c>
      <c r="F182" s="26">
        <f>SUMIF(Γεύματα!$A$2:$A$1997,$A182,Γεύματα!$L$2:$L$1997)</f>
        <v>955.96</v>
      </c>
      <c r="G182" s="26">
        <f>SUMIF(Γεύματα!$A$2:$A$1997,$A182,Γεύματα!$M$2:$M$1997)</f>
        <v>314.28899999999999</v>
      </c>
      <c r="H182" s="43">
        <f>SUMIF(Γεύματα!$A$2:$A$1997,$A182,Γεύματα!$O$2:$O$1997)</f>
        <v>1786.0290000000002</v>
      </c>
      <c r="I182" s="32">
        <f t="shared" si="14"/>
        <v>21.739848569088181</v>
      </c>
      <c r="J182" s="32">
        <f t="shared" si="15"/>
        <v>53.52432687263196</v>
      </c>
      <c r="K182" s="32">
        <f t="shared" si="16"/>
        <v>17.597082690146685</v>
      </c>
      <c r="M182">
        <f t="shared" ref="M182" si="25">H182/10</f>
        <v>178.60290000000003</v>
      </c>
      <c r="T182">
        <v>102.2</v>
      </c>
    </row>
    <row r="183" spans="1:21" x14ac:dyDescent="0.35">
      <c r="A183" s="27">
        <f t="array" ref="A183">IFERROR(INDEX(Γεύματα!$A$2:$A$1996, MATCH(0,COUNTIF($A$1:$A182, Γεύματα!$A$2:$A$1996),0)),"")</f>
        <v>44938</v>
      </c>
      <c r="B183" s="26">
        <f>SUMIF(Γεύματα!$A$2:$A$1997,$A183,Γεύματα!$H$2:$H$1997)</f>
        <v>31.75</v>
      </c>
      <c r="C183" s="26">
        <f>SUMIF(Γεύματα!$A$2:$A$1997,$A183,Γεύματα!$I$2:$I$1997)</f>
        <v>58.55</v>
      </c>
      <c r="D183" s="26">
        <f>SUMIF(Γεύματα!$A$2:$A$1997,$A183,Γεύματα!$J$2:$J$1997)</f>
        <v>23.15</v>
      </c>
      <c r="E183" s="26">
        <f>SUMIF(Γεύματα!$A$2:$A$1997,$A183,Γεύματα!$K$2:$K$1997)</f>
        <v>127</v>
      </c>
      <c r="F183" s="26">
        <f>SUMIF(Γεύματα!$A$2:$A$1997,$A183,Γεύματα!$L$2:$L$1997)</f>
        <v>234.2</v>
      </c>
      <c r="G183" s="26">
        <f>SUMIF(Γεύματα!$A$2:$A$1997,$A183,Γεύματα!$M$2:$M$1997)</f>
        <v>208.35</v>
      </c>
      <c r="H183" s="43">
        <f>SUMIF(Γεύματα!$A$2:$A$1997,$A183,Γεύματα!$O$2:$O$1997)</f>
        <v>569.54999999999995</v>
      </c>
      <c r="I183" s="32">
        <f t="shared" si="14"/>
        <v>22.298305679922748</v>
      </c>
      <c r="J183" s="32">
        <f t="shared" si="15"/>
        <v>41.120182600298484</v>
      </c>
      <c r="K183" s="32">
        <f t="shared" si="16"/>
        <v>36.581511719778774</v>
      </c>
      <c r="M183">
        <f t="shared" ref="M183" si="26">H183/10</f>
        <v>56.954999999999998</v>
      </c>
      <c r="T183">
        <v>101.8</v>
      </c>
    </row>
    <row r="184" spans="1:21" x14ac:dyDescent="0.35">
      <c r="A184" s="27">
        <f t="array" ref="A184">IFERROR(INDEX(Γεύματα!$A$2:$A$1996, MATCH(0,COUNTIF($A$1:$A183, Γεύματα!$A$2:$A$1996),0)),"")</f>
        <v>45009</v>
      </c>
      <c r="B184" s="26">
        <f>SUMIF(Γεύματα!$A$2:$A$1997,$A184,Γεύματα!$H$2:$H$1997)</f>
        <v>114.57434782608696</v>
      </c>
      <c r="C184" s="26">
        <f>SUMIF(Γεύματα!$A$2:$A$1997,$A184,Γεύματα!$I$2:$I$1997)</f>
        <v>174.56913043478261</v>
      </c>
      <c r="D184" s="26">
        <f>SUMIF(Γεύματα!$A$2:$A$1997,$A184,Γεύματα!$J$2:$J$1997)</f>
        <v>43.55086956521739</v>
      </c>
      <c r="E184" s="26">
        <f>SUMIF(Γεύματα!$A$2:$A$1997,$A184,Γεύματα!$K$2:$K$1997)</f>
        <v>458.29739130434785</v>
      </c>
      <c r="F184" s="26">
        <f>SUMIF(Γεύματα!$A$2:$A$1997,$A184,Γεύματα!$L$2:$L$1997)</f>
        <v>698.27652173913043</v>
      </c>
      <c r="G184" s="26">
        <f>SUMIF(Γεύματα!$A$2:$A$1997,$A184,Γεύματα!$M$2:$M$1997)</f>
        <v>391.95782608695657</v>
      </c>
      <c r="H184" s="43">
        <f>SUMIF(Γεύματα!$A$2:$A$1997,$A184,Γεύματα!$O$2:$O$1997)</f>
        <v>1718.531739130435</v>
      </c>
      <c r="I184" s="32">
        <f t="shared" si="14"/>
        <v>26.667962009025398</v>
      </c>
      <c r="J184" s="32">
        <f t="shared" si="15"/>
        <v>40.632157430647943</v>
      </c>
      <c r="K184" s="32">
        <f t="shared" si="16"/>
        <v>22.807715281725578</v>
      </c>
      <c r="M184">
        <f t="shared" ref="M184" si="27">H184/10</f>
        <v>171.85317391304349</v>
      </c>
    </row>
    <row r="185" spans="1:21" x14ac:dyDescent="0.35">
      <c r="A185" s="27">
        <f t="array" ref="A185">IFERROR(INDEX(Γεύματα!$A$2:$A$1996, MATCH(0,COUNTIF($A$1:$A184, Γεύματα!$A$2:$A$1996),0)),"")</f>
        <v>45010</v>
      </c>
      <c r="B185" s="26">
        <f>SUMIF(Γεύματα!$A$2:$A$1997,$A185,Γεύματα!$H$2:$H$1997)</f>
        <v>110.155</v>
      </c>
      <c r="C185" s="26">
        <f>SUMIF(Γεύματα!$A$2:$A$1997,$A185,Γεύματα!$I$2:$I$1997)</f>
        <v>135.845</v>
      </c>
      <c r="D185" s="26">
        <f>SUMIF(Γεύματα!$A$2:$A$1997,$A185,Γεύματα!$J$2:$J$1997)</f>
        <v>49.139999999999993</v>
      </c>
      <c r="E185" s="26">
        <f>SUMIF(Γεύματα!$A$2:$A$1997,$A185,Γεύματα!$K$2:$K$1997)</f>
        <v>440.62</v>
      </c>
      <c r="F185" s="26">
        <f>SUMIF(Γεύματα!$A$2:$A$1997,$A185,Γεύματα!$L$2:$L$1997)</f>
        <v>543.38</v>
      </c>
      <c r="G185" s="26">
        <f>SUMIF(Γεύματα!$A$2:$A$1997,$A185,Γεύματα!$M$2:$M$1997)</f>
        <v>442.26</v>
      </c>
      <c r="H185" s="43">
        <f>SUMIF(Γεύματα!$A$2:$A$1997,$A185,Γεύματα!$O$2:$O$1997)</f>
        <v>1681.26</v>
      </c>
      <c r="I185" s="32">
        <f t="shared" si="14"/>
        <v>26.207725158512069</v>
      </c>
      <c r="J185" s="32">
        <f t="shared" si="15"/>
        <v>32.319807763225199</v>
      </c>
      <c r="K185" s="32">
        <f t="shared" si="16"/>
        <v>26.305271046714964</v>
      </c>
      <c r="M185">
        <f t="shared" ref="M185" si="28">H185/10</f>
        <v>168.126</v>
      </c>
    </row>
    <row r="186" spans="1:21" x14ac:dyDescent="0.35">
      <c r="A186" s="27">
        <f t="array" ref="A186">IFERROR(INDEX(Γεύματα!$A$2:$A$1996, MATCH(0,COUNTIF($A$1:$A185, Γεύματα!$A$2:$A$1996),0)),"")</f>
        <v>45011</v>
      </c>
      <c r="B186" s="26">
        <f>SUMIF(Γεύματα!$A$2:$A$1997,$A186,Γεύματα!$H$2:$H$1997)</f>
        <v>147.29</v>
      </c>
      <c r="C186" s="26">
        <f>SUMIF(Γεύματα!$A$2:$A$1997,$A186,Γεύματα!$I$2:$I$1997)</f>
        <v>127.35</v>
      </c>
      <c r="D186" s="26">
        <f>SUMIF(Γεύματα!$A$2:$A$1997,$A186,Γεύματα!$J$2:$J$1997)</f>
        <v>75.650000000000006</v>
      </c>
      <c r="E186" s="26">
        <f>SUMIF(Γεύματα!$A$2:$A$1997,$A186,Γεύματα!$K$2:$K$1997)</f>
        <v>589.16</v>
      </c>
      <c r="F186" s="26">
        <f>SUMIF(Γεύματα!$A$2:$A$1997,$A186,Γεύματα!$L$2:$L$1997)</f>
        <v>509.4</v>
      </c>
      <c r="G186" s="26">
        <f>SUMIF(Γεύματα!$A$2:$A$1997,$A186,Γεύματα!$M$2:$M$1997)</f>
        <v>680.84999999999991</v>
      </c>
      <c r="H186" s="43">
        <f>SUMIF(Γεύματα!$A$2:$A$1997,$A186,Γεύματα!$O$2:$O$1997)</f>
        <v>1994.41</v>
      </c>
      <c r="I186" s="32">
        <f t="shared" si="14"/>
        <v>29.540565881639182</v>
      </c>
      <c r="J186" s="32">
        <f t="shared" si="15"/>
        <v>25.541388179962997</v>
      </c>
      <c r="K186" s="32">
        <f t="shared" si="16"/>
        <v>34.137915473749118</v>
      </c>
      <c r="M186">
        <f t="shared" ref="M186" si="29">H186/10</f>
        <v>199.441</v>
      </c>
    </row>
    <row r="187" spans="1:21" x14ac:dyDescent="0.35">
      <c r="A187" s="27">
        <f t="array" ref="A187">IFERROR(INDEX(Γεύματα!$A$2:$A$1996, MATCH(0,COUNTIF($A$1:$A186, Γεύματα!$A$2:$A$1996),0)),"")</f>
        <v>45012</v>
      </c>
      <c r="B187" s="26">
        <f>SUMIF(Γεύματα!$A$2:$A$1997,$A187,Γεύματα!$H$2:$H$1997)</f>
        <v>132.55933333333334</v>
      </c>
      <c r="C187" s="26">
        <f>SUMIF(Γεύματα!$A$2:$A$1997,$A187,Γεύματα!$I$2:$I$1997)</f>
        <v>210.51200000000003</v>
      </c>
      <c r="D187" s="26">
        <f>SUMIF(Γεύματα!$A$2:$A$1997,$A187,Γεύματα!$J$2:$J$1997)</f>
        <v>46.302533333333336</v>
      </c>
      <c r="E187" s="26">
        <f>SUMIF(Γεύματα!$A$2:$A$1997,$A187,Γεύματα!$K$2:$K$1997)</f>
        <v>530.23733333333337</v>
      </c>
      <c r="F187" s="26">
        <f>SUMIF(Γεύματα!$A$2:$A$1997,$A187,Γεύματα!$L$2:$L$1997)</f>
        <v>842.04800000000012</v>
      </c>
      <c r="G187" s="26">
        <f>SUMIF(Γεύματα!$A$2:$A$1997,$A187,Γεύματα!$M$2:$M$1997)</f>
        <v>416.72280000000001</v>
      </c>
      <c r="H187" s="43">
        <f>SUMIF(Γεύματα!$A$2:$A$1997,$A187,Γεύματα!$O$2:$O$1997)</f>
        <v>1789.0081333333335</v>
      </c>
      <c r="I187" s="32">
        <f t="shared" si="14"/>
        <v>29.638620610705626</v>
      </c>
      <c r="J187" s="32">
        <f t="shared" si="15"/>
        <v>47.06786874305994</v>
      </c>
      <c r="K187" s="32">
        <f t="shared" si="16"/>
        <v>23.293510646234434</v>
      </c>
      <c r="M187">
        <f t="shared" ref="M187" si="30">H187/10</f>
        <v>178.90081333333336</v>
      </c>
    </row>
    <row r="188" spans="1:21" x14ac:dyDescent="0.35">
      <c r="A188" s="27">
        <f t="array" ref="A188">IFERROR(INDEX(Γεύματα!$A$2:$A$1996, MATCH(0,COUNTIF($A$1:$A187, Γεύματα!$A$2:$A$1996),0)),"")</f>
        <v>45013</v>
      </c>
      <c r="B188" s="26">
        <f>SUMIF(Γεύματα!$A$2:$A$1997,$A188,Γεύματα!$H$2:$H$1997)</f>
        <v>59.403333333333336</v>
      </c>
      <c r="C188" s="26">
        <f>SUMIF(Γεύματα!$A$2:$A$1997,$A188,Γεύματα!$I$2:$I$1997)</f>
        <v>135.745</v>
      </c>
      <c r="D188" s="26">
        <f>SUMIF(Γεύματα!$A$2:$A$1997,$A188,Γεύματα!$J$2:$J$1997)</f>
        <v>31.088833333333334</v>
      </c>
      <c r="E188" s="26">
        <f>SUMIF(Γεύματα!$A$2:$A$1997,$A188,Γεύματα!$K$2:$K$1997)</f>
        <v>237.61333333333334</v>
      </c>
      <c r="F188" s="26">
        <f>SUMIF(Γεύματα!$A$2:$A$1997,$A188,Γεύματα!$L$2:$L$1997)</f>
        <v>542.98</v>
      </c>
      <c r="G188" s="26">
        <f>SUMIF(Γεύματα!$A$2:$A$1997,$A188,Γεύματα!$M$2:$M$1997)</f>
        <v>279.79950000000002</v>
      </c>
      <c r="H188" s="43">
        <f>SUMIF(Γεύματα!$A$2:$A$1997,$A188,Γεύματα!$O$2:$O$1997)</f>
        <v>1860.3928333333331</v>
      </c>
      <c r="I188" s="32">
        <f t="shared" si="14"/>
        <v>12.772212893746369</v>
      </c>
      <c r="J188" s="32">
        <f t="shared" si="15"/>
        <v>29.186308948907477</v>
      </c>
      <c r="K188" s="32">
        <f t="shared" si="16"/>
        <v>15.039807452852477</v>
      </c>
      <c r="M188">
        <f t="shared" ref="M188" si="31">H188/10</f>
        <v>186.03928333333332</v>
      </c>
    </row>
    <row r="189" spans="1:21" x14ac:dyDescent="0.35">
      <c r="A189" s="27">
        <f t="array" ref="A189">IFERROR(INDEX(Γεύματα!$A$2:$A$1996, MATCH(0,COUNTIF($A$1:$A188, Γεύματα!$A$2:$A$1996),0)),"")</f>
        <v>45014</v>
      </c>
      <c r="B189" s="26">
        <f>SUMIF(Γεύματα!$A$2:$A$1997,$A189,Γεύματα!$H$2:$H$1997)</f>
        <v>126.14999999999999</v>
      </c>
      <c r="C189" s="26">
        <f>SUMIF(Γεύματα!$A$2:$A$1997,$A189,Γεύματα!$I$2:$I$1997)</f>
        <v>199.17500000000001</v>
      </c>
      <c r="D189" s="26">
        <f>SUMIF(Γεύματα!$A$2:$A$1997,$A189,Γεύματα!$J$2:$J$1997)</f>
        <v>46.148500000000006</v>
      </c>
      <c r="E189" s="26">
        <f>SUMIF(Γεύματα!$A$2:$A$1997,$A189,Γεύματα!$K$2:$K$1997)</f>
        <v>504.59999999999997</v>
      </c>
      <c r="F189" s="26">
        <f>SUMIF(Γεύματα!$A$2:$A$1997,$A189,Γεύματα!$L$2:$L$1997)</f>
        <v>796.7</v>
      </c>
      <c r="G189" s="26">
        <f>SUMIF(Γεύματα!$A$2:$A$1997,$A189,Γεύματα!$M$2:$M$1997)</f>
        <v>415.3365</v>
      </c>
      <c r="H189" s="43">
        <f>SUMIF(Γεύματα!$A$2:$A$1997,$A189,Γεύματα!$O$2:$O$1997)</f>
        <v>1716.6364999999998</v>
      </c>
      <c r="I189" s="32">
        <f t="shared" si="14"/>
        <v>29.394691304769534</v>
      </c>
      <c r="J189" s="32">
        <f t="shared" si="15"/>
        <v>46.410524301446465</v>
      </c>
      <c r="K189" s="32">
        <f t="shared" si="16"/>
        <v>24.194784393784012</v>
      </c>
      <c r="M189">
        <f t="shared" ref="M189" si="32">H189/10</f>
        <v>171.66364999999999</v>
      </c>
    </row>
    <row r="190" spans="1:21" x14ac:dyDescent="0.35">
      <c r="A190" s="27">
        <f t="array" ref="A190">IFERROR(INDEX(Γεύματα!$A$2:$A$1996, MATCH(0,COUNTIF($A$1:$A189, Γεύματα!$A$2:$A$1996),0)),"")</f>
        <v>45015</v>
      </c>
      <c r="B190" s="26">
        <f>SUMIF(Γεύματα!$A$2:$A$1997,$A190,Γεύματα!$H$2:$H$1997)</f>
        <v>131.62667938931295</v>
      </c>
      <c r="C190" s="26">
        <f>SUMIF(Γεύματα!$A$2:$A$1997,$A190,Γεύματα!$I$2:$I$1997)</f>
        <v>191.8645038167939</v>
      </c>
      <c r="D190" s="26">
        <f>SUMIF(Γεύματα!$A$2:$A$1997,$A190,Γεύματα!$J$2:$J$1997)</f>
        <v>55.031137404580164</v>
      </c>
      <c r="E190" s="26">
        <f>SUMIF(Γεύματα!$A$2:$A$1997,$A190,Γεύματα!$K$2:$K$1997)</f>
        <v>526.50671755725182</v>
      </c>
      <c r="F190" s="26">
        <f>SUMIF(Γεύματα!$A$2:$A$1997,$A190,Γεύματα!$L$2:$L$1997)</f>
        <v>767.4580152671756</v>
      </c>
      <c r="G190" s="26">
        <f>SUMIF(Γεύματα!$A$2:$A$1997,$A190,Γεύματα!$M$2:$M$1997)</f>
        <v>495.28023664122139</v>
      </c>
      <c r="H190" s="43">
        <f>SUMIF(Γεύματα!$A$2:$A$1997,$A190,Γεύματα!$O$2:$O$1997)</f>
        <v>1839.6449694656492</v>
      </c>
      <c r="I190" s="32">
        <f t="shared" si="14"/>
        <v>28.620017791268886</v>
      </c>
      <c r="J190" s="32">
        <f t="shared" si="15"/>
        <v>41.71772423513297</v>
      </c>
      <c r="K190" s="32">
        <f t="shared" si="16"/>
        <v>26.922598917827202</v>
      </c>
      <c r="M190">
        <f t="shared" ref="M190" si="33">H190/10</f>
        <v>183.96449694656491</v>
      </c>
    </row>
    <row r="191" spans="1:21" x14ac:dyDescent="0.35">
      <c r="A191" s="27">
        <f t="array" ref="A191">IFERROR(INDEX(Γεύματα!$A$2:$A$1996, MATCH(0,COUNTIF($A$1:$A190, Γεύματα!$A$2:$A$1996),0)),"")</f>
        <v>45016</v>
      </c>
      <c r="B191" s="26">
        <f>SUMIF(Γεύματα!$A$2:$A$1997,$A191,Γεύματα!$H$2:$H$1997)</f>
        <v>139.66</v>
      </c>
      <c r="C191" s="26">
        <f>SUMIF(Γεύματα!$A$2:$A$1997,$A191,Γεύματα!$I$2:$I$1997)</f>
        <v>246.80499999999998</v>
      </c>
      <c r="D191" s="26">
        <f>SUMIF(Γεύματα!$A$2:$A$1997,$A191,Γεύματα!$J$2:$J$1997)</f>
        <v>76.95</v>
      </c>
      <c r="E191" s="26">
        <f>SUMIF(Γεύματα!$A$2:$A$1997,$A191,Γεύματα!$K$2:$K$1997)</f>
        <v>558.64</v>
      </c>
      <c r="F191" s="26">
        <f>SUMIF(Γεύματα!$A$2:$A$1997,$A191,Γεύματα!$L$2:$L$1997)</f>
        <v>987.21999999999991</v>
      </c>
      <c r="G191" s="26">
        <f>SUMIF(Γεύματα!$A$2:$A$1997,$A191,Γεύματα!$M$2:$M$1997)</f>
        <v>692.55000000000007</v>
      </c>
      <c r="H191" s="43">
        <f>SUMIF(Γεύματα!$A$2:$A$1997,$A191,Γεύματα!$O$2:$O$1997)</f>
        <v>2238.41</v>
      </c>
      <c r="I191" s="32">
        <f t="shared" si="14"/>
        <v>24.95700072819546</v>
      </c>
      <c r="J191" s="32">
        <f t="shared" si="15"/>
        <v>44.103627128184733</v>
      </c>
      <c r="K191" s="32">
        <f t="shared" si="16"/>
        <v>30.939372143619803</v>
      </c>
      <c r="M191">
        <f t="shared" ref="M191" si="34">H191/10</f>
        <v>223.84099999999998</v>
      </c>
    </row>
    <row r="192" spans="1:21" x14ac:dyDescent="0.35">
      <c r="A192" s="27">
        <f t="array" ref="A192">IFERROR(INDEX(Γεύματα!$A$2:$A$1996, MATCH(0,COUNTIF($A$1:$A191, Γεύματα!$A$2:$A$1996),0)),"")</f>
        <v>45017</v>
      </c>
      <c r="B192" s="26">
        <f>SUMIF(Γεύματα!$A$2:$A$1997,$A192,Γεύματα!$H$2:$H$1997)</f>
        <v>135.44999999999999</v>
      </c>
      <c r="C192" s="26">
        <f>SUMIF(Γεύματα!$A$2:$A$1997,$A192,Γεύματα!$I$2:$I$1997)</f>
        <v>130.4</v>
      </c>
      <c r="D192" s="26">
        <f>SUMIF(Γεύματα!$A$2:$A$1997,$A192,Γεύματα!$J$2:$J$1997)</f>
        <v>45.313333333333333</v>
      </c>
      <c r="E192" s="26">
        <f>SUMIF(Γεύματα!$A$2:$A$1997,$A192,Γεύματα!$K$2:$K$1997)</f>
        <v>541.79999999999995</v>
      </c>
      <c r="F192" s="26">
        <f>SUMIF(Γεύματα!$A$2:$A$1997,$A192,Γεύματα!$L$2:$L$1997)</f>
        <v>521.6</v>
      </c>
      <c r="G192" s="26">
        <f>SUMIF(Γεύματα!$A$2:$A$1997,$A192,Γεύματα!$M$2:$M$1997)</f>
        <v>407.82</v>
      </c>
      <c r="H192" s="43">
        <f>SUMIF(Γεύματα!$A$2:$A$1997,$A192,Γεύματα!$O$2:$O$1997)</f>
        <v>1643.22</v>
      </c>
      <c r="I192" s="32">
        <f t="shared" si="14"/>
        <v>32.971847957059914</v>
      </c>
      <c r="J192" s="32">
        <f t="shared" si="15"/>
        <v>31.742554253234502</v>
      </c>
      <c r="K192" s="32">
        <f t="shared" si="16"/>
        <v>24.818344470004018</v>
      </c>
      <c r="M192">
        <f t="shared" ref="M192" si="35">H192/10</f>
        <v>164.322</v>
      </c>
    </row>
    <row r="193" spans="1:20" x14ac:dyDescent="0.35">
      <c r="A193" s="27">
        <f t="array" ref="A193">IFERROR(INDEX(Γεύματα!$A$2:$A$1996, MATCH(0,COUNTIF($A$1:$A192, Γεύματα!$A$2:$A$1996),0)),"")</f>
        <v>45019</v>
      </c>
      <c r="B193" s="26">
        <f>SUMIF(Γεύματα!$A$2:$A$1997,$A193,Γεύματα!$H$2:$H$1997)</f>
        <v>127.64965714285715</v>
      </c>
      <c r="C193" s="26">
        <f>SUMIF(Γεύματα!$A$2:$A$1997,$A193,Γεύματα!$I$2:$I$1997)</f>
        <v>204.7685142857143</v>
      </c>
      <c r="D193" s="26">
        <f>SUMIF(Γεύματα!$A$2:$A$1997,$A193,Γεύματα!$J$2:$J$1997)</f>
        <v>45.150514285714287</v>
      </c>
      <c r="E193" s="26">
        <f>SUMIF(Γεύματα!$A$2:$A$1997,$A193,Γεύματα!$K$2:$K$1997)</f>
        <v>510.59862857142861</v>
      </c>
      <c r="F193" s="26">
        <f>SUMIF(Γεύματα!$A$2:$A$1997,$A193,Γεύματα!$L$2:$L$1997)</f>
        <v>819.07405714285721</v>
      </c>
      <c r="G193" s="26">
        <f>SUMIF(Γεύματα!$A$2:$A$1997,$A193,Γεύματα!$M$2:$M$1997)</f>
        <v>406.35462857142858</v>
      </c>
      <c r="H193" s="43">
        <f>SUMIF(Γεύματα!$A$2:$A$1997,$A193,Γεύματα!$O$2:$O$1997)</f>
        <v>1736.0273142857141</v>
      </c>
      <c r="I193" s="32">
        <f t="shared" si="14"/>
        <v>29.411900629081618</v>
      </c>
      <c r="J193" s="32">
        <f t="shared" si="15"/>
        <v>47.180942972655018</v>
      </c>
      <c r="K193" s="32">
        <f t="shared" si="16"/>
        <v>23.407156398263385</v>
      </c>
      <c r="M193">
        <f t="shared" ref="M193" si="36">H193/10</f>
        <v>173.60273142857142</v>
      </c>
    </row>
    <row r="194" spans="1:20" x14ac:dyDescent="0.35">
      <c r="A194" s="27">
        <f t="array" ref="A194">IFERROR(INDEX(Γεύματα!$A$2:$A$1996, MATCH(0,COUNTIF($A$1:$A193, Γεύματα!$A$2:$A$1996),0)),"")</f>
        <v>45020</v>
      </c>
      <c r="B194" s="26">
        <f>SUMIF(Γεύματα!$A$2:$A$1997,$A194,Γεύματα!$H$2:$H$1997)</f>
        <v>61.377142857142857</v>
      </c>
      <c r="C194" s="26">
        <f>SUMIF(Γεύματα!$A$2:$A$1997,$A194,Γεύματα!$I$2:$I$1997)</f>
        <v>188.33428571428573</v>
      </c>
      <c r="D194" s="26">
        <f>SUMIF(Γεύματα!$A$2:$A$1997,$A194,Γεύματα!$J$2:$J$1997)</f>
        <v>26.364285714285714</v>
      </c>
      <c r="E194" s="26">
        <f>SUMIF(Γεύματα!$A$2:$A$1997,$A194,Γεύματα!$K$2:$K$1997)</f>
        <v>245.50857142857143</v>
      </c>
      <c r="F194" s="26">
        <f>SUMIF(Γεύματα!$A$2:$A$1997,$A194,Γεύματα!$L$2:$L$1997)</f>
        <v>753.33714285714291</v>
      </c>
      <c r="G194" s="26">
        <f>SUMIF(Γεύματα!$A$2:$A$1997,$A194,Γεύματα!$M$2:$M$1997)</f>
        <v>237.27857142857144</v>
      </c>
      <c r="H194" s="43">
        <f>SUMIF(Γεύματα!$A$2:$A$1997,$A194,Γεύματα!$O$2:$O$1997)</f>
        <v>1236.1242857142859</v>
      </c>
      <c r="I194" s="32">
        <f t="shared" si="14"/>
        <v>19.861155893940388</v>
      </c>
      <c r="J194" s="32">
        <f t="shared" si="15"/>
        <v>60.943478868860851</v>
      </c>
      <c r="K194" s="32">
        <f t="shared" si="16"/>
        <v>19.195365237198754</v>
      </c>
      <c r="M194">
        <f t="shared" ref="M194" si="37">H194/10</f>
        <v>123.61242857142858</v>
      </c>
    </row>
    <row r="195" spans="1:20" x14ac:dyDescent="0.35">
      <c r="A195" s="27">
        <f t="array" ref="A195">IFERROR(INDEX(Γεύματα!$A$2:$A$1996, MATCH(0,COUNTIF($A$1:$A194, Γεύματα!$A$2:$A$1996),0)),"")</f>
        <v>45075</v>
      </c>
      <c r="B195" s="26">
        <f>SUMIF(Γεύματα!$A$2:$A$1997,$A195,Γεύματα!$H$2:$H$1997)</f>
        <v>125.69499999999999</v>
      </c>
      <c r="C195" s="26">
        <f>SUMIF(Γεύματα!$A$2:$A$1997,$A195,Γεύματα!$I$2:$I$1997)</f>
        <v>176.14500000000001</v>
      </c>
      <c r="D195" s="26">
        <f>SUMIF(Γεύματα!$A$2:$A$1997,$A195,Γεύματα!$J$2:$J$1997)</f>
        <v>36.155000000000001</v>
      </c>
      <c r="E195" s="26">
        <f>SUMIF(Γεύματα!$A$2:$A$1997,$A195,Γεύματα!$K$2:$K$1997)</f>
        <v>502.78</v>
      </c>
      <c r="F195" s="26">
        <f>SUMIF(Γεύματα!$A$2:$A$1997,$A195,Γεύματα!$L$2:$L$1997)</f>
        <v>704.58</v>
      </c>
      <c r="G195" s="26">
        <f>SUMIF(Γεύματα!$A$2:$A$1997,$A195,Γεύματα!$M$2:$M$1997)</f>
        <v>325.39500000000004</v>
      </c>
      <c r="H195" s="43">
        <f>SUMIF(Γεύματα!$A$2:$A$1997,$A195,Γεύματα!$O$2:$O$1997)</f>
        <v>1532.7550000000001</v>
      </c>
      <c r="I195" s="32">
        <f t="shared" si="14"/>
        <v>32.802372199079436</v>
      </c>
      <c r="J195" s="32">
        <f t="shared" si="15"/>
        <v>45.968207573943644</v>
      </c>
      <c r="K195" s="32">
        <f t="shared" si="16"/>
        <v>21.229420226976917</v>
      </c>
      <c r="M195">
        <f t="shared" ref="M195" si="38">H195/10</f>
        <v>153.27550000000002</v>
      </c>
      <c r="T195">
        <v>106</v>
      </c>
    </row>
    <row r="196" spans="1:20" x14ac:dyDescent="0.35">
      <c r="A196" s="27">
        <f t="array" ref="A196">IFERROR(INDEX(Γεύματα!$A$2:$A$1996, MATCH(0,COUNTIF($A$1:$A195, Γεύματα!$A$2:$A$1996),0)),"")</f>
        <v>45076</v>
      </c>
      <c r="B196" s="26">
        <f>SUMIF(Γεύματα!$A$2:$A$1997,$A196,Γεύματα!$H$2:$H$1997)</f>
        <v>151.63</v>
      </c>
      <c r="C196" s="26">
        <f>SUMIF(Γεύματα!$A$2:$A$1997,$A196,Γεύματα!$I$2:$I$1997)</f>
        <v>173.93181818181819</v>
      </c>
      <c r="D196" s="26">
        <f>SUMIF(Γεύματα!$A$2:$A$1997,$A196,Γεύματα!$J$2:$J$1997)</f>
        <v>47.155681818181826</v>
      </c>
      <c r="E196" s="26">
        <f>SUMIF(Γεύματα!$A$2:$A$1997,$A196,Γεύματα!$K$2:$K$1997)</f>
        <v>606.52</v>
      </c>
      <c r="F196" s="26">
        <f>SUMIF(Γεύματα!$A$2:$A$1997,$A196,Γεύματα!$L$2:$L$1997)</f>
        <v>695.72727272727275</v>
      </c>
      <c r="G196" s="26">
        <f>SUMIF(Γεύματα!$A$2:$A$1997,$A196,Γεύματα!$M$2:$M$1997)</f>
        <v>424.4011363636364</v>
      </c>
      <c r="H196" s="43">
        <f>SUMIF(Γεύματα!$A$2:$A$1997,$A196,Γεύματα!$O$2:$O$1997)</f>
        <v>1726.6484090909089</v>
      </c>
      <c r="I196" s="32">
        <f t="shared" si="14"/>
        <v>35.12701235565013</v>
      </c>
      <c r="J196" s="32">
        <f t="shared" si="15"/>
        <v>40.29351135206371</v>
      </c>
      <c r="K196" s="32">
        <f t="shared" si="16"/>
        <v>24.579476292286177</v>
      </c>
      <c r="M196">
        <f t="shared" ref="M196" si="39">H196/10</f>
        <v>172.66484090909088</v>
      </c>
    </row>
    <row r="197" spans="1:20" x14ac:dyDescent="0.35">
      <c r="A197" s="27">
        <f t="array" ref="A197">IFERROR(INDEX(Γεύματα!$A$2:$A$1996, MATCH(0,COUNTIF($A$1:$A196, Γεύματα!$A$2:$A$1996),0)),"")</f>
        <v>45077</v>
      </c>
      <c r="B197" s="26">
        <f>SUMIF(Γεύματα!$A$2:$A$1997,$A197,Γεύματα!$H$2:$H$1997)</f>
        <v>131.66500000000002</v>
      </c>
      <c r="C197" s="26">
        <f>SUMIF(Γεύματα!$A$2:$A$1997,$A197,Γεύματα!$I$2:$I$1997)</f>
        <v>144.44972727272724</v>
      </c>
      <c r="D197" s="26">
        <f>SUMIF(Γεύματα!$A$2:$A$1997,$A197,Γεύματα!$J$2:$J$1997)</f>
        <v>61.518272727272731</v>
      </c>
      <c r="E197" s="26">
        <f>SUMIF(Γεύματα!$A$2:$A$1997,$A197,Γεύματα!$K$2:$K$1997)</f>
        <v>526.66000000000008</v>
      </c>
      <c r="F197" s="26">
        <f>SUMIF(Γεύματα!$A$2:$A$1997,$A197,Γεύματα!$L$2:$L$1997)</f>
        <v>577.79890909090898</v>
      </c>
      <c r="G197" s="26">
        <f>SUMIF(Γεύματα!$A$2:$A$1997,$A197,Γεύματα!$M$2:$M$1997)</f>
        <v>553.66445454545453</v>
      </c>
      <c r="H197" s="43">
        <f>SUMIF(Γεύματα!$A$2:$A$1997,$A197,Γεύματα!$O$2:$O$1997)</f>
        <v>1658.1233636363638</v>
      </c>
      <c r="I197" s="32">
        <f t="shared" si="14"/>
        <v>31.762413554381332</v>
      </c>
      <c r="J197" s="32">
        <f t="shared" si="15"/>
        <v>34.846557364933417</v>
      </c>
      <c r="K197" s="32">
        <f t="shared" si="16"/>
        <v>33.391029080685236</v>
      </c>
      <c r="M197">
        <f t="shared" ref="M197" si="40">H197/10</f>
        <v>165.81233636363638</v>
      </c>
    </row>
    <row r="198" spans="1:20" x14ac:dyDescent="0.35">
      <c r="A198" s="27">
        <f t="array" ref="A198">IFERROR(INDEX(Γεύματα!$A$2:$A$1996, MATCH(0,COUNTIF($A$1:$A197, Γεύματα!$A$2:$A$1996),0)),"")</f>
        <v>45078</v>
      </c>
      <c r="B198" s="26">
        <f>SUMIF(Γεύματα!$A$2:$A$1997,$A198,Γεύματα!$H$2:$H$1997)</f>
        <v>141.38006369426751</v>
      </c>
      <c r="C198" s="26">
        <f>SUMIF(Γεύματα!$A$2:$A$1997,$A198,Γεύματα!$I$2:$I$1997)</f>
        <v>181.56210191082803</v>
      </c>
      <c r="D198" s="26">
        <f>SUMIF(Γεύματα!$A$2:$A$1997,$A198,Γεύματα!$J$2:$J$1997)</f>
        <v>76.816305732484068</v>
      </c>
      <c r="E198" s="26">
        <f>SUMIF(Γεύματα!$A$2:$A$1997,$A198,Γεύματα!$K$2:$K$1997)</f>
        <v>565.52025477707002</v>
      </c>
      <c r="F198" s="26">
        <f>SUMIF(Γεύματα!$A$2:$A$1997,$A198,Γεύματα!$L$2:$L$1997)</f>
        <v>726.24840764331213</v>
      </c>
      <c r="G198" s="26">
        <f>SUMIF(Γεύματα!$A$2:$A$1997,$A198,Γεύματα!$M$2:$M$1997)</f>
        <v>691.34675159235667</v>
      </c>
      <c r="H198" s="43">
        <f>SUMIF(Γεύματα!$A$2:$A$1997,$A198,Γεύματα!$O$2:$O$1997)</f>
        <v>2408.1154140127392</v>
      </c>
      <c r="I198" s="32">
        <f t="shared" si="14"/>
        <v>23.483934843252424</v>
      </c>
      <c r="J198" s="32">
        <f t="shared" si="15"/>
        <v>30.158372120260434</v>
      </c>
      <c r="K198" s="32">
        <f t="shared" si="16"/>
        <v>28.709037264968035</v>
      </c>
      <c r="M198">
        <f t="shared" ref="M198" si="41">H198/10</f>
        <v>240.81154140127393</v>
      </c>
    </row>
    <row r="199" spans="1:20" x14ac:dyDescent="0.35">
      <c r="A199" s="27">
        <f t="array" ref="A199">IFERROR(INDEX(Γεύματα!$A$2:$A$1996, MATCH(0,COUNTIF($A$1:$A198, Γεύματα!$A$2:$A$1996),0)),"")</f>
        <v>45079</v>
      </c>
      <c r="B199" s="26">
        <f>SUMIF(Γεύματα!$A$2:$A$1997,$A199,Γεύματα!$H$2:$H$1997)</f>
        <v>128.07254777070062</v>
      </c>
      <c r="C199" s="26">
        <f>SUMIF(Γεύματα!$A$2:$A$1997,$A199,Γεύματα!$I$2:$I$1997)</f>
        <v>169.554076433121</v>
      </c>
      <c r="D199" s="26">
        <f>SUMIF(Γεύματα!$A$2:$A$1997,$A199,Γεύματα!$J$2:$J$1997)</f>
        <v>60.742229299363046</v>
      </c>
      <c r="E199" s="26">
        <f>SUMIF(Γεύματα!$A$2:$A$1997,$A199,Γεύματα!$K$2:$K$1997)</f>
        <v>512.29019108280249</v>
      </c>
      <c r="F199" s="26">
        <f>SUMIF(Γεύματα!$A$2:$A$1997,$A199,Γεύματα!$L$2:$L$1997)</f>
        <v>678.21630573248399</v>
      </c>
      <c r="G199" s="26">
        <f>SUMIF(Γεύματα!$A$2:$A$1997,$A199,Γεύματα!$M$2:$M$1997)</f>
        <v>546.68006369426746</v>
      </c>
      <c r="H199" s="43">
        <f>SUMIF(Γεύματα!$A$2:$A$1997,$A199,Γεύματα!$O$2:$O$1997)</f>
        <v>1737.1865605095543</v>
      </c>
      <c r="I199" s="32">
        <f t="shared" si="14"/>
        <v>29.489647383211203</v>
      </c>
      <c r="J199" s="32">
        <f t="shared" si="15"/>
        <v>39.041074870712137</v>
      </c>
      <c r="K199" s="32">
        <f t="shared" si="16"/>
        <v>31.469277746076646</v>
      </c>
      <c r="M199">
        <f t="shared" ref="M199" si="42">H199/10</f>
        <v>173.71865605095542</v>
      </c>
    </row>
    <row r="200" spans="1:20" x14ac:dyDescent="0.35">
      <c r="A200" s="27">
        <f t="array" ref="A200">IFERROR(INDEX(Γεύματα!$A$2:$A$1996, MATCH(0,COUNTIF($A$1:$A199, Γεύματα!$A$2:$A$1996),0)),"")</f>
        <v>45080</v>
      </c>
      <c r="B200" s="26">
        <f>SUMIF(Γεύματα!$A$2:$A$1997,$A200,Γεύματα!$H$2:$H$1997)</f>
        <v>138.52450236966826</v>
      </c>
      <c r="C200" s="26">
        <f>SUMIF(Γεύματα!$A$2:$A$1997,$A200,Γεύματα!$I$2:$I$1997)</f>
        <v>209.42047393364928</v>
      </c>
      <c r="D200" s="26">
        <f>SUMIF(Γεύματα!$A$2:$A$1997,$A200,Γεύματα!$J$2:$J$1997)</f>
        <v>31.306540284360189</v>
      </c>
      <c r="E200" s="26">
        <f>SUMIF(Γεύματα!$A$2:$A$1997,$A200,Γεύματα!$K$2:$K$1997)</f>
        <v>554.09800947867302</v>
      </c>
      <c r="F200" s="26">
        <f>SUMIF(Γεύματα!$A$2:$A$1997,$A200,Γεύματα!$L$2:$L$1997)</f>
        <v>837.68189573459711</v>
      </c>
      <c r="G200" s="26">
        <f>SUMIF(Γεύματα!$A$2:$A$1997,$A200,Γεύματα!$M$2:$M$1997)</f>
        <v>281.75886255924172</v>
      </c>
      <c r="H200" s="43">
        <f>SUMIF(Γεύματα!$A$2:$A$1997,$A200,Γεύματα!$O$2:$O$1997)</f>
        <v>1673.5387677725118</v>
      </c>
      <c r="I200" s="32">
        <f t="shared" si="14"/>
        <v>33.109362038632675</v>
      </c>
      <c r="J200" s="32">
        <f t="shared" si="15"/>
        <v>50.054525886457697</v>
      </c>
      <c r="K200" s="32">
        <f t="shared" si="16"/>
        <v>16.836112074909632</v>
      </c>
      <c r="M200">
        <f t="shared" ref="M200" si="43">H200/10</f>
        <v>167.35387677725117</v>
      </c>
    </row>
    <row r="201" spans="1:20" x14ac:dyDescent="0.35">
      <c r="A201" s="27">
        <f t="array" ref="A201">IFERROR(INDEX(Γεύματα!$A$2:$A$1996, MATCH(0,COUNTIF($A$1:$A200, Γεύματα!$A$2:$A$1996),0)),"")</f>
        <v>45081</v>
      </c>
      <c r="B201" s="26">
        <f>SUMIF(Γεύματα!$A$2:$A$1997,$A201,Γεύματα!$H$2:$H$1997)</f>
        <v>137.11450236966826</v>
      </c>
      <c r="C201" s="26">
        <f>SUMIF(Γεύματα!$A$2:$A$1997,$A201,Γεύματα!$I$2:$I$1997)</f>
        <v>236.53047393364932</v>
      </c>
      <c r="D201" s="26">
        <f>SUMIF(Γεύματα!$A$2:$A$1997,$A201,Γεύματα!$J$2:$J$1997)</f>
        <v>66.366540284360184</v>
      </c>
      <c r="E201" s="26">
        <f>SUMIF(Γεύματα!$A$2:$A$1997,$A201,Γεύματα!$K$2:$K$1997)</f>
        <v>548.45800947867303</v>
      </c>
      <c r="F201" s="26">
        <f>SUMIF(Γεύματα!$A$2:$A$1997,$A201,Γεύματα!$L$2:$L$1997)</f>
        <v>946.12189573459727</v>
      </c>
      <c r="G201" s="26">
        <f>SUMIF(Γεύματα!$A$2:$A$1997,$A201,Γεύματα!$M$2:$M$1997)</f>
        <v>597.2988625592418</v>
      </c>
      <c r="H201" s="43">
        <f>SUMIF(Γεύματα!$A$2:$A$1997,$A201,Γεύματα!$O$2:$O$1997)</f>
        <v>2435.8787677725118</v>
      </c>
      <c r="I201" s="32">
        <f t="shared" si="14"/>
        <v>22.515817155391943</v>
      </c>
      <c r="J201" s="32">
        <f t="shared" si="15"/>
        <v>38.841091283035325</v>
      </c>
      <c r="K201" s="32">
        <f t="shared" si="16"/>
        <v>24.520878069208734</v>
      </c>
      <c r="M201">
        <f t="shared" ref="M201" si="44">H201/10</f>
        <v>243.58787677725118</v>
      </c>
    </row>
    <row r="202" spans="1:20" x14ac:dyDescent="0.35">
      <c r="A202" s="27">
        <f t="array" ref="A202">IFERROR(INDEX(Γεύματα!$A$2:$A$1996, MATCH(0,COUNTIF($A$1:$A201, Γεύματα!$A$2:$A$1996),0)),"")</f>
        <v>45082</v>
      </c>
      <c r="B202" s="26">
        <f>SUMIF(Γεύματα!$A$2:$A$1997,$A202,Γεύματα!$H$2:$H$1997)</f>
        <v>134.38999999999999</v>
      </c>
      <c r="C202" s="26">
        <f>SUMIF(Γεύματα!$A$2:$A$1997,$A202,Γεύματα!$I$2:$I$1997)</f>
        <v>96.329999999999984</v>
      </c>
      <c r="D202" s="26">
        <f>SUMIF(Γεύματα!$A$2:$A$1997,$A202,Γεύματα!$J$2:$J$1997)</f>
        <v>81.680000000000007</v>
      </c>
      <c r="E202" s="26">
        <f>SUMIF(Γεύματα!$A$2:$A$1997,$A202,Γεύματα!$K$2:$K$1997)</f>
        <v>537.55999999999995</v>
      </c>
      <c r="F202" s="26">
        <f>SUMIF(Γεύματα!$A$2:$A$1997,$A202,Γεύματα!$L$2:$L$1997)</f>
        <v>385.31999999999994</v>
      </c>
      <c r="G202" s="26">
        <f>SUMIF(Γεύματα!$A$2:$A$1997,$A202,Γεύματα!$M$2:$M$1997)</f>
        <v>735.12</v>
      </c>
      <c r="H202" s="43">
        <f>SUMIF(Γεύματα!$A$2:$A$1997,$A202,Γεύματα!$O$2:$O$1997)</f>
        <v>1894.5000000000002</v>
      </c>
      <c r="I202" s="32">
        <f t="shared" si="14"/>
        <v>28.374769068355761</v>
      </c>
      <c r="J202" s="32">
        <f t="shared" si="15"/>
        <v>20.338875692794925</v>
      </c>
      <c r="K202" s="32">
        <f t="shared" si="16"/>
        <v>38.802850356294535</v>
      </c>
      <c r="M202">
        <f t="shared" ref="M202" si="45">H202/10</f>
        <v>189.45000000000002</v>
      </c>
    </row>
    <row r="203" spans="1:20" x14ac:dyDescent="0.35">
      <c r="A203" s="27">
        <f t="array" ref="A203">IFERROR(INDEX(Γεύματα!$A$2:$A$1996, MATCH(0,COUNTIF($A$1:$A202, Γεύματα!$A$2:$A$1996),0)),"")</f>
        <v>45083</v>
      </c>
      <c r="B203" s="26">
        <f>SUMIF(Γεύματα!$A$2:$A$1997,$A203,Γεύματα!$H$2:$H$1997)</f>
        <v>112.62</v>
      </c>
      <c r="C203" s="26">
        <f>SUMIF(Γεύματα!$A$2:$A$1997,$A203,Γεύματα!$I$2:$I$1997)</f>
        <v>145.12</v>
      </c>
      <c r="D203" s="26">
        <f>SUMIF(Γεύματα!$A$2:$A$1997,$A203,Γεύματα!$J$2:$J$1997)</f>
        <v>40.726499999999994</v>
      </c>
      <c r="E203" s="26">
        <f>SUMIF(Γεύματα!$A$2:$A$1997,$A203,Γεύματα!$K$2:$K$1997)</f>
        <v>450.48</v>
      </c>
      <c r="F203" s="26">
        <f>SUMIF(Γεύματα!$A$2:$A$1997,$A203,Γεύματα!$L$2:$L$1997)</f>
        <v>580.48</v>
      </c>
      <c r="G203" s="26">
        <f>SUMIF(Γεύματα!$A$2:$A$1997,$A203,Γεύματα!$M$2:$M$1997)</f>
        <v>366.5385</v>
      </c>
      <c r="H203" s="43">
        <f>SUMIF(Γεύματα!$A$2:$A$1997,$A203,Γεύματα!$O$2:$O$1997)</f>
        <v>1397.4984999999999</v>
      </c>
      <c r="I203" s="32">
        <f t="shared" si="14"/>
        <v>32.234739429058422</v>
      </c>
      <c r="J203" s="32">
        <f t="shared" si="15"/>
        <v>41.537074995071556</v>
      </c>
      <c r="K203" s="32">
        <f t="shared" si="16"/>
        <v>26.228185575870029</v>
      </c>
      <c r="M203">
        <f t="shared" ref="M203" si="46">H203/10</f>
        <v>139.74984999999998</v>
      </c>
    </row>
    <row r="204" spans="1:20" x14ac:dyDescent="0.35">
      <c r="A204" s="27">
        <f t="array" ref="A204">IFERROR(INDEX(Γεύματα!$A$2:$A$1996, MATCH(0,COUNTIF($A$1:$A203, Γεύματα!$A$2:$A$1996),0)),"")</f>
        <v>45084</v>
      </c>
      <c r="B204" s="26">
        <f>SUMIF(Γεύματα!$A$2:$A$1997,$A204,Γεύματα!$H$2:$H$1997)</f>
        <v>119.105</v>
      </c>
      <c r="C204" s="26">
        <f>SUMIF(Γεύματα!$A$2:$A$1997,$A204,Γεύματα!$I$2:$I$1997)</f>
        <v>159.43500000000003</v>
      </c>
      <c r="D204" s="26">
        <f>SUMIF(Γεύματα!$A$2:$A$1997,$A204,Γεύματα!$J$2:$J$1997)</f>
        <v>40.52375</v>
      </c>
      <c r="E204" s="26">
        <f>SUMIF(Γεύματα!$A$2:$A$1997,$A204,Γεύματα!$K$2:$K$1997)</f>
        <v>476.42</v>
      </c>
      <c r="F204" s="26">
        <f>SUMIF(Γεύματα!$A$2:$A$1997,$A204,Γεύματα!$L$2:$L$1997)</f>
        <v>637.74000000000012</v>
      </c>
      <c r="G204" s="26">
        <f>SUMIF(Γεύματα!$A$2:$A$1997,$A204,Γεύματα!$M$2:$M$1997)</f>
        <v>364.71374999999995</v>
      </c>
      <c r="H204" s="43">
        <f>SUMIF(Γεύματα!$A$2:$A$1997,$A204,Γεύματα!$O$2:$O$1997)</f>
        <v>1478.8737499999997</v>
      </c>
      <c r="I204" s="32">
        <f t="shared" si="14"/>
        <v>32.215055544802254</v>
      </c>
      <c r="J204" s="32">
        <f t="shared" si="15"/>
        <v>43.123356540745974</v>
      </c>
      <c r="K204" s="32">
        <f t="shared" si="16"/>
        <v>24.66158791445179</v>
      </c>
      <c r="M204">
        <f t="shared" ref="M204" si="47">H204/10</f>
        <v>147.88737499999996</v>
      </c>
      <c r="T204">
        <v>104</v>
      </c>
    </row>
    <row r="205" spans="1:20" x14ac:dyDescent="0.35">
      <c r="A205" s="27">
        <f t="array" ref="A205">IFERROR(INDEX(Γεύματα!$A$2:$A$1996, MATCH(0,COUNTIF($A$1:$A204, Γεύματα!$A$2:$A$1996),0)),"")</f>
        <v>45085</v>
      </c>
      <c r="B205" s="26">
        <f>SUMIF(Γεύματα!$A$2:$A$1997,$A205,Γεύματα!$H$2:$H$1997)</f>
        <v>118.22499999999998</v>
      </c>
      <c r="C205" s="26">
        <f>SUMIF(Γεύματα!$A$2:$A$1997,$A205,Γεύματα!$I$2:$I$1997)</f>
        <v>188.465</v>
      </c>
      <c r="D205" s="26">
        <f>SUMIF(Γεύματα!$A$2:$A$1997,$A205,Γεύματα!$J$2:$J$1997)</f>
        <v>52.204999999999998</v>
      </c>
      <c r="E205" s="26">
        <f>SUMIF(Γεύματα!$A$2:$A$1997,$A205,Γεύματα!$K$2:$K$1997)</f>
        <v>472.89999999999992</v>
      </c>
      <c r="F205" s="26">
        <f>SUMIF(Γεύματα!$A$2:$A$1997,$A205,Γεύματα!$L$2:$L$1997)</f>
        <v>753.86</v>
      </c>
      <c r="G205" s="26">
        <f>SUMIF(Γεύματα!$A$2:$A$1997,$A205,Γεύματα!$M$2:$M$1997)</f>
        <v>469.84499999999991</v>
      </c>
      <c r="H205" s="43">
        <f>SUMIF(Γεύματα!$A$2:$A$1997,$A205,Γεύματα!$O$2:$O$1997)</f>
        <v>1696.605</v>
      </c>
      <c r="I205" s="32">
        <f t="shared" si="14"/>
        <v>27.873311701898789</v>
      </c>
      <c r="J205" s="32">
        <f t="shared" si="15"/>
        <v>44.433442079918422</v>
      </c>
      <c r="K205" s="32">
        <f t="shared" si="16"/>
        <v>27.693246218182779</v>
      </c>
      <c r="M205">
        <f t="shared" ref="M205" si="48">H205/10</f>
        <v>169.66050000000001</v>
      </c>
    </row>
    <row r="206" spans="1:20" x14ac:dyDescent="0.35">
      <c r="A206" s="27">
        <f t="array" ref="A206">IFERROR(INDEX(Γεύματα!$A$2:$A$1996, MATCH(0,COUNTIF($A$1:$A205, Γεύματα!$A$2:$A$1996),0)),"")</f>
        <v>45086</v>
      </c>
      <c r="B206" s="26">
        <f>SUMIF(Γεύματα!$A$2:$A$2997,$A206,Γεύματα!$H$2:$H$2997)</f>
        <v>132.501</v>
      </c>
      <c r="C206" s="26">
        <f>SUMIF(Γεύματα!$A$2:$A$1997,$A206,Γεύματα!$I$2:$I$1997)</f>
        <v>231.03899999999999</v>
      </c>
      <c r="D206" s="26">
        <f>SUMIF(Γεύματα!$A$2:$A$1997,$A206,Γεύματα!$J$2:$J$1997)</f>
        <v>57.876799999999996</v>
      </c>
      <c r="E206" s="26">
        <f>SUMIF(Γεύματα!$A$2:$A$1997,$A206,Γεύματα!$K$2:$K$1997)</f>
        <v>530.00400000000002</v>
      </c>
      <c r="F206" s="26">
        <f>SUMIF(Γεύματα!$A$2:$A$1997,$A206,Γεύματα!$L$2:$L$1997)</f>
        <v>924.15599999999995</v>
      </c>
      <c r="G206" s="26">
        <f>SUMIF(Γεύματα!$A$2:$A$1997,$A206,Γεύματα!$M$2:$M$1997)</f>
        <v>520.89120000000003</v>
      </c>
      <c r="H206" s="43">
        <f>SUMIF(Γεύματα!$A$2:$A$1997,$A206,Γεύματα!$O$2:$O$1997)</f>
        <v>2102.5511999999999</v>
      </c>
      <c r="I206" s="32">
        <f t="shared" si="14"/>
        <v>25.207662006042945</v>
      </c>
      <c r="J206" s="32">
        <f t="shared" si="15"/>
        <v>43.954030703271336</v>
      </c>
      <c r="K206" s="32">
        <f t="shared" si="16"/>
        <v>24.774245687810126</v>
      </c>
      <c r="M206">
        <f t="shared" ref="M206" si="49">H206/10</f>
        <v>210.25511999999998</v>
      </c>
    </row>
    <row r="207" spans="1:20" x14ac:dyDescent="0.35">
      <c r="A207" s="27">
        <v>45087</v>
      </c>
      <c r="B207" s="26">
        <f>SUMIF(Γεύματα!$A$2:$A$2997,$A207,Γεύματα!$H$2:$H$2997)</f>
        <v>102.49699999999999</v>
      </c>
      <c r="C207" s="26">
        <f>SUMIF(Γεύματα!$A$2:$A$2997,$A207,Γεύματα!$I$2:$I$2997)</f>
        <v>191.803</v>
      </c>
      <c r="D207" s="26">
        <f>SUMIF(Γεύματα!$A$2:$A$2997,$A207,Γεύματα!$J$2:$J$2997)</f>
        <v>89.664599999999993</v>
      </c>
      <c r="E207" s="26">
        <f>SUMIF(Γεύματα!$A$2:$A$2997,$A207,Γεύματα!$K$2:$K$2997)</f>
        <v>409.98799999999994</v>
      </c>
      <c r="F207" s="26">
        <f>SUMIF(Γεύματα!$A$2:$A$2997,$A207,Γεύματα!$L$2:$L$2997)</f>
        <v>767.21199999999999</v>
      </c>
      <c r="G207" s="26">
        <f>SUMIF(Γεύματα!$A$2:$A$2997,$A207,Γεύματα!$M$2:$M$2997)</f>
        <v>806.98140000000001</v>
      </c>
      <c r="H207" s="43">
        <f>SUMIF(Γεύματα!$A$2:$A$2997,$A207,Γεύματα!$O$2:$O$2997)</f>
        <v>2124.1813999999999</v>
      </c>
      <c r="I207" s="32">
        <f t="shared" si="14"/>
        <v>19.300988135947332</v>
      </c>
      <c r="J207" s="32">
        <f t="shared" si="15"/>
        <v>36.118007624019306</v>
      </c>
      <c r="K207" s="32">
        <f t="shared" si="16"/>
        <v>37.990230024610895</v>
      </c>
      <c r="M207">
        <f t="shared" ref="M207" si="50">H207/10</f>
        <v>212.41813999999999</v>
      </c>
      <c r="S207" t="s">
        <v>327</v>
      </c>
    </row>
    <row r="208" spans="1:20" x14ac:dyDescent="0.35">
      <c r="A208" s="27">
        <v>45088</v>
      </c>
      <c r="B208" s="26">
        <f>SUMIF(Γεύματα!$A$2:$A$2997,$A208,Γεύματα!$H$2:$H$2997)</f>
        <v>116.83333333333333</v>
      </c>
      <c r="C208" s="26">
        <f>SUMIF(Γεύματα!$A$2:$A$2997,$A208,Γεύματα!$I$2:$I$2997)</f>
        <v>181.06</v>
      </c>
      <c r="D208" s="26">
        <f>SUMIF(Γεύματα!$A$2:$A$2997,$A208,Γεύματα!$J$2:$J$2997)</f>
        <v>44.240555555555559</v>
      </c>
      <c r="E208" s="26">
        <f>SUMIF(Γεύματα!$A$2:$A$2997,$A208,Γεύματα!$K$2:$K$2997)</f>
        <v>467.33333333333331</v>
      </c>
      <c r="F208" s="26">
        <f>SUMIF(Γεύματα!$A$2:$A$2997,$A208,Γεύματα!$L$2:$L$2997)</f>
        <v>724.24</v>
      </c>
      <c r="G208" s="26">
        <f>SUMIF(Γεύματα!$A$2:$A$2997,$A208,Γεύματα!$M$2:$M$2997)</f>
        <v>398.16500000000002</v>
      </c>
      <c r="H208" s="43">
        <f>SUMIF(Γεύματα!$A$2:$A$2997,$A208,Γεύματα!$O$2:$O$2997)</f>
        <v>1674.7383333333335</v>
      </c>
      <c r="I208" s="32">
        <f t="shared" si="14"/>
        <v>27.904856778621134</v>
      </c>
      <c r="J208" s="32">
        <f t="shared" si="15"/>
        <v>43.244964636266559</v>
      </c>
      <c r="K208" s="32">
        <f t="shared" si="16"/>
        <v>23.774758842923717</v>
      </c>
      <c r="M208">
        <f t="shared" ref="M208" si="51">H208/10</f>
        <v>167.47383333333335</v>
      </c>
    </row>
    <row r="209" spans="1:24" x14ac:dyDescent="0.35">
      <c r="A209" s="27">
        <v>45089</v>
      </c>
      <c r="B209" s="26">
        <f>SUMIF(Γεύματα!$A$2:$A$2997,$A209,Γεύματα!$H$2:$H$2997)</f>
        <v>140.07333333333335</v>
      </c>
      <c r="C209" s="26">
        <f>SUMIF(Γεύματα!$A$2:$A$2997,$A209,Γεύματα!$I$2:$I$2997)</f>
        <v>181.32000000000002</v>
      </c>
      <c r="D209" s="26">
        <f>SUMIF(Γεύματα!$A$2:$A$2997,$A209,Γεύματα!$J$2:$J$2997)</f>
        <v>54.545555555555566</v>
      </c>
      <c r="E209" s="26">
        <f>SUMIF(Γεύματα!$A$2:$A$2997,$A209,Γεύματα!$K$2:$K$2997)</f>
        <v>560.29333333333341</v>
      </c>
      <c r="F209" s="26">
        <f>SUMIF(Γεύματα!$A$2:$A$2997,$A209,Γεύματα!$L$2:$L$2997)</f>
        <v>725.28000000000009</v>
      </c>
      <c r="G209" s="26">
        <f>SUMIF(Γεύματα!$A$2:$A$2997,$A209,Γεύματα!$M$2:$M$2997)</f>
        <v>490.91000000000008</v>
      </c>
      <c r="H209" s="43">
        <f>SUMIF(Γεύματα!$A$2:$A$2997,$A209,Γεύματα!$O$2:$O$2997)</f>
        <v>1776.4833333333333</v>
      </c>
      <c r="I209" s="32">
        <f t="shared" si="14"/>
        <v>31.539464672714825</v>
      </c>
      <c r="J209" s="32">
        <f t="shared" si="15"/>
        <v>40.826726960568173</v>
      </c>
      <c r="K209" s="32">
        <f t="shared" si="16"/>
        <v>27.63380836671702</v>
      </c>
      <c r="M209">
        <f t="shared" ref="M209" si="52">H209/10</f>
        <v>177.64833333333334</v>
      </c>
    </row>
    <row r="210" spans="1:24" x14ac:dyDescent="0.35">
      <c r="A210" s="27">
        <v>45090</v>
      </c>
      <c r="B210" s="26">
        <f>SUMIF(Γεύματα!$A$2:$A$2997,$A210,Γεύματα!$H$2:$H$2997)</f>
        <v>67.719999999999985</v>
      </c>
      <c r="C210" s="26">
        <f>SUMIF(Γεύματα!$A$2:$A$2997,$A210,Γεύματα!$I$2:$I$2997)</f>
        <v>132.13249999999999</v>
      </c>
      <c r="D210" s="26">
        <f>SUMIF(Γεύματα!$A$2:$A$2997,$A210,Γεύματα!$J$2:$J$2997)</f>
        <v>28.861666666666665</v>
      </c>
      <c r="E210" s="26">
        <f>SUMIF(Γεύματα!$A$2:$A$2997,$A210,Γεύματα!$K$2:$K$2997)</f>
        <v>270.87999999999994</v>
      </c>
      <c r="F210" s="26">
        <f>SUMIF(Γεύματα!$A$2:$A$2997,$A210,Γεύματα!$L$2:$L$2997)</f>
        <v>528.53</v>
      </c>
      <c r="G210" s="26">
        <f>SUMIF(Γεύματα!$A$2:$A$2997,$A210,Γεύματα!$M$2:$M$2997)</f>
        <v>259.755</v>
      </c>
      <c r="H210" s="43">
        <f>SUMIF(Γεύματα!$A$2:$A$2997,$A210,Γεύματα!$O$2:$O$2997)</f>
        <v>2059.165</v>
      </c>
      <c r="I210" s="32">
        <f t="shared" si="14"/>
        <v>13.154846746132531</v>
      </c>
      <c r="J210" s="32">
        <f t="shared" si="15"/>
        <v>25.667200054390978</v>
      </c>
      <c r="K210" s="32">
        <f t="shared" si="16"/>
        <v>12.61457921050523</v>
      </c>
      <c r="M210">
        <f t="shared" ref="M210" si="53">H210/10</f>
        <v>205.91649999999998</v>
      </c>
    </row>
    <row r="211" spans="1:24" x14ac:dyDescent="0.35">
      <c r="A211" s="27">
        <v>45091</v>
      </c>
      <c r="B211" s="26">
        <f>SUMIF(Γεύματα!$A$2:$A$2997,$A211,Γεύματα!$H$2:$H$2997)</f>
        <v>111.544</v>
      </c>
      <c r="C211" s="26">
        <f>SUMIF(Γεύματα!$A$2:$A$2997,$A211,Γεύματα!$I$2:$I$2997)</f>
        <v>207.29400000000004</v>
      </c>
      <c r="D211" s="26">
        <f>SUMIF(Γεύματα!$A$2:$A$2997,$A211,Γεύματα!$J$2:$J$2997)</f>
        <v>54.968000000000011</v>
      </c>
      <c r="E211" s="26">
        <f>SUMIF(Γεύματα!$A$2:$A$2997,$A211,Γεύματα!$K$2:$K$2997)</f>
        <v>446.17599999999999</v>
      </c>
      <c r="F211" s="26">
        <f>SUMIF(Γεύματα!$A$2:$A$2997,$A211,Γεύματα!$L$2:$L$2997)</f>
        <v>829.17600000000016</v>
      </c>
      <c r="G211" s="26">
        <f>SUMIF(Γεύματα!$A$2:$A$2997,$A211,Γεύματα!$M$2:$M$2997)</f>
        <v>494.71199999999999</v>
      </c>
      <c r="H211" s="43">
        <f>SUMIF(Γεύματα!$A$2:$A$2997,$A211,Γεύματα!$O$2:$O$2997)</f>
        <v>1770.0640000000001</v>
      </c>
      <c r="I211" s="32">
        <f t="shared" si="14"/>
        <v>25.20677218450858</v>
      </c>
      <c r="J211" s="32">
        <f t="shared" si="15"/>
        <v>46.844407885816565</v>
      </c>
      <c r="K211" s="32">
        <f t="shared" si="16"/>
        <v>27.948819929674855</v>
      </c>
      <c r="M211">
        <f t="shared" ref="M211" si="54">H211/10</f>
        <v>177.00640000000001</v>
      </c>
    </row>
    <row r="212" spans="1:24" x14ac:dyDescent="0.35">
      <c r="A212" s="27">
        <v>45092</v>
      </c>
      <c r="B212" s="26">
        <f>SUMIF(Γεύματα!$A$2:$A$2997,$A212,Γεύματα!$H$2:$H$2997)</f>
        <v>127.815</v>
      </c>
      <c r="C212" s="26">
        <f>SUMIF(Γεύματα!$A$2:$A$2997,$A212,Γεύματα!$I$2:$I$2997)</f>
        <v>192.80500000000001</v>
      </c>
      <c r="D212" s="26">
        <f>SUMIF(Γεύματα!$A$2:$A$2997,$A212,Γεύματα!$J$2:$J$2997)</f>
        <v>45.728000000000002</v>
      </c>
      <c r="E212" s="26">
        <f>SUMIF(Γεύματα!$A$2:$A$2997,$A212,Γεύματα!$K$2:$K$2997)</f>
        <v>511.26</v>
      </c>
      <c r="F212" s="26">
        <f>SUMIF(Γεύματα!$A$2:$A$2997,$A212,Γεύματα!$L$2:$L$2997)</f>
        <v>771.22</v>
      </c>
      <c r="G212" s="26">
        <f>SUMIF(Γεύματα!$A$2:$A$2997,$A212,Γεύματα!$M$2:$M$2997)</f>
        <v>411.55199999999996</v>
      </c>
      <c r="H212" s="43">
        <f>SUMIF(Γεύματα!$A$2:$A$2997,$A212,Γεύματα!$O$2:$O$2997)</f>
        <v>1694.0320000000002</v>
      </c>
      <c r="I212" s="32">
        <f t="shared" si="14"/>
        <v>30.180067436742632</v>
      </c>
      <c r="J212" s="32">
        <f t="shared" si="15"/>
        <v>45.525704355053499</v>
      </c>
      <c r="K212" s="32">
        <f t="shared" si="16"/>
        <v>24.294228208203855</v>
      </c>
      <c r="M212">
        <f t="shared" ref="M212" si="55">H212/10</f>
        <v>169.40320000000003</v>
      </c>
    </row>
    <row r="213" spans="1:24" x14ac:dyDescent="0.35">
      <c r="A213" s="27">
        <v>45093</v>
      </c>
      <c r="B213" s="26">
        <f>SUMIF(Γεύματα!$A$2:$A$2997,$A213,Γεύματα!$H$2:$H$2997)</f>
        <v>115.91500000000001</v>
      </c>
      <c r="C213" s="26">
        <f>SUMIF(Γεύματα!$A$2:$A$2997,$A213,Γεύματα!$I$2:$I$2997)</f>
        <v>145.46899999999999</v>
      </c>
      <c r="D213" s="26">
        <f>SUMIF(Γεύματα!$A$2:$A$2997,$A213,Γεύματα!$J$2:$J$2997)</f>
        <v>65.531800000000004</v>
      </c>
      <c r="E213" s="26">
        <f>SUMIF(Γεύματα!$A$2:$A$2997,$A213,Γεύματα!$K$2:$K$2997)</f>
        <v>463.66</v>
      </c>
      <c r="F213" s="26">
        <f>SUMIF(Γεύματα!$A$2:$A$2997,$A213,Γεύματα!$L$2:$L$2997)</f>
        <v>581.87599999999998</v>
      </c>
      <c r="G213" s="26">
        <f>SUMIF(Γεύματα!$A$2:$A$2997,$A213,Γεύματα!$M$2:$M$2997)</f>
        <v>589.78619999999989</v>
      </c>
      <c r="H213" s="43">
        <f>SUMIF(Γεύματα!$A$2:$A$2997,$A213,Γεύματα!$O$2:$O$2997)</f>
        <v>1635.3222000000001</v>
      </c>
      <c r="I213" s="32">
        <f t="shared" si="14"/>
        <v>28.35282245908482</v>
      </c>
      <c r="J213" s="32">
        <f t="shared" si="15"/>
        <v>35.581734290649266</v>
      </c>
      <c r="K213" s="32">
        <f t="shared" si="16"/>
        <v>36.065443250265901</v>
      </c>
      <c r="M213">
        <f t="shared" ref="M213" si="56">H213/10</f>
        <v>163.53222</v>
      </c>
    </row>
    <row r="214" spans="1:24" x14ac:dyDescent="0.35">
      <c r="A214" s="27">
        <v>45094</v>
      </c>
      <c r="B214" s="26">
        <f>SUMIF(Γεύματα!$A$2:$A$2997,$A214,Γεύματα!$H$2:$H$2997)</f>
        <v>124.069</v>
      </c>
      <c r="C214" s="26">
        <f>SUMIF(Γεύματα!$A$2:$A$2997,$A214,Γεύματα!$I$2:$I$2997)</f>
        <v>151.411</v>
      </c>
      <c r="D214" s="26">
        <f>SUMIF(Γεύματα!$A$2:$A$2997,$A214,Γεύματα!$J$2:$J$2997)</f>
        <v>75.540000000000006</v>
      </c>
      <c r="E214" s="26">
        <f>SUMIF(Γεύματα!$A$2:$A$2997,$A214,Γεύματα!$K$2:$K$2997)</f>
        <v>496.27600000000001</v>
      </c>
      <c r="F214" s="26">
        <f>SUMIF(Γεύματα!$A$2:$A$2997,$A214,Γεύματα!$L$2:$L$2997)</f>
        <v>605.64400000000001</v>
      </c>
      <c r="G214" s="26">
        <f>SUMIF(Γεύματα!$A$2:$A$2997,$A214,Γεύματα!$M$2:$M$2997)</f>
        <v>679.8599999999999</v>
      </c>
      <c r="H214" s="43">
        <f>SUMIF(Γεύματα!$A$2:$A$2997,$A214,Γεύματα!$O$2:$O$2997)</f>
        <v>1893.78</v>
      </c>
      <c r="I214" s="32">
        <f t="shared" si="14"/>
        <v>26.205578261466485</v>
      </c>
      <c r="J214" s="32">
        <f t="shared" si="15"/>
        <v>31.980694695265555</v>
      </c>
      <c r="K214" s="32">
        <f t="shared" si="16"/>
        <v>35.899629312802958</v>
      </c>
      <c r="M214">
        <f t="shared" ref="M214" si="57">H214/10</f>
        <v>189.37799999999999</v>
      </c>
    </row>
    <row r="215" spans="1:24" x14ac:dyDescent="0.35">
      <c r="A215" s="27">
        <v>45095</v>
      </c>
      <c r="B215" s="26">
        <f>SUMIF(Γεύματα!$A$2:$A$2997,$A215,Γεύματα!$H$2:$H$2997)</f>
        <v>84.15</v>
      </c>
      <c r="C215" s="26">
        <f>SUMIF(Γεύματα!$A$2:$A$2997,$A215,Γεύματα!$I$2:$I$2997)</f>
        <v>85.4</v>
      </c>
      <c r="D215" s="26">
        <f>SUMIF(Γεύματα!$A$2:$A$2997,$A215,Γεύματα!$J$2:$J$2997)</f>
        <v>37.21</v>
      </c>
      <c r="E215" s="26">
        <f>SUMIF(Γεύματα!$A$2:$A$2997,$A215,Γεύματα!$K$2:$K$2997)</f>
        <v>336.6</v>
      </c>
      <c r="F215" s="26">
        <f>SUMIF(Γεύματα!$A$2:$A$2997,$A215,Γεύματα!$L$2:$L$2997)</f>
        <v>341.6</v>
      </c>
      <c r="G215" s="26">
        <f>SUMIF(Γεύματα!$A$2:$A$2997,$A215,Γεύματα!$M$2:$M$2997)</f>
        <v>334.89</v>
      </c>
      <c r="H215" s="43">
        <f>SUMIF(Γεύματα!$A$2:$A$2997,$A215,Γεύματα!$O$2:$O$2997)</f>
        <v>2225.59</v>
      </c>
      <c r="I215" s="32">
        <f t="shared" si="14"/>
        <v>15.124079457582033</v>
      </c>
      <c r="J215" s="32">
        <f t="shared" si="15"/>
        <v>15.348738986066616</v>
      </c>
      <c r="K215" s="32">
        <f t="shared" si="16"/>
        <v>15.047245898840307</v>
      </c>
      <c r="M215">
        <f t="shared" ref="M215" si="58">H215/10</f>
        <v>222.55900000000003</v>
      </c>
    </row>
    <row r="216" spans="1:24" x14ac:dyDescent="0.35">
      <c r="A216" s="27">
        <v>45096</v>
      </c>
      <c r="B216" s="26">
        <f>SUMIF(Γεύματα!$A$2:$A$2997,$A216,Γεύματα!$H$2:$H$2997)</f>
        <v>103.33999999999999</v>
      </c>
      <c r="C216" s="26">
        <f>SUMIF(Γεύματα!$A$2:$A$2997,$A216,Γεύματα!$I$2:$I$2997)</f>
        <v>177.45000000000002</v>
      </c>
      <c r="D216" s="26">
        <f>SUMIF(Γεύματα!$A$2:$A$2997,$A216,Γεύματα!$J$2:$J$2997)</f>
        <v>33.164999999999999</v>
      </c>
      <c r="E216" s="26">
        <f>SUMIF(Γεύματα!$A$2:$A$2997,$A216,Γεύματα!$K$2:$K$2997)</f>
        <v>413.35999999999996</v>
      </c>
      <c r="F216" s="26">
        <f>SUMIF(Γεύματα!$A$2:$A$2997,$A216,Γεύματα!$L$2:$L$2997)</f>
        <v>709.80000000000007</v>
      </c>
      <c r="G216" s="26">
        <f>SUMIF(Γεύματα!$A$2:$A$2997,$A216,Γεύματα!$M$2:$M$2997)</f>
        <v>298.48500000000001</v>
      </c>
      <c r="H216" s="43">
        <f>SUMIF(Γεύματα!$A$2:$A$2997,$A216,Γεύματα!$O$2:$O$2997)</f>
        <v>1421.6450000000002</v>
      </c>
      <c r="I216" s="32">
        <f t="shared" si="14"/>
        <v>29.076175838553215</v>
      </c>
      <c r="J216" s="32">
        <f t="shared" si="15"/>
        <v>49.928076277833064</v>
      </c>
      <c r="K216" s="32">
        <f t="shared" si="16"/>
        <v>20.995747883613699</v>
      </c>
      <c r="M216">
        <f t="shared" ref="M216" si="59">H216/10</f>
        <v>142.16450000000003</v>
      </c>
    </row>
    <row r="217" spans="1:24" x14ac:dyDescent="0.35">
      <c r="A217" s="27">
        <v>45097</v>
      </c>
      <c r="B217" s="26">
        <f>SUMIF(Γεύματα!$A$2:$A$2997,$A217,Γεύματα!$H$2:$H$2997)</f>
        <v>122.55200000000001</v>
      </c>
      <c r="C217" s="26">
        <f>SUMIF(Γεύματα!$A$2:$A$2997,$A217,Γεύματα!$I$2:$I$2997)</f>
        <v>165.965</v>
      </c>
      <c r="D217" s="26">
        <f>SUMIF(Γεύματα!$A$2:$A$2997,$A217,Γεύματα!$J$2:$J$2997)</f>
        <v>41.991000000000007</v>
      </c>
      <c r="E217" s="26">
        <f>SUMIF(Γεύματα!$A$2:$A$2997,$A217,Γεύματα!$K$2:$K$2997)</f>
        <v>490.20800000000003</v>
      </c>
      <c r="F217" s="26">
        <f>SUMIF(Γεύματα!$A$2:$A$2997,$A217,Γεύματα!$L$2:$L$2997)</f>
        <v>663.86</v>
      </c>
      <c r="G217" s="26">
        <f>SUMIF(Γεύματα!$A$2:$A$2997,$A217,Γεύματα!$M$2:$M$2997)</f>
        <v>377.91899999999998</v>
      </c>
      <c r="H217" s="43">
        <f>SUMIF(Γεύματα!$A$2:$A$2997,$A217,Γεύματα!$O$2:$O$2997)</f>
        <v>1615.9869999999999</v>
      </c>
      <c r="I217" s="32">
        <f t="shared" si="14"/>
        <v>30.334897496081346</v>
      </c>
      <c r="J217" s="32">
        <f t="shared" si="15"/>
        <v>41.080776021094231</v>
      </c>
      <c r="K217" s="32">
        <f t="shared" si="16"/>
        <v>23.386264864754484</v>
      </c>
      <c r="M217">
        <f t="shared" ref="M217" si="60">H217/10</f>
        <v>161.59869999999998</v>
      </c>
    </row>
    <row r="218" spans="1:24" x14ac:dyDescent="0.35">
      <c r="A218" s="27">
        <v>45098</v>
      </c>
      <c r="B218" s="26">
        <f>SUMIF(Γεύματα!$A$2:$A$2997,$A218,Γεύματα!$H$2:$H$2997)</f>
        <v>126.07900000000001</v>
      </c>
      <c r="C218" s="26">
        <f>SUMIF(Γεύματα!$A$2:$A$2997,$A218,Γεύματα!$I$2:$I$2997)</f>
        <v>217.68500000000003</v>
      </c>
      <c r="D218" s="26">
        <f>SUMIF(Γεύματα!$A$2:$A$2997,$A218,Γεύματα!$J$2:$J$2997)</f>
        <v>49.421999999999997</v>
      </c>
      <c r="E218" s="26">
        <f>SUMIF(Γεύματα!$A$2:$A$2997,$A218,Γεύματα!$K$2:$K$2997)</f>
        <v>504.31600000000003</v>
      </c>
      <c r="F218" s="26">
        <f>SUMIF(Γεύματα!$A$2:$A$2997,$A218,Γεύματα!$L$2:$L$2997)</f>
        <v>870.74000000000012</v>
      </c>
      <c r="G218" s="26">
        <f>SUMIF(Γεύματα!$A$2:$A$2997,$A218,Γεύματα!$M$2:$M$2997)</f>
        <v>444.798</v>
      </c>
      <c r="H218" s="43">
        <f>SUMIF(Γεύματα!$A$2:$A$2997,$A218,Γεύματα!$O$2:$O$2997)</f>
        <v>2104.8540000000003</v>
      </c>
      <c r="I218" s="32">
        <f t="shared" si="14"/>
        <v>23.959666561196169</v>
      </c>
      <c r="J218" s="32">
        <f t="shared" si="15"/>
        <v>41.368189907708562</v>
      </c>
      <c r="K218" s="32">
        <f t="shared" si="16"/>
        <v>21.132012006533468</v>
      </c>
      <c r="M218">
        <f t="shared" ref="M218" si="61">H218/10</f>
        <v>210.48540000000003</v>
      </c>
    </row>
    <row r="219" spans="1:24" x14ac:dyDescent="0.35">
      <c r="A219" s="27">
        <v>45099</v>
      </c>
      <c r="B219" s="26">
        <f>SUMIF(Γεύματα!$A$2:$A$2997,$A219,Γεύματα!$H$2:$H$2997)</f>
        <v>137.16499999999996</v>
      </c>
      <c r="C219" s="26">
        <f>SUMIF(Γεύματα!$A$2:$A$2997,$A219,Γεύματα!$I$2:$I$2997)</f>
        <v>196.655</v>
      </c>
      <c r="D219" s="26">
        <f>SUMIF(Γεύματα!$A$2:$A$2997,$A219,Γεύματα!$J$2:$J$2997)</f>
        <v>48.753999999999998</v>
      </c>
      <c r="E219" s="26">
        <f>SUMIF(Γεύματα!$A$2:$A$2997,$A219,Γεύματα!$K$2:$K$2997)</f>
        <v>548.65999999999985</v>
      </c>
      <c r="F219" s="26">
        <f>SUMIF(Γεύματα!$A$2:$A$2997,$A219,Γεύματα!$L$2:$L$2997)</f>
        <v>786.62</v>
      </c>
      <c r="G219" s="26">
        <f>SUMIF(Γεύματα!$A$2:$A$2997,$A219,Γεύματα!$M$2:$M$2997)</f>
        <v>438.786</v>
      </c>
      <c r="H219" s="43">
        <f>SUMIF(Γεύματα!$A$2:$A$2997,$A219,Γεύματα!$O$2:$O$2997)</f>
        <v>1859.066</v>
      </c>
      <c r="I219" s="32">
        <f t="shared" si="14"/>
        <v>29.51266926510408</v>
      </c>
      <c r="J219" s="32">
        <f t="shared" si="15"/>
        <v>42.312645166981696</v>
      </c>
      <c r="K219" s="32">
        <f t="shared" si="16"/>
        <v>23.602497167932714</v>
      </c>
      <c r="M219">
        <f t="shared" ref="M219" si="62">H219/10</f>
        <v>185.9066</v>
      </c>
    </row>
    <row r="220" spans="1:24" x14ac:dyDescent="0.35">
      <c r="A220" s="27">
        <v>45106</v>
      </c>
      <c r="B220" s="26">
        <f>SUMIF(Γεύματα!$A$2:$A$2997,$A220,Γεύματα!$H$2:$H$2997)</f>
        <v>98.823999999999998</v>
      </c>
      <c r="C220" s="26">
        <f>SUMIF(Γεύματα!$A$2:$A$2997,$A220,Γεύματα!$I$2:$I$2997)</f>
        <v>193.15199999999999</v>
      </c>
      <c r="D220" s="26">
        <f>SUMIF(Γεύματα!$A$2:$A$2997,$A220,Γεύματα!$J$2:$J$2997)</f>
        <v>54.601000000000006</v>
      </c>
      <c r="E220" s="26">
        <f>SUMIF(Γεύματα!$A$2:$A$2997,$A220,Γεύματα!$K$2:$K$2997)</f>
        <v>395.29599999999999</v>
      </c>
      <c r="F220" s="26">
        <f>SUMIF(Γεύματα!$A$2:$A$2997,$A220,Γεύματα!$L$2:$L$2997)</f>
        <v>772.60799999999995</v>
      </c>
      <c r="G220" s="26">
        <f>SUMIF(Γεύματα!$A$2:$A$2997,$A220,Γεύματα!$M$2:$M$2997)</f>
        <v>491.40899999999993</v>
      </c>
      <c r="H220" s="43">
        <f>SUMIF(Γεύματα!$A$2:$A$2997,$A220,Γεύματα!$O$2:$O$2997)</f>
        <v>1744.3130000000001</v>
      </c>
      <c r="I220" s="32">
        <f t="shared" si="14"/>
        <v>22.661987842778213</v>
      </c>
      <c r="J220" s="32">
        <f t="shared" si="15"/>
        <v>44.292968062497948</v>
      </c>
      <c r="K220" s="32">
        <f t="shared" si="16"/>
        <v>28.172065449262828</v>
      </c>
      <c r="M220">
        <f t="shared" ref="M220" si="63">H220/10</f>
        <v>174.43130000000002</v>
      </c>
    </row>
    <row r="221" spans="1:24" x14ac:dyDescent="0.35">
      <c r="A221" s="27">
        <v>45107</v>
      </c>
      <c r="B221" s="26">
        <f>SUMIF(Γεύματα!$A$2:$A$2997,$A221,Γεύματα!$H$2:$H$2997)</f>
        <v>130.26599999999999</v>
      </c>
      <c r="C221" s="26">
        <f>SUMIF(Γεύματα!$A$2:$A$2997,$A221,Γεύματα!$I$2:$I$2997)</f>
        <v>226.54799999999997</v>
      </c>
      <c r="D221" s="26">
        <f>SUMIF(Γεύματα!$A$2:$A$2997,$A221,Γεύματα!$J$2:$J$2997)</f>
        <v>48.863999999999997</v>
      </c>
      <c r="E221" s="26">
        <f>SUMIF(Γεύματα!$A$2:$A$2997,$A221,Γεύματα!$K$2:$K$2997)</f>
        <v>521.06399999999996</v>
      </c>
      <c r="F221" s="26">
        <f>SUMIF(Γεύματα!$A$2:$A$2997,$A221,Γεύματα!$L$2:$L$2997)</f>
        <v>906.19199999999989</v>
      </c>
      <c r="G221" s="26">
        <f>SUMIF(Γεύματα!$A$2:$A$2997,$A221,Γεύματα!$M$2:$M$2997)</f>
        <v>439.77600000000001</v>
      </c>
      <c r="H221" s="43">
        <f>SUMIF(Γεύματα!$A$2:$A$2997,$A221,Γεύματα!$O$2:$O$2997)</f>
        <v>2039.0320000000002</v>
      </c>
      <c r="I221" s="32">
        <f t="shared" si="14"/>
        <v>25.554478791897328</v>
      </c>
      <c r="J221" s="32">
        <f t="shared" si="15"/>
        <v>44.44226476092576</v>
      </c>
      <c r="K221" s="32">
        <f t="shared" si="16"/>
        <v>21.567881229916939</v>
      </c>
      <c r="M221">
        <f t="shared" ref="M221:M222" si="64">H221/10</f>
        <v>203.90320000000003</v>
      </c>
    </row>
    <row r="222" spans="1:24" x14ac:dyDescent="0.35">
      <c r="A222" s="27">
        <v>45108</v>
      </c>
      <c r="B222" s="26">
        <f>SUMIF(Γεύματα!$A$2:$A$2997,$A222,Γεύματα!$H$2:$H$2997)</f>
        <v>77.294166666666683</v>
      </c>
      <c r="C222" s="26">
        <f>SUMIF(Γεύματα!$A$2:$A$2997,$A222,Γεύματα!$I$2:$I$2997)</f>
        <v>80.674999999999997</v>
      </c>
      <c r="D222" s="26">
        <f>SUMIF(Γεύματα!$A$2:$A$2997,$A222,Γεύματα!$J$2:$J$2997)</f>
        <v>58.919583333333335</v>
      </c>
      <c r="E222" s="26">
        <f>SUMIF(Γεύματα!$A$2:$A$2997,$A222,Γεύματα!$K$2:$K$2997)</f>
        <v>309.17666666666673</v>
      </c>
      <c r="F222" s="26">
        <f>SUMIF(Γεύματα!$A$2:$A$2997,$A222,Γεύματα!$L$2:$L$2997)</f>
        <v>322.7</v>
      </c>
      <c r="G222" s="26">
        <f>SUMIF(Γεύματα!$A$2:$A$2997,$A222,Γεύματα!$M$2:$M$2997)</f>
        <v>530.27625</v>
      </c>
      <c r="H222" s="43">
        <f>SUMIF(Γεύματα!$A$2:$A$2997,$A222,Γεύματα!$O$2:$O$2997)</f>
        <v>1587.1529166666667</v>
      </c>
      <c r="I222" s="32">
        <f t="shared" ref="I222:I291" si="65">IF($H222&gt;0,100*$E222/$H222,0)</f>
        <v>19.479954541242222</v>
      </c>
      <c r="J222" s="32">
        <f t="shared" ref="J222:J291" si="66">IF($H222&gt;0,100*$F222/$H222,0)</f>
        <v>20.332004346357092</v>
      </c>
      <c r="K222" s="32">
        <f t="shared" ref="K222:K291" si="67">IF($H222&gt;0,100*$G222/$H222,0)</f>
        <v>33.410533064053112</v>
      </c>
      <c r="M222">
        <f t="shared" si="64"/>
        <v>158.71529166666667</v>
      </c>
      <c r="T222" s="57" t="s">
        <v>336</v>
      </c>
      <c r="U222" s="58" t="s">
        <v>337</v>
      </c>
      <c r="V222" s="57" t="s">
        <v>333</v>
      </c>
      <c r="W222" s="57" t="s">
        <v>334</v>
      </c>
      <c r="X222" s="57" t="s">
        <v>335</v>
      </c>
    </row>
    <row r="223" spans="1:24" x14ac:dyDescent="0.35">
      <c r="A223" s="27">
        <v>45306</v>
      </c>
      <c r="B223" s="26">
        <f>SUMIF(Γεύματα!$A$2:$A$2997,$A223,Γεύματα!$H$2:$H$2997)</f>
        <v>115.78970588235293</v>
      </c>
      <c r="C223" s="26">
        <f>SUMIF(Γεύματα!$A$2:$A$2997,$A223,Γεύματα!$I$2:$I$2997)</f>
        <v>169.36147058823531</v>
      </c>
      <c r="D223" s="26">
        <f>SUMIF(Γεύματα!$A$2:$A$2997,$A223,Γεύματα!$J$2:$J$2997)</f>
        <v>41.130294117647061</v>
      </c>
      <c r="E223" s="26">
        <f>SUMIF(Γεύματα!$A$2:$A$2997,$A223,Γεύματα!$K$2:$K$2997)</f>
        <v>463.15882352941173</v>
      </c>
      <c r="F223" s="26">
        <f>SUMIF(Γεύματα!$A$2:$A$2997,$A223,Γεύματα!$L$2:$L$2997)</f>
        <v>677.44588235294123</v>
      </c>
      <c r="G223" s="26">
        <f>SUMIF(Γεύματα!$A$2:$A$2997,$A223,Γεύματα!$M$2:$M$2997)</f>
        <v>370.17264705882349</v>
      </c>
      <c r="H223" s="43">
        <f>SUMIF(Γεύματα!$A$2:$A$2997,$A223,Γεύματα!$O$2:$O$2997)</f>
        <v>1510.7773529411766</v>
      </c>
      <c r="I223" s="32">
        <f t="shared" si="65"/>
        <v>30.656987452700136</v>
      </c>
      <c r="J223" s="32">
        <f t="shared" si="66"/>
        <v>44.840881486215807</v>
      </c>
      <c r="K223" s="32">
        <f t="shared" si="67"/>
        <v>24.502131061084054</v>
      </c>
      <c r="M223">
        <f t="shared" ref="M223:M224" si="68">H223/10</f>
        <v>151.07773529411764</v>
      </c>
      <c r="T223">
        <v>104.7</v>
      </c>
      <c r="U223" s="32">
        <f>T223/1.76/1.76</f>
        <v>33.800361570247937</v>
      </c>
      <c r="V223">
        <v>5.53</v>
      </c>
      <c r="W223">
        <v>344</v>
      </c>
      <c r="X223">
        <v>67</v>
      </c>
    </row>
    <row r="224" spans="1:24" x14ac:dyDescent="0.35">
      <c r="A224" s="27">
        <v>45307</v>
      </c>
      <c r="B224" s="26">
        <f>SUMIF(Γεύματα!$A$2:$A$2997,$A224,Γεύματα!$H$2:$H$2997)</f>
        <v>128.31970588235293</v>
      </c>
      <c r="C224" s="26">
        <f>SUMIF(Γεύματα!$A$2:$A$2997,$A224,Γεύματα!$I$2:$I$2997)</f>
        <v>196.20147058823531</v>
      </c>
      <c r="D224" s="26">
        <f>SUMIF(Γεύματα!$A$2:$A$2997,$A224,Γεύματα!$J$2:$J$2997)</f>
        <v>50.385294117647064</v>
      </c>
      <c r="E224" s="26">
        <f>SUMIF(Γεύματα!$A$2:$A$2997,$A224,Γεύματα!$K$2:$K$2997)</f>
        <v>513.27882352941174</v>
      </c>
      <c r="F224" s="26">
        <f>SUMIF(Γεύματα!$A$2:$A$2997,$A224,Γεύματα!$L$2:$L$2997)</f>
        <v>784.80588235294124</v>
      </c>
      <c r="G224" s="26">
        <f>SUMIF(Γεύματα!$A$2:$A$2997,$A224,Γεύματα!$M$2:$M$2997)</f>
        <v>453.4676470588235</v>
      </c>
      <c r="H224" s="43">
        <f>SUMIF(Γεύματα!$A$2:$A$2997,$A224,Γεύματα!$O$2:$O$2997)</f>
        <v>1751.5523529411764</v>
      </c>
      <c r="I224" s="32">
        <f t="shared" si="65"/>
        <v>29.304223917002698</v>
      </c>
      <c r="J224" s="32">
        <f t="shared" si="66"/>
        <v>44.806304592329703</v>
      </c>
      <c r="K224" s="32">
        <f t="shared" si="67"/>
        <v>25.889471490667606</v>
      </c>
      <c r="M224">
        <f t="shared" si="68"/>
        <v>175.15523529411763</v>
      </c>
      <c r="T224">
        <v>104.7</v>
      </c>
      <c r="U224" s="32">
        <f t="shared" ref="U224:U277" si="69">T224/1.76/1.76</f>
        <v>33.800361570247937</v>
      </c>
      <c r="V224">
        <v>5.03</v>
      </c>
      <c r="W224">
        <v>312</v>
      </c>
      <c r="X224">
        <v>60</v>
      </c>
    </row>
    <row r="225" spans="1:24" x14ac:dyDescent="0.35">
      <c r="A225" s="27">
        <v>45308</v>
      </c>
      <c r="B225" s="26">
        <f>SUMIF(Γεύματα!$A$2:$A$2997,$A225,Γεύματα!$H$2:$H$2997)</f>
        <v>126.92299999999999</v>
      </c>
      <c r="C225" s="26">
        <f>SUMIF(Γεύματα!$A$2:$A$2997,$A225,Γεύματα!$I$2:$I$2997)</f>
        <v>212.22900000000001</v>
      </c>
      <c r="D225" s="26">
        <f>SUMIF(Γεύματα!$A$2:$A$2997,$A225,Γεύματα!$J$2:$J$2997)</f>
        <v>39.829000000000001</v>
      </c>
      <c r="E225" s="26">
        <f>SUMIF(Γεύματα!$A$2:$A$2997,$A225,Γεύματα!$K$2:$K$2997)</f>
        <v>507.69199999999995</v>
      </c>
      <c r="F225" s="26">
        <f>SUMIF(Γεύματα!$A$2:$A$2997,$A225,Γεύματα!$L$2:$L$2997)</f>
        <v>848.91600000000005</v>
      </c>
      <c r="G225" s="26">
        <f>SUMIF(Γεύματα!$A$2:$A$2997,$A225,Γεύματα!$M$2:$M$2997)</f>
        <v>358.46100000000007</v>
      </c>
      <c r="H225" s="43">
        <f>SUMIF(Γεύματα!$A$2:$A$2997,$A225,Γεύματα!$O$2:$O$2997)</f>
        <v>1715.0690000000002</v>
      </c>
      <c r="I225" s="32">
        <f t="shared" si="65"/>
        <v>29.601841092107659</v>
      </c>
      <c r="J225" s="32">
        <f t="shared" si="66"/>
        <v>49.497483774705273</v>
      </c>
      <c r="K225" s="32">
        <f t="shared" si="67"/>
        <v>20.900675133187061</v>
      </c>
      <c r="M225">
        <f t="shared" ref="M225" si="70">H225/10</f>
        <v>171.50690000000003</v>
      </c>
      <c r="T225">
        <v>104.5</v>
      </c>
      <c r="U225" s="32">
        <f t="shared" si="69"/>
        <v>33.735795454545453</v>
      </c>
      <c r="V225">
        <v>5.04</v>
      </c>
      <c r="W225">
        <v>313</v>
      </c>
      <c r="X225">
        <v>62</v>
      </c>
    </row>
    <row r="226" spans="1:24" x14ac:dyDescent="0.35">
      <c r="A226" s="27">
        <v>45309</v>
      </c>
      <c r="B226" s="26">
        <f>SUMIF(Γεύματα!$A$2:$A$2997,$A226,Γεύματα!$H$2:$H$2997)</f>
        <v>151.626</v>
      </c>
      <c r="C226" s="26">
        <f>SUMIF(Γεύματα!$A$2:$A$2997,$A226,Γεύματα!$I$2:$I$2997)</f>
        <v>195.11600000000001</v>
      </c>
      <c r="D226" s="26">
        <f>SUMIF(Γεύματα!$A$2:$A$2997,$A226,Γεύματα!$J$2:$J$2997)</f>
        <v>43.970000000000006</v>
      </c>
      <c r="E226" s="26">
        <f>SUMIF(Γεύματα!$A$2:$A$2997,$A226,Γεύματα!$K$2:$K$2997)</f>
        <v>606.50400000000002</v>
      </c>
      <c r="F226" s="26">
        <f>SUMIF(Γεύματα!$A$2:$A$2997,$A226,Γεύματα!$L$2:$L$2997)</f>
        <v>780.46400000000006</v>
      </c>
      <c r="G226" s="26">
        <f>SUMIF(Γεύματα!$A$2:$A$2997,$A226,Γεύματα!$M$2:$M$2997)</f>
        <v>395.72999999999996</v>
      </c>
      <c r="H226" s="43">
        <f>SUMIF(Γεύματα!$A$2:$A$2997,$A226,Γεύματα!$O$2:$O$2997)</f>
        <v>1782.6979999999996</v>
      </c>
      <c r="I226" s="32">
        <f t="shared" si="65"/>
        <v>34.021690718225976</v>
      </c>
      <c r="J226" s="32">
        <f t="shared" si="66"/>
        <v>43.779933561377206</v>
      </c>
      <c r="K226" s="32">
        <f t="shared" si="67"/>
        <v>22.198375720396836</v>
      </c>
      <c r="M226">
        <f t="shared" ref="M226" si="71">H226/10</f>
        <v>178.26979999999998</v>
      </c>
      <c r="T226">
        <v>104.2</v>
      </c>
      <c r="U226" s="32">
        <f t="shared" si="69"/>
        <v>33.638946280991732</v>
      </c>
      <c r="V226">
        <v>5.1100000000000003</v>
      </c>
      <c r="W226">
        <v>318</v>
      </c>
      <c r="X226">
        <v>62</v>
      </c>
    </row>
    <row r="227" spans="1:24" x14ac:dyDescent="0.35">
      <c r="A227" s="27">
        <v>45310</v>
      </c>
      <c r="B227" s="26">
        <f>SUMIF(Γεύματα!$A$2:$A$2997,$A227,Γεύματα!$H$2:$H$2997)</f>
        <v>125.455</v>
      </c>
      <c r="C227" s="26">
        <f>SUMIF(Γεύματα!$A$2:$A$2997,$A227,Γεύματα!$I$2:$I$2997)</f>
        <v>201.76499999999999</v>
      </c>
      <c r="D227" s="26">
        <f>SUMIF(Γεύματα!$A$2:$A$2997,$A227,Γεύματα!$J$2:$J$2997)</f>
        <v>44.865000000000002</v>
      </c>
      <c r="E227" s="26">
        <f>SUMIF(Γεύματα!$A$2:$A$2997,$A227,Γεύματα!$K$2:$K$2997)</f>
        <v>501.82</v>
      </c>
      <c r="F227" s="26">
        <f>SUMIF(Γεύματα!$A$2:$A$2997,$A227,Γεύματα!$L$2:$L$2997)</f>
        <v>807.06</v>
      </c>
      <c r="G227" s="26">
        <f>SUMIF(Γεύματα!$A$2:$A$2997,$A227,Γεύματα!$M$2:$M$2997)</f>
        <v>403.78499999999997</v>
      </c>
      <c r="H227" s="43">
        <f>SUMIF(Γεύματα!$A$2:$A$2997,$A227,Γεύματα!$O$2:$O$2997)</f>
        <v>1712.665</v>
      </c>
      <c r="I227" s="32">
        <f t="shared" si="65"/>
        <v>29.300534547036346</v>
      </c>
      <c r="J227" s="32">
        <f t="shared" si="66"/>
        <v>47.123050917721798</v>
      </c>
      <c r="K227" s="32">
        <f t="shared" si="67"/>
        <v>23.576414535241859</v>
      </c>
      <c r="M227">
        <f t="shared" ref="M227" si="72">H227/10</f>
        <v>171.26650000000001</v>
      </c>
      <c r="T227">
        <v>104.1</v>
      </c>
      <c r="U227" s="32">
        <f t="shared" si="69"/>
        <v>33.606663223140494</v>
      </c>
      <c r="V227">
        <v>3.01</v>
      </c>
      <c r="W227">
        <v>187</v>
      </c>
      <c r="X227">
        <v>37</v>
      </c>
    </row>
    <row r="228" spans="1:24" x14ac:dyDescent="0.35">
      <c r="A228" s="27">
        <v>45311</v>
      </c>
      <c r="B228" s="26">
        <f>SUMIF(Γεύματα!$A$2:$A$2997,$A228,Γεύματα!$H$2:$H$2997)</f>
        <v>133.1215</v>
      </c>
      <c r="C228" s="26">
        <f>SUMIF(Γεύματα!$A$2:$A$2997,$A228,Γεύματα!$I$2:$I$2997)</f>
        <v>212.0675</v>
      </c>
      <c r="D228" s="26">
        <f>SUMIF(Γεύματα!$A$2:$A$2997,$A228,Γεύματα!$J$2:$J$2997)</f>
        <v>55.535500000000013</v>
      </c>
      <c r="E228" s="26">
        <f>SUMIF(Γεύματα!$A$2:$A$2997,$A228,Γεύματα!$K$2:$K$2997)</f>
        <v>532.48599999999999</v>
      </c>
      <c r="F228" s="26">
        <f>SUMIF(Γεύματα!$A$2:$A$2997,$A228,Γεύματα!$L$2:$L$2997)</f>
        <v>848.27</v>
      </c>
      <c r="G228" s="26">
        <f>SUMIF(Γεύματα!$A$2:$A$2997,$A228,Γεύματα!$M$2:$M$2997)</f>
        <v>499.81950000000001</v>
      </c>
      <c r="H228" s="43">
        <f>SUMIF(Γεύματα!$A$2:$A$2997,$A228,Γεύματα!$O$2:$O$2997)</f>
        <v>2020.5754999999999</v>
      </c>
      <c r="I228" s="32">
        <f t="shared" si="65"/>
        <v>26.353185020802243</v>
      </c>
      <c r="J228" s="32">
        <f t="shared" si="66"/>
        <v>41.981603755959625</v>
      </c>
      <c r="K228" s="32">
        <f t="shared" si="67"/>
        <v>24.736492152854471</v>
      </c>
      <c r="M228">
        <f t="shared" ref="M228" si="73">H228/10</f>
        <v>202.05754999999999</v>
      </c>
      <c r="T228">
        <v>103.5</v>
      </c>
      <c r="U228" s="32">
        <f t="shared" si="69"/>
        <v>33.412964876033058</v>
      </c>
      <c r="V228">
        <v>2.5499999999999998</v>
      </c>
      <c r="W228">
        <v>159</v>
      </c>
      <c r="X228">
        <v>31</v>
      </c>
    </row>
    <row r="229" spans="1:24" x14ac:dyDescent="0.35">
      <c r="A229" s="27">
        <v>45312</v>
      </c>
      <c r="B229" s="26">
        <f>SUMIF(Γεύματα!$A$2:$A$2997,$A229,Γεύματα!$H$2:$H$2997)</f>
        <v>148.39823809523807</v>
      </c>
      <c r="C229" s="26">
        <f>SUMIF(Γεύματα!$A$2:$A$2997,$A229,Γεύματα!$I$2:$I$2997)</f>
        <v>211.72119047619049</v>
      </c>
      <c r="D229" s="26">
        <f>SUMIF(Γεύματα!$A$2:$A$2997,$A229,Γεύματα!$J$2:$J$2997)</f>
        <v>56.286142857142849</v>
      </c>
      <c r="E229" s="26">
        <f>SUMIF(Γεύματα!$A$2:$A$2997,$A229,Γεύματα!$K$2:$K$2997)</f>
        <v>593.59295238095228</v>
      </c>
      <c r="F229" s="26">
        <f>SUMIF(Γεύματα!$A$2:$A$2997,$A229,Γεύματα!$L$2:$L$2997)</f>
        <v>846.88476190476194</v>
      </c>
      <c r="G229" s="26">
        <f>SUMIF(Γεύματα!$A$2:$A$2997,$A229,Γεύματα!$M$2:$M$2997)</f>
        <v>506.57528571428577</v>
      </c>
      <c r="H229" s="43">
        <f>SUMIF(Γεύματα!$A$2:$A$2997,$A229,Γεύματα!$O$2:$O$2997)</f>
        <v>1947.0530000000001</v>
      </c>
      <c r="I229" s="32">
        <f t="shared" si="65"/>
        <v>30.486738285036527</v>
      </c>
      <c r="J229" s="32">
        <f t="shared" si="66"/>
        <v>43.495722094096152</v>
      </c>
      <c r="K229" s="32">
        <f t="shared" si="67"/>
        <v>26.017539620867318</v>
      </c>
      <c r="M229">
        <f t="shared" ref="M229" si="74">H229/10</f>
        <v>194.70530000000002</v>
      </c>
      <c r="T229">
        <v>103.3</v>
      </c>
      <c r="U229" s="32">
        <f t="shared" si="69"/>
        <v>33.348398760330575</v>
      </c>
    </row>
    <row r="230" spans="1:24" x14ac:dyDescent="0.35">
      <c r="A230" s="27">
        <v>45313</v>
      </c>
      <c r="B230" s="26">
        <f>SUMIF(Γεύματα!$A$2:$A$2997,$A230,Γεύματα!$H$2:$H$2997)</f>
        <v>110.59800000000001</v>
      </c>
      <c r="C230" s="26">
        <f>SUMIF(Γεύματα!$A$2:$A$2997,$A230,Γεύματα!$I$2:$I$2997)</f>
        <v>201.94500000000002</v>
      </c>
      <c r="D230" s="26">
        <f>SUMIF(Γεύματα!$A$2:$A$2997,$A230,Γεύματα!$J$2:$J$2997)</f>
        <v>55.16</v>
      </c>
      <c r="E230" s="26">
        <f>SUMIF(Γεύματα!$A$2:$A$2997,$A230,Γεύματα!$K$2:$K$2997)</f>
        <v>442.39200000000005</v>
      </c>
      <c r="F230" s="26">
        <f>SUMIF(Γεύματα!$A$2:$A$2997,$A230,Γεύματα!$L$2:$L$2997)</f>
        <v>807.78000000000009</v>
      </c>
      <c r="G230" s="26">
        <f>SUMIF(Γεύματα!$A$2:$A$2997,$A230,Γεύματα!$M$2:$M$2997)</f>
        <v>496.44</v>
      </c>
      <c r="H230" s="43">
        <f>SUMIF(Γεύματα!$A$2:$A$2997,$A230,Γεύματα!$O$2:$O$2997)</f>
        <v>1746.6119999999999</v>
      </c>
      <c r="I230" s="32">
        <f t="shared" si="65"/>
        <v>25.328578986059874</v>
      </c>
      <c r="J230" s="32">
        <f t="shared" si="66"/>
        <v>46.248394033706411</v>
      </c>
      <c r="K230" s="32">
        <f t="shared" si="67"/>
        <v>28.423026980233736</v>
      </c>
      <c r="M230">
        <f t="shared" ref="M230" si="75">H230/10</f>
        <v>174.66119999999998</v>
      </c>
      <c r="T230">
        <v>102.6</v>
      </c>
      <c r="U230" s="32">
        <f t="shared" si="69"/>
        <v>33.122417355371894</v>
      </c>
      <c r="V230">
        <v>2.5299999999999998</v>
      </c>
      <c r="W230">
        <v>157</v>
      </c>
      <c r="X230">
        <v>31</v>
      </c>
    </row>
    <row r="231" spans="1:24" x14ac:dyDescent="0.35">
      <c r="A231" s="27">
        <v>45314</v>
      </c>
      <c r="B231" s="26">
        <f>SUMIF(Γεύματα!$A$2:$A$2997,$A231,Γεύματα!$H$2:$H$2997)</f>
        <v>61.938000000000002</v>
      </c>
      <c r="C231" s="26">
        <f>SUMIF(Γεύματα!$A$2:$A$2997,$A231,Γεύματα!$I$2:$I$2997)</f>
        <v>125.10900000000002</v>
      </c>
      <c r="D231" s="26">
        <f>SUMIF(Γεύματα!$A$2:$A$2997,$A231,Γεύματα!$J$2:$J$2997)</f>
        <v>31.037999999999997</v>
      </c>
      <c r="E231" s="26">
        <f>SUMIF(Γεύματα!$A$2:$A$2997,$A231,Γεύματα!$K$2:$K$2997)</f>
        <v>247.75200000000001</v>
      </c>
      <c r="F231" s="26">
        <f>SUMIF(Γεύματα!$A$2:$A$2997,$A231,Γεύματα!$L$2:$L$2997)</f>
        <v>500.43600000000009</v>
      </c>
      <c r="G231" s="26">
        <f>SUMIF(Γεύματα!$A$2:$A$2997,$A231,Γεύματα!$M$2:$M$2997)</f>
        <v>279.34199999999998</v>
      </c>
      <c r="H231" s="43">
        <f>SUMIF(Γεύματα!$A$2:$A$2997,$A231,Γεύματα!$O$2:$O$2997)</f>
        <v>2027.53</v>
      </c>
      <c r="I231" s="32">
        <f t="shared" si="65"/>
        <v>12.219399959556702</v>
      </c>
      <c r="J231" s="32">
        <f t="shared" si="66"/>
        <v>24.682051560272846</v>
      </c>
      <c r="K231" s="32">
        <f t="shared" si="67"/>
        <v>13.777453354574284</v>
      </c>
      <c r="M231">
        <f t="shared" ref="M231" si="76">H231/10</f>
        <v>202.75299999999999</v>
      </c>
      <c r="T231">
        <v>103.1</v>
      </c>
      <c r="U231" s="32">
        <f t="shared" si="69"/>
        <v>33.283832644628099</v>
      </c>
    </row>
    <row r="232" spans="1:24" x14ac:dyDescent="0.35">
      <c r="A232" s="27">
        <v>45315</v>
      </c>
      <c r="B232" s="26">
        <f>SUMIF(Γεύματα!$A$2:$A$2997,$A232,Γεύματα!$H$2:$H$2997)</f>
        <v>124.14999999999999</v>
      </c>
      <c r="C232" s="26">
        <f>SUMIF(Γεύματα!$A$2:$A$2997,$A232,Γεύματα!$I$2:$I$2997)</f>
        <v>227.72</v>
      </c>
      <c r="D232" s="26">
        <f>SUMIF(Γεύματα!$A$2:$A$2997,$A232,Γεύματα!$J$2:$J$2997)</f>
        <v>33</v>
      </c>
      <c r="E232" s="26">
        <f>SUMIF(Γεύματα!$A$2:$A$2997,$A232,Γεύματα!$K$2:$K$2997)</f>
        <v>496.59999999999997</v>
      </c>
      <c r="F232" s="26">
        <f>SUMIF(Γεύματα!$A$2:$A$2997,$A232,Γεύματα!$L$2:$L$2997)</f>
        <v>910.88</v>
      </c>
      <c r="G232" s="26">
        <f>SUMIF(Γεύματα!$A$2:$A$2997,$A232,Γεύματα!$M$2:$M$2997)</f>
        <v>297.00000000000006</v>
      </c>
      <c r="H232" s="43">
        <f>SUMIF(Γεύματα!$A$2:$A$2997,$A232,Γεύματα!$O$2:$O$2997)</f>
        <v>1704.48</v>
      </c>
      <c r="I232" s="32">
        <f t="shared" si="65"/>
        <v>29.134985450107951</v>
      </c>
      <c r="J232" s="32">
        <f t="shared" si="66"/>
        <v>53.440345442598328</v>
      </c>
      <c r="K232" s="32">
        <f t="shared" si="67"/>
        <v>17.424669107293724</v>
      </c>
      <c r="M232">
        <f t="shared" ref="M232" si="77">H232/10</f>
        <v>170.44800000000001</v>
      </c>
      <c r="T232">
        <v>103.8</v>
      </c>
      <c r="U232" s="32">
        <f t="shared" si="69"/>
        <v>33.50981404958678</v>
      </c>
    </row>
    <row r="233" spans="1:24" x14ac:dyDescent="0.35">
      <c r="A233" s="27">
        <v>45316</v>
      </c>
      <c r="B233" s="26">
        <f>SUMIF(Γεύματα!$A$2:$A$2997,$A233,Γεύματα!$H$2:$H$2997)</f>
        <v>105.55000000000001</v>
      </c>
      <c r="C233" s="26">
        <f>SUMIF(Γεύματα!$A$2:$A$2997,$A233,Γεύματα!$I$2:$I$2997)</f>
        <v>153.72999999999996</v>
      </c>
      <c r="D233" s="26">
        <f>SUMIF(Γεύματα!$A$2:$A$2997,$A233,Γεύματα!$J$2:$J$2997)</f>
        <v>38.180000000000007</v>
      </c>
      <c r="E233" s="26">
        <f>SUMIF(Γεύματα!$A$2:$A$2997,$A233,Γεύματα!$K$2:$K$2997)</f>
        <v>422.20000000000005</v>
      </c>
      <c r="F233" s="26">
        <f>SUMIF(Γεύματα!$A$2:$A$2997,$A233,Γεύματα!$L$2:$L$2997)</f>
        <v>614.91999999999985</v>
      </c>
      <c r="G233" s="26">
        <f>SUMIF(Γεύματα!$A$2:$A$2997,$A233,Γεύματα!$M$2:$M$2997)</f>
        <v>343.62000000000006</v>
      </c>
      <c r="H233" s="43">
        <f>SUMIF(Γεύματα!$A$2:$A$2997,$A233,Γεύματα!$O$2:$O$2997)</f>
        <v>1380.7400000000002</v>
      </c>
      <c r="I233" s="32">
        <f t="shared" si="65"/>
        <v>30.577806103973231</v>
      </c>
      <c r="J233" s="32">
        <f t="shared" si="66"/>
        <v>44.535538913915708</v>
      </c>
      <c r="K233" s="32">
        <f t="shared" si="67"/>
        <v>24.886654982111043</v>
      </c>
      <c r="M233">
        <f t="shared" ref="M233" si="78">H233/10</f>
        <v>138.07400000000001</v>
      </c>
      <c r="T233">
        <v>103.4</v>
      </c>
      <c r="U233" s="32">
        <f t="shared" si="69"/>
        <v>33.38068181818182</v>
      </c>
    </row>
    <row r="234" spans="1:24" x14ac:dyDescent="0.35">
      <c r="A234" s="27">
        <v>45317</v>
      </c>
      <c r="B234" s="26">
        <f>SUMIF(Γεύματα!$A$2:$A$2997,$A234,Γεύματα!$H$2:$H$2997)</f>
        <v>111.715</v>
      </c>
      <c r="C234" s="26">
        <f>SUMIF(Γεύματα!$A$2:$A$2997,$A234,Γεύματα!$I$2:$I$2997)</f>
        <v>171.68499999999997</v>
      </c>
      <c r="D234" s="26">
        <f>SUMIF(Γεύματα!$A$2:$A$2997,$A234,Γεύματα!$J$2:$J$2997)</f>
        <v>51.221999999999994</v>
      </c>
      <c r="E234" s="26">
        <f>SUMIF(Γεύματα!$A$2:$A$2997,$A234,Γεύματα!$K$2:$K$2997)</f>
        <v>446.86</v>
      </c>
      <c r="F234" s="26">
        <f>SUMIF(Γεύματα!$A$2:$A$2997,$A234,Γεύματα!$L$2:$L$2997)</f>
        <v>686.7399999999999</v>
      </c>
      <c r="G234" s="26">
        <f>SUMIF(Γεύματα!$A$2:$A$2997,$A234,Γεύματα!$M$2:$M$2997)</f>
        <v>460.99799999999999</v>
      </c>
      <c r="H234" s="43">
        <f>SUMIF(Γεύματα!$A$2:$A$2997,$A234,Γεύματα!$O$2:$O$2997)</f>
        <v>1594.598</v>
      </c>
      <c r="I234" s="32">
        <f t="shared" si="65"/>
        <v>28.023363882307642</v>
      </c>
      <c r="J234" s="32">
        <f t="shared" si="66"/>
        <v>43.066653789858002</v>
      </c>
      <c r="K234" s="32">
        <f t="shared" si="67"/>
        <v>28.909982327834349</v>
      </c>
      <c r="M234">
        <f t="shared" ref="M234" si="79">H234/10</f>
        <v>159.4598</v>
      </c>
      <c r="T234">
        <v>103.4</v>
      </c>
      <c r="U234" s="32">
        <f t="shared" si="69"/>
        <v>33.38068181818182</v>
      </c>
    </row>
    <row r="235" spans="1:24" x14ac:dyDescent="0.35">
      <c r="A235" s="27">
        <v>45318</v>
      </c>
      <c r="B235" s="26">
        <f>SUMIF(Γεύματα!$A$2:$A$2997,$A235,Γεύματα!$H$2:$H$2997)</f>
        <v>149.85804347826087</v>
      </c>
      <c r="C235" s="26">
        <f>SUMIF(Γεύματα!$A$2:$A$2997,$A235,Γεύματα!$I$2:$I$2997)</f>
        <v>182.55986956521738</v>
      </c>
      <c r="D235" s="26">
        <f>SUMIF(Γεύματα!$A$2:$A$2997,$A235,Γεύματα!$J$2:$J$2997)</f>
        <v>67.016304347826093</v>
      </c>
      <c r="E235" s="26">
        <f>SUMIF(Γεύματα!$A$2:$A$2997,$A235,Γεύματα!$K$2:$K$2997)</f>
        <v>599.43217391304347</v>
      </c>
      <c r="F235" s="26">
        <f>SUMIF(Γεύματα!$A$2:$A$2997,$A235,Γεύματα!$L$2:$L$2997)</f>
        <v>730.23947826086953</v>
      </c>
      <c r="G235" s="26">
        <f>SUMIF(Γεύματα!$A$2:$A$2997,$A235,Γεύματα!$M$2:$M$2997)</f>
        <v>603.14673913043487</v>
      </c>
      <c r="H235" s="43">
        <f>SUMIF(Γεύματα!$A$2:$A$2997,$A235,Γεύματα!$O$2:$O$2997)</f>
        <v>1932.8183913043479</v>
      </c>
      <c r="I235" s="32">
        <f t="shared" si="65"/>
        <v>31.013372834709067</v>
      </c>
      <c r="J235" s="32">
        <f t="shared" si="66"/>
        <v>37.781070458879114</v>
      </c>
      <c r="K235" s="32">
        <f t="shared" si="67"/>
        <v>31.205556706411816</v>
      </c>
      <c r="M235">
        <f t="shared" ref="M235" si="80">H235/10</f>
        <v>193.28183913043478</v>
      </c>
      <c r="T235">
        <v>103.6</v>
      </c>
      <c r="U235" s="32">
        <f t="shared" si="69"/>
        <v>33.445247933884296</v>
      </c>
    </row>
    <row r="236" spans="1:24" x14ac:dyDescent="0.35">
      <c r="A236" s="27">
        <v>45319</v>
      </c>
      <c r="B236" s="26">
        <f>SUMIF(Γεύματα!$A$2:$A$2997,$A236,Γεύματα!$H$2:$H$2997)</f>
        <v>96.035238095238086</v>
      </c>
      <c r="C236" s="26">
        <f>SUMIF(Γεύματα!$A$2:$A$2997,$A236,Γεύματα!$I$2:$I$2997)</f>
        <v>160.41142857142859</v>
      </c>
      <c r="D236" s="26">
        <f>SUMIF(Γεύματα!$A$2:$A$2997,$A236,Γεύματα!$J$2:$J$2997)</f>
        <v>45.80619047619048</v>
      </c>
      <c r="E236" s="26">
        <f>SUMIF(Γεύματα!$A$2:$A$2997,$A236,Γεύματα!$K$2:$K$2997)</f>
        <v>384.14095238095234</v>
      </c>
      <c r="F236" s="26">
        <f>SUMIF(Γεύματα!$A$2:$A$2997,$A236,Γεύματα!$L$2:$L$2997)</f>
        <v>641.64571428571435</v>
      </c>
      <c r="G236" s="26">
        <f>SUMIF(Γεύματα!$A$2:$A$2997,$A236,Γεύματα!$M$2:$M$2997)</f>
        <v>412.25571428571425</v>
      </c>
      <c r="H236" s="43">
        <f>SUMIF(Γεύματα!$A$2:$A$2997,$A236,Γεύματα!$O$2:$O$2997)</f>
        <v>1608.0423809523807</v>
      </c>
      <c r="I236" s="32">
        <f t="shared" si="65"/>
        <v>23.888733091315707</v>
      </c>
      <c r="J236" s="32">
        <f t="shared" si="66"/>
        <v>39.902288763415093</v>
      </c>
      <c r="K236" s="32">
        <f t="shared" si="67"/>
        <v>25.637117477062471</v>
      </c>
      <c r="M236">
        <f t="shared" ref="M236" si="81">H236/10</f>
        <v>160.80423809523808</v>
      </c>
      <c r="T236">
        <v>103.3</v>
      </c>
      <c r="U236" s="32">
        <f t="shared" si="69"/>
        <v>33.348398760330575</v>
      </c>
    </row>
    <row r="237" spans="1:24" x14ac:dyDescent="0.35">
      <c r="A237" s="27">
        <v>45320</v>
      </c>
      <c r="B237" s="26">
        <f>SUMIF(Γεύματα!$A$2:$A$2997,$A237,Γεύματα!$H$2:$H$2997)</f>
        <v>114.93023809523808</v>
      </c>
      <c r="C237" s="26">
        <f>SUMIF(Γεύματα!$A$2:$A$2997,$A237,Γεύματα!$I$2:$I$2997)</f>
        <v>202.57142857142856</v>
      </c>
      <c r="D237" s="26">
        <f>SUMIF(Γεύματα!$A$2:$A$2997,$A237,Γεύματα!$J$2:$J$2997)</f>
        <v>55.066190476190478</v>
      </c>
      <c r="E237" s="26">
        <f>SUMIF(Γεύματα!$A$2:$A$2997,$A237,Γεύματα!$K$2:$K$2997)</f>
        <v>459.72095238095233</v>
      </c>
      <c r="F237" s="26">
        <f>SUMIF(Γεύματα!$A$2:$A$2997,$A237,Γεύματα!$L$2:$L$2997)</f>
        <v>810.28571428571422</v>
      </c>
      <c r="G237" s="26">
        <f>SUMIF(Γεύματα!$A$2:$A$2997,$A237,Γεύματα!$M$2:$M$2997)</f>
        <v>495.59571428571428</v>
      </c>
      <c r="H237" s="43">
        <f>SUMIF(Γεύματα!$A$2:$A$2997,$A237,Γεύματα!$O$2:$O$2997)</f>
        <v>1765.6023809523808</v>
      </c>
      <c r="I237" s="32">
        <f t="shared" si="65"/>
        <v>26.037626440726417</v>
      </c>
      <c r="J237" s="32">
        <f t="shared" si="66"/>
        <v>45.892876166639468</v>
      </c>
      <c r="K237" s="32">
        <f t="shared" si="67"/>
        <v>28.069497392634108</v>
      </c>
      <c r="M237">
        <f t="shared" ref="M237:M238" si="82">H237/10</f>
        <v>176.56023809523808</v>
      </c>
      <c r="T237">
        <v>102.5</v>
      </c>
      <c r="U237" s="32">
        <f t="shared" si="69"/>
        <v>33.090134297520663</v>
      </c>
      <c r="V237">
        <v>2.0699999999999998</v>
      </c>
      <c r="W237">
        <v>129</v>
      </c>
      <c r="X237">
        <v>25</v>
      </c>
    </row>
    <row r="238" spans="1:24" x14ac:dyDescent="0.35">
      <c r="A238" s="27">
        <v>45321</v>
      </c>
      <c r="B238" s="26">
        <f>SUMIF(Γεύματα!$A$2:$A$2997,$A238,Γεύματα!$H$2:$H$2997)</f>
        <v>120.39880952380953</v>
      </c>
      <c r="C238" s="26">
        <f>SUMIF(Γεύματα!$A$2:$A$2997,$A238,Γεύματα!$I$2:$I$2997)</f>
        <v>170.57285714285715</v>
      </c>
      <c r="D238" s="26">
        <f>SUMIF(Γεύματα!$A$2:$A$2997,$A238,Γεύματα!$J$2:$J$2997)</f>
        <v>64.760047619047626</v>
      </c>
      <c r="E238" s="26">
        <f>SUMIF(Γεύματα!$A$2:$A$2997,$A238,Γεύματα!$K$2:$K$2997)</f>
        <v>481.59523809523813</v>
      </c>
      <c r="F238" s="26">
        <f>SUMIF(Γεύματα!$A$2:$A$2997,$A238,Γεύματα!$L$2:$L$2997)</f>
        <v>682.29142857142858</v>
      </c>
      <c r="G238" s="26">
        <f>SUMIF(Γεύματα!$A$2:$A$2997,$A238,Γεύματα!$M$2:$M$2997)</f>
        <v>582.84042857142867</v>
      </c>
      <c r="H238" s="43">
        <f>SUMIF(Γεύματα!$A$2:$A$2997,$A238,Γεύματα!$O$2:$O$2997)</f>
        <v>1746.7270952380954</v>
      </c>
      <c r="I238" s="32">
        <f t="shared" si="65"/>
        <v>27.571292585324681</v>
      </c>
      <c r="J238" s="32">
        <f t="shared" si="66"/>
        <v>39.061134989631896</v>
      </c>
      <c r="K238" s="32">
        <f t="shared" si="67"/>
        <v>33.36757242504342</v>
      </c>
      <c r="M238">
        <f t="shared" si="82"/>
        <v>174.67270952380954</v>
      </c>
      <c r="T238">
        <v>102.6</v>
      </c>
      <c r="U238" s="32">
        <f t="shared" si="69"/>
        <v>33.122417355371894</v>
      </c>
    </row>
    <row r="239" spans="1:24" x14ac:dyDescent="0.35">
      <c r="A239" s="27">
        <v>45322</v>
      </c>
      <c r="B239" s="26">
        <f>SUMIF(Γεύματα!$A$2:$A$2997,$A239,Γεύματα!$H$2:$H$2997)</f>
        <v>126.063</v>
      </c>
      <c r="C239" s="26">
        <f>SUMIF(Γεύματα!$A$2:$A$2997,$A239,Γεύματα!$I$2:$I$2997)</f>
        <v>212.26000000000002</v>
      </c>
      <c r="D239" s="26">
        <f>SUMIF(Γεύματα!$A$2:$A$2997,$A239,Γεύματα!$J$2:$J$2997)</f>
        <v>40.644000000000005</v>
      </c>
      <c r="E239" s="26">
        <f>SUMIF(Γεύματα!$A$2:$A$2997,$A239,Γεύματα!$K$2:$K$2997)</f>
        <v>504.25200000000001</v>
      </c>
      <c r="F239" s="26">
        <f>SUMIF(Γεύματα!$A$2:$A$2997,$A239,Γεύματα!$L$2:$L$2997)</f>
        <v>849.04000000000008</v>
      </c>
      <c r="G239" s="26">
        <f>SUMIF(Γεύματα!$A$2:$A$2997,$A239,Γεύματα!$M$2:$M$2997)</f>
        <v>365.79600000000005</v>
      </c>
      <c r="H239" s="43">
        <f>SUMIF(Γεύματα!$A$2:$A$2997,$A239,Γεύματα!$O$2:$O$2997)</f>
        <v>1719.0880000000002</v>
      </c>
      <c r="I239" s="32">
        <f t="shared" si="65"/>
        <v>29.332529806502052</v>
      </c>
      <c r="J239" s="32">
        <f t="shared" si="66"/>
        <v>49.388978342004599</v>
      </c>
      <c r="K239" s="32">
        <f t="shared" si="67"/>
        <v>21.278491851493349</v>
      </c>
      <c r="M239">
        <f t="shared" ref="M239" si="83">H239/10</f>
        <v>171.90880000000001</v>
      </c>
      <c r="T239">
        <v>103.6</v>
      </c>
      <c r="U239" s="32">
        <f t="shared" si="69"/>
        <v>33.445247933884296</v>
      </c>
    </row>
    <row r="240" spans="1:24" x14ac:dyDescent="0.35">
      <c r="A240" s="27">
        <v>45323</v>
      </c>
      <c r="B240" s="26">
        <f>SUMIF(Γεύματα!$A$2:$A$2997,$A240,Γεύματα!$H$2:$H$2997)</f>
        <v>134.29833333333335</v>
      </c>
      <c r="C240" s="26">
        <f>SUMIF(Γεύματα!$A$2:$A$2997,$A240,Γεύματα!$I$2:$I$2997)</f>
        <v>214.06900000000002</v>
      </c>
      <c r="D240" s="26">
        <f>SUMIF(Γεύματα!$A$2:$A$2997,$A240,Γεύματα!$J$2:$J$2997)</f>
        <v>57.923666666666662</v>
      </c>
      <c r="E240" s="26">
        <f>SUMIF(Γεύματα!$A$2:$A$2997,$A240,Γεύματα!$K$2:$K$2997)</f>
        <v>537.19333333333338</v>
      </c>
      <c r="F240" s="26">
        <f>SUMIF(Γεύματα!$A$2:$A$2997,$A240,Γεύματα!$L$2:$L$2997)</f>
        <v>856.27600000000007</v>
      </c>
      <c r="G240" s="26">
        <f>SUMIF(Γεύματα!$A$2:$A$2997,$A240,Γεύματα!$M$2:$M$2997)</f>
        <v>521.31299999999999</v>
      </c>
      <c r="H240" s="43">
        <f>SUMIF(Γεύματα!$A$2:$A$2997,$A240,Γεύματα!$O$2:$O$2997)</f>
        <v>1914.7823333333331</v>
      </c>
      <c r="I240" s="32">
        <f t="shared" si="65"/>
        <v>28.055060044248723</v>
      </c>
      <c r="J240" s="32">
        <f t="shared" si="66"/>
        <v>44.719234405581702</v>
      </c>
      <c r="K240" s="32">
        <f t="shared" si="67"/>
        <v>27.225705550169586</v>
      </c>
      <c r="M240">
        <f t="shared" ref="M240" si="84">H240/10</f>
        <v>191.47823333333332</v>
      </c>
      <c r="T240">
        <v>102.1</v>
      </c>
      <c r="U240" s="32">
        <f t="shared" si="69"/>
        <v>32.961002066115704</v>
      </c>
    </row>
    <row r="241" spans="1:21" x14ac:dyDescent="0.35">
      <c r="A241" s="27">
        <v>45324</v>
      </c>
      <c r="B241" s="26">
        <f>SUMIF(Γεύματα!$A$2:$A$2997,$A241,Γεύματα!$H$2:$H$2997)</f>
        <v>139.208</v>
      </c>
      <c r="C241" s="26">
        <f>SUMIF(Γεύματα!$A$2:$A$2997,$A241,Γεύματα!$I$2:$I$2997)</f>
        <v>192.64499999999998</v>
      </c>
      <c r="D241" s="26">
        <f>SUMIF(Γεύματα!$A$2:$A$2997,$A241,Γεύματα!$J$2:$J$2997)</f>
        <v>51.516000000000005</v>
      </c>
      <c r="E241" s="26">
        <f>SUMIF(Γεύματα!$A$2:$A$2997,$A241,Γεύματα!$K$2:$K$2997)</f>
        <v>556.83199999999999</v>
      </c>
      <c r="F241" s="26">
        <f>SUMIF(Γεύματα!$A$2:$A$2997,$A241,Γεύματα!$L$2:$L$2997)</f>
        <v>770.57999999999993</v>
      </c>
      <c r="G241" s="26">
        <f>SUMIF(Γεύματα!$A$2:$A$2997,$A241,Γεύματα!$M$2:$M$2997)</f>
        <v>463.64399999999995</v>
      </c>
      <c r="H241" s="43">
        <f>SUMIF(Γεύματα!$A$2:$A$2997,$A241,Γεύματα!$O$2:$O$2997)</f>
        <v>1791.0560000000003</v>
      </c>
      <c r="I241" s="32">
        <f t="shared" si="65"/>
        <v>31.089591838557805</v>
      </c>
      <c r="J241" s="32">
        <f t="shared" si="66"/>
        <v>43.023780384309582</v>
      </c>
      <c r="K241" s="32">
        <f t="shared" si="67"/>
        <v>25.886627777132588</v>
      </c>
      <c r="M241">
        <f t="shared" ref="M241" si="85">H241/10</f>
        <v>179.10560000000004</v>
      </c>
      <c r="T241">
        <v>102.8</v>
      </c>
      <c r="U241" s="32">
        <f t="shared" si="69"/>
        <v>33.186983471074377</v>
      </c>
    </row>
    <row r="242" spans="1:21" x14ac:dyDescent="0.35">
      <c r="A242" s="27">
        <v>45325</v>
      </c>
      <c r="B242" s="26">
        <f>SUMIF(Γεύματα!$A$2:$A$2997,$A242,Γεύματα!$H$2:$H$2997)</f>
        <v>129.86996190476191</v>
      </c>
      <c r="C242" s="26">
        <f>SUMIF(Γεύματα!$A$2:$A$2997,$A242,Γεύματα!$I$2:$I$2997)</f>
        <v>133.80660952380953</v>
      </c>
      <c r="D242" s="26">
        <f>SUMIF(Γεύματα!$A$2:$A$2997,$A242,Γεύματα!$J$2:$J$2997)</f>
        <v>70.061257142857158</v>
      </c>
      <c r="E242" s="26">
        <f>SUMIF(Γεύματα!$A$2:$A$2997,$A242,Γεύματα!$K$2:$K$2997)</f>
        <v>519.47984761904763</v>
      </c>
      <c r="F242" s="26">
        <f>SUMIF(Γεύματα!$A$2:$A$2997,$A242,Γεύματα!$L$2:$L$2997)</f>
        <v>535.22643809523811</v>
      </c>
      <c r="G242" s="26">
        <f>SUMIF(Γεύματα!$A$2:$A$2997,$A242,Γεύματα!$M$2:$M$2997)</f>
        <v>630.55131428571417</v>
      </c>
      <c r="H242" s="43">
        <f>SUMIF(Γεύματα!$A$2:$A$2997,$A242,Γεύματα!$O$2:$O$2997)</f>
        <v>1855.2576000000004</v>
      </c>
      <c r="I242" s="32">
        <f t="shared" si="65"/>
        <v>28.000416094188083</v>
      </c>
      <c r="J242" s="32">
        <f t="shared" si="66"/>
        <v>28.8491710313025</v>
      </c>
      <c r="K242" s="32">
        <f t="shared" si="67"/>
        <v>33.987264856681577</v>
      </c>
      <c r="M242">
        <f t="shared" ref="M242" si="86">H242/10</f>
        <v>185.52576000000005</v>
      </c>
      <c r="T242">
        <v>102.4</v>
      </c>
      <c r="U242" s="32">
        <f t="shared" si="69"/>
        <v>33.057851239669425</v>
      </c>
    </row>
    <row r="243" spans="1:21" x14ac:dyDescent="0.35">
      <c r="A243" s="27">
        <v>45326</v>
      </c>
      <c r="B243" s="26">
        <f>SUMIF(Γεύματα!$A$2:$A$2997,$A243,Γεύματα!$H$2:$H$2997)</f>
        <v>117.16011904761905</v>
      </c>
      <c r="C243" s="26">
        <f>SUMIF(Γεύματα!$A$2:$A$2997,$A243,Γεύματα!$I$2:$I$2997)</f>
        <v>200.18059523809524</v>
      </c>
      <c r="D243" s="26">
        <f>SUMIF(Γεύματα!$A$2:$A$2997,$A243,Γεύματα!$J$2:$J$2997)</f>
        <v>46.188571428571429</v>
      </c>
      <c r="E243" s="26">
        <f>SUMIF(Γεύματα!$A$2:$A$2997,$A243,Γεύματα!$K$2:$K$2997)</f>
        <v>468.64047619047619</v>
      </c>
      <c r="F243" s="26">
        <f>SUMIF(Γεύματα!$A$2:$A$2997,$A243,Γεύματα!$L$2:$L$2997)</f>
        <v>800.72238095238095</v>
      </c>
      <c r="G243" s="26">
        <f>SUMIF(Γεύματα!$A$2:$A$2997,$A243,Γεύματα!$M$2:$M$2997)</f>
        <v>415.69714285714275</v>
      </c>
      <c r="H243" s="43">
        <f>SUMIF(Γεύματα!$A$2:$A$2997,$A243,Γεύματα!$O$2:$O$2997)</f>
        <v>1890.5600000000002</v>
      </c>
      <c r="I243" s="32">
        <f t="shared" si="65"/>
        <v>24.788447665796173</v>
      </c>
      <c r="J243" s="32">
        <f t="shared" si="66"/>
        <v>42.353714293774374</v>
      </c>
      <c r="K243" s="32">
        <f t="shared" si="67"/>
        <v>21.988042847470734</v>
      </c>
      <c r="M243">
        <f t="shared" ref="M243:M244" si="87">H243/10</f>
        <v>189.05600000000001</v>
      </c>
      <c r="T243">
        <v>101.9</v>
      </c>
      <c r="U243" s="32">
        <f t="shared" si="69"/>
        <v>32.89643595041322</v>
      </c>
    </row>
    <row r="244" spans="1:21" x14ac:dyDescent="0.35">
      <c r="A244" s="27">
        <v>45327</v>
      </c>
      <c r="B244" s="26">
        <f>SUMIF(Γεύματα!$A$2:$A$2997,$A244,Γεύματα!$H$2:$H$2997)</f>
        <v>104.11578030303029</v>
      </c>
      <c r="C244" s="26">
        <f>SUMIF(Γεύματα!$A$2:$A$2997,$A244,Γεύματα!$I$2:$I$2997)</f>
        <v>220.76226515151515</v>
      </c>
      <c r="D244" s="26">
        <f>SUMIF(Γεύματα!$A$2:$A$2997,$A244,Γεύματα!$J$2:$J$2997)</f>
        <v>51.450363636363626</v>
      </c>
      <c r="E244" s="26">
        <f>SUMIF(Γεύματα!$A$2:$A$2997,$A244,Γεύματα!$K$2:$K$2997)</f>
        <v>416.46312121212117</v>
      </c>
      <c r="F244" s="26">
        <f>SUMIF(Γεύματα!$A$2:$A$2997,$A244,Γεύματα!$L$2:$L$2997)</f>
        <v>883.04906060606061</v>
      </c>
      <c r="G244" s="26">
        <f>SUMIF(Γεύματα!$A$2:$A$2997,$A244,Γεύματα!$M$2:$M$2997)</f>
        <v>463.05327272727277</v>
      </c>
      <c r="H244" s="43">
        <f>SUMIF(Γεύματα!$A$2:$A$2997,$A244,Γεύματα!$O$2:$O$2997)</f>
        <v>1762.5654545454545</v>
      </c>
      <c r="I244" s="32">
        <f t="shared" si="65"/>
        <v>23.628235770655238</v>
      </c>
      <c r="J244" s="32">
        <f t="shared" si="66"/>
        <v>50.100213772417824</v>
      </c>
      <c r="K244" s="32">
        <f t="shared" si="67"/>
        <v>26.271550456926942</v>
      </c>
      <c r="M244">
        <f t="shared" si="87"/>
        <v>176.25654545454546</v>
      </c>
      <c r="T244">
        <v>101.9</v>
      </c>
      <c r="U244" s="32">
        <f t="shared" si="69"/>
        <v>32.89643595041322</v>
      </c>
    </row>
    <row r="245" spans="1:21" x14ac:dyDescent="0.35">
      <c r="A245" s="27">
        <v>45328</v>
      </c>
      <c r="B245" s="26">
        <f>SUMIF(Γεύματα!$A$2:$A$2997,$A245,Γεύματα!$H$2:$H$2997)</f>
        <v>78.119980952380942</v>
      </c>
      <c r="C245" s="26">
        <f>SUMIF(Γεύματα!$A$2:$A$2997,$A245,Γεύματα!$I$2:$I$2997)</f>
        <v>131.16330476190478</v>
      </c>
      <c r="D245" s="26">
        <f>SUMIF(Γεύματα!$A$2:$A$2997,$A245,Γεύματα!$J$2:$J$2997)</f>
        <v>21.515628571428572</v>
      </c>
      <c r="E245" s="26">
        <f>SUMIF(Γεύματα!$A$2:$A$2997,$A245,Γεύματα!$K$2:$K$2997)</f>
        <v>312.47992380952377</v>
      </c>
      <c r="F245" s="26">
        <f>SUMIF(Γεύματα!$A$2:$A$2997,$A245,Γεύματα!$L$2:$L$2997)</f>
        <v>524.65321904761913</v>
      </c>
      <c r="G245" s="26">
        <f>SUMIF(Γεύματα!$A$2:$A$2997,$A245,Γεύματα!$M$2:$M$2997)</f>
        <v>193.64065714285718</v>
      </c>
      <c r="H245" s="43">
        <f>SUMIF(Γεύματα!$A$2:$A$2997,$A245,Γεύματα!$O$2:$O$2997)</f>
        <v>2030.7738000000002</v>
      </c>
      <c r="I245" s="32">
        <f t="shared" si="65"/>
        <v>15.387234354191675</v>
      </c>
      <c r="J245" s="32">
        <f t="shared" si="66"/>
        <v>25.835138263435301</v>
      </c>
      <c r="K245" s="32">
        <f t="shared" si="67"/>
        <v>9.5353139351540364</v>
      </c>
      <c r="M245">
        <f t="shared" ref="M245" si="88">H245/10</f>
        <v>203.07738000000001</v>
      </c>
      <c r="T245">
        <v>101.5</v>
      </c>
      <c r="U245" s="32">
        <f t="shared" si="69"/>
        <v>32.767303719008268</v>
      </c>
    </row>
    <row r="246" spans="1:21" x14ac:dyDescent="0.35">
      <c r="A246" s="27">
        <v>45329</v>
      </c>
      <c r="B246" s="26">
        <f>SUMIF(Γεύματα!$A$2:$A$2997,$A246,Γεύματα!$H$2:$H$2997)</f>
        <v>114.03261904761905</v>
      </c>
      <c r="C246" s="26">
        <f>SUMIF(Γεύματα!$A$2:$A$2997,$A246,Γεύματα!$I$2:$I$2997)</f>
        <v>213.88309523809525</v>
      </c>
      <c r="D246" s="26">
        <f>SUMIF(Γεύματα!$A$2:$A$2997,$A246,Γεύματα!$J$2:$J$2997)</f>
        <v>40.822571428571429</v>
      </c>
      <c r="E246" s="26">
        <f>SUMIF(Γεύματα!$A$2:$A$2997,$A246,Γεύματα!$K$2:$K$2997)</f>
        <v>456.1304761904762</v>
      </c>
      <c r="F246" s="26">
        <f>SUMIF(Γεύματα!$A$2:$A$2997,$A246,Γεύματα!$L$2:$L$2997)</f>
        <v>855.532380952381</v>
      </c>
      <c r="G246" s="26">
        <f>SUMIF(Γεύματα!$A$2:$A$2997,$A246,Γεύματα!$M$2:$M$2997)</f>
        <v>367.40314285714288</v>
      </c>
      <c r="H246" s="43">
        <f>SUMIF(Γεύματα!$A$2:$A$2997,$A246,Γεύματα!$O$2:$O$2997)</f>
        <v>1735.0660000000003</v>
      </c>
      <c r="I246" s="32">
        <f t="shared" si="65"/>
        <v>26.288940950400509</v>
      </c>
      <c r="J246" s="32">
        <f t="shared" si="66"/>
        <v>49.308347979407181</v>
      </c>
      <c r="K246" s="32">
        <f t="shared" si="67"/>
        <v>21.175168140989612</v>
      </c>
      <c r="M246">
        <f t="shared" ref="M246" si="89">H246/10</f>
        <v>173.50660000000002</v>
      </c>
      <c r="T246">
        <v>101.9</v>
      </c>
      <c r="U246" s="32">
        <f t="shared" si="69"/>
        <v>32.89643595041322</v>
      </c>
    </row>
    <row r="247" spans="1:21" x14ac:dyDescent="0.35">
      <c r="A247" s="27">
        <v>45330</v>
      </c>
      <c r="B247" s="26">
        <f>SUMIF(Γεύματα!$A$2:$A$2997,$A247,Γεύματα!$H$2:$H$2997)</f>
        <v>103.92773290043289</v>
      </c>
      <c r="C247" s="26">
        <f>SUMIF(Γεύματα!$A$2:$A$2997,$A247,Γεύματα!$I$2:$I$2997)</f>
        <v>173.09977359307362</v>
      </c>
      <c r="D247" s="26">
        <f>SUMIF(Γεύματα!$A$2:$A$2997,$A247,Γεύματα!$J$2:$J$2997)</f>
        <v>74.945223376623389</v>
      </c>
      <c r="E247" s="26">
        <f>SUMIF(Γεύματα!$A$2:$A$2997,$A247,Γεύματα!$K$2:$K$2997)</f>
        <v>415.71093160173155</v>
      </c>
      <c r="F247" s="26">
        <f>SUMIF(Γεύματα!$A$2:$A$2997,$A247,Γεύματα!$L$2:$L$2997)</f>
        <v>692.39909437229448</v>
      </c>
      <c r="G247" s="26">
        <f>SUMIF(Γεύματα!$A$2:$A$2997,$A247,Γεύματα!$M$2:$M$2997)</f>
        <v>674.50701038961029</v>
      </c>
      <c r="H247" s="43">
        <f>SUMIF(Γεύματα!$A$2:$A$2997,$A247,Γεύματα!$O$2:$O$2997)</f>
        <v>1782.6170363636363</v>
      </c>
      <c r="I247" s="32">
        <f t="shared" si="65"/>
        <v>23.320260219757635</v>
      </c>
      <c r="J247" s="32">
        <f t="shared" si="66"/>
        <v>38.841718678102652</v>
      </c>
      <c r="K247" s="32">
        <f t="shared" si="67"/>
        <v>37.838021102139713</v>
      </c>
      <c r="M247">
        <f t="shared" ref="M247" si="90">H247/10</f>
        <v>178.26170363636362</v>
      </c>
      <c r="T247">
        <v>102</v>
      </c>
      <c r="U247" s="32">
        <f t="shared" si="69"/>
        <v>32.928719008264459</v>
      </c>
    </row>
    <row r="248" spans="1:21" x14ac:dyDescent="0.35">
      <c r="A248" s="27">
        <v>45331</v>
      </c>
      <c r="B248" s="26">
        <f>SUMIF(Γεύματα!$A$2:$A$2997,$A248,Γεύματα!$H$2:$H$2997)</f>
        <v>123.64724329004328</v>
      </c>
      <c r="C248" s="26">
        <f>SUMIF(Γεύματα!$A$2:$A$2997,$A248,Γεύματα!$I$2:$I$2997)</f>
        <v>210.58210735930734</v>
      </c>
      <c r="D248" s="26">
        <f>SUMIF(Γεύματα!$A$2:$A$2997,$A248,Γεύματα!$J$2:$J$2997)</f>
        <v>71.947062337662331</v>
      </c>
      <c r="E248" s="26">
        <f>SUMIF(Γεύματα!$A$2:$A$2997,$A248,Γεύματα!$K$2:$K$2997)</f>
        <v>494.58897316017311</v>
      </c>
      <c r="F248" s="26">
        <f>SUMIF(Γεύματα!$A$2:$A$2997,$A248,Γεύματα!$L$2:$L$2997)</f>
        <v>842.32842943722937</v>
      </c>
      <c r="G248" s="26">
        <f>SUMIF(Γεύματα!$A$2:$A$2997,$A248,Γεύματα!$M$2:$M$2997)</f>
        <v>647.52356103896102</v>
      </c>
      <c r="H248" s="43">
        <f>SUMIF(Γεύματα!$A$2:$A$2997,$A248,Γεύματα!$O$2:$O$2997)</f>
        <v>2096.4409636363639</v>
      </c>
      <c r="I248" s="32">
        <f t="shared" si="65"/>
        <v>23.591838822987317</v>
      </c>
      <c r="J248" s="32">
        <f t="shared" si="66"/>
        <v>40.178972079241177</v>
      </c>
      <c r="K248" s="32">
        <f t="shared" si="67"/>
        <v>30.886801597112687</v>
      </c>
      <c r="M248">
        <f t="shared" ref="M248" si="91">H248/10</f>
        <v>209.64409636363638</v>
      </c>
      <c r="T248">
        <v>102.3</v>
      </c>
      <c r="U248" s="32">
        <f t="shared" si="69"/>
        <v>33.02556818181818</v>
      </c>
    </row>
    <row r="249" spans="1:21" x14ac:dyDescent="0.35">
      <c r="A249" s="27">
        <v>45332</v>
      </c>
      <c r="B249" s="26">
        <f>SUMIF(Γεύματα!$A$2:$A$2997,$A249,Γεύματα!$H$2:$H$2997)</f>
        <v>157.20261904761907</v>
      </c>
      <c r="C249" s="26">
        <f>SUMIF(Γεύματα!$A$2:$A$2997,$A249,Γεύματα!$I$2:$I$2997)</f>
        <v>143.16309523809522</v>
      </c>
      <c r="D249" s="26">
        <f>SUMIF(Γεύματα!$A$2:$A$2997,$A249,Γεύματα!$J$2:$J$2997)</f>
        <v>92.278571428571425</v>
      </c>
      <c r="E249" s="26">
        <f>SUMIF(Γεύματα!$A$2:$A$2997,$A249,Γεύματα!$K$2:$K$2997)</f>
        <v>628.81047619047627</v>
      </c>
      <c r="F249" s="26">
        <f>SUMIF(Γεύματα!$A$2:$A$2997,$A249,Γεύματα!$L$2:$L$2997)</f>
        <v>572.65238095238089</v>
      </c>
      <c r="G249" s="26">
        <f>SUMIF(Γεύματα!$A$2:$A$2997,$A249,Γεύματα!$M$2:$M$2997)</f>
        <v>830.50714285714287</v>
      </c>
      <c r="H249" s="43">
        <f>SUMIF(Γεύματα!$A$2:$A$2997,$A249,Γεύματα!$O$2:$O$2997)</f>
        <v>2371.9699999999993</v>
      </c>
      <c r="I249" s="32">
        <f t="shared" si="65"/>
        <v>26.510051821501808</v>
      </c>
      <c r="J249" s="32">
        <f t="shared" si="66"/>
        <v>24.142479919745234</v>
      </c>
      <c r="K249" s="32">
        <f t="shared" si="67"/>
        <v>35.013391520851577</v>
      </c>
      <c r="M249">
        <f t="shared" ref="M249" si="92">H249/10</f>
        <v>237.19699999999995</v>
      </c>
      <c r="T249">
        <v>102.6</v>
      </c>
      <c r="U249" s="32">
        <f t="shared" si="69"/>
        <v>33.122417355371894</v>
      </c>
    </row>
    <row r="250" spans="1:21" x14ac:dyDescent="0.35">
      <c r="A250" s="27">
        <v>45333</v>
      </c>
      <c r="B250" s="26">
        <f>SUMIF(Γεύματα!$A$2:$A$2997,$A250,Γεύματα!$H$2:$H$2997)</f>
        <v>108.07261904761904</v>
      </c>
      <c r="C250" s="26">
        <f>SUMIF(Γεύματα!$A$2:$A$2997,$A250,Γεύματα!$I$2:$I$2997)</f>
        <v>160.78309523809523</v>
      </c>
      <c r="D250" s="26">
        <f>SUMIF(Γεύματα!$A$2:$A$2997,$A250,Γεύματα!$J$2:$J$2997)</f>
        <v>53.528571428571425</v>
      </c>
      <c r="E250" s="26">
        <f>SUMIF(Γεύματα!$A$2:$A$2997,$A250,Γεύματα!$K$2:$K$2997)</f>
        <v>432.29047619047617</v>
      </c>
      <c r="F250" s="26">
        <f>SUMIF(Γεύματα!$A$2:$A$2997,$A250,Γεύματα!$L$2:$L$2997)</f>
        <v>643.13238095238091</v>
      </c>
      <c r="G250" s="26">
        <f>SUMIF(Γεύματα!$A$2:$A$2997,$A250,Γεύματα!$M$2:$M$2997)</f>
        <v>481.75714285714287</v>
      </c>
      <c r="H250" s="43">
        <f>SUMIF(Γεύματα!$A$2:$A$2997,$A250,Γεύματα!$O$2:$O$2997)</f>
        <v>1768.68</v>
      </c>
      <c r="I250" s="32">
        <f t="shared" si="65"/>
        <v>24.441418243575782</v>
      </c>
      <c r="J250" s="32">
        <f t="shared" si="66"/>
        <v>36.362280398510805</v>
      </c>
      <c r="K250" s="32">
        <f t="shared" si="67"/>
        <v>27.238230932511414</v>
      </c>
      <c r="M250">
        <f t="shared" ref="M250" si="93">H250/10</f>
        <v>176.86799999999999</v>
      </c>
      <c r="T250">
        <v>103</v>
      </c>
      <c r="U250" s="32">
        <f t="shared" si="69"/>
        <v>33.251549586776861</v>
      </c>
    </row>
    <row r="251" spans="1:21" x14ac:dyDescent="0.35">
      <c r="A251" s="27">
        <v>45334</v>
      </c>
      <c r="B251" s="26">
        <f>SUMIF(Γεύματα!$A$2:$A$2997,$A251,Γεύματα!$H$2:$H$2997)</f>
        <v>126.901</v>
      </c>
      <c r="C251" s="26">
        <f>SUMIF(Γεύματα!$A$2:$A$2997,$A251,Γεύματα!$I$2:$I$2997)</f>
        <v>194.97900000000001</v>
      </c>
      <c r="D251" s="26">
        <f>SUMIF(Γεύματα!$A$2:$A$2997,$A251,Γεύματα!$J$2:$J$2997)</f>
        <v>56.481000000000009</v>
      </c>
      <c r="E251" s="26">
        <f>SUMIF(Γεύματα!$A$2:$A$2997,$A251,Γεύματα!$K$2:$K$2997)</f>
        <v>507.60399999999998</v>
      </c>
      <c r="F251" s="26">
        <f>SUMIF(Γεύματα!$A$2:$A$2997,$A251,Γεύματα!$L$2:$L$2997)</f>
        <v>779.91600000000005</v>
      </c>
      <c r="G251" s="26">
        <f>SUMIF(Γεύματα!$A$2:$A$2997,$A251,Γεύματα!$M$2:$M$2997)</f>
        <v>508.32900000000006</v>
      </c>
      <c r="H251" s="43">
        <f>SUMIF(Γεύματα!$A$2:$A$2997,$A251,Γεύματα!$O$2:$O$2997)</f>
        <v>1795.8489999999999</v>
      </c>
      <c r="I251" s="32">
        <f t="shared" si="65"/>
        <v>28.265405387646737</v>
      </c>
      <c r="J251" s="32">
        <f t="shared" si="66"/>
        <v>43.428818347199574</v>
      </c>
      <c r="K251" s="32">
        <f t="shared" si="67"/>
        <v>28.305776265153703</v>
      </c>
      <c r="M251">
        <f t="shared" ref="M251" si="94">H251/10</f>
        <v>179.5849</v>
      </c>
      <c r="T251">
        <v>102.3</v>
      </c>
      <c r="U251" s="32">
        <f t="shared" si="69"/>
        <v>33.02556818181818</v>
      </c>
    </row>
    <row r="252" spans="1:21" x14ac:dyDescent="0.35">
      <c r="A252" s="27">
        <v>45335</v>
      </c>
      <c r="B252" s="26">
        <f>SUMIF(Γεύματα!$A$2:$A$2997,$A252,Γεύματα!$H$2:$H$2997)</f>
        <v>62.53</v>
      </c>
      <c r="C252" s="26">
        <f>SUMIF(Γεύματα!$A$2:$A$2997,$A252,Γεύματα!$I$2:$I$2997)</f>
        <v>156.67000000000004</v>
      </c>
      <c r="D252" s="26">
        <f>SUMIF(Γεύματα!$A$2:$A$2997,$A252,Γεύματα!$J$2:$J$2997)</f>
        <v>23.89</v>
      </c>
      <c r="E252" s="26">
        <f>SUMIF(Γεύματα!$A$2:$A$2997,$A252,Γεύματα!$K$2:$K$2997)</f>
        <v>250.12</v>
      </c>
      <c r="F252" s="26">
        <f>SUMIF(Γεύματα!$A$2:$A$2997,$A252,Γεύματα!$L$2:$L$2997)</f>
        <v>626.68000000000018</v>
      </c>
      <c r="G252" s="26">
        <f>SUMIF(Γεύματα!$A$2:$A$2997,$A252,Γεύματα!$M$2:$M$2997)</f>
        <v>215.01000000000005</v>
      </c>
      <c r="H252" s="43">
        <f>SUMIF(Γεύματα!$A$2:$A$2997,$A252,Γεύματα!$O$2:$O$2997)</f>
        <v>2091.8100000000004</v>
      </c>
      <c r="I252" s="32">
        <f t="shared" si="65"/>
        <v>11.957108915245646</v>
      </c>
      <c r="J252" s="32">
        <f t="shared" si="66"/>
        <v>29.958743862970348</v>
      </c>
      <c r="K252" s="32">
        <f t="shared" si="67"/>
        <v>10.27865819553401</v>
      </c>
      <c r="M252">
        <f t="shared" ref="M252" si="95">H252/10</f>
        <v>209.18100000000004</v>
      </c>
      <c r="U252" s="32">
        <f t="shared" si="69"/>
        <v>0</v>
      </c>
    </row>
    <row r="253" spans="1:21" x14ac:dyDescent="0.35">
      <c r="A253" s="27">
        <v>45336</v>
      </c>
      <c r="B253" s="26">
        <f>SUMIF(Γεύματα!$A$2:$A$2997,$A253,Γεύματα!$H$2:$H$2997)</f>
        <v>107.8158</v>
      </c>
      <c r="C253" s="26">
        <f>SUMIF(Γεύματα!$A$2:$A$2997,$A253,Γεύματα!$I$2:$I$2997)</f>
        <v>210.23760000000001</v>
      </c>
      <c r="D253" s="26">
        <f>SUMIF(Γεύματα!$A$2:$A$2997,$A253,Γεύματα!$J$2:$J$2997)</f>
        <v>27.990199999999998</v>
      </c>
      <c r="E253" s="26">
        <f>SUMIF(Γεύματα!$A$2:$A$2997,$A253,Γεύματα!$K$2:$K$2997)</f>
        <v>431.26319999999998</v>
      </c>
      <c r="F253" s="26">
        <f>SUMIF(Γεύματα!$A$2:$A$2997,$A253,Γεύματα!$L$2:$L$2997)</f>
        <v>840.95040000000006</v>
      </c>
      <c r="G253" s="26">
        <f>SUMIF(Γεύματα!$A$2:$A$2997,$A253,Γεύματα!$M$2:$M$2997)</f>
        <v>251.91180000000003</v>
      </c>
      <c r="H253" s="43">
        <f>SUMIF(Γεύματα!$A$2:$A$2997,$A253,Γεύματα!$O$2:$O$2997)</f>
        <v>1524.1254000000001</v>
      </c>
      <c r="I253" s="32">
        <f t="shared" si="65"/>
        <v>28.295781961248068</v>
      </c>
      <c r="J253" s="32">
        <f t="shared" si="66"/>
        <v>55.175932374068431</v>
      </c>
      <c r="K253" s="32">
        <f t="shared" si="67"/>
        <v>16.528285664683498</v>
      </c>
      <c r="M253">
        <f t="shared" ref="M253" si="96">H253/10</f>
        <v>152.41254000000001</v>
      </c>
      <c r="T253">
        <v>103.7</v>
      </c>
      <c r="U253" s="32">
        <f t="shared" si="69"/>
        <v>33.477530991735534</v>
      </c>
    </row>
    <row r="254" spans="1:21" x14ac:dyDescent="0.35">
      <c r="A254" s="27">
        <v>45337</v>
      </c>
      <c r="B254" s="26">
        <f>SUMIF(Γεύματα!$A$2:$A$2997,$A254,Γεύματα!$H$2:$H$2997)</f>
        <v>79.822000000000003</v>
      </c>
      <c r="C254" s="26">
        <f>SUMIF(Γεύματα!$A$2:$A$2997,$A254,Γεύματα!$I$2:$I$2997)</f>
        <v>174.559</v>
      </c>
      <c r="D254" s="26">
        <f>SUMIF(Γεύματα!$A$2:$A$2997,$A254,Γεύματα!$J$2:$J$2997)</f>
        <v>64.83499999999998</v>
      </c>
      <c r="E254" s="26">
        <f>SUMIF(Γεύματα!$A$2:$A$2997,$A254,Γεύματα!$K$2:$K$2997)</f>
        <v>319.28800000000001</v>
      </c>
      <c r="F254" s="26">
        <f>SUMIF(Γεύματα!$A$2:$A$2997,$A254,Γεύματα!$L$2:$L$2997)</f>
        <v>698.23599999999999</v>
      </c>
      <c r="G254" s="26">
        <f>SUMIF(Γεύματα!$A$2:$A$2997,$A254,Γεύματα!$M$2:$M$2997)</f>
        <v>583.5150000000001</v>
      </c>
      <c r="H254" s="43">
        <f>SUMIF(Γεύματα!$A$2:$A$2997,$A254,Γεύματα!$O$2:$O$2997)</f>
        <v>1601.0390000000002</v>
      </c>
      <c r="I254" s="32">
        <f t="shared" si="65"/>
        <v>19.94254980671926</v>
      </c>
      <c r="J254" s="32">
        <f t="shared" si="66"/>
        <v>43.6114298277556</v>
      </c>
      <c r="K254" s="32">
        <f t="shared" si="67"/>
        <v>36.446020365525136</v>
      </c>
      <c r="M254">
        <f t="shared" ref="M254" si="97">H254/10</f>
        <v>160.10390000000001</v>
      </c>
      <c r="T254">
        <v>102.2</v>
      </c>
      <c r="U254" s="32">
        <f t="shared" si="69"/>
        <v>32.993285123966942</v>
      </c>
    </row>
    <row r="255" spans="1:21" x14ac:dyDescent="0.35">
      <c r="A255" s="27">
        <v>45338</v>
      </c>
      <c r="B255" s="26">
        <f>SUMIF(Γεύματα!$A$2:$A$2997,$A255,Γεύματα!$H$2:$H$2997)</f>
        <v>83.563285714285698</v>
      </c>
      <c r="C255" s="26">
        <f>SUMIF(Γεύματα!$A$2:$A$2997,$A255,Γεύματα!$I$2:$I$2997)</f>
        <v>246.3064285714286</v>
      </c>
      <c r="D255" s="26">
        <f>SUMIF(Γεύματα!$A$2:$A$2997,$A255,Γεύματα!$J$2:$J$2997)</f>
        <v>46.054142857142857</v>
      </c>
      <c r="E255" s="26">
        <f>SUMIF(Γεύματα!$A$2:$A$2997,$A255,Γεύματα!$K$2:$K$2997)</f>
        <v>334.25314285714279</v>
      </c>
      <c r="F255" s="26">
        <f>SUMIF(Γεύματα!$A$2:$A$2997,$A255,Γεύματα!$L$2:$L$2997)</f>
        <v>985.22571428571439</v>
      </c>
      <c r="G255" s="26">
        <f>SUMIF(Γεύματα!$A$2:$A$2997,$A255,Γεύματα!$M$2:$M$2997)</f>
        <v>414.48728571428563</v>
      </c>
      <c r="H255" s="43">
        <f>SUMIF(Γεύματα!$A$2:$A$2997,$A255,Γεύματα!$O$2:$O$2997)</f>
        <v>1733.9661428571426</v>
      </c>
      <c r="I255" s="32">
        <f t="shared" si="65"/>
        <v>19.276797544984195</v>
      </c>
      <c r="J255" s="32">
        <f t="shared" si="66"/>
        <v>56.819201363546163</v>
      </c>
      <c r="K255" s="32">
        <f t="shared" si="67"/>
        <v>23.904001091469652</v>
      </c>
      <c r="M255">
        <f t="shared" ref="M255" si="98">H255/10</f>
        <v>173.39661428571426</v>
      </c>
      <c r="T255">
        <v>102.1</v>
      </c>
      <c r="U255" s="32">
        <f t="shared" si="69"/>
        <v>32.961002066115704</v>
      </c>
    </row>
    <row r="256" spans="1:21" x14ac:dyDescent="0.35">
      <c r="A256" s="27">
        <v>45339</v>
      </c>
      <c r="B256" s="26">
        <f>SUMIF(Γεύματα!$A$2:$A$2997,$A256,Γεύματα!$H$2:$H$2997)</f>
        <v>59.141714285714293</v>
      </c>
      <c r="C256" s="26">
        <f>SUMIF(Γεύματα!$A$2:$A$2997,$A256,Γεύματα!$I$2:$I$2997)</f>
        <v>136.92557142857143</v>
      </c>
      <c r="D256" s="26">
        <f>SUMIF(Γεύματα!$A$2:$A$2997,$A256,Γεύματα!$J$2:$J$2997)</f>
        <v>37.941857142857145</v>
      </c>
      <c r="E256" s="26">
        <f>SUMIF(Γεύματα!$A$2:$A$2997,$A256,Γεύματα!$K$2:$K$2997)</f>
        <v>236.56685714285717</v>
      </c>
      <c r="F256" s="26">
        <f>SUMIF(Γεύματα!$A$2:$A$2997,$A256,Γεύματα!$L$2:$L$2997)</f>
        <v>547.70228571428572</v>
      </c>
      <c r="G256" s="26">
        <f>SUMIF(Γεύματα!$A$2:$A$2997,$A256,Γεύματα!$M$2:$M$2997)</f>
        <v>341.47671428571425</v>
      </c>
      <c r="H256" s="43">
        <f>SUMIF(Γεύματα!$A$2:$A$2997,$A256,Γεύματα!$O$2:$O$2997)</f>
        <v>2253.2458571428569</v>
      </c>
      <c r="I256" s="32">
        <f t="shared" si="65"/>
        <v>10.498936740211157</v>
      </c>
      <c r="J256" s="32">
        <f t="shared" si="66"/>
        <v>24.307258081849039</v>
      </c>
      <c r="K256" s="32">
        <f t="shared" si="67"/>
        <v>15.15488037859796</v>
      </c>
      <c r="M256">
        <f t="shared" ref="M256" si="99">H256/10</f>
        <v>225.32458571428569</v>
      </c>
      <c r="T256">
        <v>101.4</v>
      </c>
      <c r="U256" s="32">
        <f t="shared" si="69"/>
        <v>32.735020661157023</v>
      </c>
    </row>
    <row r="257" spans="1:24" x14ac:dyDescent="0.35">
      <c r="A257" s="27">
        <v>45340</v>
      </c>
      <c r="B257" s="26">
        <f>SUMIF(Γεύματα!$A$2:$A$2997,$A257,Γεύματα!$H$2:$H$2997)</f>
        <v>114.95</v>
      </c>
      <c r="C257" s="26">
        <f>SUMIF(Γεύματα!$A$2:$A$2997,$A257,Γεύματα!$I$2:$I$2997)</f>
        <v>39.25</v>
      </c>
      <c r="D257" s="26">
        <f>SUMIF(Γεύματα!$A$2:$A$2997,$A257,Γεύματα!$J$2:$J$2997)</f>
        <v>53.31</v>
      </c>
      <c r="E257" s="26">
        <f>SUMIF(Γεύματα!$A$2:$A$2997,$A257,Γεύματα!$K$2:$K$2997)</f>
        <v>459.8</v>
      </c>
      <c r="F257" s="26">
        <f>SUMIF(Γεύματα!$A$2:$A$2997,$A257,Γεύματα!$L$2:$L$2997)</f>
        <v>157</v>
      </c>
      <c r="G257" s="26">
        <f>SUMIF(Γεύματα!$A$2:$A$2997,$A257,Γεύματα!$M$2:$M$2997)</f>
        <v>479.79</v>
      </c>
      <c r="H257" s="43">
        <f>SUMIF(Γεύματα!$A$2:$A$2997,$A257,Γεύματα!$O$2:$O$2997)</f>
        <v>1436.59</v>
      </c>
      <c r="I257" s="32">
        <f t="shared" si="65"/>
        <v>32.006348366618177</v>
      </c>
      <c r="J257" s="32">
        <f t="shared" si="66"/>
        <v>10.928657445756967</v>
      </c>
      <c r="K257" s="32">
        <f t="shared" si="67"/>
        <v>33.397837935667106</v>
      </c>
      <c r="M257">
        <f t="shared" ref="M257" si="100">H257/10</f>
        <v>143.65899999999999</v>
      </c>
      <c r="U257" s="32">
        <f t="shared" si="69"/>
        <v>0</v>
      </c>
    </row>
    <row r="258" spans="1:24" x14ac:dyDescent="0.35">
      <c r="A258" s="27">
        <v>45341</v>
      </c>
      <c r="B258" s="26">
        <f>SUMIF(Γεύματα!$A$2:$A$2997,$A258,Γεύματα!$H$2:$H$2997)</f>
        <v>111.214</v>
      </c>
      <c r="C258" s="26">
        <f>SUMIF(Γεύματα!$A$2:$A$2997,$A258,Γεύματα!$I$2:$I$2997)</f>
        <v>227.14</v>
      </c>
      <c r="D258" s="26">
        <f>SUMIF(Γεύματα!$A$2:$A$2997,$A258,Γεύματα!$J$2:$J$2997)</f>
        <v>34.896000000000001</v>
      </c>
      <c r="E258" s="26">
        <f>SUMIF(Γεύματα!$A$2:$A$2997,$A258,Γεύματα!$K$2:$K$2997)</f>
        <v>444.85599999999999</v>
      </c>
      <c r="F258" s="26">
        <f>SUMIF(Γεύματα!$A$2:$A$2997,$A258,Γεύματα!$L$2:$L$2997)</f>
        <v>908.56</v>
      </c>
      <c r="G258" s="26">
        <f>SUMIF(Γεύματα!$A$2:$A$2997,$A258,Γεύματα!$M$2:$M$2997)</f>
        <v>314.06400000000002</v>
      </c>
      <c r="H258" s="43">
        <f>SUMIF(Γεύματα!$A$2:$A$2997,$A258,Γεύματα!$O$2:$O$2997)</f>
        <v>1667.48</v>
      </c>
      <c r="I258" s="32">
        <f t="shared" si="65"/>
        <v>26.678340969606829</v>
      </c>
      <c r="J258" s="32">
        <f t="shared" si="66"/>
        <v>54.48701033895459</v>
      </c>
      <c r="K258" s="32">
        <f t="shared" si="67"/>
        <v>18.834648691438577</v>
      </c>
      <c r="M258">
        <f t="shared" ref="M258" si="101">H258/10</f>
        <v>166.74799999999999</v>
      </c>
      <c r="T258">
        <v>102.7</v>
      </c>
      <c r="U258" s="32">
        <f t="shared" si="69"/>
        <v>33.154700413223139</v>
      </c>
    </row>
    <row r="259" spans="1:24" x14ac:dyDescent="0.35">
      <c r="A259" s="27">
        <v>45342</v>
      </c>
      <c r="B259" s="26">
        <f>SUMIF(Γεύματα!$A$2:$A$2997,$A259,Γεύματα!$H$2:$H$2997)</f>
        <v>92.398109523809524</v>
      </c>
      <c r="C259" s="26">
        <f>SUMIF(Γεύματα!$A$2:$A$2997,$A259,Γεύματα!$I$2:$I$2997)</f>
        <v>171.33974761904761</v>
      </c>
      <c r="D259" s="26">
        <f>SUMIF(Γεύματα!$A$2:$A$2997,$A259,Γεύματα!$J$2:$J$2997)</f>
        <v>53.582885714285716</v>
      </c>
      <c r="E259" s="26">
        <f>SUMIF(Γεύματα!$A$2:$A$2997,$A259,Γεύματα!$K$2:$K$2997)</f>
        <v>369.59243809523809</v>
      </c>
      <c r="F259" s="26">
        <f>SUMIF(Γεύματα!$A$2:$A$2997,$A259,Γεύματα!$L$2:$L$2997)</f>
        <v>685.35899047619046</v>
      </c>
      <c r="G259" s="26">
        <f>SUMIF(Γεύματα!$A$2:$A$2997,$A259,Γεύματα!$M$2:$M$2997)</f>
        <v>482.24597142857147</v>
      </c>
      <c r="H259" s="43">
        <f>SUMIF(Γεύματα!$A$2:$A$2997,$A259,Γεύματα!$O$2:$O$2997)</f>
        <v>1664.6974</v>
      </c>
      <c r="I259" s="32">
        <f t="shared" si="65"/>
        <v>22.201779019732843</v>
      </c>
      <c r="J259" s="32">
        <f t="shared" si="66"/>
        <v>41.170184471735858</v>
      </c>
      <c r="K259" s="32">
        <f t="shared" si="67"/>
        <v>28.968986881854413</v>
      </c>
      <c r="M259">
        <f t="shared" ref="M259" si="102">H259/10</f>
        <v>166.46974</v>
      </c>
      <c r="T259">
        <v>102.1</v>
      </c>
      <c r="U259" s="32">
        <f t="shared" si="69"/>
        <v>32.961002066115704</v>
      </c>
    </row>
    <row r="260" spans="1:24" x14ac:dyDescent="0.35">
      <c r="A260" s="27">
        <v>45343</v>
      </c>
      <c r="B260" s="26">
        <f>SUMIF(Γεύματα!$A$2:$A$2997,$A260,Γεύματα!$H$2:$H$2997)</f>
        <v>126.93983333333333</v>
      </c>
      <c r="C260" s="26">
        <f>SUMIF(Γεύματα!$A$2:$A$2997,$A260,Γεύματα!$I$2:$I$2997)</f>
        <v>215.95116666666667</v>
      </c>
      <c r="D260" s="26">
        <f>SUMIF(Γεύματα!$A$2:$A$2997,$A260,Γεύματα!$J$2:$J$2997)</f>
        <v>49.05</v>
      </c>
      <c r="E260" s="26">
        <f>SUMIF(Γεύματα!$A$2:$A$2997,$A260,Γεύματα!$K$2:$K$2997)</f>
        <v>507.7593333333333</v>
      </c>
      <c r="F260" s="26">
        <f>SUMIF(Γεύματα!$A$2:$A$2997,$A260,Γεύματα!$L$2:$L$2997)</f>
        <v>863.80466666666666</v>
      </c>
      <c r="G260" s="26">
        <f>SUMIF(Γεύματα!$A$2:$A$2997,$A260,Γεύματα!$M$2:$M$2997)</f>
        <v>441.45</v>
      </c>
      <c r="H260" s="43">
        <f>SUMIF(Γεύματα!$A$2:$A$2997,$A260,Γεύματα!$O$2:$O$2997)</f>
        <v>1813.0139999999999</v>
      </c>
      <c r="I260" s="32">
        <f t="shared" si="65"/>
        <v>28.006365826923194</v>
      </c>
      <c r="J260" s="32">
        <f t="shared" si="66"/>
        <v>47.644677132480318</v>
      </c>
      <c r="K260" s="32">
        <f t="shared" si="67"/>
        <v>24.348957040596488</v>
      </c>
      <c r="M260">
        <f t="shared" ref="M260" si="103">H260/10</f>
        <v>181.3014</v>
      </c>
      <c r="T260">
        <v>101.6</v>
      </c>
      <c r="U260" s="32">
        <f t="shared" si="69"/>
        <v>32.799586776859506</v>
      </c>
    </row>
    <row r="261" spans="1:24" x14ac:dyDescent="0.35">
      <c r="A261" s="27">
        <v>45344</v>
      </c>
      <c r="B261" s="26">
        <f>SUMIF(Γεύματα!$A$2:$A$2997,$A261,Γεύματα!$H$2:$H$2997)</f>
        <v>119.69655238095238</v>
      </c>
      <c r="C261" s="26">
        <f>SUMIF(Γεύματα!$A$2:$A$2997,$A261,Γεύματα!$I$2:$I$2997)</f>
        <v>248.91916190476189</v>
      </c>
      <c r="D261" s="26">
        <f>SUMIF(Γεύματα!$A$2:$A$2997,$A261,Γεύματα!$J$2:$J$2997)</f>
        <v>43.199771428571431</v>
      </c>
      <c r="E261" s="26">
        <f>SUMIF(Γεύματα!$A$2:$A$2997,$A261,Γεύματα!$K$2:$K$2997)</f>
        <v>478.78620952380953</v>
      </c>
      <c r="F261" s="26">
        <f>SUMIF(Γεύματα!$A$2:$A$2997,$A261,Γεύματα!$L$2:$L$2997)</f>
        <v>995.67664761904757</v>
      </c>
      <c r="G261" s="26">
        <f>SUMIF(Γεύματα!$A$2:$A$2997,$A261,Γεύματα!$M$2:$M$2997)</f>
        <v>388.79794285714286</v>
      </c>
      <c r="H261" s="43">
        <f>SUMIF(Γεύματα!$A$2:$A$2997,$A261,Γεύματα!$O$2:$O$2997)</f>
        <v>1863.2607999999998</v>
      </c>
      <c r="I261" s="32">
        <f t="shared" si="65"/>
        <v>25.696145677717773</v>
      </c>
      <c r="J261" s="32">
        <f t="shared" si="66"/>
        <v>53.43732061657969</v>
      </c>
      <c r="K261" s="32">
        <f t="shared" si="67"/>
        <v>20.866533705702544</v>
      </c>
      <c r="M261">
        <f t="shared" ref="M261" si="104">H261/10</f>
        <v>186.32607999999999</v>
      </c>
      <c r="T261">
        <v>101.8</v>
      </c>
      <c r="U261" s="32">
        <f t="shared" si="69"/>
        <v>32.864152892561982</v>
      </c>
    </row>
    <row r="262" spans="1:24" x14ac:dyDescent="0.35">
      <c r="A262" s="27">
        <v>45348</v>
      </c>
      <c r="B262" s="26">
        <f>SUMIF(Γεύματα!$A$2:$A$2997,$A262,Γεύματα!$H$2:$H$2997)</f>
        <v>83.128742857142853</v>
      </c>
      <c r="C262" s="26">
        <f>SUMIF(Γεύματα!$A$2:$A$2997,$A262,Γεύματα!$I$2:$I$2997)</f>
        <v>249.30811428571431</v>
      </c>
      <c r="D262" s="26">
        <f>SUMIF(Γεύματα!$A$2:$A$2997,$A262,Γεύματα!$J$2:$J$2997)</f>
        <v>50.241485714285716</v>
      </c>
      <c r="E262" s="26">
        <f>SUMIF(Γεύματα!$A$2:$A$2997,$A262,Γεύματα!$K$2:$K$2997)</f>
        <v>332.51497142857141</v>
      </c>
      <c r="F262" s="26">
        <f>SUMIF(Γεύματα!$A$2:$A$2997,$A262,Γεύματα!$L$2:$L$2997)</f>
        <v>997.23245714285724</v>
      </c>
      <c r="G262" s="26">
        <f>SUMIF(Γεύματα!$A$2:$A$2997,$A262,Γεύματα!$M$2:$M$2997)</f>
        <v>452.17337142857144</v>
      </c>
      <c r="H262" s="43">
        <f>SUMIF(Γεύματα!$A$2:$A$2997,$A262,Γεύματα!$O$2:$O$2997)</f>
        <v>1781.9208000000003</v>
      </c>
      <c r="I262" s="32">
        <f t="shared" si="65"/>
        <v>18.66047982764281</v>
      </c>
      <c r="J262" s="32">
        <f t="shared" si="66"/>
        <v>55.963904632734355</v>
      </c>
      <c r="K262" s="32">
        <f t="shared" si="67"/>
        <v>25.375615539622824</v>
      </c>
      <c r="M262">
        <f t="shared" ref="M262" si="105">H262/10</f>
        <v>178.19208000000003</v>
      </c>
      <c r="U262" s="32">
        <f t="shared" si="69"/>
        <v>0</v>
      </c>
    </row>
    <row r="263" spans="1:24" x14ac:dyDescent="0.35">
      <c r="A263" s="27">
        <v>45349</v>
      </c>
      <c r="B263" s="26">
        <f>SUMIF(Γεύματα!$A$2:$A$2997,$A263,Γεύματα!$H$2:$H$2997)</f>
        <v>68.719523809523821</v>
      </c>
      <c r="C263" s="26">
        <f>SUMIF(Γεύματα!$A$2:$A$2997,$A263,Γεύματα!$I$2:$I$2997)</f>
        <v>163.25895238095239</v>
      </c>
      <c r="D263" s="26">
        <f>SUMIF(Γεύματα!$A$2:$A$2997,$A263,Γεύματα!$J$2:$J$2997)</f>
        <v>21.210047619047621</v>
      </c>
      <c r="E263" s="26">
        <f>SUMIF(Γεύματα!$A$2:$A$2997,$A263,Γεύματα!$K$2:$K$2997)</f>
        <v>274.87809523809528</v>
      </c>
      <c r="F263" s="26">
        <f>SUMIF(Γεύματα!$A$2:$A$2997,$A263,Γεύματα!$L$2:$L$2997)</f>
        <v>653.03580952380958</v>
      </c>
      <c r="G263" s="26">
        <f>SUMIF(Γεύματα!$A$2:$A$2997,$A263,Γεύματα!$M$2:$M$2997)</f>
        <v>190.89042857142857</v>
      </c>
      <c r="H263" s="43">
        <f>SUMIF(Γεύματα!$A$2:$A$2997,$A263,Γεύματα!$O$2:$O$2997)</f>
        <v>2118.8043333333335</v>
      </c>
      <c r="I263" s="32">
        <f t="shared" si="65"/>
        <v>12.973264728303301</v>
      </c>
      <c r="J263" s="32">
        <f t="shared" si="66"/>
        <v>30.820958747825678</v>
      </c>
      <c r="K263" s="32">
        <f t="shared" si="67"/>
        <v>9.009346713536166</v>
      </c>
      <c r="M263">
        <f t="shared" ref="M263" si="106">H263/10</f>
        <v>211.88043333333334</v>
      </c>
      <c r="U263" s="32">
        <f t="shared" si="69"/>
        <v>0</v>
      </c>
    </row>
    <row r="264" spans="1:24" x14ac:dyDescent="0.35">
      <c r="A264" s="27">
        <v>45350</v>
      </c>
      <c r="B264" s="26">
        <f>SUMIF(Γεύματα!$A$2:$A$2997,$A264,Γεύματα!$H$2:$H$2997)</f>
        <v>101.1526452268111</v>
      </c>
      <c r="C264" s="26">
        <f>SUMIF(Γεύματα!$A$2:$A$2997,$A264,Γεύματα!$I$2:$I$2997)</f>
        <v>206.34718821936357</v>
      </c>
      <c r="D264" s="26">
        <f>SUMIF(Γεύματα!$A$2:$A$2997,$A264,Γεύματα!$J$2:$J$2997)</f>
        <v>55.268825998645902</v>
      </c>
      <c r="E264" s="26">
        <f>SUMIF(Γεύματα!$A$2:$A$2997,$A264,Γεύματα!$K$2:$K$2997)</f>
        <v>404.61058090724441</v>
      </c>
      <c r="F264" s="26">
        <f>SUMIF(Γεύματα!$A$2:$A$2997,$A264,Γεύματα!$L$2:$L$2997)</f>
        <v>825.38875287745429</v>
      </c>
      <c r="G264" s="26">
        <f>SUMIF(Γεύματα!$A$2:$A$2997,$A264,Γεύματα!$M$2:$M$2997)</f>
        <v>497.41943398781314</v>
      </c>
      <c r="H264" s="43">
        <f>SUMIF(Γεύματα!$A$2:$A$2997,$A264,Γεύματα!$O$2:$O$2997)</f>
        <v>1727.418767772512</v>
      </c>
      <c r="I264" s="32">
        <f t="shared" si="65"/>
        <v>23.422842709355617</v>
      </c>
      <c r="J264" s="32">
        <f t="shared" si="66"/>
        <v>47.781624715226648</v>
      </c>
      <c r="K264" s="32">
        <f t="shared" si="67"/>
        <v>28.795532575417724</v>
      </c>
      <c r="M264">
        <f t="shared" ref="M264" si="107">H264/10</f>
        <v>172.74187677725121</v>
      </c>
      <c r="U264" s="32">
        <f t="shared" si="69"/>
        <v>0</v>
      </c>
    </row>
    <row r="265" spans="1:24" x14ac:dyDescent="0.35">
      <c r="A265" s="27">
        <v>45351</v>
      </c>
      <c r="B265" s="26">
        <f>SUMIF(Γεύματα!$A$2:$A$2997,$A265,Γεύματα!$H$2:$H$2997)</f>
        <v>110.37002533801112</v>
      </c>
      <c r="C265" s="26">
        <f>SUMIF(Γεύματα!$A$2:$A$2997,$A265,Γεύματα!$I$2:$I$2997)</f>
        <v>225.7598078619643</v>
      </c>
      <c r="D265" s="26">
        <f>SUMIF(Γεύματα!$A$2:$A$2997,$A265,Γεύματα!$J$2:$J$2997)</f>
        <v>42.972660183418476</v>
      </c>
      <c r="E265" s="26">
        <f>SUMIF(Γεύματα!$A$2:$A$2997,$A265,Γεύματα!$K$2:$K$2997)</f>
        <v>441.48010135204447</v>
      </c>
      <c r="F265" s="26">
        <f>SUMIF(Γεύματα!$A$2:$A$2997,$A265,Γεύματα!$L$2:$L$2997)</f>
        <v>903.03923144785722</v>
      </c>
      <c r="G265" s="26">
        <f>SUMIF(Γεύματα!$A$2:$A$2997,$A265,Γεύματα!$M$2:$M$2997)</f>
        <v>386.75394165076625</v>
      </c>
      <c r="H265" s="43">
        <f>SUMIF(Γεύματα!$A$2:$A$2997,$A265,Γεύματα!$O$2:$O$2997)</f>
        <v>1731.2732744506677</v>
      </c>
      <c r="I265" s="32">
        <f t="shared" si="65"/>
        <v>25.500312854544923</v>
      </c>
      <c r="J265" s="32">
        <f t="shared" si="66"/>
        <v>52.160409611497705</v>
      </c>
      <c r="K265" s="32">
        <f t="shared" si="67"/>
        <v>22.339277533957379</v>
      </c>
      <c r="M265">
        <f t="shared" ref="M265" si="108">H265/10</f>
        <v>173.12732744506678</v>
      </c>
      <c r="U265" s="32">
        <f t="shared" si="69"/>
        <v>0</v>
      </c>
    </row>
    <row r="266" spans="1:24" x14ac:dyDescent="0.35">
      <c r="A266" s="27">
        <v>45352</v>
      </c>
      <c r="B266" s="26">
        <f>SUMIF(Γεύματα!$A$2:$A$2997,$A266,Γεύματα!$H$2:$H$2997)</f>
        <v>80.490030303030295</v>
      </c>
      <c r="C266" s="26">
        <f>SUMIF(Γεύματα!$A$2:$A$2997,$A266,Γεύματα!$I$2:$I$2997)</f>
        <v>149.72951515151516</v>
      </c>
      <c r="D266" s="26">
        <f>SUMIF(Γεύματα!$A$2:$A$2997,$A266,Γεύματα!$J$2:$J$2997)</f>
        <v>59.811363636363637</v>
      </c>
      <c r="E266" s="26">
        <f>SUMIF(Γεύματα!$A$2:$A$2997,$A266,Γεύματα!$K$2:$K$2997)</f>
        <v>321.96012121212118</v>
      </c>
      <c r="F266" s="26">
        <f>SUMIF(Γεύματα!$A$2:$A$2997,$A266,Γεύματα!$L$2:$L$2997)</f>
        <v>598.91806060606064</v>
      </c>
      <c r="G266" s="26">
        <f>SUMIF(Γεύματα!$A$2:$A$2997,$A266,Γεύματα!$M$2:$M$2997)</f>
        <v>538.30227272727268</v>
      </c>
      <c r="H266" s="43">
        <f>SUMIF(Γεύματα!$A$2:$A$2997,$A266,Γεύματα!$O$2:$O$2997)</f>
        <v>2075.6804545454543</v>
      </c>
      <c r="I266" s="32">
        <f t="shared" si="65"/>
        <v>15.511063878212703</v>
      </c>
      <c r="J266" s="32">
        <f t="shared" si="66"/>
        <v>28.854058884377533</v>
      </c>
      <c r="K266" s="32">
        <f t="shared" si="67"/>
        <v>25.933773743856616</v>
      </c>
      <c r="M266">
        <f t="shared" ref="M266" si="109">H266/10</f>
        <v>207.56804545454543</v>
      </c>
      <c r="U266" s="32">
        <f t="shared" si="69"/>
        <v>0</v>
      </c>
    </row>
    <row r="267" spans="1:24" x14ac:dyDescent="0.35">
      <c r="A267" s="27">
        <v>45353</v>
      </c>
      <c r="B267" s="26">
        <f>SUMIF(Γεύματα!$A$2:$A$2997,$A267,Γεύματα!$H$2:$H$2997)</f>
        <v>160.78</v>
      </c>
      <c r="C267" s="26">
        <f>SUMIF(Γεύματα!$A$2:$A$2997,$A267,Γεύματα!$I$2:$I$2997)</f>
        <v>181.36500000000001</v>
      </c>
      <c r="D267" s="26">
        <f>SUMIF(Γεύματα!$A$2:$A$2997,$A267,Γεύματα!$J$2:$J$2997)</f>
        <v>118.60499999999999</v>
      </c>
      <c r="E267" s="26">
        <f>SUMIF(Γεύματα!$A$2:$A$2997,$A267,Γεύματα!$K$2:$K$2997)</f>
        <v>643.12</v>
      </c>
      <c r="F267" s="26">
        <f>SUMIF(Γεύματα!$A$2:$A$2997,$A267,Γεύματα!$L$2:$L$2997)</f>
        <v>725.46</v>
      </c>
      <c r="G267" s="26">
        <f>SUMIF(Γεύματα!$A$2:$A$2997,$A267,Γεύματα!$M$2:$M$2997)</f>
        <v>1067.4449999999999</v>
      </c>
      <c r="H267" s="43">
        <f>SUMIF(Γεύματα!$A$2:$A$2997,$A267,Γεύματα!$O$2:$O$2997)</f>
        <v>2629.5250000000005</v>
      </c>
      <c r="I267" s="32">
        <f t="shared" si="65"/>
        <v>24.457649195196847</v>
      </c>
      <c r="J267" s="32">
        <f t="shared" si="66"/>
        <v>27.589013224821969</v>
      </c>
      <c r="K267" s="32">
        <f t="shared" si="67"/>
        <v>40.594594080679961</v>
      </c>
      <c r="M267">
        <f t="shared" ref="M267" si="110">H267/10</f>
        <v>262.95250000000004</v>
      </c>
      <c r="U267" s="32">
        <f t="shared" si="69"/>
        <v>0</v>
      </c>
    </row>
    <row r="268" spans="1:24" x14ac:dyDescent="0.35">
      <c r="A268" s="27">
        <v>45354</v>
      </c>
      <c r="B268" s="26">
        <f>SUMIF(Γεύματα!$A$2:$A$2997,$A268,Γεύματα!$H$2:$H$2997)</f>
        <v>101.67285943468296</v>
      </c>
      <c r="C268" s="26">
        <f>SUMIF(Γεύματα!$A$2:$A$2997,$A268,Γεύματα!$I$2:$I$2997)</f>
        <v>119.62166080977845</v>
      </c>
      <c r="D268" s="26">
        <f>SUMIF(Γεύματα!$A$2:$A$2997,$A268,Γεύματα!$J$2:$J$2997)</f>
        <v>75.958825821237582</v>
      </c>
      <c r="E268" s="26">
        <f>SUMIF(Γεύματα!$A$2:$A$2997,$A268,Γεύματα!$K$2:$K$2997)</f>
        <v>406.69143773873185</v>
      </c>
      <c r="F268" s="26">
        <f>SUMIF(Γεύματα!$A$2:$A$2997,$A268,Γεύματα!$L$2:$L$2997)</f>
        <v>478.48664323911379</v>
      </c>
      <c r="G268" s="26">
        <f>SUMIF(Γεύματα!$A$2:$A$2997,$A268,Γεύματα!$M$2:$M$2997)</f>
        <v>683.62943239113815</v>
      </c>
      <c r="H268" s="43">
        <f>SUMIF(Γεύματα!$A$2:$A$2997,$A268,Γεύματα!$O$2:$O$2997)</f>
        <v>1979.8075133689838</v>
      </c>
      <c r="I268" s="32">
        <f t="shared" si="65"/>
        <v>20.541968600102756</v>
      </c>
      <c r="J268" s="32">
        <f t="shared" si="66"/>
        <v>24.168341619478262</v>
      </c>
      <c r="K268" s="32">
        <f t="shared" si="67"/>
        <v>34.530095869159766</v>
      </c>
      <c r="M268">
        <f t="shared" ref="M268" si="111">H268/10</f>
        <v>197.98075133689838</v>
      </c>
      <c r="U268" s="32">
        <f t="shared" si="69"/>
        <v>0</v>
      </c>
    </row>
    <row r="269" spans="1:24" x14ac:dyDescent="0.35">
      <c r="A269" s="27">
        <v>45355</v>
      </c>
      <c r="B269" s="26">
        <f>SUMIF(Γεύματα!$A$2:$A$2997,$A269,Γεύματα!$H$2:$H$2997)</f>
        <v>104.31828263305323</v>
      </c>
      <c r="C269" s="26">
        <f>SUMIF(Γεύματα!$A$2:$A$2997,$A269,Γεύματα!$I$2:$I$2997)</f>
        <v>134.9462131652661</v>
      </c>
      <c r="D269" s="26">
        <f>SUMIF(Γεύματα!$A$2:$A$2997,$A269,Γεύματα!$J$2:$J$2997)</f>
        <v>70.172643697478989</v>
      </c>
      <c r="E269" s="26">
        <f>SUMIF(Γεύματα!$A$2:$A$2997,$A269,Γεύματα!$K$2:$K$2997)</f>
        <v>417.27313053221292</v>
      </c>
      <c r="F269" s="26">
        <f>SUMIF(Γεύματα!$A$2:$A$2997,$A269,Γεύματα!$L$2:$L$2997)</f>
        <v>539.78485266106441</v>
      </c>
      <c r="G269" s="26">
        <f>SUMIF(Γεύματα!$A$2:$A$2997,$A269,Γεύματα!$M$2:$M$2997)</f>
        <v>631.55379327731089</v>
      </c>
      <c r="H269" s="43">
        <f>SUMIF(Γεύματα!$A$2:$A$2997,$A269,Γεύματα!$O$2:$O$2997)</f>
        <v>1588.6117764705887</v>
      </c>
      <c r="I269" s="32">
        <f t="shared" si="65"/>
        <v>26.266526328998179</v>
      </c>
      <c r="J269" s="32">
        <f t="shared" si="66"/>
        <v>33.978399295282948</v>
      </c>
      <c r="K269" s="32">
        <f t="shared" si="67"/>
        <v>39.755074375718841</v>
      </c>
      <c r="M269">
        <f t="shared" ref="M269" si="112">H269/10</f>
        <v>158.86117764705887</v>
      </c>
      <c r="U269" s="32">
        <f t="shared" si="69"/>
        <v>0</v>
      </c>
    </row>
    <row r="270" spans="1:24" x14ac:dyDescent="0.35">
      <c r="A270" s="27">
        <v>45356</v>
      </c>
      <c r="B270" s="26">
        <f>SUMIF(Γεύματα!$A$2:$A$2997,$A270,Γεύματα!$H$2:$H$2997)</f>
        <v>68.822913165266101</v>
      </c>
      <c r="C270" s="26">
        <f>SUMIF(Γεύματα!$A$2:$A$2997,$A270,Γεύματα!$I$2:$I$2997)</f>
        <v>106.03456582633054</v>
      </c>
      <c r="D270" s="26">
        <f>SUMIF(Γεύματα!$A$2:$A$2997,$A270,Γεύματα!$J$2:$J$2997)</f>
        <v>33.278718487394961</v>
      </c>
      <c r="E270" s="26">
        <f>SUMIF(Γεύματα!$A$2:$A$2997,$A270,Γεύματα!$K$2:$K$2997)</f>
        <v>275.2916526610644</v>
      </c>
      <c r="F270" s="26">
        <f>SUMIF(Γεύματα!$A$2:$A$2997,$A270,Γεύματα!$L$2:$L$2997)</f>
        <v>424.13826330532214</v>
      </c>
      <c r="G270" s="26">
        <f>SUMIF(Γεύματα!$A$2:$A$2997,$A270,Γεύματα!$M$2:$M$2997)</f>
        <v>299.50846638655463</v>
      </c>
      <c r="H270" s="43">
        <f>SUMIF(Γεύματα!$A$2:$A$2997,$A270,Γεύματα!$O$2:$O$2997)</f>
        <v>1998.9383823529411</v>
      </c>
      <c r="I270" s="32">
        <f t="shared" si="65"/>
        <v>13.771892875308136</v>
      </c>
      <c r="J270" s="32">
        <f t="shared" si="66"/>
        <v>21.218175960285027</v>
      </c>
      <c r="K270" s="32">
        <f t="shared" si="67"/>
        <v>14.98337662784806</v>
      </c>
      <c r="M270">
        <f t="shared" ref="M270" si="113">H270/10</f>
        <v>199.89383823529411</v>
      </c>
      <c r="T270">
        <v>102.1</v>
      </c>
      <c r="U270" s="32">
        <f t="shared" si="69"/>
        <v>32.961002066115704</v>
      </c>
    </row>
    <row r="271" spans="1:24" x14ac:dyDescent="0.35">
      <c r="A271" s="27">
        <v>45357</v>
      </c>
      <c r="B271" s="26">
        <f>SUMIF(Γεύματα!$A$2:$A$2997,$A271,Γεύματα!$H$2:$H$2997)</f>
        <v>94.554201680672278</v>
      </c>
      <c r="C271" s="26">
        <f>SUMIF(Γεύματα!$A$2:$A$2997,$A271,Γεύματα!$I$2:$I$2997)</f>
        <v>201.06700840336137</v>
      </c>
      <c r="D271" s="26">
        <f>SUMIF(Γεύματα!$A$2:$A$2997,$A271,Γεύματα!$J$2:$J$2997)</f>
        <v>49.192815126050419</v>
      </c>
      <c r="E271" s="26">
        <f>SUMIF(Γεύματα!$A$2:$A$2997,$A271,Γεύματα!$K$2:$K$2997)</f>
        <v>378.21680672268911</v>
      </c>
      <c r="F271" s="26">
        <f>SUMIF(Γεύματα!$A$2:$A$2997,$A271,Γεύματα!$L$2:$L$2997)</f>
        <v>804.26803361344548</v>
      </c>
      <c r="G271" s="26">
        <f>SUMIF(Γεύματα!$A$2:$A$2997,$A271,Γεύματα!$M$2:$M$2997)</f>
        <v>442.7353361344538</v>
      </c>
      <c r="H271" s="43">
        <f>SUMIF(Γεύματα!$A$2:$A$2997,$A271,Γεύματα!$O$2:$O$2997)</f>
        <v>1625.2201764705883</v>
      </c>
      <c r="I271" s="32">
        <f t="shared" si="65"/>
        <v>23.271727252614117</v>
      </c>
      <c r="J271" s="32">
        <f t="shared" si="66"/>
        <v>49.486712339495767</v>
      </c>
      <c r="K271" s="32">
        <f t="shared" si="67"/>
        <v>27.241560407890127</v>
      </c>
      <c r="M271">
        <f t="shared" ref="M271" si="114">H271/10</f>
        <v>162.52201764705882</v>
      </c>
      <c r="U271" s="32">
        <f t="shared" si="69"/>
        <v>0</v>
      </c>
      <c r="V271">
        <v>2.58</v>
      </c>
      <c r="W271">
        <v>160</v>
      </c>
      <c r="X271">
        <v>35</v>
      </c>
    </row>
    <row r="272" spans="1:24" x14ac:dyDescent="0.35">
      <c r="A272" s="27">
        <v>45358</v>
      </c>
      <c r="B272" s="26">
        <f>SUMIF(Γεύματα!$A$2:$A$2997,$A272,Γεύματα!$H$2:$H$2997)</f>
        <v>112.19343809523812</v>
      </c>
      <c r="C272" s="26">
        <f>SUMIF(Γεύματα!$A$2:$A$2997,$A272,Γεύματα!$I$2:$I$2997)</f>
        <v>234.75799047619049</v>
      </c>
      <c r="D272" s="26">
        <f>SUMIF(Γεύματα!$A$2:$A$2997,$A272,Γεύματα!$J$2:$J$2997)</f>
        <v>30.967542857142856</v>
      </c>
      <c r="E272" s="26">
        <f>SUMIF(Γεύματα!$A$2:$A$2997,$A272,Γεύματα!$K$2:$K$2997)</f>
        <v>448.77375238095249</v>
      </c>
      <c r="F272" s="26">
        <f>SUMIF(Γεύματα!$A$2:$A$2997,$A272,Γεύματα!$L$2:$L$2997)</f>
        <v>939.03196190476194</v>
      </c>
      <c r="G272" s="26">
        <f>SUMIF(Γεύματα!$A$2:$A$2997,$A272,Γεύματα!$M$2:$M$2997)</f>
        <v>278.70788571428574</v>
      </c>
      <c r="H272" s="43">
        <f>SUMIF(Γεύματα!$A$2:$A$2997,$A272,Γεύματα!$O$2:$O$2997)</f>
        <v>1666.5136</v>
      </c>
      <c r="I272" s="32">
        <f t="shared" si="65"/>
        <v>26.928898292876369</v>
      </c>
      <c r="J272" s="32">
        <f t="shared" si="66"/>
        <v>56.347092631272979</v>
      </c>
      <c r="K272" s="32">
        <f t="shared" si="67"/>
        <v>16.72400907585067</v>
      </c>
      <c r="M272">
        <f t="shared" ref="M272" si="115">H272/10</f>
        <v>166.65136000000001</v>
      </c>
      <c r="T272">
        <v>102.7</v>
      </c>
      <c r="U272" s="32">
        <f t="shared" si="69"/>
        <v>33.154700413223139</v>
      </c>
    </row>
    <row r="273" spans="1:21" x14ac:dyDescent="0.35">
      <c r="A273" s="27">
        <v>45359</v>
      </c>
      <c r="B273" s="26">
        <f>SUMIF(Γεύματα!$A$2:$A$2997,$A273,Γεύματα!$H$2:$H$2997)</f>
        <v>123.233</v>
      </c>
      <c r="C273" s="26">
        <f>SUMIF(Γεύματα!$A$2:$A$2997,$A273,Γεύματα!$I$2:$I$2997)</f>
        <v>167.79999999999998</v>
      </c>
      <c r="D273" s="26">
        <f>SUMIF(Γεύματα!$A$2:$A$2997,$A273,Γεύματα!$J$2:$J$2997)</f>
        <v>59.201000000000001</v>
      </c>
      <c r="E273" s="26">
        <f>SUMIF(Γεύματα!$A$2:$A$2997,$A273,Γεύματα!$K$2:$K$2997)</f>
        <v>492.93200000000002</v>
      </c>
      <c r="F273" s="26">
        <f>SUMIF(Γεύματα!$A$2:$A$2997,$A273,Γεύματα!$L$2:$L$2997)</f>
        <v>671.19999999999993</v>
      </c>
      <c r="G273" s="26">
        <f>SUMIF(Γεύματα!$A$2:$A$2997,$A273,Γεύματα!$M$2:$M$2997)</f>
        <v>532.80899999999997</v>
      </c>
      <c r="H273" s="43">
        <f>SUMIF(Γεύματα!$A$2:$A$2997,$A273,Γεύματα!$O$2:$O$2997)</f>
        <v>1836.9410000000003</v>
      </c>
      <c r="I273" s="32">
        <f t="shared" si="65"/>
        <v>26.834394790034082</v>
      </c>
      <c r="J273" s="32">
        <f t="shared" si="66"/>
        <v>36.539006968650597</v>
      </c>
      <c r="K273" s="32">
        <f t="shared" si="67"/>
        <v>29.005232067878058</v>
      </c>
      <c r="M273">
        <f t="shared" ref="M273" si="116">H273/10</f>
        <v>183.69410000000002</v>
      </c>
      <c r="T273">
        <v>101.9</v>
      </c>
      <c r="U273" s="32">
        <f t="shared" si="69"/>
        <v>32.89643595041322</v>
      </c>
    </row>
    <row r="274" spans="1:21" x14ac:dyDescent="0.35">
      <c r="A274" s="27">
        <v>45360</v>
      </c>
      <c r="B274" s="26">
        <f>SUMIF(Γεύματα!$A$2:$A$2997,$A274,Γεύματα!$H$2:$H$2997)</f>
        <v>176.96639047619047</v>
      </c>
      <c r="C274" s="26">
        <f>SUMIF(Γεύματα!$A$2:$A$2997,$A274,Γεύματα!$I$2:$I$2997)</f>
        <v>161.13575238095234</v>
      </c>
      <c r="D274" s="26">
        <f>SUMIF(Γεύματα!$A$2:$A$2997,$A274,Γεύματα!$J$2:$J$2997)</f>
        <v>53.136114285714292</v>
      </c>
      <c r="E274" s="26">
        <f>SUMIF(Γεύματα!$A$2:$A$2997,$A274,Γεύματα!$K$2:$K$2997)</f>
        <v>707.86556190476188</v>
      </c>
      <c r="F274" s="26">
        <f>SUMIF(Γεύματα!$A$2:$A$2997,$A274,Γεύματα!$L$2:$L$2997)</f>
        <v>644.54300952380936</v>
      </c>
      <c r="G274" s="26">
        <f>SUMIF(Γεύματα!$A$2:$A$2997,$A274,Γεύματα!$M$2:$M$2997)</f>
        <v>478.2250285714286</v>
      </c>
      <c r="H274" s="43">
        <f>SUMIF(Γεύματα!$A$2:$A$2997,$A274,Γεύματα!$O$2:$O$2997)</f>
        <v>2170.6336000000001</v>
      </c>
      <c r="I274" s="32">
        <f t="shared" si="65"/>
        <v>32.61101099258584</v>
      </c>
      <c r="J274" s="32">
        <f t="shared" si="66"/>
        <v>29.693772800891377</v>
      </c>
      <c r="K274" s="32">
        <f t="shared" si="67"/>
        <v>22.031586932563311</v>
      </c>
      <c r="M274">
        <f t="shared" ref="M274" si="117">H274/10</f>
        <v>217.06336000000002</v>
      </c>
      <c r="U274" s="32">
        <f t="shared" si="69"/>
        <v>0</v>
      </c>
    </row>
    <row r="275" spans="1:21" x14ac:dyDescent="0.35">
      <c r="A275" s="27">
        <v>45361</v>
      </c>
      <c r="B275" s="26">
        <f>SUMIF(Γεύματα!$A$2:$A$2997,$A275,Γεύματα!$H$2:$H$2997)</f>
        <v>0</v>
      </c>
      <c r="C275" s="26">
        <f>SUMIF(Γεύματα!$A$2:$A$2997,$A275,Γεύματα!$I$2:$I$2997)</f>
        <v>0</v>
      </c>
      <c r="D275" s="26">
        <f>SUMIF(Γεύματα!$A$2:$A$2997,$A275,Γεύματα!$J$2:$J$2997)</f>
        <v>0</v>
      </c>
      <c r="E275" s="26">
        <f>SUMIF(Γεύματα!$A$2:$A$2997,$A275,Γεύματα!$K$2:$K$2997)</f>
        <v>0</v>
      </c>
      <c r="F275" s="26">
        <f>SUMIF(Γεύματα!$A$2:$A$2997,$A275,Γεύματα!$L$2:$L$2997)</f>
        <v>0</v>
      </c>
      <c r="G275" s="26">
        <f>SUMIF(Γεύματα!$A$2:$A$2997,$A275,Γεύματα!$M$2:$M$2997)</f>
        <v>0</v>
      </c>
      <c r="H275" s="43">
        <f>SUMIF(Γεύματα!$A$2:$A$2997,$A275,Γεύματα!$O$2:$O$2997)</f>
        <v>0</v>
      </c>
      <c r="I275" s="32">
        <f t="shared" si="65"/>
        <v>0</v>
      </c>
      <c r="J275" s="32">
        <f t="shared" si="66"/>
        <v>0</v>
      </c>
      <c r="K275" s="32">
        <f t="shared" si="67"/>
        <v>0</v>
      </c>
      <c r="M275">
        <f t="shared" ref="M275:M276" si="118">H275/10</f>
        <v>0</v>
      </c>
      <c r="U275" s="32">
        <f t="shared" si="69"/>
        <v>0</v>
      </c>
    </row>
    <row r="276" spans="1:21" x14ac:dyDescent="0.35">
      <c r="A276" s="27">
        <v>45362</v>
      </c>
      <c r="B276" s="26">
        <f>SUMIF(Γεύματα!$A$2:$A$2997,$A276,Γεύματα!$H$2:$H$2997)</f>
        <v>130.03416666666666</v>
      </c>
      <c r="C276" s="26">
        <f>SUMIF(Γεύματα!$A$2:$A$2997,$A276,Γεύματα!$I$2:$I$2997)</f>
        <v>169.97916666666666</v>
      </c>
      <c r="D276" s="26">
        <f>SUMIF(Γεύματα!$A$2:$A$2997,$A276,Γεύματα!$J$2:$J$2997)</f>
        <v>39.479999999999997</v>
      </c>
      <c r="E276" s="26">
        <f>SUMIF(Γεύματα!$A$2:$A$2997,$A276,Γεύματα!$K$2:$K$2997)</f>
        <v>520.13666666666666</v>
      </c>
      <c r="F276" s="26">
        <f>SUMIF(Γεύματα!$A$2:$A$2997,$A276,Γεύματα!$L$2:$L$2997)</f>
        <v>679.91666666666663</v>
      </c>
      <c r="G276" s="26">
        <f>SUMIF(Γεύματα!$A$2:$A$2997,$A276,Γεύματα!$M$2:$M$2997)</f>
        <v>355.31999999999994</v>
      </c>
      <c r="H276" s="43">
        <f>SUMIF(Γεύματα!$A$2:$A$2997,$A276,Γεύματα!$O$2:$O$2997)</f>
        <v>1555.3733333333334</v>
      </c>
      <c r="I276" s="32">
        <f t="shared" si="65"/>
        <v>33.441274549304346</v>
      </c>
      <c r="J276" s="32">
        <f t="shared" si="66"/>
        <v>43.714049360067882</v>
      </c>
      <c r="K276" s="32">
        <f t="shared" si="67"/>
        <v>22.844676090627754</v>
      </c>
      <c r="M276">
        <f t="shared" si="118"/>
        <v>155.53733333333335</v>
      </c>
      <c r="U276" s="32">
        <f t="shared" si="69"/>
        <v>0</v>
      </c>
    </row>
    <row r="277" spans="1:21" x14ac:dyDescent="0.35">
      <c r="A277" s="27">
        <v>45363</v>
      </c>
      <c r="B277" s="26">
        <f>SUMIF(Γεύματα!$A$2:$A$2997,$A277,Γεύματα!$H$2:$H$2997)</f>
        <v>118.47916666666667</v>
      </c>
      <c r="C277" s="26">
        <f>SUMIF(Γεύματα!$A$2:$A$2997,$A277,Γεύματα!$I$2:$I$2997)</f>
        <v>128.97916666666669</v>
      </c>
      <c r="D277" s="26">
        <f>SUMIF(Γεύματα!$A$2:$A$2997,$A277,Γεύματα!$J$2:$J$2997)</f>
        <v>36.124999999999993</v>
      </c>
      <c r="E277" s="26">
        <f>SUMIF(Γεύματα!$A$2:$A$2997,$A277,Γεύματα!$K$2:$K$2997)</f>
        <v>473.91666666666669</v>
      </c>
      <c r="F277" s="26">
        <f>SUMIF(Γεύματα!$A$2:$A$2997,$A277,Γεύματα!$L$2:$L$2997)</f>
        <v>515.91666666666674</v>
      </c>
      <c r="G277" s="26">
        <f>SUMIF(Γεύματα!$A$2:$A$2997,$A277,Γεύματα!$M$2:$M$2997)</f>
        <v>325.12499999999994</v>
      </c>
      <c r="H277" s="43">
        <f>SUMIF(Γεύματα!$A$2:$A$2997,$A277,Γεύματα!$O$2:$O$2997)</f>
        <v>2314.9583333333335</v>
      </c>
      <c r="I277" s="32">
        <f t="shared" si="65"/>
        <v>20.471930740294102</v>
      </c>
      <c r="J277" s="32">
        <f t="shared" si="66"/>
        <v>22.286218254468224</v>
      </c>
      <c r="K277" s="32">
        <f t="shared" si="67"/>
        <v>14.044529239187167</v>
      </c>
      <c r="M277">
        <f t="shared" ref="M277" si="119">H277/10</f>
        <v>231.49583333333334</v>
      </c>
      <c r="T277">
        <v>101.8</v>
      </c>
      <c r="U277" s="32">
        <f t="shared" si="69"/>
        <v>32.864152892561982</v>
      </c>
    </row>
    <row r="278" spans="1:21" x14ac:dyDescent="0.35">
      <c r="A278" s="27">
        <v>45364</v>
      </c>
      <c r="B278" s="26">
        <f>SUMIF(Γεύματα!$A$2:$A$2997,$A278,Γεύματα!$H$2:$H$2997)</f>
        <v>93.202083333333334</v>
      </c>
      <c r="C278" s="26">
        <f>SUMIF(Γεύματα!$A$2:$A$2997,$A278,Γεύματα!$I$2:$I$2997)</f>
        <v>187.63958333333332</v>
      </c>
      <c r="D278" s="26">
        <f>SUMIF(Γεύματα!$A$2:$A$2997,$A278,Γεύματα!$J$2:$J$2997)</f>
        <v>38.774999999999999</v>
      </c>
      <c r="E278" s="26">
        <f>SUMIF(Γεύματα!$A$2:$A$2997,$A278,Γεύματα!$K$2:$K$2997)</f>
        <v>372.80833333333334</v>
      </c>
      <c r="F278" s="26">
        <f>SUMIF(Γεύματα!$A$2:$A$2997,$A278,Γεύματα!$L$2:$L$2997)</f>
        <v>750.55833333333328</v>
      </c>
      <c r="G278" s="26">
        <f>SUMIF(Γεύματα!$A$2:$A$2997,$A278,Γεύματα!$M$2:$M$2997)</f>
        <v>348.97500000000002</v>
      </c>
      <c r="H278" s="43">
        <f>SUMIF(Γεύματα!$A$2:$A$2997,$A278,Γεύματα!$O$2:$O$2997)</f>
        <v>1472.3416666666667</v>
      </c>
      <c r="I278" s="32">
        <f t="shared" si="65"/>
        <v>25.320775861581044</v>
      </c>
      <c r="J278" s="32">
        <f t="shared" si="66"/>
        <v>50.977184869906779</v>
      </c>
      <c r="K278" s="32">
        <f t="shared" si="67"/>
        <v>23.702039268512177</v>
      </c>
      <c r="M278">
        <f t="shared" ref="M278" si="120">H278/10</f>
        <v>147.23416666666668</v>
      </c>
    </row>
    <row r="279" spans="1:21" s="65" customFormat="1" x14ac:dyDescent="0.35">
      <c r="A279" s="61">
        <v>46133</v>
      </c>
      <c r="B279" s="62">
        <f>SUMIF(Γεύματα!$A$2:$A$2997,$A279,Γεύματα!$H$2:$H$2997)</f>
        <v>146.01900000000001</v>
      </c>
      <c r="C279" s="62">
        <f>SUMIF(Γεύματα!$A$2:$A$2997,$A279,Γεύματα!$I$2:$I$2997)</f>
        <v>165.3895</v>
      </c>
      <c r="D279" s="62">
        <f>SUMIF(Γεύματα!$A$2:$A$2997,$A279,Γεύματα!$J$2:$J$2997)</f>
        <v>63.574000000000005</v>
      </c>
      <c r="E279" s="62">
        <f>SUMIF(Γεύματα!$A$2:$A$2997,$A279,Γεύματα!$K$2:$K$2997)</f>
        <v>584.07600000000002</v>
      </c>
      <c r="F279" s="62">
        <f>SUMIF(Γεύματα!$A$2:$A$2997,$A279,Γεύματα!$L$2:$L$2997)</f>
        <v>661.55799999999999</v>
      </c>
      <c r="G279" s="62">
        <f>SUMIF(Γεύματα!$A$2:$A$2997,$A279,Γεύματα!$M$2:$M$2997)</f>
        <v>572.16599999999994</v>
      </c>
      <c r="H279" s="63">
        <f>SUMIF(Γεύματα!$A$2:$A$2997,$A279,Γεύματα!$O$2:$O$2997)</f>
        <v>1817.8</v>
      </c>
      <c r="I279" s="64">
        <f t="shared" si="65"/>
        <v>32.130927494773907</v>
      </c>
      <c r="J279" s="64">
        <f t="shared" si="66"/>
        <v>36.393332599845969</v>
      </c>
      <c r="K279" s="64">
        <f t="shared" si="67"/>
        <v>31.475739905380127</v>
      </c>
      <c r="M279" s="65">
        <f t="shared" ref="M279:M280" si="121">H279/10</f>
        <v>181.78</v>
      </c>
      <c r="N279" s="62"/>
      <c r="Q279" s="62"/>
      <c r="R279" s="62"/>
      <c r="U279" s="64"/>
    </row>
    <row r="280" spans="1:21" x14ac:dyDescent="0.35">
      <c r="A280" s="27">
        <v>46134</v>
      </c>
      <c r="B280" s="26">
        <f>SUMIF(Γεύματα!$A$2:$A$2997,$A280,Γεύματα!$H$2:$H$2997)</f>
        <v>158.01400000000001</v>
      </c>
      <c r="C280" s="26">
        <f>SUMIF(Γεύματα!$A$2:$A$2997,$A280,Γεύματα!$I$2:$I$2997)</f>
        <v>138.59899999999999</v>
      </c>
      <c r="D280" s="26">
        <f>SUMIF(Γεύματα!$A$2:$A$2997,$A280,Γεύματα!$J$2:$J$2997)</f>
        <v>67.810999999999993</v>
      </c>
      <c r="E280" s="26">
        <f>SUMIF(Γεύματα!$A$2:$A$2997,$A280,Γεύματα!$K$2:$K$2997)</f>
        <v>632.05600000000004</v>
      </c>
      <c r="F280" s="26">
        <f>SUMIF(Γεύματα!$A$2:$A$2997,$A280,Γεύματα!$L$2:$L$2997)</f>
        <v>554.39599999999996</v>
      </c>
      <c r="G280" s="26">
        <f>SUMIF(Γεύματα!$A$2:$A$2997,$A280,Γεύματα!$M$2:$M$2997)</f>
        <v>610.29899999999998</v>
      </c>
      <c r="H280" s="43">
        <f>SUMIF(Γεύματα!$A$2:$A$2997,$A280,Γεύματα!$O$2:$O$2997)</f>
        <v>1796.751</v>
      </c>
      <c r="I280" s="32">
        <f t="shared" si="65"/>
        <v>35.177718003218033</v>
      </c>
      <c r="J280" s="32">
        <f t="shared" si="66"/>
        <v>30.855471904565519</v>
      </c>
      <c r="K280" s="32">
        <f t="shared" si="67"/>
        <v>33.966810092216448</v>
      </c>
      <c r="M280">
        <f t="shared" si="121"/>
        <v>179.67509999999999</v>
      </c>
    </row>
    <row r="281" spans="1:21" x14ac:dyDescent="0.35">
      <c r="A281" s="27">
        <v>46135</v>
      </c>
      <c r="B281" s="26">
        <f>SUMIF(Γεύματα!$A$2:$A$2997,$A281,Γεύματα!$H$2:$H$2997)</f>
        <v>169.48499999999996</v>
      </c>
      <c r="C281" s="26">
        <f>SUMIF(Γεύματα!$A$2:$A$2997,$A281,Γεύματα!$I$2:$I$2997)</f>
        <v>151</v>
      </c>
      <c r="D281" s="26">
        <f>SUMIF(Γεύματα!$A$2:$A$2997,$A281,Γεύματα!$J$2:$J$2997)</f>
        <v>56.029999999999994</v>
      </c>
      <c r="E281" s="26">
        <f>SUMIF(Γεύματα!$A$2:$A$2997,$A281,Γεύματα!$K$2:$K$2997)</f>
        <v>677.93999999999983</v>
      </c>
      <c r="F281" s="26">
        <f>SUMIF(Γεύματα!$A$2:$A$2997,$A281,Γεύματα!$L$2:$L$2997)</f>
        <v>604</v>
      </c>
      <c r="G281" s="26">
        <f>SUMIF(Γεύματα!$A$2:$A$2997,$A281,Γεύματα!$M$2:$M$2997)</f>
        <v>504.2700000000001</v>
      </c>
      <c r="H281" s="43">
        <f>SUMIF(Γεύματα!$A$2:$A$2997,$A281,Γεύματα!$O$2:$O$2997)</f>
        <v>1786.21</v>
      </c>
      <c r="I281" s="32">
        <f t="shared" si="65"/>
        <v>37.954103940746037</v>
      </c>
      <c r="J281" s="32">
        <f t="shared" si="66"/>
        <v>33.814613063413596</v>
      </c>
      <c r="K281" s="32">
        <f t="shared" si="67"/>
        <v>28.23128299584036</v>
      </c>
      <c r="M281">
        <f t="shared" ref="M281:M282" si="122">H281/10</f>
        <v>178.62100000000001</v>
      </c>
    </row>
    <row r="282" spans="1:21" x14ac:dyDescent="0.35">
      <c r="A282" s="27">
        <v>46136</v>
      </c>
      <c r="B282" s="26">
        <f>SUMIF(Γεύματα!$A$2:$A$2997,$A282,Γεύματα!$H$2:$H$2997)</f>
        <v>178.08500000000001</v>
      </c>
      <c r="C282" s="26">
        <f>SUMIF(Γεύματα!$A$2:$A$2997,$A282,Γεύματα!$I$2:$I$2997)</f>
        <v>170.74999999999997</v>
      </c>
      <c r="D282" s="26">
        <f>SUMIF(Γεύματα!$A$2:$A$2997,$A282,Γεύματα!$J$2:$J$2997)</f>
        <v>68.685000000000002</v>
      </c>
      <c r="E282" s="26">
        <f>SUMIF(Γεύματα!$A$2:$A$2997,$A282,Γεύματα!$K$2:$K$2997)</f>
        <v>712.34</v>
      </c>
      <c r="F282" s="26">
        <f>SUMIF(Γεύματα!$A$2:$A$2997,$A282,Γεύματα!$L$2:$L$2997)</f>
        <v>682.99999999999989</v>
      </c>
      <c r="G282" s="26">
        <f>SUMIF(Γεύματα!$A$2:$A$2997,$A282,Γεύματα!$M$2:$M$2997)</f>
        <v>618.16499999999996</v>
      </c>
      <c r="H282" s="43">
        <f>SUMIF(Γεύματα!$A$2:$A$2997,$A282,Γεύματα!$O$2:$O$2997)</f>
        <v>2013.5050000000001</v>
      </c>
      <c r="I282" s="32">
        <f t="shared" si="65"/>
        <v>35.378109316838049</v>
      </c>
      <c r="J282" s="32">
        <f t="shared" si="66"/>
        <v>33.920948793273411</v>
      </c>
      <c r="K282" s="32">
        <f t="shared" si="67"/>
        <v>30.700941889888526</v>
      </c>
      <c r="M282">
        <f t="shared" si="122"/>
        <v>201.35050000000001</v>
      </c>
    </row>
    <row r="283" spans="1:21" x14ac:dyDescent="0.35">
      <c r="A283" s="27">
        <v>46137</v>
      </c>
      <c r="B283" s="26">
        <f>SUMIF(Γεύματα!$A$2:$A$2997,$A283,Γεύματα!$H$2:$H$2997)</f>
        <v>127.90191489361703</v>
      </c>
      <c r="C283" s="26">
        <f>SUMIF(Γεύματα!$A$2:$A$2997,$A283,Γεύματα!$I$2:$I$2997)</f>
        <v>139.58063829787233</v>
      </c>
      <c r="D283" s="26">
        <f>SUMIF(Γεύματα!$A$2:$A$2997,$A283,Γεύματα!$J$2:$J$2997)</f>
        <v>62.611808510638298</v>
      </c>
      <c r="E283" s="26">
        <f>SUMIF(Γεύματα!$A$2:$A$2997,$A283,Γεύματα!$K$2:$K$2997)</f>
        <v>511.60765957446813</v>
      </c>
      <c r="F283" s="26">
        <f>SUMIF(Γεύματα!$A$2:$A$2997,$A283,Γεύματα!$L$2:$L$2997)</f>
        <v>558.32255319148931</v>
      </c>
      <c r="G283" s="26">
        <f>SUMIF(Γεύματα!$A$2:$A$2997,$A283,Γεύματα!$M$2:$M$2997)</f>
        <v>563.50627659574468</v>
      </c>
      <c r="H283" s="43">
        <f>SUMIF(Γεύματα!$A$2:$A$2997,$A283,Γεύματα!$O$2:$O$2997)</f>
        <v>1866.3364893617022</v>
      </c>
      <c r="I283" s="32">
        <f t="shared" si="65"/>
        <v>27.412401916304002</v>
      </c>
      <c r="J283" s="32">
        <f t="shared" si="66"/>
        <v>29.915428239976105</v>
      </c>
      <c r="K283" s="32">
        <f t="shared" si="67"/>
        <v>30.193176836427128</v>
      </c>
      <c r="M283">
        <f t="shared" ref="M283" si="123">H283/10</f>
        <v>186.63364893617023</v>
      </c>
    </row>
    <row r="284" spans="1:21" x14ac:dyDescent="0.35">
      <c r="A284" s="27">
        <v>46138</v>
      </c>
      <c r="B284" s="26">
        <f>SUMIF(Γεύματα!$A$2:$A$2997,$A284,Γεύματα!$H$2:$H$2997)</f>
        <v>178.09659574468085</v>
      </c>
      <c r="C284" s="26">
        <f>SUMIF(Γεύματα!$A$2:$A$2997,$A284,Γεύματα!$I$2:$I$2997)</f>
        <v>124.47553191489361</v>
      </c>
      <c r="D284" s="26">
        <f>SUMIF(Γεύματα!$A$2:$A$2997,$A284,Γεύματα!$J$2:$J$2997)</f>
        <v>67.124340425531912</v>
      </c>
      <c r="E284" s="26">
        <f>SUMIF(Γεύματα!$A$2:$A$2997,$A284,Γεύματα!$K$2:$K$2997)</f>
        <v>712.38638297872342</v>
      </c>
      <c r="F284" s="26">
        <f>SUMIF(Γεύματα!$A$2:$A$2997,$A284,Γεύματα!$L$2:$L$2997)</f>
        <v>497.90212765957443</v>
      </c>
      <c r="G284" s="26">
        <f>SUMIF(Γεύματα!$A$2:$A$2997,$A284,Γεύματα!$M$2:$M$2997)</f>
        <v>604.11906382978725</v>
      </c>
      <c r="H284" s="43">
        <f>SUMIF(Γεύματα!$A$2:$A$2997,$A284,Γεύματα!$O$2:$O$2997)</f>
        <v>1814.4075744680852</v>
      </c>
      <c r="I284" s="32">
        <f t="shared" si="65"/>
        <v>39.262754025239772</v>
      </c>
      <c r="J284" s="32">
        <f t="shared" si="66"/>
        <v>27.44158118969164</v>
      </c>
      <c r="K284" s="32">
        <f t="shared" si="67"/>
        <v>33.295664785068581</v>
      </c>
      <c r="M284">
        <f t="shared" ref="M284" si="124">H284/10</f>
        <v>181.4407574468085</v>
      </c>
    </row>
    <row r="285" spans="1:21" x14ac:dyDescent="0.35">
      <c r="A285" s="27">
        <v>46139</v>
      </c>
      <c r="B285" s="26">
        <f>SUMIF(Γεύματα!$A$2:$A$2997,$A285,Γεύματα!$H$2:$H$2997)</f>
        <v>174.18000000000004</v>
      </c>
      <c r="C285" s="26">
        <f>SUMIF(Γεύματα!$A$2:$A$2997,$A285,Γεύματα!$I$2:$I$2997)</f>
        <v>135.91</v>
      </c>
      <c r="D285" s="26">
        <f>SUMIF(Γεύματα!$A$2:$A$2997,$A285,Γεύματα!$J$2:$J$2997)</f>
        <v>65.951999999999998</v>
      </c>
      <c r="E285" s="26">
        <f>SUMIF(Γεύματα!$A$2:$A$2997,$A285,Γεύματα!$K$2:$K$2997)</f>
        <v>696.72000000000014</v>
      </c>
      <c r="F285" s="26">
        <f>SUMIF(Γεύματα!$A$2:$A$2997,$A285,Γεύματα!$L$2:$L$2997)</f>
        <v>543.64</v>
      </c>
      <c r="G285" s="26">
        <f>SUMIF(Γεύματα!$A$2:$A$2997,$A285,Γεύματα!$M$2:$M$2997)</f>
        <v>593.56799999999998</v>
      </c>
      <c r="H285" s="43">
        <f>SUMIF(Γεύματα!$A$2:$A$2997,$A285,Γεύματα!$O$2:$O$2997)</f>
        <v>1833.9280000000001</v>
      </c>
      <c r="I285" s="32">
        <f t="shared" si="65"/>
        <v>37.990586326180747</v>
      </c>
      <c r="J285" s="32">
        <f t="shared" si="66"/>
        <v>29.643475643536714</v>
      </c>
      <c r="K285" s="32">
        <f t="shared" si="67"/>
        <v>32.365938030282535</v>
      </c>
      <c r="M285">
        <f t="shared" ref="M285" si="125">H285/10</f>
        <v>183.39280000000002</v>
      </c>
    </row>
    <row r="286" spans="1:21" x14ac:dyDescent="0.35">
      <c r="A286" s="27">
        <v>46140</v>
      </c>
      <c r="B286" s="26">
        <f>SUMIF(Γεύματα!$A$2:$A$2997,$A286,Γεύματα!$H$2:$H$2997)</f>
        <v>147.738</v>
      </c>
      <c r="C286" s="26">
        <f>SUMIF(Γεύματα!$A$2:$A$2997,$A286,Γεύματα!$I$2:$I$2997)</f>
        <v>186.29599999999999</v>
      </c>
      <c r="D286" s="26">
        <f>SUMIF(Γεύματα!$A$2:$A$2997,$A286,Γεύματα!$J$2:$J$2997)</f>
        <v>57.895000000000003</v>
      </c>
      <c r="E286" s="26">
        <f>SUMIF(Γεύματα!$A$2:$A$2997,$A286,Γεύματα!$K$2:$K$2997)</f>
        <v>590.952</v>
      </c>
      <c r="F286" s="26">
        <f>SUMIF(Γεύματα!$A$2:$A$2997,$A286,Γεύματα!$L$2:$L$2997)</f>
        <v>745.18399999999997</v>
      </c>
      <c r="G286" s="26">
        <f>SUMIF(Γεύματα!$A$2:$A$2997,$A286,Γεύματα!$M$2:$M$2997)</f>
        <v>521.05499999999995</v>
      </c>
      <c r="H286" s="43">
        <f>SUMIF(Γεύματα!$A$2:$A$2997,$A286,Γεύματα!$O$2:$O$2997)</f>
        <v>1857.1909999999998</v>
      </c>
      <c r="I286" s="32">
        <f t="shared" si="65"/>
        <v>31.819667444005493</v>
      </c>
      <c r="J286" s="32">
        <f t="shared" si="66"/>
        <v>40.124252163616987</v>
      </c>
      <c r="K286" s="32">
        <f t="shared" si="67"/>
        <v>28.05608039237752</v>
      </c>
      <c r="M286">
        <f t="shared" ref="M286" si="126">H286/10</f>
        <v>185.71909999999997</v>
      </c>
    </row>
    <row r="287" spans="1:21" x14ac:dyDescent="0.35">
      <c r="A287" s="27">
        <v>46141</v>
      </c>
      <c r="B287" s="26">
        <f>SUMIF(Γεύματα!$A$2:$A$2997,$A287,Γεύματα!$H$2:$H$2997)</f>
        <v>173.08404255319147</v>
      </c>
      <c r="C287" s="26">
        <f>SUMIF(Γεύματα!$A$2:$A$2997,$A287,Γεύματα!$I$2:$I$2997)</f>
        <v>164.55468085106384</v>
      </c>
      <c r="D287" s="26">
        <f>SUMIF(Γεύματα!$A$2:$A$2997,$A287,Γεύματα!$J$2:$J$2997)</f>
        <v>47.366595744680858</v>
      </c>
      <c r="E287" s="26">
        <f>SUMIF(Γεύματα!$A$2:$A$2997,$A287,Γεύματα!$K$2:$K$2997)</f>
        <v>692.33617021276586</v>
      </c>
      <c r="F287" s="26">
        <f>SUMIF(Γεύματα!$A$2:$A$2997,$A287,Γεύματα!$L$2:$L$2997)</f>
        <v>658.21872340425534</v>
      </c>
      <c r="G287" s="26">
        <f>SUMIF(Γεύματα!$A$2:$A$2997,$A287,Γεύματα!$M$2:$M$2997)</f>
        <v>426.29936170212773</v>
      </c>
      <c r="H287" s="43">
        <f>SUMIF(Γεύματα!$A$2:$A$2997,$A287,Γεύματα!$O$2:$O$2997)</f>
        <v>1776.8542553191494</v>
      </c>
      <c r="I287" s="32">
        <f t="shared" si="65"/>
        <v>38.964150725373479</v>
      </c>
      <c r="J287" s="32">
        <f t="shared" si="66"/>
        <v>37.044046884195879</v>
      </c>
      <c r="K287" s="32">
        <f t="shared" si="67"/>
        <v>23.99180239043061</v>
      </c>
      <c r="M287">
        <f t="shared" ref="M287" si="127">H287/10</f>
        <v>177.68542553191494</v>
      </c>
    </row>
    <row r="288" spans="1:21" x14ac:dyDescent="0.35">
      <c r="A288" s="27">
        <v>46142</v>
      </c>
      <c r="B288" s="26">
        <f>SUMIF(Γεύματα!$A$2:$A$2997,$A288,Γεύματα!$H$2:$H$2997)</f>
        <v>153.7647659574468</v>
      </c>
      <c r="C288" s="26">
        <f>SUMIF(Γεύματα!$A$2:$A$2997,$A288,Γεύματα!$I$2:$I$2997)</f>
        <v>200.94825531914893</v>
      </c>
      <c r="D288" s="26">
        <f>SUMIF(Γεύματα!$A$2:$A$2997,$A288,Γεύματα!$J$2:$J$2997)</f>
        <v>60.116723404255325</v>
      </c>
      <c r="E288" s="26">
        <f>SUMIF(Γεύματα!$A$2:$A$2997,$A288,Γεύματα!$K$2:$K$2997)</f>
        <v>615.05906382978719</v>
      </c>
      <c r="F288" s="26">
        <f>SUMIF(Γεύματα!$A$2:$A$2997,$A288,Γεύματα!$L$2:$L$2997)</f>
        <v>803.79302127659571</v>
      </c>
      <c r="G288" s="26">
        <f>SUMIF(Γεύματα!$A$2:$A$2997,$A288,Γεύματα!$M$2:$M$2997)</f>
        <v>541.05051063829785</v>
      </c>
      <c r="H288" s="43">
        <f>SUMIF(Γεύματα!$A$2:$A$2997,$A288,Γεύματα!$O$2:$O$2997)</f>
        <v>2129.9025957446811</v>
      </c>
      <c r="I288" s="32">
        <f t="shared" si="65"/>
        <v>28.877332938070023</v>
      </c>
      <c r="J288" s="32">
        <f t="shared" si="66"/>
        <v>37.738487331884976</v>
      </c>
      <c r="K288" s="32">
        <f t="shared" si="67"/>
        <v>25.402594077271853</v>
      </c>
      <c r="M288">
        <f t="shared" ref="M288" si="128">H288/10</f>
        <v>212.9902595744681</v>
      </c>
    </row>
    <row r="289" spans="1:13" x14ac:dyDescent="0.35">
      <c r="A289" s="27">
        <v>46143</v>
      </c>
      <c r="B289" s="26">
        <f>SUMIF(Γεύματα!$A$2:$A$2997,$A289,Γεύματα!$H$2:$H$2997)</f>
        <v>126.1727659574468</v>
      </c>
      <c r="C289" s="26">
        <f>SUMIF(Γεύματα!$A$2:$A$2997,$A289,Γεύματα!$I$2:$I$2997)</f>
        <v>186.14125531914897</v>
      </c>
      <c r="D289" s="26">
        <f>SUMIF(Γεύματα!$A$2:$A$2997,$A289,Γεύματα!$J$2:$J$2997)</f>
        <v>73.400723404255316</v>
      </c>
      <c r="E289" s="26">
        <f>SUMIF(Γεύματα!$A$2:$A$2997,$A289,Γεύματα!$K$2:$K$2997)</f>
        <v>504.6910638297872</v>
      </c>
      <c r="F289" s="26">
        <f>SUMIF(Γεύματα!$A$2:$A$2997,$A289,Γεύματα!$L$2:$L$2997)</f>
        <v>744.56502127659587</v>
      </c>
      <c r="G289" s="26">
        <f>SUMIF(Γεύματα!$A$2:$A$2997,$A289,Γεύματα!$M$2:$M$2997)</f>
        <v>660.60651063829789</v>
      </c>
      <c r="H289" s="43">
        <f>SUMIF(Γεύματα!$A$2:$A$2997,$A289,Γεύματα!$O$2:$O$2997)</f>
        <v>1909.8625957446811</v>
      </c>
      <c r="I289" s="32">
        <f t="shared" si="65"/>
        <v>26.425516943170528</v>
      </c>
      <c r="J289" s="32">
        <f t="shared" si="66"/>
        <v>38.985266423644475</v>
      </c>
      <c r="K289" s="32">
        <f t="shared" si="67"/>
        <v>34.589216633184996</v>
      </c>
      <c r="M289">
        <f t="shared" ref="M289" si="129">H289/10</f>
        <v>190.98625957446811</v>
      </c>
    </row>
    <row r="290" spans="1:13" x14ac:dyDescent="0.35">
      <c r="A290" s="27">
        <v>46144</v>
      </c>
      <c r="B290" s="26">
        <f>SUMIF(Γεύματα!$A$2:$A$6994,$A290,Γεύματα!$H$2:$H$6994)</f>
        <v>133.45294545454547</v>
      </c>
      <c r="C290" s="26">
        <f>SUMIF(Γεύματα!$A$2:$A$6994,$A290,Γεύματα!$I$2:$I$6994)</f>
        <v>175.43634545454549</v>
      </c>
      <c r="D290" s="26">
        <f>SUMIF(Γεύματα!$A$2:$A$6994,$A290,Γεύματα!$J$2:$J$6994)</f>
        <v>64.041054545454543</v>
      </c>
      <c r="E290" s="26">
        <f>SUMIF(Γεύματα!$A$2:$A$6994,$A290,Γεύματα!$K$2:$K$6994)</f>
        <v>533.81178181818188</v>
      </c>
      <c r="F290" s="26">
        <f>SUMIF(Γεύματα!$A$2:$A$6994,$A290,Γεύματα!$L$2:$L$6994)</f>
        <v>701.74538181818195</v>
      </c>
      <c r="G290" s="26">
        <f>SUMIF(Γεύματα!$A$2:$A$6994,$A290,Γεύματα!$M$2:$M$6994)</f>
        <v>576.36949090909093</v>
      </c>
      <c r="H290" s="43">
        <f>SUMIF(Γεύματα!$A$2:$A$6994,$A290,Γεύματα!$O$2:$O$6994)</f>
        <v>1811.9266545454543</v>
      </c>
      <c r="I290" s="32">
        <f t="shared" si="65"/>
        <v>29.461003870054313</v>
      </c>
      <c r="J290" s="32">
        <f t="shared" si="66"/>
        <v>38.729237745786349</v>
      </c>
      <c r="K290" s="32">
        <f t="shared" si="67"/>
        <v>31.809758384159366</v>
      </c>
      <c r="M290">
        <f t="shared" ref="M290" si="130">H290/10</f>
        <v>181.19266545454542</v>
      </c>
    </row>
    <row r="291" spans="1:13" x14ac:dyDescent="0.35">
      <c r="A291" s="27">
        <v>46145</v>
      </c>
      <c r="B291" s="26">
        <f>SUMIF(Γεύματα!$A$2:$A$6994,$A291,Γεύματα!$H$2:$H$6994)</f>
        <v>139.15</v>
      </c>
      <c r="C291" s="26">
        <f>SUMIF(Γεύματα!$A$2:$A$6994,$A291,Γεύματα!$I$2:$I$6994)</f>
        <v>130.77833333333334</v>
      </c>
      <c r="D291" s="26">
        <f>SUMIF(Γεύματα!$A$2:$A$6994,$A291,Γεύματα!$J$2:$J$6994)</f>
        <v>92.798333333333318</v>
      </c>
      <c r="E291" s="26">
        <f>SUMIF(Γεύματα!$A$2:$A$6994,$A291,Γεύματα!$K$2:$K$6994)</f>
        <v>556.6</v>
      </c>
      <c r="F291" s="26">
        <f>SUMIF(Γεύματα!$A$2:$A$6994,$A291,Γεύματα!$L$2:$L$6994)</f>
        <v>523.11333333333334</v>
      </c>
      <c r="G291" s="26">
        <f>SUMIF(Γεύματα!$A$2:$A$6994,$A291,Γεύματα!$M$2:$M$6994)</f>
        <v>835.18499999999972</v>
      </c>
      <c r="H291" s="43">
        <f>SUMIF(Γεύματα!$A$2:$A$6994,$A291,Γεύματα!$O$2:$O$6994)</f>
        <v>2244.8983333333331</v>
      </c>
      <c r="I291" s="32">
        <f t="shared" si="65"/>
        <v>24.793995867667359</v>
      </c>
      <c r="J291" s="32">
        <f t="shared" si="66"/>
        <v>23.30231732840166</v>
      </c>
      <c r="K291" s="32">
        <f t="shared" si="67"/>
        <v>37.20368925393057</v>
      </c>
      <c r="M291">
        <f t="shared" ref="M291:M292" si="131">H291/10</f>
        <v>224.48983333333331</v>
      </c>
    </row>
    <row r="292" spans="1:13" x14ac:dyDescent="0.35">
      <c r="A292" s="27">
        <v>46146</v>
      </c>
      <c r="B292" s="26">
        <f>SUMIF(Γεύματα!$A$2:$A$6994,$A292,Γεύματα!$H$2:$H$6994)</f>
        <v>143.94</v>
      </c>
      <c r="C292" s="26">
        <f>SUMIF(Γεύματα!$A$2:$A$6994,$A292,Γεύματα!$I$2:$I$6994)</f>
        <v>137.255</v>
      </c>
      <c r="D292" s="26">
        <f>SUMIF(Γεύματα!$A$2:$A$6994,$A292,Γεύματα!$J$2:$J$6994)</f>
        <v>81.080999999999989</v>
      </c>
      <c r="E292" s="26">
        <f>SUMIF(Γεύματα!$A$2:$A$6994,$A292,Γεύματα!$K$2:$K$6994)</f>
        <v>575.76</v>
      </c>
      <c r="F292" s="26">
        <f>SUMIF(Γεύματα!$A$2:$A$6994,$A292,Γεύματα!$L$2:$L$6994)</f>
        <v>549.02</v>
      </c>
      <c r="G292" s="26">
        <f>SUMIF(Γεύματα!$A$2:$A$6994,$A292,Γεύματα!$M$2:$M$6994)</f>
        <v>729.72899999999993</v>
      </c>
      <c r="H292" s="43">
        <f>SUMIF(Γεύματα!$A$2:$A$6994,$A292,Γεύματα!$O$2:$O$6994)</f>
        <v>1854.5089999999998</v>
      </c>
      <c r="I292" s="32">
        <f t="shared" ref="I292:I304" si="132">IF($H292&gt;0,100*$E292/$H292,0)</f>
        <v>31.046492629585515</v>
      </c>
      <c r="J292" s="32">
        <f t="shared" ref="J292:J304" si="133">IF($H292&gt;0,100*$F292/$H292,0)</f>
        <v>29.604601541432263</v>
      </c>
      <c r="K292" s="32">
        <f t="shared" ref="K292:K304" si="134">IF($H292&gt;0,100*$G292/$H292,0)</f>
        <v>39.348905828982225</v>
      </c>
      <c r="M292">
        <f t="shared" si="131"/>
        <v>185.45089999999999</v>
      </c>
    </row>
    <row r="293" spans="1:13" x14ac:dyDescent="0.35">
      <c r="A293" s="27">
        <v>46147</v>
      </c>
      <c r="B293" s="26">
        <f>SUMIF(Γεύματα!$A$2:$A$6994,$A293,Γεύματα!$H$2:$H$6994)</f>
        <v>130.4581914893617</v>
      </c>
      <c r="C293" s="26">
        <f>SUMIF(Γεύματα!$A$2:$A$6994,$A293,Γεύματα!$I$2:$I$6994)</f>
        <v>171.57939716312057</v>
      </c>
      <c r="D293" s="26">
        <f>SUMIF(Γεύματα!$A$2:$A$6994,$A293,Γεύματα!$J$2:$J$6994)</f>
        <v>56.865014184397154</v>
      </c>
      <c r="E293" s="26">
        <f>SUMIF(Γεύματα!$A$2:$A$6994,$A293,Γεύματα!$K$2:$K$6994)</f>
        <v>521.83276595744678</v>
      </c>
      <c r="F293" s="26">
        <f>SUMIF(Γεύματα!$A$2:$A$6994,$A293,Γεύματα!$L$2:$L$6994)</f>
        <v>686.3175886524823</v>
      </c>
      <c r="G293" s="26">
        <f>SUMIF(Γεύματα!$A$2:$A$6994,$A293,Γεύματα!$M$2:$M$6994)</f>
        <v>511.78512765957441</v>
      </c>
      <c r="H293" s="43">
        <f>SUMIF(Γεύματα!$A$2:$A$6994,$A293,Γεύματα!$O$2:$O$6994)</f>
        <v>1719.9354822695036</v>
      </c>
      <c r="I293" s="32">
        <f t="shared" si="132"/>
        <v>30.34025237207582</v>
      </c>
      <c r="J293" s="32">
        <f t="shared" si="133"/>
        <v>39.903682186198452</v>
      </c>
      <c r="K293" s="32">
        <f t="shared" si="134"/>
        <v>29.756065441725724</v>
      </c>
      <c r="M293">
        <f t="shared" ref="M293" si="135">H293/10</f>
        <v>171.99354822695037</v>
      </c>
    </row>
    <row r="294" spans="1:13" x14ac:dyDescent="0.35">
      <c r="A294" s="27">
        <v>46148</v>
      </c>
      <c r="B294" s="26">
        <f>SUMIF(Γεύματα!$A$2:$A$6994,$A294,Γεύματα!$H$2:$H$6994)</f>
        <v>131.86299999999997</v>
      </c>
      <c r="C294" s="26">
        <f>SUMIF(Γεύματα!$A$2:$A$6994,$A294,Γεύματα!$I$2:$I$6994)</f>
        <v>156.94916666666666</v>
      </c>
      <c r="D294" s="26">
        <f>SUMIF(Γεύματα!$A$2:$A$6994,$A294,Γεύματα!$J$2:$J$6994)</f>
        <v>67.914166666666659</v>
      </c>
      <c r="E294" s="26">
        <f>SUMIF(Γεύματα!$A$2:$A$6994,$A294,Γεύματα!$K$2:$K$6994)</f>
        <v>527.45199999999988</v>
      </c>
      <c r="F294" s="26">
        <f>SUMIF(Γεύματα!$A$2:$A$6994,$A294,Γεύματα!$L$2:$L$6994)</f>
        <v>627.79666666666662</v>
      </c>
      <c r="G294" s="26">
        <f>SUMIF(Γεύματα!$A$2:$A$6994,$A294,Γεύματα!$M$2:$M$6994)</f>
        <v>611.22749999999996</v>
      </c>
      <c r="H294" s="43">
        <f>SUMIF(Γεύματα!$A$2:$A$6994,$A294,Γεύματα!$O$2:$O$6994)</f>
        <v>1766.4761666666666</v>
      </c>
      <c r="I294" s="32">
        <f t="shared" si="132"/>
        <v>29.858993285785434</v>
      </c>
      <c r="J294" s="32">
        <f t="shared" si="133"/>
        <v>35.539492607551928</v>
      </c>
      <c r="K294" s="32">
        <f t="shared" si="134"/>
        <v>34.601514106662634</v>
      </c>
      <c r="M294">
        <f t="shared" ref="M294" si="136">H294/10</f>
        <v>176.64761666666666</v>
      </c>
    </row>
    <row r="295" spans="1:13" x14ac:dyDescent="0.35">
      <c r="A295" s="27">
        <v>46149</v>
      </c>
      <c r="B295" s="26">
        <f>SUMIF(Γεύματα!$A$2:$A$6994,$A295,Γεύματα!$H$2:$H$6994)</f>
        <v>121.97072727272727</v>
      </c>
      <c r="C295" s="26">
        <f>SUMIF(Γεύματα!$A$2:$A$6994,$A295,Γεύματα!$I$2:$I$6994)</f>
        <v>205.79622727272729</v>
      </c>
      <c r="D295" s="26">
        <f>SUMIF(Γεύματα!$A$2:$A$6994,$A295,Γεύματα!$J$2:$J$6994)</f>
        <v>54.564772727272725</v>
      </c>
      <c r="E295" s="26">
        <f>SUMIF(Γεύματα!$A$2:$A$6994,$A295,Γεύματα!$K$2:$K$6994)</f>
        <v>487.8829090909091</v>
      </c>
      <c r="F295" s="26">
        <f>SUMIF(Γεύματα!$A$2:$A$6994,$A295,Γεύματα!$L$2:$L$6994)</f>
        <v>823.18490909090917</v>
      </c>
      <c r="G295" s="26">
        <f>SUMIF(Γεύματα!$A$2:$A$6994,$A295,Γεύματα!$M$2:$M$6994)</f>
        <v>491.08295454545458</v>
      </c>
      <c r="H295" s="43">
        <f>SUMIF(Γεύματα!$A$2:$A$6994,$A295,Γεύματα!$O$2:$O$6994)</f>
        <v>1802.1507727272729</v>
      </c>
      <c r="I295" s="32">
        <f t="shared" si="132"/>
        <v>27.072258130354694</v>
      </c>
      <c r="J295" s="32">
        <f t="shared" si="133"/>
        <v>45.677915607757271</v>
      </c>
      <c r="K295" s="32">
        <f t="shared" si="134"/>
        <v>27.249826261888035</v>
      </c>
      <c r="M295">
        <f t="shared" ref="M295" si="137">H295/10</f>
        <v>180.21507727272729</v>
      </c>
    </row>
    <row r="296" spans="1:13" x14ac:dyDescent="0.35">
      <c r="A296" s="27">
        <v>46150</v>
      </c>
      <c r="B296" s="26">
        <f>SUMIF(Γεύματα!$A$2:$A$6994,$A296,Γεύματα!$H$2:$H$6994)</f>
        <v>102.64</v>
      </c>
      <c r="C296" s="26">
        <f>SUMIF(Γεύματα!$A$2:$A$6994,$A296,Γεύματα!$I$2:$I$6994)</f>
        <v>119.57166666666664</v>
      </c>
      <c r="D296" s="26">
        <f>SUMIF(Γεύματα!$A$2:$A$6994,$A296,Γεύματα!$J$2:$J$6994)</f>
        <v>72.876666666666665</v>
      </c>
      <c r="E296" s="26">
        <f>SUMIF(Γεύματα!$A$2:$A$6994,$A296,Γεύματα!$K$2:$K$6994)</f>
        <v>410.56</v>
      </c>
      <c r="F296" s="26">
        <f>SUMIF(Γεύματα!$A$2:$A$6994,$A296,Γεύματα!$L$2:$L$6994)</f>
        <v>478.28666666666658</v>
      </c>
      <c r="G296" s="26">
        <f>SUMIF(Γεύματα!$A$2:$A$6994,$A296,Γεύματα!$M$2:$M$6994)</f>
        <v>655.89</v>
      </c>
      <c r="H296" s="43">
        <f>SUMIF(Γεύματα!$A$2:$A$6994,$A296,Γεύματα!$O$2:$O$6994)</f>
        <v>1544.7366666666665</v>
      </c>
      <c r="I296" s="32">
        <f t="shared" si="132"/>
        <v>26.577992797046317</v>
      </c>
      <c r="J296" s="32">
        <f t="shared" si="133"/>
        <v>30.962343096234306</v>
      </c>
      <c r="K296" s="32">
        <f t="shared" si="134"/>
        <v>42.45966410671938</v>
      </c>
      <c r="M296">
        <f t="shared" ref="M296" si="138">H296/10</f>
        <v>154.47366666666665</v>
      </c>
    </row>
    <row r="297" spans="1:13" x14ac:dyDescent="0.35">
      <c r="A297" s="27">
        <v>46151</v>
      </c>
      <c r="B297" s="26">
        <f>SUMIF(Γεύματα!$A$2:$A$6994,$A297,Γεύματα!$H$2:$H$6994)</f>
        <v>116.90749999999998</v>
      </c>
      <c r="C297" s="26">
        <f>SUMIF(Γεύματα!$A$2:$A$6994,$A297,Γεύματα!$I$2:$I$6994)</f>
        <v>177.08083333333337</v>
      </c>
      <c r="D297" s="26">
        <f>SUMIF(Γεύματα!$A$2:$A$6994,$A297,Γεύματα!$J$2:$J$6994)</f>
        <v>66.613333333333344</v>
      </c>
      <c r="E297" s="26">
        <f>SUMIF(Γεύματα!$A$2:$A$6994,$A297,Γεύματα!$K$2:$K$6994)</f>
        <v>467.62999999999994</v>
      </c>
      <c r="F297" s="26">
        <f>SUMIF(Γεύματα!$A$2:$A$6994,$A297,Γεύματα!$L$2:$L$6994)</f>
        <v>708.32333333333349</v>
      </c>
      <c r="G297" s="26">
        <f>SUMIF(Γεύματα!$A$2:$A$6994,$A297,Γεύματα!$M$2:$M$6994)</f>
        <v>599.52</v>
      </c>
      <c r="H297" s="43">
        <f>SUMIF(Γεύματα!$A$2:$A$6994,$A297,Γεύματα!$O$2:$O$6994)</f>
        <v>1885.4733333333331</v>
      </c>
      <c r="I297" s="32">
        <f t="shared" si="132"/>
        <v>24.801729715968758</v>
      </c>
      <c r="J297" s="32">
        <f t="shared" si="133"/>
        <v>37.567401289154631</v>
      </c>
      <c r="K297" s="32">
        <f t="shared" si="134"/>
        <v>31.796790195918977</v>
      </c>
      <c r="M297">
        <f t="shared" ref="M297" si="139">H297/10</f>
        <v>188.54733333333331</v>
      </c>
    </row>
    <row r="298" spans="1:13" x14ac:dyDescent="0.35">
      <c r="A298" s="27">
        <v>46152</v>
      </c>
      <c r="B298" s="26">
        <f>SUMIF(Γεύματα!$A$2:$A$6994,$A298,Γεύματα!$H$2:$H$6994)</f>
        <v>140.36124999999998</v>
      </c>
      <c r="C298" s="26">
        <f>SUMIF(Γεύματα!$A$2:$A$6994,$A298,Γεύματα!$I$2:$I$6994)</f>
        <v>125.61124999999998</v>
      </c>
      <c r="D298" s="26">
        <f>SUMIF(Γεύματα!$A$2:$A$6994,$A298,Γεύματα!$J$2:$J$6994)</f>
        <v>65.047624999999996</v>
      </c>
      <c r="E298" s="26">
        <f>SUMIF(Γεύματα!$A$2:$A$6994,$A298,Γεύματα!$K$2:$K$6994)</f>
        <v>561.44499999999994</v>
      </c>
      <c r="F298" s="26">
        <f>SUMIF(Γεύματα!$A$2:$A$6994,$A298,Γεύματα!$L$2:$L$6994)</f>
        <v>502.44499999999994</v>
      </c>
      <c r="G298" s="26">
        <f>SUMIF(Γεύματα!$A$2:$A$6994,$A298,Γεύματα!$M$2:$M$6994)</f>
        <v>585.42862500000001</v>
      </c>
      <c r="H298" s="43">
        <f>SUMIF(Γεύματα!$A$2:$A$6994,$A298,Γεύματα!$O$2:$O$6994)</f>
        <v>1781.3186249999999</v>
      </c>
      <c r="I298" s="32">
        <f t="shared" si="132"/>
        <v>31.518505006368525</v>
      </c>
      <c r="J298" s="32">
        <f t="shared" si="133"/>
        <v>28.206351909670285</v>
      </c>
      <c r="K298" s="32">
        <f t="shared" si="134"/>
        <v>32.864902257449877</v>
      </c>
      <c r="M298">
        <f t="shared" ref="M298" si="140">H298/10</f>
        <v>178.13186249999998</v>
      </c>
    </row>
    <row r="299" spans="1:13" x14ac:dyDescent="0.35">
      <c r="A299" s="27">
        <v>46153</v>
      </c>
      <c r="B299" s="26">
        <f>SUMIF(Γεύματα!$A$2:$A$6994,$A299,Γεύματα!$H$2:$H$6994)</f>
        <v>119.7503333333333</v>
      </c>
      <c r="C299" s="26">
        <f>SUMIF(Γεύματα!$A$2:$A$6994,$A299,Γεύματα!$I$2:$I$6994)</f>
        <v>190.15566666666666</v>
      </c>
      <c r="D299" s="26">
        <f>SUMIF(Γεύματα!$A$2:$A$6994,$A299,Γεύματα!$J$2:$J$6994)</f>
        <v>66.87133333333334</v>
      </c>
      <c r="E299" s="26">
        <f>SUMIF(Γεύματα!$A$2:$A$6994,$A299,Γεύματα!$K$2:$K$6994)</f>
        <v>479.00133333333321</v>
      </c>
      <c r="F299" s="26">
        <f>SUMIF(Γεύματα!$A$2:$A$6994,$A299,Γεύματα!$L$2:$L$6994)</f>
        <v>760.62266666666665</v>
      </c>
      <c r="G299" s="26">
        <f>SUMIF(Γεύματα!$A$2:$A$6994,$A299,Γεύματα!$M$2:$M$6994)</f>
        <v>601.8420000000001</v>
      </c>
      <c r="H299" s="43">
        <f>SUMIF(Γεύματα!$A$2:$A$6994,$A299,Γεύματα!$O$2:$O$6994)</f>
        <v>1841.4659999999999</v>
      </c>
      <c r="I299" s="32">
        <f t="shared" si="132"/>
        <v>26.011956415884587</v>
      </c>
      <c r="J299" s="32">
        <f t="shared" si="133"/>
        <v>41.305278873824804</v>
      </c>
      <c r="K299" s="32">
        <f t="shared" si="134"/>
        <v>32.682764710290613</v>
      </c>
      <c r="M299">
        <f t="shared" ref="M299" si="141">H299/10</f>
        <v>184.14659999999998</v>
      </c>
    </row>
    <row r="300" spans="1:13" x14ac:dyDescent="0.35">
      <c r="A300" s="27">
        <v>46154</v>
      </c>
      <c r="B300" s="26">
        <f>SUMIF(Γεύματα!$A$2:$A$6994,$A300,Γεύματα!$H$2:$H$6994)</f>
        <v>160.74949999999998</v>
      </c>
      <c r="C300" s="26">
        <f>SUMIF(Γεύματα!$A$2:$A$6994,$A300,Γεύματα!$I$2:$I$6994)</f>
        <v>123.11150000000001</v>
      </c>
      <c r="D300" s="26">
        <f>SUMIF(Γεύματα!$A$2:$A$6994,$A300,Γεύματα!$J$2:$J$6994)</f>
        <v>75.343000000000004</v>
      </c>
      <c r="E300" s="26">
        <f>SUMIF(Γεύματα!$A$2:$A$6994,$A300,Γεύματα!$K$2:$K$6994)</f>
        <v>642.99799999999993</v>
      </c>
      <c r="F300" s="26">
        <f>SUMIF(Γεύματα!$A$2:$A$6994,$A300,Γεύματα!$L$2:$L$6994)</f>
        <v>492.44600000000003</v>
      </c>
      <c r="G300" s="26">
        <f>SUMIF(Γεύματα!$A$2:$A$6994,$A300,Γεύματα!$M$2:$M$6994)</f>
        <v>678.08700000000022</v>
      </c>
      <c r="H300" s="43">
        <f>SUMIF(Γεύματα!$A$2:$A$6994,$A300,Γεύματα!$O$2:$O$6994)</f>
        <v>1813.5309999999997</v>
      </c>
      <c r="I300" s="32">
        <f t="shared" si="132"/>
        <v>35.455583610095445</v>
      </c>
      <c r="J300" s="32">
        <f t="shared" si="133"/>
        <v>27.153988544998686</v>
      </c>
      <c r="K300" s="32">
        <f t="shared" si="134"/>
        <v>37.390427844905901</v>
      </c>
      <c r="M300">
        <f t="shared" ref="M300" si="142">H300/10</f>
        <v>181.35309999999998</v>
      </c>
    </row>
    <row r="301" spans="1:13" x14ac:dyDescent="0.35">
      <c r="A301" s="27">
        <v>46155</v>
      </c>
      <c r="B301" s="26">
        <f>SUMIF(Γεύματα!$A$2:$A$6994,$A301,Γεύματα!$H$2:$H$6994)</f>
        <v>115.99549999999999</v>
      </c>
      <c r="C301" s="26">
        <f>SUMIF(Γεύματα!$A$2:$A$6994,$A301,Γεύματα!$I$2:$I$6994)</f>
        <v>149.7285</v>
      </c>
      <c r="D301" s="26">
        <f>SUMIF(Γεύματα!$A$2:$A$6994,$A301,Γεύματα!$J$2:$J$6994)</f>
        <v>57.543750000000003</v>
      </c>
      <c r="E301" s="26">
        <f>SUMIF(Γεύματα!$A$2:$A$6994,$A301,Γεύματα!$K$2:$K$6994)</f>
        <v>463.98199999999997</v>
      </c>
      <c r="F301" s="26">
        <f>SUMIF(Γεύματα!$A$2:$A$6994,$A301,Γεύματα!$L$2:$L$6994)</f>
        <v>598.91399999999999</v>
      </c>
      <c r="G301" s="26">
        <f>SUMIF(Γεύματα!$A$2:$A$6994,$A301,Γεύματα!$M$2:$M$6994)</f>
        <v>517.89375000000007</v>
      </c>
      <c r="H301" s="43">
        <f>SUMIF(Γεύματα!$A$2:$A$6994,$A301,Γεύματα!$O$2:$O$6994)</f>
        <v>1690.7897499999999</v>
      </c>
      <c r="I301" s="32">
        <f t="shared" si="132"/>
        <v>27.441732480339439</v>
      </c>
      <c r="J301" s="32">
        <f t="shared" si="133"/>
        <v>35.422145183929587</v>
      </c>
      <c r="K301" s="32">
        <f t="shared" si="134"/>
        <v>30.630286823065973</v>
      </c>
      <c r="M301">
        <f t="shared" ref="M301" si="143">H301/10</f>
        <v>169.07897499999999</v>
      </c>
    </row>
    <row r="302" spans="1:13" x14ac:dyDescent="0.35">
      <c r="A302" s="27">
        <v>46156</v>
      </c>
      <c r="B302" s="26">
        <f>SUMIF(Γεύματα!$A$2:$A$6994,$A302,Γεύματα!$H$2:$H$6994)</f>
        <v>116.55499999999999</v>
      </c>
      <c r="C302" s="26">
        <f>SUMIF(Γεύματα!$A$2:$A$6994,$A302,Γεύματα!$I$2:$I$6994)</f>
        <v>135.86500000000001</v>
      </c>
      <c r="D302" s="26">
        <f>SUMIF(Γεύματα!$A$2:$A$6994,$A302,Γεύματα!$J$2:$J$6994)</f>
        <v>33.004999999999995</v>
      </c>
      <c r="E302" s="26">
        <f>SUMIF(Γεύματα!$A$2:$A$6994,$A302,Γεύματα!$K$2:$K$6994)</f>
        <v>466.21999999999997</v>
      </c>
      <c r="F302" s="26">
        <f>SUMIF(Γεύματα!$A$2:$A$6994,$A302,Γεύματα!$L$2:$L$6994)</f>
        <v>543.46</v>
      </c>
      <c r="G302" s="26">
        <f>SUMIF(Γεύματα!$A$2:$A$6994,$A302,Γεύματα!$M$2:$M$6994)</f>
        <v>297.04499999999996</v>
      </c>
      <c r="H302" s="43">
        <f>SUMIF(Γεύματα!$A$2:$A$6994,$A302,Γεύματα!$O$2:$O$6994)</f>
        <v>1856.7249999999999</v>
      </c>
      <c r="I302" s="32">
        <f t="shared" si="132"/>
        <v>25.109803551953036</v>
      </c>
      <c r="J302" s="32">
        <f t="shared" si="133"/>
        <v>29.269816477938306</v>
      </c>
      <c r="K302" s="32">
        <f t="shared" si="134"/>
        <v>15.99833039356932</v>
      </c>
      <c r="M302">
        <f t="shared" ref="M302" si="144">H302/10</f>
        <v>185.67249999999999</v>
      </c>
    </row>
    <row r="303" spans="1:13" x14ac:dyDescent="0.35">
      <c r="A303" s="27">
        <v>46157</v>
      </c>
      <c r="B303" s="26">
        <f>SUMIF(Γεύματα!$A$2:$A$6994,$A303,Γεύματα!$H$2:$H$6994)</f>
        <v>135.51999999999998</v>
      </c>
      <c r="C303" s="26">
        <f>SUMIF(Γεύματα!$A$2:$A$6994,$A303,Γεύματα!$I$2:$I$6994)</f>
        <v>169.02999999999997</v>
      </c>
      <c r="D303" s="26">
        <f>SUMIF(Γεύματα!$A$2:$A$6994,$A303,Γεύματα!$J$2:$J$6994)</f>
        <v>68.695999999999998</v>
      </c>
      <c r="E303" s="26">
        <f>SUMIF(Γεύματα!$A$2:$A$6994,$A303,Γεύματα!$K$2:$K$6994)</f>
        <v>542.07999999999993</v>
      </c>
      <c r="F303" s="26">
        <f>SUMIF(Γεύματα!$A$2:$A$6994,$A303,Γεύματα!$L$2:$L$6994)</f>
        <v>676.11999999999989</v>
      </c>
      <c r="G303" s="26">
        <f>SUMIF(Γεύματα!$A$2:$A$6994,$A303,Γεύματα!$M$2:$M$6994)</f>
        <v>618.26400000000001</v>
      </c>
      <c r="H303" s="43">
        <f>SUMIF(Γεύματα!$A$2:$A$6994,$A303,Γεύματα!$O$2:$O$6994)</f>
        <v>1836.4639999999997</v>
      </c>
      <c r="I303" s="32">
        <f t="shared" si="132"/>
        <v>29.517594681954016</v>
      </c>
      <c r="J303" s="32">
        <f t="shared" si="133"/>
        <v>36.816403697540487</v>
      </c>
      <c r="K303" s="32">
        <f t="shared" si="134"/>
        <v>33.666001620505497</v>
      </c>
      <c r="M303">
        <f t="shared" ref="M303" si="145">H303/10</f>
        <v>183.64639999999997</v>
      </c>
    </row>
    <row r="304" spans="1:13" x14ac:dyDescent="0.35">
      <c r="A304" s="27">
        <v>46158</v>
      </c>
      <c r="B304" s="26">
        <f>SUMIF(Γεύματα!$A$2:$A$6994,$A304,Γεύματα!$H$2:$H$6994)</f>
        <v>54.300000000000004</v>
      </c>
      <c r="C304" s="26">
        <f>SUMIF(Γεύματα!$A$2:$A$6994,$A304,Γεύματα!$I$2:$I$6994)</f>
        <v>101.84</v>
      </c>
      <c r="D304" s="26">
        <f>SUMIF(Γεύματα!$A$2:$A$6994,$A304,Γεύματα!$J$2:$J$6994)</f>
        <v>24.858000000000001</v>
      </c>
      <c r="E304" s="26">
        <f>SUMIF(Γεύματα!$A$2:$A$6994,$A304,Γεύματα!$K$2:$K$6994)</f>
        <v>217.20000000000002</v>
      </c>
      <c r="F304" s="26">
        <f>SUMIF(Γεύματα!$A$2:$A$6994,$A304,Γεύματα!$L$2:$L$6994)</f>
        <v>407.36</v>
      </c>
      <c r="G304" s="26">
        <f>SUMIF(Γεύματα!$A$2:$A$6994,$A304,Γεύματα!$M$2:$M$6994)</f>
        <v>223.72199999999998</v>
      </c>
      <c r="H304" s="43">
        <f>SUMIF(Γεύματα!$A$2:$A$6994,$A304,Γεύματα!$O$2:$O$6994)</f>
        <v>848.28200000000004</v>
      </c>
      <c r="I304" s="32">
        <f t="shared" si="132"/>
        <v>25.604692779052247</v>
      </c>
      <c r="J304" s="32">
        <f t="shared" si="133"/>
        <v>48.021766346568711</v>
      </c>
      <c r="K304" s="32">
        <f t="shared" si="134"/>
        <v>26.373540874379035</v>
      </c>
      <c r="M304">
        <f t="shared" ref="M304" si="146">H304/10</f>
        <v>84.82820000000001</v>
      </c>
    </row>
  </sheetData>
  <conditionalFormatting sqref="I2:I304">
    <cfRule type="expression" dxfId="5" priority="3">
      <formula>$I2&gt;$N$3</formula>
    </cfRule>
    <cfRule type="expression" dxfId="4" priority="6">
      <formula>$I2&lt;$N$2</formula>
    </cfRule>
  </conditionalFormatting>
  <conditionalFormatting sqref="J2:J304">
    <cfRule type="expression" dxfId="3" priority="4">
      <formula>$J2&gt;$O$3</formula>
    </cfRule>
    <cfRule type="expression" dxfId="2" priority="5">
      <formula>$J2&lt;$O$2</formula>
    </cfRule>
  </conditionalFormatting>
  <conditionalFormatting sqref="K2:K304">
    <cfRule type="expression" dxfId="1" priority="1">
      <formula>$K2&gt;$P$3</formula>
    </cfRule>
    <cfRule type="expression" dxfId="0" priority="2">
      <formula>$K2&lt;$P$2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50" manualMin="0" type="column" displayEmptyCellsAs="gap" minAxisType="custom" maxAxisType="custom" xr2:uid="{00000000-0003-0000-05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Ημέρες!I2:K2</xm:f>
              <xm:sqref>L2</xm:sqref>
            </x14:sparkline>
            <x14:sparkline>
              <xm:f>Ημέρες!I3:K3</xm:f>
              <xm:sqref>L3</xm:sqref>
            </x14:sparkline>
            <x14:sparkline>
              <xm:f>Ημέρες!I4:K4</xm:f>
              <xm:sqref>L4</xm:sqref>
            </x14:sparkline>
            <x14:sparkline>
              <xm:f>Ημέρες!I5:K5</xm:f>
              <xm:sqref>L5</xm:sqref>
            </x14:sparkline>
            <x14:sparkline>
              <xm:f>Ημέρες!I6:K6</xm:f>
              <xm:sqref>L6</xm:sqref>
            </x14:sparkline>
            <x14:sparkline>
              <xm:f>Ημέρες!I7:K7</xm:f>
              <xm:sqref>L7</xm:sqref>
            </x14:sparkline>
            <x14:sparkline>
              <xm:f>Ημέρες!I8:K8</xm:f>
              <xm:sqref>L8</xm:sqref>
            </x14:sparkline>
            <x14:sparkline>
              <xm:f>Ημέρες!I9:K9</xm:f>
              <xm:sqref>L9</xm:sqref>
            </x14:sparkline>
            <x14:sparkline>
              <xm:f>Ημέρες!I10:K10</xm:f>
              <xm:sqref>L10</xm:sqref>
            </x14:sparkline>
            <x14:sparkline>
              <xm:f>Ημέρες!I11:K11</xm:f>
              <xm:sqref>L11</xm:sqref>
            </x14:sparkline>
            <x14:sparkline>
              <xm:f>Ημέρες!I12:K12</xm:f>
              <xm:sqref>L12</xm:sqref>
            </x14:sparkline>
            <x14:sparkline>
              <xm:f>Ημέρες!I13:K13</xm:f>
              <xm:sqref>L13</xm:sqref>
            </x14:sparkline>
            <x14:sparkline>
              <xm:f>Ημέρες!I14:K14</xm:f>
              <xm:sqref>L14</xm:sqref>
            </x14:sparkline>
            <x14:sparkline>
              <xm:f>Ημέρες!I15:K15</xm:f>
              <xm:sqref>L15</xm:sqref>
            </x14:sparkline>
            <x14:sparkline>
              <xm:f>Ημέρες!I16:K16</xm:f>
              <xm:sqref>L16</xm:sqref>
            </x14:sparkline>
            <x14:sparkline>
              <xm:f>Ημέρες!I17:K17</xm:f>
              <xm:sqref>L17</xm:sqref>
            </x14:sparkline>
            <x14:sparkline>
              <xm:f>Ημέρες!I18:K18</xm:f>
              <xm:sqref>L18</xm:sqref>
            </x14:sparkline>
            <x14:sparkline>
              <xm:f>Ημέρες!I19:K19</xm:f>
              <xm:sqref>L19</xm:sqref>
            </x14:sparkline>
            <x14:sparkline>
              <xm:f>Ημέρες!I20:K20</xm:f>
              <xm:sqref>L20</xm:sqref>
            </x14:sparkline>
            <x14:sparkline>
              <xm:f>Ημέρες!I21:K21</xm:f>
              <xm:sqref>L21</xm:sqref>
            </x14:sparkline>
            <x14:sparkline>
              <xm:f>Ημέρες!I22:K22</xm:f>
              <xm:sqref>L22</xm:sqref>
            </x14:sparkline>
            <x14:sparkline>
              <xm:f>Ημέρες!I23:K23</xm:f>
              <xm:sqref>L23</xm:sqref>
            </x14:sparkline>
            <x14:sparkline>
              <xm:f>Ημέρες!I24:K24</xm:f>
              <xm:sqref>L24</xm:sqref>
            </x14:sparkline>
            <x14:sparkline>
              <xm:f>Ημέρες!I25:K25</xm:f>
              <xm:sqref>L25</xm:sqref>
            </x14:sparkline>
            <x14:sparkline>
              <xm:f>Ημέρες!I26:K26</xm:f>
              <xm:sqref>L26</xm:sqref>
            </x14:sparkline>
            <x14:sparkline>
              <xm:f>Ημέρες!I27:K27</xm:f>
              <xm:sqref>L27</xm:sqref>
            </x14:sparkline>
            <x14:sparkline>
              <xm:f>Ημέρες!I28:K28</xm:f>
              <xm:sqref>L28</xm:sqref>
            </x14:sparkline>
            <x14:sparkline>
              <xm:f>Ημέρες!I29:K29</xm:f>
              <xm:sqref>L29</xm:sqref>
            </x14:sparkline>
            <x14:sparkline>
              <xm:f>Ημέρες!I30:K30</xm:f>
              <xm:sqref>L30</xm:sqref>
            </x14:sparkline>
            <x14:sparkline>
              <xm:f>Ημέρες!I31:K31</xm:f>
              <xm:sqref>L31</xm:sqref>
            </x14:sparkline>
            <x14:sparkline>
              <xm:f>Ημέρες!I32:K32</xm:f>
              <xm:sqref>L32</xm:sqref>
            </x14:sparkline>
            <x14:sparkline>
              <xm:f>Ημέρες!I33:K33</xm:f>
              <xm:sqref>L33</xm:sqref>
            </x14:sparkline>
            <x14:sparkline>
              <xm:f>Ημέρες!I34:K34</xm:f>
              <xm:sqref>L34</xm:sqref>
            </x14:sparkline>
            <x14:sparkline>
              <xm:f>Ημέρες!I35:K35</xm:f>
              <xm:sqref>L35</xm:sqref>
            </x14:sparkline>
            <x14:sparkline>
              <xm:f>Ημέρες!I36:K36</xm:f>
              <xm:sqref>L36</xm:sqref>
            </x14:sparkline>
            <x14:sparkline>
              <xm:f>Ημέρες!I37:K37</xm:f>
              <xm:sqref>L37</xm:sqref>
            </x14:sparkline>
            <x14:sparkline>
              <xm:f>Ημέρες!I38:K38</xm:f>
              <xm:sqref>L38</xm:sqref>
            </x14:sparkline>
            <x14:sparkline>
              <xm:f>Ημέρες!I39:K39</xm:f>
              <xm:sqref>L39</xm:sqref>
            </x14:sparkline>
            <x14:sparkline>
              <xm:f>Ημέρες!I40:K40</xm:f>
              <xm:sqref>L40</xm:sqref>
            </x14:sparkline>
            <x14:sparkline>
              <xm:f>Ημέρες!I41:K41</xm:f>
              <xm:sqref>L41</xm:sqref>
            </x14:sparkline>
            <x14:sparkline>
              <xm:f>Ημέρες!I42:K42</xm:f>
              <xm:sqref>L42</xm:sqref>
            </x14:sparkline>
            <x14:sparkline>
              <xm:f>Ημέρες!I43:K43</xm:f>
              <xm:sqref>L43</xm:sqref>
            </x14:sparkline>
            <x14:sparkline>
              <xm:f>Ημέρες!I44:K44</xm:f>
              <xm:sqref>L44</xm:sqref>
            </x14:sparkline>
            <x14:sparkline>
              <xm:f>Ημέρες!I45:K45</xm:f>
              <xm:sqref>L45</xm:sqref>
            </x14:sparkline>
            <x14:sparkline>
              <xm:f>Ημέρες!I46:K46</xm:f>
              <xm:sqref>L46</xm:sqref>
            </x14:sparkline>
            <x14:sparkline>
              <xm:f>Ημέρες!I47:K47</xm:f>
              <xm:sqref>L47</xm:sqref>
            </x14:sparkline>
            <x14:sparkline>
              <xm:f>Ημέρες!I48:K48</xm:f>
              <xm:sqref>L48</xm:sqref>
            </x14:sparkline>
            <x14:sparkline>
              <xm:f>Ημέρες!I49:K49</xm:f>
              <xm:sqref>L49</xm:sqref>
            </x14:sparkline>
            <x14:sparkline>
              <xm:f>Ημέρες!I50:K50</xm:f>
              <xm:sqref>L50</xm:sqref>
            </x14:sparkline>
            <x14:sparkline>
              <xm:f>Ημέρες!I51:K51</xm:f>
              <xm:sqref>L51</xm:sqref>
            </x14:sparkline>
            <x14:sparkline>
              <xm:f>Ημέρες!I52:K52</xm:f>
              <xm:sqref>L52</xm:sqref>
            </x14:sparkline>
            <x14:sparkline>
              <xm:f>Ημέρες!I53:K53</xm:f>
              <xm:sqref>L53</xm:sqref>
            </x14:sparkline>
            <x14:sparkline>
              <xm:f>Ημέρες!I54:K54</xm:f>
              <xm:sqref>L54</xm:sqref>
            </x14:sparkline>
            <x14:sparkline>
              <xm:f>Ημέρες!I55:K55</xm:f>
              <xm:sqref>L55</xm:sqref>
            </x14:sparkline>
            <x14:sparkline>
              <xm:f>Ημέρες!I56:K56</xm:f>
              <xm:sqref>L56</xm:sqref>
            </x14:sparkline>
            <x14:sparkline>
              <xm:f>Ημέρες!I57:K57</xm:f>
              <xm:sqref>L57</xm:sqref>
            </x14:sparkline>
            <x14:sparkline>
              <xm:f>Ημέρες!I58:K58</xm:f>
              <xm:sqref>L58</xm:sqref>
            </x14:sparkline>
            <x14:sparkline>
              <xm:f>Ημέρες!I59:K59</xm:f>
              <xm:sqref>L59</xm:sqref>
            </x14:sparkline>
            <x14:sparkline>
              <xm:f>Ημέρες!I60:K60</xm:f>
              <xm:sqref>L60</xm:sqref>
            </x14:sparkline>
            <x14:sparkline>
              <xm:f>Ημέρες!I61:K61</xm:f>
              <xm:sqref>L61</xm:sqref>
            </x14:sparkline>
            <x14:sparkline>
              <xm:f>Ημέρες!I62:K62</xm:f>
              <xm:sqref>L62</xm:sqref>
            </x14:sparkline>
            <x14:sparkline>
              <xm:f>Ημέρες!I63:K63</xm:f>
              <xm:sqref>L63</xm:sqref>
            </x14:sparkline>
            <x14:sparkline>
              <xm:f>Ημέρες!I64:K64</xm:f>
              <xm:sqref>L64</xm:sqref>
            </x14:sparkline>
            <x14:sparkline>
              <xm:f>Ημέρες!I65:K65</xm:f>
              <xm:sqref>L65</xm:sqref>
            </x14:sparkline>
            <x14:sparkline>
              <xm:f>Ημέρες!I66:K66</xm:f>
              <xm:sqref>L66</xm:sqref>
            </x14:sparkline>
            <x14:sparkline>
              <xm:f>Ημέρες!I67:K67</xm:f>
              <xm:sqref>L67</xm:sqref>
            </x14:sparkline>
            <x14:sparkline>
              <xm:f>Ημέρες!I68:K68</xm:f>
              <xm:sqref>L68</xm:sqref>
            </x14:sparkline>
            <x14:sparkline>
              <xm:f>Ημέρες!I69:K69</xm:f>
              <xm:sqref>L69</xm:sqref>
            </x14:sparkline>
            <x14:sparkline>
              <xm:f>Ημέρες!I70:K70</xm:f>
              <xm:sqref>L70</xm:sqref>
            </x14:sparkline>
            <x14:sparkline>
              <xm:f>Ημέρες!I71:K71</xm:f>
              <xm:sqref>L71</xm:sqref>
            </x14:sparkline>
            <x14:sparkline>
              <xm:f>Ημέρες!I72:K72</xm:f>
              <xm:sqref>L72</xm:sqref>
            </x14:sparkline>
            <x14:sparkline>
              <xm:f>Ημέρες!I73:K73</xm:f>
              <xm:sqref>L73</xm:sqref>
            </x14:sparkline>
            <x14:sparkline>
              <xm:f>Ημέρες!I74:K74</xm:f>
              <xm:sqref>L74</xm:sqref>
            </x14:sparkline>
            <x14:sparkline>
              <xm:f>Ημέρες!I75:K75</xm:f>
              <xm:sqref>L75</xm:sqref>
            </x14:sparkline>
            <x14:sparkline>
              <xm:f>Ημέρες!I76:K76</xm:f>
              <xm:sqref>L76</xm:sqref>
            </x14:sparkline>
            <x14:sparkline>
              <xm:f>Ημέρες!I77:K77</xm:f>
              <xm:sqref>L77</xm:sqref>
            </x14:sparkline>
            <x14:sparkline>
              <xm:f>Ημέρες!I78:K78</xm:f>
              <xm:sqref>L78</xm:sqref>
            </x14:sparkline>
            <x14:sparkline>
              <xm:f>Ημέρες!I79:K79</xm:f>
              <xm:sqref>L79</xm:sqref>
            </x14:sparkline>
            <x14:sparkline>
              <xm:f>Ημέρες!I80:K80</xm:f>
              <xm:sqref>L80</xm:sqref>
            </x14:sparkline>
            <x14:sparkline>
              <xm:f>Ημέρες!I81:K81</xm:f>
              <xm:sqref>L81</xm:sqref>
            </x14:sparkline>
            <x14:sparkline>
              <xm:f>Ημέρες!I82:K82</xm:f>
              <xm:sqref>L82</xm:sqref>
            </x14:sparkline>
            <x14:sparkline>
              <xm:f>Ημέρες!I83:K83</xm:f>
              <xm:sqref>L83</xm:sqref>
            </x14:sparkline>
            <x14:sparkline>
              <xm:f>Ημέρες!I84:K84</xm:f>
              <xm:sqref>L84</xm:sqref>
            </x14:sparkline>
            <x14:sparkline>
              <xm:f>Ημέρες!I85:K85</xm:f>
              <xm:sqref>L85</xm:sqref>
            </x14:sparkline>
            <x14:sparkline>
              <xm:f>Ημέρες!I86:K86</xm:f>
              <xm:sqref>L86</xm:sqref>
            </x14:sparkline>
            <x14:sparkline>
              <xm:f>Ημέρες!I87:K87</xm:f>
              <xm:sqref>L87</xm:sqref>
            </x14:sparkline>
            <x14:sparkline>
              <xm:f>Ημέρες!I88:K88</xm:f>
              <xm:sqref>L88</xm:sqref>
            </x14:sparkline>
            <x14:sparkline>
              <xm:f>Ημέρες!I89:K89</xm:f>
              <xm:sqref>L89</xm:sqref>
            </x14:sparkline>
            <x14:sparkline>
              <xm:f>Ημέρες!I90:K90</xm:f>
              <xm:sqref>L90</xm:sqref>
            </x14:sparkline>
            <x14:sparkline>
              <xm:f>Ημέρες!I91:K91</xm:f>
              <xm:sqref>L91</xm:sqref>
            </x14:sparkline>
            <x14:sparkline>
              <xm:f>Ημέρες!I92:K92</xm:f>
              <xm:sqref>L92</xm:sqref>
            </x14:sparkline>
            <x14:sparkline>
              <xm:f>Ημέρες!I93:K93</xm:f>
              <xm:sqref>L93</xm:sqref>
            </x14:sparkline>
            <x14:sparkline>
              <xm:f>Ημέρες!I94:K94</xm:f>
              <xm:sqref>L94</xm:sqref>
            </x14:sparkline>
            <x14:sparkline>
              <xm:f>Ημέρες!I95:K95</xm:f>
              <xm:sqref>L95</xm:sqref>
            </x14:sparkline>
            <x14:sparkline>
              <xm:f>Ημέρες!I96:K96</xm:f>
              <xm:sqref>L96</xm:sqref>
            </x14:sparkline>
            <x14:sparkline>
              <xm:f>Ημέρες!I97:K97</xm:f>
              <xm:sqref>L97</xm:sqref>
            </x14:sparkline>
            <x14:sparkline>
              <xm:f>Ημέρες!I98:K98</xm:f>
              <xm:sqref>L98</xm:sqref>
            </x14:sparkline>
            <x14:sparkline>
              <xm:f>Ημέρες!I99:K99</xm:f>
              <xm:sqref>L99</xm:sqref>
            </x14:sparkline>
            <x14:sparkline>
              <xm:f>Ημέρες!I100:K100</xm:f>
              <xm:sqref>L100</xm:sqref>
            </x14:sparkline>
            <x14:sparkline>
              <xm:f>Ημέρες!I101:K101</xm:f>
              <xm:sqref>L101</xm:sqref>
            </x14:sparkline>
            <x14:sparkline>
              <xm:f>Ημέρες!I102:K102</xm:f>
              <xm:sqref>L102</xm:sqref>
            </x14:sparkline>
            <x14:sparkline>
              <xm:f>Ημέρες!I103:K103</xm:f>
              <xm:sqref>L103</xm:sqref>
            </x14:sparkline>
            <x14:sparkline>
              <xm:f>Ημέρες!I104:K104</xm:f>
              <xm:sqref>L104</xm:sqref>
            </x14:sparkline>
            <x14:sparkline>
              <xm:f>Ημέρες!I105:K105</xm:f>
              <xm:sqref>L105</xm:sqref>
            </x14:sparkline>
            <x14:sparkline>
              <xm:f>Ημέρες!I106:K106</xm:f>
              <xm:sqref>L106</xm:sqref>
            </x14:sparkline>
            <x14:sparkline>
              <xm:f>Ημέρες!I107:K107</xm:f>
              <xm:sqref>L107</xm:sqref>
            </x14:sparkline>
            <x14:sparkline>
              <xm:f>Ημέρες!I108:K108</xm:f>
              <xm:sqref>L108</xm:sqref>
            </x14:sparkline>
            <x14:sparkline>
              <xm:f>Ημέρες!I109:K109</xm:f>
              <xm:sqref>L109</xm:sqref>
            </x14:sparkline>
            <x14:sparkline>
              <xm:f>Ημέρες!I110:K110</xm:f>
              <xm:sqref>L110</xm:sqref>
            </x14:sparkline>
            <x14:sparkline>
              <xm:f>Ημέρες!I111:K111</xm:f>
              <xm:sqref>L111</xm:sqref>
            </x14:sparkline>
            <x14:sparkline>
              <xm:f>Ημέρες!I112:K112</xm:f>
              <xm:sqref>L112</xm:sqref>
            </x14:sparkline>
            <x14:sparkline>
              <xm:f>Ημέρες!I113:K113</xm:f>
              <xm:sqref>L113</xm:sqref>
            </x14:sparkline>
            <x14:sparkline>
              <xm:f>Ημέρες!I114:K114</xm:f>
              <xm:sqref>L114</xm:sqref>
            </x14:sparkline>
            <x14:sparkline>
              <xm:f>Ημέρες!I115:K115</xm:f>
              <xm:sqref>L115</xm:sqref>
            </x14:sparkline>
            <x14:sparkline>
              <xm:f>Ημέρες!I116:K116</xm:f>
              <xm:sqref>L116</xm:sqref>
            </x14:sparkline>
            <x14:sparkline>
              <xm:f>Ημέρες!I117:K117</xm:f>
              <xm:sqref>L117</xm:sqref>
            </x14:sparkline>
            <x14:sparkline>
              <xm:f>Ημέρες!I118:K118</xm:f>
              <xm:sqref>L118</xm:sqref>
            </x14:sparkline>
            <x14:sparkline>
              <xm:f>Ημέρες!I119:K119</xm:f>
              <xm:sqref>L119</xm:sqref>
            </x14:sparkline>
            <x14:sparkline>
              <xm:f>Ημέρες!I120:K120</xm:f>
              <xm:sqref>L120</xm:sqref>
            </x14:sparkline>
            <x14:sparkline>
              <xm:f>Ημέρες!I121:K121</xm:f>
              <xm:sqref>L121</xm:sqref>
            </x14:sparkline>
            <x14:sparkline>
              <xm:f>Ημέρες!I122:K122</xm:f>
              <xm:sqref>L122</xm:sqref>
            </x14:sparkline>
            <x14:sparkline>
              <xm:f>Ημέρες!I123:K123</xm:f>
              <xm:sqref>L123</xm:sqref>
            </x14:sparkline>
            <x14:sparkline>
              <xm:f>Ημέρες!I124:K124</xm:f>
              <xm:sqref>L124</xm:sqref>
            </x14:sparkline>
            <x14:sparkline>
              <xm:f>Ημέρες!I125:K125</xm:f>
              <xm:sqref>L125</xm:sqref>
            </x14:sparkline>
            <x14:sparkline>
              <xm:f>Ημέρες!I126:K126</xm:f>
              <xm:sqref>L126</xm:sqref>
            </x14:sparkline>
            <x14:sparkline>
              <xm:f>Ημέρες!I127:K127</xm:f>
              <xm:sqref>L127</xm:sqref>
            </x14:sparkline>
            <x14:sparkline>
              <xm:f>Ημέρες!I128:K128</xm:f>
              <xm:sqref>L128</xm:sqref>
            </x14:sparkline>
            <x14:sparkline>
              <xm:f>Ημέρες!I129:K129</xm:f>
              <xm:sqref>L129</xm:sqref>
            </x14:sparkline>
            <x14:sparkline>
              <xm:f>Ημέρες!I130:K130</xm:f>
              <xm:sqref>L130</xm:sqref>
            </x14:sparkline>
            <x14:sparkline>
              <xm:f>Ημέρες!I131:K131</xm:f>
              <xm:sqref>L131</xm:sqref>
            </x14:sparkline>
            <x14:sparkline>
              <xm:f>Ημέρες!I132:K132</xm:f>
              <xm:sqref>L132</xm:sqref>
            </x14:sparkline>
            <x14:sparkline>
              <xm:f>Ημέρες!I133:K133</xm:f>
              <xm:sqref>L133</xm:sqref>
            </x14:sparkline>
            <x14:sparkline>
              <xm:f>Ημέρες!I134:K134</xm:f>
              <xm:sqref>L134</xm:sqref>
            </x14:sparkline>
            <x14:sparkline>
              <xm:f>Ημέρες!I135:K135</xm:f>
              <xm:sqref>L135</xm:sqref>
            </x14:sparkline>
            <x14:sparkline>
              <xm:f>Ημέρες!I136:K136</xm:f>
              <xm:sqref>L136</xm:sqref>
            </x14:sparkline>
            <x14:sparkline>
              <xm:f>Ημέρες!I137:K137</xm:f>
              <xm:sqref>L137</xm:sqref>
            </x14:sparkline>
            <x14:sparkline>
              <xm:f>Ημέρες!I138:K138</xm:f>
              <xm:sqref>L138</xm:sqref>
            </x14:sparkline>
            <x14:sparkline>
              <xm:f>Ημέρες!I139:K139</xm:f>
              <xm:sqref>L139</xm:sqref>
            </x14:sparkline>
            <x14:sparkline>
              <xm:f>Ημέρες!I140:K140</xm:f>
              <xm:sqref>L140</xm:sqref>
            </x14:sparkline>
            <x14:sparkline>
              <xm:f>Ημέρες!I141:K141</xm:f>
              <xm:sqref>L141</xm:sqref>
            </x14:sparkline>
            <x14:sparkline>
              <xm:f>Ημέρες!I142:K142</xm:f>
              <xm:sqref>L142</xm:sqref>
            </x14:sparkline>
            <x14:sparkline>
              <xm:f>Ημέρες!I143:K143</xm:f>
              <xm:sqref>L143</xm:sqref>
            </x14:sparkline>
            <x14:sparkline>
              <xm:f>Ημέρες!I144:K144</xm:f>
              <xm:sqref>L144</xm:sqref>
            </x14:sparkline>
            <x14:sparkline>
              <xm:f>Ημέρες!I145:K145</xm:f>
              <xm:sqref>L145</xm:sqref>
            </x14:sparkline>
            <x14:sparkline>
              <xm:f>Ημέρες!I146:K146</xm:f>
              <xm:sqref>L146</xm:sqref>
            </x14:sparkline>
            <x14:sparkline>
              <xm:f>Ημέρες!I147:K147</xm:f>
              <xm:sqref>L147</xm:sqref>
            </x14:sparkline>
            <x14:sparkline>
              <xm:f>Ημέρες!I148:K148</xm:f>
              <xm:sqref>L148</xm:sqref>
            </x14:sparkline>
            <x14:sparkline>
              <xm:f>Ημέρες!I149:K149</xm:f>
              <xm:sqref>L149</xm:sqref>
            </x14:sparkline>
            <x14:sparkline>
              <xm:f>Ημέρες!I150:K150</xm:f>
              <xm:sqref>L150</xm:sqref>
            </x14:sparkline>
            <x14:sparkline>
              <xm:f>Ημέρες!I151:K151</xm:f>
              <xm:sqref>L151</xm:sqref>
            </x14:sparkline>
            <x14:sparkline>
              <xm:f>Ημέρες!I152:K152</xm:f>
              <xm:sqref>L152</xm:sqref>
            </x14:sparkline>
            <x14:sparkline>
              <xm:f>Ημέρες!I153:K153</xm:f>
              <xm:sqref>L153</xm:sqref>
            </x14:sparkline>
            <x14:sparkline>
              <xm:f>Ημέρες!I154:K154</xm:f>
              <xm:sqref>L154</xm:sqref>
            </x14:sparkline>
            <x14:sparkline>
              <xm:f>Ημέρες!I155:K155</xm:f>
              <xm:sqref>L155</xm:sqref>
            </x14:sparkline>
            <x14:sparkline>
              <xm:f>Ημέρες!I156:K156</xm:f>
              <xm:sqref>L156</xm:sqref>
            </x14:sparkline>
            <x14:sparkline>
              <xm:f>Ημέρες!I157:K157</xm:f>
              <xm:sqref>L157</xm:sqref>
            </x14:sparkline>
            <x14:sparkline>
              <xm:f>Ημέρες!I158:K158</xm:f>
              <xm:sqref>L158</xm:sqref>
            </x14:sparkline>
            <x14:sparkline>
              <xm:f>Ημέρες!I159:K159</xm:f>
              <xm:sqref>L159</xm:sqref>
            </x14:sparkline>
            <x14:sparkline>
              <xm:f>Ημέρες!I160:K160</xm:f>
              <xm:sqref>L160</xm:sqref>
            </x14:sparkline>
            <x14:sparkline>
              <xm:f>Ημέρες!I161:K161</xm:f>
              <xm:sqref>L161</xm:sqref>
            </x14:sparkline>
            <x14:sparkline>
              <xm:f>Ημέρες!I162:K162</xm:f>
              <xm:sqref>L162</xm:sqref>
            </x14:sparkline>
            <x14:sparkline>
              <xm:f>Ημέρες!I163:K163</xm:f>
              <xm:sqref>L163</xm:sqref>
            </x14:sparkline>
            <x14:sparkline>
              <xm:f>Ημέρες!I164:K164</xm:f>
              <xm:sqref>L164</xm:sqref>
            </x14:sparkline>
            <x14:sparkline>
              <xm:f>Ημέρες!I165:K165</xm:f>
              <xm:sqref>L165</xm:sqref>
            </x14:sparkline>
            <x14:sparkline>
              <xm:f>Ημέρες!I166:K166</xm:f>
              <xm:sqref>L166</xm:sqref>
            </x14:sparkline>
            <x14:sparkline>
              <xm:f>Ημέρες!I167:K167</xm:f>
              <xm:sqref>L167</xm:sqref>
            </x14:sparkline>
            <x14:sparkline>
              <xm:f>Ημέρες!I168:K168</xm:f>
              <xm:sqref>L168</xm:sqref>
            </x14:sparkline>
            <x14:sparkline>
              <xm:f>Ημέρες!I169:K169</xm:f>
              <xm:sqref>L169</xm:sqref>
            </x14:sparkline>
            <x14:sparkline>
              <xm:f>Ημέρες!I170:K170</xm:f>
              <xm:sqref>L170</xm:sqref>
            </x14:sparkline>
            <x14:sparkline>
              <xm:f>Ημέρες!I171:K171</xm:f>
              <xm:sqref>L171</xm:sqref>
            </x14:sparkline>
            <x14:sparkline>
              <xm:f>Ημέρες!I172:K172</xm:f>
              <xm:sqref>L172</xm:sqref>
            </x14:sparkline>
            <x14:sparkline>
              <xm:f>Ημέρες!I173:K173</xm:f>
              <xm:sqref>L173</xm:sqref>
            </x14:sparkline>
            <x14:sparkline>
              <xm:f>Ημέρες!I174:K174</xm:f>
              <xm:sqref>L174</xm:sqref>
            </x14:sparkline>
            <x14:sparkline>
              <xm:f>Ημέρες!I175:K175</xm:f>
              <xm:sqref>L175</xm:sqref>
            </x14:sparkline>
            <x14:sparkline>
              <xm:f>Ημέρες!I176:K176</xm:f>
              <xm:sqref>L176</xm:sqref>
            </x14:sparkline>
            <x14:sparkline>
              <xm:f>Ημέρες!I177:K177</xm:f>
              <xm:sqref>L177</xm:sqref>
            </x14:sparkline>
            <x14:sparkline>
              <xm:f>Ημέρες!I178:K178</xm:f>
              <xm:sqref>L178</xm:sqref>
            </x14:sparkline>
            <x14:sparkline>
              <xm:f>Ημέρες!I179:K179</xm:f>
              <xm:sqref>L179</xm:sqref>
            </x14:sparkline>
            <x14:sparkline>
              <xm:f>Ημέρες!I180:K180</xm:f>
              <xm:sqref>L180</xm:sqref>
            </x14:sparkline>
            <x14:sparkline>
              <xm:f>Ημέρες!I181:K181</xm:f>
              <xm:sqref>L181</xm:sqref>
            </x14:sparkline>
            <x14:sparkline>
              <xm:f>Ημέρες!I182:K182</xm:f>
              <xm:sqref>L182</xm:sqref>
            </x14:sparkline>
            <x14:sparkline>
              <xm:f>Ημέρες!I183:K183</xm:f>
              <xm:sqref>L183</xm:sqref>
            </x14:sparkline>
            <x14:sparkline>
              <xm:f>Ημέρες!I184:K184</xm:f>
              <xm:sqref>L184</xm:sqref>
            </x14:sparkline>
            <x14:sparkline>
              <xm:f>Ημέρες!I185:K185</xm:f>
              <xm:sqref>L185</xm:sqref>
            </x14:sparkline>
            <x14:sparkline>
              <xm:f>Ημέρες!I186:K186</xm:f>
              <xm:sqref>L186</xm:sqref>
            </x14:sparkline>
            <x14:sparkline>
              <xm:f>Ημέρες!I187:K187</xm:f>
              <xm:sqref>L187</xm:sqref>
            </x14:sparkline>
            <x14:sparkline>
              <xm:f>Ημέρες!I188:K188</xm:f>
              <xm:sqref>L188</xm:sqref>
            </x14:sparkline>
            <x14:sparkline>
              <xm:f>Ημέρες!I189:K189</xm:f>
              <xm:sqref>L189</xm:sqref>
            </x14:sparkline>
            <x14:sparkline>
              <xm:f>Ημέρες!I190:K190</xm:f>
              <xm:sqref>L190</xm:sqref>
            </x14:sparkline>
            <x14:sparkline>
              <xm:f>Ημέρες!I191:K191</xm:f>
              <xm:sqref>L191</xm:sqref>
            </x14:sparkline>
            <x14:sparkline>
              <xm:f>Ημέρες!I192:K192</xm:f>
              <xm:sqref>L192</xm:sqref>
            </x14:sparkline>
            <x14:sparkline>
              <xm:f>Ημέρες!I193:K193</xm:f>
              <xm:sqref>L193</xm:sqref>
            </x14:sparkline>
            <x14:sparkline>
              <xm:f>Ημέρες!I194:K194</xm:f>
              <xm:sqref>L194</xm:sqref>
            </x14:sparkline>
            <x14:sparkline>
              <xm:f>Ημέρες!I195:K195</xm:f>
              <xm:sqref>L195</xm:sqref>
            </x14:sparkline>
            <x14:sparkline>
              <xm:f>Ημέρες!I196:K196</xm:f>
              <xm:sqref>L196</xm:sqref>
            </x14:sparkline>
            <x14:sparkline>
              <xm:f>Ημέρες!I197:K197</xm:f>
              <xm:sqref>L197</xm:sqref>
            </x14:sparkline>
            <x14:sparkline>
              <xm:f>Ημέρες!I198:K198</xm:f>
              <xm:sqref>L198</xm:sqref>
            </x14:sparkline>
            <x14:sparkline>
              <xm:f>Ημέρες!I199:K199</xm:f>
              <xm:sqref>L199</xm:sqref>
            </x14:sparkline>
            <x14:sparkline>
              <xm:f>Ημέρες!I200:K200</xm:f>
              <xm:sqref>L200</xm:sqref>
            </x14:sparkline>
            <x14:sparkline>
              <xm:f>Ημέρες!I201:K201</xm:f>
              <xm:sqref>L201</xm:sqref>
            </x14:sparkline>
            <x14:sparkline>
              <xm:f>Ημέρες!I202:K202</xm:f>
              <xm:sqref>L202</xm:sqref>
            </x14:sparkline>
            <x14:sparkline>
              <xm:f>Ημέρες!I203:K203</xm:f>
              <xm:sqref>L203</xm:sqref>
            </x14:sparkline>
            <x14:sparkline>
              <xm:f>Ημέρες!I204:K204</xm:f>
              <xm:sqref>L204</xm:sqref>
            </x14:sparkline>
            <x14:sparkline>
              <xm:f>Ημέρες!I205:K205</xm:f>
              <xm:sqref>L205</xm:sqref>
            </x14:sparkline>
            <x14:sparkline>
              <xm:f>Ημέρες!I206:K206</xm:f>
              <xm:sqref>L206</xm:sqref>
            </x14:sparkline>
            <x14:sparkline>
              <xm:f>Ημέρες!I207:K207</xm:f>
              <xm:sqref>L207</xm:sqref>
            </x14:sparkline>
            <x14:sparkline>
              <xm:f>Ημέρες!I208:K208</xm:f>
              <xm:sqref>L208</xm:sqref>
            </x14:sparkline>
            <x14:sparkline>
              <xm:f>Ημέρες!I209:K209</xm:f>
              <xm:sqref>L209</xm:sqref>
            </x14:sparkline>
            <x14:sparkline>
              <xm:f>Ημέρες!I210:K210</xm:f>
              <xm:sqref>L210</xm:sqref>
            </x14:sparkline>
            <x14:sparkline>
              <xm:f>Ημέρες!I211:K211</xm:f>
              <xm:sqref>L211</xm:sqref>
            </x14:sparkline>
            <x14:sparkline>
              <xm:f>Ημέρες!I212:K212</xm:f>
              <xm:sqref>L212</xm:sqref>
            </x14:sparkline>
            <x14:sparkline>
              <xm:f>Ημέρες!I213:K213</xm:f>
              <xm:sqref>L213</xm:sqref>
            </x14:sparkline>
            <x14:sparkline>
              <xm:f>Ημέρες!I214:K214</xm:f>
              <xm:sqref>L214</xm:sqref>
            </x14:sparkline>
            <x14:sparkline>
              <xm:f>Ημέρες!I215:K215</xm:f>
              <xm:sqref>L215</xm:sqref>
            </x14:sparkline>
            <x14:sparkline>
              <xm:f>Ημέρες!I216:K216</xm:f>
              <xm:sqref>L216</xm:sqref>
            </x14:sparkline>
            <x14:sparkline>
              <xm:f>Ημέρες!I217:K217</xm:f>
              <xm:sqref>L217</xm:sqref>
            </x14:sparkline>
            <x14:sparkline>
              <xm:f>Ημέρες!I218:K218</xm:f>
              <xm:sqref>L218</xm:sqref>
            </x14:sparkline>
            <x14:sparkline>
              <xm:f>Ημέρες!I219:K219</xm:f>
              <xm:sqref>L219</xm:sqref>
            </x14:sparkline>
            <x14:sparkline>
              <xm:f>Ημέρες!I220:K220</xm:f>
              <xm:sqref>L220</xm:sqref>
            </x14:sparkline>
            <x14:sparkline>
              <xm:f>Ημέρες!I221:K221</xm:f>
              <xm:sqref>L221</xm:sqref>
            </x14:sparkline>
            <x14:sparkline>
              <xm:f>Ημέρες!I222:K222</xm:f>
              <xm:sqref>L222</xm:sqref>
            </x14:sparkline>
            <x14:sparkline>
              <xm:f>Ημέρες!I223:K223</xm:f>
              <xm:sqref>L223</xm:sqref>
            </x14:sparkline>
            <x14:sparkline>
              <xm:f>Ημέρες!I224:K224</xm:f>
              <xm:sqref>L224</xm:sqref>
            </x14:sparkline>
            <x14:sparkline>
              <xm:f>Ημέρες!I225:K225</xm:f>
              <xm:sqref>L225</xm:sqref>
            </x14:sparkline>
            <x14:sparkline>
              <xm:f>Ημέρες!I226:K226</xm:f>
              <xm:sqref>L226</xm:sqref>
            </x14:sparkline>
            <x14:sparkline>
              <xm:f>Ημέρες!I227:K227</xm:f>
              <xm:sqref>L227</xm:sqref>
            </x14:sparkline>
            <x14:sparkline>
              <xm:f>Ημέρες!I228:K228</xm:f>
              <xm:sqref>L228</xm:sqref>
            </x14:sparkline>
            <x14:sparkline>
              <xm:f>Ημέρες!I229:K229</xm:f>
              <xm:sqref>L229</xm:sqref>
            </x14:sparkline>
            <x14:sparkline>
              <xm:f>Ημέρες!I230:K230</xm:f>
              <xm:sqref>L230</xm:sqref>
            </x14:sparkline>
            <x14:sparkline>
              <xm:f>Ημέρες!I231:K231</xm:f>
              <xm:sqref>L231</xm:sqref>
            </x14:sparkline>
            <x14:sparkline>
              <xm:f>Ημέρες!I232:K232</xm:f>
              <xm:sqref>L232</xm:sqref>
            </x14:sparkline>
            <x14:sparkline>
              <xm:f>Ημέρες!I233:K233</xm:f>
              <xm:sqref>L233</xm:sqref>
            </x14:sparkline>
            <x14:sparkline>
              <xm:f>Ημέρες!I234:K234</xm:f>
              <xm:sqref>L234</xm:sqref>
            </x14:sparkline>
            <x14:sparkline>
              <xm:f>Ημέρες!I235:K235</xm:f>
              <xm:sqref>L235</xm:sqref>
            </x14:sparkline>
            <x14:sparkline>
              <xm:f>Ημέρες!I236:K236</xm:f>
              <xm:sqref>L236</xm:sqref>
            </x14:sparkline>
            <x14:sparkline>
              <xm:f>Ημέρες!I237:K237</xm:f>
              <xm:sqref>L237</xm:sqref>
            </x14:sparkline>
            <x14:sparkline>
              <xm:f>Ημέρες!I238:K238</xm:f>
              <xm:sqref>L238</xm:sqref>
            </x14:sparkline>
            <x14:sparkline>
              <xm:f>Ημέρες!I239:K239</xm:f>
              <xm:sqref>L239</xm:sqref>
            </x14:sparkline>
            <x14:sparkline>
              <xm:f>Ημέρες!I240:K240</xm:f>
              <xm:sqref>L240</xm:sqref>
            </x14:sparkline>
            <x14:sparkline>
              <xm:f>Ημέρες!I241:K241</xm:f>
              <xm:sqref>L241</xm:sqref>
            </x14:sparkline>
            <x14:sparkline>
              <xm:f>Ημέρες!I242:K242</xm:f>
              <xm:sqref>L242</xm:sqref>
            </x14:sparkline>
            <x14:sparkline>
              <xm:f>Ημέρες!I243:K243</xm:f>
              <xm:sqref>L243</xm:sqref>
            </x14:sparkline>
            <x14:sparkline>
              <xm:f>Ημέρες!I244:K244</xm:f>
              <xm:sqref>L244</xm:sqref>
            </x14:sparkline>
            <x14:sparkline>
              <xm:f>Ημέρες!I245:K245</xm:f>
              <xm:sqref>L245</xm:sqref>
            </x14:sparkline>
            <x14:sparkline>
              <xm:f>Ημέρες!I246:K246</xm:f>
              <xm:sqref>L246</xm:sqref>
            </x14:sparkline>
            <x14:sparkline>
              <xm:f>Ημέρες!I247:K247</xm:f>
              <xm:sqref>L247</xm:sqref>
            </x14:sparkline>
            <x14:sparkline>
              <xm:f>Ημέρες!I248:K248</xm:f>
              <xm:sqref>L248</xm:sqref>
            </x14:sparkline>
            <x14:sparkline>
              <xm:f>Ημέρες!I249:K249</xm:f>
              <xm:sqref>L249</xm:sqref>
            </x14:sparkline>
            <x14:sparkline>
              <xm:f>Ημέρες!I250:K250</xm:f>
              <xm:sqref>L250</xm:sqref>
            </x14:sparkline>
            <x14:sparkline>
              <xm:f>Ημέρες!I251:K251</xm:f>
              <xm:sqref>L251</xm:sqref>
            </x14:sparkline>
            <x14:sparkline>
              <xm:f>Ημέρες!I252:K252</xm:f>
              <xm:sqref>L252</xm:sqref>
            </x14:sparkline>
            <x14:sparkline>
              <xm:f>Ημέρες!I253:K253</xm:f>
              <xm:sqref>L253</xm:sqref>
            </x14:sparkline>
            <x14:sparkline>
              <xm:f>Ημέρες!I254:K254</xm:f>
              <xm:sqref>L254</xm:sqref>
            </x14:sparkline>
            <x14:sparkline>
              <xm:f>Ημέρες!I255:K255</xm:f>
              <xm:sqref>L255</xm:sqref>
            </x14:sparkline>
            <x14:sparkline>
              <xm:f>Ημέρες!I256:K256</xm:f>
              <xm:sqref>L256</xm:sqref>
            </x14:sparkline>
            <x14:sparkline>
              <xm:f>Ημέρες!I257:K257</xm:f>
              <xm:sqref>L257</xm:sqref>
            </x14:sparkline>
            <x14:sparkline>
              <xm:f>Ημέρες!I258:K258</xm:f>
              <xm:sqref>L258</xm:sqref>
            </x14:sparkline>
            <x14:sparkline>
              <xm:f>Ημέρες!I259:K259</xm:f>
              <xm:sqref>L259</xm:sqref>
            </x14:sparkline>
            <x14:sparkline>
              <xm:f>Ημέρες!I260:K260</xm:f>
              <xm:sqref>L260</xm:sqref>
            </x14:sparkline>
            <x14:sparkline>
              <xm:f>Ημέρες!I261:K261</xm:f>
              <xm:sqref>L261</xm:sqref>
            </x14:sparkline>
            <x14:sparkline>
              <xm:f>Ημέρες!I262:K262</xm:f>
              <xm:sqref>L262</xm:sqref>
            </x14:sparkline>
            <x14:sparkline>
              <xm:f>Ημέρες!I263:K263</xm:f>
              <xm:sqref>L263</xm:sqref>
            </x14:sparkline>
            <x14:sparkline>
              <xm:f>Ημέρες!I264:K264</xm:f>
              <xm:sqref>L264</xm:sqref>
            </x14:sparkline>
            <x14:sparkline>
              <xm:f>Ημέρες!I265:K265</xm:f>
              <xm:sqref>L265</xm:sqref>
            </x14:sparkline>
            <x14:sparkline>
              <xm:f>Ημέρες!I266:K266</xm:f>
              <xm:sqref>L266</xm:sqref>
            </x14:sparkline>
            <x14:sparkline>
              <xm:f>Ημέρες!I267:K267</xm:f>
              <xm:sqref>L267</xm:sqref>
            </x14:sparkline>
            <x14:sparkline>
              <xm:f>Ημέρες!I268:K268</xm:f>
              <xm:sqref>L268</xm:sqref>
            </x14:sparkline>
            <x14:sparkline>
              <xm:f>Ημέρες!I269:K269</xm:f>
              <xm:sqref>L269</xm:sqref>
            </x14:sparkline>
            <x14:sparkline>
              <xm:f>Ημέρες!I270:K270</xm:f>
              <xm:sqref>L270</xm:sqref>
            </x14:sparkline>
            <x14:sparkline>
              <xm:f>Ημέρες!I271:K271</xm:f>
              <xm:sqref>L271</xm:sqref>
            </x14:sparkline>
            <x14:sparkline>
              <xm:f>Ημέρες!I272:K272</xm:f>
              <xm:sqref>L272</xm:sqref>
            </x14:sparkline>
            <x14:sparkline>
              <xm:f>Ημέρες!I273:K273</xm:f>
              <xm:sqref>L273</xm:sqref>
            </x14:sparkline>
            <x14:sparkline>
              <xm:f>Ημέρες!I274:K274</xm:f>
              <xm:sqref>L274</xm:sqref>
            </x14:sparkline>
            <x14:sparkline>
              <xm:f>Ημέρες!I275:K275</xm:f>
              <xm:sqref>L275</xm:sqref>
            </x14:sparkline>
            <x14:sparkline>
              <xm:f>Ημέρες!I276:K276</xm:f>
              <xm:sqref>L276</xm:sqref>
            </x14:sparkline>
            <x14:sparkline>
              <xm:f>Ημέρες!I277:K277</xm:f>
              <xm:sqref>L277</xm:sqref>
            </x14:sparkline>
            <x14:sparkline>
              <xm:f>Ημέρες!I278:K278</xm:f>
              <xm:sqref>L278</xm:sqref>
            </x14:sparkline>
            <x14:sparkline>
              <xm:f>Ημέρες!I279:K279</xm:f>
              <xm:sqref>L279</xm:sqref>
            </x14:sparkline>
            <x14:sparkline>
              <xm:f>Ημέρες!I280:K280</xm:f>
              <xm:sqref>L280</xm:sqref>
            </x14:sparkline>
            <x14:sparkline>
              <xm:f>Ημέρες!I281:K281</xm:f>
              <xm:sqref>L281</xm:sqref>
            </x14:sparkline>
            <x14:sparkline>
              <xm:f>Ημέρες!I282:K282</xm:f>
              <xm:sqref>L282</xm:sqref>
            </x14:sparkline>
            <x14:sparkline>
              <xm:f>Ημέρες!I283:K283</xm:f>
              <xm:sqref>L283</xm:sqref>
            </x14:sparkline>
            <x14:sparkline>
              <xm:f>Ημέρες!I284:K284</xm:f>
              <xm:sqref>L284</xm:sqref>
            </x14:sparkline>
            <x14:sparkline>
              <xm:f>Ημέρες!I285:K285</xm:f>
              <xm:sqref>L285</xm:sqref>
            </x14:sparkline>
            <x14:sparkline>
              <xm:f>Ημέρες!I286:K286</xm:f>
              <xm:sqref>L286</xm:sqref>
            </x14:sparkline>
            <x14:sparkline>
              <xm:f>Ημέρες!I287:K287</xm:f>
              <xm:sqref>L287</xm:sqref>
            </x14:sparkline>
            <x14:sparkline>
              <xm:f>Ημέρες!I288:K288</xm:f>
              <xm:sqref>L288</xm:sqref>
            </x14:sparkline>
            <x14:sparkline>
              <xm:f>Ημέρες!I289:K289</xm:f>
              <xm:sqref>L289</xm:sqref>
            </x14:sparkline>
            <x14:sparkline>
              <xm:f>Ημέρες!I290:K290</xm:f>
              <xm:sqref>L290</xm:sqref>
            </x14:sparkline>
            <x14:sparkline>
              <xm:f>Ημέρες!I291:K291</xm:f>
              <xm:sqref>L291</xm:sqref>
            </x14:sparkline>
            <x14:sparkline>
              <xm:f>Ημέρες!I292:K292</xm:f>
              <xm:sqref>L292</xm:sqref>
            </x14:sparkline>
            <x14:sparkline>
              <xm:f>Ημέρες!I293:K293</xm:f>
              <xm:sqref>L293</xm:sqref>
            </x14:sparkline>
            <x14:sparkline>
              <xm:f>Ημέρες!I294:K294</xm:f>
              <xm:sqref>L294</xm:sqref>
            </x14:sparkline>
            <x14:sparkline>
              <xm:f>Ημέρες!I295:K295</xm:f>
              <xm:sqref>L295</xm:sqref>
            </x14:sparkline>
            <x14:sparkline>
              <xm:f>Ημέρες!I296:K296</xm:f>
              <xm:sqref>L296</xm:sqref>
            </x14:sparkline>
            <x14:sparkline>
              <xm:f>Ημέρες!I297:K297</xm:f>
              <xm:sqref>L297</xm:sqref>
            </x14:sparkline>
            <x14:sparkline>
              <xm:f>Ημέρες!I298:K298</xm:f>
              <xm:sqref>L298</xm:sqref>
            </x14:sparkline>
            <x14:sparkline>
              <xm:f>Ημέρες!I299:K299</xm:f>
              <xm:sqref>L299</xm:sqref>
            </x14:sparkline>
            <x14:sparkline>
              <xm:f>Ημέρες!I300:K300</xm:f>
              <xm:sqref>L300</xm:sqref>
            </x14:sparkline>
            <x14:sparkline>
              <xm:f>Ημέρες!I301:K301</xm:f>
              <xm:sqref>L301</xm:sqref>
            </x14:sparkline>
            <x14:sparkline>
              <xm:f>Ημέρες!I302:K302</xm:f>
              <xm:sqref>L302</xm:sqref>
            </x14:sparkline>
            <x14:sparkline>
              <xm:f>Ημέρες!I303:K303</xm:f>
              <xm:sqref>L303</xm:sqref>
            </x14:sparkline>
            <x14:sparkline>
              <xm:f>Ημέρες!I304:K304</xm:f>
              <xm:sqref>L304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</vt:lpstr>
      <vt:lpstr>Σκεύη</vt:lpstr>
      <vt:lpstr>Υλικά</vt:lpstr>
      <vt:lpstr>Συνδυασμοί</vt:lpstr>
      <vt:lpstr>ΣυνδΑθρ</vt:lpstr>
      <vt:lpstr>Γεύματα</vt:lpstr>
      <vt:lpstr>Ημέρες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Alekoukos</dc:creator>
  <cp:lastModifiedBy>Alexandros Prinias</cp:lastModifiedBy>
  <cp:lastPrinted>2019-07-22T18:13:32Z</cp:lastPrinted>
  <dcterms:created xsi:type="dcterms:W3CDTF">2019-07-17T09:40:45Z</dcterms:created>
  <dcterms:modified xsi:type="dcterms:W3CDTF">2026-05-26T10:19:42Z</dcterms:modified>
</cp:coreProperties>
</file>